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charts/chart1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4.xml" ContentType="application/vnd.openxmlformats-officedocument.drawingml.chart+xml"/>
  <Override PartName="/xl/drawings/drawing9.xml" ContentType="application/vnd.openxmlformats-officedocument.drawing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5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6.xml" ContentType="application/vnd.openxmlformats-officedocument.drawingml.chart+xml"/>
  <Override PartName="/xl/drawings/drawing10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.xml" ContentType="application/vnd.openxmlformats-officedocument.drawingml.chart+xml"/>
  <Override PartName="/xl/drawings/drawing11.xml" ContentType="application/vnd.openxmlformats-officedocument.drawing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charts/chart1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0.xml" ContentType="application/vnd.openxmlformats-officedocument.drawingml.chart+xml"/>
  <Override PartName="/xl/drawings/drawing12.xml" ContentType="application/vnd.openxmlformats-officedocument.drawing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charts/chart2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2.xml" ContentType="application/vnd.openxmlformats-officedocument.drawingml.chart+xml"/>
  <Override PartName="/xl/drawings/drawing13.xml" ContentType="application/vnd.openxmlformats-officedocument.drawing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charts/chart2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4.xml" ContentType="application/vnd.openxmlformats-officedocument.drawingml.chart+xml"/>
  <Override PartName="/xl/drawings/drawing14.xml" ContentType="application/vnd.openxmlformats-officedocument.drawing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charts/chart2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6.xml" ContentType="application/vnd.openxmlformats-officedocument.drawingml.chart+xml"/>
  <Override PartName="/xl/drawings/drawing15.xml" ContentType="application/vnd.openxmlformats-officedocument.drawing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charts/chart2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8.xml" ContentType="application/vnd.openxmlformats-officedocument.drawingml.chart+xml"/>
  <Override PartName="/xl/drawings/drawing16.xml" ContentType="application/vnd.openxmlformats-officedocument.drawing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charts/chart2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30.xml" ContentType="application/vnd.openxmlformats-officedocument.drawingml.chart+xml"/>
  <Override PartName="/xl/drawings/drawing17.xml" ContentType="application/vnd.openxmlformats-officedocument.drawing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charts/chart3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32.xml" ContentType="application/vnd.openxmlformats-officedocument.drawingml.chart+xml"/>
  <Override PartName="/xl/drawings/drawing18.xml" ContentType="application/vnd.openxmlformats-officedocument.drawing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charts/chart3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3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609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/Users/santosjunior/Desktop/"/>
    </mc:Choice>
  </mc:AlternateContent>
  <xr:revisionPtr revIDLastSave="0" documentId="13_ncr:1_{68BAA2E7-B5A7-7146-B509-27E14EDCAB2F}" xr6:coauthVersionLast="47" xr6:coauthVersionMax="47" xr10:uidLastSave="{00000000-0000-0000-0000-000000000000}"/>
  <workbookProtection workbookAlgorithmName="SHA-512" workbookHashValue="RoX8NtaQQrQIyg1PVwdBkjv0r82KvX6ZQOERtp0eFUwQWKCsQITK5Ut6Q+Cwn0iPMKKxiqIW0xfeJXLW0bz+RQ==" workbookSaltValue="f6p0MHvn33otn8vHqXcVug==" workbookSpinCount="100000" lockStructure="1"/>
  <bookViews>
    <workbookView xWindow="0" yWindow="500" windowWidth="28800" windowHeight="16000" xr2:uid="{00000000-000D-0000-FFFF-FFFF00000000}"/>
  </bookViews>
  <sheets>
    <sheet name="ORIENTAÇÕES" sheetId="35" r:id="rId1"/>
    <sheet name="ANO" sheetId="22" r:id="rId2"/>
    <sheet name="1º TRIM" sheetId="18" r:id="rId3"/>
    <sheet name="2º TRIM" sheetId="19" r:id="rId4"/>
    <sheet name="3º TRIM" sheetId="20" r:id="rId5"/>
    <sheet name="4º TRIM" sheetId="21" r:id="rId6"/>
    <sheet name="1 JAN" sheetId="23" r:id="rId7"/>
    <sheet name="2 FEV" sheetId="24" r:id="rId8"/>
    <sheet name="3 MAR" sheetId="25" r:id="rId9"/>
    <sheet name="4 ABR" sheetId="26" r:id="rId10"/>
    <sheet name="5 MAI" sheetId="27" r:id="rId11"/>
    <sheet name="6 JUN" sheetId="28" r:id="rId12"/>
    <sheet name="7 JUL" sheetId="29" r:id="rId13"/>
    <sheet name="8 AGO" sheetId="30" r:id="rId14"/>
    <sheet name="9 SET" sheetId="31" r:id="rId15"/>
    <sheet name="10 OUT" sheetId="32" r:id="rId16"/>
    <sheet name="11 NOV" sheetId="33" r:id="rId17"/>
    <sheet name="12 DEZ" sheetId="34" r:id="rId18"/>
  </sheets>
  <externalReferences>
    <externalReference r:id="rId19"/>
    <externalReference r:id="rId20"/>
  </externalReferences>
  <definedNames>
    <definedName name="_xlnm.Extract" localSheetId="6">'1 JAN'!#REF!</definedName>
    <definedName name="_xlnm.Extract" localSheetId="15">'10 OUT'!#REF!</definedName>
    <definedName name="_xlnm.Extract" localSheetId="16">'11 NOV'!#REF!</definedName>
    <definedName name="_xlnm.Extract" localSheetId="17">'12 DEZ'!#REF!</definedName>
    <definedName name="_xlnm.Extract" localSheetId="2">'1º TRIM'!#REF!</definedName>
    <definedName name="_xlnm.Extract" localSheetId="7">'2 FEV'!#REF!</definedName>
    <definedName name="_xlnm.Extract" localSheetId="3">'2º TRIM'!#REF!</definedName>
    <definedName name="_xlnm.Extract" localSheetId="8">'3 MAR'!#REF!</definedName>
    <definedName name="_xlnm.Extract" localSheetId="4">'3º TRIM'!#REF!</definedName>
    <definedName name="_xlnm.Extract" localSheetId="9">'4 ABR'!#REF!</definedName>
    <definedName name="_xlnm.Extract" localSheetId="5">'4º TRIM'!#REF!</definedName>
    <definedName name="_xlnm.Extract" localSheetId="10">'5 MAI'!#REF!</definedName>
    <definedName name="_xlnm.Extract" localSheetId="11">'6 JUN'!#REF!</definedName>
    <definedName name="_xlnm.Extract" localSheetId="12">'7 JUL'!#REF!</definedName>
    <definedName name="_xlnm.Extract" localSheetId="13">'8 AGO'!#REF!</definedName>
    <definedName name="_xlnm.Extract" localSheetId="14">'9 SET'!#REF!</definedName>
    <definedName name="_xlnm.Extract" localSheetId="1">ANO!#REF!</definedName>
    <definedName name="_xlnm.Extract" localSheetId="0">ORIENTAÇÕES!#REF!</definedName>
    <definedName name="Categoria1">'[1]Lista de Compras'!$B$4</definedName>
    <definedName name="Categoria2">'[1]Lista de Compras'!$C$4</definedName>
    <definedName name="Categoria3">'[1]Lista de Compras'!$D$4</definedName>
    <definedName name="Categoria4">'[1]Lista de Compras'!$E$4</definedName>
    <definedName name="Categoria5">'[1]Lista de Compras'!$F$4</definedName>
    <definedName name="_xlnm.Criteria" localSheetId="6">'1 JAN'!#REF!</definedName>
    <definedName name="_xlnm.Criteria" localSheetId="15">'10 OUT'!#REF!</definedName>
    <definedName name="_xlnm.Criteria" localSheetId="16">'11 NOV'!#REF!</definedName>
    <definedName name="_xlnm.Criteria" localSheetId="17">'12 DEZ'!#REF!</definedName>
    <definedName name="_xlnm.Criteria" localSheetId="2">'1º TRIM'!#REF!</definedName>
    <definedName name="_xlnm.Criteria" localSheetId="7">'2 FEV'!#REF!</definedName>
    <definedName name="_xlnm.Criteria" localSheetId="3">'2º TRIM'!#REF!</definedName>
    <definedName name="_xlnm.Criteria" localSheetId="8">'3 MAR'!#REF!</definedName>
    <definedName name="_xlnm.Criteria" localSheetId="4">'3º TRIM'!#REF!</definedName>
    <definedName name="_xlnm.Criteria" localSheetId="9">'4 ABR'!#REF!</definedName>
    <definedName name="_xlnm.Criteria" localSheetId="5">'4º TRIM'!#REF!</definedName>
    <definedName name="_xlnm.Criteria" localSheetId="10">'5 MAI'!#REF!</definedName>
    <definedName name="_xlnm.Criteria" localSheetId="11">'6 JUN'!#REF!</definedName>
    <definedName name="_xlnm.Criteria" localSheetId="12">'7 JUL'!#REF!</definedName>
    <definedName name="_xlnm.Criteria" localSheetId="13">'8 AGO'!#REF!</definedName>
    <definedName name="_xlnm.Criteria" localSheetId="14">'9 SET'!#REF!</definedName>
    <definedName name="_xlnm.Criteria" localSheetId="1">ANO!#REF!</definedName>
    <definedName name="_xlnm.Criteria" localSheetId="0">ORIENTAÇÕES!#REF!</definedName>
    <definedName name="ID">#REF!</definedName>
    <definedName name="lista_bancos">#REF!</definedName>
    <definedName name="lstClasses">[2]Definições!$D$4:$D$7</definedName>
    <definedName name="lstMapaDeNotas">[2]Definições!#REF!</definedName>
    <definedName name="lstTipos">[2]Definições!#REF!</definedName>
    <definedName name="PesquisaCategoria">#REF!</definedName>
    <definedName name="TotalGeral">SUM('[1]Lista de Compras'!$G$9:$G$25)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34" l="1"/>
  <c r="A15" i="33"/>
  <c r="A15" i="32"/>
  <c r="A15" i="31"/>
  <c r="A15" i="30"/>
  <c r="A15" i="29"/>
  <c r="A15" i="28"/>
  <c r="A15" i="27"/>
  <c r="A15" i="26"/>
  <c r="A15" i="25"/>
  <c r="A15" i="24"/>
  <c r="A15" i="23"/>
  <c r="A15" i="21"/>
  <c r="A15" i="20"/>
  <c r="A15" i="19"/>
  <c r="A15" i="18"/>
  <c r="C34" i="21"/>
  <c r="C35" i="21"/>
  <c r="C36" i="21"/>
  <c r="C37" i="21"/>
  <c r="D37" i="21" s="1"/>
  <c r="C38" i="21"/>
  <c r="C39" i="21"/>
  <c r="C40" i="21"/>
  <c r="C41" i="21"/>
  <c r="C42" i="21"/>
  <c r="C43" i="21"/>
  <c r="C44" i="21"/>
  <c r="C45" i="21"/>
  <c r="C46" i="21"/>
  <c r="C47" i="21"/>
  <c r="C48" i="21"/>
  <c r="D48" i="21" s="1"/>
  <c r="C49" i="21"/>
  <c r="B35" i="21"/>
  <c r="B36" i="21"/>
  <c r="B37" i="21"/>
  <c r="B38" i="21"/>
  <c r="B39" i="21"/>
  <c r="B40" i="21"/>
  <c r="B41" i="21"/>
  <c r="D41" i="21" s="1"/>
  <c r="B42" i="21"/>
  <c r="D42" i="21" s="1"/>
  <c r="B43" i="21"/>
  <c r="B44" i="21"/>
  <c r="B45" i="21"/>
  <c r="B46" i="21"/>
  <c r="B47" i="21"/>
  <c r="B48" i="21"/>
  <c r="B49" i="21"/>
  <c r="D49" i="21" s="1"/>
  <c r="B34" i="21"/>
  <c r="D34" i="21" s="1"/>
  <c r="C26" i="21"/>
  <c r="C27" i="21"/>
  <c r="C28" i="21"/>
  <c r="C29" i="21"/>
  <c r="D29" i="21" s="1"/>
  <c r="B27" i="21"/>
  <c r="D27" i="21" s="1"/>
  <c r="B28" i="21"/>
  <c r="D28" i="21" s="1"/>
  <c r="B29" i="21"/>
  <c r="B26" i="21"/>
  <c r="C18" i="21"/>
  <c r="C19" i="21"/>
  <c r="C20" i="21"/>
  <c r="C21" i="21"/>
  <c r="D21" i="21" s="1"/>
  <c r="B19" i="21"/>
  <c r="B20" i="21"/>
  <c r="B21" i="21"/>
  <c r="B18" i="21"/>
  <c r="C34" i="20"/>
  <c r="C35" i="20"/>
  <c r="C36" i="20"/>
  <c r="C37" i="20"/>
  <c r="C38" i="20"/>
  <c r="C39" i="20"/>
  <c r="C40" i="20"/>
  <c r="C40" i="22" s="1"/>
  <c r="C41" i="20"/>
  <c r="C42" i="20"/>
  <c r="C43" i="20"/>
  <c r="C44" i="20"/>
  <c r="C45" i="20"/>
  <c r="C46" i="20"/>
  <c r="D46" i="20" s="1"/>
  <c r="C47" i="20"/>
  <c r="D47" i="20" s="1"/>
  <c r="C48" i="20"/>
  <c r="D48" i="20" s="1"/>
  <c r="C49" i="20"/>
  <c r="B35" i="20"/>
  <c r="B36" i="20"/>
  <c r="B37" i="20"/>
  <c r="D37" i="20" s="1"/>
  <c r="B38" i="20"/>
  <c r="B39" i="20"/>
  <c r="D39" i="20" s="1"/>
  <c r="B40" i="20"/>
  <c r="B41" i="20"/>
  <c r="B42" i="20"/>
  <c r="D42" i="20" s="1"/>
  <c r="B43" i="20"/>
  <c r="B44" i="20"/>
  <c r="B45" i="20"/>
  <c r="B46" i="20"/>
  <c r="B47" i="20"/>
  <c r="B47" i="22" s="1"/>
  <c r="B48" i="20"/>
  <c r="B49" i="20"/>
  <c r="B34" i="20"/>
  <c r="D34" i="20" s="1"/>
  <c r="C26" i="20"/>
  <c r="C27" i="20"/>
  <c r="C28" i="20"/>
  <c r="D28" i="20" s="1"/>
  <c r="C29" i="20"/>
  <c r="B27" i="20"/>
  <c r="D27" i="20" s="1"/>
  <c r="B28" i="20"/>
  <c r="B29" i="20"/>
  <c r="B26" i="20"/>
  <c r="D26" i="20" s="1"/>
  <c r="C18" i="20"/>
  <c r="C19" i="20"/>
  <c r="C20" i="20"/>
  <c r="C21" i="20"/>
  <c r="D21" i="20" s="1"/>
  <c r="B19" i="20"/>
  <c r="D19" i="20" s="1"/>
  <c r="B20" i="20"/>
  <c r="B21" i="20"/>
  <c r="B18" i="20"/>
  <c r="D18" i="20" s="1"/>
  <c r="C34" i="19"/>
  <c r="C35" i="19"/>
  <c r="C36" i="19"/>
  <c r="C37" i="19"/>
  <c r="D37" i="19" s="1"/>
  <c r="C38" i="19"/>
  <c r="D38" i="19" s="1"/>
  <c r="C39" i="19"/>
  <c r="C40" i="19"/>
  <c r="C41" i="19"/>
  <c r="C42" i="19"/>
  <c r="C43" i="19"/>
  <c r="C44" i="19"/>
  <c r="C45" i="19"/>
  <c r="C46" i="19"/>
  <c r="D46" i="19" s="1"/>
  <c r="C47" i="19"/>
  <c r="C47" i="22" s="1"/>
  <c r="C48" i="19"/>
  <c r="C48" i="22" s="1"/>
  <c r="C49" i="19"/>
  <c r="B35" i="19"/>
  <c r="B36" i="19"/>
  <c r="B37" i="19"/>
  <c r="B38" i="19"/>
  <c r="B39" i="19"/>
  <c r="B40" i="19"/>
  <c r="B41" i="19"/>
  <c r="D41" i="19" s="1"/>
  <c r="B42" i="19"/>
  <c r="B43" i="19"/>
  <c r="B44" i="19"/>
  <c r="B45" i="19"/>
  <c r="B46" i="19"/>
  <c r="B47" i="19"/>
  <c r="D47" i="19" s="1"/>
  <c r="B48" i="19"/>
  <c r="B49" i="19"/>
  <c r="D49" i="19" s="1"/>
  <c r="B34" i="19"/>
  <c r="D34" i="19" s="1"/>
  <c r="C26" i="19"/>
  <c r="C27" i="19"/>
  <c r="C28" i="19"/>
  <c r="C29" i="19"/>
  <c r="B27" i="19"/>
  <c r="D27" i="19" s="1"/>
  <c r="B28" i="19"/>
  <c r="B29" i="19"/>
  <c r="B26" i="19"/>
  <c r="D26" i="19" s="1"/>
  <c r="C18" i="19"/>
  <c r="C19" i="19"/>
  <c r="C20" i="19"/>
  <c r="C21" i="19"/>
  <c r="B19" i="19"/>
  <c r="B20" i="19"/>
  <c r="B21" i="19"/>
  <c r="B18" i="19"/>
  <c r="C34" i="18"/>
  <c r="C35" i="18"/>
  <c r="C36" i="18"/>
  <c r="C37" i="18"/>
  <c r="C38" i="18"/>
  <c r="C39" i="18"/>
  <c r="C40" i="18"/>
  <c r="C41" i="18"/>
  <c r="C42" i="18"/>
  <c r="C43" i="18"/>
  <c r="C44" i="18"/>
  <c r="C45" i="18"/>
  <c r="C45" i="22" s="1"/>
  <c r="C46" i="18"/>
  <c r="C47" i="18"/>
  <c r="C48" i="18"/>
  <c r="C49" i="18"/>
  <c r="C49" i="22" s="1"/>
  <c r="B35" i="18"/>
  <c r="B36" i="18"/>
  <c r="B37" i="18"/>
  <c r="B37" i="22" s="1"/>
  <c r="B38" i="18"/>
  <c r="B39" i="18"/>
  <c r="B40" i="18"/>
  <c r="B41" i="18"/>
  <c r="B42" i="18"/>
  <c r="B42" i="22" s="1"/>
  <c r="B43" i="18"/>
  <c r="B44" i="18"/>
  <c r="B45" i="18"/>
  <c r="B46" i="18"/>
  <c r="B47" i="18"/>
  <c r="B48" i="18"/>
  <c r="B48" i="22" s="1"/>
  <c r="B49" i="18"/>
  <c r="B34" i="18"/>
  <c r="C26" i="18"/>
  <c r="C27" i="18"/>
  <c r="C28" i="18"/>
  <c r="C29" i="18"/>
  <c r="B27" i="18"/>
  <c r="B28" i="18"/>
  <c r="B28" i="22" s="1"/>
  <c r="B29" i="18"/>
  <c r="B26" i="18"/>
  <c r="C18" i="18"/>
  <c r="C19" i="18"/>
  <c r="C20" i="18"/>
  <c r="C21" i="18"/>
  <c r="B19" i="18"/>
  <c r="B20" i="18"/>
  <c r="B21" i="18"/>
  <c r="B18" i="18"/>
  <c r="C50" i="34"/>
  <c r="B50" i="34"/>
  <c r="D49" i="34"/>
  <c r="A49" i="34"/>
  <c r="D48" i="34"/>
  <c r="A48" i="34"/>
  <c r="D47" i="34"/>
  <c r="A47" i="34"/>
  <c r="D46" i="34"/>
  <c r="A46" i="34"/>
  <c r="D45" i="34"/>
  <c r="A45" i="34"/>
  <c r="D44" i="34"/>
  <c r="A44" i="34"/>
  <c r="D43" i="34"/>
  <c r="A43" i="34"/>
  <c r="D42" i="34"/>
  <c r="A42" i="34"/>
  <c r="D41" i="34"/>
  <c r="A41" i="34"/>
  <c r="D40" i="34"/>
  <c r="A40" i="34"/>
  <c r="D39" i="34"/>
  <c r="A39" i="34"/>
  <c r="D38" i="34"/>
  <c r="A38" i="34"/>
  <c r="D37" i="34"/>
  <c r="A37" i="34"/>
  <c r="D36" i="34"/>
  <c r="A36" i="34"/>
  <c r="D35" i="34"/>
  <c r="A35" i="34"/>
  <c r="D34" i="34"/>
  <c r="A34" i="34"/>
  <c r="B32" i="34"/>
  <c r="C30" i="34"/>
  <c r="B30" i="34"/>
  <c r="G19" i="34" s="1"/>
  <c r="I19" i="34" s="1"/>
  <c r="D29" i="34"/>
  <c r="A29" i="34"/>
  <c r="D28" i="34"/>
  <c r="A28" i="34"/>
  <c r="D27" i="34"/>
  <c r="A27" i="34"/>
  <c r="D26" i="34"/>
  <c r="D30" i="34" s="1"/>
  <c r="A26" i="34"/>
  <c r="C22" i="34"/>
  <c r="H18" i="34" s="1"/>
  <c r="B22" i="34"/>
  <c r="G18" i="34" s="1"/>
  <c r="D21" i="34"/>
  <c r="A21" i="34"/>
  <c r="D20" i="34"/>
  <c r="A20" i="34"/>
  <c r="H19" i="34"/>
  <c r="D19" i="34"/>
  <c r="A19" i="34"/>
  <c r="D18" i="34"/>
  <c r="A18" i="34"/>
  <c r="C16" i="34"/>
  <c r="C32" i="34" s="1"/>
  <c r="B16" i="34"/>
  <c r="B24" i="34" s="1"/>
  <c r="C50" i="33"/>
  <c r="B50" i="33"/>
  <c r="D49" i="33"/>
  <c r="A49" i="33"/>
  <c r="D48" i="33"/>
  <c r="A48" i="33"/>
  <c r="D47" i="33"/>
  <c r="A47" i="33"/>
  <c r="D46" i="33"/>
  <c r="A46" i="33"/>
  <c r="D45" i="33"/>
  <c r="A45" i="33"/>
  <c r="D44" i="33"/>
  <c r="A44" i="33"/>
  <c r="D43" i="33"/>
  <c r="A43" i="33"/>
  <c r="D42" i="33"/>
  <c r="A42" i="33"/>
  <c r="D41" i="33"/>
  <c r="A41" i="33"/>
  <c r="D40" i="33"/>
  <c r="A40" i="33"/>
  <c r="D39" i="33"/>
  <c r="A39" i="33"/>
  <c r="D38" i="33"/>
  <c r="A38" i="33"/>
  <c r="D37" i="33"/>
  <c r="A37" i="33"/>
  <c r="D36" i="33"/>
  <c r="A36" i="33"/>
  <c r="D35" i="33"/>
  <c r="A35" i="33"/>
  <c r="D34" i="33"/>
  <c r="A34" i="33"/>
  <c r="B32" i="33"/>
  <c r="C30" i="33"/>
  <c r="D29" i="33"/>
  <c r="A29" i="33"/>
  <c r="D28" i="33"/>
  <c r="A28" i="33"/>
  <c r="D27" i="33"/>
  <c r="A27" i="33"/>
  <c r="D26" i="33"/>
  <c r="A26" i="33"/>
  <c r="C22" i="33"/>
  <c r="H18" i="33" s="1"/>
  <c r="B22" i="33"/>
  <c r="G18" i="33" s="1"/>
  <c r="D21" i="33"/>
  <c r="A21" i="33"/>
  <c r="D20" i="33"/>
  <c r="A20" i="33"/>
  <c r="H19" i="33"/>
  <c r="D19" i="33"/>
  <c r="A19" i="33"/>
  <c r="D18" i="33"/>
  <c r="A18" i="33"/>
  <c r="C16" i="33"/>
  <c r="C32" i="33" s="1"/>
  <c r="B16" i="33"/>
  <c r="B24" i="33" s="1"/>
  <c r="C50" i="32"/>
  <c r="B50" i="32"/>
  <c r="D49" i="32"/>
  <c r="A49" i="32"/>
  <c r="D48" i="32"/>
  <c r="A48" i="32"/>
  <c r="D47" i="32"/>
  <c r="A47" i="32"/>
  <c r="D46" i="32"/>
  <c r="A46" i="32"/>
  <c r="D45" i="32"/>
  <c r="A45" i="32"/>
  <c r="D44" i="32"/>
  <c r="A44" i="32"/>
  <c r="D43" i="32"/>
  <c r="A43" i="32"/>
  <c r="D42" i="32"/>
  <c r="A42" i="32"/>
  <c r="D41" i="32"/>
  <c r="A41" i="32"/>
  <c r="D40" i="32"/>
  <c r="A40" i="32"/>
  <c r="D39" i="32"/>
  <c r="A39" i="32"/>
  <c r="D38" i="32"/>
  <c r="A38" i="32"/>
  <c r="D37" i="32"/>
  <c r="A37" i="32"/>
  <c r="D36" i="32"/>
  <c r="A36" i="32"/>
  <c r="D35" i="32"/>
  <c r="A35" i="32"/>
  <c r="D34" i="32"/>
  <c r="D50" i="32" s="1"/>
  <c r="A34" i="32"/>
  <c r="B32" i="32"/>
  <c r="C30" i="32"/>
  <c r="D29" i="32"/>
  <c r="A29" i="32"/>
  <c r="D28" i="32"/>
  <c r="A28" i="32"/>
  <c r="B30" i="32"/>
  <c r="A27" i="32"/>
  <c r="D26" i="32"/>
  <c r="A26" i="32"/>
  <c r="C22" i="32"/>
  <c r="H18" i="32" s="1"/>
  <c r="B22" i="32"/>
  <c r="G18" i="32" s="1"/>
  <c r="D21" i="32"/>
  <c r="A21" i="32"/>
  <c r="D20" i="32"/>
  <c r="A20" i="32"/>
  <c r="H19" i="32"/>
  <c r="D19" i="32"/>
  <c r="A19" i="32"/>
  <c r="D18" i="32"/>
  <c r="D22" i="32" s="1"/>
  <c r="A18" i="32"/>
  <c r="C16" i="32"/>
  <c r="C24" i="32" s="1"/>
  <c r="B16" i="32"/>
  <c r="B24" i="32" s="1"/>
  <c r="C50" i="31"/>
  <c r="B50" i="31"/>
  <c r="D49" i="31"/>
  <c r="A49" i="31"/>
  <c r="D48" i="31"/>
  <c r="A48" i="31"/>
  <c r="D47" i="31"/>
  <c r="A47" i="31"/>
  <c r="D46" i="31"/>
  <c r="A46" i="31"/>
  <c r="D45" i="31"/>
  <c r="A45" i="31"/>
  <c r="D44" i="31"/>
  <c r="A44" i="31"/>
  <c r="D43" i="31"/>
  <c r="A43" i="31"/>
  <c r="D42" i="31"/>
  <c r="A42" i="31"/>
  <c r="D41" i="31"/>
  <c r="A41" i="31"/>
  <c r="D40" i="31"/>
  <c r="A40" i="31"/>
  <c r="D39" i="31"/>
  <c r="A39" i="31"/>
  <c r="D38" i="31"/>
  <c r="A38" i="31"/>
  <c r="D37" i="31"/>
  <c r="A37" i="31"/>
  <c r="D36" i="31"/>
  <c r="A36" i="31"/>
  <c r="D35" i="31"/>
  <c r="A35" i="31"/>
  <c r="D34" i="31"/>
  <c r="A34" i="31"/>
  <c r="C30" i="31"/>
  <c r="D29" i="31"/>
  <c r="A29" i="31"/>
  <c r="D28" i="31"/>
  <c r="A28" i="31"/>
  <c r="D27" i="31"/>
  <c r="D30" i="31" s="1"/>
  <c r="A27" i="31"/>
  <c r="D26" i="31"/>
  <c r="A26" i="31"/>
  <c r="C22" i="31"/>
  <c r="H18" i="31" s="1"/>
  <c r="B22" i="31"/>
  <c r="G18" i="31" s="1"/>
  <c r="D21" i="31"/>
  <c r="A21" i="31"/>
  <c r="D20" i="31"/>
  <c r="A20" i="31"/>
  <c r="H19" i="31"/>
  <c r="D19" i="31"/>
  <c r="A19" i="31"/>
  <c r="D18" i="31"/>
  <c r="D22" i="31" s="1"/>
  <c r="A18" i="31"/>
  <c r="C16" i="31"/>
  <c r="C24" i="31" s="1"/>
  <c r="B16" i="31"/>
  <c r="B24" i="31" s="1"/>
  <c r="C50" i="30"/>
  <c r="B50" i="30"/>
  <c r="D49" i="30"/>
  <c r="A49" i="30"/>
  <c r="D48" i="30"/>
  <c r="A48" i="30"/>
  <c r="D47" i="30"/>
  <c r="A47" i="30"/>
  <c r="D46" i="30"/>
  <c r="A46" i="30"/>
  <c r="D45" i="30"/>
  <c r="A45" i="30"/>
  <c r="D44" i="30"/>
  <c r="A44" i="30"/>
  <c r="D43" i="30"/>
  <c r="A43" i="30"/>
  <c r="D42" i="30"/>
  <c r="A42" i="30"/>
  <c r="D41" i="30"/>
  <c r="A41" i="30"/>
  <c r="D40" i="30"/>
  <c r="A40" i="30"/>
  <c r="D39" i="30"/>
  <c r="A39" i="30"/>
  <c r="D38" i="30"/>
  <c r="A38" i="30"/>
  <c r="D37" i="30"/>
  <c r="A37" i="30"/>
  <c r="D36" i="30"/>
  <c r="A36" i="30"/>
  <c r="D35" i="30"/>
  <c r="A35" i="30"/>
  <c r="D34" i="30"/>
  <c r="A34" i="30"/>
  <c r="C32" i="30"/>
  <c r="B32" i="30"/>
  <c r="C30" i="30"/>
  <c r="D29" i="30"/>
  <c r="A29" i="30"/>
  <c r="D28" i="30"/>
  <c r="A28" i="30"/>
  <c r="D27" i="30"/>
  <c r="D30" i="30" s="1"/>
  <c r="A27" i="30"/>
  <c r="D26" i="30"/>
  <c r="A26" i="30"/>
  <c r="C22" i="30"/>
  <c r="H18" i="30" s="1"/>
  <c r="B22" i="30"/>
  <c r="G18" i="30" s="1"/>
  <c r="D21" i="30"/>
  <c r="A21" i="30"/>
  <c r="D20" i="30"/>
  <c r="A20" i="30"/>
  <c r="H19" i="30"/>
  <c r="D19" i="30"/>
  <c r="A19" i="30"/>
  <c r="D18" i="30"/>
  <c r="D22" i="30" s="1"/>
  <c r="A18" i="30"/>
  <c r="C16" i="30"/>
  <c r="C24" i="30" s="1"/>
  <c r="B16" i="30"/>
  <c r="B24" i="30" s="1"/>
  <c r="C50" i="29"/>
  <c r="B50" i="29"/>
  <c r="D49" i="29"/>
  <c r="A49" i="29"/>
  <c r="D48" i="29"/>
  <c r="A48" i="29"/>
  <c r="D47" i="29"/>
  <c r="A47" i="29"/>
  <c r="D46" i="29"/>
  <c r="A46" i="29"/>
  <c r="D45" i="29"/>
  <c r="A45" i="29"/>
  <c r="D44" i="29"/>
  <c r="A44" i="29"/>
  <c r="D43" i="29"/>
  <c r="A43" i="29"/>
  <c r="D42" i="29"/>
  <c r="A42" i="29"/>
  <c r="D41" i="29"/>
  <c r="A41" i="29"/>
  <c r="D40" i="29"/>
  <c r="A40" i="29"/>
  <c r="D39" i="29"/>
  <c r="A39" i="29"/>
  <c r="D38" i="29"/>
  <c r="A38" i="29"/>
  <c r="D37" i="29"/>
  <c r="A37" i="29"/>
  <c r="D36" i="29"/>
  <c r="A36" i="29"/>
  <c r="D35" i="29"/>
  <c r="A35" i="29"/>
  <c r="D34" i="29"/>
  <c r="A34" i="29"/>
  <c r="C30" i="29"/>
  <c r="H19" i="29" s="1"/>
  <c r="D29" i="29"/>
  <c r="A29" i="29"/>
  <c r="D28" i="29"/>
  <c r="A28" i="29"/>
  <c r="D27" i="29"/>
  <c r="D30" i="29" s="1"/>
  <c r="A27" i="29"/>
  <c r="D26" i="29"/>
  <c r="A26" i="29"/>
  <c r="C22" i="29"/>
  <c r="H18" i="29" s="1"/>
  <c r="B22" i="29"/>
  <c r="G18" i="29" s="1"/>
  <c r="D21" i="29"/>
  <c r="A21" i="29"/>
  <c r="D20" i="29"/>
  <c r="A20" i="29"/>
  <c r="D19" i="29"/>
  <c r="A19" i="29"/>
  <c r="D18" i="29"/>
  <c r="D22" i="29" s="1"/>
  <c r="A18" i="29"/>
  <c r="C16" i="29"/>
  <c r="C24" i="29" s="1"/>
  <c r="B16" i="29"/>
  <c r="B24" i="29" s="1"/>
  <c r="C50" i="28"/>
  <c r="B50" i="28"/>
  <c r="D49" i="28"/>
  <c r="A49" i="28"/>
  <c r="D48" i="28"/>
  <c r="A48" i="28"/>
  <c r="D47" i="28"/>
  <c r="A47" i="28"/>
  <c r="D46" i="28"/>
  <c r="A46" i="28"/>
  <c r="D45" i="28"/>
  <c r="A45" i="28"/>
  <c r="D44" i="28"/>
  <c r="A44" i="28"/>
  <c r="D43" i="28"/>
  <c r="A43" i="28"/>
  <c r="D42" i="28"/>
  <c r="A42" i="28"/>
  <c r="D41" i="28"/>
  <c r="A41" i="28"/>
  <c r="D40" i="28"/>
  <c r="A40" i="28"/>
  <c r="D39" i="28"/>
  <c r="A39" i="28"/>
  <c r="D38" i="28"/>
  <c r="A38" i="28"/>
  <c r="D37" i="28"/>
  <c r="A37" i="28"/>
  <c r="D36" i="28"/>
  <c r="A36" i="28"/>
  <c r="D35" i="28"/>
  <c r="A35" i="28"/>
  <c r="D34" i="28"/>
  <c r="A34" i="28"/>
  <c r="C32" i="28"/>
  <c r="B32" i="28"/>
  <c r="C30" i="28"/>
  <c r="H19" i="28" s="1"/>
  <c r="D29" i="28"/>
  <c r="A29" i="28"/>
  <c r="D28" i="28"/>
  <c r="A28" i="28"/>
  <c r="D27" i="28"/>
  <c r="A27" i="28"/>
  <c r="D26" i="28"/>
  <c r="A26" i="28"/>
  <c r="C22" i="28"/>
  <c r="H18" i="28" s="1"/>
  <c r="B22" i="28"/>
  <c r="G18" i="28" s="1"/>
  <c r="D21" i="28"/>
  <c r="A21" i="28"/>
  <c r="D20" i="28"/>
  <c r="A20" i="28"/>
  <c r="D19" i="28"/>
  <c r="A19" i="28"/>
  <c r="D18" i="28"/>
  <c r="D22" i="28" s="1"/>
  <c r="A18" i="28"/>
  <c r="C16" i="28"/>
  <c r="C24" i="28" s="1"/>
  <c r="B16" i="28"/>
  <c r="B24" i="28" s="1"/>
  <c r="C50" i="27"/>
  <c r="B50" i="27"/>
  <c r="D49" i="27"/>
  <c r="A49" i="27"/>
  <c r="D48" i="27"/>
  <c r="A48" i="27"/>
  <c r="D47" i="27"/>
  <c r="A47" i="27"/>
  <c r="D46" i="27"/>
  <c r="A46" i="27"/>
  <c r="D45" i="27"/>
  <c r="A45" i="27"/>
  <c r="D44" i="27"/>
  <c r="A44" i="27"/>
  <c r="D43" i="27"/>
  <c r="A43" i="27"/>
  <c r="D42" i="27"/>
  <c r="A42" i="27"/>
  <c r="D41" i="27"/>
  <c r="A41" i="27"/>
  <c r="D40" i="27"/>
  <c r="A40" i="27"/>
  <c r="D39" i="27"/>
  <c r="A39" i="27"/>
  <c r="D38" i="27"/>
  <c r="A38" i="27"/>
  <c r="D37" i="27"/>
  <c r="A37" i="27"/>
  <c r="D36" i="27"/>
  <c r="A36" i="27"/>
  <c r="D35" i="27"/>
  <c r="A35" i="27"/>
  <c r="D34" i="27"/>
  <c r="A34" i="27"/>
  <c r="B32" i="27"/>
  <c r="C30" i="27"/>
  <c r="H19" i="27" s="1"/>
  <c r="D29" i="27"/>
  <c r="A29" i="27"/>
  <c r="D28" i="27"/>
  <c r="A28" i="27"/>
  <c r="D27" i="27"/>
  <c r="A27" i="27"/>
  <c r="D26" i="27"/>
  <c r="A26" i="27"/>
  <c r="C22" i="27"/>
  <c r="H18" i="27" s="1"/>
  <c r="B22" i="27"/>
  <c r="G18" i="27" s="1"/>
  <c r="D21" i="27"/>
  <c r="A21" i="27"/>
  <c r="D20" i="27"/>
  <c r="A20" i="27"/>
  <c r="D19" i="27"/>
  <c r="A19" i="27"/>
  <c r="D18" i="27"/>
  <c r="D22" i="27" s="1"/>
  <c r="A18" i="27"/>
  <c r="C16" i="27"/>
  <c r="C24" i="27" s="1"/>
  <c r="B16" i="27"/>
  <c r="B24" i="27" s="1"/>
  <c r="C50" i="26"/>
  <c r="B50" i="26"/>
  <c r="D49" i="26"/>
  <c r="A49" i="26"/>
  <c r="D48" i="26"/>
  <c r="A48" i="26"/>
  <c r="D47" i="26"/>
  <c r="A47" i="26"/>
  <c r="D46" i="26"/>
  <c r="A46" i="26"/>
  <c r="D45" i="26"/>
  <c r="A45" i="26"/>
  <c r="D44" i="26"/>
  <c r="A44" i="26"/>
  <c r="D43" i="26"/>
  <c r="A43" i="26"/>
  <c r="D42" i="26"/>
  <c r="A42" i="26"/>
  <c r="D41" i="26"/>
  <c r="A41" i="26"/>
  <c r="D40" i="26"/>
  <c r="A40" i="26"/>
  <c r="D39" i="26"/>
  <c r="A39" i="26"/>
  <c r="D38" i="26"/>
  <c r="A38" i="26"/>
  <c r="D37" i="26"/>
  <c r="A37" i="26"/>
  <c r="D36" i="26"/>
  <c r="A36" i="26"/>
  <c r="D35" i="26"/>
  <c r="A35" i="26"/>
  <c r="D34" i="26"/>
  <c r="A34" i="26"/>
  <c r="C32" i="26"/>
  <c r="B32" i="26"/>
  <c r="C30" i="26"/>
  <c r="H19" i="26" s="1"/>
  <c r="D29" i="26"/>
  <c r="A29" i="26"/>
  <c r="D28" i="26"/>
  <c r="A28" i="26"/>
  <c r="D27" i="26"/>
  <c r="A27" i="26"/>
  <c r="D26" i="26"/>
  <c r="A26" i="26"/>
  <c r="C22" i="26"/>
  <c r="H18" i="26" s="1"/>
  <c r="B22" i="26"/>
  <c r="G18" i="26" s="1"/>
  <c r="D21" i="26"/>
  <c r="A21" i="26"/>
  <c r="D20" i="26"/>
  <c r="A20" i="26"/>
  <c r="D19" i="26"/>
  <c r="A19" i="26"/>
  <c r="D18" i="26"/>
  <c r="A18" i="26"/>
  <c r="C16" i="26"/>
  <c r="C24" i="26" s="1"/>
  <c r="B16" i="26"/>
  <c r="B24" i="26" s="1"/>
  <c r="C50" i="25"/>
  <c r="B50" i="25"/>
  <c r="D49" i="25"/>
  <c r="A49" i="25"/>
  <c r="D48" i="25"/>
  <c r="A48" i="25"/>
  <c r="D47" i="25"/>
  <c r="A47" i="25"/>
  <c r="D46" i="25"/>
  <c r="A46" i="25"/>
  <c r="D45" i="25"/>
  <c r="A45" i="25"/>
  <c r="D44" i="25"/>
  <c r="A44" i="25"/>
  <c r="D43" i="25"/>
  <c r="A43" i="25"/>
  <c r="D42" i="25"/>
  <c r="A42" i="25"/>
  <c r="D41" i="25"/>
  <c r="A41" i="25"/>
  <c r="D40" i="25"/>
  <c r="A40" i="25"/>
  <c r="D39" i="25"/>
  <c r="A39" i="25"/>
  <c r="D38" i="25"/>
  <c r="A38" i="25"/>
  <c r="D37" i="25"/>
  <c r="A37" i="25"/>
  <c r="D36" i="25"/>
  <c r="A36" i="25"/>
  <c r="D35" i="25"/>
  <c r="A35" i="25"/>
  <c r="D34" i="25"/>
  <c r="A34" i="25"/>
  <c r="C32" i="25"/>
  <c r="B32" i="25"/>
  <c r="C30" i="25"/>
  <c r="D29" i="25"/>
  <c r="A29" i="25"/>
  <c r="D28" i="25"/>
  <c r="A28" i="25"/>
  <c r="D27" i="25"/>
  <c r="A27" i="25"/>
  <c r="D26" i="25"/>
  <c r="A26" i="25"/>
  <c r="C22" i="25"/>
  <c r="H18" i="25" s="1"/>
  <c r="B22" i="25"/>
  <c r="G18" i="25" s="1"/>
  <c r="D21" i="25"/>
  <c r="A21" i="25"/>
  <c r="D20" i="25"/>
  <c r="A20" i="25"/>
  <c r="H19" i="25"/>
  <c r="D19" i="25"/>
  <c r="A19" i="25"/>
  <c r="D18" i="25"/>
  <c r="A18" i="25"/>
  <c r="C16" i="25"/>
  <c r="C24" i="25" s="1"/>
  <c r="B16" i="25"/>
  <c r="B24" i="25" s="1"/>
  <c r="C50" i="24"/>
  <c r="B50" i="24"/>
  <c r="D49" i="24"/>
  <c r="A49" i="24"/>
  <c r="D48" i="24"/>
  <c r="A48" i="24"/>
  <c r="D47" i="24"/>
  <c r="A47" i="24"/>
  <c r="D46" i="24"/>
  <c r="A46" i="24"/>
  <c r="D45" i="24"/>
  <c r="A45" i="24"/>
  <c r="D44" i="24"/>
  <c r="A44" i="24"/>
  <c r="D43" i="24"/>
  <c r="A43" i="24"/>
  <c r="D42" i="24"/>
  <c r="A42" i="24"/>
  <c r="D41" i="24"/>
  <c r="A41" i="24"/>
  <c r="D40" i="24"/>
  <c r="A40" i="24"/>
  <c r="D39" i="24"/>
  <c r="A39" i="24"/>
  <c r="D38" i="24"/>
  <c r="A38" i="24"/>
  <c r="D37" i="24"/>
  <c r="A37" i="24"/>
  <c r="D36" i="24"/>
  <c r="A36" i="24"/>
  <c r="D35" i="24"/>
  <c r="A35" i="24"/>
  <c r="D34" i="24"/>
  <c r="A34" i="24"/>
  <c r="C30" i="24"/>
  <c r="B30" i="24"/>
  <c r="D29" i="24"/>
  <c r="A29" i="24"/>
  <c r="D28" i="24"/>
  <c r="A28" i="24"/>
  <c r="D27" i="24"/>
  <c r="A27" i="24"/>
  <c r="D26" i="24"/>
  <c r="D30" i="24" s="1"/>
  <c r="A26" i="24"/>
  <c r="C22" i="24"/>
  <c r="H18" i="24" s="1"/>
  <c r="B22" i="24"/>
  <c r="G18" i="24" s="1"/>
  <c r="D21" i="24"/>
  <c r="A21" i="24"/>
  <c r="D20" i="24"/>
  <c r="A20" i="24"/>
  <c r="H19" i="24"/>
  <c r="D19" i="24"/>
  <c r="A19" i="24"/>
  <c r="D18" i="24"/>
  <c r="D22" i="24" s="1"/>
  <c r="A18" i="24"/>
  <c r="C16" i="24"/>
  <c r="C24" i="24" s="1"/>
  <c r="B16" i="24"/>
  <c r="B24" i="24" s="1"/>
  <c r="A35" i="23"/>
  <c r="A36" i="23"/>
  <c r="A37" i="23"/>
  <c r="A38" i="23"/>
  <c r="A39" i="23"/>
  <c r="A40" i="23"/>
  <c r="A41" i="23"/>
  <c r="A42" i="23"/>
  <c r="A43" i="23"/>
  <c r="A44" i="23"/>
  <c r="A45" i="23"/>
  <c r="A46" i="23"/>
  <c r="A47" i="23"/>
  <c r="A48" i="23"/>
  <c r="A49" i="23"/>
  <c r="A34" i="23"/>
  <c r="A27" i="23"/>
  <c r="A28" i="23"/>
  <c r="A29" i="23"/>
  <c r="A26" i="23"/>
  <c r="A19" i="23"/>
  <c r="A20" i="23"/>
  <c r="A21" i="23"/>
  <c r="A18" i="23"/>
  <c r="C50" i="23"/>
  <c r="B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B32" i="23"/>
  <c r="C30" i="23"/>
  <c r="H19" i="23" s="1"/>
  <c r="B30" i="23"/>
  <c r="D29" i="23"/>
  <c r="D28" i="23"/>
  <c r="D27" i="23"/>
  <c r="D26" i="23"/>
  <c r="B24" i="23"/>
  <c r="C22" i="23"/>
  <c r="H18" i="23" s="1"/>
  <c r="B22" i="23"/>
  <c r="G18" i="23" s="1"/>
  <c r="D21" i="23"/>
  <c r="D20" i="23"/>
  <c r="D19" i="23"/>
  <c r="D18" i="23"/>
  <c r="D22" i="23" s="1"/>
  <c r="C16" i="23"/>
  <c r="C24" i="23" s="1"/>
  <c r="B16" i="23"/>
  <c r="C16" i="21"/>
  <c r="B16" i="21"/>
  <c r="C16" i="20"/>
  <c r="B16" i="20"/>
  <c r="C16" i="19"/>
  <c r="B16" i="19"/>
  <c r="C16" i="18"/>
  <c r="B16" i="18"/>
  <c r="B32" i="18" s="1"/>
  <c r="C34" i="22"/>
  <c r="C35" i="22"/>
  <c r="C36" i="22"/>
  <c r="C39" i="22"/>
  <c r="C42" i="22"/>
  <c r="C43" i="22"/>
  <c r="C44" i="22"/>
  <c r="B35" i="22"/>
  <c r="B43" i="22"/>
  <c r="B44" i="22"/>
  <c r="B45" i="22"/>
  <c r="B46" i="22"/>
  <c r="C26" i="22"/>
  <c r="C27" i="22"/>
  <c r="C28" i="22"/>
  <c r="B29" i="22"/>
  <c r="C18" i="22"/>
  <c r="C19" i="22"/>
  <c r="C20" i="22"/>
  <c r="D20" i="22" s="1"/>
  <c r="B20" i="22"/>
  <c r="B21" i="22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34" i="21"/>
  <c r="A27" i="21"/>
  <c r="A28" i="21"/>
  <c r="A29" i="21"/>
  <c r="A26" i="21"/>
  <c r="A19" i="21"/>
  <c r="A20" i="21"/>
  <c r="A21" i="21"/>
  <c r="A18" i="21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34" i="20"/>
  <c r="A27" i="20"/>
  <c r="A28" i="20"/>
  <c r="A29" i="20"/>
  <c r="A26" i="20"/>
  <c r="A19" i="20"/>
  <c r="A20" i="20"/>
  <c r="A21" i="20"/>
  <c r="A18" i="20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34" i="19"/>
  <c r="A27" i="19"/>
  <c r="A28" i="19"/>
  <c r="A29" i="19"/>
  <c r="A26" i="19"/>
  <c r="A19" i="19"/>
  <c r="A20" i="19"/>
  <c r="A21" i="19"/>
  <c r="A18" i="19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34" i="18"/>
  <c r="A27" i="18"/>
  <c r="A28" i="18"/>
  <c r="A29" i="18"/>
  <c r="A26" i="18"/>
  <c r="A19" i="18"/>
  <c r="A20" i="18"/>
  <c r="A21" i="18"/>
  <c r="A18" i="18"/>
  <c r="C32" i="22"/>
  <c r="B32" i="22"/>
  <c r="C24" i="22"/>
  <c r="B24" i="22"/>
  <c r="D47" i="21"/>
  <c r="D45" i="21"/>
  <c r="D44" i="21"/>
  <c r="D43" i="21"/>
  <c r="D36" i="21"/>
  <c r="D35" i="21"/>
  <c r="C32" i="21"/>
  <c r="B32" i="21"/>
  <c r="C24" i="21"/>
  <c r="B24" i="21"/>
  <c r="D20" i="21"/>
  <c r="D45" i="20"/>
  <c r="D44" i="20"/>
  <c r="D43" i="20"/>
  <c r="D36" i="20"/>
  <c r="D35" i="20"/>
  <c r="C32" i="20"/>
  <c r="B32" i="20"/>
  <c r="D29" i="20"/>
  <c r="C24" i="20"/>
  <c r="B24" i="20"/>
  <c r="C22" i="20"/>
  <c r="H18" i="20" s="1"/>
  <c r="D20" i="20"/>
  <c r="D45" i="19"/>
  <c r="D44" i="19"/>
  <c r="D43" i="19"/>
  <c r="D42" i="19"/>
  <c r="D36" i="19"/>
  <c r="D35" i="19"/>
  <c r="C32" i="19"/>
  <c r="B32" i="19"/>
  <c r="C30" i="19"/>
  <c r="D29" i="19"/>
  <c r="D28" i="19"/>
  <c r="C24" i="19"/>
  <c r="B24" i="19"/>
  <c r="D20" i="19"/>
  <c r="D19" i="19"/>
  <c r="C32" i="18"/>
  <c r="C24" i="18"/>
  <c r="D50" i="34" l="1"/>
  <c r="B30" i="21"/>
  <c r="G20" i="34"/>
  <c r="D50" i="33"/>
  <c r="D30" i="33"/>
  <c r="D50" i="31"/>
  <c r="B26" i="22"/>
  <c r="D26" i="22" s="1"/>
  <c r="D50" i="30"/>
  <c r="D38" i="20"/>
  <c r="D50" i="29"/>
  <c r="B50" i="20"/>
  <c r="B30" i="20"/>
  <c r="D50" i="28"/>
  <c r="D30" i="28"/>
  <c r="B36" i="22"/>
  <c r="D36" i="22" s="1"/>
  <c r="D50" i="27"/>
  <c r="B34" i="22"/>
  <c r="D34" i="22" s="1"/>
  <c r="D30" i="27"/>
  <c r="D50" i="26"/>
  <c r="D30" i="26"/>
  <c r="D50" i="25"/>
  <c r="D30" i="25"/>
  <c r="D50" i="24"/>
  <c r="G19" i="24"/>
  <c r="I19" i="24" s="1"/>
  <c r="B39" i="22"/>
  <c r="D39" i="22" s="1"/>
  <c r="D50" i="23"/>
  <c r="G19" i="23"/>
  <c r="I19" i="23" s="1"/>
  <c r="G20" i="23"/>
  <c r="D22" i="25"/>
  <c r="D22" i="26"/>
  <c r="B22" i="19"/>
  <c r="G18" i="19" s="1"/>
  <c r="D18" i="19"/>
  <c r="B22" i="20"/>
  <c r="G18" i="20" s="1"/>
  <c r="B19" i="22"/>
  <c r="D19" i="22" s="1"/>
  <c r="D39" i="21"/>
  <c r="G19" i="32"/>
  <c r="I19" i="32" s="1"/>
  <c r="B27" i="22"/>
  <c r="D27" i="22" s="1"/>
  <c r="D26" i="21"/>
  <c r="B22" i="21"/>
  <c r="G18" i="21" s="1"/>
  <c r="D19" i="21"/>
  <c r="D22" i="21" s="1"/>
  <c r="D22" i="33"/>
  <c r="B18" i="22"/>
  <c r="D18" i="22" s="1"/>
  <c r="D18" i="21"/>
  <c r="D22" i="34"/>
  <c r="C38" i="22"/>
  <c r="D40" i="21"/>
  <c r="C50" i="21"/>
  <c r="D46" i="21"/>
  <c r="D38" i="21"/>
  <c r="B50" i="21"/>
  <c r="G19" i="21" s="1"/>
  <c r="B40" i="22"/>
  <c r="D40" i="22" s="1"/>
  <c r="B38" i="22"/>
  <c r="D38" i="22" s="1"/>
  <c r="C30" i="21"/>
  <c r="C29" i="22"/>
  <c r="C30" i="22" s="1"/>
  <c r="D30" i="21"/>
  <c r="C22" i="21"/>
  <c r="H18" i="21" s="1"/>
  <c r="I18" i="21" s="1"/>
  <c r="C21" i="22"/>
  <c r="C50" i="20"/>
  <c r="C46" i="22"/>
  <c r="D46" i="22" s="1"/>
  <c r="C41" i="22"/>
  <c r="D40" i="20"/>
  <c r="D50" i="20" s="1"/>
  <c r="D49" i="20"/>
  <c r="D41" i="20"/>
  <c r="D35" i="22"/>
  <c r="C30" i="20"/>
  <c r="H19" i="20" s="1"/>
  <c r="D28" i="22"/>
  <c r="D30" i="20"/>
  <c r="D22" i="20"/>
  <c r="C37" i="22"/>
  <c r="C50" i="22" s="1"/>
  <c r="D42" i="22"/>
  <c r="D48" i="19"/>
  <c r="D40" i="19"/>
  <c r="C50" i="19"/>
  <c r="H19" i="19" s="1"/>
  <c r="B50" i="19"/>
  <c r="B49" i="22"/>
  <c r="D49" i="22" s="1"/>
  <c r="D45" i="22"/>
  <c r="B41" i="22"/>
  <c r="D41" i="22" s="1"/>
  <c r="D39" i="19"/>
  <c r="D43" i="22"/>
  <c r="D30" i="19"/>
  <c r="D21" i="19"/>
  <c r="D22" i="19" s="1"/>
  <c r="C22" i="19"/>
  <c r="H18" i="19" s="1"/>
  <c r="D21" i="22"/>
  <c r="D44" i="22"/>
  <c r="D47" i="22"/>
  <c r="D29" i="22"/>
  <c r="C22" i="22"/>
  <c r="H18" i="22" s="1"/>
  <c r="H20" i="34"/>
  <c r="I18" i="34"/>
  <c r="C24" i="34"/>
  <c r="H20" i="33"/>
  <c r="I18" i="33"/>
  <c r="B30" i="33"/>
  <c r="G19" i="33" s="1"/>
  <c r="I19" i="33" s="1"/>
  <c r="C24" i="33"/>
  <c r="H20" i="32"/>
  <c r="I18" i="32"/>
  <c r="D27" i="32"/>
  <c r="D30" i="32" s="1"/>
  <c r="C32" i="32"/>
  <c r="H20" i="31"/>
  <c r="I18" i="31"/>
  <c r="B30" i="31"/>
  <c r="G19" i="31" s="1"/>
  <c r="I19" i="31" s="1"/>
  <c r="C32" i="31"/>
  <c r="B32" i="31"/>
  <c r="H20" i="30"/>
  <c r="I18" i="30"/>
  <c r="B30" i="30"/>
  <c r="G19" i="30" s="1"/>
  <c r="I19" i="30" s="1"/>
  <c r="H20" i="29"/>
  <c r="I18" i="29"/>
  <c r="B30" i="29"/>
  <c r="G19" i="29" s="1"/>
  <c r="I19" i="29" s="1"/>
  <c r="C32" i="29"/>
  <c r="B32" i="29"/>
  <c r="H20" i="28"/>
  <c r="I18" i="28"/>
  <c r="B30" i="28"/>
  <c r="G19" i="28" s="1"/>
  <c r="I19" i="28" s="1"/>
  <c r="H20" i="27"/>
  <c r="I18" i="27"/>
  <c r="B30" i="27"/>
  <c r="G19" i="27" s="1"/>
  <c r="I19" i="27" s="1"/>
  <c r="C32" i="27"/>
  <c r="H20" i="26"/>
  <c r="I18" i="26"/>
  <c r="B30" i="26"/>
  <c r="G19" i="26" s="1"/>
  <c r="I19" i="26" s="1"/>
  <c r="H20" i="25"/>
  <c r="I18" i="25"/>
  <c r="B30" i="25"/>
  <c r="G19" i="25" s="1"/>
  <c r="I19" i="25" s="1"/>
  <c r="H20" i="24"/>
  <c r="I18" i="24"/>
  <c r="B32" i="24"/>
  <c r="C32" i="24"/>
  <c r="D30" i="23"/>
  <c r="H20" i="23"/>
  <c r="I18" i="23"/>
  <c r="C32" i="23"/>
  <c r="B24" i="18"/>
  <c r="D48" i="22"/>
  <c r="H20" i="20"/>
  <c r="I18" i="20"/>
  <c r="B30" i="19"/>
  <c r="I20" i="34" l="1"/>
  <c r="D50" i="21"/>
  <c r="G19" i="20"/>
  <c r="G20" i="20" s="1"/>
  <c r="I20" i="20" s="1"/>
  <c r="D50" i="19"/>
  <c r="G19" i="19"/>
  <c r="G20" i="19" s="1"/>
  <c r="G20" i="24"/>
  <c r="I20" i="24" s="1"/>
  <c r="B30" i="22"/>
  <c r="I20" i="23"/>
  <c r="I18" i="19"/>
  <c r="H20" i="19"/>
  <c r="B22" i="22"/>
  <c r="G18" i="22" s="1"/>
  <c r="I18" i="22" s="1"/>
  <c r="G20" i="32"/>
  <c r="I20" i="32"/>
  <c r="H19" i="21"/>
  <c r="H20" i="21" s="1"/>
  <c r="G20" i="21"/>
  <c r="I19" i="21"/>
  <c r="H19" i="22"/>
  <c r="H20" i="22" s="1"/>
  <c r="D22" i="22"/>
  <c r="D37" i="22"/>
  <c r="D50" i="22" s="1"/>
  <c r="B50" i="22"/>
  <c r="D30" i="22"/>
  <c r="G20" i="33"/>
  <c r="I20" i="33" s="1"/>
  <c r="G20" i="31"/>
  <c r="I20" i="31" s="1"/>
  <c r="G20" i="30"/>
  <c r="I20" i="30" s="1"/>
  <c r="G20" i="29"/>
  <c r="I20" i="29" s="1"/>
  <c r="G20" i="28"/>
  <c r="I20" i="28" s="1"/>
  <c r="G20" i="27"/>
  <c r="I20" i="27" s="1"/>
  <c r="G20" i="26"/>
  <c r="I20" i="26" s="1"/>
  <c r="G20" i="25"/>
  <c r="I20" i="25" s="1"/>
  <c r="I19" i="20" l="1"/>
  <c r="I19" i="19"/>
  <c r="G19" i="22"/>
  <c r="I19" i="22" s="1"/>
  <c r="I20" i="19"/>
  <c r="I20" i="21"/>
  <c r="G20" i="22" l="1"/>
  <c r="I20" i="22" s="1"/>
  <c r="D45" i="18"/>
  <c r="D46" i="18"/>
  <c r="D47" i="18" l="1"/>
  <c r="D48" i="18"/>
  <c r="D38" i="18"/>
  <c r="D40" i="18"/>
  <c r="D41" i="18"/>
  <c r="D44" i="18"/>
  <c r="D26" i="18"/>
  <c r="D19" i="18"/>
  <c r="D43" i="18"/>
  <c r="D39" i="18"/>
  <c r="D35" i="18"/>
  <c r="D27" i="18"/>
  <c r="D20" i="18" l="1"/>
  <c r="D18" i="18"/>
  <c r="D42" i="18"/>
  <c r="D21" i="18"/>
  <c r="B30" i="18"/>
  <c r="D34" i="18"/>
  <c r="B22" i="18"/>
  <c r="G18" i="18" s="1"/>
  <c r="D36" i="18"/>
  <c r="D37" i="18"/>
  <c r="C30" i="18"/>
  <c r="C22" i="18"/>
  <c r="H18" i="18" s="1"/>
  <c r="D29" i="18"/>
  <c r="D49" i="18"/>
  <c r="B50" i="18"/>
  <c r="C50" i="18"/>
  <c r="D28" i="18"/>
  <c r="H19" i="18" l="1"/>
  <c r="H20" i="18" s="1"/>
  <c r="G19" i="18"/>
  <c r="G20" i="18" s="1"/>
  <c r="D22" i="18"/>
  <c r="I18" i="18"/>
  <c r="D50" i="18"/>
  <c r="D30" i="18"/>
  <c r="I19" i="18" l="1"/>
  <c r="I20" i="18"/>
</calcChain>
</file>

<file path=xl/sharedStrings.xml><?xml version="1.0" encoding="utf-8"?>
<sst xmlns="http://schemas.openxmlformats.org/spreadsheetml/2006/main" count="522" uniqueCount="62">
  <si>
    <t>TOTAL ORÇAMENTAL</t>
  </si>
  <si>
    <t>ESTIMADO</t>
  </si>
  <si>
    <t>REAL</t>
  </si>
  <si>
    <t>DIFERENÇA</t>
  </si>
  <si>
    <t>Rendimento</t>
  </si>
  <si>
    <t>Despesas</t>
  </si>
  <si>
    <t>Balanço (Rendimento menos Despesas)</t>
  </si>
  <si>
    <t>Impostos</t>
  </si>
  <si>
    <t xml:space="preserve"> </t>
  </si>
  <si>
    <t>Assistência Técnica</t>
  </si>
  <si>
    <t>Material de Expediente</t>
  </si>
  <si>
    <t>Total Rendimentos</t>
  </si>
  <si>
    <t>RENDIMENTOS</t>
  </si>
  <si>
    <t>Prestação de Serviços</t>
  </si>
  <si>
    <t>Revenda de Mercadorias</t>
  </si>
  <si>
    <t>Venda de Produtos Industrializados</t>
  </si>
  <si>
    <t>Outras receitas</t>
  </si>
  <si>
    <t>DESPESAS PRINCIPAIS</t>
  </si>
  <si>
    <t>Compra de Mercadorias</t>
  </si>
  <si>
    <t>Total de Despesas</t>
  </si>
  <si>
    <t>Funcionários e Pro Labore</t>
  </si>
  <si>
    <t>OUTRAS DESPESAS</t>
  </si>
  <si>
    <t>Total de Outras Despesas</t>
  </si>
  <si>
    <t>Energia Elétrica</t>
  </si>
  <si>
    <t>Telefone e Internet</t>
  </si>
  <si>
    <t>Consultorias</t>
  </si>
  <si>
    <t>Marketing e Publicidade</t>
  </si>
  <si>
    <t>Água e Esgoto</t>
  </si>
  <si>
    <t>Sistema de Gestão</t>
  </si>
  <si>
    <t>Veículos (Manutenção e Combustível)</t>
  </si>
  <si>
    <t>Fretes, Seguros e Correios</t>
  </si>
  <si>
    <t>Comissões</t>
  </si>
  <si>
    <t>Empréstimos e Financiamentos</t>
  </si>
  <si>
    <t>1º TRIMESTRE</t>
  </si>
  <si>
    <t>Outros</t>
  </si>
  <si>
    <t>ORÇAMENTO</t>
  </si>
  <si>
    <t>www.castupcontabilidade.com.br</t>
  </si>
  <si>
    <t>Contato</t>
  </si>
  <si>
    <t>75 9 9144-4928</t>
  </si>
  <si>
    <t>2º TRIMESTRE</t>
  </si>
  <si>
    <t>3º TRIMESTRE</t>
  </si>
  <si>
    <t>4º TRIMESTRE</t>
  </si>
  <si>
    <t>ANO</t>
  </si>
  <si>
    <t>JANEIRO</t>
  </si>
  <si>
    <t>ORIENTAÇÕES DE PREENCHIMENTO</t>
  </si>
  <si>
    <t>PASSO 1</t>
  </si>
  <si>
    <t>OBSERVAÇÃO: Esta planilha possui fórmulas e está bloqueada por senha. É proibido o desbloqueio.</t>
  </si>
  <si>
    <r>
      <t xml:space="preserve">Ao abrir sua planilha, navegue para a aba </t>
    </r>
    <r>
      <rPr>
        <b/>
        <sz val="11"/>
        <color rgb="FFFF0000"/>
        <rFont val="Calibri (Corpo)"/>
      </rPr>
      <t xml:space="preserve">ANO </t>
    </r>
    <r>
      <rPr>
        <sz val="11"/>
        <color rgb="FF7030A0"/>
        <rFont val="Calibri (Corpo)"/>
      </rPr>
      <t>para iniciar o preechimento de seus dados.</t>
    </r>
  </si>
  <si>
    <t>PASSO 2</t>
  </si>
  <si>
    <t>PASSO 3</t>
  </si>
  <si>
    <t>PASSO 4</t>
  </si>
  <si>
    <t>PASSO 5</t>
  </si>
  <si>
    <r>
      <t xml:space="preserve">Preencha o </t>
    </r>
    <r>
      <rPr>
        <b/>
        <sz val="11"/>
        <color rgb="FFFF0000"/>
        <rFont val="Calibri (Corpo)"/>
      </rPr>
      <t>NOME DA EMPRESA</t>
    </r>
    <r>
      <rPr>
        <sz val="11"/>
        <color rgb="FF7030A0"/>
        <rFont val="Calibri"/>
        <family val="2"/>
        <scheme val="minor"/>
      </rPr>
      <t xml:space="preserve"> no campo indicado.</t>
    </r>
  </si>
  <si>
    <r>
      <t xml:space="preserve">Preencha o </t>
    </r>
    <r>
      <rPr>
        <b/>
        <sz val="11"/>
        <color rgb="FFFF0000"/>
        <rFont val="Calibri (Corpo)"/>
      </rPr>
      <t>ANO</t>
    </r>
    <r>
      <rPr>
        <sz val="11"/>
        <color rgb="FF7030A0"/>
        <rFont val="Calibri"/>
        <family val="2"/>
        <scheme val="minor"/>
      </rPr>
      <t xml:space="preserve"> referente do orçamento no campo indicado.</t>
    </r>
  </si>
  <si>
    <r>
      <t xml:space="preserve">Preencha as </t>
    </r>
    <r>
      <rPr>
        <b/>
        <sz val="11"/>
        <color rgb="FFFF0000"/>
        <rFont val="Calibri (Corpo)"/>
      </rPr>
      <t>CATEGORIAS DE RECEITAS</t>
    </r>
    <r>
      <rPr>
        <sz val="11"/>
        <color rgb="FF7030A0"/>
        <rFont val="Calibri"/>
        <family val="2"/>
        <scheme val="minor"/>
      </rPr>
      <t xml:space="preserve"> no campo indicado.</t>
    </r>
  </si>
  <si>
    <r>
      <t xml:space="preserve">Preencha as </t>
    </r>
    <r>
      <rPr>
        <b/>
        <sz val="11"/>
        <color rgb="FFFF0000"/>
        <rFont val="Calibri (Corpo)"/>
      </rPr>
      <t>CATEGORIAS DE DESPESAS</t>
    </r>
    <r>
      <rPr>
        <sz val="11"/>
        <color rgb="FF7030A0"/>
        <rFont val="Calibri"/>
        <family val="2"/>
        <scheme val="minor"/>
      </rPr>
      <t xml:space="preserve"> no campo indicado.</t>
    </r>
  </si>
  <si>
    <t>PASSO 6</t>
  </si>
  <si>
    <r>
      <rPr>
        <b/>
        <sz val="11"/>
        <color rgb="FFFF0000"/>
        <rFont val="Calibri (Corpo)"/>
      </rPr>
      <t>NÃO É NECESÁRIO PREENCHER</t>
    </r>
    <r>
      <rPr>
        <sz val="11"/>
        <color rgb="FF7030A0"/>
        <rFont val="Calibri"/>
        <family val="2"/>
        <scheme val="minor"/>
      </rPr>
      <t xml:space="preserve"> NENHUMA INFORMAÇÃO NA PLANILHA DE </t>
    </r>
    <r>
      <rPr>
        <b/>
        <sz val="11"/>
        <color rgb="FFFF0000"/>
        <rFont val="Calibri (Corpo)"/>
      </rPr>
      <t>ANÁLISE TRIMESTRAL - AUTOMÁTICA</t>
    </r>
  </si>
  <si>
    <t>PASSO 7</t>
  </si>
  <si>
    <r>
      <t xml:space="preserve">Preenche nas </t>
    </r>
    <r>
      <rPr>
        <b/>
        <sz val="11"/>
        <color rgb="FFFF0000"/>
        <rFont val="Calibri (Corpo)"/>
      </rPr>
      <t>PLANILHAS MENSAIS</t>
    </r>
    <r>
      <rPr>
        <sz val="11"/>
        <color rgb="FF7030A0"/>
        <rFont val="Calibri"/>
        <family val="2"/>
        <scheme val="minor"/>
      </rPr>
      <t xml:space="preserve"> o valores </t>
    </r>
    <r>
      <rPr>
        <b/>
        <sz val="11"/>
        <color rgb="FFFF0000"/>
        <rFont val="Calibri (Corpo)"/>
      </rPr>
      <t>ESTIMADOS</t>
    </r>
    <r>
      <rPr>
        <sz val="11"/>
        <color rgb="FF7030A0"/>
        <rFont val="Calibri"/>
        <family val="2"/>
        <scheme val="minor"/>
      </rPr>
      <t xml:space="preserve"> e </t>
    </r>
    <r>
      <rPr>
        <b/>
        <sz val="11"/>
        <color rgb="FFFF0000"/>
        <rFont val="Calibri (Corpo)"/>
      </rPr>
      <t>REAL</t>
    </r>
  </si>
  <si>
    <t>Aqui você encontrá orientações importantes sobre como preencher a sua planilha orçamentária. Encontrará informações de como analisar os dados presentes na sua planilha.</t>
  </si>
  <si>
    <t>COLOQUE O NOME DA EMPRESA AQUI!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</si>
</sst>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mmmm\ yyyy"/>
    <numFmt numFmtId="165" formatCode="_(* #,##0.00_);_(* \(#,##0.00\);_(* &quot;-&quot;??_);_(@_)"/>
    <numFmt numFmtId="166" formatCode="#,##0.00_ ;[Red]\-#,##0.00\ "/>
    <numFmt numFmtId="167" formatCode="_-&quot;R$&quot;* #,##0.00_-;\-&quot;R$&quot;* #,##0.00_-;_-&quot;R$&quot;* &quot;-&quot;??_-;_-@_-"/>
  </numFmts>
  <fonts count="24" x14ac:knownFonts="1">
    <font>
      <sz val="11"/>
      <color theme="1"/>
      <name val="Calibri"/>
      <family val="2"/>
      <scheme val="minor"/>
    </font>
    <font>
      <sz val="36"/>
      <color theme="3"/>
      <name val="Cambria"/>
      <family val="2"/>
      <scheme val="major"/>
    </font>
    <font>
      <sz val="10"/>
      <color theme="1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mbria"/>
      <family val="2"/>
      <scheme val="major"/>
    </font>
    <font>
      <b/>
      <sz val="1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1"/>
      <color rgb="FFFF0000"/>
      <name val="Calibri (Corpo)"/>
    </font>
    <font>
      <sz val="11"/>
      <color rgb="FF7030A0"/>
      <name val="Calibri (Corpo)"/>
    </font>
    <font>
      <b/>
      <sz val="14"/>
      <color rgb="FFFFC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62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>
      <alignment vertical="center"/>
    </xf>
    <xf numFmtId="0" fontId="9" fillId="0" borderId="0"/>
    <xf numFmtId="0" fontId="1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5" applyNumberFormat="0" applyFill="0" applyAlignment="0" applyProtection="0"/>
    <xf numFmtId="0" fontId="15" fillId="0" borderId="0" applyNumberFormat="0" applyFill="0" applyBorder="0" applyAlignment="0" applyProtection="0"/>
  </cellStyleXfs>
  <cellXfs count="65">
    <xf numFmtId="0" fontId="0" fillId="0" borderId="0" xfId="0"/>
    <xf numFmtId="0" fontId="0" fillId="0" borderId="0" xfId="0" applyAlignment="1">
      <alignment vertical="center"/>
    </xf>
    <xf numFmtId="0" fontId="0" fillId="2" borderId="0" xfId="0" applyFill="1"/>
    <xf numFmtId="0" fontId="0" fillId="3" borderId="0" xfId="0" applyFill="1"/>
    <xf numFmtId="0" fontId="5" fillId="0" borderId="0" xfId="0" applyFont="1"/>
    <xf numFmtId="0" fontId="5" fillId="0" borderId="0" xfId="0" applyFont="1" applyAlignment="1">
      <alignment vertical="center"/>
    </xf>
    <xf numFmtId="166" fontId="5" fillId="4" borderId="0" xfId="1" applyNumberFormat="1" applyFont="1" applyFill="1" applyBorder="1" applyProtection="1"/>
    <xf numFmtId="166" fontId="5" fillId="0" borderId="0" xfId="1" applyNumberFormat="1" applyFont="1" applyFill="1" applyBorder="1" applyProtection="1">
      <protection locked="0"/>
    </xf>
    <xf numFmtId="166" fontId="5" fillId="5" borderId="0" xfId="1" applyNumberFormat="1" applyFont="1" applyFill="1" applyBorder="1" applyAlignment="1" applyProtection="1">
      <alignment horizontal="right"/>
      <protection locked="0"/>
    </xf>
    <xf numFmtId="166" fontId="5" fillId="5" borderId="0" xfId="1" applyNumberFormat="1" applyFont="1" applyFill="1" applyBorder="1" applyProtection="1">
      <protection locked="0"/>
    </xf>
    <xf numFmtId="166" fontId="5" fillId="0" borderId="0" xfId="0" applyNumberFormat="1" applyFont="1" applyProtection="1">
      <protection locked="0"/>
    </xf>
    <xf numFmtId="166" fontId="5" fillId="5" borderId="0" xfId="0" applyNumberFormat="1" applyFont="1" applyFill="1" applyProtection="1">
      <protection locked="0"/>
    </xf>
    <xf numFmtId="0" fontId="6" fillId="6" borderId="1" xfId="2" applyFont="1" applyFill="1" applyBorder="1" applyAlignment="1" applyProtection="1">
      <alignment horizontal="center"/>
    </xf>
    <xf numFmtId="0" fontId="6" fillId="6" borderId="2" xfId="2" applyFont="1" applyFill="1" applyBorder="1" applyAlignment="1" applyProtection="1">
      <alignment horizontal="center"/>
    </xf>
    <xf numFmtId="0" fontId="6" fillId="6" borderId="3" xfId="2" applyFont="1" applyFill="1" applyBorder="1" applyAlignment="1" applyProtection="1">
      <alignment horizontal="center"/>
    </xf>
    <xf numFmtId="166" fontId="4" fillId="6" borderId="2" xfId="1" applyNumberFormat="1" applyFont="1" applyFill="1" applyBorder="1" applyProtection="1"/>
    <xf numFmtId="166" fontId="4" fillId="6" borderId="3" xfId="1" applyNumberFormat="1" applyFont="1" applyFill="1" applyBorder="1" applyProtection="1"/>
    <xf numFmtId="0" fontId="0" fillId="5" borderId="0" xfId="0" applyFill="1"/>
    <xf numFmtId="0" fontId="15" fillId="0" borderId="0" xfId="10" applyAlignment="1" applyProtection="1">
      <alignment horizontal="right"/>
    </xf>
    <xf numFmtId="0" fontId="0" fillId="5" borderId="0" xfId="0" applyFill="1" applyProtection="1"/>
    <xf numFmtId="0" fontId="0" fillId="0" borderId="0" xfId="0" applyProtection="1"/>
    <xf numFmtId="0" fontId="16" fillId="0" borderId="0" xfId="0" applyFont="1" applyAlignment="1" applyProtection="1">
      <alignment horizontal="right"/>
    </xf>
    <xf numFmtId="167" fontId="16" fillId="0" borderId="0" xfId="0" applyNumberFormat="1" applyFont="1" applyAlignment="1" applyProtection="1">
      <alignment horizontal="center" vertical="center"/>
    </xf>
    <xf numFmtId="0" fontId="7" fillId="6" borderId="1" xfId="0" applyFont="1" applyFill="1" applyBorder="1" applyAlignment="1" applyProtection="1">
      <alignment horizontal="center"/>
    </xf>
    <xf numFmtId="0" fontId="7" fillId="6" borderId="2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/>
    </xf>
    <xf numFmtId="0" fontId="8" fillId="0" borderId="0" xfId="0" applyFont="1" applyProtection="1"/>
    <xf numFmtId="164" fontId="7" fillId="6" borderId="1" xfId="0" applyNumberFormat="1" applyFont="1" applyFill="1" applyBorder="1" applyAlignment="1" applyProtection="1">
      <alignment horizontal="center"/>
    </xf>
    <xf numFmtId="164" fontId="7" fillId="6" borderId="2" xfId="0" applyNumberFormat="1" applyFont="1" applyFill="1" applyBorder="1" applyAlignment="1" applyProtection="1">
      <alignment horizontal="center"/>
    </xf>
    <xf numFmtId="164" fontId="7" fillId="6" borderId="3" xfId="0" applyNumberFormat="1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4" fillId="6" borderId="0" xfId="0" applyFont="1" applyFill="1" applyAlignment="1" applyProtection="1">
      <alignment horizontal="center" vertical="center"/>
    </xf>
    <xf numFmtId="0" fontId="7" fillId="0" borderId="3" xfId="0" applyFont="1" applyBorder="1" applyAlignment="1" applyProtection="1">
      <alignment horizontal="center"/>
    </xf>
    <xf numFmtId="164" fontId="7" fillId="0" borderId="4" xfId="0" applyNumberFormat="1" applyFont="1" applyBorder="1" applyAlignment="1" applyProtection="1">
      <alignment horizontal="center"/>
    </xf>
    <xf numFmtId="164" fontId="7" fillId="6" borderId="4" xfId="0" applyNumberFormat="1" applyFont="1" applyFill="1" applyBorder="1" applyAlignment="1" applyProtection="1">
      <alignment horizontal="center"/>
    </xf>
    <xf numFmtId="0" fontId="4" fillId="6" borderId="1" xfId="0" applyFont="1" applyFill="1" applyBorder="1" applyAlignment="1" applyProtection="1">
      <alignment horizontal="left" vertical="center" indent="1"/>
    </xf>
    <xf numFmtId="0" fontId="4" fillId="6" borderId="2" xfId="0" applyFont="1" applyFill="1" applyBorder="1" applyAlignment="1" applyProtection="1">
      <alignment horizontal="center" vertical="center"/>
    </xf>
    <xf numFmtId="0" fontId="4" fillId="6" borderId="3" xfId="0" applyFont="1" applyFill="1" applyBorder="1" applyAlignment="1" applyProtection="1">
      <alignment horizontal="center" vertical="center"/>
    </xf>
    <xf numFmtId="0" fontId="5" fillId="0" borderId="0" xfId="0" applyFont="1" applyProtection="1"/>
    <xf numFmtId="0" fontId="4" fillId="6" borderId="4" xfId="0" applyFont="1" applyFill="1" applyBorder="1" applyAlignment="1" applyProtection="1">
      <alignment horizontal="left" vertical="center" indent="1"/>
    </xf>
    <xf numFmtId="0" fontId="4" fillId="6" borderId="4" xfId="0" applyFont="1" applyFill="1" applyBorder="1" applyAlignment="1" applyProtection="1">
      <alignment horizontal="center" vertical="center"/>
    </xf>
    <xf numFmtId="0" fontId="5" fillId="7" borderId="0" xfId="0" applyFont="1" applyFill="1" applyAlignment="1" applyProtection="1">
      <alignment horizontal="left" indent="1"/>
    </xf>
    <xf numFmtId="0" fontId="4" fillId="6" borderId="1" xfId="0" applyFont="1" applyFill="1" applyBorder="1" applyAlignment="1" applyProtection="1">
      <alignment horizontal="left" indent="1"/>
    </xf>
    <xf numFmtId="0" fontId="4" fillId="6" borderId="1" xfId="0" applyFont="1" applyFill="1" applyBorder="1" applyAlignment="1" applyProtection="1">
      <alignment horizontal="left"/>
    </xf>
    <xf numFmtId="166" fontId="4" fillId="6" borderId="2" xfId="0" applyNumberFormat="1" applyFont="1" applyFill="1" applyBorder="1" applyProtection="1"/>
    <xf numFmtId="166" fontId="4" fillId="6" borderId="3" xfId="0" applyNumberFormat="1" applyFont="1" applyFill="1" applyBorder="1" applyProtection="1"/>
    <xf numFmtId="0" fontId="4" fillId="0" borderId="0" xfId="0" applyFont="1" applyAlignment="1" applyProtection="1">
      <alignment horizontal="left"/>
    </xf>
    <xf numFmtId="166" fontId="4" fillId="0" borderId="0" xfId="0" applyNumberFormat="1" applyFont="1" applyProtection="1"/>
    <xf numFmtId="0" fontId="4" fillId="6" borderId="0" xfId="0" applyFont="1" applyFill="1" applyAlignment="1" applyProtection="1">
      <alignment horizontal="left" vertical="center" indent="1"/>
    </xf>
    <xf numFmtId="0" fontId="4" fillId="6" borderId="0" xfId="0" applyFont="1" applyFill="1" applyAlignment="1" applyProtection="1">
      <alignment horizontal="left"/>
    </xf>
    <xf numFmtId="166" fontId="4" fillId="6" borderId="0" xfId="0" applyNumberFormat="1" applyFont="1" applyFill="1" applyProtection="1"/>
    <xf numFmtId="166" fontId="5" fillId="4" borderId="0" xfId="0" applyNumberFormat="1" applyFont="1" applyFill="1" applyProtection="1"/>
    <xf numFmtId="0" fontId="5" fillId="7" borderId="0" xfId="0" applyFont="1" applyFill="1" applyAlignment="1" applyProtection="1">
      <alignment horizontal="left" indent="1"/>
      <protection locked="0"/>
    </xf>
    <xf numFmtId="0" fontId="4" fillId="7" borderId="0" xfId="0" applyFont="1" applyFill="1" applyAlignment="1" applyProtection="1">
      <alignment horizontal="center" vertical="center"/>
      <protection locked="0"/>
    </xf>
    <xf numFmtId="0" fontId="4" fillId="7" borderId="0" xfId="0" applyFont="1" applyFill="1" applyAlignment="1" applyProtection="1">
      <alignment horizontal="center" vertical="center"/>
    </xf>
    <xf numFmtId="166" fontId="5" fillId="0" borderId="0" xfId="1" applyNumberFormat="1" applyFont="1" applyFill="1" applyBorder="1" applyProtection="1"/>
    <xf numFmtId="166" fontId="5" fillId="0" borderId="0" xfId="0" applyNumberFormat="1" applyFont="1" applyProtection="1"/>
    <xf numFmtId="0" fontId="17" fillId="7" borderId="0" xfId="0" applyFont="1" applyFill="1" applyAlignment="1" applyProtection="1">
      <alignment horizontal="right" indent="1"/>
    </xf>
    <xf numFmtId="0" fontId="18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center" vertical="center"/>
    </xf>
    <xf numFmtId="0" fontId="20" fillId="8" borderId="0" xfId="0" applyFont="1" applyFill="1" applyAlignment="1" applyProtection="1">
      <alignment horizontal="center"/>
    </xf>
    <xf numFmtId="0" fontId="23" fillId="6" borderId="1" xfId="0" applyFont="1" applyFill="1" applyBorder="1" applyAlignment="1" applyProtection="1">
      <alignment horizontal="center"/>
      <protection locked="0"/>
    </xf>
    <xf numFmtId="0" fontId="23" fillId="6" borderId="2" xfId="0" applyFont="1" applyFill="1" applyBorder="1" applyAlignment="1" applyProtection="1">
      <alignment horizontal="center"/>
      <protection locked="0"/>
    </xf>
    <xf numFmtId="0" fontId="23" fillId="6" borderId="3" xfId="0" applyFont="1" applyFill="1" applyBorder="1" applyAlignment="1" applyProtection="1">
      <alignment horizontal="center"/>
      <protection locked="0"/>
    </xf>
  </cellXfs>
  <cellStyles count="11">
    <cellStyle name="Hiperlink" xfId="10" builtinId="8"/>
    <cellStyle name="Hyperlink 2" xfId="6" xr:uid="{00000000-0005-0000-0000-000000000000}"/>
    <cellStyle name="Normal" xfId="0" builtinId="0"/>
    <cellStyle name="Normal 2" xfId="3" xr:uid="{00000000-0005-0000-0000-000002000000}"/>
    <cellStyle name="Normal 2 2" xfId="4" xr:uid="{00000000-0005-0000-0000-000003000000}"/>
    <cellStyle name="Normal 3" xfId="5" xr:uid="{00000000-0005-0000-0000-000004000000}"/>
    <cellStyle name="Título" xfId="2" builtinId="15"/>
    <cellStyle name="Título 1 1" xfId="7" xr:uid="{00000000-0005-0000-0000-000007000000}"/>
    <cellStyle name="Título 1 1 1" xfId="8" xr:uid="{00000000-0005-0000-0000-000008000000}"/>
    <cellStyle name="Título 1 1 1 1" xfId="9" xr:uid="{00000000-0005-0000-0000-000009000000}"/>
    <cellStyle name="Vírgula" xfId="1" builtinId="3"/>
  </cellStyles>
  <dxfs count="855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B0F0"/>
        </patternFill>
      </fill>
      <border diagonalUp="0" diagonalDown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border diagonalUp="0" diagonalDown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alignment textRotation="0" wrapText="0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alignment vertical="top" textRotation="0" wrapText="0" relative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center" textRotation="0" wrapText="0" relative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B0F0"/>
        </patternFill>
      </fill>
      <border diagonalUp="0" diagonalDown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border diagonalUp="0" diagonalDown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alignment textRotation="0" wrapText="0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alignment vertical="top" textRotation="0" wrapText="0" relative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center" textRotation="0" wrapText="0" relative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B0F0"/>
        </patternFill>
      </fill>
      <border diagonalUp="0" diagonalDown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border diagonalUp="0" diagonalDown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alignment textRotation="0" wrapText="0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alignment vertical="top" textRotation="0" wrapText="0" relative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center" textRotation="0" wrapText="0" relative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B0F0"/>
        </patternFill>
      </fill>
      <border diagonalUp="0" diagonalDown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border diagonalUp="0" diagonalDown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textRotation="0" wrapText="0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vertical="top" textRotation="0" wrapText="0" relative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center" textRotation="0" wrapText="0" relative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B0F0"/>
        </patternFill>
      </fill>
      <border diagonalUp="0" diagonalDown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border diagonalUp="0" diagonalDown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alignment textRotation="0" wrapText="0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alignment vertical="top" textRotation="0" wrapText="0" relative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center" textRotation="0" wrapText="0" relative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border>
        <top style="thin">
          <color rgb="FF000000"/>
        </top>
        <vertical/>
        <horizontal/>
      </border>
    </dxf>
    <dxf>
      <border>
        <bottom style="thin">
          <color rgb="FF000000"/>
        </bottom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B0F0"/>
        </patternFill>
      </fill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border>
        <top style="thin">
          <color rgb="FF000000"/>
        </top>
        <vertical/>
        <horizontal/>
      </border>
    </dxf>
    <dxf>
      <border>
        <bottom style="thin">
          <color rgb="FF000000"/>
        </bottom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border diagonalUp="0" diagonalDown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alignment vertical="top" textRotation="0" wrapText="0" relative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alignment textRotation="0" wrapTex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center" textRotation="0" wrapText="0" relative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border>
        <top style="thin">
          <color rgb="FF000000"/>
        </top>
        <vertical/>
        <horizontal/>
      </border>
    </dxf>
    <dxf>
      <border>
        <bottom style="thin">
          <color rgb="FF000000"/>
        </bottom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B0F0"/>
        </patternFill>
      </fill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border>
        <top style="thin">
          <color rgb="FF000000"/>
        </top>
        <vertical/>
        <horizontal/>
      </border>
    </dxf>
    <dxf>
      <border>
        <bottom style="thin">
          <color rgb="FF000000"/>
        </bottom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border diagonalUp="0" diagonalDown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alignment vertical="top" textRotation="0" wrapText="0" relative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alignment textRotation="0" wrapTex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center" textRotation="0" wrapText="0" relative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border>
        <top style="thin">
          <color rgb="FF000000"/>
        </top>
        <vertical/>
        <horizontal/>
      </border>
    </dxf>
    <dxf>
      <border>
        <bottom style="thin">
          <color rgb="FF000000"/>
        </bottom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B0F0"/>
        </patternFill>
      </fill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border>
        <top style="thin">
          <color rgb="FF000000"/>
        </top>
        <vertical/>
        <horizontal/>
      </border>
    </dxf>
    <dxf>
      <border>
        <bottom style="thin">
          <color rgb="FF000000"/>
        </bottom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border diagonalUp="0" diagonalDown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alignment vertical="top" textRotation="0" wrapText="0" relative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alignment textRotation="0" wrapTex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center" textRotation="0" wrapText="0" relative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border>
        <top style="thin">
          <color rgb="FF000000"/>
        </top>
        <vertical/>
        <horizontal/>
      </border>
    </dxf>
    <dxf>
      <border>
        <bottom style="thin">
          <color rgb="FF000000"/>
        </bottom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B0F0"/>
        </patternFill>
      </fill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border>
        <top style="thin">
          <color rgb="FF000000"/>
        </top>
        <vertical/>
        <horizontal/>
      </border>
    </dxf>
    <dxf>
      <border>
        <bottom style="thin">
          <color rgb="FF000000"/>
        </bottom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border diagonalUp="0" diagonalDown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alignment vertical="top" textRotation="0" wrapText="0" relative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alignment textRotation="0" wrapTex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center" textRotation="0" wrapText="0" relative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border>
        <top style="thin">
          <color rgb="FF000000"/>
        </top>
        <vertical/>
        <horizontal/>
      </border>
    </dxf>
    <dxf>
      <border>
        <bottom style="thin">
          <color rgb="FF000000"/>
        </bottom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B0F0"/>
        </patternFill>
      </fill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border>
        <top style="thin">
          <color rgb="FF000000"/>
        </top>
        <vertical/>
        <horizontal/>
      </border>
    </dxf>
    <dxf>
      <border>
        <bottom style="thin">
          <color rgb="FF000000"/>
        </bottom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border diagonalUp="0" diagonalDown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alignment vertical="top" textRotation="0" wrapText="0" relative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alignment textRotation="0" wrapTex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center" textRotation="0" wrapText="0" relative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border>
        <top style="thin">
          <color rgb="FF000000"/>
        </top>
        <vertical/>
        <horizontal/>
      </border>
    </dxf>
    <dxf>
      <border>
        <bottom style="thin">
          <color rgb="FF000000"/>
        </bottom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B0F0"/>
        </patternFill>
      </fill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border>
        <top style="thin">
          <color rgb="FF000000"/>
        </top>
        <vertical/>
        <horizontal/>
      </border>
    </dxf>
    <dxf>
      <border>
        <bottom style="thin">
          <color rgb="FF000000"/>
        </bottom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border diagonalUp="0" diagonalDown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alignment vertical="top" textRotation="0" wrapText="0" relative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alignment textRotation="0" wrapTex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center" textRotation="0" wrapText="0" relative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border>
        <top style="thin">
          <color rgb="FF000000"/>
        </top>
        <vertical/>
        <horizontal/>
      </border>
    </dxf>
    <dxf>
      <border>
        <bottom style="thin">
          <color rgb="FF000000"/>
        </bottom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B0F0"/>
        </patternFill>
      </fill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border>
        <top style="thin">
          <color rgb="FF000000"/>
        </top>
        <vertical/>
        <horizontal/>
      </border>
    </dxf>
    <dxf>
      <border>
        <bottom style="thin">
          <color rgb="FF000000"/>
        </bottom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border diagonalUp="0" diagonalDown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alignment vertical="top" textRotation="0" wrapText="0" relative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alignment textRotation="0" wrapTex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center" textRotation="0" wrapText="0" relative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border>
        <top style="thin">
          <color rgb="FF000000"/>
        </top>
        <vertical/>
        <horizontal/>
      </border>
    </dxf>
    <dxf>
      <border>
        <bottom style="thin">
          <color rgb="FF000000"/>
        </bottom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B0F0"/>
        </patternFill>
      </fill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border>
        <top style="thin">
          <color rgb="FF000000"/>
        </top>
        <vertical/>
        <horizontal/>
      </border>
    </dxf>
    <dxf>
      <border>
        <bottom style="thin">
          <color rgb="FF000000"/>
        </bottom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border diagonalUp="0" diagonalDown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alignment vertical="top" textRotation="0" wrapText="0" relative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alignment textRotation="0" wrapTex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center" textRotation="0" wrapText="0" relative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border>
        <top style="thin">
          <color rgb="FF000000"/>
        </top>
        <vertical/>
        <horizontal/>
      </border>
    </dxf>
    <dxf>
      <border>
        <bottom style="thin">
          <color rgb="FF000000"/>
        </bottom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B0F0"/>
        </patternFill>
      </fill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border>
        <top style="thin">
          <color rgb="FF000000"/>
        </top>
        <vertical/>
        <horizontal/>
      </border>
    </dxf>
    <dxf>
      <border>
        <bottom style="thin">
          <color rgb="FF000000"/>
        </bottom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border diagonalUp="0" diagonalDown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alignment vertical="top" textRotation="0" wrapText="0" relative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alignment textRotation="0" wrapTex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center" textRotation="0" wrapText="0" relative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border>
        <top style="thin">
          <color rgb="FF000000"/>
        </top>
        <vertical/>
        <horizontal/>
      </border>
    </dxf>
    <dxf>
      <border>
        <bottom style="thin">
          <color rgb="FF000000"/>
        </bottom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B0F0"/>
        </patternFill>
      </fill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border>
        <top style="thin">
          <color rgb="FF000000"/>
        </top>
        <vertical/>
        <horizontal/>
      </border>
    </dxf>
    <dxf>
      <border>
        <bottom style="thin">
          <color rgb="FF000000"/>
        </bottom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border diagonalUp="0" diagonalDown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alignment vertical="top" textRotation="0" wrapText="0" relative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alignment textRotation="0" wrapTex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center" textRotation="0" wrapText="0" relative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border>
        <top style="thin">
          <color rgb="FF000000"/>
        </top>
        <vertical/>
        <horizontal/>
      </border>
    </dxf>
    <dxf>
      <border>
        <bottom style="thin">
          <color rgb="FF000000"/>
        </bottom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B0F0"/>
        </patternFill>
      </fill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border>
        <top style="thin">
          <color rgb="FF000000"/>
        </top>
        <vertical/>
        <horizontal/>
      </border>
    </dxf>
    <dxf>
      <border>
        <bottom style="thin">
          <color rgb="FF000000"/>
        </bottom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border diagonalUp="0" diagonalDown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alignment vertical="top" textRotation="0" wrapText="0" relative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alignment textRotation="0" wrapTex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center" textRotation="0" wrapText="0" relative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none">
          <fgColor indexed="64"/>
          <bgColor indexed="65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B0F0"/>
        </patternFill>
      </fill>
      <border diagonalUp="0" diagonalDown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#,##0.00_ ;[Red]\-#,##0.00\ "/>
      <fill>
        <patternFill patternType="solid">
          <fgColor indexed="64"/>
          <bgColor rgb="FF7030A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3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protection locked="1" hidden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border diagonalUp="0" diagonalDown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rgb="FFFFFFFF"/>
        </patternFill>
      </fill>
      <alignment textRotation="0" wrapText="0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000000"/>
          <bgColor rgb="FF7030A0"/>
        </patternFill>
      </fill>
      <alignment vertical="top" textRotation="0" wrapText="0" relative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7030A0"/>
        </patternFill>
      </fill>
      <alignment horizontal="left" vertical="center" textRotation="0" wrapText="0" relative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#,##0.00_ ;[Red]\-#,##0.00\ "/>
      <fill>
        <patternFill patternType="solid">
          <fgColor indexed="64"/>
          <bgColor theme="3" tint="0.79998168889431442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C000"/>
        </patternFill>
      </fill>
      <alignment horizontal="left" vertical="bottom" textRotation="0" wrapText="0" indent="1" justifyLastLine="0" shrinkToFit="0" readingOrder="0"/>
      <protection locked="1" hidden="0"/>
    </dxf>
    <dxf>
      <border>
        <top style="thin">
          <color rgb="FF000000"/>
        </top>
        <vertical/>
        <horizontal/>
      </border>
    </dxf>
    <dxf>
      <border>
        <bottom style="thin">
          <color rgb="FF000000"/>
        </bottom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top style="thin">
          <color rgb="FF000000"/>
        </top>
        <vertical/>
        <horizontal/>
      </border>
    </dxf>
    <dxf>
      <border>
        <bottom style="thin">
          <color rgb="FF000000"/>
        </bottom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top style="thin">
          <color rgb="FF000000"/>
        </top>
        <vertical/>
        <horizontal/>
      </border>
    </dxf>
    <dxf>
      <border>
        <bottom style="thin">
          <color rgb="FF000000"/>
        </bottom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top style="thin">
          <color rgb="FF000000"/>
        </top>
        <vertical/>
        <horizontal/>
      </border>
    </dxf>
    <dxf>
      <border>
        <bottom style="thin">
          <color rgb="FF000000"/>
        </bottom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top style="thin">
          <color rgb="FF000000"/>
        </top>
        <vertical/>
        <horizontal/>
      </border>
    </dxf>
    <dxf>
      <border>
        <bottom style="thin">
          <color rgb="FF000000"/>
        </bottom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top style="thin">
          <color rgb="FF000000"/>
        </top>
        <vertical/>
        <horizontal/>
      </border>
    </dxf>
    <dxf>
      <border>
        <bottom style="thin">
          <color rgb="FF000000"/>
        </bottom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top style="thin">
          <color rgb="FF000000"/>
        </top>
        <vertical/>
        <horizontal/>
      </border>
    </dxf>
    <dxf>
      <border>
        <bottom style="thin">
          <color rgb="FF000000"/>
        </bottom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top style="thin">
          <color rgb="FF000000"/>
        </top>
        <vertical/>
        <horizontal/>
      </border>
    </dxf>
    <dxf>
      <border>
        <bottom style="thin">
          <color rgb="FF000000"/>
        </bottom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top style="thin">
          <color rgb="FF000000"/>
        </top>
        <vertical/>
        <horizontal/>
      </border>
    </dxf>
    <dxf>
      <border>
        <bottom style="thin">
          <color rgb="FF000000"/>
        </bottom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top style="thin">
          <color rgb="FF000000"/>
        </top>
        <vertical/>
        <horizontal/>
      </border>
    </dxf>
    <dxf>
      <border>
        <bottom style="thin">
          <color rgb="FF000000"/>
        </bottom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top style="thin">
          <color indexed="64"/>
        </top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  <vertical/>
        <horizontal/>
      </border>
    </dxf>
    <dxf>
      <border>
        <top style="thin">
          <color indexed="64"/>
        </top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  <vertical/>
        <horizontal/>
      </border>
    </dxf>
    <dxf>
      <fill>
        <patternFill patternType="solid">
          <fgColor theme="4" tint="0.59999389629810485"/>
          <bgColor theme="8" tint="0.59996337778862885"/>
        </patternFill>
      </fill>
    </dxf>
    <dxf>
      <fill>
        <patternFill>
          <bgColor theme="8" tint="0.59996337778862885"/>
        </patternFill>
      </fill>
    </dxf>
    <dxf>
      <font>
        <b val="0"/>
        <i val="0"/>
        <color theme="1"/>
      </font>
      <fill>
        <patternFill patternType="solid">
          <fgColor theme="4"/>
          <bgColor theme="8" tint="0.59996337778862885"/>
        </patternFill>
      </fill>
      <border>
        <top style="thin">
          <color theme="0"/>
        </top>
      </border>
    </dxf>
    <dxf>
      <font>
        <color theme="3"/>
      </font>
      <fill>
        <patternFill patternType="solid">
          <fgColor theme="4"/>
          <bgColor theme="7" tint="0.39994506668294322"/>
        </patternFill>
      </fill>
      <border>
        <bottom style="thin">
          <color theme="0"/>
        </bottom>
      </border>
    </dxf>
    <dxf>
      <font>
        <b val="0"/>
        <i val="0"/>
        <color theme="1"/>
      </font>
      <fill>
        <patternFill patternType="solid">
          <fgColor theme="4" tint="0.79979857783745845"/>
          <bgColor theme="8" tint="0.79998168889431442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1" defaultTableStyle="TableStyleMedium9" defaultPivotStyle="PivotStyleLight16">
    <tableStyle name="Monthly Budget" pivot="0" count="5" xr9:uid="{00000000-0011-0000-FFFF-FFFF00000000}">
      <tableStyleElement type="wholeTable" dxfId="854"/>
      <tableStyleElement type="headerRow" dxfId="853"/>
      <tableStyleElement type="totalRow" dxfId="852"/>
      <tableStyleElement type="lastColumn" dxfId="851"/>
      <tableStyleElement type="firstRowStripe" dxfId="850"/>
    </tableStyle>
  </tableStyles>
  <colors>
    <mruColors>
      <color rgb="FF008000"/>
      <color rgb="FFFFFFCC"/>
      <color rgb="FFFFFF66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PT">
                <a:latin typeface="Trebuchet MS" pitchFamily="34" charset="0"/>
              </a:rPr>
              <a:t>COMPARATIVO ORÇAMENTAL </a:t>
            </a:r>
          </a:p>
          <a:p>
            <a:pPr>
              <a:defRPr/>
            </a:pPr>
            <a:r>
              <a:rPr lang="pt-PT">
                <a:latin typeface="Trebuchet MS" pitchFamily="34" charset="0"/>
              </a:rPr>
              <a:t>ANUAL</a:t>
            </a:r>
          </a:p>
        </c:rich>
      </c:tx>
      <c:layout>
        <c:manualLayout>
          <c:xMode val="edge"/>
          <c:yMode val="edge"/>
          <c:x val="0.20644066543017425"/>
          <c:y val="3.68178905957830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ANO!$F$18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9A-A84B-AD3C-563F862DF9A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09A-A84B-AD3C-563F862DF9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ANO!$G$17:$H$17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ANO!$G$18:$H$18</c:f>
              <c:numCache>
                <c:formatCode>#,##0.00_ ;[Red]\-#,##0.00\ </c:formatCode>
                <c:ptCount val="2"/>
                <c:pt idx="0">
                  <c:v>60</c:v>
                </c:pt>
                <c:pt idx="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9A-A84B-AD3C-563F862DF9A9}"/>
            </c:ext>
          </c:extLst>
        </c:ser>
        <c:ser>
          <c:idx val="1"/>
          <c:order val="1"/>
          <c:tx>
            <c:strRef>
              <c:f>ANO!$F$19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09A-A84B-AD3C-563F862DF9A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09A-A84B-AD3C-563F862DF9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ANO!$G$17:$H$17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ANO!$G$19:$H$19</c:f>
              <c:numCache>
                <c:formatCode>#,##0.00_ ;[Red]\-#,##0.00\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9A-A84B-AD3C-563F862DF9A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pt-PT">
                <a:latin typeface="Trebuchet MS" pitchFamily="34" charset="0"/>
              </a:rPr>
              <a:t>COMPARATIVO ORÇAMENTAL 4º TRIMESTRE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'4º TRIM'!$F$18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4.5640505193673834E-3"/>
                  <c:y val="2.115111551225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DF-4047-9DB6-9C32C88B77D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'4º TRIM'!$G$17:$I$17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'4º TRIM'!$G$18:$I$18</c:f>
              <c:numCache>
                <c:formatCode>#,##0.00_ ;[Red]\-#,##0.00\ </c:formatCode>
                <c:ptCount val="3"/>
                <c:pt idx="0">
                  <c:v>15</c:v>
                </c:pt>
                <c:pt idx="1">
                  <c:v>15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DF-4047-9DB6-9C32C88B77D1}"/>
            </c:ext>
          </c:extLst>
        </c:ser>
        <c:ser>
          <c:idx val="1"/>
          <c:order val="1"/>
          <c:tx>
            <c:strRef>
              <c:f>'4º TRIM'!$F$19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DF-4047-9DB6-9C32C88B77D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DF-4047-9DB6-9C32C88B77D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DF-4047-9DB6-9C32C88B77D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'4º TRIM'!$G$17:$I$17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'4º TRIM'!$G$19:$I$19</c:f>
              <c:numCache>
                <c:formatCode>#,##0.00_ ;[Red]\-#,##0.00\ 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DF-4047-9DB6-9C32C88B7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71168"/>
        <c:axId val="97305728"/>
      </c:barChart>
      <c:catAx>
        <c:axId val="97271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305728"/>
        <c:crosses val="autoZero"/>
        <c:auto val="1"/>
        <c:lblAlgn val="ctr"/>
        <c:lblOffset val="100"/>
        <c:noMultiLvlLbl val="0"/>
      </c:catAx>
      <c:valAx>
        <c:axId val="97305728"/>
        <c:scaling>
          <c:orientation val="minMax"/>
          <c:max val="30000"/>
          <c:min val="-2000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97271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PT">
                <a:latin typeface="Trebuchet MS" pitchFamily="34" charset="0"/>
              </a:rPr>
              <a:t>COMPARATIVO ORÇAMENTAL </a:t>
            </a:r>
          </a:p>
          <a:p>
            <a:pPr>
              <a:defRPr/>
            </a:pPr>
            <a:r>
              <a:rPr lang="pt-PT">
                <a:latin typeface="Trebuchet MS" pitchFamily="34" charset="0"/>
              </a:rPr>
              <a:t>MENSAL</a:t>
            </a:r>
          </a:p>
        </c:rich>
      </c:tx>
      <c:layout>
        <c:manualLayout>
          <c:xMode val="edge"/>
          <c:yMode val="edge"/>
          <c:x val="0.20644066543017425"/>
          <c:y val="3.68178905957830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 JAN'!$F$18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5F-D94D-9704-C946EE63A122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65F-D94D-9704-C946EE63A1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 JAN'!$G$17:$H$17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'1 JAN'!$G$18:$H$18</c:f>
              <c:numCache>
                <c:formatCode>#,##0.00_ ;[Red]\-#,##0.00\ 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5F-D94D-9704-C946EE63A122}"/>
            </c:ext>
          </c:extLst>
        </c:ser>
        <c:ser>
          <c:idx val="1"/>
          <c:order val="1"/>
          <c:tx>
            <c:strRef>
              <c:f>'1 JAN'!$F$19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B65F-D94D-9704-C946EE63A122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B65F-D94D-9704-C946EE63A1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 JAN'!$G$17:$H$17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'1 JAN'!$G$19:$H$19</c:f>
              <c:numCache>
                <c:formatCode>#,##0.00_ ;[Red]\-#,##0.00\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65F-D94D-9704-C946EE63A12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pt-PT">
                <a:latin typeface="Trebuchet MS" pitchFamily="34" charset="0"/>
              </a:rPr>
              <a:t>COMPARATIVO ORÇAMENTAL MENSAL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 JAN'!$F$18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4.5640505193673834E-3"/>
                  <c:y val="2.115111551225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86-5F49-9317-54448227E00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 JAN'!$G$17:$I$17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'1 JAN'!$G$18:$I$18</c:f>
              <c:numCache>
                <c:formatCode>#,##0.00_ ;[Red]\-#,##0.00\ </c:formatCode>
                <c:ptCount val="3"/>
                <c:pt idx="0">
                  <c:v>5</c:v>
                </c:pt>
                <c:pt idx="1">
                  <c:v>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86-5F49-9317-54448227E001}"/>
            </c:ext>
          </c:extLst>
        </c:ser>
        <c:ser>
          <c:idx val="1"/>
          <c:order val="1"/>
          <c:tx>
            <c:strRef>
              <c:f>'1 JAN'!$F$19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86-5F49-9317-54448227E00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86-5F49-9317-54448227E00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86-5F49-9317-54448227E00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 JAN'!$G$17:$I$17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'1 JAN'!$G$19:$I$19</c:f>
              <c:numCache>
                <c:formatCode>#,##0.00_ ;[Red]\-#,##0.00\ 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86-5F49-9317-54448227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71168"/>
        <c:axId val="97305728"/>
      </c:barChart>
      <c:catAx>
        <c:axId val="97271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305728"/>
        <c:crosses val="autoZero"/>
        <c:auto val="1"/>
        <c:lblAlgn val="ctr"/>
        <c:lblOffset val="100"/>
        <c:noMultiLvlLbl val="0"/>
      </c:catAx>
      <c:valAx>
        <c:axId val="97305728"/>
        <c:scaling>
          <c:orientation val="minMax"/>
          <c:max val="10000"/>
          <c:min val="-2000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97271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PT">
                <a:latin typeface="Trebuchet MS" pitchFamily="34" charset="0"/>
              </a:rPr>
              <a:t>COMPARATIVO ORÇAMENTAL </a:t>
            </a:r>
          </a:p>
          <a:p>
            <a:pPr>
              <a:defRPr/>
            </a:pPr>
            <a:r>
              <a:rPr lang="pt-PT">
                <a:latin typeface="Trebuchet MS" pitchFamily="34" charset="0"/>
              </a:rPr>
              <a:t>MENSAL</a:t>
            </a:r>
          </a:p>
        </c:rich>
      </c:tx>
      <c:layout>
        <c:manualLayout>
          <c:xMode val="edge"/>
          <c:yMode val="edge"/>
          <c:x val="0.20644066543017425"/>
          <c:y val="3.68178905957830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 FEV'!$F$18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D8-D944-883F-3B122A28A62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CD8-D944-883F-3B122A28A6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 FEV'!$G$17:$H$17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'2 FEV'!$G$18:$H$18</c:f>
              <c:numCache>
                <c:formatCode>#,##0.00_ ;[Red]\-#,##0.00\ 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D8-D944-883F-3B122A28A62D}"/>
            </c:ext>
          </c:extLst>
        </c:ser>
        <c:ser>
          <c:idx val="1"/>
          <c:order val="1"/>
          <c:tx>
            <c:strRef>
              <c:f>'2 FEV'!$F$19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ECD8-D944-883F-3B122A28A62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ECD8-D944-883F-3B122A28A6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 FEV'!$G$17:$H$17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'2 FEV'!$G$19:$H$19</c:f>
              <c:numCache>
                <c:formatCode>#,##0.00_ ;[Red]\-#,##0.00\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CD8-D944-883F-3B122A28A62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pt-PT">
                <a:latin typeface="Trebuchet MS" pitchFamily="34" charset="0"/>
              </a:rPr>
              <a:t>COMPARATIVO ORÇAMENTAL MENSAL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FEV'!$F$18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4.5640505193673834E-3"/>
                  <c:y val="2.115111551225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45-334D-88B3-FB76C928E8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 FEV'!$G$17:$I$17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'2 FEV'!$G$18:$I$18</c:f>
              <c:numCache>
                <c:formatCode>#,##0.00_ ;[Red]\-#,##0.00\ </c:formatCode>
                <c:ptCount val="3"/>
                <c:pt idx="0">
                  <c:v>5</c:v>
                </c:pt>
                <c:pt idx="1">
                  <c:v>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5-334D-88B3-FB76C928E8AF}"/>
            </c:ext>
          </c:extLst>
        </c:ser>
        <c:ser>
          <c:idx val="1"/>
          <c:order val="1"/>
          <c:tx>
            <c:strRef>
              <c:f>'2 FEV'!$F$19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45-334D-88B3-FB76C928E8AF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45-334D-88B3-FB76C928E8AF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45-334D-88B3-FB76C928E8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 FEV'!$G$17:$I$17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'2 FEV'!$G$19:$I$19</c:f>
              <c:numCache>
                <c:formatCode>#,##0.00_ ;[Red]\-#,##0.00\ 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45-334D-88B3-FB76C928E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71168"/>
        <c:axId val="97305728"/>
      </c:barChart>
      <c:catAx>
        <c:axId val="97271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305728"/>
        <c:crosses val="autoZero"/>
        <c:auto val="1"/>
        <c:lblAlgn val="ctr"/>
        <c:lblOffset val="100"/>
        <c:noMultiLvlLbl val="0"/>
      </c:catAx>
      <c:valAx>
        <c:axId val="97305728"/>
        <c:scaling>
          <c:orientation val="minMax"/>
          <c:max val="10000"/>
          <c:min val="-2000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97271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PT">
                <a:latin typeface="Trebuchet MS" pitchFamily="34" charset="0"/>
              </a:rPr>
              <a:t>COMPARATIVO ORÇAMENTAL </a:t>
            </a:r>
          </a:p>
          <a:p>
            <a:pPr>
              <a:defRPr/>
            </a:pPr>
            <a:r>
              <a:rPr lang="pt-PT">
                <a:latin typeface="Trebuchet MS" pitchFamily="34" charset="0"/>
              </a:rPr>
              <a:t>MENSAL</a:t>
            </a:r>
          </a:p>
        </c:rich>
      </c:tx>
      <c:layout>
        <c:manualLayout>
          <c:xMode val="edge"/>
          <c:yMode val="edge"/>
          <c:x val="0.20644066543017425"/>
          <c:y val="3.68178905957830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 MAR'!$F$18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5F-D248-B147-46D057D1E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25F-D248-B147-46D057D1E4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 MAR'!$G$17:$H$17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'3 MAR'!$G$18:$H$18</c:f>
              <c:numCache>
                <c:formatCode>#,##0.00_ ;[Red]\-#,##0.00\ 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5F-D248-B147-46D057D1E488}"/>
            </c:ext>
          </c:extLst>
        </c:ser>
        <c:ser>
          <c:idx val="1"/>
          <c:order val="1"/>
          <c:tx>
            <c:strRef>
              <c:f>'3 MAR'!$F$19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25F-D248-B147-46D057D1E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125F-D248-B147-46D057D1E4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 MAR'!$G$17:$H$17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'3 MAR'!$G$19:$H$19</c:f>
              <c:numCache>
                <c:formatCode>#,##0.00_ ;[Red]\-#,##0.00\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25F-D248-B147-46D057D1E48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pt-PT">
                <a:latin typeface="Trebuchet MS" pitchFamily="34" charset="0"/>
              </a:rPr>
              <a:t>COMPARATIVO ORÇAMENTAL MENSAL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MAR'!$F$18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4.5640505193673834E-3"/>
                  <c:y val="2.115111551225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63-CB45-97FE-67AB743433B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 MAR'!$G$17:$I$17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'3 MAR'!$G$18:$I$18</c:f>
              <c:numCache>
                <c:formatCode>#,##0.00_ ;[Red]\-#,##0.00\ </c:formatCode>
                <c:ptCount val="3"/>
                <c:pt idx="0">
                  <c:v>5</c:v>
                </c:pt>
                <c:pt idx="1">
                  <c:v>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63-CB45-97FE-67AB743433B8}"/>
            </c:ext>
          </c:extLst>
        </c:ser>
        <c:ser>
          <c:idx val="1"/>
          <c:order val="1"/>
          <c:tx>
            <c:strRef>
              <c:f>'3 MAR'!$F$19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63-CB45-97FE-67AB743433B8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63-CB45-97FE-67AB743433B8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63-CB45-97FE-67AB743433B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 MAR'!$G$17:$I$17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'3 MAR'!$G$19:$I$19</c:f>
              <c:numCache>
                <c:formatCode>#,##0.00_ ;[Red]\-#,##0.00\ 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63-CB45-97FE-67AB74343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71168"/>
        <c:axId val="97305728"/>
      </c:barChart>
      <c:catAx>
        <c:axId val="97271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305728"/>
        <c:crosses val="autoZero"/>
        <c:auto val="1"/>
        <c:lblAlgn val="ctr"/>
        <c:lblOffset val="100"/>
        <c:noMultiLvlLbl val="0"/>
      </c:catAx>
      <c:valAx>
        <c:axId val="97305728"/>
        <c:scaling>
          <c:orientation val="minMax"/>
          <c:max val="10000"/>
          <c:min val="-2000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97271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PT">
                <a:latin typeface="Trebuchet MS" pitchFamily="34" charset="0"/>
              </a:rPr>
              <a:t>COMPARATIVO ORÇAMENTAL </a:t>
            </a:r>
          </a:p>
          <a:p>
            <a:pPr>
              <a:defRPr/>
            </a:pPr>
            <a:r>
              <a:rPr lang="pt-PT">
                <a:latin typeface="Trebuchet MS" pitchFamily="34" charset="0"/>
              </a:rPr>
              <a:t>MENSAL</a:t>
            </a:r>
          </a:p>
        </c:rich>
      </c:tx>
      <c:layout>
        <c:manualLayout>
          <c:xMode val="edge"/>
          <c:yMode val="edge"/>
          <c:x val="0.20644066543017425"/>
          <c:y val="3.68178905957830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 ABR'!$F$18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45-AA4E-B917-DB5F147BC727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245-AA4E-B917-DB5F147BC72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 ABR'!$G$17:$H$17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'4 ABR'!$G$18:$H$18</c:f>
              <c:numCache>
                <c:formatCode>#,##0.00_ ;[Red]\-#,##0.00\ 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45-AA4E-B917-DB5F147BC727}"/>
            </c:ext>
          </c:extLst>
        </c:ser>
        <c:ser>
          <c:idx val="1"/>
          <c:order val="1"/>
          <c:tx>
            <c:strRef>
              <c:f>'4 ABR'!$F$19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7245-AA4E-B917-DB5F147BC727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7245-AA4E-B917-DB5F147BC72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 ABR'!$G$17:$H$17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'4 ABR'!$G$19:$H$19</c:f>
              <c:numCache>
                <c:formatCode>#,##0.00_ ;[Red]\-#,##0.00\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245-AA4E-B917-DB5F147BC72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pt-PT">
                <a:latin typeface="Trebuchet MS" pitchFamily="34" charset="0"/>
              </a:rPr>
              <a:t>COMPARATIVO ORÇAMENTAL MENSAL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 ABR'!$F$18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4.5640505193673834E-3"/>
                  <c:y val="2.115111551225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99-BE4C-8C26-3722AEB901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 ABR'!$G$17:$I$17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'4 ABR'!$G$18:$I$18</c:f>
              <c:numCache>
                <c:formatCode>#,##0.00_ ;[Red]\-#,##0.00\ </c:formatCode>
                <c:ptCount val="3"/>
                <c:pt idx="0">
                  <c:v>5</c:v>
                </c:pt>
                <c:pt idx="1">
                  <c:v>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99-BE4C-8C26-3722AEB90120}"/>
            </c:ext>
          </c:extLst>
        </c:ser>
        <c:ser>
          <c:idx val="1"/>
          <c:order val="1"/>
          <c:tx>
            <c:strRef>
              <c:f>'4 ABR'!$F$19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99-BE4C-8C26-3722AEB90120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99-BE4C-8C26-3722AEB90120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99-BE4C-8C26-3722AEB901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 ABR'!$G$17:$I$17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'4 ABR'!$G$19:$I$19</c:f>
              <c:numCache>
                <c:formatCode>#,##0.00_ ;[Red]\-#,##0.00\ 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99-BE4C-8C26-3722AEB90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71168"/>
        <c:axId val="97305728"/>
      </c:barChart>
      <c:catAx>
        <c:axId val="97271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305728"/>
        <c:crosses val="autoZero"/>
        <c:auto val="1"/>
        <c:lblAlgn val="ctr"/>
        <c:lblOffset val="100"/>
        <c:noMultiLvlLbl val="0"/>
      </c:catAx>
      <c:valAx>
        <c:axId val="97305728"/>
        <c:scaling>
          <c:orientation val="minMax"/>
          <c:max val="10000"/>
          <c:min val="-2000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97271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PT">
                <a:latin typeface="Trebuchet MS" pitchFamily="34" charset="0"/>
              </a:rPr>
              <a:t>COMPARATIVO ORÇAMENTAL </a:t>
            </a:r>
          </a:p>
          <a:p>
            <a:pPr>
              <a:defRPr/>
            </a:pPr>
            <a:r>
              <a:rPr lang="pt-PT">
                <a:latin typeface="Trebuchet MS" pitchFamily="34" charset="0"/>
              </a:rPr>
              <a:t>MENSAL</a:t>
            </a:r>
          </a:p>
        </c:rich>
      </c:tx>
      <c:layout>
        <c:manualLayout>
          <c:xMode val="edge"/>
          <c:yMode val="edge"/>
          <c:x val="0.20644066543017425"/>
          <c:y val="3.68178905957830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'5 MAI'!$F$18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B1-0946-97F7-2E923EBDD24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8B1-0946-97F7-2E923EBDD2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'5 MAI'!$G$17:$H$17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'5 MAI'!$G$18:$H$18</c:f>
              <c:numCache>
                <c:formatCode>#,##0.00_ ;[Red]\-#,##0.00\ 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B1-0946-97F7-2E923EBDD243}"/>
            </c:ext>
          </c:extLst>
        </c:ser>
        <c:ser>
          <c:idx val="1"/>
          <c:order val="1"/>
          <c:tx>
            <c:strRef>
              <c:f>'5 MAI'!$F$19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8B1-0946-97F7-2E923EBDD24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8B1-0946-97F7-2E923EBDD2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'5 MAI'!$G$17:$H$17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'5 MAI'!$G$19:$H$19</c:f>
              <c:numCache>
                <c:formatCode>#,##0.00_ ;[Red]\-#,##0.00\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8B1-0946-97F7-2E923EBDD24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pt-PT">
                <a:latin typeface="Trebuchet MS" pitchFamily="34" charset="0"/>
              </a:rPr>
              <a:t>COMPARATIVO ORÇAMENTAL ANUAL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ANO!$F$18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4.5640505193673834E-3"/>
                  <c:y val="2.115111551225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D1-1A49-B400-029926C033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ANO!$G$17:$I$17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ANO!$G$18:$I$18</c:f>
              <c:numCache>
                <c:formatCode>#,##0.00_ ;[Red]\-#,##0.00\ </c:formatCode>
                <c:ptCount val="3"/>
                <c:pt idx="0">
                  <c:v>60</c:v>
                </c:pt>
                <c:pt idx="1">
                  <c:v>60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D1-1A49-B400-029926C03352}"/>
            </c:ext>
          </c:extLst>
        </c:ser>
        <c:ser>
          <c:idx val="1"/>
          <c:order val="1"/>
          <c:tx>
            <c:strRef>
              <c:f>ANO!$F$19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D1-1A49-B400-029926C03352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D1-1A49-B400-029926C03352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D1-1A49-B400-029926C033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ANO!$G$17:$I$17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ANO!$G$19:$I$19</c:f>
              <c:numCache>
                <c:formatCode>#,##0.00_ ;[Red]\-#,##0.00\ 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D1-1A49-B400-029926C03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71168"/>
        <c:axId val="97305728"/>
      </c:barChart>
      <c:catAx>
        <c:axId val="97271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305728"/>
        <c:crosses val="autoZero"/>
        <c:auto val="1"/>
        <c:lblAlgn val="ctr"/>
        <c:lblOffset val="100"/>
        <c:noMultiLvlLbl val="0"/>
      </c:catAx>
      <c:valAx>
        <c:axId val="97305728"/>
        <c:scaling>
          <c:orientation val="minMax"/>
          <c:max val="90000"/>
          <c:min val="-5000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97271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pt-PT">
                <a:latin typeface="Trebuchet MS" pitchFamily="34" charset="0"/>
              </a:rPr>
              <a:t>COMPARATIVO ORÇAMENTAL MENSAL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MAI'!$F$18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4.5640505193673834E-3"/>
                  <c:y val="2.115111551225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EB-BD4D-A7DB-5A0DB92E5A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 MAI'!$G$17:$I$17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'5 MAI'!$G$18:$I$18</c:f>
              <c:numCache>
                <c:formatCode>#,##0.00_ ;[Red]\-#,##0.00\ </c:formatCode>
                <c:ptCount val="3"/>
                <c:pt idx="0">
                  <c:v>5</c:v>
                </c:pt>
                <c:pt idx="1">
                  <c:v>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EB-BD4D-A7DB-5A0DB92E5AAA}"/>
            </c:ext>
          </c:extLst>
        </c:ser>
        <c:ser>
          <c:idx val="1"/>
          <c:order val="1"/>
          <c:tx>
            <c:strRef>
              <c:f>'5 MAI'!$F$19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EB-BD4D-A7DB-5A0DB92E5AAA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EB-BD4D-A7DB-5A0DB92E5AAA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EB-BD4D-A7DB-5A0DB92E5A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 MAI'!$G$17:$I$17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'5 MAI'!$G$19:$I$19</c:f>
              <c:numCache>
                <c:formatCode>#,##0.00_ ;[Red]\-#,##0.00\ 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EB-BD4D-A7DB-5A0DB92E5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71168"/>
        <c:axId val="97305728"/>
      </c:barChart>
      <c:catAx>
        <c:axId val="97271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305728"/>
        <c:crosses val="autoZero"/>
        <c:auto val="1"/>
        <c:lblAlgn val="ctr"/>
        <c:lblOffset val="100"/>
        <c:noMultiLvlLbl val="0"/>
      </c:catAx>
      <c:valAx>
        <c:axId val="97305728"/>
        <c:scaling>
          <c:orientation val="minMax"/>
          <c:max val="10000"/>
          <c:min val="-2000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97271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PT">
                <a:latin typeface="Trebuchet MS" pitchFamily="34" charset="0"/>
              </a:rPr>
              <a:t>COMPARATIVO ORÇAMENTAL </a:t>
            </a:r>
          </a:p>
          <a:p>
            <a:pPr>
              <a:defRPr/>
            </a:pPr>
            <a:r>
              <a:rPr lang="pt-PT">
                <a:latin typeface="Trebuchet MS" pitchFamily="34" charset="0"/>
              </a:rPr>
              <a:t>MENSAL</a:t>
            </a:r>
          </a:p>
        </c:rich>
      </c:tx>
      <c:layout>
        <c:manualLayout>
          <c:xMode val="edge"/>
          <c:yMode val="edge"/>
          <c:x val="0.20644066543017425"/>
          <c:y val="3.68178905957830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'6 JUN'!$F$18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0B-1244-AB24-671E512B51A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A0B-1244-AB24-671E512B51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'6 JUN'!$G$17:$H$17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'6 JUN'!$G$18:$H$18</c:f>
              <c:numCache>
                <c:formatCode>#,##0.00_ ;[Red]\-#,##0.00\ 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0B-1244-AB24-671E512B51AD}"/>
            </c:ext>
          </c:extLst>
        </c:ser>
        <c:ser>
          <c:idx val="1"/>
          <c:order val="1"/>
          <c:tx>
            <c:strRef>
              <c:f>'6 JUN'!$F$19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A0B-1244-AB24-671E512B51A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A0B-1244-AB24-671E512B51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'6 JUN'!$G$17:$H$17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'6 JUN'!$G$19:$H$19</c:f>
              <c:numCache>
                <c:formatCode>#,##0.00_ ;[Red]\-#,##0.00\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A0B-1244-AB24-671E512B51A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pt-PT">
                <a:latin typeface="Trebuchet MS" pitchFamily="34" charset="0"/>
              </a:rPr>
              <a:t>COMPARATIVO ORÇAMENTAL MENSAL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 JUN'!$F$18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4.5640505193673834E-3"/>
                  <c:y val="2.115111551225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CB-A34C-BBCB-7A2228CE50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 JUN'!$G$17:$I$17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'6 JUN'!$G$18:$I$18</c:f>
              <c:numCache>
                <c:formatCode>#,##0.00_ ;[Red]\-#,##0.00\ </c:formatCode>
                <c:ptCount val="3"/>
                <c:pt idx="0">
                  <c:v>5</c:v>
                </c:pt>
                <c:pt idx="1">
                  <c:v>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B-A34C-BBCB-7A2228CE500E}"/>
            </c:ext>
          </c:extLst>
        </c:ser>
        <c:ser>
          <c:idx val="1"/>
          <c:order val="1"/>
          <c:tx>
            <c:strRef>
              <c:f>'6 JUN'!$F$19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CB-A34C-BBCB-7A2228CE500E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CB-A34C-BBCB-7A2228CE500E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CB-A34C-BBCB-7A2228CE50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 JUN'!$G$17:$I$17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'6 JUN'!$G$19:$I$19</c:f>
              <c:numCache>
                <c:formatCode>#,##0.00_ ;[Red]\-#,##0.00\ 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CB-A34C-BBCB-7A2228CE5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71168"/>
        <c:axId val="97305728"/>
      </c:barChart>
      <c:catAx>
        <c:axId val="97271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305728"/>
        <c:crosses val="autoZero"/>
        <c:auto val="1"/>
        <c:lblAlgn val="ctr"/>
        <c:lblOffset val="100"/>
        <c:noMultiLvlLbl val="0"/>
      </c:catAx>
      <c:valAx>
        <c:axId val="97305728"/>
        <c:scaling>
          <c:orientation val="minMax"/>
          <c:max val="10000"/>
          <c:min val="-2000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97271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PT">
                <a:latin typeface="Trebuchet MS" pitchFamily="34" charset="0"/>
              </a:rPr>
              <a:t>COMPARATIVO ORÇAMENTAL </a:t>
            </a:r>
          </a:p>
          <a:p>
            <a:pPr>
              <a:defRPr/>
            </a:pPr>
            <a:r>
              <a:rPr lang="pt-PT">
                <a:latin typeface="Trebuchet MS" pitchFamily="34" charset="0"/>
              </a:rPr>
              <a:t>MENSAL</a:t>
            </a:r>
          </a:p>
        </c:rich>
      </c:tx>
      <c:layout>
        <c:manualLayout>
          <c:xMode val="edge"/>
          <c:yMode val="edge"/>
          <c:x val="0.20644066543017425"/>
          <c:y val="3.68178905957830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'7 JUL'!$F$18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55-A74B-BE68-C30E318C44B7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855-A74B-BE68-C30E318C44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'7 JUL'!$G$17:$H$17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'7 JUL'!$G$18:$H$18</c:f>
              <c:numCache>
                <c:formatCode>#,##0.00_ ;[Red]\-#,##0.00\ 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55-A74B-BE68-C30E318C44B7}"/>
            </c:ext>
          </c:extLst>
        </c:ser>
        <c:ser>
          <c:idx val="1"/>
          <c:order val="1"/>
          <c:tx>
            <c:strRef>
              <c:f>'7 JUL'!$F$19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7855-A74B-BE68-C30E318C44B7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7855-A74B-BE68-C30E318C44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'7 JUL'!$G$17:$H$17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'7 JUL'!$G$19:$H$19</c:f>
              <c:numCache>
                <c:formatCode>#,##0.00_ ;[Red]\-#,##0.00\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855-A74B-BE68-C30E318C44B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pt-PT">
                <a:latin typeface="Trebuchet MS" pitchFamily="34" charset="0"/>
              </a:rPr>
              <a:t>COMPARATIVO ORÇAMENTAL MENSAL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JUL'!$F$18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4.5640505193673834E-3"/>
                  <c:y val="2.115111551225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86-AB44-A91F-E5325AD66B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 JUL'!$G$17:$I$17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'7 JUL'!$G$18:$I$18</c:f>
              <c:numCache>
                <c:formatCode>#,##0.00_ ;[Red]\-#,##0.00\ </c:formatCode>
                <c:ptCount val="3"/>
                <c:pt idx="0">
                  <c:v>5</c:v>
                </c:pt>
                <c:pt idx="1">
                  <c:v>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86-AB44-A91F-E5325AD66B14}"/>
            </c:ext>
          </c:extLst>
        </c:ser>
        <c:ser>
          <c:idx val="1"/>
          <c:order val="1"/>
          <c:tx>
            <c:strRef>
              <c:f>'7 JUL'!$F$19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86-AB44-A91F-E5325AD66B14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86-AB44-A91F-E5325AD66B14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86-AB44-A91F-E5325AD66B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 JUL'!$G$17:$I$17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'7 JUL'!$G$19:$I$19</c:f>
              <c:numCache>
                <c:formatCode>#,##0.00_ ;[Red]\-#,##0.00\ 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286-AB44-A91F-E5325AD66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71168"/>
        <c:axId val="97305728"/>
      </c:barChart>
      <c:catAx>
        <c:axId val="97271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305728"/>
        <c:crosses val="autoZero"/>
        <c:auto val="1"/>
        <c:lblAlgn val="ctr"/>
        <c:lblOffset val="100"/>
        <c:noMultiLvlLbl val="0"/>
      </c:catAx>
      <c:valAx>
        <c:axId val="97305728"/>
        <c:scaling>
          <c:orientation val="minMax"/>
          <c:max val="10000"/>
          <c:min val="-2000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97271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PT">
                <a:latin typeface="Trebuchet MS" pitchFamily="34" charset="0"/>
              </a:rPr>
              <a:t>COMPARATIVO ORÇAMENTAL </a:t>
            </a:r>
          </a:p>
          <a:p>
            <a:pPr>
              <a:defRPr/>
            </a:pPr>
            <a:r>
              <a:rPr lang="pt-PT">
                <a:latin typeface="Trebuchet MS" pitchFamily="34" charset="0"/>
              </a:rPr>
              <a:t>MENSAL</a:t>
            </a:r>
          </a:p>
        </c:rich>
      </c:tx>
      <c:layout>
        <c:manualLayout>
          <c:xMode val="edge"/>
          <c:yMode val="edge"/>
          <c:x val="0.20644066543017425"/>
          <c:y val="3.68178905957830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'8 AGO'!$F$18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AE-A643-A908-5271A9D957E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4AE-A643-A908-5271A9D957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'8 AGO'!$G$17:$H$17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'8 AGO'!$G$18:$H$18</c:f>
              <c:numCache>
                <c:formatCode>#,##0.00_ ;[Red]\-#,##0.00\ 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AE-A643-A908-5271A9D957E4}"/>
            </c:ext>
          </c:extLst>
        </c:ser>
        <c:ser>
          <c:idx val="1"/>
          <c:order val="1"/>
          <c:tx>
            <c:strRef>
              <c:f>'8 AGO'!$F$19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4AE-A643-A908-5271A9D957E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44AE-A643-A908-5271A9D957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'8 AGO'!$G$17:$H$17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'8 AGO'!$G$19:$H$19</c:f>
              <c:numCache>
                <c:formatCode>#,##0.00_ ;[Red]\-#,##0.00\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4AE-A643-A908-5271A9D957E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pt-PT">
                <a:latin typeface="Trebuchet MS" pitchFamily="34" charset="0"/>
              </a:rPr>
              <a:t>COMPARATIVO ORÇAMENTAL MENSAL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 AGO'!$F$18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4.5640505193673834E-3"/>
                  <c:y val="2.115111551225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FA-BE45-8217-B536E92259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 AGO'!$G$17:$I$17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'8 AGO'!$G$18:$I$18</c:f>
              <c:numCache>
                <c:formatCode>#,##0.00_ ;[Red]\-#,##0.00\ </c:formatCode>
                <c:ptCount val="3"/>
                <c:pt idx="0">
                  <c:v>5</c:v>
                </c:pt>
                <c:pt idx="1">
                  <c:v>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FA-BE45-8217-B536E92259FC}"/>
            </c:ext>
          </c:extLst>
        </c:ser>
        <c:ser>
          <c:idx val="1"/>
          <c:order val="1"/>
          <c:tx>
            <c:strRef>
              <c:f>'8 AGO'!$F$19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A-BE45-8217-B536E92259FC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A-BE45-8217-B536E92259FC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A-BE45-8217-B536E92259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 AGO'!$G$17:$I$17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'8 AGO'!$G$19:$I$19</c:f>
              <c:numCache>
                <c:formatCode>#,##0.00_ ;[Red]\-#,##0.00\ 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FA-BE45-8217-B536E9225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71168"/>
        <c:axId val="97305728"/>
      </c:barChart>
      <c:catAx>
        <c:axId val="97271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305728"/>
        <c:crosses val="autoZero"/>
        <c:auto val="1"/>
        <c:lblAlgn val="ctr"/>
        <c:lblOffset val="100"/>
        <c:noMultiLvlLbl val="0"/>
      </c:catAx>
      <c:valAx>
        <c:axId val="97305728"/>
        <c:scaling>
          <c:orientation val="minMax"/>
          <c:max val="10000"/>
          <c:min val="-2000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97271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PT">
                <a:latin typeface="Trebuchet MS" pitchFamily="34" charset="0"/>
              </a:rPr>
              <a:t>COMPARATIVO ORÇAMENTAL </a:t>
            </a:r>
          </a:p>
          <a:p>
            <a:pPr>
              <a:defRPr/>
            </a:pPr>
            <a:r>
              <a:rPr lang="pt-PT">
                <a:latin typeface="Trebuchet MS" pitchFamily="34" charset="0"/>
              </a:rPr>
              <a:t>MENSAL</a:t>
            </a:r>
          </a:p>
        </c:rich>
      </c:tx>
      <c:layout>
        <c:manualLayout>
          <c:xMode val="edge"/>
          <c:yMode val="edge"/>
          <c:x val="0.20644066543017425"/>
          <c:y val="3.68178905957830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'9 SET'!$F$18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DB-7A46-9CA7-4C0F88CAC54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3DB-7A46-9CA7-4C0F88CAC5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'9 SET'!$G$17:$H$17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'9 SET'!$G$18:$H$18</c:f>
              <c:numCache>
                <c:formatCode>#,##0.00_ ;[Red]\-#,##0.00\ 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DB-7A46-9CA7-4C0F88CAC548}"/>
            </c:ext>
          </c:extLst>
        </c:ser>
        <c:ser>
          <c:idx val="1"/>
          <c:order val="1"/>
          <c:tx>
            <c:strRef>
              <c:f>'9 SET'!$F$19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93DB-7A46-9CA7-4C0F88CAC54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93DB-7A46-9CA7-4C0F88CAC5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'9 SET'!$G$17:$H$17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'9 SET'!$G$19:$H$19</c:f>
              <c:numCache>
                <c:formatCode>#,##0.00_ ;[Red]\-#,##0.00\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3DB-7A46-9CA7-4C0F88CAC54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pt-PT">
                <a:latin typeface="Trebuchet MS" pitchFamily="34" charset="0"/>
              </a:rPr>
              <a:t>COMPARATIVO ORÇAMENTAL MENSAL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'9 SET'!$F$18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4.5640505193673834E-3"/>
                  <c:y val="2.115111551225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16-2C41-8C59-27DF136BD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 SET'!$G$17:$I$17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'9 SET'!$G$18:$I$18</c:f>
              <c:numCache>
                <c:formatCode>#,##0.00_ ;[Red]\-#,##0.00\ </c:formatCode>
                <c:ptCount val="3"/>
                <c:pt idx="0">
                  <c:v>5</c:v>
                </c:pt>
                <c:pt idx="1">
                  <c:v>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16-2C41-8C59-27DF136BD2B2}"/>
            </c:ext>
          </c:extLst>
        </c:ser>
        <c:ser>
          <c:idx val="1"/>
          <c:order val="1"/>
          <c:tx>
            <c:strRef>
              <c:f>'9 SET'!$F$19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16-2C41-8C59-27DF136BD2B2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16-2C41-8C59-27DF136BD2B2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16-2C41-8C59-27DF136BD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 SET'!$G$17:$I$17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'9 SET'!$G$19:$I$19</c:f>
              <c:numCache>
                <c:formatCode>#,##0.00_ ;[Red]\-#,##0.00\ 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F16-2C41-8C59-27DF136BD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71168"/>
        <c:axId val="97305728"/>
      </c:barChart>
      <c:catAx>
        <c:axId val="97271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305728"/>
        <c:crosses val="autoZero"/>
        <c:auto val="1"/>
        <c:lblAlgn val="ctr"/>
        <c:lblOffset val="100"/>
        <c:noMultiLvlLbl val="0"/>
      </c:catAx>
      <c:valAx>
        <c:axId val="97305728"/>
        <c:scaling>
          <c:orientation val="minMax"/>
          <c:max val="10000"/>
          <c:min val="-2000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97271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PT">
                <a:latin typeface="Trebuchet MS" pitchFamily="34" charset="0"/>
              </a:rPr>
              <a:t>COMPARATIVO ORÇAMENTAL </a:t>
            </a:r>
          </a:p>
          <a:p>
            <a:pPr>
              <a:defRPr/>
            </a:pPr>
            <a:r>
              <a:rPr lang="pt-PT">
                <a:latin typeface="Trebuchet MS" pitchFamily="34" charset="0"/>
              </a:rPr>
              <a:t>MENSAL</a:t>
            </a:r>
          </a:p>
        </c:rich>
      </c:tx>
      <c:layout>
        <c:manualLayout>
          <c:xMode val="edge"/>
          <c:yMode val="edge"/>
          <c:x val="0.20644066543017425"/>
          <c:y val="3.68178905957830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'10 OUT'!$F$18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59-7146-B4E5-169A6E8FA19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459-7146-B4E5-169A6E8FA1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'10 OUT'!$G$17:$H$17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'10 OUT'!$G$18:$H$18</c:f>
              <c:numCache>
                <c:formatCode>#,##0.00_ ;[Red]\-#,##0.00\ 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59-7146-B4E5-169A6E8FA19D}"/>
            </c:ext>
          </c:extLst>
        </c:ser>
        <c:ser>
          <c:idx val="1"/>
          <c:order val="1"/>
          <c:tx>
            <c:strRef>
              <c:f>'10 OUT'!$F$19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459-7146-B4E5-169A6E8FA19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F459-7146-B4E5-169A6E8FA1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'10 OUT'!$G$17:$H$17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'10 OUT'!$G$19:$H$19</c:f>
              <c:numCache>
                <c:formatCode>#,##0.00_ ;[Red]\-#,##0.00\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459-7146-B4E5-169A6E8FA19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PT">
                <a:latin typeface="Trebuchet MS" pitchFamily="34" charset="0"/>
              </a:rPr>
              <a:t>COMPARATIVO ORÇAMENTAL </a:t>
            </a:r>
          </a:p>
          <a:p>
            <a:pPr>
              <a:defRPr/>
            </a:pPr>
            <a:r>
              <a:rPr lang="pt-PT">
                <a:latin typeface="Trebuchet MS" pitchFamily="34" charset="0"/>
              </a:rPr>
              <a:t>1º TRIMESTRE</a:t>
            </a:r>
          </a:p>
        </c:rich>
      </c:tx>
      <c:layout>
        <c:manualLayout>
          <c:xMode val="edge"/>
          <c:yMode val="edge"/>
          <c:x val="0.20644066543017425"/>
          <c:y val="3.68178905957830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'1º TRIM'!$F$18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'1º TRIM'!$G$17:$H$17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'1º TRIM'!$G$18:$H$18</c:f>
              <c:numCache>
                <c:formatCode>#,##0.00_ ;[Red]\-#,##0.00\ </c:formatCode>
                <c:ptCount val="2"/>
                <c:pt idx="0">
                  <c:v>15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E-4A98-A60C-797CA63CA829}"/>
            </c:ext>
          </c:extLst>
        </c:ser>
        <c:ser>
          <c:idx val="1"/>
          <c:order val="1"/>
          <c:tx>
            <c:strRef>
              <c:f>'1º TRIM'!$F$19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'1º TRIM'!$G$17:$H$17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'1º TRIM'!$G$19:$H$19</c:f>
              <c:numCache>
                <c:formatCode>#,##0.00_ ;[Red]\-#,##0.00\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FE-4A98-A60C-797CA63CA82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pt-PT">
                <a:latin typeface="Trebuchet MS" pitchFamily="34" charset="0"/>
              </a:rPr>
              <a:t>COMPARATIVO ORÇAMENTAL MENSAL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 OUT'!$F$18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4.5640505193673834E-3"/>
                  <c:y val="2.115111551225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37-4C4F-BEA4-FD94733CEE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 OUT'!$G$17:$I$17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'10 OUT'!$G$18:$I$18</c:f>
              <c:numCache>
                <c:formatCode>#,##0.00_ ;[Red]\-#,##0.00\ </c:formatCode>
                <c:ptCount val="3"/>
                <c:pt idx="0">
                  <c:v>5</c:v>
                </c:pt>
                <c:pt idx="1">
                  <c:v>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37-4C4F-BEA4-FD94733CEE1B}"/>
            </c:ext>
          </c:extLst>
        </c:ser>
        <c:ser>
          <c:idx val="1"/>
          <c:order val="1"/>
          <c:tx>
            <c:strRef>
              <c:f>'10 OUT'!$F$19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37-4C4F-BEA4-FD94733CEE1B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37-4C4F-BEA4-FD94733CEE1B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37-4C4F-BEA4-FD94733CEE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 OUT'!$G$17:$I$17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'10 OUT'!$G$19:$I$19</c:f>
              <c:numCache>
                <c:formatCode>#,##0.00_ ;[Red]\-#,##0.00\ 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F37-4C4F-BEA4-FD94733CE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71168"/>
        <c:axId val="97305728"/>
      </c:barChart>
      <c:catAx>
        <c:axId val="97271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305728"/>
        <c:crosses val="autoZero"/>
        <c:auto val="1"/>
        <c:lblAlgn val="ctr"/>
        <c:lblOffset val="100"/>
        <c:noMultiLvlLbl val="0"/>
      </c:catAx>
      <c:valAx>
        <c:axId val="97305728"/>
        <c:scaling>
          <c:orientation val="minMax"/>
          <c:max val="10000"/>
          <c:min val="-2000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97271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PT">
                <a:latin typeface="Trebuchet MS" pitchFamily="34" charset="0"/>
              </a:rPr>
              <a:t>COMPARATIVO ORÇAMENTAL </a:t>
            </a:r>
          </a:p>
          <a:p>
            <a:pPr>
              <a:defRPr/>
            </a:pPr>
            <a:r>
              <a:rPr lang="pt-PT">
                <a:latin typeface="Trebuchet MS" pitchFamily="34" charset="0"/>
              </a:rPr>
              <a:t>MENSAL</a:t>
            </a:r>
          </a:p>
        </c:rich>
      </c:tx>
      <c:layout>
        <c:manualLayout>
          <c:xMode val="edge"/>
          <c:yMode val="edge"/>
          <c:x val="0.20644066543017425"/>
          <c:y val="3.68178905957830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'11 NOV'!$F$18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59-914A-9713-14AA114E183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759-914A-9713-14AA114E18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'11 NOV'!$G$17:$H$17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'11 NOV'!$G$18:$H$18</c:f>
              <c:numCache>
                <c:formatCode>#,##0.00_ ;[Red]\-#,##0.00\ 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59-914A-9713-14AA114E1834}"/>
            </c:ext>
          </c:extLst>
        </c:ser>
        <c:ser>
          <c:idx val="1"/>
          <c:order val="1"/>
          <c:tx>
            <c:strRef>
              <c:f>'11 NOV'!$F$19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759-914A-9713-14AA114E183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F759-914A-9713-14AA114E18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'11 NOV'!$G$17:$H$17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'11 NOV'!$G$19:$H$19</c:f>
              <c:numCache>
                <c:formatCode>#,##0.00_ ;[Red]\-#,##0.00\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759-914A-9713-14AA114E183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pt-PT">
                <a:latin typeface="Trebuchet MS" pitchFamily="34" charset="0"/>
              </a:rPr>
              <a:t>COMPARATIVO ORÇAMENTAL MENSAL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'11 NOV'!$F$18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4.5640505193673834E-3"/>
                  <c:y val="2.115111551225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5C-CE46-A6DA-AFC2E08BB0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 NOV'!$G$17:$I$17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'11 NOV'!$G$18:$I$18</c:f>
              <c:numCache>
                <c:formatCode>#,##0.00_ ;[Red]\-#,##0.00\ </c:formatCode>
                <c:ptCount val="3"/>
                <c:pt idx="0">
                  <c:v>5</c:v>
                </c:pt>
                <c:pt idx="1">
                  <c:v>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5C-CE46-A6DA-AFC2E08BB0D7}"/>
            </c:ext>
          </c:extLst>
        </c:ser>
        <c:ser>
          <c:idx val="1"/>
          <c:order val="1"/>
          <c:tx>
            <c:strRef>
              <c:f>'11 NOV'!$F$19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5C-CE46-A6DA-AFC2E08BB0D7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5C-CE46-A6DA-AFC2E08BB0D7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5C-CE46-A6DA-AFC2E08BB0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 NOV'!$G$17:$I$17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'11 NOV'!$G$19:$I$19</c:f>
              <c:numCache>
                <c:formatCode>#,##0.00_ ;[Red]\-#,##0.00\ 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5C-CE46-A6DA-AFC2E08BB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71168"/>
        <c:axId val="97305728"/>
      </c:barChart>
      <c:catAx>
        <c:axId val="97271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305728"/>
        <c:crosses val="autoZero"/>
        <c:auto val="1"/>
        <c:lblAlgn val="ctr"/>
        <c:lblOffset val="100"/>
        <c:noMultiLvlLbl val="0"/>
      </c:catAx>
      <c:valAx>
        <c:axId val="97305728"/>
        <c:scaling>
          <c:orientation val="minMax"/>
          <c:max val="10000"/>
          <c:min val="-2000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97271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PT">
                <a:latin typeface="Trebuchet MS" pitchFamily="34" charset="0"/>
              </a:rPr>
              <a:t>COMPARATIVO ORÇAMENTAL </a:t>
            </a:r>
          </a:p>
          <a:p>
            <a:pPr>
              <a:defRPr/>
            </a:pPr>
            <a:r>
              <a:rPr lang="pt-PT">
                <a:latin typeface="Trebuchet MS" pitchFamily="34" charset="0"/>
              </a:rPr>
              <a:t>MENSAL</a:t>
            </a:r>
          </a:p>
        </c:rich>
      </c:tx>
      <c:layout>
        <c:manualLayout>
          <c:xMode val="edge"/>
          <c:yMode val="edge"/>
          <c:x val="0.20644066543017425"/>
          <c:y val="3.68178905957830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'12 DEZ'!$F$18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77-884F-8E18-653D16AC617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777-884F-8E18-653D16AC61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'12 DEZ'!$G$17:$H$17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'12 DEZ'!$G$18:$H$18</c:f>
              <c:numCache>
                <c:formatCode>#,##0.00_ ;[Red]\-#,##0.00\ 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77-884F-8E18-653D16AC6173}"/>
            </c:ext>
          </c:extLst>
        </c:ser>
        <c:ser>
          <c:idx val="1"/>
          <c:order val="1"/>
          <c:tx>
            <c:strRef>
              <c:f>'12 DEZ'!$F$19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D777-884F-8E18-653D16AC617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D777-884F-8E18-653D16AC61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'12 DEZ'!$G$17:$H$17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'12 DEZ'!$G$19:$H$19</c:f>
              <c:numCache>
                <c:formatCode>#,##0.00_ ;[Red]\-#,##0.00\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77-884F-8E18-653D16AC617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pt-PT">
                <a:latin typeface="Trebuchet MS" pitchFamily="34" charset="0"/>
              </a:rPr>
              <a:t>COMPARATIVO ORÇAMENTAL MENSAL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'12 DEZ'!$F$18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4.5640505193673834E-3"/>
                  <c:y val="2.115111551225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12-0B47-8BB5-2AF37673017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 DEZ'!$G$17:$I$17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'12 DEZ'!$G$18:$I$18</c:f>
              <c:numCache>
                <c:formatCode>#,##0.00_ ;[Red]\-#,##0.00\ </c:formatCode>
                <c:ptCount val="3"/>
                <c:pt idx="0">
                  <c:v>5</c:v>
                </c:pt>
                <c:pt idx="1">
                  <c:v>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12-0B47-8BB5-2AF376730173}"/>
            </c:ext>
          </c:extLst>
        </c:ser>
        <c:ser>
          <c:idx val="1"/>
          <c:order val="1"/>
          <c:tx>
            <c:strRef>
              <c:f>'12 DEZ'!$F$19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12-0B47-8BB5-2AF376730173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12-0B47-8BB5-2AF376730173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12-0B47-8BB5-2AF37673017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 DEZ'!$G$17:$I$17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'12 DEZ'!$G$19:$I$19</c:f>
              <c:numCache>
                <c:formatCode>#,##0.00_ ;[Red]\-#,##0.00\ 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12-0B47-8BB5-2AF376730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71168"/>
        <c:axId val="97305728"/>
      </c:barChart>
      <c:catAx>
        <c:axId val="97271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305728"/>
        <c:crosses val="autoZero"/>
        <c:auto val="1"/>
        <c:lblAlgn val="ctr"/>
        <c:lblOffset val="100"/>
        <c:noMultiLvlLbl val="0"/>
      </c:catAx>
      <c:valAx>
        <c:axId val="97305728"/>
        <c:scaling>
          <c:orientation val="minMax"/>
          <c:max val="10000"/>
          <c:min val="-2000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97271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pt-PT">
                <a:latin typeface="Trebuchet MS" pitchFamily="34" charset="0"/>
              </a:rPr>
              <a:t>COMPARATIVO ORÇAMENTAL 1º TRIMESTRE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'1º TRIM'!$F$18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4.5640505193673834E-3"/>
                  <c:y val="2.115111551225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48-43CE-8044-627F212260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 TRIM'!$G$17:$I$17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'1º TRIM'!$G$18:$I$18</c:f>
              <c:numCache>
                <c:formatCode>#,##0.00_ ;[Red]\-#,##0.00\ </c:formatCode>
                <c:ptCount val="3"/>
                <c:pt idx="0">
                  <c:v>15</c:v>
                </c:pt>
                <c:pt idx="1">
                  <c:v>15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8-43CE-8044-627F212260EE}"/>
            </c:ext>
          </c:extLst>
        </c:ser>
        <c:ser>
          <c:idx val="1"/>
          <c:order val="1"/>
          <c:tx>
            <c:strRef>
              <c:f>'1º TRIM'!$F$19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48-43CE-8044-627F212260EE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48-43CE-8044-627F212260EE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48-43CE-8044-627F212260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 TRIM'!$G$17:$I$17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'1º TRIM'!$G$19:$I$19</c:f>
              <c:numCache>
                <c:formatCode>#,##0.00_ ;[Red]\-#,##0.00\ 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48-43CE-8044-627F21226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71168"/>
        <c:axId val="97305728"/>
      </c:barChart>
      <c:catAx>
        <c:axId val="97271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305728"/>
        <c:crosses val="autoZero"/>
        <c:auto val="1"/>
        <c:lblAlgn val="ctr"/>
        <c:lblOffset val="100"/>
        <c:noMultiLvlLbl val="0"/>
      </c:catAx>
      <c:valAx>
        <c:axId val="97305728"/>
        <c:scaling>
          <c:orientation val="minMax"/>
          <c:max val="30000"/>
          <c:min val="-2000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97271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PT">
                <a:latin typeface="Trebuchet MS" pitchFamily="34" charset="0"/>
              </a:rPr>
              <a:t>COMPARATIVO ORÇAMENTAL </a:t>
            </a:r>
          </a:p>
          <a:p>
            <a:pPr>
              <a:defRPr/>
            </a:pPr>
            <a:r>
              <a:rPr lang="pt-PT">
                <a:latin typeface="Trebuchet MS" pitchFamily="34" charset="0"/>
              </a:rPr>
              <a:t>2º TRIMESTRE</a:t>
            </a:r>
          </a:p>
        </c:rich>
      </c:tx>
      <c:layout>
        <c:manualLayout>
          <c:xMode val="edge"/>
          <c:yMode val="edge"/>
          <c:x val="0.20644066543017425"/>
          <c:y val="3.68178905957830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'2º TRIM'!$F$18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91-5A49-A259-B219870C940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991-5A49-A259-B219870C94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'2º TRIM'!$G$17:$H$17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'2º TRIM'!$G$18:$H$18</c:f>
              <c:numCache>
                <c:formatCode>#,##0.00_ ;[Red]\-#,##0.00\ </c:formatCode>
                <c:ptCount val="2"/>
                <c:pt idx="0">
                  <c:v>15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91-5A49-A259-B219870C9404}"/>
            </c:ext>
          </c:extLst>
        </c:ser>
        <c:ser>
          <c:idx val="1"/>
          <c:order val="1"/>
          <c:tx>
            <c:strRef>
              <c:f>'2º TRIM'!$F$19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E991-5A49-A259-B219870C940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E991-5A49-A259-B219870C94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'2º TRIM'!$G$17:$H$17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'2º TRIM'!$G$19:$H$19</c:f>
              <c:numCache>
                <c:formatCode>#,##0.00_ ;[Red]\-#,##0.00\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991-5A49-A259-B219870C940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pt-PT">
                <a:latin typeface="Trebuchet MS" pitchFamily="34" charset="0"/>
              </a:rPr>
              <a:t>COMPARATIVO ORÇAMENTAL 2º TRIMESTRE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'2º TRIM'!$F$18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4.5640505193673834E-3"/>
                  <c:y val="2.115111551225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6-2A4F-B2BA-DC09BF44BA8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 TRIM'!$G$17:$I$17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'2º TRIM'!$G$18:$I$18</c:f>
              <c:numCache>
                <c:formatCode>#,##0.00_ ;[Red]\-#,##0.00\ </c:formatCode>
                <c:ptCount val="3"/>
                <c:pt idx="0">
                  <c:v>15</c:v>
                </c:pt>
                <c:pt idx="1">
                  <c:v>15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B6-2A4F-B2BA-DC09BF44BA83}"/>
            </c:ext>
          </c:extLst>
        </c:ser>
        <c:ser>
          <c:idx val="1"/>
          <c:order val="1"/>
          <c:tx>
            <c:strRef>
              <c:f>'2º TRIM'!$F$19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B6-2A4F-B2BA-DC09BF44BA83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B6-2A4F-B2BA-DC09BF44BA83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B6-2A4F-B2BA-DC09BF44BA8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 TRIM'!$G$17:$I$17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'2º TRIM'!$G$19:$I$19</c:f>
              <c:numCache>
                <c:formatCode>#,##0.00_ ;[Red]\-#,##0.00\ 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B6-2A4F-B2BA-DC09BF44B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71168"/>
        <c:axId val="97305728"/>
      </c:barChart>
      <c:catAx>
        <c:axId val="97271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305728"/>
        <c:crosses val="autoZero"/>
        <c:auto val="1"/>
        <c:lblAlgn val="ctr"/>
        <c:lblOffset val="100"/>
        <c:noMultiLvlLbl val="0"/>
      </c:catAx>
      <c:valAx>
        <c:axId val="97305728"/>
        <c:scaling>
          <c:orientation val="minMax"/>
          <c:max val="30000"/>
          <c:min val="-2000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97271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PT">
                <a:latin typeface="Trebuchet MS" pitchFamily="34" charset="0"/>
              </a:rPr>
              <a:t>COMPARATIVO ORÇAMENTAL </a:t>
            </a:r>
          </a:p>
          <a:p>
            <a:pPr>
              <a:defRPr/>
            </a:pPr>
            <a:r>
              <a:rPr lang="pt-PT">
                <a:latin typeface="Trebuchet MS" pitchFamily="34" charset="0"/>
              </a:rPr>
              <a:t>3º TRIMESTRE</a:t>
            </a:r>
          </a:p>
        </c:rich>
      </c:tx>
      <c:layout>
        <c:manualLayout>
          <c:xMode val="edge"/>
          <c:yMode val="edge"/>
          <c:x val="0.20644066543017425"/>
          <c:y val="3.68178905957830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'3º TRIM'!$F$18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2E-F649-B428-21016D8907F7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62E-F649-B428-21016D8907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'3º TRIM'!$G$17:$H$17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'3º TRIM'!$G$18:$H$18</c:f>
              <c:numCache>
                <c:formatCode>#,##0.00_ ;[Red]\-#,##0.00\ </c:formatCode>
                <c:ptCount val="2"/>
                <c:pt idx="0">
                  <c:v>15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2E-F649-B428-21016D8907F7}"/>
            </c:ext>
          </c:extLst>
        </c:ser>
        <c:ser>
          <c:idx val="1"/>
          <c:order val="1"/>
          <c:tx>
            <c:strRef>
              <c:f>'3º TRIM'!$F$19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662E-F649-B428-21016D8907F7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62E-F649-B428-21016D8907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'3º TRIM'!$G$17:$H$17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'3º TRIM'!$G$19:$H$19</c:f>
              <c:numCache>
                <c:formatCode>#,##0.00_ ;[Red]\-#,##0.00\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62E-F649-B428-21016D8907F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pt-PT">
                <a:latin typeface="Trebuchet MS" pitchFamily="34" charset="0"/>
              </a:rPr>
              <a:t>COMPARATIVO ORÇAMENTAL 3º TRIMESTRE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'3º TRIM'!$F$18</c:f>
              <c:strCache>
                <c:ptCount val="1"/>
                <c:pt idx="0">
                  <c:v>Rendimento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4.5640505193673834E-3"/>
                  <c:y val="2.115111551225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1-8643-965A-E4254A5B7C0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'3º TRIM'!$G$17:$I$17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'3º TRIM'!$G$18:$I$18</c:f>
              <c:numCache>
                <c:formatCode>#,##0.00_ ;[Red]\-#,##0.00\ </c:formatCode>
                <c:ptCount val="3"/>
                <c:pt idx="0">
                  <c:v>15</c:v>
                </c:pt>
                <c:pt idx="1">
                  <c:v>15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61-8643-965A-E4254A5B7C04}"/>
            </c:ext>
          </c:extLst>
        </c:ser>
        <c:ser>
          <c:idx val="1"/>
          <c:order val="1"/>
          <c:tx>
            <c:strRef>
              <c:f>'3º TRIM'!$F$19</c:f>
              <c:strCache>
                <c:ptCount val="1"/>
                <c:pt idx="0">
                  <c:v>Despesas</c:v>
                </c:pt>
              </c:strCache>
            </c:strRef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61-8643-965A-E4254A5B7C04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61-8643-965A-E4254A5B7C04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61-8643-965A-E4254A5B7C0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'3º TRIM'!$G$17:$I$17</c:f>
              <c:strCache>
                <c:ptCount val="3"/>
                <c:pt idx="0">
                  <c:v>ESTIMADO</c:v>
                </c:pt>
                <c:pt idx="1">
                  <c:v>REAL</c:v>
                </c:pt>
                <c:pt idx="2">
                  <c:v>DIFERENÇA</c:v>
                </c:pt>
              </c:strCache>
            </c:strRef>
          </c:cat>
          <c:val>
            <c:numRef>
              <c:f>'3º TRIM'!$G$19:$I$19</c:f>
              <c:numCache>
                <c:formatCode>#,##0.00_ ;[Red]\-#,##0.00\ 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F61-8643-965A-E4254A5B7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71168"/>
        <c:axId val="97305728"/>
      </c:barChart>
      <c:catAx>
        <c:axId val="97271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305728"/>
        <c:crosses val="autoZero"/>
        <c:auto val="1"/>
        <c:lblAlgn val="ctr"/>
        <c:lblOffset val="100"/>
        <c:noMultiLvlLbl val="0"/>
      </c:catAx>
      <c:valAx>
        <c:axId val="97305728"/>
        <c:scaling>
          <c:orientation val="minMax"/>
          <c:max val="30000"/>
          <c:min val="-2000"/>
        </c:scaling>
        <c:delete val="0"/>
        <c:axPos val="l"/>
        <c:majorGridlines/>
        <c:numFmt formatCode="#,##0.00_ ;[Red]\-#,##0.00\ " sourceLinked="1"/>
        <c:majorTickMark val="out"/>
        <c:minorTickMark val="none"/>
        <c:tickLblPos val="nextTo"/>
        <c:crossAx val="97271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spPr>
    <a:ln w="3175">
      <a:noFill/>
    </a:ln>
  </c:sp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PT">
                <a:latin typeface="Trebuchet MS" pitchFamily="34" charset="0"/>
              </a:rPr>
              <a:t>COMPARATIVO ORÇAMENTAL </a:t>
            </a:r>
          </a:p>
          <a:p>
            <a:pPr>
              <a:defRPr/>
            </a:pPr>
            <a:r>
              <a:rPr lang="pt-PT">
                <a:latin typeface="Trebuchet MS" pitchFamily="34" charset="0"/>
              </a:rPr>
              <a:t>4º TRIMESTRE</a:t>
            </a:r>
          </a:p>
        </c:rich>
      </c:tx>
      <c:layout>
        <c:manualLayout>
          <c:xMode val="edge"/>
          <c:yMode val="edge"/>
          <c:x val="0.20644066543017425"/>
          <c:y val="3.68178905957830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'4º TRIM'!$F$18</c:f>
              <c:strCache>
                <c:ptCount val="1"/>
                <c:pt idx="0">
                  <c:v>Rendimento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93-F845-A78A-463D97BC5A0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D93-F845-A78A-463D97BC5A0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'4º TRIM'!$G$17:$H$17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'4º TRIM'!$G$18:$H$18</c:f>
              <c:numCache>
                <c:formatCode>#,##0.00_ ;[Red]\-#,##0.00\ </c:formatCode>
                <c:ptCount val="2"/>
                <c:pt idx="0">
                  <c:v>15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93-F845-A78A-463D97BC5A09}"/>
            </c:ext>
          </c:extLst>
        </c:ser>
        <c:ser>
          <c:idx val="1"/>
          <c:order val="1"/>
          <c:tx>
            <c:strRef>
              <c:f>'4º TRIM'!$F$19</c:f>
              <c:strCache>
                <c:ptCount val="1"/>
                <c:pt idx="0">
                  <c:v>Despesas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D93-F845-A78A-463D97BC5A0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1D93-F845-A78A-463D97BC5A0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'4º TRIM'!$G$17:$H$17</c:f>
              <c:strCache>
                <c:ptCount val="2"/>
                <c:pt idx="0">
                  <c:v>ESTIMADO</c:v>
                </c:pt>
                <c:pt idx="1">
                  <c:v>REAL</c:v>
                </c:pt>
              </c:strCache>
            </c:strRef>
          </c:cat>
          <c:val>
            <c:numRef>
              <c:f>'4º TRIM'!$G$19:$H$19</c:f>
              <c:numCache>
                <c:formatCode>#,##0.00_ ;[Red]\-#,##0.00\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93-F845-A78A-463D97BC5A0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774700</xdr:colOff>
      <xdr:row>0</xdr:row>
      <xdr:rowOff>114300</xdr:rowOff>
    </xdr:from>
    <xdr:to>
      <xdr:col>5</xdr:col>
      <xdr:colOff>2325589</xdr:colOff>
      <xdr:row>9</xdr:row>
      <xdr:rowOff>91955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D853478-3A3F-1746-9E3C-6A0ABB9B9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0" y="114300"/>
          <a:ext cx="5259289" cy="180645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20</xdr:row>
      <xdr:rowOff>47625</xdr:rowOff>
    </xdr:from>
    <xdr:to>
      <xdr:col>6</xdr:col>
      <xdr:colOff>9525</xdr:colOff>
      <xdr:row>34</xdr:row>
      <xdr:rowOff>64794</xdr:rowOff>
    </xdr:to>
    <xdr:graphicFrame macro="">
      <xdr:nvGraphicFramePr>
        <xdr:cNvPr id="2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A49D8E15-0D42-4B4C-A3FB-F591E892C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23811</xdr:colOff>
      <xdr:row>20</xdr:row>
      <xdr:rowOff>91366</xdr:rowOff>
    </xdr:from>
    <xdr:to>
      <xdr:col>9</xdr:col>
      <xdr:colOff>904875</xdr:colOff>
      <xdr:row>36</xdr:row>
      <xdr:rowOff>173956</xdr:rowOff>
    </xdr:to>
    <xdr:graphicFrame macro="">
      <xdr:nvGraphicFramePr>
        <xdr:cNvPr id="3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06F104E8-A47B-5741-AD42-310DCCA6A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774700</xdr:colOff>
      <xdr:row>0</xdr:row>
      <xdr:rowOff>114300</xdr:rowOff>
    </xdr:from>
    <xdr:to>
      <xdr:col>5</xdr:col>
      <xdr:colOff>2325589</xdr:colOff>
      <xdr:row>9</xdr:row>
      <xdr:rowOff>91955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2AB6359-F7CB-614E-8632-47BC6D7B4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0" y="114300"/>
          <a:ext cx="5259289" cy="18064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20</xdr:row>
      <xdr:rowOff>47625</xdr:rowOff>
    </xdr:from>
    <xdr:to>
      <xdr:col>6</xdr:col>
      <xdr:colOff>9525</xdr:colOff>
      <xdr:row>34</xdr:row>
      <xdr:rowOff>64794</xdr:rowOff>
    </xdr:to>
    <xdr:graphicFrame macro="">
      <xdr:nvGraphicFramePr>
        <xdr:cNvPr id="2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DA9523C9-983E-844C-AB2A-4091D7E5D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23811</xdr:colOff>
      <xdr:row>20</xdr:row>
      <xdr:rowOff>91366</xdr:rowOff>
    </xdr:from>
    <xdr:to>
      <xdr:col>9</xdr:col>
      <xdr:colOff>904875</xdr:colOff>
      <xdr:row>36</xdr:row>
      <xdr:rowOff>173956</xdr:rowOff>
    </xdr:to>
    <xdr:graphicFrame macro="">
      <xdr:nvGraphicFramePr>
        <xdr:cNvPr id="3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D9C2465B-6D05-254F-BB7B-A1E11CD6E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774700</xdr:colOff>
      <xdr:row>0</xdr:row>
      <xdr:rowOff>114300</xdr:rowOff>
    </xdr:from>
    <xdr:to>
      <xdr:col>5</xdr:col>
      <xdr:colOff>2325589</xdr:colOff>
      <xdr:row>9</xdr:row>
      <xdr:rowOff>91955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D0D44EC-304A-9643-8EA9-95EA78ED2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0" y="114300"/>
          <a:ext cx="5259289" cy="18064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20</xdr:row>
      <xdr:rowOff>47625</xdr:rowOff>
    </xdr:from>
    <xdr:to>
      <xdr:col>6</xdr:col>
      <xdr:colOff>9525</xdr:colOff>
      <xdr:row>34</xdr:row>
      <xdr:rowOff>64794</xdr:rowOff>
    </xdr:to>
    <xdr:graphicFrame macro="">
      <xdr:nvGraphicFramePr>
        <xdr:cNvPr id="2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00EB5C4B-2288-C54F-AF6F-CB6C7EA5E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23811</xdr:colOff>
      <xdr:row>20</xdr:row>
      <xdr:rowOff>91366</xdr:rowOff>
    </xdr:from>
    <xdr:to>
      <xdr:col>9</xdr:col>
      <xdr:colOff>904875</xdr:colOff>
      <xdr:row>36</xdr:row>
      <xdr:rowOff>173956</xdr:rowOff>
    </xdr:to>
    <xdr:graphicFrame macro="">
      <xdr:nvGraphicFramePr>
        <xdr:cNvPr id="3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574F3EFE-BD1F-CB46-9683-DB5170335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774700</xdr:colOff>
      <xdr:row>0</xdr:row>
      <xdr:rowOff>114300</xdr:rowOff>
    </xdr:from>
    <xdr:to>
      <xdr:col>5</xdr:col>
      <xdr:colOff>2325589</xdr:colOff>
      <xdr:row>9</xdr:row>
      <xdr:rowOff>91955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128743DE-66F3-8143-93B5-C40DC4E54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0" y="114300"/>
          <a:ext cx="5259289" cy="180645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20</xdr:row>
      <xdr:rowOff>47625</xdr:rowOff>
    </xdr:from>
    <xdr:to>
      <xdr:col>6</xdr:col>
      <xdr:colOff>9525</xdr:colOff>
      <xdr:row>34</xdr:row>
      <xdr:rowOff>64794</xdr:rowOff>
    </xdr:to>
    <xdr:graphicFrame macro="">
      <xdr:nvGraphicFramePr>
        <xdr:cNvPr id="2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7CF52AF7-60C5-2A43-B0D2-D9A060E9C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23811</xdr:colOff>
      <xdr:row>20</xdr:row>
      <xdr:rowOff>91366</xdr:rowOff>
    </xdr:from>
    <xdr:to>
      <xdr:col>9</xdr:col>
      <xdr:colOff>904875</xdr:colOff>
      <xdr:row>36</xdr:row>
      <xdr:rowOff>173956</xdr:rowOff>
    </xdr:to>
    <xdr:graphicFrame macro="">
      <xdr:nvGraphicFramePr>
        <xdr:cNvPr id="3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AB28D8D7-7C76-B04C-B6D4-D6B10FA68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774700</xdr:colOff>
      <xdr:row>0</xdr:row>
      <xdr:rowOff>114300</xdr:rowOff>
    </xdr:from>
    <xdr:to>
      <xdr:col>5</xdr:col>
      <xdr:colOff>2325589</xdr:colOff>
      <xdr:row>9</xdr:row>
      <xdr:rowOff>91955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D20B5D4-8349-7E4E-9C8E-9A8E39A9D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0" y="114300"/>
          <a:ext cx="5259289" cy="180645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20</xdr:row>
      <xdr:rowOff>47625</xdr:rowOff>
    </xdr:from>
    <xdr:to>
      <xdr:col>6</xdr:col>
      <xdr:colOff>9525</xdr:colOff>
      <xdr:row>34</xdr:row>
      <xdr:rowOff>64794</xdr:rowOff>
    </xdr:to>
    <xdr:graphicFrame macro="">
      <xdr:nvGraphicFramePr>
        <xdr:cNvPr id="2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6EC347D6-9CD3-0644-A126-8564E4F2D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23811</xdr:colOff>
      <xdr:row>20</xdr:row>
      <xdr:rowOff>91366</xdr:rowOff>
    </xdr:from>
    <xdr:to>
      <xdr:col>9</xdr:col>
      <xdr:colOff>904875</xdr:colOff>
      <xdr:row>36</xdr:row>
      <xdr:rowOff>173956</xdr:rowOff>
    </xdr:to>
    <xdr:graphicFrame macro="">
      <xdr:nvGraphicFramePr>
        <xdr:cNvPr id="3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A489935A-FB95-3F43-B90E-24730A2BF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774700</xdr:colOff>
      <xdr:row>0</xdr:row>
      <xdr:rowOff>114300</xdr:rowOff>
    </xdr:from>
    <xdr:to>
      <xdr:col>5</xdr:col>
      <xdr:colOff>2325589</xdr:colOff>
      <xdr:row>9</xdr:row>
      <xdr:rowOff>91955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EDF4367B-4A83-C442-8C9D-28233CBC8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0" y="114300"/>
          <a:ext cx="5259289" cy="180645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20</xdr:row>
      <xdr:rowOff>47625</xdr:rowOff>
    </xdr:from>
    <xdr:to>
      <xdr:col>6</xdr:col>
      <xdr:colOff>9525</xdr:colOff>
      <xdr:row>34</xdr:row>
      <xdr:rowOff>64794</xdr:rowOff>
    </xdr:to>
    <xdr:graphicFrame macro="">
      <xdr:nvGraphicFramePr>
        <xdr:cNvPr id="2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18A46CE2-A45A-CC48-BF90-859F56F0D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23811</xdr:colOff>
      <xdr:row>20</xdr:row>
      <xdr:rowOff>91366</xdr:rowOff>
    </xdr:from>
    <xdr:to>
      <xdr:col>9</xdr:col>
      <xdr:colOff>904875</xdr:colOff>
      <xdr:row>36</xdr:row>
      <xdr:rowOff>173956</xdr:rowOff>
    </xdr:to>
    <xdr:graphicFrame macro="">
      <xdr:nvGraphicFramePr>
        <xdr:cNvPr id="3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2BF9DB76-668E-A140-96F5-245FFEA95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774700</xdr:colOff>
      <xdr:row>0</xdr:row>
      <xdr:rowOff>114300</xdr:rowOff>
    </xdr:from>
    <xdr:to>
      <xdr:col>5</xdr:col>
      <xdr:colOff>2325589</xdr:colOff>
      <xdr:row>9</xdr:row>
      <xdr:rowOff>91955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2EC5A5A-8C8C-1D4A-B031-53E0DE784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0" y="114300"/>
          <a:ext cx="5259289" cy="180645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20</xdr:row>
      <xdr:rowOff>47625</xdr:rowOff>
    </xdr:from>
    <xdr:to>
      <xdr:col>6</xdr:col>
      <xdr:colOff>9525</xdr:colOff>
      <xdr:row>34</xdr:row>
      <xdr:rowOff>64794</xdr:rowOff>
    </xdr:to>
    <xdr:graphicFrame macro="">
      <xdr:nvGraphicFramePr>
        <xdr:cNvPr id="2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32E1184E-ABD6-ED43-BB9A-C9D633E8D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23811</xdr:colOff>
      <xdr:row>20</xdr:row>
      <xdr:rowOff>91366</xdr:rowOff>
    </xdr:from>
    <xdr:to>
      <xdr:col>9</xdr:col>
      <xdr:colOff>904875</xdr:colOff>
      <xdr:row>36</xdr:row>
      <xdr:rowOff>173956</xdr:rowOff>
    </xdr:to>
    <xdr:graphicFrame macro="">
      <xdr:nvGraphicFramePr>
        <xdr:cNvPr id="3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00E424B4-61C0-694E-8CFD-4DF733FE0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774700</xdr:colOff>
      <xdr:row>0</xdr:row>
      <xdr:rowOff>114300</xdr:rowOff>
    </xdr:from>
    <xdr:to>
      <xdr:col>5</xdr:col>
      <xdr:colOff>2325589</xdr:colOff>
      <xdr:row>9</xdr:row>
      <xdr:rowOff>91955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EA5639B-F060-2E44-9DC3-B29906004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0" y="114300"/>
          <a:ext cx="5259289" cy="180645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20</xdr:row>
      <xdr:rowOff>47625</xdr:rowOff>
    </xdr:from>
    <xdr:to>
      <xdr:col>6</xdr:col>
      <xdr:colOff>9525</xdr:colOff>
      <xdr:row>34</xdr:row>
      <xdr:rowOff>64794</xdr:rowOff>
    </xdr:to>
    <xdr:graphicFrame macro="">
      <xdr:nvGraphicFramePr>
        <xdr:cNvPr id="2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02D7904D-E1D8-3E42-ABD9-2F320DC85B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23811</xdr:colOff>
      <xdr:row>20</xdr:row>
      <xdr:rowOff>91366</xdr:rowOff>
    </xdr:from>
    <xdr:to>
      <xdr:col>9</xdr:col>
      <xdr:colOff>904875</xdr:colOff>
      <xdr:row>36</xdr:row>
      <xdr:rowOff>173956</xdr:rowOff>
    </xdr:to>
    <xdr:graphicFrame macro="">
      <xdr:nvGraphicFramePr>
        <xdr:cNvPr id="3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4FDCCC68-CCF4-C044-968A-3A266809F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774700</xdr:colOff>
      <xdr:row>0</xdr:row>
      <xdr:rowOff>114300</xdr:rowOff>
    </xdr:from>
    <xdr:to>
      <xdr:col>5</xdr:col>
      <xdr:colOff>2325589</xdr:colOff>
      <xdr:row>9</xdr:row>
      <xdr:rowOff>91955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44563DE-A367-1348-82CC-F18EE2DE3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0" y="114300"/>
          <a:ext cx="5259289" cy="180645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20</xdr:row>
      <xdr:rowOff>47625</xdr:rowOff>
    </xdr:from>
    <xdr:to>
      <xdr:col>6</xdr:col>
      <xdr:colOff>9525</xdr:colOff>
      <xdr:row>34</xdr:row>
      <xdr:rowOff>64794</xdr:rowOff>
    </xdr:to>
    <xdr:graphicFrame macro="">
      <xdr:nvGraphicFramePr>
        <xdr:cNvPr id="2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95F9C0BC-0207-AC46-AE48-6F0A3E96D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23811</xdr:colOff>
      <xdr:row>20</xdr:row>
      <xdr:rowOff>91366</xdr:rowOff>
    </xdr:from>
    <xdr:to>
      <xdr:col>9</xdr:col>
      <xdr:colOff>904875</xdr:colOff>
      <xdr:row>36</xdr:row>
      <xdr:rowOff>173956</xdr:rowOff>
    </xdr:to>
    <xdr:graphicFrame macro="">
      <xdr:nvGraphicFramePr>
        <xdr:cNvPr id="3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EFA9FD10-E74C-3442-A650-94041E168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774700</xdr:colOff>
      <xdr:row>0</xdr:row>
      <xdr:rowOff>114300</xdr:rowOff>
    </xdr:from>
    <xdr:to>
      <xdr:col>5</xdr:col>
      <xdr:colOff>2325589</xdr:colOff>
      <xdr:row>9</xdr:row>
      <xdr:rowOff>91955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D7E74C4-13FA-6747-B035-4272FC9B5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0" y="114300"/>
          <a:ext cx="5259289" cy="18064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20</xdr:row>
      <xdr:rowOff>47625</xdr:rowOff>
    </xdr:from>
    <xdr:to>
      <xdr:col>6</xdr:col>
      <xdr:colOff>9525</xdr:colOff>
      <xdr:row>34</xdr:row>
      <xdr:rowOff>64794</xdr:rowOff>
    </xdr:to>
    <xdr:graphicFrame macro="">
      <xdr:nvGraphicFramePr>
        <xdr:cNvPr id="2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2EA84AA2-B8E8-FF4B-BAD4-63C2D3978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23811</xdr:colOff>
      <xdr:row>20</xdr:row>
      <xdr:rowOff>91366</xdr:rowOff>
    </xdr:from>
    <xdr:to>
      <xdr:col>9</xdr:col>
      <xdr:colOff>904875</xdr:colOff>
      <xdr:row>36</xdr:row>
      <xdr:rowOff>173956</xdr:rowOff>
    </xdr:to>
    <xdr:graphicFrame macro="">
      <xdr:nvGraphicFramePr>
        <xdr:cNvPr id="3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1A1A198C-E116-714A-92EB-2DC6D1045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774700</xdr:colOff>
      <xdr:row>0</xdr:row>
      <xdr:rowOff>114300</xdr:rowOff>
    </xdr:from>
    <xdr:to>
      <xdr:col>5</xdr:col>
      <xdr:colOff>2325589</xdr:colOff>
      <xdr:row>9</xdr:row>
      <xdr:rowOff>91955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9D58C31-577D-5647-8820-0B24469C2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0" y="114300"/>
          <a:ext cx="5259289" cy="18064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20</xdr:row>
      <xdr:rowOff>47625</xdr:rowOff>
    </xdr:from>
    <xdr:to>
      <xdr:col>6</xdr:col>
      <xdr:colOff>9525</xdr:colOff>
      <xdr:row>34</xdr:row>
      <xdr:rowOff>64794</xdr:rowOff>
    </xdr:to>
    <xdr:graphicFrame macro="">
      <xdr:nvGraphicFramePr>
        <xdr:cNvPr id="2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23811</xdr:colOff>
      <xdr:row>20</xdr:row>
      <xdr:rowOff>91366</xdr:rowOff>
    </xdr:from>
    <xdr:to>
      <xdr:col>9</xdr:col>
      <xdr:colOff>904875</xdr:colOff>
      <xdr:row>36</xdr:row>
      <xdr:rowOff>173956</xdr:rowOff>
    </xdr:to>
    <xdr:graphicFrame macro="">
      <xdr:nvGraphicFramePr>
        <xdr:cNvPr id="3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774700</xdr:colOff>
      <xdr:row>0</xdr:row>
      <xdr:rowOff>114300</xdr:rowOff>
    </xdr:from>
    <xdr:to>
      <xdr:col>5</xdr:col>
      <xdr:colOff>2325589</xdr:colOff>
      <xdr:row>9</xdr:row>
      <xdr:rowOff>91955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C8BAC98-75AE-C444-A045-00EFDF5B8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0" y="114300"/>
          <a:ext cx="5259289" cy="18064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20</xdr:row>
      <xdr:rowOff>47625</xdr:rowOff>
    </xdr:from>
    <xdr:to>
      <xdr:col>6</xdr:col>
      <xdr:colOff>9525</xdr:colOff>
      <xdr:row>34</xdr:row>
      <xdr:rowOff>64794</xdr:rowOff>
    </xdr:to>
    <xdr:graphicFrame macro="">
      <xdr:nvGraphicFramePr>
        <xdr:cNvPr id="2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E3F60CBA-E73C-534D-B7B7-E1DAEB771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23811</xdr:colOff>
      <xdr:row>20</xdr:row>
      <xdr:rowOff>91366</xdr:rowOff>
    </xdr:from>
    <xdr:to>
      <xdr:col>9</xdr:col>
      <xdr:colOff>904875</xdr:colOff>
      <xdr:row>36</xdr:row>
      <xdr:rowOff>173956</xdr:rowOff>
    </xdr:to>
    <xdr:graphicFrame macro="">
      <xdr:nvGraphicFramePr>
        <xdr:cNvPr id="3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0D698A1C-A352-0C4E-9E8B-5A7614C41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774700</xdr:colOff>
      <xdr:row>0</xdr:row>
      <xdr:rowOff>114300</xdr:rowOff>
    </xdr:from>
    <xdr:to>
      <xdr:col>5</xdr:col>
      <xdr:colOff>2325589</xdr:colOff>
      <xdr:row>9</xdr:row>
      <xdr:rowOff>91955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C04FE2C-BD46-CF45-97BA-71DC32994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0" y="114300"/>
          <a:ext cx="5259289" cy="18064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20</xdr:row>
      <xdr:rowOff>47625</xdr:rowOff>
    </xdr:from>
    <xdr:to>
      <xdr:col>6</xdr:col>
      <xdr:colOff>9525</xdr:colOff>
      <xdr:row>34</xdr:row>
      <xdr:rowOff>64794</xdr:rowOff>
    </xdr:to>
    <xdr:graphicFrame macro="">
      <xdr:nvGraphicFramePr>
        <xdr:cNvPr id="2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F5765763-DDFD-7041-8C2B-36133C0AD8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23811</xdr:colOff>
      <xdr:row>20</xdr:row>
      <xdr:rowOff>91366</xdr:rowOff>
    </xdr:from>
    <xdr:to>
      <xdr:col>9</xdr:col>
      <xdr:colOff>904875</xdr:colOff>
      <xdr:row>36</xdr:row>
      <xdr:rowOff>173956</xdr:rowOff>
    </xdr:to>
    <xdr:graphicFrame macro="">
      <xdr:nvGraphicFramePr>
        <xdr:cNvPr id="3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397EEFBE-B760-BB49-B636-C7BF500AC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774700</xdr:colOff>
      <xdr:row>0</xdr:row>
      <xdr:rowOff>114300</xdr:rowOff>
    </xdr:from>
    <xdr:to>
      <xdr:col>5</xdr:col>
      <xdr:colOff>2325589</xdr:colOff>
      <xdr:row>9</xdr:row>
      <xdr:rowOff>91955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540F47E-64F9-3F4D-A111-6EEF7243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0" y="114300"/>
          <a:ext cx="5259289" cy="18064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20</xdr:row>
      <xdr:rowOff>47625</xdr:rowOff>
    </xdr:from>
    <xdr:to>
      <xdr:col>6</xdr:col>
      <xdr:colOff>9525</xdr:colOff>
      <xdr:row>34</xdr:row>
      <xdr:rowOff>64794</xdr:rowOff>
    </xdr:to>
    <xdr:graphicFrame macro="">
      <xdr:nvGraphicFramePr>
        <xdr:cNvPr id="2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7C41545A-81F3-1343-8105-B5D836A44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23811</xdr:colOff>
      <xdr:row>20</xdr:row>
      <xdr:rowOff>91366</xdr:rowOff>
    </xdr:from>
    <xdr:to>
      <xdr:col>9</xdr:col>
      <xdr:colOff>904875</xdr:colOff>
      <xdr:row>36</xdr:row>
      <xdr:rowOff>173956</xdr:rowOff>
    </xdr:to>
    <xdr:graphicFrame macro="">
      <xdr:nvGraphicFramePr>
        <xdr:cNvPr id="3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B05AFEBE-3610-3F41-BF75-DC03C1477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774700</xdr:colOff>
      <xdr:row>0</xdr:row>
      <xdr:rowOff>114300</xdr:rowOff>
    </xdr:from>
    <xdr:to>
      <xdr:col>5</xdr:col>
      <xdr:colOff>2325589</xdr:colOff>
      <xdr:row>9</xdr:row>
      <xdr:rowOff>91955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60C19C39-F6FA-244F-B946-73F03C039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0" y="114300"/>
          <a:ext cx="5259289" cy="18064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20</xdr:row>
      <xdr:rowOff>47625</xdr:rowOff>
    </xdr:from>
    <xdr:to>
      <xdr:col>6</xdr:col>
      <xdr:colOff>9525</xdr:colOff>
      <xdr:row>34</xdr:row>
      <xdr:rowOff>64794</xdr:rowOff>
    </xdr:to>
    <xdr:graphicFrame macro="">
      <xdr:nvGraphicFramePr>
        <xdr:cNvPr id="2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84BE73DD-F20B-8F43-BAC2-778AD376C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23811</xdr:colOff>
      <xdr:row>20</xdr:row>
      <xdr:rowOff>91366</xdr:rowOff>
    </xdr:from>
    <xdr:to>
      <xdr:col>9</xdr:col>
      <xdr:colOff>904875</xdr:colOff>
      <xdr:row>36</xdr:row>
      <xdr:rowOff>173956</xdr:rowOff>
    </xdr:to>
    <xdr:graphicFrame macro="">
      <xdr:nvGraphicFramePr>
        <xdr:cNvPr id="3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BC7C6BF9-F86C-CF46-B467-188A78A2E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774700</xdr:colOff>
      <xdr:row>0</xdr:row>
      <xdr:rowOff>114300</xdr:rowOff>
    </xdr:from>
    <xdr:to>
      <xdr:col>5</xdr:col>
      <xdr:colOff>2325589</xdr:colOff>
      <xdr:row>9</xdr:row>
      <xdr:rowOff>91955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80C6226-D791-834A-8131-54EE083F5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0" y="114300"/>
          <a:ext cx="5259289" cy="18064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20</xdr:row>
      <xdr:rowOff>47625</xdr:rowOff>
    </xdr:from>
    <xdr:to>
      <xdr:col>6</xdr:col>
      <xdr:colOff>9525</xdr:colOff>
      <xdr:row>34</xdr:row>
      <xdr:rowOff>64794</xdr:rowOff>
    </xdr:to>
    <xdr:graphicFrame macro="">
      <xdr:nvGraphicFramePr>
        <xdr:cNvPr id="2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F4BB276B-1721-A44A-AA11-21B2583EB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23811</xdr:colOff>
      <xdr:row>20</xdr:row>
      <xdr:rowOff>91366</xdr:rowOff>
    </xdr:from>
    <xdr:to>
      <xdr:col>9</xdr:col>
      <xdr:colOff>904875</xdr:colOff>
      <xdr:row>36</xdr:row>
      <xdr:rowOff>173956</xdr:rowOff>
    </xdr:to>
    <xdr:graphicFrame macro="">
      <xdr:nvGraphicFramePr>
        <xdr:cNvPr id="3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17EA5D94-33A7-6C41-8014-4A07CBD5F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774700</xdr:colOff>
      <xdr:row>0</xdr:row>
      <xdr:rowOff>114300</xdr:rowOff>
    </xdr:from>
    <xdr:to>
      <xdr:col>5</xdr:col>
      <xdr:colOff>2325589</xdr:colOff>
      <xdr:row>9</xdr:row>
      <xdr:rowOff>91955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2496D22B-5811-C645-9F00-187DC5B0E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0" y="114300"/>
          <a:ext cx="5259289" cy="18064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20</xdr:row>
      <xdr:rowOff>47625</xdr:rowOff>
    </xdr:from>
    <xdr:to>
      <xdr:col>6</xdr:col>
      <xdr:colOff>9525</xdr:colOff>
      <xdr:row>34</xdr:row>
      <xdr:rowOff>64794</xdr:rowOff>
    </xdr:to>
    <xdr:graphicFrame macro="">
      <xdr:nvGraphicFramePr>
        <xdr:cNvPr id="2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584EE361-D344-1540-8752-03EFF843E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23811</xdr:colOff>
      <xdr:row>20</xdr:row>
      <xdr:rowOff>91366</xdr:rowOff>
    </xdr:from>
    <xdr:to>
      <xdr:col>9</xdr:col>
      <xdr:colOff>904875</xdr:colOff>
      <xdr:row>36</xdr:row>
      <xdr:rowOff>173956</xdr:rowOff>
    </xdr:to>
    <xdr:graphicFrame macro="">
      <xdr:nvGraphicFramePr>
        <xdr:cNvPr id="3" name="DescriçãoGeralOrçamento" descr="Bar chart showing estimated versus actual income and expenses">
          <a:extLst>
            <a:ext uri="{FF2B5EF4-FFF2-40B4-BE49-F238E27FC236}">
              <a16:creationId xmlns:a16="http://schemas.microsoft.com/office/drawing/2014/main" id="{CC53DA7F-DEDC-714C-8FE3-D37127501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774700</xdr:colOff>
      <xdr:row>0</xdr:row>
      <xdr:rowOff>114300</xdr:rowOff>
    </xdr:from>
    <xdr:to>
      <xdr:col>5</xdr:col>
      <xdr:colOff>2325589</xdr:colOff>
      <xdr:row>9</xdr:row>
      <xdr:rowOff>91955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2DF2AAE-2D27-3D41-B65C-E705FAE2A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0" y="114300"/>
          <a:ext cx="5259289" cy="18064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X2/Documents/SIGE%20CLOUD/MARKETING/BLOG/2015/Planilha_Lista_de_Compra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Users/Suportenote/Downloads/ARTIGOS_EXCEL_BR/AVALIACAO_DESEMPENHO/AVALIACAO_DESEMPENH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A"/>
      <sheetName val="Lista de Compras"/>
    </sheetNames>
    <sheetDataSet>
      <sheetData sheetId="0" refreshError="1"/>
      <sheetData sheetId="1">
        <row r="4">
          <cell r="B4" t="str">
            <v>MATÉRIA-PRIMA</v>
          </cell>
          <cell r="C4" t="str">
            <v>MATERIAL DE USO E CONSUMO</v>
          </cell>
          <cell r="D4" t="str">
            <v>MANUTENÇÃO E CONSERTOS</v>
          </cell>
          <cell r="E4" t="str">
            <v>MATERIAL DE ESCRITÓRIO</v>
          </cell>
          <cell r="F4" t="str">
            <v>OUTROS</v>
          </cell>
        </row>
        <row r="9">
          <cell r="G9">
            <v>99.9</v>
          </cell>
        </row>
        <row r="10">
          <cell r="G10">
            <v>7.35</v>
          </cell>
        </row>
        <row r="11">
          <cell r="G11">
            <v>49.9</v>
          </cell>
        </row>
        <row r="12">
          <cell r="G12">
            <v>4.99</v>
          </cell>
        </row>
        <row r="13">
          <cell r="G13">
            <v>8.89</v>
          </cell>
        </row>
        <row r="14">
          <cell r="G14">
            <v>119.80000000000001</v>
          </cell>
        </row>
        <row r="15">
          <cell r="G15">
            <v>99.9</v>
          </cell>
        </row>
        <row r="16">
          <cell r="G16">
            <v>24.5</v>
          </cell>
        </row>
        <row r="17">
          <cell r="G17">
            <v>3</v>
          </cell>
        </row>
        <row r="18">
          <cell r="G18">
            <v>2.99</v>
          </cell>
        </row>
        <row r="19">
          <cell r="G19">
            <v>29.950000000000003</v>
          </cell>
        </row>
        <row r="20">
          <cell r="G20">
            <v>15</v>
          </cell>
        </row>
        <row r="21">
          <cell r="G21">
            <v>2.4900000000000002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Desemp_EXCEL_2010_BAS_S_PROF"/>
      <sheetName val="Desemp_EXCEL_2010_BAS_C_PROF"/>
      <sheetName val="Desemp_EXCEL_2007_AVANC_S_PROF"/>
      <sheetName val="Desemp_EXCEL_2007_AVANC_C_PROF"/>
      <sheetName val="RESUMO"/>
      <sheetName val="Definições"/>
      <sheetName val="Cálculos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D4" t="str">
            <v>Microsoft Office Excel 2010 Básico sem professor</v>
          </cell>
        </row>
        <row r="5">
          <cell r="D5" t="str">
            <v>Microsoft Office Excel 2010 Básico com professor</v>
          </cell>
        </row>
        <row r="6">
          <cell r="D6" t="str">
            <v>Microsoft Excel 2007 Avançado sem professor</v>
          </cell>
        </row>
        <row r="7">
          <cell r="D7" t="str">
            <v>Microsoft Excel 2007 Avançado com professor</v>
          </cell>
        </row>
      </sheetData>
      <sheetData sheetId="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A9A3F6F-33DA-F242-BA22-53B49819CCE4}" name="TabelaDeDespesasOperacionais7121462261014" displayName="TabelaDeDespesasOperacionais7121462261014" ref="A33:D50" totalsRowCount="1" headerRowDxfId="356" dataDxfId="354" totalsRowDxfId="355">
  <sortState xmlns:xlrd2="http://schemas.microsoft.com/office/spreadsheetml/2017/richdata2" ref="A34:E58">
    <sortCondition ref="A31:A57"/>
  </sortState>
  <tableColumns count="4">
    <tableColumn id="1" xr3:uid="{0B2E4392-B16C-2B42-A186-2305DEFE55F1}" name="OUTRAS DESPESAS" totalsRowLabel="Total de Outras Despesas" dataDxfId="328" totalsRowDxfId="363"/>
    <tableColumn id="2" xr3:uid="{1B336EC5-7263-D640-8916-0794C13CC8B8}" name="ESTIMADO" totalsRowFunction="custom" dataDxfId="362" totalsRowDxfId="361">
      <calculatedColumnFormula>TabelaDeDespesasOperacionais7121462[[#This Row],[ESTIMADO]]+TabelaDeDespesasOperacionais71214622[[#This Row],[ESTIMADO]]+TabelaDeDespesasOperacionais712146226[[#This Row],[ESTIMADO]]+TabelaDeDespesasOperacionais71214622610[[#This Row],[ESTIMADO]]</calculatedColumnFormula>
      <totalsRowFormula>SUBTOTAL(9,TabelaDeDespesasOperacionais7121462261014[ESTIMADO])</totalsRowFormula>
    </tableColumn>
    <tableColumn id="3" xr3:uid="{86B5A9FA-D4C8-974E-B673-26B52853C9F0}" name="REAL" totalsRowFunction="custom" dataDxfId="360" totalsRowDxfId="359">
      <calculatedColumnFormula>TabelaDeDespesasOperacionais7121462[[#This Row],[REAL]]+TabelaDeDespesasOperacionais71214622[[#This Row],[REAL]]+TabelaDeDespesasOperacionais712146226[[#This Row],[REAL]]+TabelaDeDespesasOperacionais71214622610[[#This Row],[REAL]]</calculatedColumnFormula>
      <totalsRowFormula>SUBTOTAL(9,TabelaDeDespesasOperacionais7121462261014[REAL])</totalsRowFormula>
    </tableColumn>
    <tableColumn id="4" xr3:uid="{77CEC0AE-3A37-704B-A1E4-31F440A4D7D9}" name="DIFERENÇA" totalsRowFunction="custom" dataDxfId="358" totalsRowDxfId="357">
      <calculatedColumnFormula>TabelaDeDespesasOperacionais7121462261014[[#This Row],[ESTIMADO]]-TabelaDeDespesasOperacionais7121462261014[[#This Row],[REAL]]</calculatedColumnFormula>
      <totalsRowFormula>SUBTOTAL(9,TabelaDeDespesasOperacionais7121462261014[DIFERENÇA])</totalsRowFormula>
    </tableColumn>
  </tableColumns>
  <tableStyleInfo name="Monthly Budget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998D8FD-BBF3-7247-B466-3F67C051EE6E}" name="TabelaDeRendimentos81315633" displayName="TabelaDeRendimentos81315633" ref="A17:D22" totalsRowCount="1" headerRowDxfId="264" dataDxfId="262" totalsRowDxfId="263" headerRowBorderDxfId="842" tableBorderDxfId="843" totalsRowBorderDxfId="841">
  <tableColumns count="4">
    <tableColumn id="1" xr3:uid="{91DB7B21-2163-0C40-9D39-89FA8288F7DC}" name="RENDIMENTOS" totalsRowLabel="Total Rendimentos" dataDxfId="272" totalsRowDxfId="271">
      <calculatedColumnFormula>TabelaDeRendimentos8131563371115[[#This Row],[RENDIMENTOS]]</calculatedColumnFormula>
    </tableColumn>
    <tableColumn id="2" xr3:uid="{0C83324F-DCE7-DF44-BE56-45B7229569A6}" name="ESTIMADO" totalsRowFunction="custom" dataDxfId="270" totalsRowDxfId="269">
      <calculatedColumnFormula>TabelaDeRendimentos8131563371119232731[[#This Row],[ESTIMADO]]+TabelaDeRendimentos813156337111923273135[[#This Row],[ESTIMADO]]+TabelaDeRendimentos81315633711192327313539[[#This Row],[ESTIMADO]]</calculatedColumnFormula>
      <totalsRowFormula>SUBTOTAL(9,TabelaDeRendimentos81315633[ESTIMADO])</totalsRowFormula>
    </tableColumn>
    <tableColumn id="3" xr3:uid="{C256B364-1B15-7249-8254-0BF775D111F4}" name="REAL" totalsRowFunction="custom" dataDxfId="268" totalsRowDxfId="267">
      <calculatedColumnFormula>TabelaDeRendimentos8131563371119232731[[#This Row],[REAL]]+TabelaDeRendimentos813156337111923273135[[#This Row],[REAL]]+TabelaDeRendimentos81315633711192327313539[[#This Row],[REAL]]</calculatedColumnFormula>
      <totalsRowFormula>SUBTOTAL(9,TabelaDeRendimentos81315633[REAL])</totalsRowFormula>
    </tableColumn>
    <tableColumn id="4" xr3:uid="{C6AD268F-B4A4-5447-8294-AC0321A715AC}" name="DIFERENÇA" totalsRowFunction="custom" dataDxfId="266" totalsRowDxfId="265">
      <calculatedColumnFormula>TabelaDeRendimentos81315633[[#This Row],[REAL]]-TabelaDeRendimentos81315633[[#This Row],[ESTIMADO]]</calculatedColumnFormula>
      <totalsRowFormula>SUBTOTAL(9,TabelaDeRendimentos81315633[DIFERENÇA])</totalsRowFormula>
    </tableColumn>
  </tableColumns>
  <tableStyleInfo name="Monthly Budget" showFirstColumn="0" showLastColumn="0" showRowStripes="0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E1C1298-DF2F-C447-8849-FE1CF832C99C}" name="TabelaDeTotais91416644" displayName="TabelaDeTotais91416644" ref="F17:I20" totalsRowCount="1" headerRowDxfId="253" dataDxfId="251" totalsRowDxfId="252" headerRowBorderDxfId="839" tableBorderDxfId="840" totalsRowBorderDxfId="838">
  <tableColumns count="4">
    <tableColumn id="1" xr3:uid="{7BF5285F-0615-3443-B56F-13730C9B424D}" name="TOTAL ORÇAMENTAL" totalsRowLabel="Balanço (Rendimento menos Despesas)" dataDxfId="261" totalsRowDxfId="260"/>
    <tableColumn id="2" xr3:uid="{4EE962F6-D36D-3140-B052-F7B576D0ABCF}" name="ESTIMADO" totalsRowFunction="custom" dataDxfId="259" totalsRowDxfId="258">
      <totalsRowFormula>G18-G19</totalsRowFormula>
    </tableColumn>
    <tableColumn id="3" xr3:uid="{6D2BA4AE-2953-754A-A994-DD98881EA379}" name="REAL" totalsRowFunction="custom" dataDxfId="257" totalsRowDxfId="256">
      <totalsRowFormula>H18-H19</totalsRowFormula>
    </tableColumn>
    <tableColumn id="4" xr3:uid="{89DEC192-8C9F-B94B-9721-C4E69ECE7FB6}" name="DIFERENÇA" totalsRowFunction="custom" dataDxfId="255" totalsRowDxfId="254">
      <totalsRowFormula>TabelaDeTotais91416644[[#Totals],[REAL]]-TabelaDeTotais91416644[[#Totals],[ESTIMADO]]</totalsRowFormula>
    </tableColumn>
  </tableColumns>
  <tableStyleInfo name="Monthly Budget" showFirstColumn="0" showLastColumn="1" showRowStripes="0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5DCD587-0384-2845-85B3-001D7046F1B3}" name="TabelaDeDespesasDePessoal111618655" displayName="TabelaDeDespesasDePessoal111618655" ref="A25:D30" totalsRowCount="1" headerRowDxfId="242" dataDxfId="240" totalsRowDxfId="241">
  <tableColumns count="4">
    <tableColumn id="1" xr3:uid="{840C36E4-7717-964D-A9AB-C8C2272DA232}" name="DESPESAS PRINCIPAIS" totalsRowLabel="Total de Despesas" dataDxfId="250" totalsRowDxfId="249">
      <calculatedColumnFormula>TabelaDeDespesasDePessoal11161865591317[[#This Row],[DESPESAS PRINCIPAIS]]</calculatedColumnFormula>
    </tableColumn>
    <tableColumn id="2" xr3:uid="{3E0891AA-359C-1D4D-893F-AC7C85B2CBCE}" name="ESTIMADO" totalsRowFunction="custom" dataDxfId="248" totalsRowDxfId="247">
      <calculatedColumnFormula>TabelaDeDespesasDePessoal11161865591321252933[[#This Row],[ESTIMADO]]+TabelaDeDespesasDePessoal1116186559132125293337[[#This Row],[ESTIMADO]]+TabelaDeDespesasDePessoal111618655913212529333741[[#This Row],[ESTIMADO]]</calculatedColumnFormula>
      <totalsRowFormula>SUBTOTAL(9,TabelaDeDespesasDePessoal111618655[ESTIMADO])</totalsRowFormula>
    </tableColumn>
    <tableColumn id="3" xr3:uid="{DB7FE710-5F55-2F4A-9900-6E8052A9E8FF}" name="REAL" totalsRowFunction="custom" dataDxfId="246" totalsRowDxfId="245">
      <calculatedColumnFormula>TabelaDeDespesasDePessoal11161865591321252933[[#This Row],[REAL]]+TabelaDeDespesasDePessoal1116186559132125293337[[#This Row],[REAL]]+TabelaDeDespesasDePessoal111618655913212529333741[[#This Row],[REAL]]</calculatedColumnFormula>
      <totalsRowFormula>SUBTOTAL(9,TabelaDeDespesasDePessoal111618655[REAL])</totalsRowFormula>
    </tableColumn>
    <tableColumn id="5" xr3:uid="{9EB89023-3EDA-B04E-9E89-06047D9C3885}" name="DIFERENÇA" totalsRowFunction="custom" dataDxfId="244" totalsRowDxfId="243">
      <calculatedColumnFormula>TabelaDeDespesasDePessoal111618655[[#This Row],[ESTIMADO]]-TabelaDeDespesasDePessoal111618655[[#This Row],[REAL]]</calculatedColumnFormula>
      <totalsRowFormula>SUBTOTAL(9,TabelaDeDespesasDePessoal111618655[DIFERENÇA])</totalsRowFormula>
    </tableColumn>
  </tableColumns>
  <tableStyleInfo name="Monthly Budget" showFirstColumn="0" showLastColumn="0" showRowStripes="0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7A0290B-4CEA-254A-95C9-A4B78CB1B55B}" name="TabelaDeDespesasOperacionais712146226" displayName="TabelaDeDespesasOperacionais712146226" ref="A33:D50" totalsRowCount="1" headerRowDxfId="231" dataDxfId="229" totalsRowDxfId="230">
  <sortState xmlns:xlrd2="http://schemas.microsoft.com/office/spreadsheetml/2017/richdata2" ref="A34:E58">
    <sortCondition ref="A31:A57"/>
  </sortState>
  <tableColumns count="4">
    <tableColumn id="1" xr3:uid="{003AE03B-43AF-644B-B3C2-A822735D36AD}" name="OUTRAS DESPESAS" totalsRowLabel="Total de Outras Despesas" dataDxfId="239" totalsRowDxfId="238">
      <calculatedColumnFormula>TabelaDeDespesasOperacionais7121462261014[[#This Row],[OUTRAS DESPESAS]]</calculatedColumnFormula>
    </tableColumn>
    <tableColumn id="2" xr3:uid="{E2B8C140-DE2F-0240-A90A-F1E9A5AAB7E7}" name="ESTIMADO" totalsRowFunction="custom" dataDxfId="237" totalsRowDxfId="236">
      <calculatedColumnFormula>TabelaDeDespesasOperacionais7121462261018222630343842[[#This Row],[ESTIMADO]]+TabelaDeDespesasOperacionais712146226101822263034384246[[#This Row],[ESTIMADO]]+TabelaDeDespesasOperacionais71214622610182226303438424650[[#This Row],[ESTIMADO]]</calculatedColumnFormula>
      <totalsRowFormula>SUBTOTAL(9,TabelaDeDespesasOperacionais712146226[ESTIMADO])</totalsRowFormula>
    </tableColumn>
    <tableColumn id="3" xr3:uid="{D4AED472-0BA3-9641-B0A9-49C623434DD5}" name="REAL" totalsRowFunction="custom" dataDxfId="235" totalsRowDxfId="234">
      <calculatedColumnFormula>TabelaDeDespesasOperacionais7121462261018222630343842[[#This Row],[REAL]]+TabelaDeDespesasOperacionais712146226101822263034384246[[#This Row],[REAL]]+TabelaDeDespesasOperacionais71214622610182226303438424650[[#This Row],[REAL]]</calculatedColumnFormula>
      <totalsRowFormula>SUBTOTAL(9,TabelaDeDespesasOperacionais712146226[REAL])</totalsRowFormula>
    </tableColumn>
    <tableColumn id="4" xr3:uid="{3C2F4118-E61B-B249-93FA-B54814BC7B16}" name="DIFERENÇA" totalsRowFunction="custom" dataDxfId="233" totalsRowDxfId="232">
      <calculatedColumnFormula>TabelaDeDespesasOperacionais712146226[[#This Row],[ESTIMADO]]-TabelaDeDespesasOperacionais712146226[[#This Row],[REAL]]</calculatedColumnFormula>
      <totalsRowFormula>SUBTOTAL(9,TabelaDeDespesasOperacionais712146226[DIFERENÇA])</totalsRowFormula>
    </tableColumn>
  </tableColumns>
  <tableStyleInfo name="Monthly Budget" showFirstColumn="0" showLastColumn="0" showRowStripes="0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3788305-3E65-E14C-9C05-9F6936A28E0E}" name="TabelaDeRendimentos813156337" displayName="TabelaDeRendimentos813156337" ref="A17:D22" totalsRowCount="1" headerRowDxfId="220" dataDxfId="218" totalsRowDxfId="219" headerRowBorderDxfId="836" tableBorderDxfId="837" totalsRowBorderDxfId="835">
  <tableColumns count="4">
    <tableColumn id="1" xr3:uid="{FB07054C-C2A9-6842-A37D-596C161E6BEF}" name="RENDIMENTOS" totalsRowLabel="Total Rendimentos" dataDxfId="228" totalsRowDxfId="227">
      <calculatedColumnFormula>TabelaDeRendimentos8131563371115[[#This Row],[RENDIMENTOS]]</calculatedColumnFormula>
    </tableColumn>
    <tableColumn id="2" xr3:uid="{686435A4-7793-6046-B000-25A3C86EA0AC}" name="ESTIMADO" totalsRowFunction="custom" dataDxfId="226" totalsRowDxfId="225">
      <calculatedColumnFormula>TabelaDeRendimentos8131563371119232731353943[[#This Row],[ESTIMADO]]+TabelaDeRendimentos813156337111923273135394347[[#This Row],[ESTIMADO]]+TabelaDeRendimentos81315633711192327313539434751[[#This Row],[ESTIMADO]]</calculatedColumnFormula>
      <totalsRowFormula>SUBTOTAL(9,TabelaDeRendimentos813156337[ESTIMADO])</totalsRowFormula>
    </tableColumn>
    <tableColumn id="3" xr3:uid="{C79E3212-F1BC-5343-9C7C-517A1F521A2F}" name="REAL" totalsRowFunction="custom" dataDxfId="224" totalsRowDxfId="223">
      <calculatedColumnFormula>TabelaDeRendimentos8131563371119232731353943[[#This Row],[REAL]]+TabelaDeRendimentos813156337111923273135394347[[#This Row],[REAL]]+TabelaDeRendimentos81315633711192327313539434751[[#This Row],[REAL]]</calculatedColumnFormula>
      <totalsRowFormula>SUBTOTAL(9,TabelaDeRendimentos813156337[REAL])</totalsRowFormula>
    </tableColumn>
    <tableColumn id="4" xr3:uid="{0F5CD128-F349-5749-B4EA-270A77CD5AED}" name="DIFERENÇA" totalsRowFunction="custom" dataDxfId="222" totalsRowDxfId="221">
      <calculatedColumnFormula>TabelaDeRendimentos813156337[[#This Row],[REAL]]-TabelaDeRendimentos813156337[[#This Row],[ESTIMADO]]</calculatedColumnFormula>
      <totalsRowFormula>SUBTOTAL(9,TabelaDeRendimentos813156337[DIFERENÇA])</totalsRowFormula>
    </tableColumn>
  </tableColumns>
  <tableStyleInfo name="Monthly Budget" showFirstColumn="0" showLastColumn="0" showRowStripes="0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3DF85E76-FC20-E64B-885B-4CA31925CE8E}" name="TabelaDeTotais914166448" displayName="TabelaDeTotais914166448" ref="F17:I20" totalsRowCount="1" headerRowDxfId="209" dataDxfId="207" totalsRowDxfId="208" headerRowBorderDxfId="833" tableBorderDxfId="834" totalsRowBorderDxfId="832">
  <tableColumns count="4">
    <tableColumn id="1" xr3:uid="{5913FE6F-2054-7E4A-AB9C-E5FE0FA5C6FB}" name="TOTAL ORÇAMENTAL" totalsRowLabel="Balanço (Rendimento menos Despesas)" dataDxfId="217" totalsRowDxfId="216"/>
    <tableColumn id="2" xr3:uid="{C77DAB62-A459-BC48-AAFF-59D7D2B451B3}" name="ESTIMADO" totalsRowFunction="custom" dataDxfId="215" totalsRowDxfId="214">
      <totalsRowFormula>G18-G19</totalsRowFormula>
    </tableColumn>
    <tableColumn id="3" xr3:uid="{6B83928B-E323-B54C-B1E6-872E7DD7A99A}" name="REAL" totalsRowFunction="custom" dataDxfId="213" totalsRowDxfId="212">
      <totalsRowFormula>H18-H19</totalsRowFormula>
    </tableColumn>
    <tableColumn id="4" xr3:uid="{3E64A24E-7660-2141-B6F7-D3083AA0782D}" name="DIFERENÇA" totalsRowFunction="custom" dataDxfId="211" totalsRowDxfId="210">
      <totalsRowFormula>TabelaDeTotais914166448[[#Totals],[REAL]]-TabelaDeTotais914166448[[#Totals],[ESTIMADO]]</totalsRowFormula>
    </tableColumn>
  </tableColumns>
  <tableStyleInfo name="Monthly Budget" showFirstColumn="0" showLastColumn="1" showRowStripes="0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5828C2E-2715-9247-84B2-7C42B6861A6D}" name="TabelaDeDespesasDePessoal1116186559" displayName="TabelaDeDespesasDePessoal1116186559" ref="A25:D30" totalsRowCount="1" headerRowDxfId="198" dataDxfId="196" totalsRowDxfId="197">
  <tableColumns count="4">
    <tableColumn id="1" xr3:uid="{D50C46DF-A2BE-EA48-8BCB-DCD7D0846FAA}" name="DESPESAS PRINCIPAIS" totalsRowLabel="Total de Despesas" dataDxfId="206" totalsRowDxfId="205">
      <calculatedColumnFormula>TabelaDeDespesasDePessoal11161865591317[[#This Row],[DESPESAS PRINCIPAIS]]</calculatedColumnFormula>
    </tableColumn>
    <tableColumn id="2" xr3:uid="{D6E0BE13-9D00-C546-9F22-A5AC8ACB982B}" name="ESTIMADO" totalsRowFunction="custom" dataDxfId="204" totalsRowDxfId="203">
      <calculatedColumnFormula>TabelaDeDespesasDePessoal11161865591321252933374145[[#This Row],[ESTIMADO]]+TabelaDeDespesasDePessoal1116186559132125293337414549[[#This Row],[ESTIMADO]]+TabelaDeDespesasDePessoal111618655913212529333741454953[[#This Row],[ESTIMADO]]</calculatedColumnFormula>
      <totalsRowFormula>SUBTOTAL(9,TabelaDeDespesasDePessoal1116186559[ESTIMADO])</totalsRowFormula>
    </tableColumn>
    <tableColumn id="3" xr3:uid="{76095F96-D75D-874C-8162-3C5FF08B6754}" name="REAL" totalsRowFunction="custom" dataDxfId="202" totalsRowDxfId="201">
      <calculatedColumnFormula>TabelaDeDespesasDePessoal11161865591321252933374145[[#This Row],[REAL]]+TabelaDeDespesasDePessoal1116186559132125293337414549[[#This Row],[REAL]]+TabelaDeDespesasDePessoal111618655913212529333741454953[[#This Row],[REAL]]</calculatedColumnFormula>
      <totalsRowFormula>SUBTOTAL(9,TabelaDeDespesasDePessoal1116186559[REAL])</totalsRowFormula>
    </tableColumn>
    <tableColumn id="5" xr3:uid="{60BD6054-945C-C74D-8A14-53349CD6674B}" name="DIFERENÇA" totalsRowFunction="custom" dataDxfId="200" totalsRowDxfId="199">
      <calculatedColumnFormula>TabelaDeDespesasDePessoal1116186559[[#This Row],[ESTIMADO]]-TabelaDeDespesasDePessoal1116186559[[#This Row],[REAL]]</calculatedColumnFormula>
      <totalsRowFormula>SUBTOTAL(9,TabelaDeDespesasDePessoal1116186559[DIFERENÇA])</totalsRowFormula>
    </tableColumn>
  </tableColumns>
  <tableStyleInfo name="Monthly Budget" showFirstColumn="0" showLastColumn="0" showRowStripes="0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954CA91-B0D7-944C-8399-81F19C7EE926}" name="TabelaDeDespesasOperacionais71214622610" displayName="TabelaDeDespesasOperacionais71214622610" ref="A33:D50" totalsRowCount="1" headerRowDxfId="187" dataDxfId="185" totalsRowDxfId="186">
  <sortState xmlns:xlrd2="http://schemas.microsoft.com/office/spreadsheetml/2017/richdata2" ref="A34:E58">
    <sortCondition ref="A31:A57"/>
  </sortState>
  <tableColumns count="4">
    <tableColumn id="1" xr3:uid="{0411B47E-6566-CE44-8D2B-0F06E893B61F}" name="OUTRAS DESPESAS" totalsRowLabel="Total de Outras Despesas" dataDxfId="195" totalsRowDxfId="194">
      <calculatedColumnFormula>TabelaDeDespesasOperacionais7121462261014[[#This Row],[OUTRAS DESPESAS]]</calculatedColumnFormula>
    </tableColumn>
    <tableColumn id="2" xr3:uid="{66772DD0-F063-0C44-90B5-D9367E1B528C}" name="ESTIMADO" totalsRowFunction="custom" dataDxfId="193" totalsRowDxfId="192">
      <calculatedColumnFormula>TabelaDeDespesasOperacionais7121462261018222630343842465054[[#This Row],[ESTIMADO]]+TabelaDeDespesasOperacionais712146226101822263034384246505458[[#This Row],[ESTIMADO]]+TabelaDeDespesasOperacionais71214622610182226303438424650545866[[#This Row],[ESTIMADO]]</calculatedColumnFormula>
      <totalsRowFormula>SUBTOTAL(9,TabelaDeDespesasOperacionais71214622610[ESTIMADO])</totalsRowFormula>
    </tableColumn>
    <tableColumn id="3" xr3:uid="{78CA9D23-7D63-4149-B27C-F6711BCB1DA6}" name="REAL" totalsRowFunction="custom" dataDxfId="191" totalsRowDxfId="190">
      <calculatedColumnFormula>TabelaDeDespesasOperacionais7121462261018222630343842465054[[#This Row],[REAL]]+TabelaDeDespesasOperacionais712146226101822263034384246505458[[#This Row],[REAL]]+TabelaDeDespesasOperacionais71214622610182226303438424650545866[[#This Row],[REAL]]</calculatedColumnFormula>
      <totalsRowFormula>SUBTOTAL(9,TabelaDeDespesasOperacionais71214622610[REAL])</totalsRowFormula>
    </tableColumn>
    <tableColumn id="4" xr3:uid="{ADE126B0-BF0E-B74E-816A-49AC252D2C3B}" name="DIFERENÇA" totalsRowFunction="custom" dataDxfId="189" totalsRowDxfId="188">
      <calculatedColumnFormula>TabelaDeDespesasOperacionais71214622610[[#This Row],[ESTIMADO]]-TabelaDeDespesasOperacionais71214622610[[#This Row],[REAL]]</calculatedColumnFormula>
      <totalsRowFormula>SUBTOTAL(9,TabelaDeDespesasOperacionais71214622610[DIFERENÇA])</totalsRowFormula>
    </tableColumn>
  </tableColumns>
  <tableStyleInfo name="Monthly Budget" showFirstColumn="0" showLastColumn="0" showRowStripes="0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B630C77-C056-9A48-B7E5-A59F8335BF45}" name="TabelaDeRendimentos81315633711" displayName="TabelaDeRendimentos81315633711" ref="A17:D22" totalsRowCount="1" headerRowDxfId="176" dataDxfId="174" totalsRowDxfId="175" headerRowBorderDxfId="830" tableBorderDxfId="831" totalsRowBorderDxfId="829">
  <tableColumns count="4">
    <tableColumn id="1" xr3:uid="{18EE9BA0-259C-7949-A035-B48A19FFF500}" name="RENDIMENTOS" totalsRowLabel="Total Rendimentos" dataDxfId="184" totalsRowDxfId="183">
      <calculatedColumnFormula>TabelaDeRendimentos8131563371115[[#This Row],[RENDIMENTOS]]</calculatedColumnFormula>
    </tableColumn>
    <tableColumn id="2" xr3:uid="{0A228128-4074-9644-8525-749A7D54B7F5}" name="ESTIMADO" totalsRowFunction="custom" dataDxfId="182" totalsRowDxfId="181">
      <calculatedColumnFormula>TabelaDeRendimentos8131563371119232731353943475155[[#This Row],[ESTIMADO]]+TabelaDeRendimentos813156337111923273135394347515559[[#This Row],[ESTIMADO]]+TabelaDeRendimentos81315633711192327313539434751555967[[#This Row],[ESTIMADO]]</calculatedColumnFormula>
      <totalsRowFormula>SUBTOTAL(9,TabelaDeRendimentos81315633711[ESTIMADO])</totalsRowFormula>
    </tableColumn>
    <tableColumn id="3" xr3:uid="{C736AF43-F239-5B4A-B296-91D648FB601A}" name="REAL" totalsRowFunction="custom" dataDxfId="180" totalsRowDxfId="179">
      <calculatedColumnFormula>TabelaDeRendimentos8131563371119232731353943475155[[#This Row],[REAL]]+TabelaDeRendimentos813156337111923273135394347515559[[#This Row],[REAL]]+TabelaDeRendimentos81315633711192327313539434751555967[[#This Row],[REAL]]</calculatedColumnFormula>
      <totalsRowFormula>SUBTOTAL(9,TabelaDeRendimentos81315633711[REAL])</totalsRowFormula>
    </tableColumn>
    <tableColumn id="4" xr3:uid="{F073F5F4-CBFC-D447-8C53-668A58ED3267}" name="DIFERENÇA" totalsRowFunction="custom" dataDxfId="178" totalsRowDxfId="177">
      <calculatedColumnFormula>TabelaDeRendimentos81315633711[[#This Row],[REAL]]-TabelaDeRendimentos81315633711[[#This Row],[ESTIMADO]]</calculatedColumnFormula>
      <totalsRowFormula>SUBTOTAL(9,TabelaDeRendimentos81315633711[DIFERENÇA])</totalsRowFormula>
    </tableColumn>
  </tableColumns>
  <tableStyleInfo name="Monthly Budget" showFirstColumn="0" showLastColumn="0" showRowStripes="0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8D750F40-5C40-084B-9790-9CD0D59EC721}" name="TabelaDeTotais91416644812" displayName="TabelaDeTotais91416644812" ref="F17:I20" totalsRowCount="1" headerRowDxfId="165" dataDxfId="163" totalsRowDxfId="164" headerRowBorderDxfId="827" tableBorderDxfId="828" totalsRowBorderDxfId="826">
  <tableColumns count="4">
    <tableColumn id="1" xr3:uid="{DEC19835-0652-034C-9D3A-540A816481A6}" name="TOTAL ORÇAMENTAL" totalsRowLabel="Balanço (Rendimento menos Despesas)" dataDxfId="173" totalsRowDxfId="172"/>
    <tableColumn id="2" xr3:uid="{F05A6BE4-6C68-A24B-83FE-7968506F9866}" name="ESTIMADO" totalsRowFunction="custom" dataDxfId="171" totalsRowDxfId="170">
      <totalsRowFormula>G18-G19</totalsRowFormula>
    </tableColumn>
    <tableColumn id="3" xr3:uid="{773FB2F6-B10D-2746-87D9-506CE6783D18}" name="REAL" totalsRowFunction="custom" dataDxfId="169" totalsRowDxfId="168">
      <totalsRowFormula>H18-H19</totalsRowFormula>
    </tableColumn>
    <tableColumn id="4" xr3:uid="{863512E0-9751-F946-BD78-D22270808FB7}" name="DIFERENÇA" totalsRowFunction="custom" dataDxfId="167" totalsRowDxfId="166">
      <totalsRowFormula>TabelaDeTotais91416644812[[#Totals],[REAL]]-TabelaDeTotais91416644812[[#Totals],[ESTIMADO]]</totalsRowFormula>
    </tableColumn>
  </tableColumns>
  <tableStyleInfo name="Monthly Budget" showFirstColumn="0" showLastColumn="1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4AF3A620-D329-614B-BB25-2EF0A94E4C2E}" name="TabelaDeRendimentos8131563371115" displayName="TabelaDeRendimentos8131563371115" ref="A17:D22" totalsRowCount="1" headerRowDxfId="353" dataDxfId="351" totalsRowDxfId="352" headerRowBorderDxfId="824" tableBorderDxfId="825" totalsRowBorderDxfId="823">
  <tableColumns count="4">
    <tableColumn id="1" xr3:uid="{E2704474-7B50-8B4D-B321-7E55B3DB485F}" name="RENDIMENTOS" totalsRowLabel="Total Rendimentos" dataDxfId="151" totalsRowDxfId="150"/>
    <tableColumn id="2" xr3:uid="{C5D955C7-6B0A-0142-ABC5-F4C11CFB5D58}" name="ESTIMADO" totalsRowFunction="custom" dataDxfId="149" totalsRowDxfId="148">
      <calculatedColumnFormula>TabelaDeRendimentos8131563[[#This Row],[ESTIMADO]]+TabelaDeRendimentos81315633[[#This Row],[ESTIMADO]]+TabelaDeRendimentos813156337[[#This Row],[ESTIMADO]]+TabelaDeRendimentos81315633711[[#This Row],[ESTIMADO]]</calculatedColumnFormula>
      <totalsRowFormula>SUBTOTAL(9,TabelaDeRendimentos8131563371115[ESTIMADO])</totalsRowFormula>
    </tableColumn>
    <tableColumn id="3" xr3:uid="{876CD85E-97F5-F543-B6A3-F5932AA0A762}" name="REAL" totalsRowFunction="custom" dataDxfId="147" totalsRowDxfId="146">
      <calculatedColumnFormula>TabelaDeRendimentos8131563[[#This Row],[REAL]]+TabelaDeRendimentos81315633[[#This Row],[REAL]]+TabelaDeRendimentos813156337[[#This Row],[REAL]]+TabelaDeRendimentos81315633711[[#This Row],[REAL]]</calculatedColumnFormula>
      <totalsRowFormula>SUBTOTAL(9,TabelaDeRendimentos8131563371115[REAL])</totalsRowFormula>
    </tableColumn>
    <tableColumn id="4" xr3:uid="{D65018DB-EFF9-184A-9752-BAD06A00C8A3}" name="DIFERENÇA" totalsRowFunction="custom" dataDxfId="145" totalsRowDxfId="144">
      <calculatedColumnFormula>TabelaDeRendimentos8131563371115[[#This Row],[REAL]]-TabelaDeRendimentos8131563371115[[#This Row],[ESTIMADO]]</calculatedColumnFormula>
      <totalsRowFormula>SUBTOTAL(9,TabelaDeRendimentos8131563371115[DIFERENÇA])</totalsRowFormula>
    </tableColumn>
  </tableColumns>
  <tableStyleInfo name="Monthly Budget" showFirstColumn="0" showLastColumn="0" showRowStripes="0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982EC28C-0E8C-B842-B1AE-A75F588E31CD}" name="TabelaDeDespesasDePessoal111618655913" displayName="TabelaDeDespesasDePessoal111618655913" ref="A25:D30" totalsRowCount="1" headerRowDxfId="154" dataDxfId="152" totalsRowDxfId="153">
  <tableColumns count="4">
    <tableColumn id="1" xr3:uid="{C55D4935-1F08-2248-9BB6-C34B2F6DD1FC}" name="DESPESAS PRINCIPAIS" totalsRowLabel="Total de Despesas" dataDxfId="162" totalsRowDxfId="161">
      <calculatedColumnFormula>TabelaDeDespesasDePessoal11161865591317[[#This Row],[DESPESAS PRINCIPAIS]]</calculatedColumnFormula>
    </tableColumn>
    <tableColumn id="2" xr3:uid="{2A81CF61-03CB-074C-8F45-0380CFD9DEF9}" name="ESTIMADO" totalsRowFunction="custom" dataDxfId="160" totalsRowDxfId="159">
      <calculatedColumnFormula>TabelaDeDespesasDePessoal11161865591321252933374145495357[[#This Row],[ESTIMADO]]+TabelaDeDespesasDePessoal1116186559132125293337414549535761[[#This Row],[ESTIMADO]]+TabelaDeDespesasDePessoal111618655913212529333741454953576169[[#This Row],[ESTIMADO]]</calculatedColumnFormula>
      <totalsRowFormula>SUBTOTAL(9,TabelaDeDespesasDePessoal111618655913[ESTIMADO])</totalsRowFormula>
    </tableColumn>
    <tableColumn id="3" xr3:uid="{DDF88D3D-6346-B54D-88CF-342021F4EC5C}" name="REAL" totalsRowFunction="custom" dataDxfId="158" totalsRowDxfId="157">
      <calculatedColumnFormula>TabelaDeDespesasDePessoal11161865591321252933374145495357[[#This Row],[REAL]]+TabelaDeDespesasDePessoal1116186559132125293337414549535761[[#This Row],[REAL]]+TabelaDeDespesasDePessoal111618655913212529333741454953576169[[#This Row],[REAL]]</calculatedColumnFormula>
      <totalsRowFormula>SUBTOTAL(9,TabelaDeDespesasDePessoal111618655913[REAL])</totalsRowFormula>
    </tableColumn>
    <tableColumn id="5" xr3:uid="{193CBE25-E0D8-2B4F-AB72-23100C3A7DA7}" name="DIFERENÇA" totalsRowFunction="custom" dataDxfId="156" totalsRowDxfId="155">
      <calculatedColumnFormula>TabelaDeDespesasDePessoal111618655913[[#This Row],[ESTIMADO]]-TabelaDeDespesasDePessoal111618655913[[#This Row],[REAL]]</calculatedColumnFormula>
      <totalsRowFormula>SUBTOTAL(9,TabelaDeDespesasDePessoal111618655913[DIFERENÇA])</totalsRowFormula>
    </tableColumn>
  </tableColumns>
  <tableStyleInfo name="Monthly Budget" showFirstColumn="0" showLastColumn="0" showRowStripes="0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35549A20-2587-E943-8496-FEFE4AA58CC5}" name="TabelaDeDespesasOperacionais7121462261018" displayName="TabelaDeDespesasOperacionais7121462261018" ref="A33:D50" totalsRowCount="1" headerRowDxfId="811" dataDxfId="809" totalsRowDxfId="810">
  <sortState xmlns:xlrd2="http://schemas.microsoft.com/office/spreadsheetml/2017/richdata2" ref="A34:E58">
    <sortCondition ref="A31:A57"/>
  </sortState>
  <tableColumns count="4">
    <tableColumn id="1" xr3:uid="{0407FA44-3166-A048-B7E5-3AEAF17A0E1E}" name="OUTRAS DESPESAS" totalsRowLabel="Total de Outras Despesas" dataDxfId="813" totalsRowDxfId="83">
      <calculatedColumnFormula>TabelaDeDespesasOperacionais7121462261014[[#This Row],[OUTRAS DESPESAS]]</calculatedColumnFormula>
    </tableColumn>
    <tableColumn id="2" xr3:uid="{375CA913-16ED-AA41-AB8B-AA766F033F2A}" name="ESTIMADO" totalsRowFunction="custom" dataDxfId="783" totalsRowDxfId="82">
      <calculatedColumnFormula>#REF!+#REF!+#REF!</calculatedColumnFormula>
      <totalsRowFormula>SUBTOTAL(9,TabelaDeDespesasOperacionais7121462261018[ESTIMADO])</totalsRowFormula>
    </tableColumn>
    <tableColumn id="3" xr3:uid="{ABFBFC96-2B01-2848-B49F-FA5FCB963162}" name="REAL" totalsRowFunction="custom" dataDxfId="782" totalsRowDxfId="81">
      <calculatedColumnFormula>#REF!+#REF!+#REF!</calculatedColumnFormula>
      <totalsRowFormula>SUBTOTAL(9,TabelaDeDespesasOperacionais7121462261018[REAL])</totalsRowFormula>
    </tableColumn>
    <tableColumn id="4" xr3:uid="{5EE02D34-AF20-9D49-B19A-A523677EAF95}" name="DIFERENÇA" totalsRowFunction="custom" dataDxfId="812" totalsRowDxfId="80">
      <calculatedColumnFormula>TabelaDeDespesasOperacionais7121462261018[[#This Row],[ESTIMADO]]-TabelaDeDespesasOperacionais7121462261018[[#This Row],[REAL]]</calculatedColumnFormula>
      <totalsRowFormula>SUBTOTAL(9,TabelaDeDespesasOperacionais7121462261018[DIFERENÇA])</totalsRowFormula>
    </tableColumn>
  </tableColumns>
  <tableStyleInfo name="Monthly Budget" showFirstColumn="0" showLastColumn="0" showRowStripes="0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D43D365-1768-BA49-877B-D0656ECAE5FD}" name="TabelaDeRendimentos8131563371119" displayName="TabelaDeRendimentos8131563371119" ref="A17:D22" totalsRowCount="1" headerRowDxfId="806" dataDxfId="804" totalsRowDxfId="805" headerRowBorderDxfId="818" tableBorderDxfId="819" totalsRowBorderDxfId="817">
  <tableColumns count="4">
    <tableColumn id="1" xr3:uid="{D30D8981-B9E2-754B-86E9-C672DCA384CF}" name="RENDIMENTOS" totalsRowLabel="Total Rendimentos" dataDxfId="808" totalsRowDxfId="91">
      <calculatedColumnFormula>TabelaDeRendimentos8131563371115[[#This Row],[RENDIMENTOS]]</calculatedColumnFormula>
    </tableColumn>
    <tableColumn id="2" xr3:uid="{AE347636-3DE9-0749-B749-71F1957DC743}" name="ESTIMADO" totalsRowFunction="custom" dataDxfId="787" totalsRowDxfId="90">
      <calculatedColumnFormula>#REF!+#REF!+#REF!</calculatedColumnFormula>
      <totalsRowFormula>SUBTOTAL(9,TabelaDeRendimentos8131563371119[ESTIMADO])</totalsRowFormula>
    </tableColumn>
    <tableColumn id="3" xr3:uid="{A62EA50E-753A-574B-9E70-B29B527B4C94}" name="REAL" totalsRowFunction="custom" dataDxfId="786" totalsRowDxfId="89">
      <calculatedColumnFormula>#REF!+#REF!+#REF!</calculatedColumnFormula>
      <totalsRowFormula>SUBTOTAL(9,TabelaDeRendimentos8131563371119[REAL])</totalsRowFormula>
    </tableColumn>
    <tableColumn id="4" xr3:uid="{3D6EB3FF-9F75-D841-B5F1-A99C3A1359A1}" name="DIFERENÇA" totalsRowFunction="custom" dataDxfId="807" totalsRowDxfId="88">
      <calculatedColumnFormula>TabelaDeRendimentos8131563371119[[#This Row],[REAL]]-TabelaDeRendimentos8131563371119[[#This Row],[ESTIMADO]]</calculatedColumnFormula>
      <totalsRowFormula>SUBTOTAL(9,TabelaDeRendimentos8131563371119[DIFERENÇA])</totalsRowFormula>
    </tableColumn>
  </tableColumns>
  <tableStyleInfo name="Monthly Budget" showFirstColumn="0" showLastColumn="0" showRowStripes="0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C34EE096-044A-954E-943C-D3B4F52F27FD}" name="TabelaDeTotais9141664481220" displayName="TabelaDeTotais9141664481220" ref="F17:I20" totalsRowCount="1" headerRowDxfId="795" dataDxfId="793" totalsRowDxfId="794" headerRowBorderDxfId="815" tableBorderDxfId="816" totalsRowBorderDxfId="814">
  <tableColumns count="4">
    <tableColumn id="1" xr3:uid="{D2F4E3C3-BCE2-EE46-8DC5-66C2C51B460A}" name="TOTAL ORÇAMENTAL" totalsRowLabel="Balanço (Rendimento menos Despesas)" dataDxfId="803" totalsRowDxfId="802"/>
    <tableColumn id="2" xr3:uid="{099FCD3A-8F98-3F4E-B67D-581CC0FBCBAF}" name="ESTIMADO" totalsRowFunction="custom" dataDxfId="801" totalsRowDxfId="800">
      <totalsRowFormula>G18-G19</totalsRowFormula>
    </tableColumn>
    <tableColumn id="3" xr3:uid="{AC73FCFB-4784-ED4A-BA77-93B1F4643DE8}" name="REAL" totalsRowFunction="custom" dataDxfId="799" totalsRowDxfId="798">
      <totalsRowFormula>H18-H19</totalsRowFormula>
    </tableColumn>
    <tableColumn id="4" xr3:uid="{6EEF5C9F-DB01-4544-8950-B0CEE83A072F}" name="DIFERENÇA" totalsRowFunction="custom" dataDxfId="797" totalsRowDxfId="796">
      <totalsRowFormula>TabelaDeTotais9141664481220[[#Totals],[REAL]]-TabelaDeTotais9141664481220[[#Totals],[ESTIMADO]]</totalsRowFormula>
    </tableColumn>
  </tableColumns>
  <tableStyleInfo name="Monthly Budget" showFirstColumn="0" showLastColumn="1" showRowStripes="0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1A47492F-70D2-4140-ABC0-C5B4761BDE6A}" name="TabelaDeDespesasDePessoal11161865591321" displayName="TabelaDeDespesasDePessoal11161865591321" ref="A25:D30" totalsRowCount="1" headerRowDxfId="790" dataDxfId="788" totalsRowDxfId="789">
  <tableColumns count="4">
    <tableColumn id="1" xr3:uid="{D5475170-2E54-904C-9BAD-485151D3E31A}" name="DESPESAS PRINCIPAIS" totalsRowLabel="Total de Despesas" dataDxfId="792" totalsRowDxfId="87">
      <calculatedColumnFormula>TabelaDeDespesasDePessoal11161865591317[[#This Row],[DESPESAS PRINCIPAIS]]</calculatedColumnFormula>
    </tableColumn>
    <tableColumn id="2" xr3:uid="{D8CCB95D-13F8-3E44-AACA-AC2D14F51C77}" name="ESTIMADO" totalsRowFunction="custom" dataDxfId="785" totalsRowDxfId="86">
      <calculatedColumnFormula>#REF!+#REF!+#REF!</calculatedColumnFormula>
      <totalsRowFormula>SUBTOTAL(9,TabelaDeDespesasDePessoal11161865591321[ESTIMADO])</totalsRowFormula>
    </tableColumn>
    <tableColumn id="3" xr3:uid="{58AD71BD-B35B-EA41-A05A-E161F678A796}" name="REAL" totalsRowFunction="custom" dataDxfId="784" totalsRowDxfId="85">
      <totalsRowFormula>SUBTOTAL(9,TabelaDeDespesasDePessoal11161865591321[REAL])</totalsRowFormula>
    </tableColumn>
    <tableColumn id="5" xr3:uid="{28ABADD8-20F7-404E-9920-FD40AB2F3458}" name="DIFERENÇA" totalsRowFunction="custom" dataDxfId="791" totalsRowDxfId="84">
      <calculatedColumnFormula>TabelaDeDespesasDePessoal11161865591321[[#This Row],[ESTIMADO]]-TabelaDeDespesasDePessoal11161865591321[[#This Row],[REAL]]</calculatedColumnFormula>
      <totalsRowFormula>SUBTOTAL(9,TabelaDeDespesasDePessoal11161865591321[DIFERENÇA])</totalsRowFormula>
    </tableColumn>
  </tableColumns>
  <tableStyleInfo name="Monthly Budget" showFirstColumn="0" showLastColumn="0" showRowStripes="0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553BACEC-8A8D-1047-A802-768F8D0B506A}" name="TabelaDeDespesasOperacionais712146226101822" displayName="TabelaDeDespesasOperacionais712146226101822" ref="A33:D50" totalsRowCount="1" headerRowDxfId="781" dataDxfId="780" totalsRowDxfId="779">
  <sortState xmlns:xlrd2="http://schemas.microsoft.com/office/spreadsheetml/2017/richdata2" ref="A34:E58">
    <sortCondition ref="A31:A57"/>
  </sortState>
  <tableColumns count="4">
    <tableColumn id="1" xr3:uid="{35A5A01F-2EA8-564C-A935-70A63D38A2A4}" name="OUTRAS DESPESAS" totalsRowLabel="Total de Outras Despesas" dataDxfId="778" totalsRowDxfId="75">
      <calculatedColumnFormula>TabelaDeDespesasOperacionais7121462261014[[#This Row],[OUTRAS DESPESAS]]</calculatedColumnFormula>
    </tableColumn>
    <tableColumn id="2" xr3:uid="{723CE702-A18F-AD43-9D4E-5992FB19BE3D}" name="ESTIMADO" totalsRowFunction="custom" dataDxfId="777" totalsRowDxfId="74">
      <calculatedColumnFormula>#REF!+#REF!+#REF!</calculatedColumnFormula>
      <totalsRowFormula>SUBTOTAL(9,TabelaDeDespesasOperacionais712146226101822[ESTIMADO])</totalsRowFormula>
    </tableColumn>
    <tableColumn id="3" xr3:uid="{0EA539B9-0289-874B-89DE-DE359E1441BB}" name="REAL" totalsRowFunction="custom" dataDxfId="776" totalsRowDxfId="73">
      <calculatedColumnFormula>#REF!+#REF!+#REF!</calculatedColumnFormula>
      <totalsRowFormula>SUBTOTAL(9,TabelaDeDespesasOperacionais712146226101822[REAL])</totalsRowFormula>
    </tableColumn>
    <tableColumn id="4" xr3:uid="{2BFBAA98-1DD8-8A4B-884B-6E55558D62A3}" name="DIFERENÇA" totalsRowFunction="custom" dataDxfId="775" totalsRowDxfId="72">
      <calculatedColumnFormula>TabelaDeDespesasOperacionais712146226101822[[#This Row],[ESTIMADO]]-TabelaDeDespesasOperacionais712146226101822[[#This Row],[REAL]]</calculatedColumnFormula>
      <totalsRowFormula>SUBTOTAL(9,TabelaDeDespesasOperacionais712146226101822[DIFERENÇA])</totalsRowFormula>
    </tableColumn>
  </tableColumns>
  <tableStyleInfo name="Monthly Budget" showFirstColumn="0" showLastColumn="0" showRowStripes="0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71D42C63-46A6-5C40-B253-90365875EC60}" name="TabelaDeRendimentos813156337111923" displayName="TabelaDeRendimentos813156337111923" ref="A17:D22" totalsRowCount="1" headerRowDxfId="774" dataDxfId="773" totalsRowDxfId="772" headerRowBorderDxfId="770" tableBorderDxfId="771" totalsRowBorderDxfId="769">
  <tableColumns count="4">
    <tableColumn id="1" xr3:uid="{CCE2E5A0-5840-9848-95E7-33706B173C20}" name="RENDIMENTOS" totalsRowLabel="Total Rendimentos" dataDxfId="768" totalsRowDxfId="95">
      <calculatedColumnFormula>TabelaDeRendimentos8131563371115[[#This Row],[RENDIMENTOS]]</calculatedColumnFormula>
    </tableColumn>
    <tableColumn id="2" xr3:uid="{9450E94C-0A02-6743-9829-75A94FF42229}" name="ESTIMADO" totalsRowFunction="custom" dataDxfId="767" totalsRowDxfId="94">
      <calculatedColumnFormula>#REF!+#REF!+#REF!</calculatedColumnFormula>
      <totalsRowFormula>SUBTOTAL(9,TabelaDeRendimentos813156337111923[ESTIMADO])</totalsRowFormula>
    </tableColumn>
    <tableColumn id="3" xr3:uid="{5B428507-1157-524C-85DC-2F4A31C712F4}" name="REAL" totalsRowFunction="custom" dataDxfId="766" totalsRowDxfId="93">
      <calculatedColumnFormula>#REF!+#REF!+#REF!</calculatedColumnFormula>
      <totalsRowFormula>SUBTOTAL(9,TabelaDeRendimentos813156337111923[REAL])</totalsRowFormula>
    </tableColumn>
    <tableColumn id="4" xr3:uid="{66067D60-9616-2D48-B1D2-8CCC23E4A7AD}" name="DIFERENÇA" totalsRowFunction="custom" dataDxfId="765" totalsRowDxfId="92">
      <calculatedColumnFormula>TabelaDeRendimentos813156337111923[[#This Row],[REAL]]-TabelaDeRendimentos813156337111923[[#This Row],[ESTIMADO]]</calculatedColumnFormula>
      <totalsRowFormula>SUBTOTAL(9,TabelaDeRendimentos813156337111923[DIFERENÇA])</totalsRowFormula>
    </tableColumn>
  </tableColumns>
  <tableStyleInfo name="Monthly Budget" showFirstColumn="0" showLastColumn="0" showRowStripes="0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834B2745-DC43-DF40-9E20-3769992D1F8A}" name="TabelaDeTotais914166448122024" displayName="TabelaDeTotais914166448122024" ref="F17:I20" totalsRowCount="1" headerRowDxfId="764" dataDxfId="763" totalsRowDxfId="762" headerRowBorderDxfId="760" tableBorderDxfId="761" totalsRowBorderDxfId="759">
  <tableColumns count="4">
    <tableColumn id="1" xr3:uid="{FC5BFE28-2339-5845-8D3D-3D2C07FD2607}" name="TOTAL ORÇAMENTAL" totalsRowLabel="Balanço (Rendimento menos Despesas)" dataDxfId="757" totalsRowDxfId="758"/>
    <tableColumn id="2" xr3:uid="{E4D731BE-D80D-BE43-83F4-9CC0F4024497}" name="ESTIMADO" totalsRowFunction="custom" dataDxfId="755" totalsRowDxfId="756">
      <totalsRowFormula>G18-G19</totalsRowFormula>
    </tableColumn>
    <tableColumn id="3" xr3:uid="{FF726784-F443-1541-A063-D2487D59B18E}" name="REAL" totalsRowFunction="custom" dataDxfId="753" totalsRowDxfId="754">
      <totalsRowFormula>H18-H19</totalsRowFormula>
    </tableColumn>
    <tableColumn id="4" xr3:uid="{FD71FF70-EAC4-A944-BA2E-026EDACB8E13}" name="DIFERENÇA" totalsRowFunction="custom" dataDxfId="751" totalsRowDxfId="752">
      <totalsRowFormula>TabelaDeTotais914166448122024[[#Totals],[REAL]]-TabelaDeTotais914166448122024[[#Totals],[ESTIMADO]]</totalsRowFormula>
    </tableColumn>
  </tableColumns>
  <tableStyleInfo name="Monthly Budget" showFirstColumn="0" showLastColumn="1" showRowStripes="0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5A737470-8C4D-DC40-BD89-DF061053335C}" name="TabelaDeDespesasDePessoal1116186559132125" displayName="TabelaDeDespesasDePessoal1116186559132125" ref="A25:D30" totalsRowCount="1" headerRowDxfId="750" dataDxfId="749" totalsRowDxfId="748">
  <tableColumns count="4">
    <tableColumn id="1" xr3:uid="{5FEDEA02-B8B1-6644-BD63-9896C44FD46A}" name="DESPESAS PRINCIPAIS" totalsRowLabel="Total de Despesas" dataDxfId="747" totalsRowDxfId="79">
      <calculatedColumnFormula>TabelaDeDespesasDePessoal11161865591317[[#This Row],[DESPESAS PRINCIPAIS]]</calculatedColumnFormula>
    </tableColumn>
    <tableColumn id="2" xr3:uid="{3CEAB737-F978-144A-A20F-45E2F99CC492}" name="ESTIMADO" totalsRowFunction="custom" dataDxfId="746" totalsRowDxfId="78">
      <calculatedColumnFormula>#REF!+#REF!+#REF!</calculatedColumnFormula>
      <totalsRowFormula>SUBTOTAL(9,TabelaDeDespesasDePessoal1116186559132125[ESTIMADO])</totalsRowFormula>
    </tableColumn>
    <tableColumn id="3" xr3:uid="{183EF4B9-99ED-0847-A19B-F6722498D083}" name="REAL" totalsRowFunction="custom" dataDxfId="745" totalsRowDxfId="77">
      <totalsRowFormula>SUBTOTAL(9,TabelaDeDespesasDePessoal1116186559132125[REAL])</totalsRowFormula>
    </tableColumn>
    <tableColumn id="5" xr3:uid="{79332371-2DA5-5A4D-8EFD-EC4D5C81CA65}" name="DIFERENÇA" totalsRowFunction="custom" dataDxfId="744" totalsRowDxfId="76">
      <calculatedColumnFormula>TabelaDeDespesasDePessoal1116186559132125[[#This Row],[ESTIMADO]]-TabelaDeDespesasDePessoal1116186559132125[[#This Row],[REAL]]</calculatedColumnFormula>
      <totalsRowFormula>SUBTOTAL(9,TabelaDeDespesasDePessoal1116186559132125[DIFERENÇA])</totalsRowFormula>
    </tableColumn>
  </tableColumns>
  <tableStyleInfo name="Monthly Budget" showFirstColumn="0" showLastColumn="0" showRowStripes="0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CAD7EF8D-5E90-8E44-9B22-7BBEF10E32CD}" name="TabelaDeDespesasOperacionais71214622610182226" displayName="TabelaDeDespesasOperacionais71214622610182226" ref="A33:D50" totalsRowCount="1" headerRowDxfId="743" dataDxfId="742" totalsRowDxfId="741">
  <sortState xmlns:xlrd2="http://schemas.microsoft.com/office/spreadsheetml/2017/richdata2" ref="A34:E58">
    <sortCondition ref="A31:A57"/>
  </sortState>
  <tableColumns count="4">
    <tableColumn id="1" xr3:uid="{39180C5E-0ABD-4945-A53F-DDC3B3FC5FFA}" name="OUTRAS DESPESAS" totalsRowLabel="Total de Outras Despesas" dataDxfId="740" totalsRowDxfId="67">
      <calculatedColumnFormula>TabelaDeDespesasOperacionais7121462261014[[#This Row],[OUTRAS DESPESAS]]</calculatedColumnFormula>
    </tableColumn>
    <tableColumn id="2" xr3:uid="{1883E353-BA14-C34C-BF7D-93F6FA55B2CD}" name="ESTIMADO" totalsRowFunction="custom" dataDxfId="739" totalsRowDxfId="66">
      <calculatedColumnFormula>#REF!+#REF!+#REF!</calculatedColumnFormula>
      <totalsRowFormula>SUBTOTAL(9,TabelaDeDespesasOperacionais71214622610182226[ESTIMADO])</totalsRowFormula>
    </tableColumn>
    <tableColumn id="3" xr3:uid="{1A6E044B-C768-FD41-807A-08776EF5376D}" name="REAL" totalsRowFunction="custom" dataDxfId="738" totalsRowDxfId="65">
      <calculatedColumnFormula>#REF!+#REF!+#REF!</calculatedColumnFormula>
      <totalsRowFormula>SUBTOTAL(9,TabelaDeDespesasOperacionais71214622610182226[REAL])</totalsRowFormula>
    </tableColumn>
    <tableColumn id="4" xr3:uid="{39600FF7-485F-5046-8B03-117B21FBFB6E}" name="DIFERENÇA" totalsRowFunction="custom" dataDxfId="737" totalsRowDxfId="64">
      <calculatedColumnFormula>TabelaDeDespesasOperacionais71214622610182226[[#This Row],[ESTIMADO]]-TabelaDeDespesasOperacionais71214622610182226[[#This Row],[REAL]]</calculatedColumnFormula>
      <totalsRowFormula>SUBTOTAL(9,TabelaDeDespesasOperacionais71214622610182226[DIFERENÇA])</totalsRowFormula>
    </tableColumn>
  </tableColumns>
  <tableStyleInfo name="Monthly Budget" showFirstColumn="0" showLastColumn="0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220E1418-5990-524B-A0C3-C2788878B521}" name="TabelaDeTotais9141664481216" displayName="TabelaDeTotais9141664481216" ref="F17:I20" totalsRowCount="1" headerRowDxfId="342" dataDxfId="340" totalsRowDxfId="341" headerRowBorderDxfId="821" tableBorderDxfId="822" totalsRowBorderDxfId="820">
  <tableColumns count="4">
    <tableColumn id="1" xr3:uid="{337BEAF6-8992-2241-A776-8CF8FDA37359}" name="TOTAL ORÇAMENTAL" totalsRowLabel="Balanço (Rendimento menos Despesas)" dataDxfId="350" totalsRowDxfId="349"/>
    <tableColumn id="2" xr3:uid="{A656389E-8EB0-A347-BE94-DF85A43F1C0E}" name="ESTIMADO" totalsRowFunction="custom" dataDxfId="348" totalsRowDxfId="347">
      <totalsRowFormula>G18-G19</totalsRowFormula>
    </tableColumn>
    <tableColumn id="3" xr3:uid="{41D87D8E-5358-784A-8C98-76E7C0501971}" name="REAL" totalsRowFunction="custom" dataDxfId="346" totalsRowDxfId="345">
      <totalsRowFormula>H18-H19</totalsRowFormula>
    </tableColumn>
    <tableColumn id="4" xr3:uid="{EE4E5F89-863F-1545-A405-53F6A3398544}" name="DIFERENÇA" totalsRowFunction="custom" dataDxfId="344" totalsRowDxfId="343">
      <totalsRowFormula>TabelaDeTotais9141664481216[[#Totals],[REAL]]-TabelaDeTotais9141664481216[[#Totals],[ESTIMADO]]</totalsRowFormula>
    </tableColumn>
  </tableColumns>
  <tableStyleInfo name="Monthly Budget" showFirstColumn="0" showLastColumn="1" showRowStripes="0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EE168036-0B84-3342-8036-2518341922A3}" name="TabelaDeRendimentos81315633711192327" displayName="TabelaDeRendimentos81315633711192327" ref="A17:D22" totalsRowCount="1" headerRowDxfId="736" dataDxfId="735" totalsRowDxfId="734" headerRowBorderDxfId="732" tableBorderDxfId="733" totalsRowBorderDxfId="731">
  <tableColumns count="4">
    <tableColumn id="1" xr3:uid="{2A75C8EC-8411-1149-89CF-2696D544DA89}" name="RENDIMENTOS" totalsRowLabel="Total Rendimentos" dataDxfId="730" totalsRowDxfId="99">
      <calculatedColumnFormula>TabelaDeRendimentos8131563371115[[#This Row],[RENDIMENTOS]]</calculatedColumnFormula>
    </tableColumn>
    <tableColumn id="2" xr3:uid="{ED87D482-3A34-4E40-96F6-B763BF2D4409}" name="ESTIMADO" totalsRowFunction="custom" dataDxfId="729" totalsRowDxfId="98">
      <calculatedColumnFormula>#REF!+#REF!+#REF!</calculatedColumnFormula>
      <totalsRowFormula>SUBTOTAL(9,TabelaDeRendimentos81315633711192327[ESTIMADO])</totalsRowFormula>
    </tableColumn>
    <tableColumn id="3" xr3:uid="{D3174F08-95FA-F745-BADD-48E3BC58D052}" name="REAL" totalsRowFunction="custom" dataDxfId="728" totalsRowDxfId="97">
      <calculatedColumnFormula>#REF!+#REF!+#REF!</calculatedColumnFormula>
      <totalsRowFormula>SUBTOTAL(9,TabelaDeRendimentos81315633711192327[REAL])</totalsRowFormula>
    </tableColumn>
    <tableColumn id="4" xr3:uid="{9B940F7D-BCB0-FC4E-BEEA-845157337497}" name="DIFERENÇA" totalsRowFunction="custom" dataDxfId="727" totalsRowDxfId="96">
      <calculatedColumnFormula>TabelaDeRendimentos81315633711192327[[#This Row],[REAL]]-TabelaDeRendimentos81315633711192327[[#This Row],[ESTIMADO]]</calculatedColumnFormula>
      <totalsRowFormula>SUBTOTAL(9,TabelaDeRendimentos81315633711192327[DIFERENÇA])</totalsRowFormula>
    </tableColumn>
  </tableColumns>
  <tableStyleInfo name="Monthly Budget" showFirstColumn="0" showLastColumn="0" showRowStripes="0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64D72D4E-238C-1643-B111-71A9F005155B}" name="TabelaDeTotais91416644812202428" displayName="TabelaDeTotais91416644812202428" ref="F17:I20" totalsRowCount="1" headerRowDxfId="726" dataDxfId="725" totalsRowDxfId="724" headerRowBorderDxfId="722" tableBorderDxfId="723" totalsRowBorderDxfId="721">
  <tableColumns count="4">
    <tableColumn id="1" xr3:uid="{03C8B23A-D35F-564B-A7CF-BEB2BABBE2B3}" name="TOTAL ORÇAMENTAL" totalsRowLabel="Balanço (Rendimento menos Despesas)" dataDxfId="719" totalsRowDxfId="720"/>
    <tableColumn id="2" xr3:uid="{7D81DC7B-63B4-F745-86FF-360A187FC4A2}" name="ESTIMADO" totalsRowFunction="custom" dataDxfId="717" totalsRowDxfId="718">
      <totalsRowFormula>G18-G19</totalsRowFormula>
    </tableColumn>
    <tableColumn id="3" xr3:uid="{4BA4B86E-D54E-504A-B4E2-2CCB548836F8}" name="REAL" totalsRowFunction="custom" dataDxfId="715" totalsRowDxfId="716">
      <totalsRowFormula>H18-H19</totalsRowFormula>
    </tableColumn>
    <tableColumn id="4" xr3:uid="{9ED9D24A-A870-1647-B2A7-DD5E89CF30EA}" name="DIFERENÇA" totalsRowFunction="custom" dataDxfId="713" totalsRowDxfId="714">
      <totalsRowFormula>TabelaDeTotais91416644812202428[[#Totals],[REAL]]-TabelaDeTotais91416644812202428[[#Totals],[ESTIMADO]]</totalsRowFormula>
    </tableColumn>
  </tableColumns>
  <tableStyleInfo name="Monthly Budget" showFirstColumn="0" showLastColumn="1" showRowStripes="0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DFF2E5B1-8B7B-B14F-AF95-140609067A55}" name="TabelaDeDespesasDePessoal111618655913212529" displayName="TabelaDeDespesasDePessoal111618655913212529" ref="A25:D30" totalsRowCount="1" headerRowDxfId="712" dataDxfId="711" totalsRowDxfId="710">
  <tableColumns count="4">
    <tableColumn id="1" xr3:uid="{F483D2AF-3463-5A48-9D9F-A5CC359B38D3}" name="DESPESAS PRINCIPAIS" totalsRowLabel="Total de Despesas" dataDxfId="709" totalsRowDxfId="71">
      <calculatedColumnFormula>TabelaDeDespesasDePessoal11161865591317[[#This Row],[DESPESAS PRINCIPAIS]]</calculatedColumnFormula>
    </tableColumn>
    <tableColumn id="2" xr3:uid="{EACB6B51-5D24-5542-9EBF-B029C48E7AC3}" name="ESTIMADO" totalsRowFunction="custom" dataDxfId="708" totalsRowDxfId="70">
      <calculatedColumnFormula>#REF!+#REF!+#REF!</calculatedColumnFormula>
      <totalsRowFormula>SUBTOTAL(9,TabelaDeDespesasDePessoal111618655913212529[ESTIMADO])</totalsRowFormula>
    </tableColumn>
    <tableColumn id="3" xr3:uid="{3479B098-4741-6A43-9A3C-B841E843415F}" name="REAL" totalsRowFunction="custom" dataDxfId="707" totalsRowDxfId="69">
      <totalsRowFormula>SUBTOTAL(9,TabelaDeDespesasDePessoal111618655913212529[REAL])</totalsRowFormula>
    </tableColumn>
    <tableColumn id="5" xr3:uid="{E014EB7F-A48D-B741-8048-37737A9BDE61}" name="DIFERENÇA" totalsRowFunction="custom" dataDxfId="706" totalsRowDxfId="68">
      <calculatedColumnFormula>TabelaDeDespesasDePessoal111618655913212529[[#This Row],[ESTIMADO]]-TabelaDeDespesasDePessoal111618655913212529[[#This Row],[REAL]]</calculatedColumnFormula>
      <totalsRowFormula>SUBTOTAL(9,TabelaDeDespesasDePessoal111618655913212529[DIFERENÇA])</totalsRowFormula>
    </tableColumn>
  </tableColumns>
  <tableStyleInfo name="Monthly Budget" showFirstColumn="0" showLastColumn="0" showRowStripes="0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7D35773B-FE1D-9742-B3B0-83B3BE937B66}" name="TabelaDeDespesasOperacionais7121462261018222630" displayName="TabelaDeDespesasOperacionais7121462261018222630" ref="A33:D50" totalsRowCount="1" headerRowDxfId="705" dataDxfId="704" totalsRowDxfId="703">
  <sortState xmlns:xlrd2="http://schemas.microsoft.com/office/spreadsheetml/2017/richdata2" ref="A34:E58">
    <sortCondition ref="A31:A57"/>
  </sortState>
  <tableColumns count="4">
    <tableColumn id="1" xr3:uid="{12950A60-5272-F941-897A-46BA874A0B0A}" name="OUTRAS DESPESAS" totalsRowLabel="Total de Outras Despesas" dataDxfId="702" totalsRowDxfId="59">
      <calculatedColumnFormula>TabelaDeDespesasOperacionais7121462261014[[#This Row],[OUTRAS DESPESAS]]</calculatedColumnFormula>
    </tableColumn>
    <tableColumn id="2" xr3:uid="{CD971382-6676-694C-BD98-44EC426B386C}" name="ESTIMADO" totalsRowFunction="custom" dataDxfId="701" totalsRowDxfId="58">
      <calculatedColumnFormula>#REF!+#REF!+#REF!</calculatedColumnFormula>
      <totalsRowFormula>SUBTOTAL(9,TabelaDeDespesasOperacionais7121462261018222630[ESTIMADO])</totalsRowFormula>
    </tableColumn>
    <tableColumn id="3" xr3:uid="{0DDE11A3-FBC3-FA45-B6A2-12FCA1D8ED51}" name="REAL" totalsRowFunction="custom" dataDxfId="700" totalsRowDxfId="57">
      <calculatedColumnFormula>#REF!+#REF!+#REF!</calculatedColumnFormula>
      <totalsRowFormula>SUBTOTAL(9,TabelaDeDespesasOperacionais7121462261018222630[REAL])</totalsRowFormula>
    </tableColumn>
    <tableColumn id="4" xr3:uid="{B5A15485-DAF7-3240-8526-6B07911F72C5}" name="DIFERENÇA" totalsRowFunction="custom" dataDxfId="699" totalsRowDxfId="56">
      <calculatedColumnFormula>TabelaDeDespesasOperacionais7121462261018222630[[#This Row],[ESTIMADO]]-TabelaDeDespesasOperacionais7121462261018222630[[#This Row],[REAL]]</calculatedColumnFormula>
      <totalsRowFormula>SUBTOTAL(9,TabelaDeDespesasOperacionais7121462261018222630[DIFERENÇA])</totalsRowFormula>
    </tableColumn>
  </tableColumns>
  <tableStyleInfo name="Monthly Budget" showFirstColumn="0" showLastColumn="0" showRowStripes="0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E2C02DBA-18E4-434F-A321-2F0603E2B4DA}" name="TabelaDeRendimentos8131563371119232731" displayName="TabelaDeRendimentos8131563371119232731" ref="A17:D22" totalsRowCount="1" headerRowDxfId="698" dataDxfId="697" totalsRowDxfId="696" headerRowBorderDxfId="694" tableBorderDxfId="695" totalsRowBorderDxfId="693">
  <tableColumns count="4">
    <tableColumn id="1" xr3:uid="{140F621D-DD47-8F4E-B8A6-0EEEB4C99E52}" name="RENDIMENTOS" totalsRowLabel="Total Rendimentos" dataDxfId="692" totalsRowDxfId="103">
      <calculatedColumnFormula>TabelaDeRendimentos8131563371115[[#This Row],[RENDIMENTOS]]</calculatedColumnFormula>
    </tableColumn>
    <tableColumn id="2" xr3:uid="{CB157F1E-41AE-7B45-B9AE-FAEAD0ADA5C6}" name="ESTIMADO" totalsRowFunction="custom" dataDxfId="691" totalsRowDxfId="102">
      <calculatedColumnFormula>#REF!+#REF!+#REF!</calculatedColumnFormula>
      <totalsRowFormula>SUBTOTAL(9,TabelaDeRendimentos8131563371119232731[ESTIMADO])</totalsRowFormula>
    </tableColumn>
    <tableColumn id="3" xr3:uid="{F4AD5E5F-50BB-B747-ADDF-613982773311}" name="REAL" totalsRowFunction="custom" dataDxfId="690" totalsRowDxfId="101">
      <calculatedColumnFormula>#REF!+#REF!+#REF!</calculatedColumnFormula>
      <totalsRowFormula>SUBTOTAL(9,TabelaDeRendimentos8131563371119232731[REAL])</totalsRowFormula>
    </tableColumn>
    <tableColumn id="4" xr3:uid="{4670F001-A113-B84D-AC7D-7DC6996668F9}" name="DIFERENÇA" totalsRowFunction="custom" dataDxfId="689" totalsRowDxfId="100">
      <calculatedColumnFormula>TabelaDeRendimentos8131563371119232731[[#This Row],[REAL]]-TabelaDeRendimentos8131563371119232731[[#This Row],[ESTIMADO]]</calculatedColumnFormula>
      <totalsRowFormula>SUBTOTAL(9,TabelaDeRendimentos8131563371119232731[DIFERENÇA])</totalsRowFormula>
    </tableColumn>
  </tableColumns>
  <tableStyleInfo name="Monthly Budget" showFirstColumn="0" showLastColumn="0" showRowStripes="0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86D64231-5C04-8B41-AF18-A2785B86395E}" name="TabelaDeTotais9141664481220242832" displayName="TabelaDeTotais9141664481220242832" ref="F17:I20" totalsRowCount="1" headerRowDxfId="688" dataDxfId="687" totalsRowDxfId="686" headerRowBorderDxfId="684" tableBorderDxfId="685" totalsRowBorderDxfId="683">
  <tableColumns count="4">
    <tableColumn id="1" xr3:uid="{0F581697-E101-8044-8F8A-5685F23FF208}" name="TOTAL ORÇAMENTAL" totalsRowLabel="Balanço (Rendimento menos Despesas)" dataDxfId="681" totalsRowDxfId="682"/>
    <tableColumn id="2" xr3:uid="{D306D11A-12D4-AE49-9E87-559B0BDABF2B}" name="ESTIMADO" totalsRowFunction="custom" dataDxfId="679" totalsRowDxfId="680">
      <totalsRowFormula>G18-G19</totalsRowFormula>
    </tableColumn>
    <tableColumn id="3" xr3:uid="{9D7CE3B0-0215-1749-B1A2-7282A4554888}" name="REAL" totalsRowFunction="custom" dataDxfId="677" totalsRowDxfId="678">
      <totalsRowFormula>H18-H19</totalsRowFormula>
    </tableColumn>
    <tableColumn id="4" xr3:uid="{252854CE-4155-9C4F-A2E5-6FFC2BD09A9F}" name="DIFERENÇA" totalsRowFunction="custom" dataDxfId="675" totalsRowDxfId="676">
      <totalsRowFormula>TabelaDeTotais9141664481220242832[[#Totals],[REAL]]-TabelaDeTotais9141664481220242832[[#Totals],[ESTIMADO]]</totalsRowFormula>
    </tableColumn>
  </tableColumns>
  <tableStyleInfo name="Monthly Budget" showFirstColumn="0" showLastColumn="1" showRowStripes="0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1A5B0201-95EE-044E-B1D2-756E058D6E81}" name="TabelaDeDespesasDePessoal11161865591321252933" displayName="TabelaDeDespesasDePessoal11161865591321252933" ref="A25:D30" totalsRowCount="1" headerRowDxfId="674" dataDxfId="673" totalsRowDxfId="672">
  <tableColumns count="4">
    <tableColumn id="1" xr3:uid="{20C66445-2F52-784E-BCFF-F3B1F16BEF06}" name="DESPESAS PRINCIPAIS" totalsRowLabel="Total de Despesas" dataDxfId="671" totalsRowDxfId="63">
      <calculatedColumnFormula>TabelaDeDespesasDePessoal11161865591317[[#This Row],[DESPESAS PRINCIPAIS]]</calculatedColumnFormula>
    </tableColumn>
    <tableColumn id="2" xr3:uid="{0FFF713E-114C-DB4F-995D-6D6422E2C17B}" name="ESTIMADO" totalsRowFunction="custom" dataDxfId="670" totalsRowDxfId="62">
      <calculatedColumnFormula>#REF!+#REF!+#REF!</calculatedColumnFormula>
      <totalsRowFormula>SUBTOTAL(9,TabelaDeDespesasDePessoal11161865591321252933[ESTIMADO])</totalsRowFormula>
    </tableColumn>
    <tableColumn id="3" xr3:uid="{00344E19-1F0D-C941-A532-74847CCC7058}" name="REAL" totalsRowFunction="custom" dataDxfId="669" totalsRowDxfId="61">
      <totalsRowFormula>SUBTOTAL(9,TabelaDeDespesasDePessoal11161865591321252933[REAL])</totalsRowFormula>
    </tableColumn>
    <tableColumn id="5" xr3:uid="{CE33F997-EFDB-1643-8F27-76FA89737342}" name="DIFERENÇA" totalsRowFunction="custom" dataDxfId="668" totalsRowDxfId="60">
      <calculatedColumnFormula>TabelaDeDespesasDePessoal11161865591321252933[[#This Row],[ESTIMADO]]-TabelaDeDespesasDePessoal11161865591321252933[[#This Row],[REAL]]</calculatedColumnFormula>
      <totalsRowFormula>SUBTOTAL(9,TabelaDeDespesasDePessoal11161865591321252933[DIFERENÇA])</totalsRowFormula>
    </tableColumn>
  </tableColumns>
  <tableStyleInfo name="Monthly Budget" showFirstColumn="0" showLastColumn="0" showRowStripes="0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5E4715E2-8BA0-A340-AD64-81935672AACE}" name="TabelaDeDespesasOperacionais712146226101822263034" displayName="TabelaDeDespesasOperacionais712146226101822263034" ref="A33:D50" totalsRowCount="1" headerRowDxfId="667" dataDxfId="666" totalsRowDxfId="665">
  <sortState xmlns:xlrd2="http://schemas.microsoft.com/office/spreadsheetml/2017/richdata2" ref="A34:E58">
    <sortCondition ref="A31:A57"/>
  </sortState>
  <tableColumns count="4">
    <tableColumn id="1" xr3:uid="{C3E8D8D4-075F-6B4D-AF40-6834B53DAE3B}" name="OUTRAS DESPESAS" totalsRowLabel="Total de Outras Despesas" dataDxfId="664" totalsRowDxfId="51">
      <calculatedColumnFormula>TabelaDeDespesasOperacionais7121462261014[[#This Row],[OUTRAS DESPESAS]]</calculatedColumnFormula>
    </tableColumn>
    <tableColumn id="2" xr3:uid="{0BEB5287-C395-9E49-BCB9-C75CCBDE119D}" name="ESTIMADO" totalsRowFunction="custom" dataDxfId="663" totalsRowDxfId="50">
      <calculatedColumnFormula>#REF!+#REF!+#REF!</calculatedColumnFormula>
      <totalsRowFormula>SUBTOTAL(9,TabelaDeDespesasOperacionais712146226101822263034[ESTIMADO])</totalsRowFormula>
    </tableColumn>
    <tableColumn id="3" xr3:uid="{B234E859-A185-E945-AC0E-0F031A549D35}" name="REAL" totalsRowFunction="custom" dataDxfId="662" totalsRowDxfId="49">
      <calculatedColumnFormula>#REF!+#REF!+#REF!</calculatedColumnFormula>
      <totalsRowFormula>SUBTOTAL(9,TabelaDeDespesasOperacionais712146226101822263034[REAL])</totalsRowFormula>
    </tableColumn>
    <tableColumn id="4" xr3:uid="{559B7099-4733-854A-89F5-885FE03ACF98}" name="DIFERENÇA" totalsRowFunction="custom" dataDxfId="661" totalsRowDxfId="48">
      <calculatedColumnFormula>TabelaDeDespesasOperacionais712146226101822263034[[#This Row],[ESTIMADO]]-TabelaDeDespesasOperacionais712146226101822263034[[#This Row],[REAL]]</calculatedColumnFormula>
      <totalsRowFormula>SUBTOTAL(9,TabelaDeDespesasOperacionais712146226101822263034[DIFERENÇA])</totalsRowFormula>
    </tableColumn>
  </tableColumns>
  <tableStyleInfo name="Monthly Budget" showFirstColumn="0" showLastColumn="0" showRowStripes="0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D689E302-B878-7044-B7D5-9DCB9A561313}" name="TabelaDeRendimentos813156337111923273135" displayName="TabelaDeRendimentos813156337111923273135" ref="A17:D22" totalsRowCount="1" headerRowDxfId="660" dataDxfId="659" totalsRowDxfId="658" headerRowBorderDxfId="656" tableBorderDxfId="657" totalsRowBorderDxfId="655">
  <tableColumns count="4">
    <tableColumn id="1" xr3:uid="{02CE829B-D002-8746-88D4-2877A6417444}" name="RENDIMENTOS" totalsRowLabel="Total Rendimentos" dataDxfId="654" totalsRowDxfId="107">
      <calculatedColumnFormula>TabelaDeRendimentos8131563371115[[#This Row],[RENDIMENTOS]]</calculatedColumnFormula>
    </tableColumn>
    <tableColumn id="2" xr3:uid="{E00B56F8-3F6A-6543-A476-83656E2A73B0}" name="ESTIMADO" totalsRowFunction="custom" dataDxfId="653" totalsRowDxfId="106">
      <calculatedColumnFormula>#REF!+#REF!+#REF!</calculatedColumnFormula>
      <totalsRowFormula>SUBTOTAL(9,TabelaDeRendimentos813156337111923273135[ESTIMADO])</totalsRowFormula>
    </tableColumn>
    <tableColumn id="3" xr3:uid="{89338786-48AC-1148-91DA-C92B8DBC18F1}" name="REAL" totalsRowFunction="custom" dataDxfId="652" totalsRowDxfId="105">
      <calculatedColumnFormula>#REF!+#REF!+#REF!</calculatedColumnFormula>
      <totalsRowFormula>SUBTOTAL(9,TabelaDeRendimentos813156337111923273135[REAL])</totalsRowFormula>
    </tableColumn>
    <tableColumn id="4" xr3:uid="{CFFBE528-443E-3D4F-88C4-0A479A9F446B}" name="DIFERENÇA" totalsRowFunction="custom" dataDxfId="651" totalsRowDxfId="104">
      <calculatedColumnFormula>TabelaDeRendimentos813156337111923273135[[#This Row],[REAL]]-TabelaDeRendimentos813156337111923273135[[#This Row],[ESTIMADO]]</calculatedColumnFormula>
      <totalsRowFormula>SUBTOTAL(9,TabelaDeRendimentos813156337111923273135[DIFERENÇA])</totalsRowFormula>
    </tableColumn>
  </tableColumns>
  <tableStyleInfo name="Monthly Budget" showFirstColumn="0" showLastColumn="0" showRowStripes="0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F75BD8D6-B104-5A42-9800-F867F194328E}" name="TabelaDeTotais914166448122024283236" displayName="TabelaDeTotais914166448122024283236" ref="F17:I20" totalsRowCount="1" headerRowDxfId="650" dataDxfId="649" totalsRowDxfId="648" headerRowBorderDxfId="646" tableBorderDxfId="647" totalsRowBorderDxfId="645">
  <tableColumns count="4">
    <tableColumn id="1" xr3:uid="{1CF0704A-90D7-E14F-94B3-310B7A4D4297}" name="TOTAL ORÇAMENTAL" totalsRowLabel="Balanço (Rendimento menos Despesas)" dataDxfId="643" totalsRowDxfId="644"/>
    <tableColumn id="2" xr3:uid="{FE090ABB-40C1-AF47-A401-BC91EF705188}" name="ESTIMADO" totalsRowFunction="custom" dataDxfId="641" totalsRowDxfId="642">
      <totalsRowFormula>G18-G19</totalsRowFormula>
    </tableColumn>
    <tableColumn id="3" xr3:uid="{59ACD109-596E-0B4C-8A41-99070117E862}" name="REAL" totalsRowFunction="custom" dataDxfId="639" totalsRowDxfId="640">
      <totalsRowFormula>H18-H19</totalsRowFormula>
    </tableColumn>
    <tableColumn id="4" xr3:uid="{2120AB3B-B0CB-B847-A071-138DD06CFEE6}" name="DIFERENÇA" totalsRowFunction="custom" dataDxfId="637" totalsRowDxfId="638">
      <totalsRowFormula>TabelaDeTotais914166448122024283236[[#Totals],[REAL]]-TabelaDeTotais914166448122024283236[[#Totals],[ESTIMADO]]</totalsRowFormula>
    </tableColumn>
  </tableColumns>
  <tableStyleInfo name="Monthly Budget" showFirstColumn="0" showLastColumn="1" showRowStripes="0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A0E7261-8698-5347-9EDE-409E612F67A2}" name="TabelaDeDespesasDePessoal11161865591317" displayName="TabelaDeDespesasDePessoal11161865591317" ref="A25:D30" totalsRowCount="1" headerRowDxfId="332" dataDxfId="330" totalsRowDxfId="331">
  <tableColumns count="4">
    <tableColumn id="1" xr3:uid="{D50C366B-250C-CD45-A5BA-7C45B8F9E2B0}" name="DESPESAS PRINCIPAIS" totalsRowLabel="Total de Despesas" dataDxfId="329" totalsRowDxfId="339"/>
    <tableColumn id="2" xr3:uid="{03F812D5-14E0-8B4A-9F0E-33D08A827711}" name="ESTIMADO" totalsRowFunction="custom" dataDxfId="338" totalsRowDxfId="337">
      <calculatedColumnFormula>TabelaDeDespesasDePessoal11161865[[#This Row],[ESTIMADO]]+TabelaDeDespesasDePessoal111618655[[#This Row],[ESTIMADO]]+TabelaDeDespesasDePessoal1116186559[[#This Row],[ESTIMADO]]+TabelaDeDespesasDePessoal111618655913[[#This Row],[ESTIMADO]]</calculatedColumnFormula>
      <totalsRowFormula>SUBTOTAL(9,TabelaDeDespesasDePessoal11161865591317[ESTIMADO])</totalsRowFormula>
    </tableColumn>
    <tableColumn id="3" xr3:uid="{4B8B23F5-ED67-9347-A454-FA1520B47E9C}" name="REAL" totalsRowFunction="custom" dataDxfId="336" totalsRowDxfId="335">
      <calculatedColumnFormula>TabelaDeDespesasDePessoal11161865[[#This Row],[REAL]]+TabelaDeDespesasDePessoal111618655[[#This Row],[REAL]]+TabelaDeDespesasDePessoal1116186559[[#This Row],[REAL]]+TabelaDeDespesasDePessoal111618655913[[#This Row],[REAL]]</calculatedColumnFormula>
      <totalsRowFormula>SUBTOTAL(9,TabelaDeDespesasDePessoal11161865591317[REAL])</totalsRowFormula>
    </tableColumn>
    <tableColumn id="5" xr3:uid="{208832AE-6EF9-D244-8ADF-A05739C43B8F}" name="DIFERENÇA" totalsRowFunction="custom" dataDxfId="334" totalsRowDxfId="333">
      <calculatedColumnFormula>TabelaDeDespesasDePessoal11161865591317[[#This Row],[ESTIMADO]]-TabelaDeDespesasDePessoal11161865591317[[#This Row],[REAL]]</calculatedColumnFormula>
      <totalsRowFormula>SUBTOTAL(9,TabelaDeDespesasDePessoal11161865591317[DIFERENÇA])</totalsRowFormula>
    </tableColumn>
  </tableColumns>
  <tableStyleInfo name="Monthly Budget" showFirstColumn="0" showLastColumn="0" showRowStripes="0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CA6B5813-9513-8448-9125-711987D8F56D}" name="TabelaDeDespesasDePessoal1116186559132125293337" displayName="TabelaDeDespesasDePessoal1116186559132125293337" ref="A25:D30" totalsRowCount="1" headerRowDxfId="636" dataDxfId="635" totalsRowDxfId="634">
  <tableColumns count="4">
    <tableColumn id="1" xr3:uid="{CB85F15C-F652-3449-AB51-A6395F909981}" name="DESPESAS PRINCIPAIS" totalsRowLabel="Total de Despesas" dataDxfId="633" totalsRowDxfId="55">
      <calculatedColumnFormula>TabelaDeDespesasDePessoal11161865591317[[#This Row],[DESPESAS PRINCIPAIS]]</calculatedColumnFormula>
    </tableColumn>
    <tableColumn id="2" xr3:uid="{2208D0B6-F0F4-8F45-A141-E98A522A1DB7}" name="ESTIMADO" totalsRowFunction="custom" dataDxfId="632" totalsRowDxfId="54">
      <calculatedColumnFormula>#REF!+#REF!+#REF!</calculatedColumnFormula>
      <totalsRowFormula>SUBTOTAL(9,TabelaDeDespesasDePessoal1116186559132125293337[ESTIMADO])</totalsRowFormula>
    </tableColumn>
    <tableColumn id="3" xr3:uid="{EF2FD12C-4ADF-7C47-9A74-09F06CFA067E}" name="REAL" totalsRowFunction="custom" dataDxfId="631" totalsRowDxfId="53">
      <totalsRowFormula>SUBTOTAL(9,TabelaDeDespesasDePessoal1116186559132125293337[REAL])</totalsRowFormula>
    </tableColumn>
    <tableColumn id="5" xr3:uid="{F1E6BD57-675D-754D-AB9B-5DB042CA5EEA}" name="DIFERENÇA" totalsRowFunction="custom" dataDxfId="630" totalsRowDxfId="52">
      <calculatedColumnFormula>TabelaDeDespesasDePessoal1116186559132125293337[[#This Row],[ESTIMADO]]-TabelaDeDespesasDePessoal1116186559132125293337[[#This Row],[REAL]]</calculatedColumnFormula>
      <totalsRowFormula>SUBTOTAL(9,TabelaDeDespesasDePessoal1116186559132125293337[DIFERENÇA])</totalsRowFormula>
    </tableColumn>
  </tableColumns>
  <tableStyleInfo name="Monthly Budget" showFirstColumn="0" showLastColumn="0" showRowStripes="0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FC68D640-DE21-864E-B093-497B6C2C0285}" name="TabelaDeDespesasOperacionais71214622610182226303438" displayName="TabelaDeDespesasOperacionais71214622610182226303438" ref="A33:D50" totalsRowCount="1" headerRowDxfId="629" dataDxfId="628" totalsRowDxfId="627">
  <sortState xmlns:xlrd2="http://schemas.microsoft.com/office/spreadsheetml/2017/richdata2" ref="A34:E58">
    <sortCondition ref="A31:A57"/>
  </sortState>
  <tableColumns count="4">
    <tableColumn id="1" xr3:uid="{1272AD34-D96C-D44E-A46E-02C2710A50DC}" name="OUTRAS DESPESAS" totalsRowLabel="Total de Outras Despesas" dataDxfId="626" totalsRowDxfId="43">
      <calculatedColumnFormula>TabelaDeDespesasOperacionais7121462261014[[#This Row],[OUTRAS DESPESAS]]</calculatedColumnFormula>
    </tableColumn>
    <tableColumn id="2" xr3:uid="{89B921FB-F2D9-4640-92F6-7E6F84E2ADB8}" name="ESTIMADO" totalsRowFunction="custom" dataDxfId="625" totalsRowDxfId="42">
      <calculatedColumnFormula>#REF!+#REF!+#REF!</calculatedColumnFormula>
      <totalsRowFormula>SUBTOTAL(9,TabelaDeDespesasOperacionais71214622610182226303438[ESTIMADO])</totalsRowFormula>
    </tableColumn>
    <tableColumn id="3" xr3:uid="{109D8671-97C7-B24E-83E1-8B13F2EF4F03}" name="REAL" totalsRowFunction="custom" dataDxfId="624" totalsRowDxfId="41">
      <calculatedColumnFormula>#REF!+#REF!+#REF!</calculatedColumnFormula>
      <totalsRowFormula>SUBTOTAL(9,TabelaDeDespesasOperacionais71214622610182226303438[REAL])</totalsRowFormula>
    </tableColumn>
    <tableColumn id="4" xr3:uid="{176C81D4-A394-2847-91AD-BD6B0F8E6491}" name="DIFERENÇA" totalsRowFunction="custom" dataDxfId="623" totalsRowDxfId="40">
      <calculatedColumnFormula>TabelaDeDespesasOperacionais71214622610182226303438[[#This Row],[ESTIMADO]]-TabelaDeDespesasOperacionais71214622610182226303438[[#This Row],[REAL]]</calculatedColumnFormula>
      <totalsRowFormula>SUBTOTAL(9,TabelaDeDespesasOperacionais71214622610182226303438[DIFERENÇA])</totalsRowFormula>
    </tableColumn>
  </tableColumns>
  <tableStyleInfo name="Monthly Budget" showFirstColumn="0" showLastColumn="0" showRowStripes="0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BA53F0D5-1F03-7349-B10E-334B367AD8B3}" name="TabelaDeRendimentos81315633711192327313539" displayName="TabelaDeRendimentos81315633711192327313539" ref="A17:D22" totalsRowCount="1" headerRowDxfId="622" dataDxfId="621" totalsRowDxfId="620" headerRowBorderDxfId="618" tableBorderDxfId="619" totalsRowBorderDxfId="617">
  <tableColumns count="4">
    <tableColumn id="1" xr3:uid="{8D49911C-D49A-9544-AE4D-F83C10531FF8}" name="RENDIMENTOS" totalsRowLabel="Total Rendimentos" dataDxfId="616" totalsRowDxfId="111">
      <calculatedColumnFormula>TabelaDeRendimentos8131563371115[[#This Row],[RENDIMENTOS]]</calculatedColumnFormula>
    </tableColumn>
    <tableColumn id="2" xr3:uid="{77980606-C9EA-9346-B5C3-B9F22F1A68C5}" name="ESTIMADO" totalsRowFunction="custom" dataDxfId="615" totalsRowDxfId="110">
      <calculatedColumnFormula>#REF!+#REF!+#REF!</calculatedColumnFormula>
      <totalsRowFormula>SUBTOTAL(9,TabelaDeRendimentos81315633711192327313539[ESTIMADO])</totalsRowFormula>
    </tableColumn>
    <tableColumn id="3" xr3:uid="{4041A405-FB3E-0147-9883-CF0A235DC478}" name="REAL" totalsRowFunction="custom" dataDxfId="614" totalsRowDxfId="109">
      <calculatedColumnFormula>#REF!+#REF!+#REF!</calculatedColumnFormula>
      <totalsRowFormula>SUBTOTAL(9,TabelaDeRendimentos81315633711192327313539[REAL])</totalsRowFormula>
    </tableColumn>
    <tableColumn id="4" xr3:uid="{8CD6EC9E-47B5-FE40-8BD4-A81EB9882B52}" name="DIFERENÇA" totalsRowFunction="custom" dataDxfId="613" totalsRowDxfId="108">
      <calculatedColumnFormula>TabelaDeRendimentos81315633711192327313539[[#This Row],[REAL]]-TabelaDeRendimentos81315633711192327313539[[#This Row],[ESTIMADO]]</calculatedColumnFormula>
      <totalsRowFormula>SUBTOTAL(9,TabelaDeRendimentos81315633711192327313539[DIFERENÇA])</totalsRowFormula>
    </tableColumn>
  </tableColumns>
  <tableStyleInfo name="Monthly Budget" showFirstColumn="0" showLastColumn="0" showRowStripes="0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C27FDAFD-5A9F-134C-BB2B-41123EDB4DC9}" name="TabelaDeTotais91416644812202428323640" displayName="TabelaDeTotais91416644812202428323640" ref="F17:I20" totalsRowCount="1" headerRowDxfId="612" dataDxfId="611" totalsRowDxfId="610" headerRowBorderDxfId="608" tableBorderDxfId="609" totalsRowBorderDxfId="607">
  <tableColumns count="4">
    <tableColumn id="1" xr3:uid="{F67A97F1-CBAC-F746-B256-92A512BF8444}" name="TOTAL ORÇAMENTAL" totalsRowLabel="Balanço (Rendimento menos Despesas)" dataDxfId="605" totalsRowDxfId="606"/>
    <tableColumn id="2" xr3:uid="{814126C3-B234-6643-834F-ACB0005DCFD1}" name="ESTIMADO" totalsRowFunction="custom" dataDxfId="603" totalsRowDxfId="604">
      <totalsRowFormula>G18-G19</totalsRowFormula>
    </tableColumn>
    <tableColumn id="3" xr3:uid="{A819F6EC-3ABF-D84C-8B8D-FB491A570AB7}" name="REAL" totalsRowFunction="custom" dataDxfId="601" totalsRowDxfId="602">
      <totalsRowFormula>H18-H19</totalsRowFormula>
    </tableColumn>
    <tableColumn id="4" xr3:uid="{A408846F-03F9-D143-9322-6D46C5CB135B}" name="DIFERENÇA" totalsRowFunction="custom" dataDxfId="599" totalsRowDxfId="600">
      <totalsRowFormula>TabelaDeTotais91416644812202428323640[[#Totals],[REAL]]-TabelaDeTotais91416644812202428323640[[#Totals],[ESTIMADO]]</totalsRowFormula>
    </tableColumn>
  </tableColumns>
  <tableStyleInfo name="Monthly Budget" showFirstColumn="0" showLastColumn="1" showRowStripes="0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B9E88D64-A5E7-C14A-A5DF-41E5CE9CE884}" name="TabelaDeDespesasDePessoal111618655913212529333741" displayName="TabelaDeDespesasDePessoal111618655913212529333741" ref="A25:D30" totalsRowCount="1" headerRowDxfId="598" dataDxfId="597" totalsRowDxfId="596">
  <tableColumns count="4">
    <tableColumn id="1" xr3:uid="{40ABDA54-17A4-3445-A2CE-670B7E2F4BC6}" name="DESPESAS PRINCIPAIS" totalsRowLabel="Total de Despesas" dataDxfId="595" totalsRowDxfId="47">
      <calculatedColumnFormula>TabelaDeDespesasDePessoal11161865591317[[#This Row],[DESPESAS PRINCIPAIS]]</calculatedColumnFormula>
    </tableColumn>
    <tableColumn id="2" xr3:uid="{5B074E02-34B9-494F-A2AC-F6BCFFA16A56}" name="ESTIMADO" totalsRowFunction="custom" dataDxfId="594" totalsRowDxfId="46">
      <calculatedColumnFormula>#REF!+#REF!+#REF!</calculatedColumnFormula>
      <totalsRowFormula>SUBTOTAL(9,TabelaDeDespesasDePessoal111618655913212529333741[ESTIMADO])</totalsRowFormula>
    </tableColumn>
    <tableColumn id="3" xr3:uid="{3DA716A0-5DB8-0841-9F27-EA4B0DB11ABD}" name="REAL" totalsRowFunction="custom" dataDxfId="593" totalsRowDxfId="45">
      <totalsRowFormula>SUBTOTAL(9,TabelaDeDespesasDePessoal111618655913212529333741[REAL])</totalsRowFormula>
    </tableColumn>
    <tableColumn id="5" xr3:uid="{1DD9F5A3-4699-BD4D-A430-67E0CD8EDB72}" name="DIFERENÇA" totalsRowFunction="custom" dataDxfId="592" totalsRowDxfId="44">
      <calculatedColumnFormula>TabelaDeDespesasDePessoal111618655913212529333741[[#This Row],[ESTIMADO]]-TabelaDeDespesasDePessoal111618655913212529333741[[#This Row],[REAL]]</calculatedColumnFormula>
      <totalsRowFormula>SUBTOTAL(9,TabelaDeDespesasDePessoal111618655913212529333741[DIFERENÇA])</totalsRowFormula>
    </tableColumn>
  </tableColumns>
  <tableStyleInfo name="Monthly Budget" showFirstColumn="0" showLastColumn="0" showRowStripes="0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1EEFAA48-8B02-F945-8951-C1CCABEC6CBD}" name="TabelaDeDespesasOperacionais7121462261018222630343842" displayName="TabelaDeDespesasOperacionais7121462261018222630343842" ref="A33:D50" totalsRowCount="1" headerRowDxfId="591" dataDxfId="590" totalsRowDxfId="589">
  <sortState xmlns:xlrd2="http://schemas.microsoft.com/office/spreadsheetml/2017/richdata2" ref="A34:E58">
    <sortCondition ref="A31:A57"/>
  </sortState>
  <tableColumns count="4">
    <tableColumn id="1" xr3:uid="{B0E3861B-62D0-9F44-B764-4C74B3002FD3}" name="OUTRAS DESPESAS" totalsRowLabel="Total de Outras Despesas" dataDxfId="588" totalsRowDxfId="35">
      <calculatedColumnFormula>TabelaDeDespesasOperacionais7121462261014[[#This Row],[OUTRAS DESPESAS]]</calculatedColumnFormula>
    </tableColumn>
    <tableColumn id="2" xr3:uid="{1C6B399D-E31C-1747-A24A-B1EB99F2FD3C}" name="ESTIMADO" totalsRowFunction="custom" dataDxfId="587" totalsRowDxfId="34">
      <calculatedColumnFormula>#REF!+#REF!+#REF!</calculatedColumnFormula>
      <totalsRowFormula>SUBTOTAL(9,TabelaDeDespesasOperacionais7121462261018222630343842[ESTIMADO])</totalsRowFormula>
    </tableColumn>
    <tableColumn id="3" xr3:uid="{59A0A01F-5E74-7C4F-906A-D2E943114E9C}" name="REAL" totalsRowFunction="custom" dataDxfId="586" totalsRowDxfId="33">
      <calculatedColumnFormula>#REF!+#REF!+#REF!</calculatedColumnFormula>
      <totalsRowFormula>SUBTOTAL(9,TabelaDeDespesasOperacionais7121462261018222630343842[REAL])</totalsRowFormula>
    </tableColumn>
    <tableColumn id="4" xr3:uid="{3E47B61E-D38D-364F-A5C8-3016F486C7F6}" name="DIFERENÇA" totalsRowFunction="custom" dataDxfId="585" totalsRowDxfId="32">
      <calculatedColumnFormula>TabelaDeDespesasOperacionais7121462261018222630343842[[#This Row],[ESTIMADO]]-TabelaDeDespesasOperacionais7121462261018222630343842[[#This Row],[REAL]]</calculatedColumnFormula>
      <totalsRowFormula>SUBTOTAL(9,TabelaDeDespesasOperacionais7121462261018222630343842[DIFERENÇA])</totalsRowFormula>
    </tableColumn>
  </tableColumns>
  <tableStyleInfo name="Monthly Budget" showFirstColumn="0" showLastColumn="0" showRowStripes="0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4CC9D475-E945-8640-970C-91E89A76B730}" name="TabelaDeRendimentos8131563371119232731353943" displayName="TabelaDeRendimentos8131563371119232731353943" ref="A17:D22" totalsRowCount="1" headerRowDxfId="584" dataDxfId="583" totalsRowDxfId="582" headerRowBorderDxfId="580" tableBorderDxfId="581" totalsRowBorderDxfId="579">
  <tableColumns count="4">
    <tableColumn id="1" xr3:uid="{29652CDB-C776-C44B-9ACB-CBF81A4E7CBE}" name="RENDIMENTOS" totalsRowLabel="Total Rendimentos" dataDxfId="578" totalsRowDxfId="115">
      <calculatedColumnFormula>TabelaDeRendimentos8131563371115[[#This Row],[RENDIMENTOS]]</calculatedColumnFormula>
    </tableColumn>
    <tableColumn id="2" xr3:uid="{DB48F849-8021-B744-8775-279B5EB092DC}" name="ESTIMADO" totalsRowFunction="custom" dataDxfId="577" totalsRowDxfId="114">
      <calculatedColumnFormula>#REF!+#REF!+#REF!</calculatedColumnFormula>
      <totalsRowFormula>SUBTOTAL(9,TabelaDeRendimentos8131563371119232731353943[ESTIMADO])</totalsRowFormula>
    </tableColumn>
    <tableColumn id="3" xr3:uid="{AC9C92A9-6CAF-2946-8ED4-D97977B62FC5}" name="REAL" totalsRowFunction="custom" dataDxfId="576" totalsRowDxfId="113">
      <calculatedColumnFormula>#REF!+#REF!+#REF!</calculatedColumnFormula>
      <totalsRowFormula>SUBTOTAL(9,TabelaDeRendimentos8131563371119232731353943[REAL])</totalsRowFormula>
    </tableColumn>
    <tableColumn id="4" xr3:uid="{46F5D5CE-6ABC-9743-879A-9190E33A4875}" name="DIFERENÇA" totalsRowFunction="custom" dataDxfId="575" totalsRowDxfId="112">
      <calculatedColumnFormula>TabelaDeRendimentos8131563371119232731353943[[#This Row],[REAL]]-TabelaDeRendimentos8131563371119232731353943[[#This Row],[ESTIMADO]]</calculatedColumnFormula>
      <totalsRowFormula>SUBTOTAL(9,TabelaDeRendimentos8131563371119232731353943[DIFERENÇA])</totalsRowFormula>
    </tableColumn>
  </tableColumns>
  <tableStyleInfo name="Monthly Budget" showFirstColumn="0" showLastColumn="0" showRowStripes="0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AE068AA4-A09C-1B4A-AFBB-D502168E6FC7}" name="TabelaDeTotais9141664481220242832364044" displayName="TabelaDeTotais9141664481220242832364044" ref="F17:I20" totalsRowCount="1" headerRowDxfId="574" dataDxfId="573" totalsRowDxfId="572" headerRowBorderDxfId="570" tableBorderDxfId="571" totalsRowBorderDxfId="569">
  <tableColumns count="4">
    <tableColumn id="1" xr3:uid="{03B9D13E-D8E6-0F44-8984-CFCA6E729395}" name="TOTAL ORÇAMENTAL" totalsRowLabel="Balanço (Rendimento menos Despesas)" dataDxfId="567" totalsRowDxfId="568"/>
    <tableColumn id="2" xr3:uid="{AA82792D-30AD-1F4A-BE2F-6DDC17D75D16}" name="ESTIMADO" totalsRowFunction="custom" dataDxfId="565" totalsRowDxfId="566">
      <totalsRowFormula>G18-G19</totalsRowFormula>
    </tableColumn>
    <tableColumn id="3" xr3:uid="{7ED5C355-5ED0-2742-903A-4DBFD38F1C3B}" name="REAL" totalsRowFunction="custom" dataDxfId="563" totalsRowDxfId="564">
      <totalsRowFormula>H18-H19</totalsRowFormula>
    </tableColumn>
    <tableColumn id="4" xr3:uid="{82A654E5-2CF7-1543-923E-007804BFB23E}" name="DIFERENÇA" totalsRowFunction="custom" dataDxfId="561" totalsRowDxfId="562">
      <totalsRowFormula>TabelaDeTotais9141664481220242832364044[[#Totals],[REAL]]-TabelaDeTotais9141664481220242832364044[[#Totals],[ESTIMADO]]</totalsRowFormula>
    </tableColumn>
  </tableColumns>
  <tableStyleInfo name="Monthly Budget" showFirstColumn="0" showLastColumn="1" showRowStripes="0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BE6512D3-A6DD-144D-9B1E-05B15A249BDD}" name="TabelaDeDespesasDePessoal11161865591321252933374145" displayName="TabelaDeDespesasDePessoal11161865591321252933374145" ref="A25:D30" totalsRowCount="1" headerRowDxfId="560" dataDxfId="559" totalsRowDxfId="558">
  <tableColumns count="4">
    <tableColumn id="1" xr3:uid="{665413CF-52E3-E84C-8C8D-BB024A7DCBC3}" name="DESPESAS PRINCIPAIS" totalsRowLabel="Total de Despesas" dataDxfId="557" totalsRowDxfId="39">
      <calculatedColumnFormula>TabelaDeDespesasDePessoal11161865591317[[#This Row],[DESPESAS PRINCIPAIS]]</calculatedColumnFormula>
    </tableColumn>
    <tableColumn id="2" xr3:uid="{B25972C4-0823-D34F-8384-2370B086E22D}" name="ESTIMADO" totalsRowFunction="custom" dataDxfId="556" totalsRowDxfId="38">
      <calculatedColumnFormula>#REF!+#REF!+#REF!</calculatedColumnFormula>
      <totalsRowFormula>SUBTOTAL(9,TabelaDeDespesasDePessoal11161865591321252933374145[ESTIMADO])</totalsRowFormula>
    </tableColumn>
    <tableColumn id="3" xr3:uid="{DE4005D7-C1EC-DC43-944D-AA1941A08F6E}" name="REAL" totalsRowFunction="custom" dataDxfId="555" totalsRowDxfId="37">
      <totalsRowFormula>SUBTOTAL(9,TabelaDeDespesasDePessoal11161865591321252933374145[REAL])</totalsRowFormula>
    </tableColumn>
    <tableColumn id="5" xr3:uid="{F474E8D6-08F8-3346-8AF6-3FBDDDCFFB6C}" name="DIFERENÇA" totalsRowFunction="custom" dataDxfId="554" totalsRowDxfId="36">
      <calculatedColumnFormula>TabelaDeDespesasDePessoal11161865591321252933374145[[#This Row],[ESTIMADO]]-TabelaDeDespesasDePessoal11161865591321252933374145[[#This Row],[REAL]]</calculatedColumnFormula>
      <totalsRowFormula>SUBTOTAL(9,TabelaDeDespesasDePessoal11161865591321252933374145[DIFERENÇA])</totalsRowFormula>
    </tableColumn>
  </tableColumns>
  <tableStyleInfo name="Monthly Budget" showFirstColumn="0" showLastColumn="0" showRowStripes="0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389BF84E-FFF3-FC46-9458-E8CF4AE8175D}" name="TabelaDeDespesasOperacionais712146226101822263034384246" displayName="TabelaDeDespesasOperacionais712146226101822263034384246" ref="A33:D50" totalsRowCount="1" headerRowDxfId="553" dataDxfId="552" totalsRowDxfId="551">
  <sortState xmlns:xlrd2="http://schemas.microsoft.com/office/spreadsheetml/2017/richdata2" ref="A34:E58">
    <sortCondition ref="A31:A57"/>
  </sortState>
  <tableColumns count="4">
    <tableColumn id="1" xr3:uid="{7B063904-CF37-524A-978C-98AB40EE4B28}" name="OUTRAS DESPESAS" totalsRowLabel="Total de Outras Despesas" dataDxfId="550" totalsRowDxfId="27">
      <calculatedColumnFormula>TabelaDeDespesasOperacionais7121462261014[[#This Row],[OUTRAS DESPESAS]]</calculatedColumnFormula>
    </tableColumn>
    <tableColumn id="2" xr3:uid="{408E61E8-60DA-6042-94AA-8BEB4DF999C1}" name="ESTIMADO" totalsRowFunction="custom" dataDxfId="549" totalsRowDxfId="26">
      <calculatedColumnFormula>#REF!+#REF!+#REF!</calculatedColumnFormula>
      <totalsRowFormula>SUBTOTAL(9,TabelaDeDespesasOperacionais712146226101822263034384246[ESTIMADO])</totalsRowFormula>
    </tableColumn>
    <tableColumn id="3" xr3:uid="{7A06A2F4-6D5E-7B42-9C21-6116CA6DA3AE}" name="REAL" totalsRowFunction="custom" dataDxfId="548" totalsRowDxfId="25">
      <calculatedColumnFormula>#REF!+#REF!+#REF!</calculatedColumnFormula>
      <totalsRowFormula>SUBTOTAL(9,TabelaDeDespesasOperacionais712146226101822263034384246[REAL])</totalsRowFormula>
    </tableColumn>
    <tableColumn id="4" xr3:uid="{9C6F442D-3047-E740-BA7B-F32C5C0B95A5}" name="DIFERENÇA" totalsRowFunction="custom" dataDxfId="547" totalsRowDxfId="24">
      <calculatedColumnFormula>TabelaDeDespesasOperacionais712146226101822263034384246[[#This Row],[ESTIMADO]]-TabelaDeDespesasOperacionais712146226101822263034384246[[#This Row],[REAL]]</calculatedColumnFormula>
      <totalsRowFormula>SUBTOTAL(9,TabelaDeDespesasOperacionais712146226101822263034384246[DIFERENÇA])</totalsRowFormula>
    </tableColumn>
  </tableColumns>
  <tableStyleInfo name="Monthly Budget" showFirstColumn="0" showLastColumn="0" showRowStripes="0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00000000-000C-0000-FFFF-FFFF00000000}" name="TabelaDeDespesasOperacionais7121462" displayName="TabelaDeDespesasOperacionais7121462" ref="A33:D50" totalsRowCount="1" headerRowDxfId="319" dataDxfId="317" totalsRowDxfId="318">
  <sortState xmlns:xlrd2="http://schemas.microsoft.com/office/spreadsheetml/2017/richdata2" ref="A35:E59">
    <sortCondition ref="A31:A57"/>
  </sortState>
  <tableColumns count="4">
    <tableColumn id="1" xr3:uid="{00000000-0010-0000-0000-000001000000}" name="OUTRAS DESPESAS" totalsRowLabel="Total de Outras Despesas" dataDxfId="327" totalsRowDxfId="326">
      <calculatedColumnFormula>TabelaDeDespesasOperacionais7121462261014[[#This Row],[OUTRAS DESPESAS]]</calculatedColumnFormula>
    </tableColumn>
    <tableColumn id="2" xr3:uid="{00000000-0010-0000-0000-000002000000}" name="ESTIMADO" totalsRowFunction="custom" dataDxfId="325" totalsRowDxfId="324">
      <calculatedColumnFormula>TabelaDeDespesasOperacionais7121462261018[[#This Row],[ESTIMADO]]+TabelaDeDespesasOperacionais712146226101822[[#This Row],[ESTIMADO]]+TabelaDeDespesasOperacionais71214622610182226[[#This Row],[ESTIMADO]]</calculatedColumnFormula>
      <totalsRowFormula>SUBTOTAL(9,TabelaDeDespesasOperacionais7121462[ESTIMADO])</totalsRowFormula>
    </tableColumn>
    <tableColumn id="3" xr3:uid="{00000000-0010-0000-0000-000003000000}" name="REAL" totalsRowFunction="custom" dataDxfId="323" totalsRowDxfId="322">
      <calculatedColumnFormula>TabelaDeDespesasOperacionais7121462261018[[#This Row],[REAL]]+TabelaDeDespesasOperacionais712146226101822[[#This Row],[REAL]]+TabelaDeDespesasOperacionais71214622610182226[[#This Row],[REAL]]</calculatedColumnFormula>
      <totalsRowFormula>SUBTOTAL(9,TabelaDeDespesasOperacionais7121462[REAL])</totalsRowFormula>
    </tableColumn>
    <tableColumn id="4" xr3:uid="{00000000-0010-0000-0000-000004000000}" name="DIFERENÇA" totalsRowFunction="custom" dataDxfId="321" totalsRowDxfId="320">
      <calculatedColumnFormula>TabelaDeDespesasOperacionais7121462[[#This Row],[ESTIMADO]]-TabelaDeDespesasOperacionais7121462[[#This Row],[REAL]]</calculatedColumnFormula>
      <totalsRowFormula>SUBTOTAL(9,TabelaDeDespesasOperacionais7121462[DIFERENÇA])</totalsRowFormula>
    </tableColumn>
  </tableColumns>
  <tableStyleInfo name="Monthly Budget" showFirstColumn="0" showLastColumn="0" showRowStripes="0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61F07014-8206-FE41-A7DE-66905876B9EA}" name="TabelaDeRendimentos813156337111923273135394347" displayName="TabelaDeRendimentos813156337111923273135394347" ref="A17:D22" totalsRowCount="1" headerRowDxfId="546" dataDxfId="545" totalsRowDxfId="544" headerRowBorderDxfId="542" tableBorderDxfId="543" totalsRowBorderDxfId="541">
  <tableColumns count="4">
    <tableColumn id="1" xr3:uid="{2A12A217-3AC8-4C41-B5D3-AD4785EF30FD}" name="RENDIMENTOS" totalsRowLabel="Total Rendimentos" dataDxfId="540" totalsRowDxfId="119">
      <calculatedColumnFormula>TabelaDeRendimentos8131563371115[[#This Row],[RENDIMENTOS]]</calculatedColumnFormula>
    </tableColumn>
    <tableColumn id="2" xr3:uid="{7B7DE4A8-FB22-BD4C-A9EA-659F11EC6487}" name="ESTIMADO" totalsRowFunction="custom" dataDxfId="539" totalsRowDxfId="118">
      <calculatedColumnFormula>#REF!+#REF!+#REF!</calculatedColumnFormula>
      <totalsRowFormula>SUBTOTAL(9,TabelaDeRendimentos813156337111923273135394347[ESTIMADO])</totalsRowFormula>
    </tableColumn>
    <tableColumn id="3" xr3:uid="{B22D2CA0-5D4F-FA47-B5C3-B68E50495696}" name="REAL" totalsRowFunction="custom" dataDxfId="538" totalsRowDxfId="117">
      <calculatedColumnFormula>#REF!+#REF!+#REF!</calculatedColumnFormula>
      <totalsRowFormula>SUBTOTAL(9,TabelaDeRendimentos813156337111923273135394347[REAL])</totalsRowFormula>
    </tableColumn>
    <tableColumn id="4" xr3:uid="{79500299-6D7F-7C49-BB2F-369580AD9E15}" name="DIFERENÇA" totalsRowFunction="custom" dataDxfId="537" totalsRowDxfId="116">
      <calculatedColumnFormula>TabelaDeRendimentos813156337111923273135394347[[#This Row],[REAL]]-TabelaDeRendimentos813156337111923273135394347[[#This Row],[ESTIMADO]]</calculatedColumnFormula>
      <totalsRowFormula>SUBTOTAL(9,TabelaDeRendimentos813156337111923273135394347[DIFERENÇA])</totalsRowFormula>
    </tableColumn>
  </tableColumns>
  <tableStyleInfo name="Monthly Budget" showFirstColumn="0" showLastColumn="0" showRowStripes="0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E382FF16-2F52-0744-94D5-70FBA6E67A97}" name="TabelaDeTotais914166448122024283236404448" displayName="TabelaDeTotais914166448122024283236404448" ref="F17:I20" totalsRowCount="1" headerRowDxfId="536" dataDxfId="535" totalsRowDxfId="534" headerRowBorderDxfId="532" tableBorderDxfId="533" totalsRowBorderDxfId="531">
  <tableColumns count="4">
    <tableColumn id="1" xr3:uid="{16F474FF-D731-4948-93AE-B298FF8BE8CC}" name="TOTAL ORÇAMENTAL" totalsRowLabel="Balanço (Rendimento menos Despesas)" dataDxfId="529" totalsRowDxfId="530"/>
    <tableColumn id="2" xr3:uid="{4FAFCD47-507F-FC40-ACD3-EA9F6013BFFB}" name="ESTIMADO" totalsRowFunction="custom" dataDxfId="527" totalsRowDxfId="528">
      <totalsRowFormula>G18-G19</totalsRowFormula>
    </tableColumn>
    <tableColumn id="3" xr3:uid="{618BE56D-4DD5-D343-8269-1A97B332E2FB}" name="REAL" totalsRowFunction="custom" dataDxfId="525" totalsRowDxfId="526">
      <totalsRowFormula>H18-H19</totalsRowFormula>
    </tableColumn>
    <tableColumn id="4" xr3:uid="{2D3BD141-EBD7-DF42-BA7E-CA36B19A7DA8}" name="DIFERENÇA" totalsRowFunction="custom" dataDxfId="523" totalsRowDxfId="524">
      <totalsRowFormula>TabelaDeTotais914166448122024283236404448[[#Totals],[REAL]]-TabelaDeTotais914166448122024283236404448[[#Totals],[ESTIMADO]]</totalsRowFormula>
    </tableColumn>
  </tableColumns>
  <tableStyleInfo name="Monthly Budget" showFirstColumn="0" showLastColumn="1" showRowStripes="0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190724CA-AE00-1444-A4B5-51218BC9882C}" name="TabelaDeDespesasDePessoal1116186559132125293337414549" displayName="TabelaDeDespesasDePessoal1116186559132125293337414549" ref="A25:D30" totalsRowCount="1" headerRowDxfId="522" dataDxfId="521" totalsRowDxfId="520">
  <tableColumns count="4">
    <tableColumn id="1" xr3:uid="{C21725AC-F814-F443-86C6-A5857C80E4C2}" name="DESPESAS PRINCIPAIS" totalsRowLabel="Total de Despesas" dataDxfId="519" totalsRowDxfId="31">
      <calculatedColumnFormula>TabelaDeDespesasDePessoal11161865591317[[#This Row],[DESPESAS PRINCIPAIS]]</calculatedColumnFormula>
    </tableColumn>
    <tableColumn id="2" xr3:uid="{FCA82A6A-1E68-2245-A457-3811B09BD4C8}" name="ESTIMADO" totalsRowFunction="custom" dataDxfId="518" totalsRowDxfId="30">
      <calculatedColumnFormula>#REF!+#REF!+#REF!</calculatedColumnFormula>
      <totalsRowFormula>SUBTOTAL(9,TabelaDeDespesasDePessoal1116186559132125293337414549[ESTIMADO])</totalsRowFormula>
    </tableColumn>
    <tableColumn id="3" xr3:uid="{723139DB-9B94-5A4C-91A4-8067DB03182C}" name="REAL" totalsRowFunction="custom" dataDxfId="517" totalsRowDxfId="29">
      <totalsRowFormula>SUBTOTAL(9,TabelaDeDespesasDePessoal1116186559132125293337414549[REAL])</totalsRowFormula>
    </tableColumn>
    <tableColumn id="5" xr3:uid="{F04B4650-2FCC-EF41-B3B0-F658D545CA1C}" name="DIFERENÇA" totalsRowFunction="custom" dataDxfId="516" totalsRowDxfId="28">
      <calculatedColumnFormula>TabelaDeDespesasDePessoal1116186559132125293337414549[[#This Row],[ESTIMADO]]-TabelaDeDespesasDePessoal1116186559132125293337414549[[#This Row],[REAL]]</calculatedColumnFormula>
      <totalsRowFormula>SUBTOTAL(9,TabelaDeDespesasDePessoal1116186559132125293337414549[DIFERENÇA])</totalsRowFormula>
    </tableColumn>
  </tableColumns>
  <tableStyleInfo name="Monthly Budget" showFirstColumn="0" showLastColumn="0" showRowStripes="0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F1F96223-7192-3E44-98AB-45FC415E9742}" name="TabelaDeDespesasOperacionais71214622610182226303438424650" displayName="TabelaDeDespesasOperacionais71214622610182226303438424650" ref="A33:D50" totalsRowCount="1" headerRowDxfId="515" dataDxfId="514" totalsRowDxfId="513">
  <sortState xmlns:xlrd2="http://schemas.microsoft.com/office/spreadsheetml/2017/richdata2" ref="A34:E58">
    <sortCondition ref="A31:A57"/>
  </sortState>
  <tableColumns count="4">
    <tableColumn id="1" xr3:uid="{C87ED48E-6DD7-CD46-BB8F-09EF80A04DDA}" name="OUTRAS DESPESAS" totalsRowLabel="Total de Outras Despesas" dataDxfId="512" totalsRowDxfId="19">
      <calculatedColumnFormula>TabelaDeDespesasOperacionais7121462261014[[#This Row],[OUTRAS DESPESAS]]</calculatedColumnFormula>
    </tableColumn>
    <tableColumn id="2" xr3:uid="{588814F3-BA44-5242-9B5D-6C191F9587CE}" name="ESTIMADO" totalsRowFunction="custom" dataDxfId="511" totalsRowDxfId="18">
      <calculatedColumnFormula>#REF!+#REF!+#REF!</calculatedColumnFormula>
      <totalsRowFormula>SUBTOTAL(9,TabelaDeDespesasOperacionais71214622610182226303438424650[ESTIMADO])</totalsRowFormula>
    </tableColumn>
    <tableColumn id="3" xr3:uid="{1D91C45F-4265-D344-B160-049FEE3EB3CB}" name="REAL" totalsRowFunction="custom" dataDxfId="510" totalsRowDxfId="17">
      <calculatedColumnFormula>#REF!+#REF!+#REF!</calculatedColumnFormula>
      <totalsRowFormula>SUBTOTAL(9,TabelaDeDespesasOperacionais71214622610182226303438424650[REAL])</totalsRowFormula>
    </tableColumn>
    <tableColumn id="4" xr3:uid="{6ECF727D-6A58-F747-8F63-73CBA92703FD}" name="DIFERENÇA" totalsRowFunction="custom" dataDxfId="509" totalsRowDxfId="16">
      <calculatedColumnFormula>TabelaDeDespesasOperacionais71214622610182226303438424650[[#This Row],[ESTIMADO]]-TabelaDeDespesasOperacionais71214622610182226303438424650[[#This Row],[REAL]]</calculatedColumnFormula>
      <totalsRowFormula>SUBTOTAL(9,TabelaDeDespesasOperacionais71214622610182226303438424650[DIFERENÇA])</totalsRowFormula>
    </tableColumn>
  </tableColumns>
  <tableStyleInfo name="Monthly Budget" showFirstColumn="0" showLastColumn="0" showRowStripes="0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78EC4105-DFF6-3E43-94E4-CDD1912ABF99}" name="TabelaDeRendimentos81315633711192327313539434751" displayName="TabelaDeRendimentos81315633711192327313539434751" ref="A17:D22" totalsRowCount="1" headerRowDxfId="508" dataDxfId="507" totalsRowDxfId="506" headerRowBorderDxfId="504" tableBorderDxfId="505" totalsRowBorderDxfId="503">
  <tableColumns count="4">
    <tableColumn id="1" xr3:uid="{F88EFBB2-6302-754C-8107-ED744CC5051E}" name="RENDIMENTOS" totalsRowLabel="Total Rendimentos" dataDxfId="502" totalsRowDxfId="123">
      <calculatedColumnFormula>TabelaDeRendimentos8131563371115[[#This Row],[RENDIMENTOS]]</calculatedColumnFormula>
    </tableColumn>
    <tableColumn id="2" xr3:uid="{DB446CD8-75F7-7448-87D6-D46ECD46859E}" name="ESTIMADO" totalsRowFunction="custom" dataDxfId="501" totalsRowDxfId="122">
      <calculatedColumnFormula>#REF!+#REF!+#REF!</calculatedColumnFormula>
      <totalsRowFormula>SUBTOTAL(9,TabelaDeRendimentos81315633711192327313539434751[ESTIMADO])</totalsRowFormula>
    </tableColumn>
    <tableColumn id="3" xr3:uid="{E3A3F0EB-5FAD-0B4D-B6A3-C28B847A5416}" name="REAL" totalsRowFunction="custom" dataDxfId="500" totalsRowDxfId="121">
      <calculatedColumnFormula>#REF!+#REF!+#REF!</calculatedColumnFormula>
      <totalsRowFormula>SUBTOTAL(9,TabelaDeRendimentos81315633711192327313539434751[REAL])</totalsRowFormula>
    </tableColumn>
    <tableColumn id="4" xr3:uid="{51EC6EB4-B48C-8A48-A9D3-894216641458}" name="DIFERENÇA" totalsRowFunction="custom" dataDxfId="499" totalsRowDxfId="120">
      <calculatedColumnFormula>TabelaDeRendimentos81315633711192327313539434751[[#This Row],[REAL]]-TabelaDeRendimentos81315633711192327313539434751[[#This Row],[ESTIMADO]]</calculatedColumnFormula>
      <totalsRowFormula>SUBTOTAL(9,TabelaDeRendimentos81315633711192327313539434751[DIFERENÇA])</totalsRowFormula>
    </tableColumn>
  </tableColumns>
  <tableStyleInfo name="Monthly Budget" showFirstColumn="0" showLastColumn="0" showRowStripes="0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B91F70B3-A4B6-D247-B2D1-FB0B4A8CCABF}" name="TabelaDeTotais91416644812202428323640444852" displayName="TabelaDeTotais91416644812202428323640444852" ref="F17:I20" totalsRowCount="1" headerRowDxfId="498" dataDxfId="497" totalsRowDxfId="496" headerRowBorderDxfId="494" tableBorderDxfId="495" totalsRowBorderDxfId="493">
  <tableColumns count="4">
    <tableColumn id="1" xr3:uid="{A4F0FA80-D60A-0445-8569-414C9A8E63E9}" name="TOTAL ORÇAMENTAL" totalsRowLabel="Balanço (Rendimento menos Despesas)" dataDxfId="491" totalsRowDxfId="492"/>
    <tableColumn id="2" xr3:uid="{DBA90D52-B89C-3843-BD2F-92788E82BC20}" name="ESTIMADO" totalsRowFunction="custom" dataDxfId="489" totalsRowDxfId="490">
      <totalsRowFormula>G18-G19</totalsRowFormula>
    </tableColumn>
    <tableColumn id="3" xr3:uid="{3EA0B6E1-2D84-AA40-A156-5992AE0BF5A8}" name="REAL" totalsRowFunction="custom" dataDxfId="487" totalsRowDxfId="488">
      <totalsRowFormula>H18-H19</totalsRowFormula>
    </tableColumn>
    <tableColumn id="4" xr3:uid="{E7034F06-FF47-A546-9D07-FFF07419717B}" name="DIFERENÇA" totalsRowFunction="custom" dataDxfId="485" totalsRowDxfId="486">
      <totalsRowFormula>TabelaDeTotais91416644812202428323640444852[[#Totals],[REAL]]-TabelaDeTotais91416644812202428323640444852[[#Totals],[ESTIMADO]]</totalsRowFormula>
    </tableColumn>
  </tableColumns>
  <tableStyleInfo name="Monthly Budget" showFirstColumn="0" showLastColumn="1" showRowStripes="0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1C0A192F-03A0-D14D-A7CA-B42B8B65E425}" name="TabelaDeDespesasDePessoal111618655913212529333741454953" displayName="TabelaDeDespesasDePessoal111618655913212529333741454953" ref="A25:D30" totalsRowCount="1" headerRowDxfId="484" dataDxfId="483" totalsRowDxfId="482">
  <tableColumns count="4">
    <tableColumn id="1" xr3:uid="{E565CE22-9A2B-3D4E-AD0E-DBD0FFE48010}" name="DESPESAS PRINCIPAIS" totalsRowLabel="Total de Despesas" dataDxfId="481" totalsRowDxfId="23">
      <calculatedColumnFormula>TabelaDeDespesasDePessoal11161865591317[[#This Row],[DESPESAS PRINCIPAIS]]</calculatedColumnFormula>
    </tableColumn>
    <tableColumn id="2" xr3:uid="{14C546CE-577D-4B41-95AB-DFF80E0C0335}" name="ESTIMADO" totalsRowFunction="custom" dataDxfId="480" totalsRowDxfId="22">
      <calculatedColumnFormula>#REF!+#REF!+#REF!</calculatedColumnFormula>
      <totalsRowFormula>SUBTOTAL(9,TabelaDeDespesasDePessoal111618655913212529333741454953[ESTIMADO])</totalsRowFormula>
    </tableColumn>
    <tableColumn id="3" xr3:uid="{23C7B606-ECA2-764B-A7DF-D6711F5657E5}" name="REAL" totalsRowFunction="custom" dataDxfId="479" totalsRowDxfId="21">
      <totalsRowFormula>SUBTOTAL(9,TabelaDeDespesasDePessoal111618655913212529333741454953[REAL])</totalsRowFormula>
    </tableColumn>
    <tableColumn id="5" xr3:uid="{FAE02812-9833-A142-AF5B-192906A6FC52}" name="DIFERENÇA" totalsRowFunction="custom" dataDxfId="478" totalsRowDxfId="20">
      <calculatedColumnFormula>TabelaDeDespesasDePessoal111618655913212529333741454953[[#This Row],[ESTIMADO]]-TabelaDeDespesasDePessoal111618655913212529333741454953[[#This Row],[REAL]]</calculatedColumnFormula>
      <totalsRowFormula>SUBTOTAL(9,TabelaDeDespesasDePessoal111618655913212529333741454953[DIFERENÇA])</totalsRowFormula>
    </tableColumn>
  </tableColumns>
  <tableStyleInfo name="Monthly Budget" showFirstColumn="0" showLastColumn="0" showRowStripes="0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3A8E4385-FFCB-C747-A261-B6531107ACC1}" name="TabelaDeDespesasOperacionais7121462261018222630343842465054" displayName="TabelaDeDespesasOperacionais7121462261018222630343842465054" ref="A33:D50" totalsRowCount="1" headerRowDxfId="477" dataDxfId="476" totalsRowDxfId="475">
  <sortState xmlns:xlrd2="http://schemas.microsoft.com/office/spreadsheetml/2017/richdata2" ref="A34:E58">
    <sortCondition ref="A31:A57"/>
  </sortState>
  <tableColumns count="4">
    <tableColumn id="1" xr3:uid="{6CCE89BA-E10A-E444-A028-9B69C12E3D1E}" name="OUTRAS DESPESAS" totalsRowLabel="Total de Outras Despesas" dataDxfId="474" totalsRowDxfId="127">
      <calculatedColumnFormula>TabelaDeDespesasOperacionais7121462261014[[#This Row],[OUTRAS DESPESAS]]</calculatedColumnFormula>
    </tableColumn>
    <tableColumn id="2" xr3:uid="{A80A5C30-BF22-0944-B85E-F731D62E7D5E}" name="ESTIMADO" totalsRowFunction="custom" dataDxfId="473" totalsRowDxfId="126">
      <calculatedColumnFormula>#REF!+#REF!+#REF!</calculatedColumnFormula>
      <totalsRowFormula>SUBTOTAL(9,TabelaDeDespesasOperacionais7121462261018222630343842465054[ESTIMADO])</totalsRowFormula>
    </tableColumn>
    <tableColumn id="3" xr3:uid="{39FBDD55-C871-844B-A784-408BC30938F8}" name="REAL" totalsRowFunction="custom" dataDxfId="472" totalsRowDxfId="125">
      <calculatedColumnFormula>#REF!+#REF!+#REF!</calculatedColumnFormula>
      <totalsRowFormula>SUBTOTAL(9,TabelaDeDespesasOperacionais7121462261018222630343842465054[REAL])</totalsRowFormula>
    </tableColumn>
    <tableColumn id="4" xr3:uid="{51ED2067-6B5C-3040-9447-6935B56C2E94}" name="DIFERENÇA" totalsRowFunction="custom" dataDxfId="471" totalsRowDxfId="124">
      <calculatedColumnFormula>TabelaDeDespesasOperacionais7121462261018222630343842465054[[#This Row],[ESTIMADO]]-TabelaDeDespesasOperacionais7121462261018222630343842465054[[#This Row],[REAL]]</calculatedColumnFormula>
      <totalsRowFormula>SUBTOTAL(9,TabelaDeDespesasOperacionais7121462261018222630343842465054[DIFERENÇA])</totalsRowFormula>
    </tableColumn>
  </tableColumns>
  <tableStyleInfo name="Monthly Budget" showFirstColumn="0" showLastColumn="0" showRowStripes="0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78D5E996-06E1-064F-94AC-BB96994A0C9C}" name="TabelaDeRendimentos8131563371119232731353943475155" displayName="TabelaDeRendimentos8131563371119232731353943475155" ref="A17:D22" totalsRowCount="1" headerRowDxfId="470" dataDxfId="469" totalsRowDxfId="468" headerRowBorderDxfId="466" tableBorderDxfId="467" totalsRowBorderDxfId="465">
  <tableColumns count="4">
    <tableColumn id="1" xr3:uid="{9FA36DAD-292F-FA4A-8429-3F83C90B31E6}" name="RENDIMENTOS" totalsRowLabel="Total Rendimentos" dataDxfId="464" totalsRowDxfId="135">
      <calculatedColumnFormula>TabelaDeRendimentos8131563371115[[#This Row],[RENDIMENTOS]]</calculatedColumnFormula>
    </tableColumn>
    <tableColumn id="2" xr3:uid="{BCE78788-C516-3942-AB1B-F251B871A9D5}" name="ESTIMADO" totalsRowFunction="custom" dataDxfId="463" totalsRowDxfId="134">
      <calculatedColumnFormula>#REF!+#REF!+#REF!</calculatedColumnFormula>
      <totalsRowFormula>SUBTOTAL(9,TabelaDeRendimentos8131563371119232731353943475155[ESTIMADO])</totalsRowFormula>
    </tableColumn>
    <tableColumn id="3" xr3:uid="{ED4D903D-82D8-CE46-8A90-8E8C3415B857}" name="REAL" totalsRowFunction="custom" dataDxfId="462" totalsRowDxfId="133">
      <calculatedColumnFormula>#REF!+#REF!+#REF!</calculatedColumnFormula>
      <totalsRowFormula>SUBTOTAL(9,TabelaDeRendimentos8131563371119232731353943475155[REAL])</totalsRowFormula>
    </tableColumn>
    <tableColumn id="4" xr3:uid="{BDF2E1C2-DC2F-6746-A3C4-32889A87480F}" name="DIFERENÇA" totalsRowFunction="custom" dataDxfId="461" totalsRowDxfId="132">
      <calculatedColumnFormula>TabelaDeRendimentos8131563371119232731353943475155[[#This Row],[REAL]]-TabelaDeRendimentos8131563371119232731353943475155[[#This Row],[ESTIMADO]]</calculatedColumnFormula>
      <totalsRowFormula>SUBTOTAL(9,TabelaDeRendimentos8131563371119232731353943475155[DIFERENÇA])</totalsRowFormula>
    </tableColumn>
  </tableColumns>
  <tableStyleInfo name="Monthly Budget" showFirstColumn="0" showLastColumn="0" showRowStripes="0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CCBA211B-9727-7B42-8F11-08919878640A}" name="TabelaDeTotais9141664481220242832364044485256" displayName="TabelaDeTotais9141664481220242832364044485256" ref="F17:I20" totalsRowCount="1" headerRowDxfId="460" dataDxfId="459" totalsRowDxfId="458" headerRowBorderDxfId="456" tableBorderDxfId="457" totalsRowBorderDxfId="455">
  <tableColumns count="4">
    <tableColumn id="1" xr3:uid="{77D62DF3-D763-8547-A6C3-A336F2A2F0C9}" name="TOTAL ORÇAMENTAL" totalsRowLabel="Balanço (Rendimento menos Despesas)" dataDxfId="453" totalsRowDxfId="454"/>
    <tableColumn id="2" xr3:uid="{C14AF3D2-D3C3-C94B-830E-B19BDFFA31DE}" name="ESTIMADO" totalsRowFunction="custom" dataDxfId="451" totalsRowDxfId="452">
      <totalsRowFormula>G18-G19</totalsRowFormula>
    </tableColumn>
    <tableColumn id="3" xr3:uid="{64E63FF6-45BD-094B-89A8-CBE6BAFAE49B}" name="REAL" totalsRowFunction="custom" dataDxfId="449" totalsRowDxfId="450">
      <totalsRowFormula>H18-H19</totalsRowFormula>
    </tableColumn>
    <tableColumn id="4" xr3:uid="{BAAC94D7-E19A-F040-8CB0-AF678AAF3D19}" name="DIFERENÇA" totalsRowFunction="custom" dataDxfId="447" totalsRowDxfId="448">
      <totalsRowFormula>TabelaDeTotais9141664481220242832364044485256[[#Totals],[REAL]]-TabelaDeTotais9141664481220242832364044485256[[#Totals],[ESTIMADO]]</totalsRowFormula>
    </tableColumn>
  </tableColumns>
  <tableStyleInfo name="Monthly Budget" showFirstColumn="0" showLastColumn="1" showRowStripes="0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00000000-000C-0000-FFFF-FFFF01000000}" name="TabelaDeRendimentos8131563" displayName="TabelaDeRendimentos8131563" ref="A17:D22" totalsRowCount="1" headerRowDxfId="308" dataDxfId="306" totalsRowDxfId="307" headerRowBorderDxfId="849" tableBorderDxfId="848" totalsRowBorderDxfId="847">
  <tableColumns count="4">
    <tableColumn id="1" xr3:uid="{00000000-0010-0000-0100-000001000000}" name="RENDIMENTOS" totalsRowLabel="Total Rendimentos" dataDxfId="316" totalsRowDxfId="315">
      <calculatedColumnFormula>TabelaDeRendimentos8131563371115[[#This Row],[RENDIMENTOS]]</calculatedColumnFormula>
    </tableColumn>
    <tableColumn id="2" xr3:uid="{00000000-0010-0000-0100-000002000000}" name="ESTIMADO" totalsRowFunction="custom" dataDxfId="314" totalsRowDxfId="313">
      <calculatedColumnFormula>TabelaDeRendimentos8131563371119[[#This Row],[ESTIMADO]]+TabelaDeRendimentos813156337111923[[#This Row],[ESTIMADO]]+TabelaDeRendimentos81315633711192327[[#This Row],[ESTIMADO]]</calculatedColumnFormula>
      <totalsRowFormula>SUBTOTAL(9,TabelaDeRendimentos8131563[ESTIMADO])</totalsRowFormula>
    </tableColumn>
    <tableColumn id="3" xr3:uid="{00000000-0010-0000-0100-000003000000}" name="REAL" totalsRowFunction="custom" dataDxfId="312" totalsRowDxfId="311">
      <calculatedColumnFormula>TabelaDeRendimentos8131563371119[[#This Row],[REAL]]+TabelaDeRendimentos813156337111923[[#This Row],[REAL]]+TabelaDeRendimentos81315633711192327[[#This Row],[REAL]]</calculatedColumnFormula>
      <totalsRowFormula>SUBTOTAL(9,TabelaDeRendimentos8131563[REAL])</totalsRowFormula>
    </tableColumn>
    <tableColumn id="4" xr3:uid="{00000000-0010-0000-0100-000004000000}" name="DIFERENÇA" totalsRowFunction="custom" dataDxfId="310" totalsRowDxfId="309">
      <calculatedColumnFormula>TabelaDeRendimentos8131563[[#This Row],[REAL]]-TabelaDeRendimentos8131563[[#This Row],[ESTIMADO]]</calculatedColumnFormula>
      <totalsRowFormula>SUBTOTAL(9,TabelaDeRendimentos8131563[DIFERENÇA])</totalsRowFormula>
    </tableColumn>
  </tableColumns>
  <tableStyleInfo name="Monthly Budget" showFirstColumn="0" showLastColumn="0" showRowStripes="0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07F570E6-2917-4841-98A3-5A7B797C310B}" name="TabelaDeDespesasDePessoal11161865591321252933374145495357" displayName="TabelaDeDespesasDePessoal11161865591321252933374145495357" ref="A25:D30" totalsRowCount="1" headerRowDxfId="446" dataDxfId="445" totalsRowDxfId="444">
  <tableColumns count="4">
    <tableColumn id="1" xr3:uid="{D28AD128-4F03-7D41-BE0A-ACCF4A5BA1EA}" name="DESPESAS PRINCIPAIS" totalsRowLabel="Total de Despesas" dataDxfId="443" totalsRowDxfId="131">
      <calculatedColumnFormula>TabelaDeDespesasDePessoal11161865591317[[#This Row],[DESPESAS PRINCIPAIS]]</calculatedColumnFormula>
    </tableColumn>
    <tableColumn id="2" xr3:uid="{EF3DF3FB-C9E2-A046-A6C3-C04F906547F3}" name="ESTIMADO" totalsRowFunction="custom" dataDxfId="442" totalsRowDxfId="130">
      <calculatedColumnFormula>#REF!+#REF!+#REF!</calculatedColumnFormula>
      <totalsRowFormula>SUBTOTAL(9,TabelaDeDespesasDePessoal11161865591321252933374145495357[ESTIMADO])</totalsRowFormula>
    </tableColumn>
    <tableColumn id="3" xr3:uid="{C482B153-1FC2-E34D-876E-DBBA81F9335B}" name="REAL" totalsRowFunction="custom" dataDxfId="441" totalsRowDxfId="129">
      <totalsRowFormula>SUBTOTAL(9,TabelaDeDespesasDePessoal11161865591321252933374145495357[REAL])</totalsRowFormula>
    </tableColumn>
    <tableColumn id="5" xr3:uid="{B8160FD4-5862-9F4F-930C-373E72A06DFC}" name="DIFERENÇA" totalsRowFunction="custom" dataDxfId="440" totalsRowDxfId="128">
      <calculatedColumnFormula>TabelaDeDespesasDePessoal11161865591321252933374145495357[[#This Row],[ESTIMADO]]-TabelaDeDespesasDePessoal11161865591321252933374145495357[[#This Row],[REAL]]</calculatedColumnFormula>
      <totalsRowFormula>SUBTOTAL(9,TabelaDeDespesasDePessoal11161865591321252933374145495357[DIFERENÇA])</totalsRowFormula>
    </tableColumn>
  </tableColumns>
  <tableStyleInfo name="Monthly Budget" showFirstColumn="0" showLastColumn="0" showRowStripes="0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242A6217-C8AB-DB4A-A517-B701B472D35C}" name="TabelaDeDespesasOperacionais712146226101822263034384246505458" displayName="TabelaDeDespesasOperacionais712146226101822263034384246505458" ref="A33:D50" totalsRowCount="1" headerRowDxfId="439" dataDxfId="438" totalsRowDxfId="437">
  <sortState xmlns:xlrd2="http://schemas.microsoft.com/office/spreadsheetml/2017/richdata2" ref="A34:E58">
    <sortCondition ref="A31:A57"/>
  </sortState>
  <tableColumns count="4">
    <tableColumn id="1" xr3:uid="{D84B04BE-186E-F145-BBE2-452E520A6CCE}" name="OUTRAS DESPESAS" totalsRowLabel="Total de Outras Despesas" dataDxfId="436" totalsRowDxfId="11">
      <calculatedColumnFormula>TabelaDeDespesasOperacionais7121462261014[[#This Row],[OUTRAS DESPESAS]]</calculatedColumnFormula>
    </tableColumn>
    <tableColumn id="2" xr3:uid="{943700FA-4B13-6F49-B246-09B859855B7C}" name="ESTIMADO" totalsRowFunction="custom" dataDxfId="435" totalsRowDxfId="10">
      <calculatedColumnFormula>#REF!+#REF!+#REF!</calculatedColumnFormula>
      <totalsRowFormula>SUBTOTAL(9,TabelaDeDespesasOperacionais712146226101822263034384246505458[ESTIMADO])</totalsRowFormula>
    </tableColumn>
    <tableColumn id="3" xr3:uid="{CED3E000-343B-1345-8AD2-113BEE9097F4}" name="REAL" totalsRowFunction="custom" dataDxfId="434" totalsRowDxfId="9">
      <calculatedColumnFormula>#REF!+#REF!+#REF!</calculatedColumnFormula>
      <totalsRowFormula>SUBTOTAL(9,TabelaDeDespesasOperacionais712146226101822263034384246505458[REAL])</totalsRowFormula>
    </tableColumn>
    <tableColumn id="4" xr3:uid="{8D65C238-2E8F-2149-9FFF-FA5D8E19D83F}" name="DIFERENÇA" totalsRowFunction="custom" dataDxfId="433" totalsRowDxfId="8">
      <calculatedColumnFormula>TabelaDeDespesasOperacionais712146226101822263034384246505458[[#This Row],[ESTIMADO]]-TabelaDeDespesasOperacionais712146226101822263034384246505458[[#This Row],[REAL]]</calculatedColumnFormula>
      <totalsRowFormula>SUBTOTAL(9,TabelaDeDespesasOperacionais712146226101822263034384246505458[DIFERENÇA])</totalsRowFormula>
    </tableColumn>
  </tableColumns>
  <tableStyleInfo name="Monthly Budget" showFirstColumn="0" showLastColumn="0" showRowStripes="0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9C5E934C-9817-8849-8C31-A80145F1CDEE}" name="TabelaDeRendimentos813156337111923273135394347515559" displayName="TabelaDeRendimentos813156337111923273135394347515559" ref="A17:D22" totalsRowCount="1" headerRowDxfId="432" dataDxfId="431" totalsRowDxfId="430" headerRowBorderDxfId="428" tableBorderDxfId="429" totalsRowBorderDxfId="427">
  <tableColumns count="4">
    <tableColumn id="1" xr3:uid="{44AD9EBC-87A5-1A48-AE0A-33E43D8703F5}" name="RENDIMENTOS" totalsRowLabel="Total Rendimentos" dataDxfId="426" totalsRowDxfId="139">
      <calculatedColumnFormula>TabelaDeRendimentos8131563371115[[#This Row],[RENDIMENTOS]]</calculatedColumnFormula>
    </tableColumn>
    <tableColumn id="2" xr3:uid="{353DC6AC-4A42-8941-AAF2-5EC5F6DB052E}" name="ESTIMADO" totalsRowFunction="custom" dataDxfId="425" totalsRowDxfId="138">
      <calculatedColumnFormula>#REF!+#REF!+#REF!</calculatedColumnFormula>
      <totalsRowFormula>SUBTOTAL(9,TabelaDeRendimentos813156337111923273135394347515559[ESTIMADO])</totalsRowFormula>
    </tableColumn>
    <tableColumn id="3" xr3:uid="{CE36F1FA-3319-3845-A283-C91A515778DB}" name="REAL" totalsRowFunction="custom" dataDxfId="424" totalsRowDxfId="137">
      <calculatedColumnFormula>#REF!+#REF!+#REF!</calculatedColumnFormula>
      <totalsRowFormula>SUBTOTAL(9,TabelaDeRendimentos813156337111923273135394347515559[REAL])</totalsRowFormula>
    </tableColumn>
    <tableColumn id="4" xr3:uid="{B9BAB6F6-DF19-FE47-A621-D33B8ECDFD9C}" name="DIFERENÇA" totalsRowFunction="custom" dataDxfId="423" totalsRowDxfId="136">
      <calculatedColumnFormula>TabelaDeRendimentos813156337111923273135394347515559[[#This Row],[REAL]]-TabelaDeRendimentos813156337111923273135394347515559[[#This Row],[ESTIMADO]]</calculatedColumnFormula>
      <totalsRowFormula>SUBTOTAL(9,TabelaDeRendimentos813156337111923273135394347515559[DIFERENÇA])</totalsRowFormula>
    </tableColumn>
  </tableColumns>
  <tableStyleInfo name="Monthly Budget" showFirstColumn="0" showLastColumn="0" showRowStripes="0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AF43A2FF-8847-C243-8F9E-9391A9B6BA41}" name="TabelaDeTotais914166448122024283236404448525660" displayName="TabelaDeTotais914166448122024283236404448525660" ref="F17:I20" totalsRowCount="1" headerRowDxfId="422" dataDxfId="421" totalsRowDxfId="420" headerRowBorderDxfId="418" tableBorderDxfId="419" totalsRowBorderDxfId="417">
  <tableColumns count="4">
    <tableColumn id="1" xr3:uid="{6A0A61FC-AE9D-3C46-8CC2-45E2F669D1C5}" name="TOTAL ORÇAMENTAL" totalsRowLabel="Balanço (Rendimento menos Despesas)" dataDxfId="415" totalsRowDxfId="416"/>
    <tableColumn id="2" xr3:uid="{FD35C8C3-A779-844F-AD02-65D0D6872585}" name="ESTIMADO" totalsRowFunction="custom" dataDxfId="413" totalsRowDxfId="414">
      <totalsRowFormula>G18-G19</totalsRowFormula>
    </tableColumn>
    <tableColumn id="3" xr3:uid="{ED0C55CC-7B1C-DF42-8DA0-C3D5A3648260}" name="REAL" totalsRowFunction="custom" dataDxfId="411" totalsRowDxfId="412">
      <totalsRowFormula>H18-H19</totalsRowFormula>
    </tableColumn>
    <tableColumn id="4" xr3:uid="{206C4C13-586B-D64D-943D-F1F4B26F83A2}" name="DIFERENÇA" totalsRowFunction="custom" dataDxfId="409" totalsRowDxfId="410">
      <totalsRowFormula>TabelaDeTotais914166448122024283236404448525660[[#Totals],[REAL]]-TabelaDeTotais914166448122024283236404448525660[[#Totals],[ESTIMADO]]</totalsRowFormula>
    </tableColumn>
  </tableColumns>
  <tableStyleInfo name="Monthly Budget" showFirstColumn="0" showLastColumn="1" showRowStripes="0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D799B4DD-4531-9F46-B7EC-3BB57B3F97CA}" name="TabelaDeDespesasDePessoal1116186559132125293337414549535761" displayName="TabelaDeDespesasDePessoal1116186559132125293337414549535761" ref="A25:D30" totalsRowCount="1" headerRowDxfId="408" dataDxfId="407" totalsRowDxfId="406">
  <tableColumns count="4">
    <tableColumn id="1" xr3:uid="{D9789A3D-5280-C94B-8DBC-9937CE92D56B}" name="DESPESAS PRINCIPAIS" totalsRowLabel="Total de Despesas" dataDxfId="405" totalsRowDxfId="15">
      <calculatedColumnFormula>TabelaDeDespesasDePessoal11161865591317[[#This Row],[DESPESAS PRINCIPAIS]]</calculatedColumnFormula>
    </tableColumn>
    <tableColumn id="2" xr3:uid="{E947E56F-4482-9D47-B752-0A76803E277A}" name="ESTIMADO" totalsRowFunction="custom" dataDxfId="404" totalsRowDxfId="14">
      <calculatedColumnFormula>#REF!+#REF!+#REF!</calculatedColumnFormula>
      <totalsRowFormula>SUBTOTAL(9,TabelaDeDespesasDePessoal1116186559132125293337414549535761[ESTIMADO])</totalsRowFormula>
    </tableColumn>
    <tableColumn id="3" xr3:uid="{B802CDA1-9AE4-E645-A2F9-E95002A520D0}" name="REAL" totalsRowFunction="custom" dataDxfId="403" totalsRowDxfId="13">
      <totalsRowFormula>SUBTOTAL(9,TabelaDeDespesasDePessoal1116186559132125293337414549535761[REAL])</totalsRowFormula>
    </tableColumn>
    <tableColumn id="5" xr3:uid="{8216A9F9-96B6-594E-B189-1FD1619B293F}" name="DIFERENÇA" totalsRowFunction="custom" dataDxfId="402" totalsRowDxfId="12">
      <calculatedColumnFormula>TabelaDeDespesasDePessoal1116186559132125293337414549535761[[#This Row],[ESTIMADO]]-TabelaDeDespesasDePessoal1116186559132125293337414549535761[[#This Row],[REAL]]</calculatedColumnFormula>
      <totalsRowFormula>SUBTOTAL(9,TabelaDeDespesasDePessoal1116186559132125293337414549535761[DIFERENÇA])</totalsRowFormula>
    </tableColumn>
  </tableColumns>
  <tableStyleInfo name="Monthly Budget" showFirstColumn="0" showLastColumn="0" showRowStripes="0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D837E658-831D-174F-AAA2-033CFF61223F}" name="TabelaDeDespesasOperacionais71214622610182226303438424650545866" displayName="TabelaDeDespesasOperacionais71214622610182226303438424650545866" ref="A33:D50" totalsRowCount="1" headerRowDxfId="401" dataDxfId="400" totalsRowDxfId="399">
  <sortState xmlns:xlrd2="http://schemas.microsoft.com/office/spreadsheetml/2017/richdata2" ref="A34:E58">
    <sortCondition ref="A31:A57"/>
  </sortState>
  <tableColumns count="4">
    <tableColumn id="1" xr3:uid="{B6247340-E540-304A-8A63-DEB9B6A3F176}" name="OUTRAS DESPESAS" totalsRowLabel="Total de Outras Despesas" dataDxfId="398" totalsRowDxfId="3">
      <calculatedColumnFormula>TabelaDeDespesasOperacionais7121462261014[[#This Row],[OUTRAS DESPESAS]]</calculatedColumnFormula>
    </tableColumn>
    <tableColumn id="2" xr3:uid="{CA7E9D11-4088-6347-9BE7-5FA8F5285977}" name="ESTIMADO" totalsRowFunction="custom" dataDxfId="397" totalsRowDxfId="2">
      <calculatedColumnFormula>#REF!+#REF!+#REF!</calculatedColumnFormula>
      <totalsRowFormula>SUBTOTAL(9,TabelaDeDespesasOperacionais71214622610182226303438424650545866[ESTIMADO])</totalsRowFormula>
    </tableColumn>
    <tableColumn id="3" xr3:uid="{9EF35CF3-DC4D-1140-BBBF-2104DA4249A5}" name="REAL" totalsRowFunction="custom" dataDxfId="396" totalsRowDxfId="1">
      <calculatedColumnFormula>#REF!+#REF!+#REF!</calculatedColumnFormula>
      <totalsRowFormula>SUBTOTAL(9,TabelaDeDespesasOperacionais71214622610182226303438424650545866[REAL])</totalsRowFormula>
    </tableColumn>
    <tableColumn id="4" xr3:uid="{8DC50239-2B6E-CF4E-996A-81172E32A9D4}" name="DIFERENÇA" totalsRowFunction="custom" dataDxfId="395" totalsRowDxfId="0">
      <calculatedColumnFormula>TabelaDeDespesasOperacionais71214622610182226303438424650545866[[#This Row],[ESTIMADO]]-TabelaDeDespesasOperacionais71214622610182226303438424650545866[[#This Row],[REAL]]</calculatedColumnFormula>
      <totalsRowFormula>SUBTOTAL(9,TabelaDeDespesasOperacionais71214622610182226303438424650545866[DIFERENÇA])</totalsRowFormula>
    </tableColumn>
  </tableColumns>
  <tableStyleInfo name="Monthly Budget" showFirstColumn="0" showLastColumn="0" showRowStripes="0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8E067A83-C378-4949-AE76-6C1FC5474922}" name="TabelaDeRendimentos81315633711192327313539434751555967" displayName="TabelaDeRendimentos81315633711192327313539434751555967" ref="A17:D22" totalsRowCount="1" headerRowDxfId="394" dataDxfId="393" totalsRowDxfId="392" headerRowBorderDxfId="390" tableBorderDxfId="391" totalsRowBorderDxfId="389">
  <tableColumns count="4">
    <tableColumn id="1" xr3:uid="{8EE534C7-5BF9-2D41-A5D1-7CAE56F3245E}" name="RENDIMENTOS" totalsRowLabel="Total Rendimentos" dataDxfId="388" totalsRowDxfId="143">
      <calculatedColumnFormula>TabelaDeRendimentos8131563371115[[#This Row],[RENDIMENTOS]]</calculatedColumnFormula>
    </tableColumn>
    <tableColumn id="2" xr3:uid="{146396B0-0832-9B43-B8A2-71CA17D7B201}" name="ESTIMADO" totalsRowFunction="custom" dataDxfId="387" totalsRowDxfId="142">
      <calculatedColumnFormula>#REF!+#REF!+#REF!</calculatedColumnFormula>
      <totalsRowFormula>SUBTOTAL(9,TabelaDeRendimentos81315633711192327313539434751555967[ESTIMADO])</totalsRowFormula>
    </tableColumn>
    <tableColumn id="3" xr3:uid="{A4800640-55AF-C44D-8F87-467DD0F906B4}" name="REAL" totalsRowFunction="custom" dataDxfId="386" totalsRowDxfId="141">
      <calculatedColumnFormula>#REF!+#REF!+#REF!</calculatedColumnFormula>
      <totalsRowFormula>SUBTOTAL(9,TabelaDeRendimentos81315633711192327313539434751555967[REAL])</totalsRowFormula>
    </tableColumn>
    <tableColumn id="4" xr3:uid="{85690E16-0D97-BD4A-86D8-9884C4C6E097}" name="DIFERENÇA" totalsRowFunction="custom" dataDxfId="385" totalsRowDxfId="140">
      <calculatedColumnFormula>TabelaDeRendimentos81315633711192327313539434751555967[[#This Row],[REAL]]-TabelaDeRendimentos81315633711192327313539434751555967[[#This Row],[ESTIMADO]]</calculatedColumnFormula>
      <totalsRowFormula>SUBTOTAL(9,TabelaDeRendimentos81315633711192327313539434751555967[DIFERENÇA])</totalsRowFormula>
    </tableColumn>
  </tableColumns>
  <tableStyleInfo name="Monthly Budget" showFirstColumn="0" showLastColumn="0" showRowStripes="0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B04DC1A0-6DCC-5A49-859E-A065D83211F4}" name="TabelaDeTotais91416644812202428323640444852566068" displayName="TabelaDeTotais91416644812202428323640444852566068" ref="F17:I20" totalsRowCount="1" headerRowDxfId="384" dataDxfId="383" totalsRowDxfId="382" headerRowBorderDxfId="380" tableBorderDxfId="381" totalsRowBorderDxfId="379">
  <tableColumns count="4">
    <tableColumn id="1" xr3:uid="{75EC7474-70CF-A642-883F-5DF879FB0D9B}" name="TOTAL ORÇAMENTAL" totalsRowLabel="Balanço (Rendimento menos Despesas)" dataDxfId="377" totalsRowDxfId="378"/>
    <tableColumn id="2" xr3:uid="{F13958B9-312F-E448-9204-B80B55AAFBCD}" name="ESTIMADO" totalsRowFunction="custom" dataDxfId="375" totalsRowDxfId="376">
      <totalsRowFormula>G18-G19</totalsRowFormula>
    </tableColumn>
    <tableColumn id="3" xr3:uid="{4A53F72A-9582-8B47-842D-5B920AF97467}" name="REAL" totalsRowFunction="custom" dataDxfId="373" totalsRowDxfId="374">
      <totalsRowFormula>H18-H19</totalsRowFormula>
    </tableColumn>
    <tableColumn id="4" xr3:uid="{DF2D1DA0-0AD5-2B48-AC0F-E80DE37441E3}" name="DIFERENÇA" totalsRowFunction="custom" dataDxfId="371" totalsRowDxfId="372">
      <totalsRowFormula>TabelaDeTotais91416644812202428323640444852566068[[#Totals],[REAL]]-TabelaDeTotais91416644812202428323640444852566068[[#Totals],[ESTIMADO]]</totalsRowFormula>
    </tableColumn>
  </tableColumns>
  <tableStyleInfo name="Monthly Budget" showFirstColumn="0" showLastColumn="1" showRowStripes="0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1E191978-7B51-B347-994C-B60819EB3C92}" name="TabelaDeDespesasDePessoal111618655913212529333741454953576169" displayName="TabelaDeDespesasDePessoal111618655913212529333741454953576169" ref="A25:D30" totalsRowCount="1" headerRowDxfId="370" dataDxfId="369" totalsRowDxfId="368">
  <tableColumns count="4">
    <tableColumn id="1" xr3:uid="{D0B56EE7-429C-EC4D-A7D3-B665C4B63A89}" name="DESPESAS PRINCIPAIS" totalsRowLabel="Total de Despesas" dataDxfId="367" totalsRowDxfId="7">
      <calculatedColumnFormula>TabelaDeDespesasDePessoal11161865591317[[#This Row],[DESPESAS PRINCIPAIS]]</calculatedColumnFormula>
    </tableColumn>
    <tableColumn id="2" xr3:uid="{0ECF08B2-BCAE-3841-BC89-89AC72711D86}" name="ESTIMADO" totalsRowFunction="custom" dataDxfId="366" totalsRowDxfId="6">
      <calculatedColumnFormula>#REF!+#REF!+#REF!</calculatedColumnFormula>
      <totalsRowFormula>SUBTOTAL(9,TabelaDeDespesasDePessoal111618655913212529333741454953576169[ESTIMADO])</totalsRowFormula>
    </tableColumn>
    <tableColumn id="3" xr3:uid="{8F677BE4-9D61-D646-9C42-E80ADADD5D34}" name="REAL" totalsRowFunction="custom" dataDxfId="365" totalsRowDxfId="5">
      <totalsRowFormula>SUBTOTAL(9,TabelaDeDespesasDePessoal111618655913212529333741454953576169[REAL])</totalsRowFormula>
    </tableColumn>
    <tableColumn id="5" xr3:uid="{E32FCC90-12DA-DC42-9DF6-197414B5E134}" name="DIFERENÇA" totalsRowFunction="custom" dataDxfId="364" totalsRowDxfId="4">
      <calculatedColumnFormula>TabelaDeDespesasDePessoal111618655913212529333741454953576169[[#This Row],[ESTIMADO]]-TabelaDeDespesasDePessoal111618655913212529333741454953576169[[#This Row],[REAL]]</calculatedColumnFormula>
      <totalsRowFormula>SUBTOTAL(9,TabelaDeDespesasDePessoal111618655913212529333741454953576169[DIFERENÇA])</totalsRowFormula>
    </tableColumn>
  </tableColumns>
  <tableStyleInfo name="Monthly Budget" showFirstColumn="0" showLastColumn="0" showRowStripes="0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00000000-000C-0000-FFFF-FFFF02000000}" name="TabelaDeTotais9141664" displayName="TabelaDeTotais9141664" ref="F17:I20" totalsRowCount="1" headerRowDxfId="297" dataDxfId="295" totalsRowDxfId="296" headerRowBorderDxfId="846" tableBorderDxfId="845" totalsRowBorderDxfId="844">
  <tableColumns count="4">
    <tableColumn id="1" xr3:uid="{00000000-0010-0000-0200-000001000000}" name="TOTAL ORÇAMENTAL" totalsRowLabel="Balanço (Rendimento menos Despesas)" dataDxfId="305" totalsRowDxfId="304"/>
    <tableColumn id="2" xr3:uid="{00000000-0010-0000-0200-000002000000}" name="ESTIMADO" totalsRowFunction="custom" dataDxfId="303" totalsRowDxfId="302">
      <totalsRowFormula>G18-G19</totalsRowFormula>
    </tableColumn>
    <tableColumn id="3" xr3:uid="{00000000-0010-0000-0200-000003000000}" name="REAL" totalsRowFunction="custom" dataDxfId="301" totalsRowDxfId="300">
      <totalsRowFormula>H18-H19</totalsRowFormula>
    </tableColumn>
    <tableColumn id="4" xr3:uid="{00000000-0010-0000-0200-000004000000}" name="DIFERENÇA" totalsRowFunction="custom" dataDxfId="299" totalsRowDxfId="298">
      <totalsRowFormula>TabelaDeTotais9141664[[#Totals],[REAL]]-TabelaDeTotais9141664[[#Totals],[ESTIMADO]]</totalsRowFormula>
    </tableColumn>
  </tableColumns>
  <tableStyleInfo name="Monthly Budget" showFirstColumn="0" showLastColumn="1" showRowStripes="0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00000000-000C-0000-FFFF-FFFF03000000}" name="TabelaDeDespesasDePessoal11161865" displayName="TabelaDeDespesasDePessoal11161865" ref="A25:D30" totalsRowCount="1" headerRowDxfId="286" dataDxfId="284" totalsRowDxfId="285">
  <tableColumns count="4">
    <tableColumn id="1" xr3:uid="{00000000-0010-0000-0300-000001000000}" name="DESPESAS PRINCIPAIS" totalsRowLabel="Total de Despesas" dataDxfId="294" totalsRowDxfId="293">
      <calculatedColumnFormula>TabelaDeDespesasDePessoal11161865591317[[#This Row],[DESPESAS PRINCIPAIS]]</calculatedColumnFormula>
    </tableColumn>
    <tableColumn id="2" xr3:uid="{00000000-0010-0000-0300-000002000000}" name="ESTIMADO" totalsRowFunction="custom" dataDxfId="292" totalsRowDxfId="291">
      <calculatedColumnFormula>TabelaDeDespesasDePessoal11161865591321[[#This Row],[ESTIMADO]]+TabelaDeDespesasDePessoal1116186559132125[[#This Row],[ESTIMADO]]+TabelaDeDespesasDePessoal111618655913212529[[#This Row],[ESTIMADO]]</calculatedColumnFormula>
      <totalsRowFormula>SUBTOTAL(9,TabelaDeDespesasDePessoal11161865[ESTIMADO])</totalsRowFormula>
    </tableColumn>
    <tableColumn id="3" xr3:uid="{00000000-0010-0000-0300-000003000000}" name="REAL" totalsRowFunction="custom" dataDxfId="290" totalsRowDxfId="289">
      <calculatedColumnFormula>TabelaDeDespesasDePessoal11161865591321[[#This Row],[REAL]]+TabelaDeDespesasDePessoal1116186559132125[[#This Row],[REAL]]+TabelaDeDespesasDePessoal111618655913212529[[#This Row],[REAL]]</calculatedColumnFormula>
      <totalsRowFormula>SUBTOTAL(9,TabelaDeDespesasDePessoal11161865[REAL])</totalsRowFormula>
    </tableColumn>
    <tableColumn id="5" xr3:uid="{00000000-0010-0000-0300-000005000000}" name="DIFERENÇA" totalsRowFunction="custom" dataDxfId="288" totalsRowDxfId="287">
      <calculatedColumnFormula>TabelaDeDespesasDePessoal11161865[[#This Row],[ESTIMADO]]-TabelaDeDespesasDePessoal11161865[[#This Row],[REAL]]</calculatedColumnFormula>
      <totalsRowFormula>SUBTOTAL(9,TabelaDeDespesasDePessoal11161865[DIFERENÇA])</totalsRowFormula>
    </tableColumn>
  </tableColumns>
  <tableStyleInfo name="Monthly Budget" showFirstColumn="0" showLastColumn="0" showRowStripes="0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8BE4EFE-E673-144B-AF88-F95EB7FE97F4}" name="TabelaDeDespesasOperacionais71214622" displayName="TabelaDeDespesasOperacionais71214622" ref="A33:D50" totalsRowCount="1" headerRowDxfId="275" dataDxfId="273" totalsRowDxfId="274">
  <sortState xmlns:xlrd2="http://schemas.microsoft.com/office/spreadsheetml/2017/richdata2" ref="A34:E58">
    <sortCondition ref="A31:A57"/>
  </sortState>
  <tableColumns count="4">
    <tableColumn id="1" xr3:uid="{941AD304-DD8E-C04B-BBE8-C1D93138D450}" name="OUTRAS DESPESAS" totalsRowLabel="Total de Outras Despesas" dataDxfId="283" totalsRowDxfId="282">
      <calculatedColumnFormula>TabelaDeDespesasOperacionais7121462261014[[#This Row],[OUTRAS DESPESAS]]</calculatedColumnFormula>
    </tableColumn>
    <tableColumn id="2" xr3:uid="{F5B4D64F-3048-7E46-BE87-50A7A2CCA8CC}" name="ESTIMADO" totalsRowFunction="custom" dataDxfId="281" totalsRowDxfId="280">
      <calculatedColumnFormula>TabelaDeDespesasOperacionais7121462261018222630[[#This Row],[ESTIMADO]]+TabelaDeDespesasOperacionais712146226101822263034[[#This Row],[ESTIMADO]]+TabelaDeDespesasOperacionais71214622610182226303438[[#This Row],[ESTIMADO]]</calculatedColumnFormula>
      <totalsRowFormula>SUBTOTAL(9,TabelaDeDespesasOperacionais71214622[ESTIMADO])</totalsRowFormula>
    </tableColumn>
    <tableColumn id="3" xr3:uid="{C4F383F5-90BE-FC41-AEE0-908067737D08}" name="REAL" totalsRowFunction="custom" dataDxfId="279" totalsRowDxfId="278">
      <calculatedColumnFormula>TabelaDeDespesasOperacionais7121462261018222630[[#This Row],[REAL]]+TabelaDeDespesasOperacionais712146226101822263034[[#This Row],[REAL]]+TabelaDeDespesasOperacionais71214622610182226303438[[#This Row],[REAL]]</calculatedColumnFormula>
      <totalsRowFormula>SUBTOTAL(9,TabelaDeDespesasOperacionais71214622[REAL])</totalsRowFormula>
    </tableColumn>
    <tableColumn id="4" xr3:uid="{9E57DDAD-DFA3-E143-BFA3-036FD68A944D}" name="DIFERENÇA" totalsRowFunction="custom" dataDxfId="277" totalsRowDxfId="276">
      <calculatedColumnFormula>TabelaDeDespesasOperacionais71214622[[#This Row],[ESTIMADO]]-TabelaDeDespesasOperacionais71214622[[#This Row],[REAL]]</calculatedColumnFormula>
      <totalsRowFormula>SUBTOTAL(9,TabelaDeDespesasOperacionais71214622[DIFERENÇA])</totalsRowFormula>
    </tableColumn>
  </tableColumns>
  <tableStyleInfo name="Monthly Budget"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astupcontabilidade.com.br/" TargetMode="Externa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6.xml"/><Relationship Id="rId3" Type="http://schemas.openxmlformats.org/officeDocument/2006/relationships/drawing" Target="../drawings/drawing10.xml"/><Relationship Id="rId7" Type="http://schemas.openxmlformats.org/officeDocument/2006/relationships/table" Target="../tables/table35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astupcontabilidade.com.br/" TargetMode="External"/><Relationship Id="rId6" Type="http://schemas.openxmlformats.org/officeDocument/2006/relationships/table" Target="../tables/table34.xml"/><Relationship Id="rId5" Type="http://schemas.openxmlformats.org/officeDocument/2006/relationships/table" Target="../tables/table33.xml"/><Relationship Id="rId4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0.xml"/><Relationship Id="rId3" Type="http://schemas.openxmlformats.org/officeDocument/2006/relationships/drawing" Target="../drawings/drawing11.xml"/><Relationship Id="rId7" Type="http://schemas.openxmlformats.org/officeDocument/2006/relationships/table" Target="../tables/table39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castupcontabilidade.com.br/" TargetMode="External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4.xml"/><Relationship Id="rId3" Type="http://schemas.openxmlformats.org/officeDocument/2006/relationships/drawing" Target="../drawings/drawing12.xml"/><Relationship Id="rId7" Type="http://schemas.openxmlformats.org/officeDocument/2006/relationships/table" Target="../tables/table43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castupcontabilidade.com.br/" TargetMode="External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vmlDrawing" Target="../drawings/vmlDrawing12.v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8.xml"/><Relationship Id="rId3" Type="http://schemas.openxmlformats.org/officeDocument/2006/relationships/drawing" Target="../drawings/drawing13.xml"/><Relationship Id="rId7" Type="http://schemas.openxmlformats.org/officeDocument/2006/relationships/table" Target="../tables/table47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castupcontabilidade.com.br/" TargetMode="External"/><Relationship Id="rId6" Type="http://schemas.openxmlformats.org/officeDocument/2006/relationships/table" Target="../tables/table46.xml"/><Relationship Id="rId5" Type="http://schemas.openxmlformats.org/officeDocument/2006/relationships/table" Target="../tables/table45.xml"/><Relationship Id="rId4" Type="http://schemas.openxmlformats.org/officeDocument/2006/relationships/vmlDrawing" Target="../drawings/vmlDrawing13.v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2.xml"/><Relationship Id="rId3" Type="http://schemas.openxmlformats.org/officeDocument/2006/relationships/drawing" Target="../drawings/drawing14.xml"/><Relationship Id="rId7" Type="http://schemas.openxmlformats.org/officeDocument/2006/relationships/table" Target="../tables/table51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castupcontabilidade.com.br/" TargetMode="External"/><Relationship Id="rId6" Type="http://schemas.openxmlformats.org/officeDocument/2006/relationships/table" Target="../tables/table50.xml"/><Relationship Id="rId5" Type="http://schemas.openxmlformats.org/officeDocument/2006/relationships/table" Target="../tables/table49.xml"/><Relationship Id="rId4" Type="http://schemas.openxmlformats.org/officeDocument/2006/relationships/vmlDrawing" Target="../drawings/vmlDrawing14.v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6.xml"/><Relationship Id="rId3" Type="http://schemas.openxmlformats.org/officeDocument/2006/relationships/drawing" Target="../drawings/drawing15.xml"/><Relationship Id="rId7" Type="http://schemas.openxmlformats.org/officeDocument/2006/relationships/table" Target="../tables/table5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castupcontabilidade.com.br/" TargetMode="External"/><Relationship Id="rId6" Type="http://schemas.openxmlformats.org/officeDocument/2006/relationships/table" Target="../tables/table54.xml"/><Relationship Id="rId5" Type="http://schemas.openxmlformats.org/officeDocument/2006/relationships/table" Target="../tables/table53.xml"/><Relationship Id="rId4" Type="http://schemas.openxmlformats.org/officeDocument/2006/relationships/vmlDrawing" Target="../drawings/vmlDrawing15.v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0.xml"/><Relationship Id="rId3" Type="http://schemas.openxmlformats.org/officeDocument/2006/relationships/drawing" Target="../drawings/drawing16.xml"/><Relationship Id="rId7" Type="http://schemas.openxmlformats.org/officeDocument/2006/relationships/table" Target="../tables/table59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castupcontabilidade.com.br/" TargetMode="External"/><Relationship Id="rId6" Type="http://schemas.openxmlformats.org/officeDocument/2006/relationships/table" Target="../tables/table58.xml"/><Relationship Id="rId5" Type="http://schemas.openxmlformats.org/officeDocument/2006/relationships/table" Target="../tables/table57.xml"/><Relationship Id="rId4" Type="http://schemas.openxmlformats.org/officeDocument/2006/relationships/vmlDrawing" Target="../drawings/vmlDrawing16.v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4.xml"/><Relationship Id="rId3" Type="http://schemas.openxmlformats.org/officeDocument/2006/relationships/drawing" Target="../drawings/drawing17.xml"/><Relationship Id="rId7" Type="http://schemas.openxmlformats.org/officeDocument/2006/relationships/table" Target="../tables/table63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castupcontabilidade.com.br/" TargetMode="External"/><Relationship Id="rId6" Type="http://schemas.openxmlformats.org/officeDocument/2006/relationships/table" Target="../tables/table62.xml"/><Relationship Id="rId5" Type="http://schemas.openxmlformats.org/officeDocument/2006/relationships/table" Target="../tables/table61.xml"/><Relationship Id="rId4" Type="http://schemas.openxmlformats.org/officeDocument/2006/relationships/vmlDrawing" Target="../drawings/vmlDrawing17.v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8.xml"/><Relationship Id="rId3" Type="http://schemas.openxmlformats.org/officeDocument/2006/relationships/drawing" Target="../drawings/drawing18.xml"/><Relationship Id="rId7" Type="http://schemas.openxmlformats.org/officeDocument/2006/relationships/table" Target="../tables/table67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castupcontabilidade.com.br/" TargetMode="External"/><Relationship Id="rId6" Type="http://schemas.openxmlformats.org/officeDocument/2006/relationships/table" Target="../tables/table66.xml"/><Relationship Id="rId5" Type="http://schemas.openxmlformats.org/officeDocument/2006/relationships/table" Target="../tables/table65.xml"/><Relationship Id="rId4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.xml"/><Relationship Id="rId3" Type="http://schemas.openxmlformats.org/officeDocument/2006/relationships/drawing" Target="../drawings/drawing2.xml"/><Relationship Id="rId7" Type="http://schemas.openxmlformats.org/officeDocument/2006/relationships/table" Target="../tables/table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astupcontabilidade.com.br/" TargetMode="External"/><Relationship Id="rId6" Type="http://schemas.openxmlformats.org/officeDocument/2006/relationships/table" Target="../tables/table2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drawing" Target="../drawings/drawing3.xml"/><Relationship Id="rId7" Type="http://schemas.openxmlformats.org/officeDocument/2006/relationships/table" Target="../tables/table7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astupcontabilidade.com.br/" TargetMode="Externa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2.xml"/><Relationship Id="rId3" Type="http://schemas.openxmlformats.org/officeDocument/2006/relationships/drawing" Target="../drawings/drawing4.xml"/><Relationship Id="rId7" Type="http://schemas.openxmlformats.org/officeDocument/2006/relationships/table" Target="../tables/table11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astupcontabilidade.com.br/" TargetMode="External"/><Relationship Id="rId6" Type="http://schemas.openxmlformats.org/officeDocument/2006/relationships/table" Target="../tables/table10.xml"/><Relationship Id="rId5" Type="http://schemas.openxmlformats.org/officeDocument/2006/relationships/table" Target="../tables/table9.xm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drawing" Target="../drawings/drawing5.xml"/><Relationship Id="rId7" Type="http://schemas.openxmlformats.org/officeDocument/2006/relationships/table" Target="../tables/table1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astupcontabilidade.com.br/" TargetMode="External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4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0.xml"/><Relationship Id="rId3" Type="http://schemas.openxmlformats.org/officeDocument/2006/relationships/drawing" Target="../drawings/drawing6.xml"/><Relationship Id="rId7" Type="http://schemas.openxmlformats.org/officeDocument/2006/relationships/table" Target="../tables/table19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astupcontabilidade.com.br/" TargetMode="External"/><Relationship Id="rId6" Type="http://schemas.openxmlformats.org/officeDocument/2006/relationships/table" Target="../tables/table18.xml"/><Relationship Id="rId5" Type="http://schemas.openxmlformats.org/officeDocument/2006/relationships/table" Target="../tables/table17.xml"/><Relationship Id="rId4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4.xml"/><Relationship Id="rId3" Type="http://schemas.openxmlformats.org/officeDocument/2006/relationships/drawing" Target="../drawings/drawing7.xml"/><Relationship Id="rId7" Type="http://schemas.openxmlformats.org/officeDocument/2006/relationships/table" Target="../tables/table23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astupcontabilidade.com.br/" TargetMode="External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8.xml"/><Relationship Id="rId3" Type="http://schemas.openxmlformats.org/officeDocument/2006/relationships/drawing" Target="../drawings/drawing8.xml"/><Relationship Id="rId7" Type="http://schemas.openxmlformats.org/officeDocument/2006/relationships/table" Target="../tables/table2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astupcontabilidade.com.br/" TargetMode="External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drawing" Target="../drawings/drawing9.xml"/><Relationship Id="rId7" Type="http://schemas.openxmlformats.org/officeDocument/2006/relationships/table" Target="../tables/table31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astupcontabilidade.com.br/" TargetMode="External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4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E30EA-9D12-304C-858D-32030A5FB04E}">
  <sheetPr>
    <pageSetUpPr autoPageBreaks="0" fitToPage="1"/>
  </sheetPr>
  <dimension ref="A1:W10337"/>
  <sheetViews>
    <sheetView showGridLines="0" tabSelected="1" workbookViewId="0">
      <selection activeCell="A18" sqref="A18:I18"/>
    </sheetView>
  </sheetViews>
  <sheetFormatPr baseColWidth="10" defaultColWidth="8.83203125" defaultRowHeight="16" customHeight="1" x14ac:dyDescent="0.2"/>
  <cols>
    <col min="1" max="1" width="27.6640625" style="3" bestFit="1" customWidth="1"/>
    <col min="2" max="4" width="14.6640625" style="3" customWidth="1"/>
    <col min="5" max="5" width="4.6640625" style="3" customWidth="1"/>
    <col min="6" max="6" width="38.6640625" style="3" customWidth="1"/>
    <col min="7" max="9" width="14.6640625" style="2" customWidth="1"/>
    <col min="10" max="10" width="21.6640625" style="2" customWidth="1"/>
    <col min="11" max="11" width="14" customWidth="1"/>
    <col min="12" max="13" width="13.83203125" customWidth="1"/>
  </cols>
  <sheetData>
    <row r="1" spans="1:23" s="17" customFormat="1" ht="16" customHeight="1" x14ac:dyDescent="0.2">
      <c r="A1" s="19"/>
      <c r="B1" s="19"/>
      <c r="C1" s="19"/>
      <c r="D1" s="19"/>
      <c r="E1" s="19"/>
      <c r="F1" s="19"/>
      <c r="G1" s="19"/>
      <c r="H1" s="19"/>
      <c r="I1" s="19"/>
    </row>
    <row r="2" spans="1:23" s="17" customFormat="1" ht="16" customHeight="1" x14ac:dyDescent="0.2">
      <c r="A2" s="19"/>
      <c r="B2" s="19"/>
      <c r="C2" s="19"/>
      <c r="D2" s="19"/>
      <c r="E2" s="19"/>
      <c r="F2" s="19"/>
      <c r="G2" s="19"/>
      <c r="H2" s="19"/>
      <c r="I2" s="19"/>
    </row>
    <row r="3" spans="1:23" s="17" customFormat="1" ht="16" customHeight="1" x14ac:dyDescent="0.2">
      <c r="A3" s="19"/>
      <c r="B3" s="19"/>
      <c r="C3" s="19"/>
      <c r="D3" s="19"/>
      <c r="E3" s="19"/>
      <c r="F3" s="19"/>
      <c r="G3" s="19"/>
      <c r="H3" s="19"/>
      <c r="I3" s="19"/>
    </row>
    <row r="4" spans="1:23" s="17" customFormat="1" ht="16" customHeight="1" x14ac:dyDescent="0.2">
      <c r="A4" s="19"/>
      <c r="B4" s="19"/>
      <c r="C4" s="19"/>
      <c r="D4" s="19"/>
      <c r="E4" s="19"/>
      <c r="F4" s="19"/>
      <c r="G4" s="19"/>
      <c r="H4" s="19"/>
      <c r="I4" s="19"/>
    </row>
    <row r="5" spans="1:23" s="17" customFormat="1" ht="16" customHeight="1" x14ac:dyDescent="0.2">
      <c r="A5" s="19"/>
      <c r="B5" s="19"/>
      <c r="C5" s="19"/>
      <c r="D5" s="19"/>
      <c r="E5" s="19"/>
      <c r="F5" s="19"/>
      <c r="G5" s="19"/>
      <c r="H5" s="19"/>
      <c r="I5" s="19"/>
    </row>
    <row r="6" spans="1:23" s="17" customFormat="1" ht="16" customHeight="1" x14ac:dyDescent="0.2">
      <c r="A6" s="19"/>
      <c r="B6" s="19"/>
      <c r="C6" s="19"/>
      <c r="D6" s="19"/>
      <c r="E6" s="19"/>
      <c r="F6" s="19"/>
      <c r="G6" s="19"/>
      <c r="H6" s="19"/>
      <c r="I6" s="19"/>
    </row>
    <row r="7" spans="1:23" s="17" customFormat="1" ht="16" customHeight="1" x14ac:dyDescent="0.2">
      <c r="A7" s="19"/>
      <c r="B7" s="19"/>
      <c r="C7" s="19"/>
      <c r="D7" s="19"/>
      <c r="E7" s="19"/>
      <c r="F7" s="19"/>
      <c r="G7" s="19"/>
      <c r="H7" s="19"/>
      <c r="I7" s="19"/>
    </row>
    <row r="8" spans="1:23" s="17" customFormat="1" ht="16" customHeight="1" x14ac:dyDescent="0.2">
      <c r="A8" s="19"/>
      <c r="B8" s="19"/>
      <c r="C8" s="19"/>
      <c r="D8" s="19"/>
      <c r="E8" s="19"/>
      <c r="F8" s="19"/>
      <c r="G8" s="19"/>
      <c r="H8" s="19"/>
      <c r="I8" s="19"/>
    </row>
    <row r="9" spans="1:23" s="17" customFormat="1" ht="16" customHeight="1" x14ac:dyDescent="0.2">
      <c r="A9" s="19"/>
      <c r="B9" s="19"/>
      <c r="C9" s="19"/>
      <c r="D9" s="19"/>
      <c r="E9" s="19"/>
      <c r="F9" s="19"/>
      <c r="G9" s="19"/>
      <c r="H9" s="19"/>
      <c r="I9" s="19"/>
    </row>
    <row r="10" spans="1:23" s="17" customFormat="1" ht="16" customHeight="1" x14ac:dyDescent="0.2">
      <c r="A10" s="19"/>
      <c r="B10" s="19"/>
      <c r="C10" s="19"/>
      <c r="D10" s="19"/>
      <c r="E10" s="19"/>
      <c r="F10" s="19"/>
      <c r="G10" s="19"/>
      <c r="H10" s="19"/>
      <c r="I10" s="19"/>
    </row>
    <row r="11" spans="1:23" s="17" customFormat="1" ht="16" customHeight="1" x14ac:dyDescent="0.2">
      <c r="A11" s="18" t="s">
        <v>36</v>
      </c>
      <c r="B11" s="20"/>
      <c r="C11" s="20"/>
      <c r="D11" s="21"/>
      <c r="E11" s="22"/>
      <c r="F11" s="19"/>
      <c r="G11" s="19"/>
      <c r="H11" s="21" t="s">
        <v>37</v>
      </c>
      <c r="I11" s="22" t="s">
        <v>38</v>
      </c>
    </row>
    <row r="12" spans="1:23" s="17" customFormat="1" ht="16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</row>
    <row r="13" spans="1:23" s="17" customFormat="1" ht="16" customHeight="1" x14ac:dyDescent="0.2">
      <c r="A13" s="19"/>
      <c r="B13" s="19"/>
      <c r="C13" s="19"/>
      <c r="D13" s="19"/>
      <c r="E13" s="19"/>
      <c r="F13" s="19"/>
      <c r="G13" s="19"/>
      <c r="H13" s="19"/>
      <c r="I13" s="19"/>
    </row>
    <row r="14" spans="1:23" ht="21" x14ac:dyDescent="0.25">
      <c r="A14" s="12" t="s">
        <v>44</v>
      </c>
      <c r="B14" s="13"/>
      <c r="C14" s="13"/>
      <c r="D14" s="13"/>
      <c r="E14" s="13"/>
      <c r="F14" s="13"/>
      <c r="G14" s="13"/>
      <c r="H14" s="13"/>
      <c r="I14" s="1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15" x14ac:dyDescent="0.2">
      <c r="A15" s="46"/>
      <c r="B15" s="47"/>
      <c r="C15" s="47"/>
      <c r="D15" s="47"/>
      <c r="E15" s="38"/>
      <c r="F15" s="38"/>
      <c r="G15" s="38"/>
      <c r="H15" s="38"/>
      <c r="I15" s="38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3" ht="15" x14ac:dyDescent="0.2">
      <c r="A16" s="58" t="s">
        <v>60</v>
      </c>
      <c r="B16" s="58"/>
      <c r="C16" s="58"/>
      <c r="D16" s="58"/>
      <c r="E16" s="58"/>
      <c r="F16" s="58"/>
      <c r="G16" s="58"/>
      <c r="H16" s="58"/>
      <c r="I16" s="58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3" ht="15" x14ac:dyDescent="0.2">
      <c r="A17" s="58"/>
      <c r="B17" s="58"/>
      <c r="C17" s="58"/>
      <c r="D17" s="58"/>
      <c r="E17" s="58"/>
      <c r="F17" s="58"/>
      <c r="G17" s="58"/>
      <c r="H17" s="58"/>
      <c r="I17" s="58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3" ht="15" x14ac:dyDescent="0.2">
      <c r="A18" s="59" t="s">
        <v>46</v>
      </c>
      <c r="B18" s="59"/>
      <c r="C18" s="59"/>
      <c r="D18" s="59"/>
      <c r="E18" s="59"/>
      <c r="F18" s="59"/>
      <c r="G18" s="59"/>
      <c r="H18" s="59"/>
      <c r="I18" s="59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ht="15" x14ac:dyDescent="0.2">
      <c r="A19" s="60"/>
      <c r="B19" s="60"/>
      <c r="C19" s="60"/>
      <c r="D19" s="60"/>
      <c r="E19" s="60"/>
      <c r="F19" s="60"/>
      <c r="G19" s="60"/>
      <c r="H19" s="60"/>
      <c r="I19" s="60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ht="15" x14ac:dyDescent="0.2">
      <c r="A20" s="60"/>
      <c r="B20" s="60"/>
      <c r="C20" s="60"/>
      <c r="D20" s="60"/>
      <c r="E20" s="60"/>
      <c r="F20" s="60"/>
      <c r="G20" s="60"/>
      <c r="H20" s="60"/>
      <c r="I20" s="60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ht="16" customHeight="1" x14ac:dyDescent="0.2">
      <c r="A21" s="38" t="s">
        <v>8</v>
      </c>
      <c r="B21" s="38"/>
      <c r="C21" s="38"/>
      <c r="D21" s="38"/>
      <c r="E21" s="38"/>
      <c r="F21" s="38"/>
      <c r="G21" s="38"/>
      <c r="H21" s="38"/>
      <c r="I21" s="3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ht="16" customHeight="1" x14ac:dyDescent="0.2">
      <c r="A22" s="57" t="s">
        <v>45</v>
      </c>
      <c r="B22" s="61" t="s">
        <v>47</v>
      </c>
      <c r="C22" s="61"/>
      <c r="D22" s="61"/>
      <c r="E22" s="61"/>
      <c r="F22" s="61"/>
      <c r="G22" s="38"/>
      <c r="H22" s="38"/>
      <c r="I22" s="3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ht="16" customHeight="1" x14ac:dyDescent="0.2">
      <c r="A23" s="38"/>
      <c r="B23" s="38"/>
      <c r="C23" s="38"/>
      <c r="D23" s="38"/>
      <c r="E23" s="38"/>
      <c r="F23" s="38"/>
      <c r="G23" s="38"/>
      <c r="H23" s="38"/>
      <c r="I23" s="3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ht="16" customHeight="1" x14ac:dyDescent="0.2">
      <c r="A24" s="57" t="s">
        <v>48</v>
      </c>
      <c r="B24" s="61" t="s">
        <v>52</v>
      </c>
      <c r="C24" s="61"/>
      <c r="D24" s="61"/>
      <c r="E24" s="61"/>
      <c r="F24" s="61"/>
      <c r="G24" s="38"/>
      <c r="H24" s="38"/>
      <c r="I24" s="3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16" customHeight="1" x14ac:dyDescent="0.2">
      <c r="A25" s="38"/>
      <c r="B25" s="38"/>
      <c r="C25" s="38"/>
      <c r="D25" s="38"/>
      <c r="E25" s="38"/>
      <c r="F25" s="38"/>
      <c r="G25" s="38"/>
      <c r="H25" s="38"/>
      <c r="I25" s="38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ht="16" customHeight="1" x14ac:dyDescent="0.2">
      <c r="A26" s="57" t="s">
        <v>49</v>
      </c>
      <c r="B26" s="61" t="s">
        <v>53</v>
      </c>
      <c r="C26" s="61"/>
      <c r="D26" s="61"/>
      <c r="E26" s="61"/>
      <c r="F26" s="61"/>
      <c r="G26" s="38"/>
      <c r="H26" s="38"/>
      <c r="I26" s="3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ht="16" customHeight="1" x14ac:dyDescent="0.2">
      <c r="A27" s="38"/>
      <c r="B27" s="38"/>
      <c r="C27" s="38"/>
      <c r="D27" s="38"/>
      <c r="E27" s="38"/>
      <c r="F27" s="38"/>
      <c r="G27" s="38"/>
      <c r="H27" s="38"/>
      <c r="I27" s="38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ht="16" customHeight="1" x14ac:dyDescent="0.2">
      <c r="A28" s="57" t="s">
        <v>50</v>
      </c>
      <c r="B28" s="61" t="s">
        <v>54</v>
      </c>
      <c r="C28" s="61"/>
      <c r="D28" s="61"/>
      <c r="E28" s="61"/>
      <c r="F28" s="61"/>
      <c r="G28" s="38"/>
      <c r="H28" s="38"/>
      <c r="I28" s="38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ht="16" customHeight="1" x14ac:dyDescent="0.2">
      <c r="A29" s="38"/>
      <c r="B29" s="38"/>
      <c r="C29" s="38"/>
      <c r="D29" s="38"/>
      <c r="E29" s="38"/>
      <c r="F29" s="38"/>
      <c r="G29" s="38"/>
      <c r="H29" s="38"/>
      <c r="I29" s="3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16" customHeight="1" x14ac:dyDescent="0.2">
      <c r="A30" s="57" t="s">
        <v>51</v>
      </c>
      <c r="B30" s="61" t="s">
        <v>55</v>
      </c>
      <c r="C30" s="61"/>
      <c r="D30" s="61"/>
      <c r="E30" s="61"/>
      <c r="F30" s="61"/>
      <c r="G30" s="38"/>
      <c r="H30" s="38"/>
      <c r="I30" s="3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ht="16" customHeight="1" x14ac:dyDescent="0.2">
      <c r="A31" s="38"/>
      <c r="B31" s="38"/>
      <c r="C31" s="38"/>
      <c r="D31" s="38"/>
      <c r="E31" s="38"/>
      <c r="F31" s="38"/>
      <c r="G31" s="38"/>
      <c r="H31" s="38"/>
      <c r="I31" s="3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16" customHeight="1" x14ac:dyDescent="0.2">
      <c r="A32" s="57" t="s">
        <v>56</v>
      </c>
      <c r="B32" s="61" t="s">
        <v>57</v>
      </c>
      <c r="C32" s="61"/>
      <c r="D32" s="61"/>
      <c r="E32" s="61"/>
      <c r="F32" s="61"/>
      <c r="G32" s="38"/>
      <c r="H32" s="38"/>
      <c r="I32" s="3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6" customHeight="1" x14ac:dyDescent="0.2">
      <c r="A33" s="38"/>
      <c r="B33" s="38"/>
      <c r="C33" s="38"/>
      <c r="D33" s="38"/>
      <c r="E33" s="38"/>
      <c r="F33" s="38"/>
      <c r="G33" s="38"/>
      <c r="H33" s="38"/>
      <c r="I33" s="3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6" customHeight="1" x14ac:dyDescent="0.2">
      <c r="A34" s="57" t="s">
        <v>58</v>
      </c>
      <c r="B34" s="61" t="s">
        <v>59</v>
      </c>
      <c r="C34" s="61"/>
      <c r="D34" s="61"/>
      <c r="E34" s="61"/>
      <c r="F34" s="61"/>
      <c r="G34" s="38"/>
      <c r="H34" s="38"/>
      <c r="I34" s="38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6" customHeight="1" x14ac:dyDescent="0.2">
      <c r="A35" s="38"/>
      <c r="B35" s="38"/>
      <c r="C35" s="38"/>
      <c r="D35" s="38"/>
      <c r="E35" s="38"/>
      <c r="F35" s="38"/>
      <c r="G35" s="38"/>
      <c r="H35" s="38"/>
      <c r="I35" s="38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6" customHeight="1" x14ac:dyDescent="0.2">
      <c r="A36" s="38"/>
      <c r="B36" s="38"/>
      <c r="C36" s="38"/>
      <c r="D36" s="38"/>
      <c r="E36" s="38"/>
      <c r="F36" s="38"/>
      <c r="G36" s="38"/>
      <c r="H36" s="38"/>
      <c r="I36" s="38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6" customHeight="1" x14ac:dyDescent="0.2">
      <c r="A37" s="38"/>
      <c r="B37" s="38"/>
      <c r="C37" s="38"/>
      <c r="D37" s="38"/>
      <c r="E37" s="38"/>
      <c r="F37" s="38"/>
      <c r="G37" s="38"/>
      <c r="H37" s="38"/>
      <c r="I37" s="38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6" customHeight="1" x14ac:dyDescent="0.2">
      <c r="A38" s="38"/>
      <c r="B38" s="38"/>
      <c r="C38" s="38"/>
      <c r="D38" s="38"/>
      <c r="E38" s="38"/>
      <c r="F38" s="38"/>
      <c r="G38" s="38"/>
      <c r="H38" s="38"/>
      <c r="I38" s="38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6" customHeight="1" x14ac:dyDescent="0.2">
      <c r="A39" s="38"/>
      <c r="B39" s="38"/>
      <c r="C39" s="38"/>
      <c r="D39" s="38"/>
      <c r="E39" s="38"/>
      <c r="F39" s="38"/>
      <c r="G39" s="38"/>
      <c r="H39" s="38"/>
      <c r="I39" s="3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6" customHeight="1" x14ac:dyDescent="0.2">
      <c r="A40" s="38"/>
      <c r="B40" s="38"/>
      <c r="C40" s="38"/>
      <c r="D40" s="38"/>
      <c r="E40" s="38"/>
      <c r="F40" s="38"/>
      <c r="G40" s="38"/>
      <c r="H40" s="38"/>
      <c r="I40" s="38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6" customHeight="1" x14ac:dyDescent="0.2">
      <c r="A41" s="38"/>
      <c r="B41" s="38"/>
      <c r="C41" s="38"/>
      <c r="D41" s="38"/>
      <c r="E41" s="38"/>
      <c r="F41" s="38"/>
      <c r="G41" s="38"/>
      <c r="H41" s="38"/>
      <c r="I41" s="3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6" customHeight="1" x14ac:dyDescent="0.2">
      <c r="A42" s="38"/>
      <c r="B42" s="38"/>
      <c r="C42" s="38"/>
      <c r="D42" s="38"/>
      <c r="E42" s="38"/>
      <c r="F42" s="38"/>
      <c r="G42" s="38"/>
      <c r="H42" s="38"/>
      <c r="I42" s="38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6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6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6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6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6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6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6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6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6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6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6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6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6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6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6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6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6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6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6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6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6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6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6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6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6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6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6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6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6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6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6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6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6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6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6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6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6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6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6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6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6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6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6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6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6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6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6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6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6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6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6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6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6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6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6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6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6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6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6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6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6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6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6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6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6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6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6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6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6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6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6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6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6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6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6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6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6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6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6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6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6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6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6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6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6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6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6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6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6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6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6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6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6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6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6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6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6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6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6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6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6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6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6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6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6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6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6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6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6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6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6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6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6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6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6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6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6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6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6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6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6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6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6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6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6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6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6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6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6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6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6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6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6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6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6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6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6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6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6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6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6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6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6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6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6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6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6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6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6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6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6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6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6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6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6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6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6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6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6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6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6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6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6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6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6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6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6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6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6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6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6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6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6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6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6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6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6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6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6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6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6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6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6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6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6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6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6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6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6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6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6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6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6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6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6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6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6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6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6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6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6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6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6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6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6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6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6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6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6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6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6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6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6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6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6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6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6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6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6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6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6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6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6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6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6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6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6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6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6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6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6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6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6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6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6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6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6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6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6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6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6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6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6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6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6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6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6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6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6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6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6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6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6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6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6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6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6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6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6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6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6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6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6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6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6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6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6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6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6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6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6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6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6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6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6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6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6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6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6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6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6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6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6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6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6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6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6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6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6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6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6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6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6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6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6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6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6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6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6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6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6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6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6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6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6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6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6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6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6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6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6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6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6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6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6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6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6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6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6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6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6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6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6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6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6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6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6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6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6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6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6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6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6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6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6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6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6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6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6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6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6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6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6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6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6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6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6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6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6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6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6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6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6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6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6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6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6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6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6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6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6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6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6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6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6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6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6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6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6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6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6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6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6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6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6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6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6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6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6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6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6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6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6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6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6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6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6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6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6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6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6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6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6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6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6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6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6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6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6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6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6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6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6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6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6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6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6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6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6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6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6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6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6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6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6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6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6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6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6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6" customHeight="1" x14ac:dyDescent="0.2">
      <c r="A462"/>
      <c r="B462"/>
      <c r="C462"/>
      <c r="D462"/>
      <c r="E462"/>
      <c r="F462"/>
      <c r="G462"/>
      <c r="H462"/>
      <c r="I462"/>
      <c r="J462"/>
    </row>
    <row r="463" spans="1:23" ht="16" customHeight="1" x14ac:dyDescent="0.2">
      <c r="A463"/>
      <c r="B463"/>
      <c r="C463"/>
      <c r="D463"/>
      <c r="E463"/>
      <c r="F463"/>
      <c r="G463"/>
      <c r="H463"/>
      <c r="I463"/>
      <c r="J463"/>
    </row>
    <row r="464" spans="1:23" ht="16" customHeight="1" x14ac:dyDescent="0.2">
      <c r="A464"/>
      <c r="B464"/>
      <c r="C464"/>
      <c r="D464"/>
      <c r="E464"/>
      <c r="F464"/>
      <c r="G464"/>
      <c r="H464"/>
      <c r="I464"/>
      <c r="J464"/>
    </row>
    <row r="465" customFormat="1" ht="16" customHeight="1" x14ac:dyDescent="0.2"/>
    <row r="466" customFormat="1" ht="16" customHeight="1" x14ac:dyDescent="0.2"/>
    <row r="467" customFormat="1" ht="16" customHeight="1" x14ac:dyDescent="0.2"/>
    <row r="468" customFormat="1" ht="16" customHeight="1" x14ac:dyDescent="0.2"/>
    <row r="469" customFormat="1" ht="16" customHeight="1" x14ac:dyDescent="0.2"/>
    <row r="470" customFormat="1" ht="16" customHeight="1" x14ac:dyDescent="0.2"/>
    <row r="471" customFormat="1" ht="16" customHeight="1" x14ac:dyDescent="0.2"/>
    <row r="472" customFormat="1" ht="16" customHeight="1" x14ac:dyDescent="0.2"/>
    <row r="473" customFormat="1" ht="16" customHeight="1" x14ac:dyDescent="0.2"/>
    <row r="474" customFormat="1" ht="16" customHeight="1" x14ac:dyDescent="0.2"/>
    <row r="475" customFormat="1" ht="16" customHeight="1" x14ac:dyDescent="0.2"/>
    <row r="476" customFormat="1" ht="16" customHeight="1" x14ac:dyDescent="0.2"/>
    <row r="477" customFormat="1" ht="16" customHeight="1" x14ac:dyDescent="0.2"/>
    <row r="478" customFormat="1" ht="16" customHeight="1" x14ac:dyDescent="0.2"/>
    <row r="479" customFormat="1" ht="16" customHeight="1" x14ac:dyDescent="0.2"/>
    <row r="480" customFormat="1" ht="16" customHeight="1" x14ac:dyDescent="0.2"/>
    <row r="481" customFormat="1" ht="16" customHeight="1" x14ac:dyDescent="0.2"/>
    <row r="482" customFormat="1" ht="16" customHeight="1" x14ac:dyDescent="0.2"/>
    <row r="483" customFormat="1" ht="16" customHeight="1" x14ac:dyDescent="0.2"/>
    <row r="484" customFormat="1" ht="16" customHeight="1" x14ac:dyDescent="0.2"/>
    <row r="485" customFormat="1" ht="16" customHeight="1" x14ac:dyDescent="0.2"/>
    <row r="486" customFormat="1" ht="16" customHeight="1" x14ac:dyDescent="0.2"/>
    <row r="487" customFormat="1" ht="16" customHeight="1" x14ac:dyDescent="0.2"/>
    <row r="488" customFormat="1" ht="16" customHeight="1" x14ac:dyDescent="0.2"/>
    <row r="489" customFormat="1" ht="16" customHeight="1" x14ac:dyDescent="0.2"/>
    <row r="490" customFormat="1" ht="16" customHeight="1" x14ac:dyDescent="0.2"/>
    <row r="491" customFormat="1" ht="16" customHeight="1" x14ac:dyDescent="0.2"/>
    <row r="492" customFormat="1" ht="16" customHeight="1" x14ac:dyDescent="0.2"/>
    <row r="493" customFormat="1" ht="16" customHeight="1" x14ac:dyDescent="0.2"/>
    <row r="494" customFormat="1" ht="16" customHeight="1" x14ac:dyDescent="0.2"/>
    <row r="495" customFormat="1" ht="16" customHeight="1" x14ac:dyDescent="0.2"/>
    <row r="496" customFormat="1" ht="16" customHeight="1" x14ac:dyDescent="0.2"/>
    <row r="497" customFormat="1" ht="16" customHeight="1" x14ac:dyDescent="0.2"/>
    <row r="498" customFormat="1" ht="16" customHeight="1" x14ac:dyDescent="0.2"/>
    <row r="499" customFormat="1" ht="16" customHeight="1" x14ac:dyDescent="0.2"/>
    <row r="500" customFormat="1" ht="16" customHeight="1" x14ac:dyDescent="0.2"/>
    <row r="501" customFormat="1" ht="16" customHeight="1" x14ac:dyDescent="0.2"/>
    <row r="502" customFormat="1" ht="16" customHeight="1" x14ac:dyDescent="0.2"/>
    <row r="503" customFormat="1" ht="16" customHeight="1" x14ac:dyDescent="0.2"/>
    <row r="504" customFormat="1" ht="16" customHeight="1" x14ac:dyDescent="0.2"/>
    <row r="505" customFormat="1" ht="16" customHeight="1" x14ac:dyDescent="0.2"/>
    <row r="506" customFormat="1" ht="16" customHeight="1" x14ac:dyDescent="0.2"/>
    <row r="507" customFormat="1" ht="16" customHeight="1" x14ac:dyDescent="0.2"/>
    <row r="508" customFormat="1" ht="16" customHeight="1" x14ac:dyDescent="0.2"/>
    <row r="509" customFormat="1" ht="16" customHeight="1" x14ac:dyDescent="0.2"/>
    <row r="510" customFormat="1" ht="16" customHeight="1" x14ac:dyDescent="0.2"/>
    <row r="511" customFormat="1" ht="16" customHeight="1" x14ac:dyDescent="0.2"/>
    <row r="512" customFormat="1" ht="16" customHeight="1" x14ac:dyDescent="0.2"/>
    <row r="513" customFormat="1" ht="16" customHeight="1" x14ac:dyDescent="0.2"/>
    <row r="514" customFormat="1" ht="16" customHeight="1" x14ac:dyDescent="0.2"/>
    <row r="515" customFormat="1" ht="16" customHeight="1" x14ac:dyDescent="0.2"/>
    <row r="516" customFormat="1" ht="16" customHeight="1" x14ac:dyDescent="0.2"/>
    <row r="517" customFormat="1" ht="16" customHeight="1" x14ac:dyDescent="0.2"/>
    <row r="518" customFormat="1" ht="16" customHeight="1" x14ac:dyDescent="0.2"/>
    <row r="519" customFormat="1" ht="16" customHeight="1" x14ac:dyDescent="0.2"/>
    <row r="520" customFormat="1" ht="16" customHeight="1" x14ac:dyDescent="0.2"/>
    <row r="521" customFormat="1" ht="16" customHeight="1" x14ac:dyDescent="0.2"/>
    <row r="522" customFormat="1" ht="16" customHeight="1" x14ac:dyDescent="0.2"/>
    <row r="523" customFormat="1" ht="16" customHeight="1" x14ac:dyDescent="0.2"/>
    <row r="524" customFormat="1" ht="16" customHeight="1" x14ac:dyDescent="0.2"/>
    <row r="525" customFormat="1" ht="16" customHeight="1" x14ac:dyDescent="0.2"/>
    <row r="526" customFormat="1" ht="16" customHeight="1" x14ac:dyDescent="0.2"/>
    <row r="527" customFormat="1" ht="16" customHeight="1" x14ac:dyDescent="0.2"/>
    <row r="528" customFormat="1" ht="16" customHeight="1" x14ac:dyDescent="0.2"/>
    <row r="529" customFormat="1" ht="16" customHeight="1" x14ac:dyDescent="0.2"/>
    <row r="530" customFormat="1" ht="16" customHeight="1" x14ac:dyDescent="0.2"/>
    <row r="531" customFormat="1" ht="16" customHeight="1" x14ac:dyDescent="0.2"/>
    <row r="532" customFormat="1" ht="16" customHeight="1" x14ac:dyDescent="0.2"/>
    <row r="533" customFormat="1" ht="16" customHeight="1" x14ac:dyDescent="0.2"/>
    <row r="534" customFormat="1" ht="16" customHeight="1" x14ac:dyDescent="0.2"/>
    <row r="535" customFormat="1" ht="16" customHeight="1" x14ac:dyDescent="0.2"/>
    <row r="536" customFormat="1" ht="16" customHeight="1" x14ac:dyDescent="0.2"/>
    <row r="537" customFormat="1" ht="16" customHeight="1" x14ac:dyDescent="0.2"/>
    <row r="538" customFormat="1" ht="16" customHeight="1" x14ac:dyDescent="0.2"/>
    <row r="539" customFormat="1" ht="16" customHeight="1" x14ac:dyDescent="0.2"/>
    <row r="540" customFormat="1" ht="16" customHeight="1" x14ac:dyDescent="0.2"/>
    <row r="541" customFormat="1" ht="16" customHeight="1" x14ac:dyDescent="0.2"/>
    <row r="542" customFormat="1" ht="16" customHeight="1" x14ac:dyDescent="0.2"/>
    <row r="543" customFormat="1" ht="16" customHeight="1" x14ac:dyDescent="0.2"/>
    <row r="544" customFormat="1" ht="16" customHeight="1" x14ac:dyDescent="0.2"/>
    <row r="545" customFormat="1" ht="16" customHeight="1" x14ac:dyDescent="0.2"/>
    <row r="546" customFormat="1" ht="16" customHeight="1" x14ac:dyDescent="0.2"/>
    <row r="547" customFormat="1" ht="16" customHeight="1" x14ac:dyDescent="0.2"/>
    <row r="548" customFormat="1" ht="16" customHeight="1" x14ac:dyDescent="0.2"/>
    <row r="549" customFormat="1" ht="16" customHeight="1" x14ac:dyDescent="0.2"/>
    <row r="550" customFormat="1" ht="16" customHeight="1" x14ac:dyDescent="0.2"/>
    <row r="551" customFormat="1" ht="16" customHeight="1" x14ac:dyDescent="0.2"/>
    <row r="552" customFormat="1" ht="16" customHeight="1" x14ac:dyDescent="0.2"/>
    <row r="553" customFormat="1" ht="16" customHeight="1" x14ac:dyDescent="0.2"/>
    <row r="554" customFormat="1" ht="16" customHeight="1" x14ac:dyDescent="0.2"/>
    <row r="555" customFormat="1" ht="16" customHeight="1" x14ac:dyDescent="0.2"/>
    <row r="556" customFormat="1" ht="16" customHeight="1" x14ac:dyDescent="0.2"/>
    <row r="557" customFormat="1" ht="16" customHeight="1" x14ac:dyDescent="0.2"/>
    <row r="558" customFormat="1" ht="16" customHeight="1" x14ac:dyDescent="0.2"/>
    <row r="559" customFormat="1" ht="16" customHeight="1" x14ac:dyDescent="0.2"/>
    <row r="560" customFormat="1" ht="16" customHeight="1" x14ac:dyDescent="0.2"/>
    <row r="561" customFormat="1" ht="16" customHeight="1" x14ac:dyDescent="0.2"/>
    <row r="562" customFormat="1" ht="16" customHeight="1" x14ac:dyDescent="0.2"/>
    <row r="563" customFormat="1" ht="16" customHeight="1" x14ac:dyDescent="0.2"/>
    <row r="564" customFormat="1" ht="16" customHeight="1" x14ac:dyDescent="0.2"/>
    <row r="565" customFormat="1" ht="16" customHeight="1" x14ac:dyDescent="0.2"/>
    <row r="566" customFormat="1" ht="16" customHeight="1" x14ac:dyDescent="0.2"/>
    <row r="567" customFormat="1" ht="16" customHeight="1" x14ac:dyDescent="0.2"/>
    <row r="568" customFormat="1" ht="16" customHeight="1" x14ac:dyDescent="0.2"/>
    <row r="569" customFormat="1" ht="16" customHeight="1" x14ac:dyDescent="0.2"/>
    <row r="570" customFormat="1" ht="16" customHeight="1" x14ac:dyDescent="0.2"/>
    <row r="571" customFormat="1" ht="16" customHeight="1" x14ac:dyDescent="0.2"/>
    <row r="572" customFormat="1" ht="16" customHeight="1" x14ac:dyDescent="0.2"/>
    <row r="573" customFormat="1" ht="16" customHeight="1" x14ac:dyDescent="0.2"/>
    <row r="574" customFormat="1" ht="16" customHeight="1" x14ac:dyDescent="0.2"/>
    <row r="575" customFormat="1" ht="16" customHeight="1" x14ac:dyDescent="0.2"/>
    <row r="576" customFormat="1" ht="16" customHeight="1" x14ac:dyDescent="0.2"/>
    <row r="577" customFormat="1" ht="16" customHeight="1" x14ac:dyDescent="0.2"/>
    <row r="578" customFormat="1" ht="16" customHeight="1" x14ac:dyDescent="0.2"/>
    <row r="579" customFormat="1" ht="16" customHeight="1" x14ac:dyDescent="0.2"/>
    <row r="580" customFormat="1" ht="16" customHeight="1" x14ac:dyDescent="0.2"/>
    <row r="581" customFormat="1" ht="16" customHeight="1" x14ac:dyDescent="0.2"/>
    <row r="582" customFormat="1" ht="16" customHeight="1" x14ac:dyDescent="0.2"/>
    <row r="583" customFormat="1" ht="16" customHeight="1" x14ac:dyDescent="0.2"/>
    <row r="584" customFormat="1" ht="16" customHeight="1" x14ac:dyDescent="0.2"/>
    <row r="585" customFormat="1" ht="16" customHeight="1" x14ac:dyDescent="0.2"/>
    <row r="586" customFormat="1" ht="16" customHeight="1" x14ac:dyDescent="0.2"/>
    <row r="587" customFormat="1" ht="16" customHeight="1" x14ac:dyDescent="0.2"/>
    <row r="588" customFormat="1" ht="16" customHeight="1" x14ac:dyDescent="0.2"/>
    <row r="589" customFormat="1" ht="16" customHeight="1" x14ac:dyDescent="0.2"/>
    <row r="590" customFormat="1" ht="16" customHeight="1" x14ac:dyDescent="0.2"/>
    <row r="591" customFormat="1" ht="16" customHeight="1" x14ac:dyDescent="0.2"/>
    <row r="592" customFormat="1" ht="16" customHeight="1" x14ac:dyDescent="0.2"/>
    <row r="593" customFormat="1" ht="16" customHeight="1" x14ac:dyDescent="0.2"/>
    <row r="594" customFormat="1" ht="16" customHeight="1" x14ac:dyDescent="0.2"/>
    <row r="595" customFormat="1" ht="16" customHeight="1" x14ac:dyDescent="0.2"/>
    <row r="596" customFormat="1" ht="16" customHeight="1" x14ac:dyDescent="0.2"/>
    <row r="597" customFormat="1" ht="16" customHeight="1" x14ac:dyDescent="0.2"/>
    <row r="598" customFormat="1" ht="16" customHeight="1" x14ac:dyDescent="0.2"/>
    <row r="599" customFormat="1" ht="16" customHeight="1" x14ac:dyDescent="0.2"/>
    <row r="600" customFormat="1" ht="16" customHeight="1" x14ac:dyDescent="0.2"/>
    <row r="601" customFormat="1" ht="16" customHeight="1" x14ac:dyDescent="0.2"/>
    <row r="602" customFormat="1" ht="16" customHeight="1" x14ac:dyDescent="0.2"/>
    <row r="603" customFormat="1" ht="16" customHeight="1" x14ac:dyDescent="0.2"/>
    <row r="604" customFormat="1" ht="16" customHeight="1" x14ac:dyDescent="0.2"/>
    <row r="605" customFormat="1" ht="16" customHeight="1" x14ac:dyDescent="0.2"/>
    <row r="606" customFormat="1" ht="16" customHeight="1" x14ac:dyDescent="0.2"/>
    <row r="607" customFormat="1" ht="16" customHeight="1" x14ac:dyDescent="0.2"/>
    <row r="608" customFormat="1" ht="16" customHeight="1" x14ac:dyDescent="0.2"/>
    <row r="609" customFormat="1" ht="16" customHeight="1" x14ac:dyDescent="0.2"/>
    <row r="610" customFormat="1" ht="16" customHeight="1" x14ac:dyDescent="0.2"/>
    <row r="611" customFormat="1" ht="16" customHeight="1" x14ac:dyDescent="0.2"/>
    <row r="612" customFormat="1" ht="16" customHeight="1" x14ac:dyDescent="0.2"/>
    <row r="613" customFormat="1" ht="16" customHeight="1" x14ac:dyDescent="0.2"/>
    <row r="614" customFormat="1" ht="16" customHeight="1" x14ac:dyDescent="0.2"/>
    <row r="615" customFormat="1" ht="16" customHeight="1" x14ac:dyDescent="0.2"/>
    <row r="616" customFormat="1" ht="16" customHeight="1" x14ac:dyDescent="0.2"/>
    <row r="617" customFormat="1" ht="16" customHeight="1" x14ac:dyDescent="0.2"/>
    <row r="618" customFormat="1" ht="16" customHeight="1" x14ac:dyDescent="0.2"/>
    <row r="619" customFormat="1" ht="16" customHeight="1" x14ac:dyDescent="0.2"/>
    <row r="620" customFormat="1" ht="16" customHeight="1" x14ac:dyDescent="0.2"/>
    <row r="621" customFormat="1" ht="16" customHeight="1" x14ac:dyDescent="0.2"/>
    <row r="622" customFormat="1" ht="16" customHeight="1" x14ac:dyDescent="0.2"/>
    <row r="623" customFormat="1" ht="16" customHeight="1" x14ac:dyDescent="0.2"/>
    <row r="624" customFormat="1" ht="16" customHeight="1" x14ac:dyDescent="0.2"/>
    <row r="625" customFormat="1" ht="16" customHeight="1" x14ac:dyDescent="0.2"/>
    <row r="626" customFormat="1" ht="16" customHeight="1" x14ac:dyDescent="0.2"/>
    <row r="627" customFormat="1" ht="16" customHeight="1" x14ac:dyDescent="0.2"/>
    <row r="628" customFormat="1" ht="16" customHeight="1" x14ac:dyDescent="0.2"/>
    <row r="629" customFormat="1" ht="16" customHeight="1" x14ac:dyDescent="0.2"/>
    <row r="630" customFormat="1" ht="16" customHeight="1" x14ac:dyDescent="0.2"/>
    <row r="631" customFormat="1" ht="16" customHeight="1" x14ac:dyDescent="0.2"/>
    <row r="632" customFormat="1" ht="16" customHeight="1" x14ac:dyDescent="0.2"/>
    <row r="633" customFormat="1" ht="16" customHeight="1" x14ac:dyDescent="0.2"/>
    <row r="634" customFormat="1" ht="16" customHeight="1" x14ac:dyDescent="0.2"/>
    <row r="635" customFormat="1" ht="16" customHeight="1" x14ac:dyDescent="0.2"/>
    <row r="636" customFormat="1" ht="16" customHeight="1" x14ac:dyDescent="0.2"/>
    <row r="637" customFormat="1" ht="16" customHeight="1" x14ac:dyDescent="0.2"/>
    <row r="638" customFormat="1" ht="16" customHeight="1" x14ac:dyDescent="0.2"/>
    <row r="639" customFormat="1" ht="16" customHeight="1" x14ac:dyDescent="0.2"/>
    <row r="640" customFormat="1" ht="16" customHeight="1" x14ac:dyDescent="0.2"/>
    <row r="641" customFormat="1" ht="16" customHeight="1" x14ac:dyDescent="0.2"/>
    <row r="642" customFormat="1" ht="16" customHeight="1" x14ac:dyDescent="0.2"/>
    <row r="643" customFormat="1" ht="16" customHeight="1" x14ac:dyDescent="0.2"/>
    <row r="644" customFormat="1" ht="16" customHeight="1" x14ac:dyDescent="0.2"/>
    <row r="645" customFormat="1" ht="16" customHeight="1" x14ac:dyDescent="0.2"/>
    <row r="646" customFormat="1" ht="16" customHeight="1" x14ac:dyDescent="0.2"/>
    <row r="647" customFormat="1" ht="16" customHeight="1" x14ac:dyDescent="0.2"/>
    <row r="648" customFormat="1" ht="16" customHeight="1" x14ac:dyDescent="0.2"/>
    <row r="649" customFormat="1" ht="16" customHeight="1" x14ac:dyDescent="0.2"/>
    <row r="650" customFormat="1" ht="16" customHeight="1" x14ac:dyDescent="0.2"/>
    <row r="651" customFormat="1" ht="16" customHeight="1" x14ac:dyDescent="0.2"/>
    <row r="652" customFormat="1" ht="16" customHeight="1" x14ac:dyDescent="0.2"/>
    <row r="653" customFormat="1" ht="16" customHeight="1" x14ac:dyDescent="0.2"/>
    <row r="654" customFormat="1" ht="16" customHeight="1" x14ac:dyDescent="0.2"/>
    <row r="655" customFormat="1" ht="16" customHeight="1" x14ac:dyDescent="0.2"/>
    <row r="656" customFormat="1" ht="16" customHeight="1" x14ac:dyDescent="0.2"/>
    <row r="657" customFormat="1" ht="16" customHeight="1" x14ac:dyDescent="0.2"/>
    <row r="658" customFormat="1" ht="16" customHeight="1" x14ac:dyDescent="0.2"/>
    <row r="659" customFormat="1" ht="16" customHeight="1" x14ac:dyDescent="0.2"/>
    <row r="660" customFormat="1" ht="16" customHeight="1" x14ac:dyDescent="0.2"/>
    <row r="661" customFormat="1" ht="16" customHeight="1" x14ac:dyDescent="0.2"/>
    <row r="662" customFormat="1" ht="16" customHeight="1" x14ac:dyDescent="0.2"/>
    <row r="663" customFormat="1" ht="16" customHeight="1" x14ac:dyDescent="0.2"/>
    <row r="664" customFormat="1" ht="16" customHeight="1" x14ac:dyDescent="0.2"/>
    <row r="665" customFormat="1" ht="16" customHeight="1" x14ac:dyDescent="0.2"/>
    <row r="666" customFormat="1" ht="16" customHeight="1" x14ac:dyDescent="0.2"/>
    <row r="667" customFormat="1" ht="16" customHeight="1" x14ac:dyDescent="0.2"/>
    <row r="668" customFormat="1" ht="16" customHeight="1" x14ac:dyDescent="0.2"/>
    <row r="669" customFormat="1" ht="16" customHeight="1" x14ac:dyDescent="0.2"/>
    <row r="670" customFormat="1" ht="16" customHeight="1" x14ac:dyDescent="0.2"/>
    <row r="671" customFormat="1" ht="16" customHeight="1" x14ac:dyDescent="0.2"/>
    <row r="672" customFormat="1" ht="16" customHeight="1" x14ac:dyDescent="0.2"/>
    <row r="673" customFormat="1" ht="16" customHeight="1" x14ac:dyDescent="0.2"/>
    <row r="674" customFormat="1" ht="16" customHeight="1" x14ac:dyDescent="0.2"/>
    <row r="675" customFormat="1" ht="16" customHeight="1" x14ac:dyDescent="0.2"/>
    <row r="676" customFormat="1" ht="16" customHeight="1" x14ac:dyDescent="0.2"/>
    <row r="677" customFormat="1" ht="16" customHeight="1" x14ac:dyDescent="0.2"/>
    <row r="678" customFormat="1" ht="16" customHeight="1" x14ac:dyDescent="0.2"/>
    <row r="679" customFormat="1" ht="16" customHeight="1" x14ac:dyDescent="0.2"/>
    <row r="680" customFormat="1" ht="16" customHeight="1" x14ac:dyDescent="0.2"/>
    <row r="681" customFormat="1" ht="16" customHeight="1" x14ac:dyDescent="0.2"/>
    <row r="682" customFormat="1" ht="16" customHeight="1" x14ac:dyDescent="0.2"/>
    <row r="683" customFormat="1" ht="16" customHeight="1" x14ac:dyDescent="0.2"/>
    <row r="684" customFormat="1" ht="16" customHeight="1" x14ac:dyDescent="0.2"/>
    <row r="685" customFormat="1" ht="16" customHeight="1" x14ac:dyDescent="0.2"/>
    <row r="686" customFormat="1" ht="16" customHeight="1" x14ac:dyDescent="0.2"/>
    <row r="687" customFormat="1" ht="16" customHeight="1" x14ac:dyDescent="0.2"/>
    <row r="688" customFormat="1" ht="16" customHeight="1" x14ac:dyDescent="0.2"/>
    <row r="689" customFormat="1" ht="16" customHeight="1" x14ac:dyDescent="0.2"/>
    <row r="690" customFormat="1" ht="16" customHeight="1" x14ac:dyDescent="0.2"/>
    <row r="691" customFormat="1" ht="16" customHeight="1" x14ac:dyDescent="0.2"/>
    <row r="692" customFormat="1" ht="16" customHeight="1" x14ac:dyDescent="0.2"/>
    <row r="693" customFormat="1" ht="16" customHeight="1" x14ac:dyDescent="0.2"/>
    <row r="694" customFormat="1" ht="16" customHeight="1" x14ac:dyDescent="0.2"/>
    <row r="695" customFormat="1" ht="16" customHeight="1" x14ac:dyDescent="0.2"/>
    <row r="696" customFormat="1" ht="16" customHeight="1" x14ac:dyDescent="0.2"/>
    <row r="697" customFormat="1" ht="16" customHeight="1" x14ac:dyDescent="0.2"/>
    <row r="698" customFormat="1" ht="16" customHeight="1" x14ac:dyDescent="0.2"/>
    <row r="699" customFormat="1" ht="16" customHeight="1" x14ac:dyDescent="0.2"/>
    <row r="700" customFormat="1" ht="16" customHeight="1" x14ac:dyDescent="0.2"/>
    <row r="701" customFormat="1" ht="16" customHeight="1" x14ac:dyDescent="0.2"/>
    <row r="702" customFormat="1" ht="16" customHeight="1" x14ac:dyDescent="0.2"/>
    <row r="703" customFormat="1" ht="16" customHeight="1" x14ac:dyDescent="0.2"/>
    <row r="704" customFormat="1" ht="16" customHeight="1" x14ac:dyDescent="0.2"/>
    <row r="705" customFormat="1" ht="16" customHeight="1" x14ac:dyDescent="0.2"/>
    <row r="706" customFormat="1" ht="16" customHeight="1" x14ac:dyDescent="0.2"/>
    <row r="707" customFormat="1" ht="16" customHeight="1" x14ac:dyDescent="0.2"/>
    <row r="708" customFormat="1" ht="16" customHeight="1" x14ac:dyDescent="0.2"/>
    <row r="709" customFormat="1" ht="16" customHeight="1" x14ac:dyDescent="0.2"/>
    <row r="710" customFormat="1" ht="16" customHeight="1" x14ac:dyDescent="0.2"/>
    <row r="711" customFormat="1" ht="16" customHeight="1" x14ac:dyDescent="0.2"/>
    <row r="712" customFormat="1" ht="16" customHeight="1" x14ac:dyDescent="0.2"/>
    <row r="713" customFormat="1" ht="16" customHeight="1" x14ac:dyDescent="0.2"/>
    <row r="714" customFormat="1" ht="16" customHeight="1" x14ac:dyDescent="0.2"/>
    <row r="715" customFormat="1" ht="16" customHeight="1" x14ac:dyDescent="0.2"/>
    <row r="716" customFormat="1" ht="16" customHeight="1" x14ac:dyDescent="0.2"/>
    <row r="717" customFormat="1" ht="16" customHeight="1" x14ac:dyDescent="0.2"/>
    <row r="718" customFormat="1" ht="16" customHeight="1" x14ac:dyDescent="0.2"/>
    <row r="719" customFormat="1" ht="16" customHeight="1" x14ac:dyDescent="0.2"/>
    <row r="720" customFormat="1" ht="16" customHeight="1" x14ac:dyDescent="0.2"/>
    <row r="721" customFormat="1" ht="16" customHeight="1" x14ac:dyDescent="0.2"/>
    <row r="722" customFormat="1" ht="16" customHeight="1" x14ac:dyDescent="0.2"/>
    <row r="723" customFormat="1" ht="16" customHeight="1" x14ac:dyDescent="0.2"/>
    <row r="724" customFormat="1" ht="16" customHeight="1" x14ac:dyDescent="0.2"/>
    <row r="725" customFormat="1" ht="16" customHeight="1" x14ac:dyDescent="0.2"/>
    <row r="726" customFormat="1" ht="16" customHeight="1" x14ac:dyDescent="0.2"/>
    <row r="727" customFormat="1" ht="16" customHeight="1" x14ac:dyDescent="0.2"/>
    <row r="728" customFormat="1" ht="16" customHeight="1" x14ac:dyDescent="0.2"/>
    <row r="729" customFormat="1" ht="16" customHeight="1" x14ac:dyDescent="0.2"/>
    <row r="730" customFormat="1" ht="16" customHeight="1" x14ac:dyDescent="0.2"/>
    <row r="731" customFormat="1" ht="16" customHeight="1" x14ac:dyDescent="0.2"/>
    <row r="732" customFormat="1" ht="16" customHeight="1" x14ac:dyDescent="0.2"/>
    <row r="733" customFormat="1" ht="16" customHeight="1" x14ac:dyDescent="0.2"/>
    <row r="734" customFormat="1" ht="16" customHeight="1" x14ac:dyDescent="0.2"/>
    <row r="735" customFormat="1" ht="16" customHeight="1" x14ac:dyDescent="0.2"/>
    <row r="736" customFormat="1" ht="16" customHeight="1" x14ac:dyDescent="0.2"/>
    <row r="737" customFormat="1" ht="16" customHeight="1" x14ac:dyDescent="0.2"/>
    <row r="738" customFormat="1" ht="16" customHeight="1" x14ac:dyDescent="0.2"/>
    <row r="739" customFormat="1" ht="16" customHeight="1" x14ac:dyDescent="0.2"/>
    <row r="740" customFormat="1" ht="16" customHeight="1" x14ac:dyDescent="0.2"/>
    <row r="741" customFormat="1" ht="16" customHeight="1" x14ac:dyDescent="0.2"/>
    <row r="742" customFormat="1" ht="16" customHeight="1" x14ac:dyDescent="0.2"/>
    <row r="743" customFormat="1" ht="16" customHeight="1" x14ac:dyDescent="0.2"/>
    <row r="744" customFormat="1" ht="16" customHeight="1" x14ac:dyDescent="0.2"/>
    <row r="745" customFormat="1" ht="16" customHeight="1" x14ac:dyDescent="0.2"/>
    <row r="746" customFormat="1" ht="16" customHeight="1" x14ac:dyDescent="0.2"/>
    <row r="747" customFormat="1" ht="16" customHeight="1" x14ac:dyDescent="0.2"/>
    <row r="748" customFormat="1" ht="16" customHeight="1" x14ac:dyDescent="0.2"/>
    <row r="749" customFormat="1" ht="16" customHeight="1" x14ac:dyDescent="0.2"/>
    <row r="750" customFormat="1" ht="16" customHeight="1" x14ac:dyDescent="0.2"/>
    <row r="751" customFormat="1" ht="16" customHeight="1" x14ac:dyDescent="0.2"/>
    <row r="752" customFormat="1" ht="16" customHeight="1" x14ac:dyDescent="0.2"/>
    <row r="753" customFormat="1" ht="16" customHeight="1" x14ac:dyDescent="0.2"/>
    <row r="754" customFormat="1" ht="16" customHeight="1" x14ac:dyDescent="0.2"/>
    <row r="755" customFormat="1" ht="16" customHeight="1" x14ac:dyDescent="0.2"/>
    <row r="756" customFormat="1" ht="16" customHeight="1" x14ac:dyDescent="0.2"/>
    <row r="757" customFormat="1" ht="16" customHeight="1" x14ac:dyDescent="0.2"/>
    <row r="758" customFormat="1" ht="16" customHeight="1" x14ac:dyDescent="0.2"/>
    <row r="759" customFormat="1" ht="16" customHeight="1" x14ac:dyDescent="0.2"/>
    <row r="760" customFormat="1" ht="16" customHeight="1" x14ac:dyDescent="0.2"/>
    <row r="761" customFormat="1" ht="16" customHeight="1" x14ac:dyDescent="0.2"/>
    <row r="762" customFormat="1" ht="16" customHeight="1" x14ac:dyDescent="0.2"/>
    <row r="763" customFormat="1" ht="16" customHeight="1" x14ac:dyDescent="0.2"/>
    <row r="764" customFormat="1" ht="16" customHeight="1" x14ac:dyDescent="0.2"/>
    <row r="765" customFormat="1" ht="16" customHeight="1" x14ac:dyDescent="0.2"/>
    <row r="766" customFormat="1" ht="16" customHeight="1" x14ac:dyDescent="0.2"/>
    <row r="767" customFormat="1" ht="16" customHeight="1" x14ac:dyDescent="0.2"/>
    <row r="768" customFormat="1" ht="16" customHeight="1" x14ac:dyDescent="0.2"/>
    <row r="769" customFormat="1" ht="16" customHeight="1" x14ac:dyDescent="0.2"/>
    <row r="770" customFormat="1" ht="16" customHeight="1" x14ac:dyDescent="0.2"/>
    <row r="771" customFormat="1" ht="16" customHeight="1" x14ac:dyDescent="0.2"/>
    <row r="772" customFormat="1" ht="16" customHeight="1" x14ac:dyDescent="0.2"/>
    <row r="773" customFormat="1" ht="16" customHeight="1" x14ac:dyDescent="0.2"/>
    <row r="774" customFormat="1" ht="16" customHeight="1" x14ac:dyDescent="0.2"/>
    <row r="775" customFormat="1" ht="16" customHeight="1" x14ac:dyDescent="0.2"/>
    <row r="776" customFormat="1" ht="16" customHeight="1" x14ac:dyDescent="0.2"/>
    <row r="777" customFormat="1" ht="16" customHeight="1" x14ac:dyDescent="0.2"/>
    <row r="778" customFormat="1" ht="16" customHeight="1" x14ac:dyDescent="0.2"/>
    <row r="779" customFormat="1" ht="16" customHeight="1" x14ac:dyDescent="0.2"/>
    <row r="780" customFormat="1" ht="16" customHeight="1" x14ac:dyDescent="0.2"/>
    <row r="781" customFormat="1" ht="16" customHeight="1" x14ac:dyDescent="0.2"/>
    <row r="782" customFormat="1" ht="16" customHeight="1" x14ac:dyDescent="0.2"/>
    <row r="783" customFormat="1" ht="16" customHeight="1" x14ac:dyDescent="0.2"/>
    <row r="784" customFormat="1" ht="16" customHeight="1" x14ac:dyDescent="0.2"/>
    <row r="785" customFormat="1" ht="16" customHeight="1" x14ac:dyDescent="0.2"/>
    <row r="786" customFormat="1" ht="16" customHeight="1" x14ac:dyDescent="0.2"/>
    <row r="787" customFormat="1" ht="16" customHeight="1" x14ac:dyDescent="0.2"/>
    <row r="788" customFormat="1" ht="16" customHeight="1" x14ac:dyDescent="0.2"/>
    <row r="789" customFormat="1" ht="16" customHeight="1" x14ac:dyDescent="0.2"/>
    <row r="790" customFormat="1" ht="16" customHeight="1" x14ac:dyDescent="0.2"/>
    <row r="791" customFormat="1" ht="16" customHeight="1" x14ac:dyDescent="0.2"/>
    <row r="792" customFormat="1" ht="16" customHeight="1" x14ac:dyDescent="0.2"/>
    <row r="793" customFormat="1" ht="16" customHeight="1" x14ac:dyDescent="0.2"/>
    <row r="794" customFormat="1" ht="16" customHeight="1" x14ac:dyDescent="0.2"/>
    <row r="795" customFormat="1" ht="16" customHeight="1" x14ac:dyDescent="0.2"/>
    <row r="796" customFormat="1" ht="16" customHeight="1" x14ac:dyDescent="0.2"/>
    <row r="797" customFormat="1" ht="16" customHeight="1" x14ac:dyDescent="0.2"/>
    <row r="798" customFormat="1" ht="16" customHeight="1" x14ac:dyDescent="0.2"/>
    <row r="799" customFormat="1" ht="16" customHeight="1" x14ac:dyDescent="0.2"/>
    <row r="800" customFormat="1" ht="16" customHeight="1" x14ac:dyDescent="0.2"/>
    <row r="801" customFormat="1" ht="16" customHeight="1" x14ac:dyDescent="0.2"/>
    <row r="802" customFormat="1" ht="16" customHeight="1" x14ac:dyDescent="0.2"/>
    <row r="803" customFormat="1" ht="16" customHeight="1" x14ac:dyDescent="0.2"/>
    <row r="804" customFormat="1" ht="16" customHeight="1" x14ac:dyDescent="0.2"/>
    <row r="805" customFormat="1" ht="16" customHeight="1" x14ac:dyDescent="0.2"/>
    <row r="806" customFormat="1" ht="16" customHeight="1" x14ac:dyDescent="0.2"/>
    <row r="807" customFormat="1" ht="16" customHeight="1" x14ac:dyDescent="0.2"/>
    <row r="808" customFormat="1" ht="16" customHeight="1" x14ac:dyDescent="0.2"/>
    <row r="809" customFormat="1" ht="16" customHeight="1" x14ac:dyDescent="0.2"/>
    <row r="810" customFormat="1" ht="16" customHeight="1" x14ac:dyDescent="0.2"/>
    <row r="811" customFormat="1" ht="16" customHeight="1" x14ac:dyDescent="0.2"/>
    <row r="812" customFormat="1" ht="16" customHeight="1" x14ac:dyDescent="0.2"/>
    <row r="813" customFormat="1" ht="16" customHeight="1" x14ac:dyDescent="0.2"/>
    <row r="814" customFormat="1" ht="16" customHeight="1" x14ac:dyDescent="0.2"/>
    <row r="815" customFormat="1" ht="16" customHeight="1" x14ac:dyDescent="0.2"/>
    <row r="816" customFormat="1" ht="16" customHeight="1" x14ac:dyDescent="0.2"/>
    <row r="817" customFormat="1" ht="16" customHeight="1" x14ac:dyDescent="0.2"/>
    <row r="818" customFormat="1" ht="16" customHeight="1" x14ac:dyDescent="0.2"/>
    <row r="819" customFormat="1" ht="16" customHeight="1" x14ac:dyDescent="0.2"/>
    <row r="820" customFormat="1" ht="16" customHeight="1" x14ac:dyDescent="0.2"/>
    <row r="821" customFormat="1" ht="16" customHeight="1" x14ac:dyDescent="0.2"/>
    <row r="822" customFormat="1" ht="16" customHeight="1" x14ac:dyDescent="0.2"/>
    <row r="823" customFormat="1" ht="16" customHeight="1" x14ac:dyDescent="0.2"/>
    <row r="824" customFormat="1" ht="16" customHeight="1" x14ac:dyDescent="0.2"/>
    <row r="825" customFormat="1" ht="16" customHeight="1" x14ac:dyDescent="0.2"/>
    <row r="826" customFormat="1" ht="16" customHeight="1" x14ac:dyDescent="0.2"/>
    <row r="827" customFormat="1" ht="16" customHeight="1" x14ac:dyDescent="0.2"/>
    <row r="828" customFormat="1" ht="16" customHeight="1" x14ac:dyDescent="0.2"/>
    <row r="829" customFormat="1" ht="16" customHeight="1" x14ac:dyDescent="0.2"/>
    <row r="830" customFormat="1" ht="16" customHeight="1" x14ac:dyDescent="0.2"/>
    <row r="831" customFormat="1" ht="16" customHeight="1" x14ac:dyDescent="0.2"/>
    <row r="832" customFormat="1" ht="16" customHeight="1" x14ac:dyDescent="0.2"/>
    <row r="833" customFormat="1" ht="16" customHeight="1" x14ac:dyDescent="0.2"/>
    <row r="834" customFormat="1" ht="16" customHeight="1" x14ac:dyDescent="0.2"/>
    <row r="835" customFormat="1" ht="16" customHeight="1" x14ac:dyDescent="0.2"/>
    <row r="836" customFormat="1" ht="16" customHeight="1" x14ac:dyDescent="0.2"/>
    <row r="837" customFormat="1" ht="16" customHeight="1" x14ac:dyDescent="0.2"/>
    <row r="838" customFormat="1" ht="16" customHeight="1" x14ac:dyDescent="0.2"/>
    <row r="839" customFormat="1" ht="16" customHeight="1" x14ac:dyDescent="0.2"/>
    <row r="840" customFormat="1" ht="16" customHeight="1" x14ac:dyDescent="0.2"/>
    <row r="841" customFormat="1" ht="16" customHeight="1" x14ac:dyDescent="0.2"/>
    <row r="842" customFormat="1" ht="16" customHeight="1" x14ac:dyDescent="0.2"/>
    <row r="843" customFormat="1" ht="16" customHeight="1" x14ac:dyDescent="0.2"/>
    <row r="844" customFormat="1" ht="16" customHeight="1" x14ac:dyDescent="0.2"/>
    <row r="845" customFormat="1" ht="16" customHeight="1" x14ac:dyDescent="0.2"/>
    <row r="846" customFormat="1" ht="16" customHeight="1" x14ac:dyDescent="0.2"/>
    <row r="847" customFormat="1" ht="16" customHeight="1" x14ac:dyDescent="0.2"/>
    <row r="848" customFormat="1" ht="16" customHeight="1" x14ac:dyDescent="0.2"/>
    <row r="849" customFormat="1" ht="16" customHeight="1" x14ac:dyDescent="0.2"/>
    <row r="850" customFormat="1" ht="16" customHeight="1" x14ac:dyDescent="0.2"/>
    <row r="851" customFormat="1" ht="16" customHeight="1" x14ac:dyDescent="0.2"/>
    <row r="852" customFormat="1" ht="16" customHeight="1" x14ac:dyDescent="0.2"/>
    <row r="853" customFormat="1" ht="16" customHeight="1" x14ac:dyDescent="0.2"/>
    <row r="854" customFormat="1" ht="16" customHeight="1" x14ac:dyDescent="0.2"/>
    <row r="855" customFormat="1" ht="16" customHeight="1" x14ac:dyDescent="0.2"/>
    <row r="856" customFormat="1" ht="16" customHeight="1" x14ac:dyDescent="0.2"/>
    <row r="857" customFormat="1" ht="16" customHeight="1" x14ac:dyDescent="0.2"/>
    <row r="858" customFormat="1" ht="16" customHeight="1" x14ac:dyDescent="0.2"/>
    <row r="859" customFormat="1" ht="16" customHeight="1" x14ac:dyDescent="0.2"/>
    <row r="860" customFormat="1" ht="16" customHeight="1" x14ac:dyDescent="0.2"/>
    <row r="861" customFormat="1" ht="16" customHeight="1" x14ac:dyDescent="0.2"/>
    <row r="862" customFormat="1" ht="16" customHeight="1" x14ac:dyDescent="0.2"/>
    <row r="863" customFormat="1" ht="16" customHeight="1" x14ac:dyDescent="0.2"/>
    <row r="864" customFormat="1" ht="16" customHeight="1" x14ac:dyDescent="0.2"/>
    <row r="865" customFormat="1" ht="16" customHeight="1" x14ac:dyDescent="0.2"/>
    <row r="866" customFormat="1" ht="16" customHeight="1" x14ac:dyDescent="0.2"/>
    <row r="867" customFormat="1" ht="16" customHeight="1" x14ac:dyDescent="0.2"/>
    <row r="868" customFormat="1" ht="16" customHeight="1" x14ac:dyDescent="0.2"/>
    <row r="869" customFormat="1" ht="16" customHeight="1" x14ac:dyDescent="0.2"/>
    <row r="870" customFormat="1" ht="16" customHeight="1" x14ac:dyDescent="0.2"/>
    <row r="871" customFormat="1" ht="16" customHeight="1" x14ac:dyDescent="0.2"/>
    <row r="872" customFormat="1" ht="16" customHeight="1" x14ac:dyDescent="0.2"/>
    <row r="873" customFormat="1" ht="16" customHeight="1" x14ac:dyDescent="0.2"/>
    <row r="874" customFormat="1" ht="16" customHeight="1" x14ac:dyDescent="0.2"/>
    <row r="875" customFormat="1" ht="16" customHeight="1" x14ac:dyDescent="0.2"/>
    <row r="876" customFormat="1" ht="16" customHeight="1" x14ac:dyDescent="0.2"/>
    <row r="877" customFormat="1" ht="16" customHeight="1" x14ac:dyDescent="0.2"/>
    <row r="878" customFormat="1" ht="16" customHeight="1" x14ac:dyDescent="0.2"/>
    <row r="879" customFormat="1" ht="16" customHeight="1" x14ac:dyDescent="0.2"/>
    <row r="880" customFormat="1" ht="16" customHeight="1" x14ac:dyDescent="0.2"/>
    <row r="881" customFormat="1" ht="16" customHeight="1" x14ac:dyDescent="0.2"/>
    <row r="882" customFormat="1" ht="16" customHeight="1" x14ac:dyDescent="0.2"/>
    <row r="883" customFormat="1" ht="16" customHeight="1" x14ac:dyDescent="0.2"/>
    <row r="884" customFormat="1" ht="16" customHeight="1" x14ac:dyDescent="0.2"/>
    <row r="885" customFormat="1" ht="16" customHeight="1" x14ac:dyDescent="0.2"/>
    <row r="886" customFormat="1" ht="16" customHeight="1" x14ac:dyDescent="0.2"/>
    <row r="887" customFormat="1" ht="16" customHeight="1" x14ac:dyDescent="0.2"/>
    <row r="888" customFormat="1" ht="16" customHeight="1" x14ac:dyDescent="0.2"/>
    <row r="889" customFormat="1" ht="16" customHeight="1" x14ac:dyDescent="0.2"/>
    <row r="890" customFormat="1" ht="16" customHeight="1" x14ac:dyDescent="0.2"/>
    <row r="891" customFormat="1" ht="16" customHeight="1" x14ac:dyDescent="0.2"/>
    <row r="892" customFormat="1" ht="16" customHeight="1" x14ac:dyDescent="0.2"/>
    <row r="893" customFormat="1" ht="16" customHeight="1" x14ac:dyDescent="0.2"/>
    <row r="894" customFormat="1" ht="16" customHeight="1" x14ac:dyDescent="0.2"/>
    <row r="895" customFormat="1" ht="16" customHeight="1" x14ac:dyDescent="0.2"/>
    <row r="896" customFormat="1" ht="16" customHeight="1" x14ac:dyDescent="0.2"/>
    <row r="897" customFormat="1" ht="16" customHeight="1" x14ac:dyDescent="0.2"/>
    <row r="898" customFormat="1" ht="16" customHeight="1" x14ac:dyDescent="0.2"/>
    <row r="899" customFormat="1" ht="16" customHeight="1" x14ac:dyDescent="0.2"/>
    <row r="900" customFormat="1" ht="16" customHeight="1" x14ac:dyDescent="0.2"/>
    <row r="901" customFormat="1" ht="16" customHeight="1" x14ac:dyDescent="0.2"/>
    <row r="902" customFormat="1" ht="16" customHeight="1" x14ac:dyDescent="0.2"/>
    <row r="903" customFormat="1" ht="16" customHeight="1" x14ac:dyDescent="0.2"/>
    <row r="904" customFormat="1" ht="16" customHeight="1" x14ac:dyDescent="0.2"/>
    <row r="905" customFormat="1" ht="16" customHeight="1" x14ac:dyDescent="0.2"/>
    <row r="906" customFormat="1" ht="16" customHeight="1" x14ac:dyDescent="0.2"/>
    <row r="907" customFormat="1" ht="16" customHeight="1" x14ac:dyDescent="0.2"/>
    <row r="908" customFormat="1" ht="16" customHeight="1" x14ac:dyDescent="0.2"/>
    <row r="909" customFormat="1" ht="16" customHeight="1" x14ac:dyDescent="0.2"/>
    <row r="910" customFormat="1" ht="16" customHeight="1" x14ac:dyDescent="0.2"/>
    <row r="911" customFormat="1" ht="16" customHeight="1" x14ac:dyDescent="0.2"/>
    <row r="912" customFormat="1" ht="16" customHeight="1" x14ac:dyDescent="0.2"/>
    <row r="913" customFormat="1" ht="16" customHeight="1" x14ac:dyDescent="0.2"/>
    <row r="914" customFormat="1" ht="16" customHeight="1" x14ac:dyDescent="0.2"/>
    <row r="915" customFormat="1" ht="16" customHeight="1" x14ac:dyDescent="0.2"/>
    <row r="916" customFormat="1" ht="16" customHeight="1" x14ac:dyDescent="0.2"/>
    <row r="917" customFormat="1" ht="16" customHeight="1" x14ac:dyDescent="0.2"/>
    <row r="918" customFormat="1" ht="16" customHeight="1" x14ac:dyDescent="0.2"/>
    <row r="919" customFormat="1" ht="16" customHeight="1" x14ac:dyDescent="0.2"/>
    <row r="920" customFormat="1" ht="16" customHeight="1" x14ac:dyDescent="0.2"/>
    <row r="921" customFormat="1" ht="16" customHeight="1" x14ac:dyDescent="0.2"/>
    <row r="922" customFormat="1" ht="16" customHeight="1" x14ac:dyDescent="0.2"/>
    <row r="923" customFormat="1" ht="16" customHeight="1" x14ac:dyDescent="0.2"/>
    <row r="924" customFormat="1" ht="16" customHeight="1" x14ac:dyDescent="0.2"/>
    <row r="925" customFormat="1" ht="16" customHeight="1" x14ac:dyDescent="0.2"/>
    <row r="926" customFormat="1" ht="16" customHeight="1" x14ac:dyDescent="0.2"/>
    <row r="927" customFormat="1" ht="16" customHeight="1" x14ac:dyDescent="0.2"/>
    <row r="928" customFormat="1" ht="16" customHeight="1" x14ac:dyDescent="0.2"/>
    <row r="929" customFormat="1" ht="16" customHeight="1" x14ac:dyDescent="0.2"/>
    <row r="930" customFormat="1" ht="16" customHeight="1" x14ac:dyDescent="0.2"/>
    <row r="931" customFormat="1" ht="16" customHeight="1" x14ac:dyDescent="0.2"/>
    <row r="932" customFormat="1" ht="16" customHeight="1" x14ac:dyDescent="0.2"/>
    <row r="933" customFormat="1" ht="16" customHeight="1" x14ac:dyDescent="0.2"/>
    <row r="934" customFormat="1" ht="16" customHeight="1" x14ac:dyDescent="0.2"/>
    <row r="935" customFormat="1" ht="16" customHeight="1" x14ac:dyDescent="0.2"/>
    <row r="936" customFormat="1" ht="16" customHeight="1" x14ac:dyDescent="0.2"/>
    <row r="937" customFormat="1" ht="16" customHeight="1" x14ac:dyDescent="0.2"/>
    <row r="938" customFormat="1" ht="16" customHeight="1" x14ac:dyDescent="0.2"/>
    <row r="939" customFormat="1" ht="16" customHeight="1" x14ac:dyDescent="0.2"/>
    <row r="940" customFormat="1" ht="16" customHeight="1" x14ac:dyDescent="0.2"/>
    <row r="941" customFormat="1" ht="16" customHeight="1" x14ac:dyDescent="0.2"/>
    <row r="942" customFormat="1" ht="16" customHeight="1" x14ac:dyDescent="0.2"/>
    <row r="943" customFormat="1" ht="16" customHeight="1" x14ac:dyDescent="0.2"/>
    <row r="944" customFormat="1" ht="16" customHeight="1" x14ac:dyDescent="0.2"/>
    <row r="945" customFormat="1" ht="16" customHeight="1" x14ac:dyDescent="0.2"/>
    <row r="946" customFormat="1" ht="16" customHeight="1" x14ac:dyDescent="0.2"/>
    <row r="947" customFormat="1" ht="16" customHeight="1" x14ac:dyDescent="0.2"/>
    <row r="948" customFormat="1" ht="16" customHeight="1" x14ac:dyDescent="0.2"/>
    <row r="949" customFormat="1" ht="16" customHeight="1" x14ac:dyDescent="0.2"/>
    <row r="950" customFormat="1" ht="16" customHeight="1" x14ac:dyDescent="0.2"/>
    <row r="951" customFormat="1" ht="16" customHeight="1" x14ac:dyDescent="0.2"/>
    <row r="952" customFormat="1" ht="16" customHeight="1" x14ac:dyDescent="0.2"/>
    <row r="953" customFormat="1" ht="16" customHeight="1" x14ac:dyDescent="0.2"/>
    <row r="954" customFormat="1" ht="16" customHeight="1" x14ac:dyDescent="0.2"/>
    <row r="955" customFormat="1" ht="16" customHeight="1" x14ac:dyDescent="0.2"/>
    <row r="956" customFormat="1" ht="16" customHeight="1" x14ac:dyDescent="0.2"/>
    <row r="957" customFormat="1" ht="16" customHeight="1" x14ac:dyDescent="0.2"/>
    <row r="958" customFormat="1" ht="16" customHeight="1" x14ac:dyDescent="0.2"/>
    <row r="959" customFormat="1" ht="16" customHeight="1" x14ac:dyDescent="0.2"/>
    <row r="960" customFormat="1" ht="16" customHeight="1" x14ac:dyDescent="0.2"/>
    <row r="961" customFormat="1" ht="16" customHeight="1" x14ac:dyDescent="0.2"/>
    <row r="962" customFormat="1" ht="16" customHeight="1" x14ac:dyDescent="0.2"/>
    <row r="963" customFormat="1" ht="16" customHeight="1" x14ac:dyDescent="0.2"/>
    <row r="964" customFormat="1" ht="16" customHeight="1" x14ac:dyDescent="0.2"/>
    <row r="965" customFormat="1" ht="16" customHeight="1" x14ac:dyDescent="0.2"/>
    <row r="966" customFormat="1" ht="16" customHeight="1" x14ac:dyDescent="0.2"/>
    <row r="967" customFormat="1" ht="16" customHeight="1" x14ac:dyDescent="0.2"/>
    <row r="968" customFormat="1" ht="16" customHeight="1" x14ac:dyDescent="0.2"/>
    <row r="969" customFormat="1" ht="16" customHeight="1" x14ac:dyDescent="0.2"/>
    <row r="970" customFormat="1" ht="16" customHeight="1" x14ac:dyDescent="0.2"/>
    <row r="971" customFormat="1" ht="16" customHeight="1" x14ac:dyDescent="0.2"/>
    <row r="972" customFormat="1" ht="16" customHeight="1" x14ac:dyDescent="0.2"/>
    <row r="973" customFormat="1" ht="16" customHeight="1" x14ac:dyDescent="0.2"/>
    <row r="974" customFormat="1" ht="16" customHeight="1" x14ac:dyDescent="0.2"/>
    <row r="975" customFormat="1" ht="16" customHeight="1" x14ac:dyDescent="0.2"/>
    <row r="976" customFormat="1" ht="16" customHeight="1" x14ac:dyDescent="0.2"/>
    <row r="977" customFormat="1" ht="16" customHeight="1" x14ac:dyDescent="0.2"/>
    <row r="978" customFormat="1" ht="16" customHeight="1" x14ac:dyDescent="0.2"/>
    <row r="979" customFormat="1" ht="16" customHeight="1" x14ac:dyDescent="0.2"/>
    <row r="980" customFormat="1" ht="16" customHeight="1" x14ac:dyDescent="0.2"/>
    <row r="981" customFormat="1" ht="16" customHeight="1" x14ac:dyDescent="0.2"/>
    <row r="982" customFormat="1" ht="16" customHeight="1" x14ac:dyDescent="0.2"/>
    <row r="983" customFormat="1" ht="16" customHeight="1" x14ac:dyDescent="0.2"/>
    <row r="984" customFormat="1" ht="16" customHeight="1" x14ac:dyDescent="0.2"/>
    <row r="985" customFormat="1" ht="16" customHeight="1" x14ac:dyDescent="0.2"/>
    <row r="986" customFormat="1" ht="16" customHeight="1" x14ac:dyDescent="0.2"/>
    <row r="987" customFormat="1" ht="16" customHeight="1" x14ac:dyDescent="0.2"/>
    <row r="988" customFormat="1" ht="16" customHeight="1" x14ac:dyDescent="0.2"/>
    <row r="989" customFormat="1" ht="16" customHeight="1" x14ac:dyDescent="0.2"/>
    <row r="990" customFormat="1" ht="16" customHeight="1" x14ac:dyDescent="0.2"/>
    <row r="991" customFormat="1" ht="16" customHeight="1" x14ac:dyDescent="0.2"/>
    <row r="992" customFormat="1" ht="16" customHeight="1" x14ac:dyDescent="0.2"/>
    <row r="993" customFormat="1" ht="16" customHeight="1" x14ac:dyDescent="0.2"/>
    <row r="994" customFormat="1" ht="16" customHeight="1" x14ac:dyDescent="0.2"/>
    <row r="995" customFormat="1" ht="16" customHeight="1" x14ac:dyDescent="0.2"/>
    <row r="996" customFormat="1" ht="16" customHeight="1" x14ac:dyDescent="0.2"/>
    <row r="997" customFormat="1" ht="16" customHeight="1" x14ac:dyDescent="0.2"/>
    <row r="998" customFormat="1" ht="16" customHeight="1" x14ac:dyDescent="0.2"/>
    <row r="999" customFormat="1" ht="16" customHeight="1" x14ac:dyDescent="0.2"/>
    <row r="1000" customFormat="1" ht="16" customHeight="1" x14ac:dyDescent="0.2"/>
    <row r="1001" customFormat="1" ht="16" customHeight="1" x14ac:dyDescent="0.2"/>
    <row r="1002" customFormat="1" ht="16" customHeight="1" x14ac:dyDescent="0.2"/>
    <row r="1003" customFormat="1" ht="16" customHeight="1" x14ac:dyDescent="0.2"/>
    <row r="1004" customFormat="1" ht="16" customHeight="1" x14ac:dyDescent="0.2"/>
    <row r="1005" customFormat="1" ht="16" customHeight="1" x14ac:dyDescent="0.2"/>
    <row r="1006" customFormat="1" ht="16" customHeight="1" x14ac:dyDescent="0.2"/>
    <row r="1007" customFormat="1" ht="16" customHeight="1" x14ac:dyDescent="0.2"/>
    <row r="1008" customFormat="1" ht="16" customHeight="1" x14ac:dyDescent="0.2"/>
    <row r="1009" customFormat="1" ht="16" customHeight="1" x14ac:dyDescent="0.2"/>
    <row r="1010" customFormat="1" ht="16" customHeight="1" x14ac:dyDescent="0.2"/>
    <row r="1011" customFormat="1" ht="16" customHeight="1" x14ac:dyDescent="0.2"/>
    <row r="1012" customFormat="1" ht="16" customHeight="1" x14ac:dyDescent="0.2"/>
    <row r="1013" customFormat="1" ht="16" customHeight="1" x14ac:dyDescent="0.2"/>
    <row r="1014" customFormat="1" ht="16" customHeight="1" x14ac:dyDescent="0.2"/>
    <row r="1015" customFormat="1" ht="16" customHeight="1" x14ac:dyDescent="0.2"/>
    <row r="1016" customFormat="1" ht="16" customHeight="1" x14ac:dyDescent="0.2"/>
    <row r="1017" customFormat="1" ht="16" customHeight="1" x14ac:dyDescent="0.2"/>
    <row r="1018" customFormat="1" ht="16" customHeight="1" x14ac:dyDescent="0.2"/>
    <row r="1019" customFormat="1" ht="16" customHeight="1" x14ac:dyDescent="0.2"/>
    <row r="1020" customFormat="1" ht="16" customHeight="1" x14ac:dyDescent="0.2"/>
    <row r="1021" customFormat="1" ht="16" customHeight="1" x14ac:dyDescent="0.2"/>
    <row r="1022" customFormat="1" ht="16" customHeight="1" x14ac:dyDescent="0.2"/>
    <row r="1023" customFormat="1" ht="16" customHeight="1" x14ac:dyDescent="0.2"/>
    <row r="1024" customFormat="1" ht="16" customHeight="1" x14ac:dyDescent="0.2"/>
    <row r="1025" customFormat="1" ht="16" customHeight="1" x14ac:dyDescent="0.2"/>
    <row r="1026" customFormat="1" ht="16" customHeight="1" x14ac:dyDescent="0.2"/>
    <row r="1027" customFormat="1" ht="16" customHeight="1" x14ac:dyDescent="0.2"/>
    <row r="1028" customFormat="1" ht="16" customHeight="1" x14ac:dyDescent="0.2"/>
    <row r="1029" customFormat="1" ht="16" customHeight="1" x14ac:dyDescent="0.2"/>
    <row r="1030" customFormat="1" ht="16" customHeight="1" x14ac:dyDescent="0.2"/>
    <row r="1031" customFormat="1" ht="16" customHeight="1" x14ac:dyDescent="0.2"/>
    <row r="1032" customFormat="1" ht="16" customHeight="1" x14ac:dyDescent="0.2"/>
    <row r="1033" customFormat="1" ht="16" customHeight="1" x14ac:dyDescent="0.2"/>
    <row r="1034" customFormat="1" ht="16" customHeight="1" x14ac:dyDescent="0.2"/>
    <row r="1035" customFormat="1" ht="16" customHeight="1" x14ac:dyDescent="0.2"/>
    <row r="1036" customFormat="1" ht="16" customHeight="1" x14ac:dyDescent="0.2"/>
    <row r="1037" customFormat="1" ht="16" customHeight="1" x14ac:dyDescent="0.2"/>
    <row r="1038" customFormat="1" ht="16" customHeight="1" x14ac:dyDescent="0.2"/>
    <row r="1039" customFormat="1" ht="16" customHeight="1" x14ac:dyDescent="0.2"/>
    <row r="1040" customFormat="1" ht="16" customHeight="1" x14ac:dyDescent="0.2"/>
    <row r="1041" customFormat="1" ht="16" customHeight="1" x14ac:dyDescent="0.2"/>
    <row r="1042" customFormat="1" ht="16" customHeight="1" x14ac:dyDescent="0.2"/>
    <row r="1043" customFormat="1" ht="16" customHeight="1" x14ac:dyDescent="0.2"/>
    <row r="1044" customFormat="1" ht="16" customHeight="1" x14ac:dyDescent="0.2"/>
    <row r="1045" customFormat="1" ht="16" customHeight="1" x14ac:dyDescent="0.2"/>
    <row r="1046" customFormat="1" ht="16" customHeight="1" x14ac:dyDescent="0.2"/>
    <row r="1047" customFormat="1" ht="16" customHeight="1" x14ac:dyDescent="0.2"/>
    <row r="1048" customFormat="1" ht="16" customHeight="1" x14ac:dyDescent="0.2"/>
    <row r="1049" customFormat="1" ht="16" customHeight="1" x14ac:dyDescent="0.2"/>
    <row r="1050" customFormat="1" ht="16" customHeight="1" x14ac:dyDescent="0.2"/>
    <row r="1051" customFormat="1" ht="16" customHeight="1" x14ac:dyDescent="0.2"/>
    <row r="1052" customFormat="1" ht="16" customHeight="1" x14ac:dyDescent="0.2"/>
    <row r="1053" customFormat="1" ht="16" customHeight="1" x14ac:dyDescent="0.2"/>
    <row r="1054" customFormat="1" ht="16" customHeight="1" x14ac:dyDescent="0.2"/>
    <row r="1055" customFormat="1" ht="16" customHeight="1" x14ac:dyDescent="0.2"/>
    <row r="1056" customFormat="1" ht="16" customHeight="1" x14ac:dyDescent="0.2"/>
    <row r="1057" customFormat="1" ht="16" customHeight="1" x14ac:dyDescent="0.2"/>
    <row r="1058" customFormat="1" ht="16" customHeight="1" x14ac:dyDescent="0.2"/>
    <row r="1059" customFormat="1" ht="16" customHeight="1" x14ac:dyDescent="0.2"/>
    <row r="1060" customFormat="1" ht="16" customHeight="1" x14ac:dyDescent="0.2"/>
    <row r="1061" customFormat="1" ht="16" customHeight="1" x14ac:dyDescent="0.2"/>
    <row r="1062" customFormat="1" ht="16" customHeight="1" x14ac:dyDescent="0.2"/>
    <row r="1063" customFormat="1" ht="16" customHeight="1" x14ac:dyDescent="0.2"/>
    <row r="1064" customFormat="1" ht="16" customHeight="1" x14ac:dyDescent="0.2"/>
    <row r="1065" customFormat="1" ht="16" customHeight="1" x14ac:dyDescent="0.2"/>
    <row r="1066" customFormat="1" ht="16" customHeight="1" x14ac:dyDescent="0.2"/>
    <row r="1067" customFormat="1" ht="16" customHeight="1" x14ac:dyDescent="0.2"/>
    <row r="1068" customFormat="1" ht="16" customHeight="1" x14ac:dyDescent="0.2"/>
    <row r="1069" customFormat="1" ht="16" customHeight="1" x14ac:dyDescent="0.2"/>
    <row r="1070" customFormat="1" ht="16" customHeight="1" x14ac:dyDescent="0.2"/>
    <row r="1071" customFormat="1" ht="16" customHeight="1" x14ac:dyDescent="0.2"/>
    <row r="1072" customFormat="1" ht="16" customHeight="1" x14ac:dyDescent="0.2"/>
    <row r="1073" customFormat="1" ht="16" customHeight="1" x14ac:dyDescent="0.2"/>
    <row r="1074" customFormat="1" ht="16" customHeight="1" x14ac:dyDescent="0.2"/>
    <row r="1075" customFormat="1" ht="16" customHeight="1" x14ac:dyDescent="0.2"/>
    <row r="1076" customFormat="1" ht="16" customHeight="1" x14ac:dyDescent="0.2"/>
    <row r="1077" customFormat="1" ht="16" customHeight="1" x14ac:dyDescent="0.2"/>
    <row r="1078" customFormat="1" ht="16" customHeight="1" x14ac:dyDescent="0.2"/>
    <row r="1079" customFormat="1" ht="16" customHeight="1" x14ac:dyDescent="0.2"/>
    <row r="1080" customFormat="1" ht="16" customHeight="1" x14ac:dyDescent="0.2"/>
    <row r="1081" customFormat="1" ht="16" customHeight="1" x14ac:dyDescent="0.2"/>
    <row r="1082" customFormat="1" ht="16" customHeight="1" x14ac:dyDescent="0.2"/>
    <row r="1083" customFormat="1" ht="16" customHeight="1" x14ac:dyDescent="0.2"/>
    <row r="1084" customFormat="1" ht="16" customHeight="1" x14ac:dyDescent="0.2"/>
    <row r="1085" customFormat="1" ht="16" customHeight="1" x14ac:dyDescent="0.2"/>
    <row r="1086" customFormat="1" ht="16" customHeight="1" x14ac:dyDescent="0.2"/>
    <row r="1087" customFormat="1" ht="16" customHeight="1" x14ac:dyDescent="0.2"/>
    <row r="1088" customFormat="1" ht="16" customHeight="1" x14ac:dyDescent="0.2"/>
    <row r="1089" customFormat="1" ht="16" customHeight="1" x14ac:dyDescent="0.2"/>
    <row r="1090" customFormat="1" ht="16" customHeight="1" x14ac:dyDescent="0.2"/>
    <row r="1091" customFormat="1" ht="16" customHeight="1" x14ac:dyDescent="0.2"/>
    <row r="1092" customFormat="1" ht="16" customHeight="1" x14ac:dyDescent="0.2"/>
    <row r="1093" customFormat="1" ht="16" customHeight="1" x14ac:dyDescent="0.2"/>
    <row r="1094" customFormat="1" ht="16" customHeight="1" x14ac:dyDescent="0.2"/>
    <row r="1095" customFormat="1" ht="16" customHeight="1" x14ac:dyDescent="0.2"/>
    <row r="1096" customFormat="1" ht="16" customHeight="1" x14ac:dyDescent="0.2"/>
    <row r="1097" customFormat="1" ht="16" customHeight="1" x14ac:dyDescent="0.2"/>
    <row r="1098" customFormat="1" ht="16" customHeight="1" x14ac:dyDescent="0.2"/>
    <row r="1099" customFormat="1" ht="16" customHeight="1" x14ac:dyDescent="0.2"/>
    <row r="1100" customFormat="1" ht="16" customHeight="1" x14ac:dyDescent="0.2"/>
    <row r="1101" customFormat="1" ht="16" customHeight="1" x14ac:dyDescent="0.2"/>
    <row r="1102" customFormat="1" ht="16" customHeight="1" x14ac:dyDescent="0.2"/>
    <row r="1103" customFormat="1" ht="16" customHeight="1" x14ac:dyDescent="0.2"/>
    <row r="1104" customFormat="1" ht="16" customHeight="1" x14ac:dyDescent="0.2"/>
    <row r="1105" customFormat="1" ht="16" customHeight="1" x14ac:dyDescent="0.2"/>
    <row r="1106" customFormat="1" ht="16" customHeight="1" x14ac:dyDescent="0.2"/>
    <row r="1107" customFormat="1" ht="16" customHeight="1" x14ac:dyDescent="0.2"/>
    <row r="1108" customFormat="1" ht="16" customHeight="1" x14ac:dyDescent="0.2"/>
    <row r="1109" customFormat="1" ht="16" customHeight="1" x14ac:dyDescent="0.2"/>
    <row r="1110" customFormat="1" ht="16" customHeight="1" x14ac:dyDescent="0.2"/>
    <row r="1111" customFormat="1" ht="16" customHeight="1" x14ac:dyDescent="0.2"/>
    <row r="1112" customFormat="1" ht="16" customHeight="1" x14ac:dyDescent="0.2"/>
    <row r="1113" customFormat="1" ht="16" customHeight="1" x14ac:dyDescent="0.2"/>
    <row r="1114" customFormat="1" ht="16" customHeight="1" x14ac:dyDescent="0.2"/>
    <row r="1115" customFormat="1" ht="16" customHeight="1" x14ac:dyDescent="0.2"/>
    <row r="1116" customFormat="1" ht="16" customHeight="1" x14ac:dyDescent="0.2"/>
    <row r="1117" customFormat="1" ht="16" customHeight="1" x14ac:dyDescent="0.2"/>
    <row r="1118" customFormat="1" ht="16" customHeight="1" x14ac:dyDescent="0.2"/>
    <row r="1119" customFormat="1" ht="16" customHeight="1" x14ac:dyDescent="0.2"/>
    <row r="1120" customFormat="1" ht="16" customHeight="1" x14ac:dyDescent="0.2"/>
    <row r="1121" customFormat="1" ht="16" customHeight="1" x14ac:dyDescent="0.2"/>
    <row r="1122" customFormat="1" ht="16" customHeight="1" x14ac:dyDescent="0.2"/>
    <row r="1123" customFormat="1" ht="16" customHeight="1" x14ac:dyDescent="0.2"/>
    <row r="1124" customFormat="1" ht="16" customHeight="1" x14ac:dyDescent="0.2"/>
    <row r="1125" customFormat="1" ht="16" customHeight="1" x14ac:dyDescent="0.2"/>
    <row r="1126" customFormat="1" ht="16" customHeight="1" x14ac:dyDescent="0.2"/>
    <row r="1127" customFormat="1" ht="16" customHeight="1" x14ac:dyDescent="0.2"/>
    <row r="1128" customFormat="1" ht="16" customHeight="1" x14ac:dyDescent="0.2"/>
    <row r="1129" customFormat="1" ht="16" customHeight="1" x14ac:dyDescent="0.2"/>
    <row r="1130" customFormat="1" ht="16" customHeight="1" x14ac:dyDescent="0.2"/>
    <row r="1131" customFormat="1" ht="16" customHeight="1" x14ac:dyDescent="0.2"/>
    <row r="1132" customFormat="1" ht="16" customHeight="1" x14ac:dyDescent="0.2"/>
    <row r="1133" customFormat="1" ht="16" customHeight="1" x14ac:dyDescent="0.2"/>
    <row r="1134" customFormat="1" ht="16" customHeight="1" x14ac:dyDescent="0.2"/>
    <row r="1135" customFormat="1" ht="16" customHeight="1" x14ac:dyDescent="0.2"/>
    <row r="1136" customFormat="1" ht="16" customHeight="1" x14ac:dyDescent="0.2"/>
    <row r="1137" customFormat="1" ht="16" customHeight="1" x14ac:dyDescent="0.2"/>
    <row r="1138" customFormat="1" ht="16" customHeight="1" x14ac:dyDescent="0.2"/>
    <row r="1139" customFormat="1" ht="16" customHeight="1" x14ac:dyDescent="0.2"/>
    <row r="1140" customFormat="1" ht="16" customHeight="1" x14ac:dyDescent="0.2"/>
    <row r="1141" customFormat="1" ht="16" customHeight="1" x14ac:dyDescent="0.2"/>
    <row r="1142" customFormat="1" ht="16" customHeight="1" x14ac:dyDescent="0.2"/>
    <row r="1143" customFormat="1" ht="16" customHeight="1" x14ac:dyDescent="0.2"/>
    <row r="1144" customFormat="1" ht="16" customHeight="1" x14ac:dyDescent="0.2"/>
    <row r="1145" customFormat="1" ht="16" customHeight="1" x14ac:dyDescent="0.2"/>
    <row r="1146" customFormat="1" ht="16" customHeight="1" x14ac:dyDescent="0.2"/>
    <row r="1147" customFormat="1" ht="16" customHeight="1" x14ac:dyDescent="0.2"/>
    <row r="1148" customFormat="1" ht="16" customHeight="1" x14ac:dyDescent="0.2"/>
    <row r="1149" customFormat="1" ht="16" customHeight="1" x14ac:dyDescent="0.2"/>
    <row r="1150" customFormat="1" ht="16" customHeight="1" x14ac:dyDescent="0.2"/>
    <row r="1151" customFormat="1" ht="16" customHeight="1" x14ac:dyDescent="0.2"/>
    <row r="1152" customFormat="1" ht="16" customHeight="1" x14ac:dyDescent="0.2"/>
    <row r="1153" customFormat="1" ht="16" customHeight="1" x14ac:dyDescent="0.2"/>
    <row r="1154" customFormat="1" ht="16" customHeight="1" x14ac:dyDescent="0.2"/>
    <row r="1155" customFormat="1" ht="16" customHeight="1" x14ac:dyDescent="0.2"/>
    <row r="1156" customFormat="1" ht="16" customHeight="1" x14ac:dyDescent="0.2"/>
    <row r="1157" customFormat="1" ht="16" customHeight="1" x14ac:dyDescent="0.2"/>
    <row r="1158" customFormat="1" ht="16" customHeight="1" x14ac:dyDescent="0.2"/>
    <row r="1159" customFormat="1" ht="16" customHeight="1" x14ac:dyDescent="0.2"/>
    <row r="1160" customFormat="1" ht="16" customHeight="1" x14ac:dyDescent="0.2"/>
    <row r="1161" customFormat="1" ht="16" customHeight="1" x14ac:dyDescent="0.2"/>
    <row r="1162" customFormat="1" ht="16" customHeight="1" x14ac:dyDescent="0.2"/>
    <row r="1163" customFormat="1" ht="16" customHeight="1" x14ac:dyDescent="0.2"/>
    <row r="1164" customFormat="1" ht="16" customHeight="1" x14ac:dyDescent="0.2"/>
    <row r="1165" customFormat="1" ht="16" customHeight="1" x14ac:dyDescent="0.2"/>
    <row r="1166" customFormat="1" ht="16" customHeight="1" x14ac:dyDescent="0.2"/>
    <row r="1167" customFormat="1" ht="16" customHeight="1" x14ac:dyDescent="0.2"/>
    <row r="1168" customFormat="1" ht="16" customHeight="1" x14ac:dyDescent="0.2"/>
    <row r="1169" customFormat="1" ht="16" customHeight="1" x14ac:dyDescent="0.2"/>
    <row r="1170" customFormat="1" ht="16" customHeight="1" x14ac:dyDescent="0.2"/>
    <row r="1171" customFormat="1" ht="16" customHeight="1" x14ac:dyDescent="0.2"/>
    <row r="1172" customFormat="1" ht="16" customHeight="1" x14ac:dyDescent="0.2"/>
    <row r="1173" customFormat="1" ht="16" customHeight="1" x14ac:dyDescent="0.2"/>
    <row r="1174" customFormat="1" ht="16" customHeight="1" x14ac:dyDescent="0.2"/>
    <row r="1175" customFormat="1" ht="16" customHeight="1" x14ac:dyDescent="0.2"/>
    <row r="1176" customFormat="1" ht="16" customHeight="1" x14ac:dyDescent="0.2"/>
    <row r="1177" customFormat="1" ht="16" customHeight="1" x14ac:dyDescent="0.2"/>
    <row r="1178" customFormat="1" ht="16" customHeight="1" x14ac:dyDescent="0.2"/>
    <row r="1179" customFormat="1" ht="16" customHeight="1" x14ac:dyDescent="0.2"/>
    <row r="1180" customFormat="1" ht="16" customHeight="1" x14ac:dyDescent="0.2"/>
    <row r="1181" customFormat="1" ht="16" customHeight="1" x14ac:dyDescent="0.2"/>
    <row r="1182" customFormat="1" ht="16" customHeight="1" x14ac:dyDescent="0.2"/>
    <row r="1183" customFormat="1" ht="16" customHeight="1" x14ac:dyDescent="0.2"/>
    <row r="1184" customFormat="1" ht="16" customHeight="1" x14ac:dyDescent="0.2"/>
    <row r="1185" customFormat="1" ht="16" customHeight="1" x14ac:dyDescent="0.2"/>
    <row r="1186" customFormat="1" ht="16" customHeight="1" x14ac:dyDescent="0.2"/>
    <row r="1187" customFormat="1" ht="16" customHeight="1" x14ac:dyDescent="0.2"/>
    <row r="1188" customFormat="1" ht="16" customHeight="1" x14ac:dyDescent="0.2"/>
    <row r="1189" customFormat="1" ht="16" customHeight="1" x14ac:dyDescent="0.2"/>
    <row r="1190" customFormat="1" ht="16" customHeight="1" x14ac:dyDescent="0.2"/>
    <row r="1191" customFormat="1" ht="16" customHeight="1" x14ac:dyDescent="0.2"/>
    <row r="1192" customFormat="1" ht="16" customHeight="1" x14ac:dyDescent="0.2"/>
    <row r="1193" customFormat="1" ht="16" customHeight="1" x14ac:dyDescent="0.2"/>
    <row r="1194" customFormat="1" ht="16" customHeight="1" x14ac:dyDescent="0.2"/>
    <row r="1195" customFormat="1" ht="16" customHeight="1" x14ac:dyDescent="0.2"/>
    <row r="1196" customFormat="1" ht="16" customHeight="1" x14ac:dyDescent="0.2"/>
    <row r="1197" customFormat="1" ht="16" customHeight="1" x14ac:dyDescent="0.2"/>
    <row r="1198" customFormat="1" ht="16" customHeight="1" x14ac:dyDescent="0.2"/>
    <row r="1199" customFormat="1" ht="16" customHeight="1" x14ac:dyDescent="0.2"/>
    <row r="1200" customFormat="1" ht="16" customHeight="1" x14ac:dyDescent="0.2"/>
    <row r="1201" customFormat="1" ht="16" customHeight="1" x14ac:dyDescent="0.2"/>
    <row r="1202" customFormat="1" ht="16" customHeight="1" x14ac:dyDescent="0.2"/>
    <row r="1203" customFormat="1" ht="16" customHeight="1" x14ac:dyDescent="0.2"/>
    <row r="1204" customFormat="1" ht="16" customHeight="1" x14ac:dyDescent="0.2"/>
    <row r="1205" customFormat="1" ht="16" customHeight="1" x14ac:dyDescent="0.2"/>
    <row r="1206" customFormat="1" ht="16" customHeight="1" x14ac:dyDescent="0.2"/>
    <row r="1207" customFormat="1" ht="16" customHeight="1" x14ac:dyDescent="0.2"/>
    <row r="1208" customFormat="1" ht="16" customHeight="1" x14ac:dyDescent="0.2"/>
    <row r="1209" customFormat="1" ht="16" customHeight="1" x14ac:dyDescent="0.2"/>
    <row r="1210" customFormat="1" ht="16" customHeight="1" x14ac:dyDescent="0.2"/>
    <row r="1211" customFormat="1" ht="16" customHeight="1" x14ac:dyDescent="0.2"/>
    <row r="1212" customFormat="1" ht="16" customHeight="1" x14ac:dyDescent="0.2"/>
    <row r="1213" customFormat="1" ht="16" customHeight="1" x14ac:dyDescent="0.2"/>
    <row r="1214" customFormat="1" ht="16" customHeight="1" x14ac:dyDescent="0.2"/>
    <row r="1215" customFormat="1" ht="16" customHeight="1" x14ac:dyDescent="0.2"/>
    <row r="1216" customFormat="1" ht="16" customHeight="1" x14ac:dyDescent="0.2"/>
    <row r="1217" customFormat="1" ht="16" customHeight="1" x14ac:dyDescent="0.2"/>
    <row r="1218" customFormat="1" ht="16" customHeight="1" x14ac:dyDescent="0.2"/>
    <row r="1219" customFormat="1" ht="16" customHeight="1" x14ac:dyDescent="0.2"/>
    <row r="1220" customFormat="1" ht="16" customHeight="1" x14ac:dyDescent="0.2"/>
    <row r="1221" customFormat="1" ht="16" customHeight="1" x14ac:dyDescent="0.2"/>
    <row r="1222" customFormat="1" ht="16" customHeight="1" x14ac:dyDescent="0.2"/>
    <row r="1223" customFormat="1" ht="16" customHeight="1" x14ac:dyDescent="0.2"/>
    <row r="1224" customFormat="1" ht="16" customHeight="1" x14ac:dyDescent="0.2"/>
    <row r="1225" customFormat="1" ht="16" customHeight="1" x14ac:dyDescent="0.2"/>
    <row r="1226" customFormat="1" ht="16" customHeight="1" x14ac:dyDescent="0.2"/>
    <row r="1227" customFormat="1" ht="16" customHeight="1" x14ac:dyDescent="0.2"/>
    <row r="1228" customFormat="1" ht="16" customHeight="1" x14ac:dyDescent="0.2"/>
    <row r="1229" customFormat="1" ht="16" customHeight="1" x14ac:dyDescent="0.2"/>
    <row r="1230" customFormat="1" ht="16" customHeight="1" x14ac:dyDescent="0.2"/>
    <row r="1231" customFormat="1" ht="16" customHeight="1" x14ac:dyDescent="0.2"/>
    <row r="1232" customFormat="1" ht="16" customHeight="1" x14ac:dyDescent="0.2"/>
    <row r="1233" customFormat="1" ht="16" customHeight="1" x14ac:dyDescent="0.2"/>
    <row r="1234" customFormat="1" ht="16" customHeight="1" x14ac:dyDescent="0.2"/>
    <row r="1235" customFormat="1" ht="16" customHeight="1" x14ac:dyDescent="0.2"/>
    <row r="1236" customFormat="1" ht="16" customHeight="1" x14ac:dyDescent="0.2"/>
    <row r="1237" customFormat="1" ht="16" customHeight="1" x14ac:dyDescent="0.2"/>
    <row r="1238" customFormat="1" ht="16" customHeight="1" x14ac:dyDescent="0.2"/>
    <row r="1239" customFormat="1" ht="16" customHeight="1" x14ac:dyDescent="0.2"/>
    <row r="1240" customFormat="1" ht="16" customHeight="1" x14ac:dyDescent="0.2"/>
    <row r="1241" customFormat="1" ht="16" customHeight="1" x14ac:dyDescent="0.2"/>
    <row r="1242" customFormat="1" ht="16" customHeight="1" x14ac:dyDescent="0.2"/>
    <row r="1243" customFormat="1" ht="16" customHeight="1" x14ac:dyDescent="0.2"/>
    <row r="1244" customFormat="1" ht="16" customHeight="1" x14ac:dyDescent="0.2"/>
    <row r="1245" customFormat="1" ht="16" customHeight="1" x14ac:dyDescent="0.2"/>
    <row r="1246" customFormat="1" ht="16" customHeight="1" x14ac:dyDescent="0.2"/>
    <row r="1247" customFormat="1" ht="16" customHeight="1" x14ac:dyDescent="0.2"/>
    <row r="1248" customFormat="1" ht="16" customHeight="1" x14ac:dyDescent="0.2"/>
    <row r="1249" customFormat="1" ht="16" customHeight="1" x14ac:dyDescent="0.2"/>
    <row r="1250" customFormat="1" ht="16" customHeight="1" x14ac:dyDescent="0.2"/>
    <row r="1251" customFormat="1" ht="16" customHeight="1" x14ac:dyDescent="0.2"/>
    <row r="1252" customFormat="1" ht="16" customHeight="1" x14ac:dyDescent="0.2"/>
    <row r="1253" customFormat="1" ht="16" customHeight="1" x14ac:dyDescent="0.2"/>
    <row r="1254" customFormat="1" ht="16" customHeight="1" x14ac:dyDescent="0.2"/>
    <row r="1255" customFormat="1" ht="16" customHeight="1" x14ac:dyDescent="0.2"/>
    <row r="1256" customFormat="1" ht="16" customHeight="1" x14ac:dyDescent="0.2"/>
    <row r="1257" customFormat="1" ht="16" customHeight="1" x14ac:dyDescent="0.2"/>
    <row r="1258" customFormat="1" ht="16" customHeight="1" x14ac:dyDescent="0.2"/>
    <row r="1259" customFormat="1" ht="16" customHeight="1" x14ac:dyDescent="0.2"/>
    <row r="1260" customFormat="1" ht="16" customHeight="1" x14ac:dyDescent="0.2"/>
    <row r="1261" customFormat="1" ht="16" customHeight="1" x14ac:dyDescent="0.2"/>
    <row r="1262" customFormat="1" ht="16" customHeight="1" x14ac:dyDescent="0.2"/>
    <row r="1263" customFormat="1" ht="16" customHeight="1" x14ac:dyDescent="0.2"/>
    <row r="1264" customFormat="1" ht="16" customHeight="1" x14ac:dyDescent="0.2"/>
    <row r="1265" customFormat="1" ht="16" customHeight="1" x14ac:dyDescent="0.2"/>
    <row r="1266" customFormat="1" ht="16" customHeight="1" x14ac:dyDescent="0.2"/>
    <row r="1267" customFormat="1" ht="16" customHeight="1" x14ac:dyDescent="0.2"/>
    <row r="1268" customFormat="1" ht="16" customHeight="1" x14ac:dyDescent="0.2"/>
    <row r="1269" customFormat="1" ht="16" customHeight="1" x14ac:dyDescent="0.2"/>
    <row r="1270" customFormat="1" ht="16" customHeight="1" x14ac:dyDescent="0.2"/>
    <row r="1271" customFormat="1" ht="16" customHeight="1" x14ac:dyDescent="0.2"/>
    <row r="1272" customFormat="1" ht="16" customHeight="1" x14ac:dyDescent="0.2"/>
    <row r="1273" customFormat="1" ht="16" customHeight="1" x14ac:dyDescent="0.2"/>
    <row r="1274" customFormat="1" ht="16" customHeight="1" x14ac:dyDescent="0.2"/>
    <row r="1275" customFormat="1" ht="16" customHeight="1" x14ac:dyDescent="0.2"/>
    <row r="1276" customFormat="1" ht="16" customHeight="1" x14ac:dyDescent="0.2"/>
    <row r="1277" customFormat="1" ht="16" customHeight="1" x14ac:dyDescent="0.2"/>
    <row r="1278" customFormat="1" ht="16" customHeight="1" x14ac:dyDescent="0.2"/>
    <row r="1279" customFormat="1" ht="16" customHeight="1" x14ac:dyDescent="0.2"/>
    <row r="1280" customFormat="1" ht="16" customHeight="1" x14ac:dyDescent="0.2"/>
    <row r="1281" customFormat="1" ht="16" customHeight="1" x14ac:dyDescent="0.2"/>
    <row r="1282" customFormat="1" ht="16" customHeight="1" x14ac:dyDescent="0.2"/>
    <row r="1283" customFormat="1" ht="16" customHeight="1" x14ac:dyDescent="0.2"/>
    <row r="1284" customFormat="1" ht="16" customHeight="1" x14ac:dyDescent="0.2"/>
    <row r="1285" customFormat="1" ht="16" customHeight="1" x14ac:dyDescent="0.2"/>
    <row r="1286" customFormat="1" ht="16" customHeight="1" x14ac:dyDescent="0.2"/>
    <row r="1287" customFormat="1" ht="16" customHeight="1" x14ac:dyDescent="0.2"/>
    <row r="1288" customFormat="1" ht="16" customHeight="1" x14ac:dyDescent="0.2"/>
    <row r="1289" customFormat="1" ht="16" customHeight="1" x14ac:dyDescent="0.2"/>
    <row r="1290" customFormat="1" ht="16" customHeight="1" x14ac:dyDescent="0.2"/>
    <row r="1291" customFormat="1" ht="16" customHeight="1" x14ac:dyDescent="0.2"/>
    <row r="1292" customFormat="1" ht="16" customHeight="1" x14ac:dyDescent="0.2"/>
    <row r="1293" customFormat="1" ht="16" customHeight="1" x14ac:dyDescent="0.2"/>
    <row r="1294" customFormat="1" ht="16" customHeight="1" x14ac:dyDescent="0.2"/>
    <row r="1295" customFormat="1" ht="16" customHeight="1" x14ac:dyDescent="0.2"/>
    <row r="1296" customFormat="1" ht="16" customHeight="1" x14ac:dyDescent="0.2"/>
    <row r="1297" customFormat="1" ht="16" customHeight="1" x14ac:dyDescent="0.2"/>
    <row r="1298" customFormat="1" ht="16" customHeight="1" x14ac:dyDescent="0.2"/>
    <row r="1299" customFormat="1" ht="16" customHeight="1" x14ac:dyDescent="0.2"/>
    <row r="1300" customFormat="1" ht="16" customHeight="1" x14ac:dyDescent="0.2"/>
    <row r="1301" customFormat="1" ht="16" customHeight="1" x14ac:dyDescent="0.2"/>
    <row r="1302" customFormat="1" ht="16" customHeight="1" x14ac:dyDescent="0.2"/>
    <row r="1303" customFormat="1" ht="16" customHeight="1" x14ac:dyDescent="0.2"/>
    <row r="1304" customFormat="1" ht="16" customHeight="1" x14ac:dyDescent="0.2"/>
    <row r="1305" customFormat="1" ht="16" customHeight="1" x14ac:dyDescent="0.2"/>
    <row r="1306" customFormat="1" ht="16" customHeight="1" x14ac:dyDescent="0.2"/>
    <row r="1307" customFormat="1" ht="16" customHeight="1" x14ac:dyDescent="0.2"/>
    <row r="1308" customFormat="1" ht="16" customHeight="1" x14ac:dyDescent="0.2"/>
    <row r="1309" customFormat="1" ht="16" customHeight="1" x14ac:dyDescent="0.2"/>
    <row r="1310" customFormat="1" ht="16" customHeight="1" x14ac:dyDescent="0.2"/>
    <row r="1311" customFormat="1" ht="16" customHeight="1" x14ac:dyDescent="0.2"/>
    <row r="1312" customFormat="1" ht="16" customHeight="1" x14ac:dyDescent="0.2"/>
    <row r="1313" customFormat="1" ht="16" customHeight="1" x14ac:dyDescent="0.2"/>
    <row r="1314" customFormat="1" ht="16" customHeight="1" x14ac:dyDescent="0.2"/>
    <row r="1315" customFormat="1" ht="16" customHeight="1" x14ac:dyDescent="0.2"/>
    <row r="1316" customFormat="1" ht="16" customHeight="1" x14ac:dyDescent="0.2"/>
    <row r="1317" customFormat="1" ht="16" customHeight="1" x14ac:dyDescent="0.2"/>
    <row r="1318" customFormat="1" ht="16" customHeight="1" x14ac:dyDescent="0.2"/>
    <row r="1319" customFormat="1" ht="16" customHeight="1" x14ac:dyDescent="0.2"/>
    <row r="1320" customFormat="1" ht="16" customHeight="1" x14ac:dyDescent="0.2"/>
    <row r="1321" customFormat="1" ht="16" customHeight="1" x14ac:dyDescent="0.2"/>
    <row r="1322" customFormat="1" ht="16" customHeight="1" x14ac:dyDescent="0.2"/>
    <row r="1323" customFormat="1" ht="16" customHeight="1" x14ac:dyDescent="0.2"/>
    <row r="1324" customFormat="1" ht="16" customHeight="1" x14ac:dyDescent="0.2"/>
    <row r="1325" customFormat="1" ht="16" customHeight="1" x14ac:dyDescent="0.2"/>
    <row r="1326" customFormat="1" ht="16" customHeight="1" x14ac:dyDescent="0.2"/>
    <row r="1327" customFormat="1" ht="16" customHeight="1" x14ac:dyDescent="0.2"/>
    <row r="1328" customFormat="1" ht="16" customHeight="1" x14ac:dyDescent="0.2"/>
    <row r="1329" customFormat="1" ht="16" customHeight="1" x14ac:dyDescent="0.2"/>
    <row r="1330" customFormat="1" ht="16" customHeight="1" x14ac:dyDescent="0.2"/>
    <row r="1331" customFormat="1" ht="16" customHeight="1" x14ac:dyDescent="0.2"/>
    <row r="1332" customFormat="1" ht="16" customHeight="1" x14ac:dyDescent="0.2"/>
    <row r="1333" customFormat="1" ht="16" customHeight="1" x14ac:dyDescent="0.2"/>
    <row r="1334" customFormat="1" ht="16" customHeight="1" x14ac:dyDescent="0.2"/>
    <row r="1335" customFormat="1" ht="16" customHeight="1" x14ac:dyDescent="0.2"/>
    <row r="1336" customFormat="1" ht="16" customHeight="1" x14ac:dyDescent="0.2"/>
    <row r="1337" customFormat="1" ht="16" customHeight="1" x14ac:dyDescent="0.2"/>
    <row r="1338" customFormat="1" ht="16" customHeight="1" x14ac:dyDescent="0.2"/>
    <row r="1339" customFormat="1" ht="16" customHeight="1" x14ac:dyDescent="0.2"/>
    <row r="1340" customFormat="1" ht="16" customHeight="1" x14ac:dyDescent="0.2"/>
    <row r="1341" customFormat="1" ht="16" customHeight="1" x14ac:dyDescent="0.2"/>
    <row r="1342" customFormat="1" ht="16" customHeight="1" x14ac:dyDescent="0.2"/>
    <row r="1343" customFormat="1" ht="16" customHeight="1" x14ac:dyDescent="0.2"/>
    <row r="1344" customFormat="1" ht="16" customHeight="1" x14ac:dyDescent="0.2"/>
    <row r="1345" customFormat="1" ht="16" customHeight="1" x14ac:dyDescent="0.2"/>
    <row r="1346" customFormat="1" ht="16" customHeight="1" x14ac:dyDescent="0.2"/>
    <row r="1347" customFormat="1" ht="16" customHeight="1" x14ac:dyDescent="0.2"/>
    <row r="1348" customFormat="1" ht="16" customHeight="1" x14ac:dyDescent="0.2"/>
    <row r="1349" customFormat="1" ht="16" customHeight="1" x14ac:dyDescent="0.2"/>
    <row r="1350" customFormat="1" ht="16" customHeight="1" x14ac:dyDescent="0.2"/>
    <row r="1351" customFormat="1" ht="16" customHeight="1" x14ac:dyDescent="0.2"/>
    <row r="1352" customFormat="1" ht="16" customHeight="1" x14ac:dyDescent="0.2"/>
    <row r="1353" customFormat="1" ht="16" customHeight="1" x14ac:dyDescent="0.2"/>
    <row r="1354" customFormat="1" ht="16" customHeight="1" x14ac:dyDescent="0.2"/>
    <row r="1355" customFormat="1" ht="16" customHeight="1" x14ac:dyDescent="0.2"/>
    <row r="1356" customFormat="1" ht="16" customHeight="1" x14ac:dyDescent="0.2"/>
    <row r="1357" customFormat="1" ht="16" customHeight="1" x14ac:dyDescent="0.2"/>
    <row r="1358" customFormat="1" ht="16" customHeight="1" x14ac:dyDescent="0.2"/>
    <row r="1359" customFormat="1" ht="16" customHeight="1" x14ac:dyDescent="0.2"/>
    <row r="1360" customFormat="1" ht="16" customHeight="1" x14ac:dyDescent="0.2"/>
    <row r="1361" customFormat="1" ht="16" customHeight="1" x14ac:dyDescent="0.2"/>
    <row r="1362" customFormat="1" ht="16" customHeight="1" x14ac:dyDescent="0.2"/>
    <row r="1363" customFormat="1" ht="16" customHeight="1" x14ac:dyDescent="0.2"/>
    <row r="1364" customFormat="1" ht="16" customHeight="1" x14ac:dyDescent="0.2"/>
    <row r="1365" customFormat="1" ht="16" customHeight="1" x14ac:dyDescent="0.2"/>
    <row r="1366" customFormat="1" ht="16" customHeight="1" x14ac:dyDescent="0.2"/>
    <row r="1367" customFormat="1" ht="16" customHeight="1" x14ac:dyDescent="0.2"/>
    <row r="1368" customFormat="1" ht="16" customHeight="1" x14ac:dyDescent="0.2"/>
    <row r="1369" customFormat="1" ht="16" customHeight="1" x14ac:dyDescent="0.2"/>
    <row r="1370" customFormat="1" ht="16" customHeight="1" x14ac:dyDescent="0.2"/>
    <row r="1371" customFormat="1" ht="16" customHeight="1" x14ac:dyDescent="0.2"/>
    <row r="1372" customFormat="1" ht="16" customHeight="1" x14ac:dyDescent="0.2"/>
    <row r="1373" customFormat="1" ht="16" customHeight="1" x14ac:dyDescent="0.2"/>
    <row r="1374" customFormat="1" ht="16" customHeight="1" x14ac:dyDescent="0.2"/>
    <row r="1375" customFormat="1" ht="16" customHeight="1" x14ac:dyDescent="0.2"/>
    <row r="1376" customFormat="1" ht="16" customHeight="1" x14ac:dyDescent="0.2"/>
    <row r="1377" customFormat="1" ht="16" customHeight="1" x14ac:dyDescent="0.2"/>
    <row r="1378" customFormat="1" ht="16" customHeight="1" x14ac:dyDescent="0.2"/>
    <row r="1379" customFormat="1" ht="16" customHeight="1" x14ac:dyDescent="0.2"/>
    <row r="1380" customFormat="1" ht="16" customHeight="1" x14ac:dyDescent="0.2"/>
    <row r="1381" customFormat="1" ht="16" customHeight="1" x14ac:dyDescent="0.2"/>
    <row r="1382" customFormat="1" ht="16" customHeight="1" x14ac:dyDescent="0.2"/>
    <row r="1383" customFormat="1" ht="16" customHeight="1" x14ac:dyDescent="0.2"/>
    <row r="1384" customFormat="1" ht="16" customHeight="1" x14ac:dyDescent="0.2"/>
    <row r="1385" customFormat="1" ht="16" customHeight="1" x14ac:dyDescent="0.2"/>
    <row r="1386" customFormat="1" ht="16" customHeight="1" x14ac:dyDescent="0.2"/>
    <row r="1387" customFormat="1" ht="16" customHeight="1" x14ac:dyDescent="0.2"/>
    <row r="1388" customFormat="1" ht="16" customHeight="1" x14ac:dyDescent="0.2"/>
    <row r="1389" customFormat="1" ht="16" customHeight="1" x14ac:dyDescent="0.2"/>
    <row r="1390" customFormat="1" ht="16" customHeight="1" x14ac:dyDescent="0.2"/>
    <row r="1391" customFormat="1" ht="16" customHeight="1" x14ac:dyDescent="0.2"/>
    <row r="1392" customFormat="1" ht="16" customHeight="1" x14ac:dyDescent="0.2"/>
    <row r="1393" customFormat="1" ht="16" customHeight="1" x14ac:dyDescent="0.2"/>
    <row r="1394" customFormat="1" ht="16" customHeight="1" x14ac:dyDescent="0.2"/>
    <row r="1395" customFormat="1" ht="16" customHeight="1" x14ac:dyDescent="0.2"/>
    <row r="1396" customFormat="1" ht="16" customHeight="1" x14ac:dyDescent="0.2"/>
    <row r="1397" customFormat="1" ht="16" customHeight="1" x14ac:dyDescent="0.2"/>
    <row r="1398" customFormat="1" ht="16" customHeight="1" x14ac:dyDescent="0.2"/>
    <row r="1399" customFormat="1" ht="16" customHeight="1" x14ac:dyDescent="0.2"/>
    <row r="1400" customFormat="1" ht="16" customHeight="1" x14ac:dyDescent="0.2"/>
    <row r="1401" customFormat="1" ht="16" customHeight="1" x14ac:dyDescent="0.2"/>
    <row r="1402" customFormat="1" ht="16" customHeight="1" x14ac:dyDescent="0.2"/>
    <row r="1403" customFormat="1" ht="16" customHeight="1" x14ac:dyDescent="0.2"/>
    <row r="1404" customFormat="1" ht="16" customHeight="1" x14ac:dyDescent="0.2"/>
    <row r="1405" customFormat="1" ht="16" customHeight="1" x14ac:dyDescent="0.2"/>
    <row r="1406" customFormat="1" ht="16" customHeight="1" x14ac:dyDescent="0.2"/>
    <row r="1407" customFormat="1" ht="16" customHeight="1" x14ac:dyDescent="0.2"/>
    <row r="1408" customFormat="1" ht="16" customHeight="1" x14ac:dyDescent="0.2"/>
    <row r="1409" customFormat="1" ht="16" customHeight="1" x14ac:dyDescent="0.2"/>
    <row r="1410" customFormat="1" ht="16" customHeight="1" x14ac:dyDescent="0.2"/>
    <row r="1411" customFormat="1" ht="16" customHeight="1" x14ac:dyDescent="0.2"/>
    <row r="1412" customFormat="1" ht="16" customHeight="1" x14ac:dyDescent="0.2"/>
    <row r="1413" customFormat="1" ht="16" customHeight="1" x14ac:dyDescent="0.2"/>
    <row r="1414" customFormat="1" ht="16" customHeight="1" x14ac:dyDescent="0.2"/>
    <row r="1415" customFormat="1" ht="16" customHeight="1" x14ac:dyDescent="0.2"/>
    <row r="1416" customFormat="1" ht="16" customHeight="1" x14ac:dyDescent="0.2"/>
    <row r="1417" customFormat="1" ht="16" customHeight="1" x14ac:dyDescent="0.2"/>
    <row r="1418" customFormat="1" ht="16" customHeight="1" x14ac:dyDescent="0.2"/>
    <row r="1419" customFormat="1" ht="16" customHeight="1" x14ac:dyDescent="0.2"/>
    <row r="1420" customFormat="1" ht="16" customHeight="1" x14ac:dyDescent="0.2"/>
    <row r="1421" customFormat="1" ht="16" customHeight="1" x14ac:dyDescent="0.2"/>
    <row r="1422" customFormat="1" ht="16" customHeight="1" x14ac:dyDescent="0.2"/>
    <row r="1423" customFormat="1" ht="16" customHeight="1" x14ac:dyDescent="0.2"/>
    <row r="1424" customFormat="1" ht="16" customHeight="1" x14ac:dyDescent="0.2"/>
    <row r="1425" customFormat="1" ht="16" customHeight="1" x14ac:dyDescent="0.2"/>
    <row r="1426" customFormat="1" ht="16" customHeight="1" x14ac:dyDescent="0.2"/>
    <row r="1427" customFormat="1" ht="16" customHeight="1" x14ac:dyDescent="0.2"/>
    <row r="1428" customFormat="1" ht="16" customHeight="1" x14ac:dyDescent="0.2"/>
    <row r="1429" customFormat="1" ht="16" customHeight="1" x14ac:dyDescent="0.2"/>
    <row r="1430" customFormat="1" ht="16" customHeight="1" x14ac:dyDescent="0.2"/>
    <row r="1431" customFormat="1" ht="16" customHeight="1" x14ac:dyDescent="0.2"/>
    <row r="1432" customFormat="1" ht="16" customHeight="1" x14ac:dyDescent="0.2"/>
    <row r="1433" customFormat="1" ht="16" customHeight="1" x14ac:dyDescent="0.2"/>
    <row r="1434" customFormat="1" ht="16" customHeight="1" x14ac:dyDescent="0.2"/>
    <row r="1435" customFormat="1" ht="16" customHeight="1" x14ac:dyDescent="0.2"/>
    <row r="1436" customFormat="1" ht="16" customHeight="1" x14ac:dyDescent="0.2"/>
    <row r="1437" customFormat="1" ht="16" customHeight="1" x14ac:dyDescent="0.2"/>
    <row r="1438" customFormat="1" ht="16" customHeight="1" x14ac:dyDescent="0.2"/>
    <row r="1439" customFormat="1" ht="16" customHeight="1" x14ac:dyDescent="0.2"/>
    <row r="1440" customFormat="1" ht="16" customHeight="1" x14ac:dyDescent="0.2"/>
    <row r="1441" customFormat="1" ht="16" customHeight="1" x14ac:dyDescent="0.2"/>
    <row r="1442" customFormat="1" ht="16" customHeight="1" x14ac:dyDescent="0.2"/>
    <row r="1443" customFormat="1" ht="16" customHeight="1" x14ac:dyDescent="0.2"/>
    <row r="1444" customFormat="1" ht="16" customHeight="1" x14ac:dyDescent="0.2"/>
    <row r="1445" customFormat="1" ht="16" customHeight="1" x14ac:dyDescent="0.2"/>
    <row r="1446" customFormat="1" ht="16" customHeight="1" x14ac:dyDescent="0.2"/>
    <row r="1447" customFormat="1" ht="16" customHeight="1" x14ac:dyDescent="0.2"/>
    <row r="1448" customFormat="1" ht="16" customHeight="1" x14ac:dyDescent="0.2"/>
    <row r="1449" customFormat="1" ht="16" customHeight="1" x14ac:dyDescent="0.2"/>
    <row r="1450" customFormat="1" ht="16" customHeight="1" x14ac:dyDescent="0.2"/>
    <row r="1451" customFormat="1" ht="16" customHeight="1" x14ac:dyDescent="0.2"/>
    <row r="1452" customFormat="1" ht="16" customHeight="1" x14ac:dyDescent="0.2"/>
    <row r="1453" customFormat="1" ht="16" customHeight="1" x14ac:dyDescent="0.2"/>
    <row r="1454" customFormat="1" ht="16" customHeight="1" x14ac:dyDescent="0.2"/>
    <row r="1455" customFormat="1" ht="16" customHeight="1" x14ac:dyDescent="0.2"/>
    <row r="1456" customFormat="1" ht="16" customHeight="1" x14ac:dyDescent="0.2"/>
    <row r="1457" customFormat="1" ht="16" customHeight="1" x14ac:dyDescent="0.2"/>
    <row r="1458" customFormat="1" ht="16" customHeight="1" x14ac:dyDescent="0.2"/>
    <row r="1459" customFormat="1" ht="16" customHeight="1" x14ac:dyDescent="0.2"/>
    <row r="1460" customFormat="1" ht="16" customHeight="1" x14ac:dyDescent="0.2"/>
    <row r="1461" customFormat="1" ht="16" customHeight="1" x14ac:dyDescent="0.2"/>
    <row r="1462" customFormat="1" ht="16" customHeight="1" x14ac:dyDescent="0.2"/>
    <row r="1463" customFormat="1" ht="16" customHeight="1" x14ac:dyDescent="0.2"/>
    <row r="1464" customFormat="1" ht="16" customHeight="1" x14ac:dyDescent="0.2"/>
    <row r="1465" customFormat="1" ht="16" customHeight="1" x14ac:dyDescent="0.2"/>
    <row r="1466" customFormat="1" ht="16" customHeight="1" x14ac:dyDescent="0.2"/>
    <row r="1467" customFormat="1" ht="16" customHeight="1" x14ac:dyDescent="0.2"/>
    <row r="1468" customFormat="1" ht="16" customHeight="1" x14ac:dyDescent="0.2"/>
    <row r="1469" customFormat="1" ht="16" customHeight="1" x14ac:dyDescent="0.2"/>
    <row r="1470" customFormat="1" ht="16" customHeight="1" x14ac:dyDescent="0.2"/>
    <row r="1471" customFormat="1" ht="16" customHeight="1" x14ac:dyDescent="0.2"/>
    <row r="1472" customFormat="1" ht="16" customHeight="1" x14ac:dyDescent="0.2"/>
    <row r="1473" customFormat="1" ht="16" customHeight="1" x14ac:dyDescent="0.2"/>
    <row r="1474" customFormat="1" ht="16" customHeight="1" x14ac:dyDescent="0.2"/>
    <row r="1475" customFormat="1" ht="16" customHeight="1" x14ac:dyDescent="0.2"/>
    <row r="1476" customFormat="1" ht="16" customHeight="1" x14ac:dyDescent="0.2"/>
    <row r="1477" customFormat="1" ht="16" customHeight="1" x14ac:dyDescent="0.2"/>
    <row r="1478" customFormat="1" ht="16" customHeight="1" x14ac:dyDescent="0.2"/>
    <row r="1479" customFormat="1" ht="16" customHeight="1" x14ac:dyDescent="0.2"/>
    <row r="1480" customFormat="1" ht="16" customHeight="1" x14ac:dyDescent="0.2"/>
    <row r="1481" customFormat="1" ht="16" customHeight="1" x14ac:dyDescent="0.2"/>
    <row r="1482" customFormat="1" ht="16" customHeight="1" x14ac:dyDescent="0.2"/>
    <row r="1483" customFormat="1" ht="16" customHeight="1" x14ac:dyDescent="0.2"/>
    <row r="1484" customFormat="1" ht="16" customHeight="1" x14ac:dyDescent="0.2"/>
    <row r="1485" customFormat="1" ht="16" customHeight="1" x14ac:dyDescent="0.2"/>
    <row r="1486" customFormat="1" ht="16" customHeight="1" x14ac:dyDescent="0.2"/>
    <row r="1487" customFormat="1" ht="16" customHeight="1" x14ac:dyDescent="0.2"/>
    <row r="1488" customFormat="1" ht="16" customHeight="1" x14ac:dyDescent="0.2"/>
    <row r="1489" customFormat="1" ht="16" customHeight="1" x14ac:dyDescent="0.2"/>
    <row r="1490" customFormat="1" ht="16" customHeight="1" x14ac:dyDescent="0.2"/>
    <row r="1491" customFormat="1" ht="16" customHeight="1" x14ac:dyDescent="0.2"/>
    <row r="1492" customFormat="1" ht="16" customHeight="1" x14ac:dyDescent="0.2"/>
    <row r="1493" customFormat="1" ht="16" customHeight="1" x14ac:dyDescent="0.2"/>
    <row r="1494" customFormat="1" ht="16" customHeight="1" x14ac:dyDescent="0.2"/>
    <row r="1495" customFormat="1" ht="16" customHeight="1" x14ac:dyDescent="0.2"/>
    <row r="1496" customFormat="1" ht="16" customHeight="1" x14ac:dyDescent="0.2"/>
    <row r="1497" customFormat="1" ht="16" customHeight="1" x14ac:dyDescent="0.2"/>
    <row r="1498" customFormat="1" ht="16" customHeight="1" x14ac:dyDescent="0.2"/>
    <row r="1499" customFormat="1" ht="16" customHeight="1" x14ac:dyDescent="0.2"/>
    <row r="1500" customFormat="1" ht="16" customHeight="1" x14ac:dyDescent="0.2"/>
    <row r="1501" customFormat="1" ht="16" customHeight="1" x14ac:dyDescent="0.2"/>
    <row r="1502" customFormat="1" ht="16" customHeight="1" x14ac:dyDescent="0.2"/>
    <row r="1503" customFormat="1" ht="16" customHeight="1" x14ac:dyDescent="0.2"/>
    <row r="1504" customFormat="1" ht="16" customHeight="1" x14ac:dyDescent="0.2"/>
    <row r="1505" customFormat="1" ht="16" customHeight="1" x14ac:dyDescent="0.2"/>
    <row r="1506" customFormat="1" ht="16" customHeight="1" x14ac:dyDescent="0.2"/>
    <row r="1507" customFormat="1" ht="16" customHeight="1" x14ac:dyDescent="0.2"/>
    <row r="1508" customFormat="1" ht="16" customHeight="1" x14ac:dyDescent="0.2"/>
    <row r="1509" customFormat="1" ht="16" customHeight="1" x14ac:dyDescent="0.2"/>
    <row r="1510" customFormat="1" ht="16" customHeight="1" x14ac:dyDescent="0.2"/>
    <row r="1511" customFormat="1" ht="16" customHeight="1" x14ac:dyDescent="0.2"/>
    <row r="1512" customFormat="1" ht="16" customHeight="1" x14ac:dyDescent="0.2"/>
    <row r="1513" customFormat="1" ht="16" customHeight="1" x14ac:dyDescent="0.2"/>
    <row r="1514" customFormat="1" ht="16" customHeight="1" x14ac:dyDescent="0.2"/>
    <row r="1515" customFormat="1" ht="16" customHeight="1" x14ac:dyDescent="0.2"/>
    <row r="1516" customFormat="1" ht="16" customHeight="1" x14ac:dyDescent="0.2"/>
    <row r="1517" customFormat="1" ht="16" customHeight="1" x14ac:dyDescent="0.2"/>
    <row r="1518" customFormat="1" ht="16" customHeight="1" x14ac:dyDescent="0.2"/>
    <row r="1519" customFormat="1" ht="16" customHeight="1" x14ac:dyDescent="0.2"/>
    <row r="1520" customFormat="1" ht="16" customHeight="1" x14ac:dyDescent="0.2"/>
    <row r="1521" customFormat="1" ht="16" customHeight="1" x14ac:dyDescent="0.2"/>
    <row r="1522" customFormat="1" ht="16" customHeight="1" x14ac:dyDescent="0.2"/>
    <row r="1523" customFormat="1" ht="16" customHeight="1" x14ac:dyDescent="0.2"/>
    <row r="1524" customFormat="1" ht="16" customHeight="1" x14ac:dyDescent="0.2"/>
    <row r="1525" customFormat="1" ht="16" customHeight="1" x14ac:dyDescent="0.2"/>
    <row r="1526" customFormat="1" ht="16" customHeight="1" x14ac:dyDescent="0.2"/>
    <row r="1527" customFormat="1" ht="16" customHeight="1" x14ac:dyDescent="0.2"/>
    <row r="1528" customFormat="1" ht="16" customHeight="1" x14ac:dyDescent="0.2"/>
    <row r="1529" customFormat="1" ht="16" customHeight="1" x14ac:dyDescent="0.2"/>
    <row r="1530" customFormat="1" ht="16" customHeight="1" x14ac:dyDescent="0.2"/>
    <row r="1531" customFormat="1" ht="16" customHeight="1" x14ac:dyDescent="0.2"/>
    <row r="1532" customFormat="1" ht="16" customHeight="1" x14ac:dyDescent="0.2"/>
    <row r="1533" customFormat="1" ht="16" customHeight="1" x14ac:dyDescent="0.2"/>
    <row r="1534" customFormat="1" ht="16" customHeight="1" x14ac:dyDescent="0.2"/>
    <row r="1535" customFormat="1" ht="16" customHeight="1" x14ac:dyDescent="0.2"/>
    <row r="1536" customFormat="1" ht="16" customHeight="1" x14ac:dyDescent="0.2"/>
    <row r="1537" customFormat="1" ht="16" customHeight="1" x14ac:dyDescent="0.2"/>
    <row r="1538" customFormat="1" ht="16" customHeight="1" x14ac:dyDescent="0.2"/>
    <row r="1539" customFormat="1" ht="16" customHeight="1" x14ac:dyDescent="0.2"/>
    <row r="1540" customFormat="1" ht="16" customHeight="1" x14ac:dyDescent="0.2"/>
    <row r="1541" customFormat="1" ht="16" customHeight="1" x14ac:dyDescent="0.2"/>
    <row r="1542" customFormat="1" ht="16" customHeight="1" x14ac:dyDescent="0.2"/>
    <row r="1543" customFormat="1" ht="16" customHeight="1" x14ac:dyDescent="0.2"/>
    <row r="1544" customFormat="1" ht="16" customHeight="1" x14ac:dyDescent="0.2"/>
    <row r="1545" customFormat="1" ht="16" customHeight="1" x14ac:dyDescent="0.2"/>
    <row r="1546" customFormat="1" ht="16" customHeight="1" x14ac:dyDescent="0.2"/>
    <row r="1547" customFormat="1" ht="16" customHeight="1" x14ac:dyDescent="0.2"/>
    <row r="1548" customFormat="1" ht="16" customHeight="1" x14ac:dyDescent="0.2"/>
    <row r="1549" customFormat="1" ht="16" customHeight="1" x14ac:dyDescent="0.2"/>
    <row r="1550" customFormat="1" ht="16" customHeight="1" x14ac:dyDescent="0.2"/>
    <row r="1551" customFormat="1" ht="16" customHeight="1" x14ac:dyDescent="0.2"/>
    <row r="1552" customFormat="1" ht="16" customHeight="1" x14ac:dyDescent="0.2"/>
    <row r="1553" customFormat="1" ht="16" customHeight="1" x14ac:dyDescent="0.2"/>
    <row r="1554" customFormat="1" ht="16" customHeight="1" x14ac:dyDescent="0.2"/>
    <row r="1555" customFormat="1" ht="16" customHeight="1" x14ac:dyDescent="0.2"/>
    <row r="1556" customFormat="1" ht="16" customHeight="1" x14ac:dyDescent="0.2"/>
    <row r="1557" customFormat="1" ht="16" customHeight="1" x14ac:dyDescent="0.2"/>
    <row r="1558" customFormat="1" ht="16" customHeight="1" x14ac:dyDescent="0.2"/>
    <row r="1559" customFormat="1" ht="16" customHeight="1" x14ac:dyDescent="0.2"/>
    <row r="1560" customFormat="1" ht="16" customHeight="1" x14ac:dyDescent="0.2"/>
    <row r="1561" customFormat="1" ht="16" customHeight="1" x14ac:dyDescent="0.2"/>
    <row r="1562" customFormat="1" ht="16" customHeight="1" x14ac:dyDescent="0.2"/>
    <row r="1563" customFormat="1" ht="16" customHeight="1" x14ac:dyDescent="0.2"/>
    <row r="1564" customFormat="1" ht="16" customHeight="1" x14ac:dyDescent="0.2"/>
    <row r="1565" customFormat="1" ht="16" customHeight="1" x14ac:dyDescent="0.2"/>
    <row r="1566" customFormat="1" ht="16" customHeight="1" x14ac:dyDescent="0.2"/>
    <row r="1567" customFormat="1" ht="16" customHeight="1" x14ac:dyDescent="0.2"/>
    <row r="1568" customFormat="1" ht="16" customHeight="1" x14ac:dyDescent="0.2"/>
    <row r="1569" customFormat="1" ht="16" customHeight="1" x14ac:dyDescent="0.2"/>
    <row r="1570" customFormat="1" ht="16" customHeight="1" x14ac:dyDescent="0.2"/>
    <row r="1571" customFormat="1" ht="16" customHeight="1" x14ac:dyDescent="0.2"/>
    <row r="1572" customFormat="1" ht="16" customHeight="1" x14ac:dyDescent="0.2"/>
    <row r="1573" customFormat="1" ht="16" customHeight="1" x14ac:dyDescent="0.2"/>
    <row r="1574" customFormat="1" ht="16" customHeight="1" x14ac:dyDescent="0.2"/>
    <row r="1575" customFormat="1" ht="16" customHeight="1" x14ac:dyDescent="0.2"/>
    <row r="1576" customFormat="1" ht="16" customHeight="1" x14ac:dyDescent="0.2"/>
    <row r="1577" customFormat="1" ht="16" customHeight="1" x14ac:dyDescent="0.2"/>
    <row r="1578" customFormat="1" ht="16" customHeight="1" x14ac:dyDescent="0.2"/>
    <row r="1579" customFormat="1" ht="16" customHeight="1" x14ac:dyDescent="0.2"/>
    <row r="1580" customFormat="1" ht="16" customHeight="1" x14ac:dyDescent="0.2"/>
    <row r="1581" customFormat="1" ht="16" customHeight="1" x14ac:dyDescent="0.2"/>
    <row r="1582" customFormat="1" ht="16" customHeight="1" x14ac:dyDescent="0.2"/>
    <row r="1583" customFormat="1" ht="16" customHeight="1" x14ac:dyDescent="0.2"/>
    <row r="1584" customFormat="1" ht="16" customHeight="1" x14ac:dyDescent="0.2"/>
    <row r="1585" customFormat="1" ht="16" customHeight="1" x14ac:dyDescent="0.2"/>
    <row r="1586" customFormat="1" ht="16" customHeight="1" x14ac:dyDescent="0.2"/>
    <row r="1587" customFormat="1" ht="16" customHeight="1" x14ac:dyDescent="0.2"/>
    <row r="1588" customFormat="1" ht="16" customHeight="1" x14ac:dyDescent="0.2"/>
    <row r="1589" customFormat="1" ht="16" customHeight="1" x14ac:dyDescent="0.2"/>
    <row r="1590" customFormat="1" ht="16" customHeight="1" x14ac:dyDescent="0.2"/>
    <row r="1591" customFormat="1" ht="16" customHeight="1" x14ac:dyDescent="0.2"/>
    <row r="1592" customFormat="1" ht="16" customHeight="1" x14ac:dyDescent="0.2"/>
    <row r="1593" customFormat="1" ht="16" customHeight="1" x14ac:dyDescent="0.2"/>
    <row r="1594" customFormat="1" ht="16" customHeight="1" x14ac:dyDescent="0.2"/>
    <row r="1595" customFormat="1" ht="16" customHeight="1" x14ac:dyDescent="0.2"/>
    <row r="1596" customFormat="1" ht="16" customHeight="1" x14ac:dyDescent="0.2"/>
    <row r="1597" customFormat="1" ht="16" customHeight="1" x14ac:dyDescent="0.2"/>
    <row r="1598" customFormat="1" ht="16" customHeight="1" x14ac:dyDescent="0.2"/>
    <row r="1599" customFormat="1" ht="16" customHeight="1" x14ac:dyDescent="0.2"/>
    <row r="1600" customFormat="1" ht="16" customHeight="1" x14ac:dyDescent="0.2"/>
    <row r="1601" customFormat="1" ht="16" customHeight="1" x14ac:dyDescent="0.2"/>
    <row r="1602" customFormat="1" ht="16" customHeight="1" x14ac:dyDescent="0.2"/>
    <row r="1603" customFormat="1" ht="16" customHeight="1" x14ac:dyDescent="0.2"/>
    <row r="1604" customFormat="1" ht="16" customHeight="1" x14ac:dyDescent="0.2"/>
    <row r="1605" customFormat="1" ht="16" customHeight="1" x14ac:dyDescent="0.2"/>
    <row r="1606" customFormat="1" ht="16" customHeight="1" x14ac:dyDescent="0.2"/>
    <row r="1607" customFormat="1" ht="16" customHeight="1" x14ac:dyDescent="0.2"/>
    <row r="1608" customFormat="1" ht="16" customHeight="1" x14ac:dyDescent="0.2"/>
    <row r="1609" customFormat="1" ht="16" customHeight="1" x14ac:dyDescent="0.2"/>
    <row r="1610" customFormat="1" ht="16" customHeight="1" x14ac:dyDescent="0.2"/>
    <row r="1611" customFormat="1" ht="16" customHeight="1" x14ac:dyDescent="0.2"/>
    <row r="1612" customFormat="1" ht="16" customHeight="1" x14ac:dyDescent="0.2"/>
    <row r="1613" customFormat="1" ht="16" customHeight="1" x14ac:dyDescent="0.2"/>
    <row r="1614" customFormat="1" ht="16" customHeight="1" x14ac:dyDescent="0.2"/>
    <row r="1615" customFormat="1" ht="16" customHeight="1" x14ac:dyDescent="0.2"/>
    <row r="1616" customFormat="1" ht="16" customHeight="1" x14ac:dyDescent="0.2"/>
    <row r="1617" customFormat="1" ht="16" customHeight="1" x14ac:dyDescent="0.2"/>
    <row r="1618" customFormat="1" ht="16" customHeight="1" x14ac:dyDescent="0.2"/>
    <row r="1619" customFormat="1" ht="16" customHeight="1" x14ac:dyDescent="0.2"/>
    <row r="1620" customFormat="1" ht="16" customHeight="1" x14ac:dyDescent="0.2"/>
    <row r="1621" customFormat="1" ht="16" customHeight="1" x14ac:dyDescent="0.2"/>
    <row r="1622" customFormat="1" ht="16" customHeight="1" x14ac:dyDescent="0.2"/>
    <row r="1623" customFormat="1" ht="16" customHeight="1" x14ac:dyDescent="0.2"/>
    <row r="1624" customFormat="1" ht="16" customHeight="1" x14ac:dyDescent="0.2"/>
    <row r="1625" customFormat="1" ht="16" customHeight="1" x14ac:dyDescent="0.2"/>
    <row r="1626" customFormat="1" ht="16" customHeight="1" x14ac:dyDescent="0.2"/>
    <row r="1627" customFormat="1" ht="16" customHeight="1" x14ac:dyDescent="0.2"/>
    <row r="1628" customFormat="1" ht="16" customHeight="1" x14ac:dyDescent="0.2"/>
    <row r="1629" customFormat="1" ht="16" customHeight="1" x14ac:dyDescent="0.2"/>
    <row r="1630" customFormat="1" ht="16" customHeight="1" x14ac:dyDescent="0.2"/>
    <row r="1631" customFormat="1" ht="16" customHeight="1" x14ac:dyDescent="0.2"/>
    <row r="1632" customFormat="1" ht="16" customHeight="1" x14ac:dyDescent="0.2"/>
    <row r="1633" customFormat="1" ht="16" customHeight="1" x14ac:dyDescent="0.2"/>
    <row r="1634" customFormat="1" ht="16" customHeight="1" x14ac:dyDescent="0.2"/>
    <row r="1635" customFormat="1" ht="16" customHeight="1" x14ac:dyDescent="0.2"/>
    <row r="1636" customFormat="1" ht="16" customHeight="1" x14ac:dyDescent="0.2"/>
    <row r="1637" customFormat="1" ht="16" customHeight="1" x14ac:dyDescent="0.2"/>
    <row r="1638" customFormat="1" ht="16" customHeight="1" x14ac:dyDescent="0.2"/>
    <row r="1639" customFormat="1" ht="16" customHeight="1" x14ac:dyDescent="0.2"/>
    <row r="1640" customFormat="1" ht="16" customHeight="1" x14ac:dyDescent="0.2"/>
    <row r="1641" customFormat="1" ht="16" customHeight="1" x14ac:dyDescent="0.2"/>
    <row r="1642" customFormat="1" ht="16" customHeight="1" x14ac:dyDescent="0.2"/>
    <row r="1643" customFormat="1" ht="16" customHeight="1" x14ac:dyDescent="0.2"/>
    <row r="1644" customFormat="1" ht="16" customHeight="1" x14ac:dyDescent="0.2"/>
    <row r="1645" customFormat="1" ht="16" customHeight="1" x14ac:dyDescent="0.2"/>
    <row r="1646" customFormat="1" ht="16" customHeight="1" x14ac:dyDescent="0.2"/>
    <row r="1647" customFormat="1" ht="16" customHeight="1" x14ac:dyDescent="0.2"/>
    <row r="1648" customFormat="1" ht="16" customHeight="1" x14ac:dyDescent="0.2"/>
    <row r="1649" customFormat="1" ht="16" customHeight="1" x14ac:dyDescent="0.2"/>
    <row r="1650" customFormat="1" ht="16" customHeight="1" x14ac:dyDescent="0.2"/>
    <row r="1651" customFormat="1" ht="16" customHeight="1" x14ac:dyDescent="0.2"/>
    <row r="1652" customFormat="1" ht="16" customHeight="1" x14ac:dyDescent="0.2"/>
    <row r="1653" customFormat="1" ht="16" customHeight="1" x14ac:dyDescent="0.2"/>
    <row r="1654" customFormat="1" ht="16" customHeight="1" x14ac:dyDescent="0.2"/>
    <row r="1655" customFormat="1" ht="16" customHeight="1" x14ac:dyDescent="0.2"/>
    <row r="1656" customFormat="1" ht="16" customHeight="1" x14ac:dyDescent="0.2"/>
    <row r="1657" customFormat="1" ht="16" customHeight="1" x14ac:dyDescent="0.2"/>
    <row r="1658" customFormat="1" ht="16" customHeight="1" x14ac:dyDescent="0.2"/>
    <row r="1659" customFormat="1" ht="16" customHeight="1" x14ac:dyDescent="0.2"/>
    <row r="1660" customFormat="1" ht="16" customHeight="1" x14ac:dyDescent="0.2"/>
    <row r="1661" customFormat="1" ht="16" customHeight="1" x14ac:dyDescent="0.2"/>
    <row r="1662" customFormat="1" ht="16" customHeight="1" x14ac:dyDescent="0.2"/>
    <row r="1663" customFormat="1" ht="16" customHeight="1" x14ac:dyDescent="0.2"/>
    <row r="1664" customFormat="1" ht="16" customHeight="1" x14ac:dyDescent="0.2"/>
    <row r="1665" customFormat="1" ht="16" customHeight="1" x14ac:dyDescent="0.2"/>
    <row r="1666" customFormat="1" ht="16" customHeight="1" x14ac:dyDescent="0.2"/>
    <row r="1667" customFormat="1" ht="16" customHeight="1" x14ac:dyDescent="0.2"/>
    <row r="1668" customFormat="1" ht="16" customHeight="1" x14ac:dyDescent="0.2"/>
    <row r="1669" customFormat="1" ht="16" customHeight="1" x14ac:dyDescent="0.2"/>
    <row r="1670" customFormat="1" ht="16" customHeight="1" x14ac:dyDescent="0.2"/>
    <row r="1671" customFormat="1" ht="16" customHeight="1" x14ac:dyDescent="0.2"/>
    <row r="1672" customFormat="1" ht="16" customHeight="1" x14ac:dyDescent="0.2"/>
    <row r="1673" customFormat="1" ht="16" customHeight="1" x14ac:dyDescent="0.2"/>
    <row r="1674" customFormat="1" ht="16" customHeight="1" x14ac:dyDescent="0.2"/>
    <row r="1675" customFormat="1" ht="16" customHeight="1" x14ac:dyDescent="0.2"/>
    <row r="1676" customFormat="1" ht="16" customHeight="1" x14ac:dyDescent="0.2"/>
    <row r="1677" customFormat="1" ht="16" customHeight="1" x14ac:dyDescent="0.2"/>
    <row r="1678" customFormat="1" ht="16" customHeight="1" x14ac:dyDescent="0.2"/>
    <row r="1679" customFormat="1" ht="16" customHeight="1" x14ac:dyDescent="0.2"/>
    <row r="1680" customFormat="1" ht="16" customHeight="1" x14ac:dyDescent="0.2"/>
    <row r="1681" customFormat="1" ht="16" customHeight="1" x14ac:dyDescent="0.2"/>
    <row r="1682" customFormat="1" ht="16" customHeight="1" x14ac:dyDescent="0.2"/>
    <row r="1683" customFormat="1" ht="16" customHeight="1" x14ac:dyDescent="0.2"/>
    <row r="1684" customFormat="1" ht="16" customHeight="1" x14ac:dyDescent="0.2"/>
    <row r="1685" customFormat="1" ht="16" customHeight="1" x14ac:dyDescent="0.2"/>
    <row r="1686" customFormat="1" ht="16" customHeight="1" x14ac:dyDescent="0.2"/>
    <row r="1687" customFormat="1" ht="16" customHeight="1" x14ac:dyDescent="0.2"/>
    <row r="1688" customFormat="1" ht="16" customHeight="1" x14ac:dyDescent="0.2"/>
    <row r="1689" customFormat="1" ht="16" customHeight="1" x14ac:dyDescent="0.2"/>
    <row r="1690" customFormat="1" ht="16" customHeight="1" x14ac:dyDescent="0.2"/>
    <row r="1691" customFormat="1" ht="16" customHeight="1" x14ac:dyDescent="0.2"/>
    <row r="1692" customFormat="1" ht="16" customHeight="1" x14ac:dyDescent="0.2"/>
    <row r="1693" customFormat="1" ht="16" customHeight="1" x14ac:dyDescent="0.2"/>
    <row r="1694" customFormat="1" ht="16" customHeight="1" x14ac:dyDescent="0.2"/>
    <row r="1695" customFormat="1" ht="16" customHeight="1" x14ac:dyDescent="0.2"/>
    <row r="1696" customFormat="1" ht="16" customHeight="1" x14ac:dyDescent="0.2"/>
    <row r="1697" customFormat="1" ht="16" customHeight="1" x14ac:dyDescent="0.2"/>
    <row r="1698" customFormat="1" ht="16" customHeight="1" x14ac:dyDescent="0.2"/>
    <row r="1699" customFormat="1" ht="16" customHeight="1" x14ac:dyDescent="0.2"/>
    <row r="1700" customFormat="1" ht="16" customHeight="1" x14ac:dyDescent="0.2"/>
    <row r="1701" customFormat="1" ht="16" customHeight="1" x14ac:dyDescent="0.2"/>
    <row r="1702" customFormat="1" ht="16" customHeight="1" x14ac:dyDescent="0.2"/>
    <row r="1703" customFormat="1" ht="16" customHeight="1" x14ac:dyDescent="0.2"/>
    <row r="1704" customFormat="1" ht="16" customHeight="1" x14ac:dyDescent="0.2"/>
    <row r="1705" customFormat="1" ht="16" customHeight="1" x14ac:dyDescent="0.2"/>
    <row r="1706" customFormat="1" ht="16" customHeight="1" x14ac:dyDescent="0.2"/>
    <row r="1707" customFormat="1" ht="16" customHeight="1" x14ac:dyDescent="0.2"/>
    <row r="1708" customFormat="1" ht="16" customHeight="1" x14ac:dyDescent="0.2"/>
    <row r="1709" customFormat="1" ht="16" customHeight="1" x14ac:dyDescent="0.2"/>
    <row r="1710" customFormat="1" ht="16" customHeight="1" x14ac:dyDescent="0.2"/>
    <row r="1711" customFormat="1" ht="16" customHeight="1" x14ac:dyDescent="0.2"/>
    <row r="1712" customFormat="1" ht="16" customHeight="1" x14ac:dyDescent="0.2"/>
    <row r="1713" customFormat="1" ht="16" customHeight="1" x14ac:dyDescent="0.2"/>
    <row r="1714" customFormat="1" ht="16" customHeight="1" x14ac:dyDescent="0.2"/>
    <row r="1715" customFormat="1" ht="16" customHeight="1" x14ac:dyDescent="0.2"/>
    <row r="1716" customFormat="1" ht="16" customHeight="1" x14ac:dyDescent="0.2"/>
    <row r="1717" customFormat="1" ht="16" customHeight="1" x14ac:dyDescent="0.2"/>
    <row r="1718" customFormat="1" ht="16" customHeight="1" x14ac:dyDescent="0.2"/>
    <row r="1719" customFormat="1" ht="16" customHeight="1" x14ac:dyDescent="0.2"/>
    <row r="1720" customFormat="1" ht="16" customHeight="1" x14ac:dyDescent="0.2"/>
    <row r="1721" customFormat="1" ht="16" customHeight="1" x14ac:dyDescent="0.2"/>
    <row r="1722" customFormat="1" ht="16" customHeight="1" x14ac:dyDescent="0.2"/>
    <row r="1723" customFormat="1" ht="16" customHeight="1" x14ac:dyDescent="0.2"/>
    <row r="1724" customFormat="1" ht="16" customHeight="1" x14ac:dyDescent="0.2"/>
    <row r="1725" customFormat="1" ht="16" customHeight="1" x14ac:dyDescent="0.2"/>
    <row r="1726" customFormat="1" ht="16" customHeight="1" x14ac:dyDescent="0.2"/>
    <row r="1727" customFormat="1" ht="16" customHeight="1" x14ac:dyDescent="0.2"/>
    <row r="1728" customFormat="1" ht="16" customHeight="1" x14ac:dyDescent="0.2"/>
    <row r="1729" customFormat="1" ht="16" customHeight="1" x14ac:dyDescent="0.2"/>
    <row r="1730" customFormat="1" ht="16" customHeight="1" x14ac:dyDescent="0.2"/>
    <row r="1731" customFormat="1" ht="16" customHeight="1" x14ac:dyDescent="0.2"/>
    <row r="1732" customFormat="1" ht="16" customHeight="1" x14ac:dyDescent="0.2"/>
    <row r="1733" customFormat="1" ht="16" customHeight="1" x14ac:dyDescent="0.2"/>
    <row r="1734" customFormat="1" ht="16" customHeight="1" x14ac:dyDescent="0.2"/>
    <row r="1735" customFormat="1" ht="16" customHeight="1" x14ac:dyDescent="0.2"/>
    <row r="1736" customFormat="1" ht="16" customHeight="1" x14ac:dyDescent="0.2"/>
    <row r="1737" customFormat="1" ht="16" customHeight="1" x14ac:dyDescent="0.2"/>
    <row r="1738" customFormat="1" ht="16" customHeight="1" x14ac:dyDescent="0.2"/>
    <row r="1739" customFormat="1" ht="16" customHeight="1" x14ac:dyDescent="0.2"/>
    <row r="1740" customFormat="1" ht="16" customHeight="1" x14ac:dyDescent="0.2"/>
    <row r="1741" customFormat="1" ht="16" customHeight="1" x14ac:dyDescent="0.2"/>
    <row r="1742" customFormat="1" ht="16" customHeight="1" x14ac:dyDescent="0.2"/>
    <row r="1743" customFormat="1" ht="16" customHeight="1" x14ac:dyDescent="0.2"/>
    <row r="1744" customFormat="1" ht="16" customHeight="1" x14ac:dyDescent="0.2"/>
    <row r="1745" customFormat="1" ht="16" customHeight="1" x14ac:dyDescent="0.2"/>
    <row r="1746" customFormat="1" ht="16" customHeight="1" x14ac:dyDescent="0.2"/>
    <row r="1747" customFormat="1" ht="16" customHeight="1" x14ac:dyDescent="0.2"/>
    <row r="1748" customFormat="1" ht="16" customHeight="1" x14ac:dyDescent="0.2"/>
    <row r="1749" customFormat="1" ht="16" customHeight="1" x14ac:dyDescent="0.2"/>
    <row r="1750" customFormat="1" ht="16" customHeight="1" x14ac:dyDescent="0.2"/>
    <row r="1751" customFormat="1" ht="16" customHeight="1" x14ac:dyDescent="0.2"/>
    <row r="1752" customFormat="1" ht="16" customHeight="1" x14ac:dyDescent="0.2"/>
    <row r="1753" customFormat="1" ht="16" customHeight="1" x14ac:dyDescent="0.2"/>
    <row r="1754" customFormat="1" ht="16" customHeight="1" x14ac:dyDescent="0.2"/>
    <row r="1755" customFormat="1" ht="16" customHeight="1" x14ac:dyDescent="0.2"/>
    <row r="1756" customFormat="1" ht="16" customHeight="1" x14ac:dyDescent="0.2"/>
    <row r="1757" customFormat="1" ht="16" customHeight="1" x14ac:dyDescent="0.2"/>
    <row r="1758" customFormat="1" ht="16" customHeight="1" x14ac:dyDescent="0.2"/>
    <row r="1759" customFormat="1" ht="16" customHeight="1" x14ac:dyDescent="0.2"/>
    <row r="1760" customFormat="1" ht="16" customHeight="1" x14ac:dyDescent="0.2"/>
    <row r="1761" customFormat="1" ht="16" customHeight="1" x14ac:dyDescent="0.2"/>
    <row r="1762" customFormat="1" ht="16" customHeight="1" x14ac:dyDescent="0.2"/>
    <row r="1763" customFormat="1" ht="16" customHeight="1" x14ac:dyDescent="0.2"/>
    <row r="1764" customFormat="1" ht="16" customHeight="1" x14ac:dyDescent="0.2"/>
    <row r="1765" customFormat="1" ht="16" customHeight="1" x14ac:dyDescent="0.2"/>
    <row r="1766" customFormat="1" ht="16" customHeight="1" x14ac:dyDescent="0.2"/>
    <row r="1767" customFormat="1" ht="16" customHeight="1" x14ac:dyDescent="0.2"/>
    <row r="1768" customFormat="1" ht="16" customHeight="1" x14ac:dyDescent="0.2"/>
    <row r="1769" customFormat="1" ht="16" customHeight="1" x14ac:dyDescent="0.2"/>
    <row r="1770" customFormat="1" ht="16" customHeight="1" x14ac:dyDescent="0.2"/>
    <row r="1771" customFormat="1" ht="16" customHeight="1" x14ac:dyDescent="0.2"/>
    <row r="1772" customFormat="1" ht="16" customHeight="1" x14ac:dyDescent="0.2"/>
    <row r="1773" customFormat="1" ht="16" customHeight="1" x14ac:dyDescent="0.2"/>
    <row r="1774" customFormat="1" ht="16" customHeight="1" x14ac:dyDescent="0.2"/>
    <row r="1775" customFormat="1" ht="16" customHeight="1" x14ac:dyDescent="0.2"/>
    <row r="1776" customFormat="1" ht="16" customHeight="1" x14ac:dyDescent="0.2"/>
    <row r="1777" customFormat="1" ht="16" customHeight="1" x14ac:dyDescent="0.2"/>
    <row r="1778" customFormat="1" ht="16" customHeight="1" x14ac:dyDescent="0.2"/>
    <row r="1779" customFormat="1" ht="16" customHeight="1" x14ac:dyDescent="0.2"/>
    <row r="1780" customFormat="1" ht="16" customHeight="1" x14ac:dyDescent="0.2"/>
    <row r="1781" customFormat="1" ht="16" customHeight="1" x14ac:dyDescent="0.2"/>
    <row r="1782" customFormat="1" ht="16" customHeight="1" x14ac:dyDescent="0.2"/>
    <row r="1783" customFormat="1" ht="16" customHeight="1" x14ac:dyDescent="0.2"/>
    <row r="1784" customFormat="1" ht="16" customHeight="1" x14ac:dyDescent="0.2"/>
    <row r="1785" customFormat="1" ht="16" customHeight="1" x14ac:dyDescent="0.2"/>
    <row r="1786" customFormat="1" ht="16" customHeight="1" x14ac:dyDescent="0.2"/>
    <row r="1787" customFormat="1" ht="16" customHeight="1" x14ac:dyDescent="0.2"/>
    <row r="1788" customFormat="1" ht="16" customHeight="1" x14ac:dyDescent="0.2"/>
    <row r="1789" customFormat="1" ht="16" customHeight="1" x14ac:dyDescent="0.2"/>
    <row r="1790" customFormat="1" ht="16" customHeight="1" x14ac:dyDescent="0.2"/>
    <row r="1791" customFormat="1" ht="16" customHeight="1" x14ac:dyDescent="0.2"/>
    <row r="1792" customFormat="1" ht="16" customHeight="1" x14ac:dyDescent="0.2"/>
    <row r="1793" customFormat="1" ht="16" customHeight="1" x14ac:dyDescent="0.2"/>
    <row r="1794" customFormat="1" ht="16" customHeight="1" x14ac:dyDescent="0.2"/>
    <row r="1795" customFormat="1" ht="16" customHeight="1" x14ac:dyDescent="0.2"/>
    <row r="1796" customFormat="1" ht="16" customHeight="1" x14ac:dyDescent="0.2"/>
    <row r="1797" customFormat="1" ht="16" customHeight="1" x14ac:dyDescent="0.2"/>
    <row r="1798" customFormat="1" ht="16" customHeight="1" x14ac:dyDescent="0.2"/>
    <row r="1799" customFormat="1" ht="16" customHeight="1" x14ac:dyDescent="0.2"/>
    <row r="1800" customFormat="1" ht="16" customHeight="1" x14ac:dyDescent="0.2"/>
    <row r="1801" customFormat="1" ht="16" customHeight="1" x14ac:dyDescent="0.2"/>
    <row r="1802" customFormat="1" ht="16" customHeight="1" x14ac:dyDescent="0.2"/>
    <row r="1803" customFormat="1" ht="16" customHeight="1" x14ac:dyDescent="0.2"/>
    <row r="1804" customFormat="1" ht="16" customHeight="1" x14ac:dyDescent="0.2"/>
    <row r="1805" customFormat="1" ht="16" customHeight="1" x14ac:dyDescent="0.2"/>
    <row r="1806" customFormat="1" ht="16" customHeight="1" x14ac:dyDescent="0.2"/>
    <row r="1807" customFormat="1" ht="16" customHeight="1" x14ac:dyDescent="0.2"/>
    <row r="1808" customFormat="1" ht="16" customHeight="1" x14ac:dyDescent="0.2"/>
    <row r="1809" customFormat="1" ht="16" customHeight="1" x14ac:dyDescent="0.2"/>
    <row r="1810" customFormat="1" ht="16" customHeight="1" x14ac:dyDescent="0.2"/>
    <row r="1811" customFormat="1" ht="16" customHeight="1" x14ac:dyDescent="0.2"/>
    <row r="1812" customFormat="1" ht="16" customHeight="1" x14ac:dyDescent="0.2"/>
    <row r="1813" customFormat="1" ht="16" customHeight="1" x14ac:dyDescent="0.2"/>
    <row r="1814" customFormat="1" ht="16" customHeight="1" x14ac:dyDescent="0.2"/>
    <row r="1815" customFormat="1" ht="16" customHeight="1" x14ac:dyDescent="0.2"/>
    <row r="1816" customFormat="1" ht="16" customHeight="1" x14ac:dyDescent="0.2"/>
    <row r="1817" customFormat="1" ht="16" customHeight="1" x14ac:dyDescent="0.2"/>
    <row r="1818" customFormat="1" ht="16" customHeight="1" x14ac:dyDescent="0.2"/>
    <row r="1819" customFormat="1" ht="16" customHeight="1" x14ac:dyDescent="0.2"/>
    <row r="1820" customFormat="1" ht="16" customHeight="1" x14ac:dyDescent="0.2"/>
    <row r="1821" customFormat="1" ht="16" customHeight="1" x14ac:dyDescent="0.2"/>
    <row r="1822" customFormat="1" ht="16" customHeight="1" x14ac:dyDescent="0.2"/>
    <row r="1823" customFormat="1" ht="16" customHeight="1" x14ac:dyDescent="0.2"/>
    <row r="1824" customFormat="1" ht="16" customHeight="1" x14ac:dyDescent="0.2"/>
    <row r="1825" customFormat="1" ht="16" customHeight="1" x14ac:dyDescent="0.2"/>
    <row r="1826" customFormat="1" ht="16" customHeight="1" x14ac:dyDescent="0.2"/>
    <row r="1827" customFormat="1" ht="16" customHeight="1" x14ac:dyDescent="0.2"/>
    <row r="1828" customFormat="1" ht="16" customHeight="1" x14ac:dyDescent="0.2"/>
    <row r="1829" customFormat="1" ht="16" customHeight="1" x14ac:dyDescent="0.2"/>
    <row r="1830" customFormat="1" ht="16" customHeight="1" x14ac:dyDescent="0.2"/>
    <row r="1831" customFormat="1" ht="16" customHeight="1" x14ac:dyDescent="0.2"/>
    <row r="1832" customFormat="1" ht="16" customHeight="1" x14ac:dyDescent="0.2"/>
    <row r="1833" customFormat="1" ht="16" customHeight="1" x14ac:dyDescent="0.2"/>
    <row r="1834" customFormat="1" ht="16" customHeight="1" x14ac:dyDescent="0.2"/>
    <row r="1835" customFormat="1" ht="16" customHeight="1" x14ac:dyDescent="0.2"/>
    <row r="1836" customFormat="1" ht="16" customHeight="1" x14ac:dyDescent="0.2"/>
    <row r="1837" customFormat="1" ht="16" customHeight="1" x14ac:dyDescent="0.2"/>
    <row r="1838" customFormat="1" ht="16" customHeight="1" x14ac:dyDescent="0.2"/>
    <row r="1839" customFormat="1" ht="16" customHeight="1" x14ac:dyDescent="0.2"/>
    <row r="1840" customFormat="1" ht="16" customHeight="1" x14ac:dyDescent="0.2"/>
    <row r="1841" customFormat="1" ht="16" customHeight="1" x14ac:dyDescent="0.2"/>
    <row r="1842" customFormat="1" ht="16" customHeight="1" x14ac:dyDescent="0.2"/>
    <row r="1843" customFormat="1" ht="16" customHeight="1" x14ac:dyDescent="0.2"/>
    <row r="1844" customFormat="1" ht="16" customHeight="1" x14ac:dyDescent="0.2"/>
    <row r="1845" customFormat="1" ht="16" customHeight="1" x14ac:dyDescent="0.2"/>
    <row r="1846" customFormat="1" ht="16" customHeight="1" x14ac:dyDescent="0.2"/>
    <row r="1847" customFormat="1" ht="16" customHeight="1" x14ac:dyDescent="0.2"/>
    <row r="1848" customFormat="1" ht="16" customHeight="1" x14ac:dyDescent="0.2"/>
    <row r="1849" customFormat="1" ht="16" customHeight="1" x14ac:dyDescent="0.2"/>
    <row r="1850" customFormat="1" ht="16" customHeight="1" x14ac:dyDescent="0.2"/>
    <row r="1851" customFormat="1" ht="16" customHeight="1" x14ac:dyDescent="0.2"/>
    <row r="1852" customFormat="1" ht="16" customHeight="1" x14ac:dyDescent="0.2"/>
    <row r="1853" customFormat="1" ht="16" customHeight="1" x14ac:dyDescent="0.2"/>
    <row r="1854" customFormat="1" ht="16" customHeight="1" x14ac:dyDescent="0.2"/>
    <row r="1855" customFormat="1" ht="16" customHeight="1" x14ac:dyDescent="0.2"/>
    <row r="1856" customFormat="1" ht="16" customHeight="1" x14ac:dyDescent="0.2"/>
    <row r="1857" customFormat="1" ht="16" customHeight="1" x14ac:dyDescent="0.2"/>
    <row r="1858" customFormat="1" ht="16" customHeight="1" x14ac:dyDescent="0.2"/>
    <row r="1859" customFormat="1" ht="16" customHeight="1" x14ac:dyDescent="0.2"/>
    <row r="1860" customFormat="1" ht="16" customHeight="1" x14ac:dyDescent="0.2"/>
    <row r="1861" customFormat="1" ht="16" customHeight="1" x14ac:dyDescent="0.2"/>
    <row r="1862" customFormat="1" ht="16" customHeight="1" x14ac:dyDescent="0.2"/>
    <row r="1863" customFormat="1" ht="16" customHeight="1" x14ac:dyDescent="0.2"/>
    <row r="1864" customFormat="1" ht="16" customHeight="1" x14ac:dyDescent="0.2"/>
    <row r="1865" customFormat="1" ht="16" customHeight="1" x14ac:dyDescent="0.2"/>
    <row r="1866" customFormat="1" ht="16" customHeight="1" x14ac:dyDescent="0.2"/>
    <row r="1867" customFormat="1" ht="16" customHeight="1" x14ac:dyDescent="0.2"/>
    <row r="1868" customFormat="1" ht="16" customHeight="1" x14ac:dyDescent="0.2"/>
    <row r="1869" customFormat="1" ht="16" customHeight="1" x14ac:dyDescent="0.2"/>
    <row r="1870" customFormat="1" ht="16" customHeight="1" x14ac:dyDescent="0.2"/>
    <row r="1871" customFormat="1" ht="16" customHeight="1" x14ac:dyDescent="0.2"/>
    <row r="1872" customFormat="1" ht="16" customHeight="1" x14ac:dyDescent="0.2"/>
    <row r="1873" customFormat="1" ht="16" customHeight="1" x14ac:dyDescent="0.2"/>
    <row r="1874" customFormat="1" ht="16" customHeight="1" x14ac:dyDescent="0.2"/>
    <row r="1875" customFormat="1" ht="16" customHeight="1" x14ac:dyDescent="0.2"/>
    <row r="1876" customFormat="1" ht="16" customHeight="1" x14ac:dyDescent="0.2"/>
    <row r="1877" customFormat="1" ht="16" customHeight="1" x14ac:dyDescent="0.2"/>
    <row r="1878" customFormat="1" ht="16" customHeight="1" x14ac:dyDescent="0.2"/>
    <row r="1879" customFormat="1" ht="16" customHeight="1" x14ac:dyDescent="0.2"/>
    <row r="1880" customFormat="1" ht="16" customHeight="1" x14ac:dyDescent="0.2"/>
    <row r="1881" customFormat="1" ht="16" customHeight="1" x14ac:dyDescent="0.2"/>
    <row r="1882" customFormat="1" ht="16" customHeight="1" x14ac:dyDescent="0.2"/>
    <row r="1883" customFormat="1" ht="16" customHeight="1" x14ac:dyDescent="0.2"/>
    <row r="1884" customFormat="1" ht="16" customHeight="1" x14ac:dyDescent="0.2"/>
    <row r="1885" customFormat="1" ht="16" customHeight="1" x14ac:dyDescent="0.2"/>
    <row r="1886" customFormat="1" ht="16" customHeight="1" x14ac:dyDescent="0.2"/>
    <row r="1887" customFormat="1" ht="16" customHeight="1" x14ac:dyDescent="0.2"/>
    <row r="1888" customFormat="1" ht="16" customHeight="1" x14ac:dyDescent="0.2"/>
    <row r="1889" customFormat="1" ht="16" customHeight="1" x14ac:dyDescent="0.2"/>
    <row r="1890" customFormat="1" ht="16" customHeight="1" x14ac:dyDescent="0.2"/>
    <row r="1891" customFormat="1" ht="16" customHeight="1" x14ac:dyDescent="0.2"/>
    <row r="1892" customFormat="1" ht="16" customHeight="1" x14ac:dyDescent="0.2"/>
    <row r="1893" customFormat="1" ht="16" customHeight="1" x14ac:dyDescent="0.2"/>
    <row r="1894" customFormat="1" ht="16" customHeight="1" x14ac:dyDescent="0.2"/>
    <row r="1895" customFormat="1" ht="16" customHeight="1" x14ac:dyDescent="0.2"/>
    <row r="1896" customFormat="1" ht="16" customHeight="1" x14ac:dyDescent="0.2"/>
    <row r="1897" customFormat="1" ht="16" customHeight="1" x14ac:dyDescent="0.2"/>
    <row r="1898" customFormat="1" ht="16" customHeight="1" x14ac:dyDescent="0.2"/>
    <row r="1899" customFormat="1" ht="16" customHeight="1" x14ac:dyDescent="0.2"/>
    <row r="1900" customFormat="1" ht="16" customHeight="1" x14ac:dyDescent="0.2"/>
    <row r="1901" customFormat="1" ht="16" customHeight="1" x14ac:dyDescent="0.2"/>
    <row r="1902" customFormat="1" ht="16" customHeight="1" x14ac:dyDescent="0.2"/>
    <row r="1903" customFormat="1" ht="16" customHeight="1" x14ac:dyDescent="0.2"/>
    <row r="1904" customFormat="1" ht="16" customHeight="1" x14ac:dyDescent="0.2"/>
    <row r="1905" customFormat="1" ht="16" customHeight="1" x14ac:dyDescent="0.2"/>
    <row r="1906" customFormat="1" ht="16" customHeight="1" x14ac:dyDescent="0.2"/>
    <row r="1907" customFormat="1" ht="16" customHeight="1" x14ac:dyDescent="0.2"/>
    <row r="1908" customFormat="1" ht="16" customHeight="1" x14ac:dyDescent="0.2"/>
    <row r="1909" customFormat="1" ht="16" customHeight="1" x14ac:dyDescent="0.2"/>
    <row r="1910" customFormat="1" ht="16" customHeight="1" x14ac:dyDescent="0.2"/>
    <row r="1911" customFormat="1" ht="16" customHeight="1" x14ac:dyDescent="0.2"/>
    <row r="1912" customFormat="1" ht="16" customHeight="1" x14ac:dyDescent="0.2"/>
    <row r="1913" customFormat="1" ht="16" customHeight="1" x14ac:dyDescent="0.2"/>
    <row r="1914" customFormat="1" ht="16" customHeight="1" x14ac:dyDescent="0.2"/>
    <row r="1915" customFormat="1" ht="16" customHeight="1" x14ac:dyDescent="0.2"/>
    <row r="1916" customFormat="1" ht="16" customHeight="1" x14ac:dyDescent="0.2"/>
    <row r="1917" customFormat="1" ht="16" customHeight="1" x14ac:dyDescent="0.2"/>
    <row r="1918" customFormat="1" ht="16" customHeight="1" x14ac:dyDescent="0.2"/>
    <row r="1919" customFormat="1" ht="16" customHeight="1" x14ac:dyDescent="0.2"/>
    <row r="1920" customFormat="1" ht="16" customHeight="1" x14ac:dyDescent="0.2"/>
    <row r="1921" customFormat="1" ht="16" customHeight="1" x14ac:dyDescent="0.2"/>
    <row r="1922" customFormat="1" ht="16" customHeight="1" x14ac:dyDescent="0.2"/>
    <row r="1923" customFormat="1" ht="16" customHeight="1" x14ac:dyDescent="0.2"/>
    <row r="1924" customFormat="1" ht="16" customHeight="1" x14ac:dyDescent="0.2"/>
    <row r="1925" customFormat="1" ht="16" customHeight="1" x14ac:dyDescent="0.2"/>
    <row r="1926" customFormat="1" ht="16" customHeight="1" x14ac:dyDescent="0.2"/>
    <row r="1927" customFormat="1" ht="16" customHeight="1" x14ac:dyDescent="0.2"/>
    <row r="1928" customFormat="1" ht="16" customHeight="1" x14ac:dyDescent="0.2"/>
    <row r="1929" customFormat="1" ht="16" customHeight="1" x14ac:dyDescent="0.2"/>
    <row r="1930" customFormat="1" ht="16" customHeight="1" x14ac:dyDescent="0.2"/>
    <row r="1931" customFormat="1" ht="16" customHeight="1" x14ac:dyDescent="0.2"/>
    <row r="1932" customFormat="1" ht="16" customHeight="1" x14ac:dyDescent="0.2"/>
    <row r="1933" customFormat="1" ht="16" customHeight="1" x14ac:dyDescent="0.2"/>
    <row r="1934" customFormat="1" ht="16" customHeight="1" x14ac:dyDescent="0.2"/>
    <row r="1935" customFormat="1" ht="16" customHeight="1" x14ac:dyDescent="0.2"/>
    <row r="1936" customFormat="1" ht="16" customHeight="1" x14ac:dyDescent="0.2"/>
    <row r="1937" customFormat="1" ht="16" customHeight="1" x14ac:dyDescent="0.2"/>
    <row r="1938" customFormat="1" ht="16" customHeight="1" x14ac:dyDescent="0.2"/>
    <row r="1939" customFormat="1" ht="16" customHeight="1" x14ac:dyDescent="0.2"/>
    <row r="1940" customFormat="1" ht="16" customHeight="1" x14ac:dyDescent="0.2"/>
    <row r="1941" customFormat="1" ht="16" customHeight="1" x14ac:dyDescent="0.2"/>
    <row r="1942" customFormat="1" ht="16" customHeight="1" x14ac:dyDescent="0.2"/>
    <row r="1943" customFormat="1" ht="16" customHeight="1" x14ac:dyDescent="0.2"/>
    <row r="1944" customFormat="1" ht="16" customHeight="1" x14ac:dyDescent="0.2"/>
    <row r="1945" customFormat="1" ht="16" customHeight="1" x14ac:dyDescent="0.2"/>
    <row r="1946" customFormat="1" ht="16" customHeight="1" x14ac:dyDescent="0.2"/>
    <row r="1947" customFormat="1" ht="16" customHeight="1" x14ac:dyDescent="0.2"/>
    <row r="1948" customFormat="1" ht="16" customHeight="1" x14ac:dyDescent="0.2"/>
    <row r="1949" customFormat="1" ht="16" customHeight="1" x14ac:dyDescent="0.2"/>
    <row r="1950" customFormat="1" ht="16" customHeight="1" x14ac:dyDescent="0.2"/>
    <row r="1951" customFormat="1" ht="16" customHeight="1" x14ac:dyDescent="0.2"/>
    <row r="1952" customFormat="1" ht="16" customHeight="1" x14ac:dyDescent="0.2"/>
    <row r="1953" customFormat="1" ht="16" customHeight="1" x14ac:dyDescent="0.2"/>
    <row r="1954" customFormat="1" ht="16" customHeight="1" x14ac:dyDescent="0.2"/>
    <row r="1955" customFormat="1" ht="16" customHeight="1" x14ac:dyDescent="0.2"/>
    <row r="1956" customFormat="1" ht="16" customHeight="1" x14ac:dyDescent="0.2"/>
    <row r="1957" customFormat="1" ht="16" customHeight="1" x14ac:dyDescent="0.2"/>
    <row r="1958" customFormat="1" ht="16" customHeight="1" x14ac:dyDescent="0.2"/>
    <row r="1959" customFormat="1" ht="16" customHeight="1" x14ac:dyDescent="0.2"/>
    <row r="1960" customFormat="1" ht="16" customHeight="1" x14ac:dyDescent="0.2"/>
    <row r="1961" customFormat="1" ht="16" customHeight="1" x14ac:dyDescent="0.2"/>
    <row r="1962" customFormat="1" ht="16" customHeight="1" x14ac:dyDescent="0.2"/>
    <row r="1963" customFormat="1" ht="16" customHeight="1" x14ac:dyDescent="0.2"/>
    <row r="1964" customFormat="1" ht="16" customHeight="1" x14ac:dyDescent="0.2"/>
    <row r="1965" customFormat="1" ht="16" customHeight="1" x14ac:dyDescent="0.2"/>
    <row r="1966" customFormat="1" ht="16" customHeight="1" x14ac:dyDescent="0.2"/>
    <row r="1967" customFormat="1" ht="16" customHeight="1" x14ac:dyDescent="0.2"/>
    <row r="1968" customFormat="1" ht="16" customHeight="1" x14ac:dyDescent="0.2"/>
    <row r="1969" customFormat="1" ht="16" customHeight="1" x14ac:dyDescent="0.2"/>
    <row r="1970" customFormat="1" ht="16" customHeight="1" x14ac:dyDescent="0.2"/>
    <row r="1971" customFormat="1" ht="16" customHeight="1" x14ac:dyDescent="0.2"/>
    <row r="1972" customFormat="1" ht="16" customHeight="1" x14ac:dyDescent="0.2"/>
    <row r="1973" customFormat="1" ht="16" customHeight="1" x14ac:dyDescent="0.2"/>
    <row r="1974" customFormat="1" ht="16" customHeight="1" x14ac:dyDescent="0.2"/>
    <row r="1975" customFormat="1" ht="16" customHeight="1" x14ac:dyDescent="0.2"/>
    <row r="1976" customFormat="1" ht="16" customHeight="1" x14ac:dyDescent="0.2"/>
    <row r="1977" customFormat="1" ht="16" customHeight="1" x14ac:dyDescent="0.2"/>
    <row r="1978" customFormat="1" ht="16" customHeight="1" x14ac:dyDescent="0.2"/>
    <row r="1979" customFormat="1" ht="16" customHeight="1" x14ac:dyDescent="0.2"/>
    <row r="1980" customFormat="1" ht="16" customHeight="1" x14ac:dyDescent="0.2"/>
    <row r="1981" customFormat="1" ht="16" customHeight="1" x14ac:dyDescent="0.2"/>
    <row r="1982" customFormat="1" ht="16" customHeight="1" x14ac:dyDescent="0.2"/>
    <row r="1983" customFormat="1" ht="16" customHeight="1" x14ac:dyDescent="0.2"/>
    <row r="1984" customFormat="1" ht="16" customHeight="1" x14ac:dyDescent="0.2"/>
    <row r="1985" customFormat="1" ht="16" customHeight="1" x14ac:dyDescent="0.2"/>
    <row r="1986" customFormat="1" ht="16" customHeight="1" x14ac:dyDescent="0.2"/>
    <row r="1987" customFormat="1" ht="16" customHeight="1" x14ac:dyDescent="0.2"/>
    <row r="1988" customFormat="1" ht="16" customHeight="1" x14ac:dyDescent="0.2"/>
    <row r="1989" customFormat="1" ht="16" customHeight="1" x14ac:dyDescent="0.2"/>
    <row r="1990" customFormat="1" ht="16" customHeight="1" x14ac:dyDescent="0.2"/>
    <row r="1991" customFormat="1" ht="16" customHeight="1" x14ac:dyDescent="0.2"/>
    <row r="1992" customFormat="1" ht="16" customHeight="1" x14ac:dyDescent="0.2"/>
    <row r="1993" customFormat="1" ht="16" customHeight="1" x14ac:dyDescent="0.2"/>
    <row r="1994" customFormat="1" ht="16" customHeight="1" x14ac:dyDescent="0.2"/>
    <row r="1995" customFormat="1" ht="16" customHeight="1" x14ac:dyDescent="0.2"/>
    <row r="1996" customFormat="1" ht="16" customHeight="1" x14ac:dyDescent="0.2"/>
    <row r="1997" customFormat="1" ht="16" customHeight="1" x14ac:dyDescent="0.2"/>
    <row r="1998" customFormat="1" ht="16" customHeight="1" x14ac:dyDescent="0.2"/>
    <row r="1999" customFormat="1" ht="16" customHeight="1" x14ac:dyDescent="0.2"/>
    <row r="2000" customFormat="1" ht="16" customHeight="1" x14ac:dyDescent="0.2"/>
    <row r="2001" customFormat="1" ht="16" customHeight="1" x14ac:dyDescent="0.2"/>
    <row r="2002" customFormat="1" ht="16" customHeight="1" x14ac:dyDescent="0.2"/>
    <row r="2003" customFormat="1" ht="16" customHeight="1" x14ac:dyDescent="0.2"/>
    <row r="2004" customFormat="1" ht="16" customHeight="1" x14ac:dyDescent="0.2"/>
    <row r="2005" customFormat="1" ht="16" customHeight="1" x14ac:dyDescent="0.2"/>
    <row r="2006" customFormat="1" ht="16" customHeight="1" x14ac:dyDescent="0.2"/>
    <row r="2007" customFormat="1" ht="16" customHeight="1" x14ac:dyDescent="0.2"/>
    <row r="2008" customFormat="1" ht="16" customHeight="1" x14ac:dyDescent="0.2"/>
    <row r="2009" customFormat="1" ht="16" customHeight="1" x14ac:dyDescent="0.2"/>
    <row r="2010" customFormat="1" ht="16" customHeight="1" x14ac:dyDescent="0.2"/>
    <row r="2011" customFormat="1" ht="16" customHeight="1" x14ac:dyDescent="0.2"/>
    <row r="2012" customFormat="1" ht="16" customHeight="1" x14ac:dyDescent="0.2"/>
    <row r="2013" customFormat="1" ht="16" customHeight="1" x14ac:dyDescent="0.2"/>
    <row r="2014" customFormat="1" ht="16" customHeight="1" x14ac:dyDescent="0.2"/>
    <row r="2015" customFormat="1" ht="16" customHeight="1" x14ac:dyDescent="0.2"/>
    <row r="2016" customFormat="1" ht="16" customHeight="1" x14ac:dyDescent="0.2"/>
    <row r="2017" customFormat="1" ht="16" customHeight="1" x14ac:dyDescent="0.2"/>
    <row r="2018" customFormat="1" ht="16" customHeight="1" x14ac:dyDescent="0.2"/>
    <row r="2019" customFormat="1" ht="16" customHeight="1" x14ac:dyDescent="0.2"/>
    <row r="2020" customFormat="1" ht="16" customHeight="1" x14ac:dyDescent="0.2"/>
    <row r="2021" customFormat="1" ht="16" customHeight="1" x14ac:dyDescent="0.2"/>
    <row r="2022" customFormat="1" ht="16" customHeight="1" x14ac:dyDescent="0.2"/>
    <row r="2023" customFormat="1" ht="16" customHeight="1" x14ac:dyDescent="0.2"/>
    <row r="2024" customFormat="1" ht="16" customHeight="1" x14ac:dyDescent="0.2"/>
    <row r="2025" customFormat="1" ht="16" customHeight="1" x14ac:dyDescent="0.2"/>
    <row r="2026" customFormat="1" ht="16" customHeight="1" x14ac:dyDescent="0.2"/>
    <row r="2027" customFormat="1" ht="16" customHeight="1" x14ac:dyDescent="0.2"/>
    <row r="2028" customFormat="1" ht="16" customHeight="1" x14ac:dyDescent="0.2"/>
    <row r="2029" customFormat="1" ht="16" customHeight="1" x14ac:dyDescent="0.2"/>
    <row r="2030" customFormat="1" ht="16" customHeight="1" x14ac:dyDescent="0.2"/>
    <row r="2031" customFormat="1" ht="16" customHeight="1" x14ac:dyDescent="0.2"/>
    <row r="2032" customFormat="1" ht="16" customHeight="1" x14ac:dyDescent="0.2"/>
    <row r="2033" customFormat="1" ht="16" customHeight="1" x14ac:dyDescent="0.2"/>
    <row r="2034" customFormat="1" ht="16" customHeight="1" x14ac:dyDescent="0.2"/>
    <row r="2035" customFormat="1" ht="16" customHeight="1" x14ac:dyDescent="0.2"/>
    <row r="2036" customFormat="1" ht="16" customHeight="1" x14ac:dyDescent="0.2"/>
    <row r="2037" customFormat="1" ht="16" customHeight="1" x14ac:dyDescent="0.2"/>
    <row r="2038" customFormat="1" ht="16" customHeight="1" x14ac:dyDescent="0.2"/>
    <row r="2039" customFormat="1" ht="16" customHeight="1" x14ac:dyDescent="0.2"/>
    <row r="2040" customFormat="1" ht="16" customHeight="1" x14ac:dyDescent="0.2"/>
    <row r="2041" customFormat="1" ht="16" customHeight="1" x14ac:dyDescent="0.2"/>
    <row r="2042" customFormat="1" ht="16" customHeight="1" x14ac:dyDescent="0.2"/>
    <row r="2043" customFormat="1" ht="16" customHeight="1" x14ac:dyDescent="0.2"/>
    <row r="2044" customFormat="1" ht="16" customHeight="1" x14ac:dyDescent="0.2"/>
    <row r="2045" customFormat="1" ht="16" customHeight="1" x14ac:dyDescent="0.2"/>
    <row r="2046" customFormat="1" ht="16" customHeight="1" x14ac:dyDescent="0.2"/>
    <row r="2047" customFormat="1" ht="16" customHeight="1" x14ac:dyDescent="0.2"/>
    <row r="2048" customFormat="1" ht="16" customHeight="1" x14ac:dyDescent="0.2"/>
    <row r="2049" customFormat="1" ht="16" customHeight="1" x14ac:dyDescent="0.2"/>
    <row r="2050" customFormat="1" ht="16" customHeight="1" x14ac:dyDescent="0.2"/>
    <row r="2051" customFormat="1" ht="16" customHeight="1" x14ac:dyDescent="0.2"/>
    <row r="2052" customFormat="1" ht="16" customHeight="1" x14ac:dyDescent="0.2"/>
    <row r="2053" customFormat="1" ht="16" customHeight="1" x14ac:dyDescent="0.2"/>
    <row r="2054" customFormat="1" ht="16" customHeight="1" x14ac:dyDescent="0.2"/>
    <row r="2055" customFormat="1" ht="16" customHeight="1" x14ac:dyDescent="0.2"/>
    <row r="2056" customFormat="1" ht="16" customHeight="1" x14ac:dyDescent="0.2"/>
    <row r="2057" customFormat="1" ht="16" customHeight="1" x14ac:dyDescent="0.2"/>
    <row r="2058" customFormat="1" ht="16" customHeight="1" x14ac:dyDescent="0.2"/>
    <row r="2059" customFormat="1" ht="16" customHeight="1" x14ac:dyDescent="0.2"/>
    <row r="2060" customFormat="1" ht="16" customHeight="1" x14ac:dyDescent="0.2"/>
    <row r="2061" customFormat="1" ht="16" customHeight="1" x14ac:dyDescent="0.2"/>
    <row r="2062" customFormat="1" ht="16" customHeight="1" x14ac:dyDescent="0.2"/>
    <row r="2063" customFormat="1" ht="16" customHeight="1" x14ac:dyDescent="0.2"/>
    <row r="2064" customFormat="1" ht="16" customHeight="1" x14ac:dyDescent="0.2"/>
    <row r="2065" customFormat="1" ht="16" customHeight="1" x14ac:dyDescent="0.2"/>
    <row r="2066" customFormat="1" ht="16" customHeight="1" x14ac:dyDescent="0.2"/>
    <row r="2067" customFormat="1" ht="16" customHeight="1" x14ac:dyDescent="0.2"/>
    <row r="2068" customFormat="1" ht="16" customHeight="1" x14ac:dyDescent="0.2"/>
    <row r="2069" customFormat="1" ht="16" customHeight="1" x14ac:dyDescent="0.2"/>
    <row r="2070" customFormat="1" ht="16" customHeight="1" x14ac:dyDescent="0.2"/>
    <row r="2071" customFormat="1" ht="16" customHeight="1" x14ac:dyDescent="0.2"/>
    <row r="2072" customFormat="1" ht="16" customHeight="1" x14ac:dyDescent="0.2"/>
    <row r="2073" customFormat="1" ht="16" customHeight="1" x14ac:dyDescent="0.2"/>
    <row r="2074" customFormat="1" ht="16" customHeight="1" x14ac:dyDescent="0.2"/>
    <row r="2075" customFormat="1" ht="16" customHeight="1" x14ac:dyDescent="0.2"/>
    <row r="2076" customFormat="1" ht="16" customHeight="1" x14ac:dyDescent="0.2"/>
    <row r="2077" customFormat="1" ht="16" customHeight="1" x14ac:dyDescent="0.2"/>
    <row r="2078" customFormat="1" ht="16" customHeight="1" x14ac:dyDescent="0.2"/>
    <row r="2079" customFormat="1" ht="16" customHeight="1" x14ac:dyDescent="0.2"/>
    <row r="2080" customFormat="1" ht="16" customHeight="1" x14ac:dyDescent="0.2"/>
    <row r="2081" customFormat="1" ht="16" customHeight="1" x14ac:dyDescent="0.2"/>
    <row r="2082" customFormat="1" ht="16" customHeight="1" x14ac:dyDescent="0.2"/>
    <row r="2083" customFormat="1" ht="16" customHeight="1" x14ac:dyDescent="0.2"/>
    <row r="2084" customFormat="1" ht="16" customHeight="1" x14ac:dyDescent="0.2"/>
    <row r="2085" customFormat="1" ht="16" customHeight="1" x14ac:dyDescent="0.2"/>
    <row r="2086" customFormat="1" ht="16" customHeight="1" x14ac:dyDescent="0.2"/>
    <row r="2087" customFormat="1" ht="16" customHeight="1" x14ac:dyDescent="0.2"/>
    <row r="2088" customFormat="1" ht="16" customHeight="1" x14ac:dyDescent="0.2"/>
    <row r="2089" customFormat="1" ht="16" customHeight="1" x14ac:dyDescent="0.2"/>
    <row r="2090" customFormat="1" ht="16" customHeight="1" x14ac:dyDescent="0.2"/>
    <row r="2091" customFormat="1" ht="16" customHeight="1" x14ac:dyDescent="0.2"/>
    <row r="2092" customFormat="1" ht="16" customHeight="1" x14ac:dyDescent="0.2"/>
    <row r="2093" customFormat="1" ht="16" customHeight="1" x14ac:dyDescent="0.2"/>
    <row r="2094" customFormat="1" ht="16" customHeight="1" x14ac:dyDescent="0.2"/>
    <row r="2095" customFormat="1" ht="16" customHeight="1" x14ac:dyDescent="0.2"/>
    <row r="2096" customFormat="1" ht="16" customHeight="1" x14ac:dyDescent="0.2"/>
    <row r="2097" customFormat="1" ht="16" customHeight="1" x14ac:dyDescent="0.2"/>
    <row r="2098" customFormat="1" ht="16" customHeight="1" x14ac:dyDescent="0.2"/>
    <row r="2099" customFormat="1" ht="16" customHeight="1" x14ac:dyDescent="0.2"/>
    <row r="2100" customFormat="1" ht="16" customHeight="1" x14ac:dyDescent="0.2"/>
    <row r="2101" customFormat="1" ht="16" customHeight="1" x14ac:dyDescent="0.2"/>
    <row r="2102" customFormat="1" ht="16" customHeight="1" x14ac:dyDescent="0.2"/>
    <row r="2103" customFormat="1" ht="16" customHeight="1" x14ac:dyDescent="0.2"/>
    <row r="2104" customFormat="1" ht="16" customHeight="1" x14ac:dyDescent="0.2"/>
    <row r="2105" customFormat="1" ht="16" customHeight="1" x14ac:dyDescent="0.2"/>
    <row r="2106" customFormat="1" ht="16" customHeight="1" x14ac:dyDescent="0.2"/>
    <row r="2107" customFormat="1" ht="16" customHeight="1" x14ac:dyDescent="0.2"/>
    <row r="2108" customFormat="1" ht="16" customHeight="1" x14ac:dyDescent="0.2"/>
    <row r="2109" customFormat="1" ht="16" customHeight="1" x14ac:dyDescent="0.2"/>
    <row r="2110" customFormat="1" ht="16" customHeight="1" x14ac:dyDescent="0.2"/>
    <row r="2111" customFormat="1" ht="16" customHeight="1" x14ac:dyDescent="0.2"/>
    <row r="2112" customFormat="1" ht="16" customHeight="1" x14ac:dyDescent="0.2"/>
    <row r="2113" customFormat="1" ht="16" customHeight="1" x14ac:dyDescent="0.2"/>
    <row r="2114" customFormat="1" ht="16" customHeight="1" x14ac:dyDescent="0.2"/>
    <row r="2115" customFormat="1" ht="16" customHeight="1" x14ac:dyDescent="0.2"/>
    <row r="2116" customFormat="1" ht="16" customHeight="1" x14ac:dyDescent="0.2"/>
    <row r="2117" customFormat="1" ht="16" customHeight="1" x14ac:dyDescent="0.2"/>
    <row r="2118" customFormat="1" ht="16" customHeight="1" x14ac:dyDescent="0.2"/>
    <row r="2119" customFormat="1" ht="16" customHeight="1" x14ac:dyDescent="0.2"/>
    <row r="2120" customFormat="1" ht="16" customHeight="1" x14ac:dyDescent="0.2"/>
    <row r="2121" customFormat="1" ht="16" customHeight="1" x14ac:dyDescent="0.2"/>
    <row r="2122" customFormat="1" ht="16" customHeight="1" x14ac:dyDescent="0.2"/>
    <row r="2123" customFormat="1" ht="16" customHeight="1" x14ac:dyDescent="0.2"/>
    <row r="2124" customFormat="1" ht="16" customHeight="1" x14ac:dyDescent="0.2"/>
    <row r="2125" customFormat="1" ht="16" customHeight="1" x14ac:dyDescent="0.2"/>
    <row r="2126" customFormat="1" ht="16" customHeight="1" x14ac:dyDescent="0.2"/>
    <row r="2127" customFormat="1" ht="16" customHeight="1" x14ac:dyDescent="0.2"/>
    <row r="2128" customFormat="1" ht="16" customHeight="1" x14ac:dyDescent="0.2"/>
    <row r="2129" customFormat="1" ht="16" customHeight="1" x14ac:dyDescent="0.2"/>
    <row r="2130" customFormat="1" ht="16" customHeight="1" x14ac:dyDescent="0.2"/>
    <row r="2131" customFormat="1" ht="16" customHeight="1" x14ac:dyDescent="0.2"/>
    <row r="2132" customFormat="1" ht="16" customHeight="1" x14ac:dyDescent="0.2"/>
    <row r="2133" customFormat="1" ht="16" customHeight="1" x14ac:dyDescent="0.2"/>
    <row r="2134" customFormat="1" ht="16" customHeight="1" x14ac:dyDescent="0.2"/>
    <row r="2135" customFormat="1" ht="16" customHeight="1" x14ac:dyDescent="0.2"/>
    <row r="2136" customFormat="1" ht="16" customHeight="1" x14ac:dyDescent="0.2"/>
    <row r="2137" customFormat="1" ht="16" customHeight="1" x14ac:dyDescent="0.2"/>
    <row r="2138" customFormat="1" ht="16" customHeight="1" x14ac:dyDescent="0.2"/>
    <row r="2139" customFormat="1" ht="16" customHeight="1" x14ac:dyDescent="0.2"/>
    <row r="2140" customFormat="1" ht="16" customHeight="1" x14ac:dyDescent="0.2"/>
    <row r="2141" customFormat="1" ht="16" customHeight="1" x14ac:dyDescent="0.2"/>
    <row r="2142" customFormat="1" ht="16" customHeight="1" x14ac:dyDescent="0.2"/>
    <row r="2143" customFormat="1" ht="16" customHeight="1" x14ac:dyDescent="0.2"/>
    <row r="2144" customFormat="1" ht="16" customHeight="1" x14ac:dyDescent="0.2"/>
    <row r="2145" customFormat="1" ht="16" customHeight="1" x14ac:dyDescent="0.2"/>
    <row r="2146" customFormat="1" ht="16" customHeight="1" x14ac:dyDescent="0.2"/>
    <row r="2147" customFormat="1" ht="16" customHeight="1" x14ac:dyDescent="0.2"/>
    <row r="2148" customFormat="1" ht="16" customHeight="1" x14ac:dyDescent="0.2"/>
    <row r="2149" customFormat="1" ht="16" customHeight="1" x14ac:dyDescent="0.2"/>
    <row r="2150" customFormat="1" ht="16" customHeight="1" x14ac:dyDescent="0.2"/>
    <row r="2151" customFormat="1" ht="16" customHeight="1" x14ac:dyDescent="0.2"/>
    <row r="2152" customFormat="1" ht="16" customHeight="1" x14ac:dyDescent="0.2"/>
    <row r="2153" customFormat="1" ht="16" customHeight="1" x14ac:dyDescent="0.2"/>
    <row r="2154" customFormat="1" ht="16" customHeight="1" x14ac:dyDescent="0.2"/>
    <row r="2155" customFormat="1" ht="16" customHeight="1" x14ac:dyDescent="0.2"/>
    <row r="2156" customFormat="1" ht="16" customHeight="1" x14ac:dyDescent="0.2"/>
    <row r="2157" customFormat="1" ht="16" customHeight="1" x14ac:dyDescent="0.2"/>
    <row r="2158" customFormat="1" ht="16" customHeight="1" x14ac:dyDescent="0.2"/>
    <row r="2159" customFormat="1" ht="16" customHeight="1" x14ac:dyDescent="0.2"/>
    <row r="2160" customFormat="1" ht="16" customHeight="1" x14ac:dyDescent="0.2"/>
    <row r="2161" customFormat="1" ht="16" customHeight="1" x14ac:dyDescent="0.2"/>
    <row r="2162" customFormat="1" ht="16" customHeight="1" x14ac:dyDescent="0.2"/>
    <row r="2163" customFormat="1" ht="16" customHeight="1" x14ac:dyDescent="0.2"/>
    <row r="2164" customFormat="1" ht="16" customHeight="1" x14ac:dyDescent="0.2"/>
    <row r="2165" customFormat="1" ht="16" customHeight="1" x14ac:dyDescent="0.2"/>
    <row r="2166" customFormat="1" ht="16" customHeight="1" x14ac:dyDescent="0.2"/>
    <row r="2167" customFormat="1" ht="16" customHeight="1" x14ac:dyDescent="0.2"/>
    <row r="2168" customFormat="1" ht="16" customHeight="1" x14ac:dyDescent="0.2"/>
    <row r="2169" customFormat="1" ht="16" customHeight="1" x14ac:dyDescent="0.2"/>
    <row r="2170" customFormat="1" ht="16" customHeight="1" x14ac:dyDescent="0.2"/>
    <row r="2171" customFormat="1" ht="16" customHeight="1" x14ac:dyDescent="0.2"/>
    <row r="2172" customFormat="1" ht="16" customHeight="1" x14ac:dyDescent="0.2"/>
    <row r="2173" customFormat="1" ht="16" customHeight="1" x14ac:dyDescent="0.2"/>
    <row r="2174" customFormat="1" ht="16" customHeight="1" x14ac:dyDescent="0.2"/>
    <row r="2175" customFormat="1" ht="16" customHeight="1" x14ac:dyDescent="0.2"/>
    <row r="2176" customFormat="1" ht="16" customHeight="1" x14ac:dyDescent="0.2"/>
    <row r="2177" customFormat="1" ht="16" customHeight="1" x14ac:dyDescent="0.2"/>
    <row r="2178" customFormat="1" ht="16" customHeight="1" x14ac:dyDescent="0.2"/>
    <row r="2179" customFormat="1" ht="16" customHeight="1" x14ac:dyDescent="0.2"/>
    <row r="2180" customFormat="1" ht="16" customHeight="1" x14ac:dyDescent="0.2"/>
    <row r="2181" customFormat="1" ht="16" customHeight="1" x14ac:dyDescent="0.2"/>
    <row r="2182" customFormat="1" ht="16" customHeight="1" x14ac:dyDescent="0.2"/>
    <row r="2183" customFormat="1" ht="16" customHeight="1" x14ac:dyDescent="0.2"/>
    <row r="2184" customFormat="1" ht="16" customHeight="1" x14ac:dyDescent="0.2"/>
    <row r="2185" customFormat="1" ht="16" customHeight="1" x14ac:dyDescent="0.2"/>
    <row r="2186" customFormat="1" ht="16" customHeight="1" x14ac:dyDescent="0.2"/>
    <row r="2187" customFormat="1" ht="16" customHeight="1" x14ac:dyDescent="0.2"/>
    <row r="2188" customFormat="1" ht="16" customHeight="1" x14ac:dyDescent="0.2"/>
    <row r="2189" customFormat="1" ht="16" customHeight="1" x14ac:dyDescent="0.2"/>
    <row r="2190" customFormat="1" ht="16" customHeight="1" x14ac:dyDescent="0.2"/>
    <row r="2191" customFormat="1" ht="16" customHeight="1" x14ac:dyDescent="0.2"/>
    <row r="2192" customFormat="1" ht="16" customHeight="1" x14ac:dyDescent="0.2"/>
    <row r="2193" customFormat="1" ht="16" customHeight="1" x14ac:dyDescent="0.2"/>
    <row r="2194" customFormat="1" ht="16" customHeight="1" x14ac:dyDescent="0.2"/>
    <row r="2195" customFormat="1" ht="16" customHeight="1" x14ac:dyDescent="0.2"/>
    <row r="2196" customFormat="1" ht="16" customHeight="1" x14ac:dyDescent="0.2"/>
    <row r="2197" customFormat="1" ht="16" customHeight="1" x14ac:dyDescent="0.2"/>
    <row r="2198" customFormat="1" ht="16" customHeight="1" x14ac:dyDescent="0.2"/>
    <row r="2199" customFormat="1" ht="16" customHeight="1" x14ac:dyDescent="0.2"/>
    <row r="2200" customFormat="1" ht="16" customHeight="1" x14ac:dyDescent="0.2"/>
    <row r="2201" customFormat="1" ht="16" customHeight="1" x14ac:dyDescent="0.2"/>
    <row r="2202" customFormat="1" ht="16" customHeight="1" x14ac:dyDescent="0.2"/>
    <row r="2203" customFormat="1" ht="16" customHeight="1" x14ac:dyDescent="0.2"/>
    <row r="2204" customFormat="1" ht="16" customHeight="1" x14ac:dyDescent="0.2"/>
    <row r="2205" customFormat="1" ht="16" customHeight="1" x14ac:dyDescent="0.2"/>
    <row r="2206" customFormat="1" ht="16" customHeight="1" x14ac:dyDescent="0.2"/>
    <row r="2207" customFormat="1" ht="16" customHeight="1" x14ac:dyDescent="0.2"/>
    <row r="2208" customFormat="1" ht="16" customHeight="1" x14ac:dyDescent="0.2"/>
    <row r="2209" customFormat="1" ht="16" customHeight="1" x14ac:dyDescent="0.2"/>
    <row r="2210" customFormat="1" ht="16" customHeight="1" x14ac:dyDescent="0.2"/>
    <row r="2211" customFormat="1" ht="16" customHeight="1" x14ac:dyDescent="0.2"/>
    <row r="2212" customFormat="1" ht="16" customHeight="1" x14ac:dyDescent="0.2"/>
    <row r="2213" customFormat="1" ht="16" customHeight="1" x14ac:dyDescent="0.2"/>
    <row r="2214" customFormat="1" ht="16" customHeight="1" x14ac:dyDescent="0.2"/>
    <row r="2215" customFormat="1" ht="16" customHeight="1" x14ac:dyDescent="0.2"/>
    <row r="2216" customFormat="1" ht="16" customHeight="1" x14ac:dyDescent="0.2"/>
    <row r="2217" customFormat="1" ht="16" customHeight="1" x14ac:dyDescent="0.2"/>
    <row r="2218" customFormat="1" ht="16" customHeight="1" x14ac:dyDescent="0.2"/>
    <row r="2219" customFormat="1" ht="16" customHeight="1" x14ac:dyDescent="0.2"/>
    <row r="2220" customFormat="1" ht="16" customHeight="1" x14ac:dyDescent="0.2"/>
    <row r="2221" customFormat="1" ht="16" customHeight="1" x14ac:dyDescent="0.2"/>
    <row r="2222" customFormat="1" ht="16" customHeight="1" x14ac:dyDescent="0.2"/>
    <row r="2223" customFormat="1" ht="16" customHeight="1" x14ac:dyDescent="0.2"/>
    <row r="2224" customFormat="1" ht="16" customHeight="1" x14ac:dyDescent="0.2"/>
    <row r="2225" customFormat="1" ht="16" customHeight="1" x14ac:dyDescent="0.2"/>
    <row r="2226" customFormat="1" ht="16" customHeight="1" x14ac:dyDescent="0.2"/>
    <row r="2227" customFormat="1" ht="16" customHeight="1" x14ac:dyDescent="0.2"/>
    <row r="2228" customFormat="1" ht="16" customHeight="1" x14ac:dyDescent="0.2"/>
    <row r="2229" customFormat="1" ht="16" customHeight="1" x14ac:dyDescent="0.2"/>
    <row r="2230" customFormat="1" ht="16" customHeight="1" x14ac:dyDescent="0.2"/>
    <row r="2231" customFormat="1" ht="16" customHeight="1" x14ac:dyDescent="0.2"/>
    <row r="2232" customFormat="1" ht="16" customHeight="1" x14ac:dyDescent="0.2"/>
    <row r="2233" customFormat="1" ht="16" customHeight="1" x14ac:dyDescent="0.2"/>
    <row r="2234" customFormat="1" ht="16" customHeight="1" x14ac:dyDescent="0.2"/>
    <row r="2235" customFormat="1" ht="16" customHeight="1" x14ac:dyDescent="0.2"/>
    <row r="2236" customFormat="1" ht="16" customHeight="1" x14ac:dyDescent="0.2"/>
    <row r="2237" customFormat="1" ht="16" customHeight="1" x14ac:dyDescent="0.2"/>
    <row r="2238" customFormat="1" ht="16" customHeight="1" x14ac:dyDescent="0.2"/>
    <row r="2239" customFormat="1" ht="16" customHeight="1" x14ac:dyDescent="0.2"/>
    <row r="2240" customFormat="1" ht="16" customHeight="1" x14ac:dyDescent="0.2"/>
    <row r="2241" customFormat="1" ht="16" customHeight="1" x14ac:dyDescent="0.2"/>
    <row r="2242" customFormat="1" ht="16" customHeight="1" x14ac:dyDescent="0.2"/>
    <row r="2243" customFormat="1" ht="16" customHeight="1" x14ac:dyDescent="0.2"/>
    <row r="2244" customFormat="1" ht="16" customHeight="1" x14ac:dyDescent="0.2"/>
    <row r="2245" customFormat="1" ht="16" customHeight="1" x14ac:dyDescent="0.2"/>
    <row r="2246" customFormat="1" ht="16" customHeight="1" x14ac:dyDescent="0.2"/>
    <row r="2247" customFormat="1" ht="16" customHeight="1" x14ac:dyDescent="0.2"/>
    <row r="2248" customFormat="1" ht="16" customHeight="1" x14ac:dyDescent="0.2"/>
    <row r="2249" customFormat="1" ht="16" customHeight="1" x14ac:dyDescent="0.2"/>
    <row r="2250" customFormat="1" ht="16" customHeight="1" x14ac:dyDescent="0.2"/>
    <row r="2251" customFormat="1" ht="16" customHeight="1" x14ac:dyDescent="0.2"/>
    <row r="2252" customFormat="1" ht="16" customHeight="1" x14ac:dyDescent="0.2"/>
    <row r="2253" customFormat="1" ht="16" customHeight="1" x14ac:dyDescent="0.2"/>
    <row r="2254" customFormat="1" ht="16" customHeight="1" x14ac:dyDescent="0.2"/>
    <row r="2255" customFormat="1" ht="16" customHeight="1" x14ac:dyDescent="0.2"/>
    <row r="2256" customFormat="1" ht="16" customHeight="1" x14ac:dyDescent="0.2"/>
    <row r="2257" customFormat="1" ht="16" customHeight="1" x14ac:dyDescent="0.2"/>
    <row r="2258" customFormat="1" ht="16" customHeight="1" x14ac:dyDescent="0.2"/>
    <row r="2259" customFormat="1" ht="16" customHeight="1" x14ac:dyDescent="0.2"/>
    <row r="2260" customFormat="1" ht="16" customHeight="1" x14ac:dyDescent="0.2"/>
    <row r="2261" customFormat="1" ht="16" customHeight="1" x14ac:dyDescent="0.2"/>
    <row r="2262" customFormat="1" ht="16" customHeight="1" x14ac:dyDescent="0.2"/>
    <row r="2263" customFormat="1" ht="16" customHeight="1" x14ac:dyDescent="0.2"/>
    <row r="2264" customFormat="1" ht="16" customHeight="1" x14ac:dyDescent="0.2"/>
    <row r="2265" customFormat="1" ht="16" customHeight="1" x14ac:dyDescent="0.2"/>
    <row r="2266" customFormat="1" ht="16" customHeight="1" x14ac:dyDescent="0.2"/>
    <row r="2267" customFormat="1" ht="16" customHeight="1" x14ac:dyDescent="0.2"/>
    <row r="2268" customFormat="1" ht="16" customHeight="1" x14ac:dyDescent="0.2"/>
    <row r="2269" customFormat="1" ht="16" customHeight="1" x14ac:dyDescent="0.2"/>
    <row r="2270" customFormat="1" ht="16" customHeight="1" x14ac:dyDescent="0.2"/>
    <row r="2271" customFormat="1" ht="16" customHeight="1" x14ac:dyDescent="0.2"/>
    <row r="2272" customFormat="1" ht="16" customHeight="1" x14ac:dyDescent="0.2"/>
    <row r="2273" customFormat="1" ht="16" customHeight="1" x14ac:dyDescent="0.2"/>
    <row r="2274" customFormat="1" ht="16" customHeight="1" x14ac:dyDescent="0.2"/>
    <row r="2275" customFormat="1" ht="16" customHeight="1" x14ac:dyDescent="0.2"/>
    <row r="2276" customFormat="1" ht="16" customHeight="1" x14ac:dyDescent="0.2"/>
    <row r="2277" customFormat="1" ht="16" customHeight="1" x14ac:dyDescent="0.2"/>
    <row r="2278" customFormat="1" ht="16" customHeight="1" x14ac:dyDescent="0.2"/>
    <row r="2279" customFormat="1" ht="16" customHeight="1" x14ac:dyDescent="0.2"/>
    <row r="2280" customFormat="1" ht="16" customHeight="1" x14ac:dyDescent="0.2"/>
    <row r="2281" customFormat="1" ht="16" customHeight="1" x14ac:dyDescent="0.2"/>
    <row r="2282" customFormat="1" ht="16" customHeight="1" x14ac:dyDescent="0.2"/>
    <row r="2283" customFormat="1" ht="16" customHeight="1" x14ac:dyDescent="0.2"/>
    <row r="2284" customFormat="1" ht="16" customHeight="1" x14ac:dyDescent="0.2"/>
    <row r="2285" customFormat="1" ht="16" customHeight="1" x14ac:dyDescent="0.2"/>
    <row r="2286" customFormat="1" ht="16" customHeight="1" x14ac:dyDescent="0.2"/>
    <row r="2287" customFormat="1" ht="16" customHeight="1" x14ac:dyDescent="0.2"/>
    <row r="2288" customFormat="1" ht="16" customHeight="1" x14ac:dyDescent="0.2"/>
    <row r="2289" customFormat="1" ht="16" customHeight="1" x14ac:dyDescent="0.2"/>
    <row r="2290" customFormat="1" ht="16" customHeight="1" x14ac:dyDescent="0.2"/>
    <row r="2291" customFormat="1" ht="16" customHeight="1" x14ac:dyDescent="0.2"/>
    <row r="2292" customFormat="1" ht="16" customHeight="1" x14ac:dyDescent="0.2"/>
    <row r="2293" customFormat="1" ht="16" customHeight="1" x14ac:dyDescent="0.2"/>
    <row r="2294" customFormat="1" ht="16" customHeight="1" x14ac:dyDescent="0.2"/>
    <row r="2295" customFormat="1" ht="16" customHeight="1" x14ac:dyDescent="0.2"/>
    <row r="2296" customFormat="1" ht="16" customHeight="1" x14ac:dyDescent="0.2"/>
    <row r="2297" customFormat="1" ht="16" customHeight="1" x14ac:dyDescent="0.2"/>
    <row r="2298" customFormat="1" ht="16" customHeight="1" x14ac:dyDescent="0.2"/>
    <row r="2299" customFormat="1" ht="16" customHeight="1" x14ac:dyDescent="0.2"/>
    <row r="2300" customFormat="1" ht="16" customHeight="1" x14ac:dyDescent="0.2"/>
    <row r="2301" customFormat="1" ht="16" customHeight="1" x14ac:dyDescent="0.2"/>
    <row r="2302" customFormat="1" ht="16" customHeight="1" x14ac:dyDescent="0.2"/>
    <row r="2303" customFormat="1" ht="16" customHeight="1" x14ac:dyDescent="0.2"/>
    <row r="2304" customFormat="1" ht="16" customHeight="1" x14ac:dyDescent="0.2"/>
    <row r="2305" customFormat="1" ht="16" customHeight="1" x14ac:dyDescent="0.2"/>
    <row r="2306" customFormat="1" ht="16" customHeight="1" x14ac:dyDescent="0.2"/>
    <row r="2307" customFormat="1" ht="16" customHeight="1" x14ac:dyDescent="0.2"/>
    <row r="2308" customFormat="1" ht="16" customHeight="1" x14ac:dyDescent="0.2"/>
    <row r="2309" customFormat="1" ht="16" customHeight="1" x14ac:dyDescent="0.2"/>
    <row r="2310" customFormat="1" ht="16" customHeight="1" x14ac:dyDescent="0.2"/>
    <row r="2311" customFormat="1" ht="16" customHeight="1" x14ac:dyDescent="0.2"/>
    <row r="2312" customFormat="1" ht="16" customHeight="1" x14ac:dyDescent="0.2"/>
    <row r="2313" customFormat="1" ht="16" customHeight="1" x14ac:dyDescent="0.2"/>
    <row r="2314" customFormat="1" ht="16" customHeight="1" x14ac:dyDescent="0.2"/>
    <row r="2315" customFormat="1" ht="16" customHeight="1" x14ac:dyDescent="0.2"/>
    <row r="2316" customFormat="1" ht="16" customHeight="1" x14ac:dyDescent="0.2"/>
    <row r="2317" customFormat="1" ht="16" customHeight="1" x14ac:dyDescent="0.2"/>
    <row r="2318" customFormat="1" ht="16" customHeight="1" x14ac:dyDescent="0.2"/>
    <row r="2319" customFormat="1" ht="16" customHeight="1" x14ac:dyDescent="0.2"/>
    <row r="2320" customFormat="1" ht="16" customHeight="1" x14ac:dyDescent="0.2"/>
    <row r="2321" customFormat="1" ht="16" customHeight="1" x14ac:dyDescent="0.2"/>
    <row r="2322" customFormat="1" ht="16" customHeight="1" x14ac:dyDescent="0.2"/>
    <row r="2323" customFormat="1" ht="16" customHeight="1" x14ac:dyDescent="0.2"/>
    <row r="2324" customFormat="1" ht="16" customHeight="1" x14ac:dyDescent="0.2"/>
    <row r="2325" customFormat="1" ht="16" customHeight="1" x14ac:dyDescent="0.2"/>
    <row r="2326" customFormat="1" ht="16" customHeight="1" x14ac:dyDescent="0.2"/>
    <row r="2327" customFormat="1" ht="16" customHeight="1" x14ac:dyDescent="0.2"/>
    <row r="2328" customFormat="1" ht="16" customHeight="1" x14ac:dyDescent="0.2"/>
    <row r="2329" customFormat="1" ht="16" customHeight="1" x14ac:dyDescent="0.2"/>
    <row r="2330" customFormat="1" ht="16" customHeight="1" x14ac:dyDescent="0.2"/>
    <row r="2331" customFormat="1" ht="16" customHeight="1" x14ac:dyDescent="0.2"/>
    <row r="2332" customFormat="1" ht="16" customHeight="1" x14ac:dyDescent="0.2"/>
    <row r="2333" customFormat="1" ht="16" customHeight="1" x14ac:dyDescent="0.2"/>
    <row r="2334" customFormat="1" ht="16" customHeight="1" x14ac:dyDescent="0.2"/>
    <row r="2335" customFormat="1" ht="16" customHeight="1" x14ac:dyDescent="0.2"/>
    <row r="2336" customFormat="1" ht="16" customHeight="1" x14ac:dyDescent="0.2"/>
    <row r="2337" customFormat="1" ht="16" customHeight="1" x14ac:dyDescent="0.2"/>
    <row r="2338" customFormat="1" ht="16" customHeight="1" x14ac:dyDescent="0.2"/>
    <row r="2339" customFormat="1" ht="16" customHeight="1" x14ac:dyDescent="0.2"/>
    <row r="2340" customFormat="1" ht="16" customHeight="1" x14ac:dyDescent="0.2"/>
    <row r="2341" customFormat="1" ht="16" customHeight="1" x14ac:dyDescent="0.2"/>
    <row r="2342" customFormat="1" ht="16" customHeight="1" x14ac:dyDescent="0.2"/>
    <row r="2343" customFormat="1" ht="16" customHeight="1" x14ac:dyDescent="0.2"/>
    <row r="2344" customFormat="1" ht="16" customHeight="1" x14ac:dyDescent="0.2"/>
    <row r="2345" customFormat="1" ht="16" customHeight="1" x14ac:dyDescent="0.2"/>
    <row r="2346" customFormat="1" ht="16" customHeight="1" x14ac:dyDescent="0.2"/>
    <row r="2347" customFormat="1" ht="16" customHeight="1" x14ac:dyDescent="0.2"/>
    <row r="2348" customFormat="1" ht="16" customHeight="1" x14ac:dyDescent="0.2"/>
    <row r="2349" customFormat="1" ht="16" customHeight="1" x14ac:dyDescent="0.2"/>
    <row r="2350" customFormat="1" ht="16" customHeight="1" x14ac:dyDescent="0.2"/>
    <row r="2351" customFormat="1" ht="16" customHeight="1" x14ac:dyDescent="0.2"/>
    <row r="2352" customFormat="1" ht="16" customHeight="1" x14ac:dyDescent="0.2"/>
    <row r="2353" customFormat="1" ht="16" customHeight="1" x14ac:dyDescent="0.2"/>
    <row r="2354" customFormat="1" ht="16" customHeight="1" x14ac:dyDescent="0.2"/>
    <row r="2355" customFormat="1" ht="16" customHeight="1" x14ac:dyDescent="0.2"/>
    <row r="2356" customFormat="1" ht="16" customHeight="1" x14ac:dyDescent="0.2"/>
    <row r="2357" customFormat="1" ht="16" customHeight="1" x14ac:dyDescent="0.2"/>
    <row r="2358" customFormat="1" ht="16" customHeight="1" x14ac:dyDescent="0.2"/>
    <row r="2359" customFormat="1" ht="16" customHeight="1" x14ac:dyDescent="0.2"/>
    <row r="2360" customFormat="1" ht="16" customHeight="1" x14ac:dyDescent="0.2"/>
    <row r="2361" customFormat="1" ht="16" customHeight="1" x14ac:dyDescent="0.2"/>
    <row r="2362" customFormat="1" ht="16" customHeight="1" x14ac:dyDescent="0.2"/>
    <row r="2363" customFormat="1" ht="16" customHeight="1" x14ac:dyDescent="0.2"/>
    <row r="2364" customFormat="1" ht="16" customHeight="1" x14ac:dyDescent="0.2"/>
    <row r="2365" customFormat="1" ht="16" customHeight="1" x14ac:dyDescent="0.2"/>
    <row r="2366" customFormat="1" ht="16" customHeight="1" x14ac:dyDescent="0.2"/>
    <row r="2367" customFormat="1" ht="16" customHeight="1" x14ac:dyDescent="0.2"/>
    <row r="2368" customFormat="1" ht="16" customHeight="1" x14ac:dyDescent="0.2"/>
    <row r="2369" customFormat="1" ht="16" customHeight="1" x14ac:dyDescent="0.2"/>
    <row r="2370" customFormat="1" ht="16" customHeight="1" x14ac:dyDescent="0.2"/>
    <row r="2371" customFormat="1" ht="16" customHeight="1" x14ac:dyDescent="0.2"/>
    <row r="2372" customFormat="1" ht="16" customHeight="1" x14ac:dyDescent="0.2"/>
    <row r="2373" customFormat="1" ht="16" customHeight="1" x14ac:dyDescent="0.2"/>
    <row r="2374" customFormat="1" ht="16" customHeight="1" x14ac:dyDescent="0.2"/>
    <row r="2375" customFormat="1" ht="16" customHeight="1" x14ac:dyDescent="0.2"/>
    <row r="2376" customFormat="1" ht="16" customHeight="1" x14ac:dyDescent="0.2"/>
    <row r="2377" customFormat="1" ht="16" customHeight="1" x14ac:dyDescent="0.2"/>
    <row r="2378" customFormat="1" ht="16" customHeight="1" x14ac:dyDescent="0.2"/>
    <row r="2379" customFormat="1" ht="16" customHeight="1" x14ac:dyDescent="0.2"/>
    <row r="2380" customFormat="1" ht="16" customHeight="1" x14ac:dyDescent="0.2"/>
    <row r="2381" customFormat="1" ht="16" customHeight="1" x14ac:dyDescent="0.2"/>
    <row r="2382" customFormat="1" ht="16" customHeight="1" x14ac:dyDescent="0.2"/>
    <row r="2383" customFormat="1" ht="16" customHeight="1" x14ac:dyDescent="0.2"/>
    <row r="2384" customFormat="1" ht="16" customHeight="1" x14ac:dyDescent="0.2"/>
    <row r="2385" customFormat="1" ht="16" customHeight="1" x14ac:dyDescent="0.2"/>
    <row r="2386" customFormat="1" ht="16" customHeight="1" x14ac:dyDescent="0.2"/>
    <row r="2387" customFormat="1" ht="16" customHeight="1" x14ac:dyDescent="0.2"/>
    <row r="2388" customFormat="1" ht="16" customHeight="1" x14ac:dyDescent="0.2"/>
    <row r="2389" customFormat="1" ht="16" customHeight="1" x14ac:dyDescent="0.2"/>
    <row r="2390" customFormat="1" ht="16" customHeight="1" x14ac:dyDescent="0.2"/>
    <row r="2391" customFormat="1" ht="16" customHeight="1" x14ac:dyDescent="0.2"/>
    <row r="2392" customFormat="1" ht="16" customHeight="1" x14ac:dyDescent="0.2"/>
    <row r="2393" customFormat="1" ht="16" customHeight="1" x14ac:dyDescent="0.2"/>
    <row r="2394" customFormat="1" ht="16" customHeight="1" x14ac:dyDescent="0.2"/>
    <row r="2395" customFormat="1" ht="16" customHeight="1" x14ac:dyDescent="0.2"/>
    <row r="2396" customFormat="1" ht="16" customHeight="1" x14ac:dyDescent="0.2"/>
    <row r="2397" customFormat="1" ht="16" customHeight="1" x14ac:dyDescent="0.2"/>
    <row r="2398" customFormat="1" ht="16" customHeight="1" x14ac:dyDescent="0.2"/>
    <row r="2399" customFormat="1" ht="16" customHeight="1" x14ac:dyDescent="0.2"/>
    <row r="2400" customFormat="1" ht="16" customHeight="1" x14ac:dyDescent="0.2"/>
    <row r="2401" customFormat="1" ht="16" customHeight="1" x14ac:dyDescent="0.2"/>
    <row r="2402" customFormat="1" ht="16" customHeight="1" x14ac:dyDescent="0.2"/>
    <row r="2403" customFormat="1" ht="16" customHeight="1" x14ac:dyDescent="0.2"/>
    <row r="2404" customFormat="1" ht="16" customHeight="1" x14ac:dyDescent="0.2"/>
    <row r="2405" customFormat="1" ht="16" customHeight="1" x14ac:dyDescent="0.2"/>
    <row r="2406" customFormat="1" ht="16" customHeight="1" x14ac:dyDescent="0.2"/>
    <row r="2407" customFormat="1" ht="16" customHeight="1" x14ac:dyDescent="0.2"/>
    <row r="2408" customFormat="1" ht="16" customHeight="1" x14ac:dyDescent="0.2"/>
    <row r="2409" customFormat="1" ht="16" customHeight="1" x14ac:dyDescent="0.2"/>
    <row r="2410" customFormat="1" ht="16" customHeight="1" x14ac:dyDescent="0.2"/>
    <row r="2411" customFormat="1" ht="16" customHeight="1" x14ac:dyDescent="0.2"/>
    <row r="2412" customFormat="1" ht="16" customHeight="1" x14ac:dyDescent="0.2"/>
    <row r="2413" customFormat="1" ht="16" customHeight="1" x14ac:dyDescent="0.2"/>
    <row r="2414" customFormat="1" ht="16" customHeight="1" x14ac:dyDescent="0.2"/>
    <row r="2415" customFormat="1" ht="16" customHeight="1" x14ac:dyDescent="0.2"/>
    <row r="2416" customFormat="1" ht="16" customHeight="1" x14ac:dyDescent="0.2"/>
    <row r="2417" customFormat="1" ht="16" customHeight="1" x14ac:dyDescent="0.2"/>
    <row r="2418" customFormat="1" ht="16" customHeight="1" x14ac:dyDescent="0.2"/>
    <row r="2419" customFormat="1" ht="16" customHeight="1" x14ac:dyDescent="0.2"/>
    <row r="2420" customFormat="1" ht="16" customHeight="1" x14ac:dyDescent="0.2"/>
    <row r="2421" customFormat="1" ht="16" customHeight="1" x14ac:dyDescent="0.2"/>
    <row r="2422" customFormat="1" ht="16" customHeight="1" x14ac:dyDescent="0.2"/>
    <row r="2423" customFormat="1" ht="16" customHeight="1" x14ac:dyDescent="0.2"/>
    <row r="2424" customFormat="1" ht="16" customHeight="1" x14ac:dyDescent="0.2"/>
    <row r="2425" customFormat="1" ht="16" customHeight="1" x14ac:dyDescent="0.2"/>
    <row r="2426" customFormat="1" ht="16" customHeight="1" x14ac:dyDescent="0.2"/>
    <row r="2427" customFormat="1" ht="16" customHeight="1" x14ac:dyDescent="0.2"/>
    <row r="2428" customFormat="1" ht="16" customHeight="1" x14ac:dyDescent="0.2"/>
    <row r="2429" customFormat="1" ht="16" customHeight="1" x14ac:dyDescent="0.2"/>
    <row r="2430" customFormat="1" ht="16" customHeight="1" x14ac:dyDescent="0.2"/>
    <row r="2431" customFormat="1" ht="16" customHeight="1" x14ac:dyDescent="0.2"/>
    <row r="2432" customFormat="1" ht="16" customHeight="1" x14ac:dyDescent="0.2"/>
    <row r="2433" customFormat="1" ht="16" customHeight="1" x14ac:dyDescent="0.2"/>
    <row r="2434" customFormat="1" ht="16" customHeight="1" x14ac:dyDescent="0.2"/>
    <row r="2435" customFormat="1" ht="16" customHeight="1" x14ac:dyDescent="0.2"/>
    <row r="2436" customFormat="1" ht="16" customHeight="1" x14ac:dyDescent="0.2"/>
    <row r="2437" customFormat="1" ht="16" customHeight="1" x14ac:dyDescent="0.2"/>
    <row r="2438" customFormat="1" ht="16" customHeight="1" x14ac:dyDescent="0.2"/>
    <row r="2439" customFormat="1" ht="16" customHeight="1" x14ac:dyDescent="0.2"/>
    <row r="2440" customFormat="1" ht="16" customHeight="1" x14ac:dyDescent="0.2"/>
    <row r="2441" customFormat="1" ht="16" customHeight="1" x14ac:dyDescent="0.2"/>
    <row r="2442" customFormat="1" ht="16" customHeight="1" x14ac:dyDescent="0.2"/>
    <row r="2443" customFormat="1" ht="16" customHeight="1" x14ac:dyDescent="0.2"/>
    <row r="2444" customFormat="1" ht="16" customHeight="1" x14ac:dyDescent="0.2"/>
    <row r="2445" customFormat="1" ht="16" customHeight="1" x14ac:dyDescent="0.2"/>
    <row r="2446" customFormat="1" ht="16" customHeight="1" x14ac:dyDescent="0.2"/>
    <row r="2447" customFormat="1" ht="16" customHeight="1" x14ac:dyDescent="0.2"/>
    <row r="2448" customFormat="1" ht="16" customHeight="1" x14ac:dyDescent="0.2"/>
    <row r="2449" customFormat="1" ht="16" customHeight="1" x14ac:dyDescent="0.2"/>
    <row r="2450" customFormat="1" ht="16" customHeight="1" x14ac:dyDescent="0.2"/>
    <row r="2451" customFormat="1" ht="16" customHeight="1" x14ac:dyDescent="0.2"/>
    <row r="2452" customFormat="1" ht="16" customHeight="1" x14ac:dyDescent="0.2"/>
    <row r="2453" customFormat="1" ht="16" customHeight="1" x14ac:dyDescent="0.2"/>
    <row r="2454" customFormat="1" ht="16" customHeight="1" x14ac:dyDescent="0.2"/>
    <row r="2455" customFormat="1" ht="16" customHeight="1" x14ac:dyDescent="0.2"/>
    <row r="2456" customFormat="1" ht="16" customHeight="1" x14ac:dyDescent="0.2"/>
    <row r="2457" customFormat="1" ht="16" customHeight="1" x14ac:dyDescent="0.2"/>
    <row r="2458" customFormat="1" ht="16" customHeight="1" x14ac:dyDescent="0.2"/>
    <row r="2459" customFormat="1" ht="16" customHeight="1" x14ac:dyDescent="0.2"/>
    <row r="2460" customFormat="1" ht="16" customHeight="1" x14ac:dyDescent="0.2"/>
    <row r="2461" customFormat="1" ht="16" customHeight="1" x14ac:dyDescent="0.2"/>
    <row r="2462" customFormat="1" ht="16" customHeight="1" x14ac:dyDescent="0.2"/>
    <row r="2463" customFormat="1" ht="16" customHeight="1" x14ac:dyDescent="0.2"/>
    <row r="2464" customFormat="1" ht="16" customHeight="1" x14ac:dyDescent="0.2"/>
    <row r="2465" customFormat="1" ht="16" customHeight="1" x14ac:dyDescent="0.2"/>
    <row r="2466" customFormat="1" ht="16" customHeight="1" x14ac:dyDescent="0.2"/>
    <row r="2467" customFormat="1" ht="16" customHeight="1" x14ac:dyDescent="0.2"/>
    <row r="2468" customFormat="1" ht="16" customHeight="1" x14ac:dyDescent="0.2"/>
    <row r="2469" customFormat="1" ht="16" customHeight="1" x14ac:dyDescent="0.2"/>
    <row r="2470" customFormat="1" ht="16" customHeight="1" x14ac:dyDescent="0.2"/>
    <row r="2471" customFormat="1" ht="16" customHeight="1" x14ac:dyDescent="0.2"/>
    <row r="2472" customFormat="1" ht="16" customHeight="1" x14ac:dyDescent="0.2"/>
    <row r="2473" customFormat="1" ht="16" customHeight="1" x14ac:dyDescent="0.2"/>
    <row r="2474" customFormat="1" ht="16" customHeight="1" x14ac:dyDescent="0.2"/>
    <row r="2475" customFormat="1" ht="16" customHeight="1" x14ac:dyDescent="0.2"/>
    <row r="2476" customFormat="1" ht="16" customHeight="1" x14ac:dyDescent="0.2"/>
    <row r="2477" customFormat="1" ht="16" customHeight="1" x14ac:dyDescent="0.2"/>
    <row r="2478" customFormat="1" ht="16" customHeight="1" x14ac:dyDescent="0.2"/>
    <row r="2479" customFormat="1" ht="16" customHeight="1" x14ac:dyDescent="0.2"/>
    <row r="2480" customFormat="1" ht="16" customHeight="1" x14ac:dyDescent="0.2"/>
    <row r="2481" customFormat="1" ht="16" customHeight="1" x14ac:dyDescent="0.2"/>
    <row r="2482" customFormat="1" ht="16" customHeight="1" x14ac:dyDescent="0.2"/>
    <row r="2483" customFormat="1" ht="16" customHeight="1" x14ac:dyDescent="0.2"/>
    <row r="2484" customFormat="1" ht="16" customHeight="1" x14ac:dyDescent="0.2"/>
    <row r="2485" customFormat="1" ht="16" customHeight="1" x14ac:dyDescent="0.2"/>
    <row r="2486" customFormat="1" ht="16" customHeight="1" x14ac:dyDescent="0.2"/>
    <row r="2487" customFormat="1" ht="16" customHeight="1" x14ac:dyDescent="0.2"/>
    <row r="2488" customFormat="1" ht="16" customHeight="1" x14ac:dyDescent="0.2"/>
    <row r="2489" customFormat="1" ht="16" customHeight="1" x14ac:dyDescent="0.2"/>
    <row r="2490" customFormat="1" ht="16" customHeight="1" x14ac:dyDescent="0.2"/>
    <row r="2491" customFormat="1" ht="16" customHeight="1" x14ac:dyDescent="0.2"/>
    <row r="2492" customFormat="1" ht="16" customHeight="1" x14ac:dyDescent="0.2"/>
    <row r="2493" customFormat="1" ht="16" customHeight="1" x14ac:dyDescent="0.2"/>
    <row r="2494" customFormat="1" ht="16" customHeight="1" x14ac:dyDescent="0.2"/>
    <row r="2495" customFormat="1" ht="16" customHeight="1" x14ac:dyDescent="0.2"/>
    <row r="2496" customFormat="1" ht="16" customHeight="1" x14ac:dyDescent="0.2"/>
    <row r="2497" customFormat="1" ht="16" customHeight="1" x14ac:dyDescent="0.2"/>
    <row r="2498" customFormat="1" ht="16" customHeight="1" x14ac:dyDescent="0.2"/>
    <row r="2499" customFormat="1" ht="16" customHeight="1" x14ac:dyDescent="0.2"/>
    <row r="2500" customFormat="1" ht="16" customHeight="1" x14ac:dyDescent="0.2"/>
    <row r="2501" customFormat="1" ht="16" customHeight="1" x14ac:dyDescent="0.2"/>
    <row r="2502" customFormat="1" ht="16" customHeight="1" x14ac:dyDescent="0.2"/>
    <row r="2503" customFormat="1" ht="16" customHeight="1" x14ac:dyDescent="0.2"/>
    <row r="2504" customFormat="1" ht="16" customHeight="1" x14ac:dyDescent="0.2"/>
    <row r="2505" customFormat="1" ht="16" customHeight="1" x14ac:dyDescent="0.2"/>
    <row r="2506" customFormat="1" ht="16" customHeight="1" x14ac:dyDescent="0.2"/>
    <row r="2507" customFormat="1" ht="16" customHeight="1" x14ac:dyDescent="0.2"/>
    <row r="2508" customFormat="1" ht="16" customHeight="1" x14ac:dyDescent="0.2"/>
    <row r="2509" customFormat="1" ht="16" customHeight="1" x14ac:dyDescent="0.2"/>
    <row r="2510" customFormat="1" ht="16" customHeight="1" x14ac:dyDescent="0.2"/>
    <row r="2511" customFormat="1" ht="16" customHeight="1" x14ac:dyDescent="0.2"/>
    <row r="2512" customFormat="1" ht="16" customHeight="1" x14ac:dyDescent="0.2"/>
    <row r="2513" customFormat="1" ht="16" customHeight="1" x14ac:dyDescent="0.2"/>
    <row r="2514" customFormat="1" ht="16" customHeight="1" x14ac:dyDescent="0.2"/>
    <row r="2515" customFormat="1" ht="16" customHeight="1" x14ac:dyDescent="0.2"/>
    <row r="2516" customFormat="1" ht="16" customHeight="1" x14ac:dyDescent="0.2"/>
    <row r="2517" customFormat="1" ht="16" customHeight="1" x14ac:dyDescent="0.2"/>
    <row r="2518" customFormat="1" ht="16" customHeight="1" x14ac:dyDescent="0.2"/>
    <row r="2519" customFormat="1" ht="16" customHeight="1" x14ac:dyDescent="0.2"/>
    <row r="2520" customFormat="1" ht="16" customHeight="1" x14ac:dyDescent="0.2"/>
    <row r="2521" customFormat="1" ht="16" customHeight="1" x14ac:dyDescent="0.2"/>
    <row r="2522" customFormat="1" ht="16" customHeight="1" x14ac:dyDescent="0.2"/>
    <row r="2523" customFormat="1" ht="16" customHeight="1" x14ac:dyDescent="0.2"/>
    <row r="2524" customFormat="1" ht="16" customHeight="1" x14ac:dyDescent="0.2"/>
    <row r="2525" customFormat="1" ht="16" customHeight="1" x14ac:dyDescent="0.2"/>
    <row r="2526" customFormat="1" ht="16" customHeight="1" x14ac:dyDescent="0.2"/>
    <row r="2527" customFormat="1" ht="16" customHeight="1" x14ac:dyDescent="0.2"/>
    <row r="2528" customFormat="1" ht="16" customHeight="1" x14ac:dyDescent="0.2"/>
    <row r="2529" customFormat="1" ht="16" customHeight="1" x14ac:dyDescent="0.2"/>
    <row r="2530" customFormat="1" ht="16" customHeight="1" x14ac:dyDescent="0.2"/>
    <row r="2531" customFormat="1" ht="16" customHeight="1" x14ac:dyDescent="0.2"/>
    <row r="2532" customFormat="1" ht="16" customHeight="1" x14ac:dyDescent="0.2"/>
    <row r="2533" customFormat="1" ht="16" customHeight="1" x14ac:dyDescent="0.2"/>
    <row r="2534" customFormat="1" ht="16" customHeight="1" x14ac:dyDescent="0.2"/>
    <row r="2535" customFormat="1" ht="16" customHeight="1" x14ac:dyDescent="0.2"/>
    <row r="2536" customFormat="1" ht="16" customHeight="1" x14ac:dyDescent="0.2"/>
    <row r="2537" customFormat="1" ht="16" customHeight="1" x14ac:dyDescent="0.2"/>
    <row r="2538" customFormat="1" ht="16" customHeight="1" x14ac:dyDescent="0.2"/>
    <row r="2539" customFormat="1" ht="16" customHeight="1" x14ac:dyDescent="0.2"/>
    <row r="2540" customFormat="1" ht="16" customHeight="1" x14ac:dyDescent="0.2"/>
    <row r="2541" customFormat="1" ht="16" customHeight="1" x14ac:dyDescent="0.2"/>
    <row r="2542" customFormat="1" ht="16" customHeight="1" x14ac:dyDescent="0.2"/>
    <row r="2543" customFormat="1" ht="16" customHeight="1" x14ac:dyDescent="0.2"/>
    <row r="2544" customFormat="1" ht="16" customHeight="1" x14ac:dyDescent="0.2"/>
    <row r="2545" customFormat="1" ht="16" customHeight="1" x14ac:dyDescent="0.2"/>
    <row r="2546" customFormat="1" ht="16" customHeight="1" x14ac:dyDescent="0.2"/>
    <row r="2547" customFormat="1" ht="16" customHeight="1" x14ac:dyDescent="0.2"/>
    <row r="2548" customFormat="1" ht="16" customHeight="1" x14ac:dyDescent="0.2"/>
    <row r="2549" customFormat="1" ht="16" customHeight="1" x14ac:dyDescent="0.2"/>
    <row r="2550" customFormat="1" ht="16" customHeight="1" x14ac:dyDescent="0.2"/>
    <row r="2551" customFormat="1" ht="16" customHeight="1" x14ac:dyDescent="0.2"/>
    <row r="2552" customFormat="1" ht="16" customHeight="1" x14ac:dyDescent="0.2"/>
    <row r="2553" customFormat="1" ht="16" customHeight="1" x14ac:dyDescent="0.2"/>
    <row r="2554" customFormat="1" ht="16" customHeight="1" x14ac:dyDescent="0.2"/>
    <row r="2555" customFormat="1" ht="16" customHeight="1" x14ac:dyDescent="0.2"/>
    <row r="2556" customFormat="1" ht="16" customHeight="1" x14ac:dyDescent="0.2"/>
    <row r="2557" customFormat="1" ht="16" customHeight="1" x14ac:dyDescent="0.2"/>
    <row r="2558" customFormat="1" ht="16" customHeight="1" x14ac:dyDescent="0.2"/>
    <row r="2559" customFormat="1" ht="16" customHeight="1" x14ac:dyDescent="0.2"/>
    <row r="2560" customFormat="1" ht="16" customHeight="1" x14ac:dyDescent="0.2"/>
    <row r="2561" customFormat="1" ht="16" customHeight="1" x14ac:dyDescent="0.2"/>
    <row r="2562" customFormat="1" ht="16" customHeight="1" x14ac:dyDescent="0.2"/>
    <row r="2563" customFormat="1" ht="16" customHeight="1" x14ac:dyDescent="0.2"/>
    <row r="2564" customFormat="1" ht="16" customHeight="1" x14ac:dyDescent="0.2"/>
    <row r="2565" customFormat="1" ht="16" customHeight="1" x14ac:dyDescent="0.2"/>
    <row r="2566" customFormat="1" ht="16" customHeight="1" x14ac:dyDescent="0.2"/>
    <row r="2567" customFormat="1" ht="16" customHeight="1" x14ac:dyDescent="0.2"/>
    <row r="2568" customFormat="1" ht="16" customHeight="1" x14ac:dyDescent="0.2"/>
    <row r="2569" customFormat="1" ht="16" customHeight="1" x14ac:dyDescent="0.2"/>
    <row r="2570" customFormat="1" ht="16" customHeight="1" x14ac:dyDescent="0.2"/>
    <row r="2571" customFormat="1" ht="16" customHeight="1" x14ac:dyDescent="0.2"/>
    <row r="2572" customFormat="1" ht="16" customHeight="1" x14ac:dyDescent="0.2"/>
    <row r="2573" customFormat="1" ht="16" customHeight="1" x14ac:dyDescent="0.2"/>
    <row r="2574" customFormat="1" ht="16" customHeight="1" x14ac:dyDescent="0.2"/>
    <row r="2575" customFormat="1" ht="16" customHeight="1" x14ac:dyDescent="0.2"/>
    <row r="2576" customFormat="1" ht="16" customHeight="1" x14ac:dyDescent="0.2"/>
    <row r="2577" customFormat="1" ht="16" customHeight="1" x14ac:dyDescent="0.2"/>
    <row r="2578" customFormat="1" ht="16" customHeight="1" x14ac:dyDescent="0.2"/>
    <row r="2579" customFormat="1" ht="16" customHeight="1" x14ac:dyDescent="0.2"/>
    <row r="2580" customFormat="1" ht="16" customHeight="1" x14ac:dyDescent="0.2"/>
    <row r="2581" customFormat="1" ht="16" customHeight="1" x14ac:dyDescent="0.2"/>
    <row r="2582" customFormat="1" ht="16" customHeight="1" x14ac:dyDescent="0.2"/>
    <row r="2583" customFormat="1" ht="16" customHeight="1" x14ac:dyDescent="0.2"/>
    <row r="2584" customFormat="1" ht="16" customHeight="1" x14ac:dyDescent="0.2"/>
    <row r="2585" customFormat="1" ht="16" customHeight="1" x14ac:dyDescent="0.2"/>
    <row r="2586" customFormat="1" ht="16" customHeight="1" x14ac:dyDescent="0.2"/>
    <row r="2587" customFormat="1" ht="16" customHeight="1" x14ac:dyDescent="0.2"/>
    <row r="2588" customFormat="1" ht="16" customHeight="1" x14ac:dyDescent="0.2"/>
    <row r="2589" customFormat="1" ht="16" customHeight="1" x14ac:dyDescent="0.2"/>
    <row r="2590" customFormat="1" ht="16" customHeight="1" x14ac:dyDescent="0.2"/>
    <row r="2591" customFormat="1" ht="16" customHeight="1" x14ac:dyDescent="0.2"/>
    <row r="2592" customFormat="1" ht="16" customHeight="1" x14ac:dyDescent="0.2"/>
    <row r="2593" customFormat="1" ht="16" customHeight="1" x14ac:dyDescent="0.2"/>
    <row r="2594" customFormat="1" ht="16" customHeight="1" x14ac:dyDescent="0.2"/>
    <row r="2595" customFormat="1" ht="16" customHeight="1" x14ac:dyDescent="0.2"/>
    <row r="2596" customFormat="1" ht="16" customHeight="1" x14ac:dyDescent="0.2"/>
    <row r="2597" customFormat="1" ht="16" customHeight="1" x14ac:dyDescent="0.2"/>
    <row r="2598" customFormat="1" ht="16" customHeight="1" x14ac:dyDescent="0.2"/>
    <row r="2599" customFormat="1" ht="16" customHeight="1" x14ac:dyDescent="0.2"/>
    <row r="2600" customFormat="1" ht="16" customHeight="1" x14ac:dyDescent="0.2"/>
    <row r="2601" customFormat="1" ht="16" customHeight="1" x14ac:dyDescent="0.2"/>
    <row r="2602" customFormat="1" ht="16" customHeight="1" x14ac:dyDescent="0.2"/>
    <row r="2603" customFormat="1" ht="16" customHeight="1" x14ac:dyDescent="0.2"/>
    <row r="2604" customFormat="1" ht="16" customHeight="1" x14ac:dyDescent="0.2"/>
    <row r="2605" customFormat="1" ht="16" customHeight="1" x14ac:dyDescent="0.2"/>
    <row r="2606" customFormat="1" ht="16" customHeight="1" x14ac:dyDescent="0.2"/>
    <row r="2607" customFormat="1" ht="16" customHeight="1" x14ac:dyDescent="0.2"/>
    <row r="2608" customFormat="1" ht="16" customHeight="1" x14ac:dyDescent="0.2"/>
    <row r="2609" customFormat="1" ht="16" customHeight="1" x14ac:dyDescent="0.2"/>
    <row r="2610" customFormat="1" ht="16" customHeight="1" x14ac:dyDescent="0.2"/>
    <row r="2611" customFormat="1" ht="16" customHeight="1" x14ac:dyDescent="0.2"/>
    <row r="2612" customFormat="1" ht="16" customHeight="1" x14ac:dyDescent="0.2"/>
    <row r="2613" customFormat="1" ht="16" customHeight="1" x14ac:dyDescent="0.2"/>
    <row r="2614" customFormat="1" ht="16" customHeight="1" x14ac:dyDescent="0.2"/>
    <row r="2615" customFormat="1" ht="16" customHeight="1" x14ac:dyDescent="0.2"/>
    <row r="2616" customFormat="1" ht="16" customHeight="1" x14ac:dyDescent="0.2"/>
    <row r="2617" customFormat="1" ht="16" customHeight="1" x14ac:dyDescent="0.2"/>
    <row r="2618" customFormat="1" ht="16" customHeight="1" x14ac:dyDescent="0.2"/>
    <row r="2619" customFormat="1" ht="16" customHeight="1" x14ac:dyDescent="0.2"/>
    <row r="2620" customFormat="1" ht="16" customHeight="1" x14ac:dyDescent="0.2"/>
    <row r="2621" customFormat="1" ht="16" customHeight="1" x14ac:dyDescent="0.2"/>
    <row r="2622" customFormat="1" ht="16" customHeight="1" x14ac:dyDescent="0.2"/>
    <row r="2623" customFormat="1" ht="16" customHeight="1" x14ac:dyDescent="0.2"/>
    <row r="2624" customFormat="1" ht="16" customHeight="1" x14ac:dyDescent="0.2"/>
    <row r="2625" customFormat="1" ht="16" customHeight="1" x14ac:dyDescent="0.2"/>
    <row r="2626" customFormat="1" ht="16" customHeight="1" x14ac:dyDescent="0.2"/>
    <row r="2627" customFormat="1" ht="16" customHeight="1" x14ac:dyDescent="0.2"/>
    <row r="2628" customFormat="1" ht="16" customHeight="1" x14ac:dyDescent="0.2"/>
    <row r="2629" customFormat="1" ht="16" customHeight="1" x14ac:dyDescent="0.2"/>
    <row r="2630" customFormat="1" ht="16" customHeight="1" x14ac:dyDescent="0.2"/>
    <row r="2631" customFormat="1" ht="16" customHeight="1" x14ac:dyDescent="0.2"/>
    <row r="2632" customFormat="1" ht="16" customHeight="1" x14ac:dyDescent="0.2"/>
    <row r="2633" customFormat="1" ht="16" customHeight="1" x14ac:dyDescent="0.2"/>
    <row r="2634" customFormat="1" ht="16" customHeight="1" x14ac:dyDescent="0.2"/>
    <row r="2635" customFormat="1" ht="16" customHeight="1" x14ac:dyDescent="0.2"/>
    <row r="2636" customFormat="1" ht="16" customHeight="1" x14ac:dyDescent="0.2"/>
    <row r="2637" customFormat="1" ht="16" customHeight="1" x14ac:dyDescent="0.2"/>
    <row r="2638" customFormat="1" ht="16" customHeight="1" x14ac:dyDescent="0.2"/>
    <row r="2639" customFormat="1" ht="16" customHeight="1" x14ac:dyDescent="0.2"/>
    <row r="2640" customFormat="1" ht="16" customHeight="1" x14ac:dyDescent="0.2"/>
    <row r="2641" customFormat="1" ht="16" customHeight="1" x14ac:dyDescent="0.2"/>
    <row r="2642" customFormat="1" ht="16" customHeight="1" x14ac:dyDescent="0.2"/>
    <row r="2643" customFormat="1" ht="16" customHeight="1" x14ac:dyDescent="0.2"/>
    <row r="2644" customFormat="1" ht="16" customHeight="1" x14ac:dyDescent="0.2"/>
    <row r="2645" customFormat="1" ht="16" customHeight="1" x14ac:dyDescent="0.2"/>
    <row r="2646" customFormat="1" ht="16" customHeight="1" x14ac:dyDescent="0.2"/>
    <row r="2647" customFormat="1" ht="16" customHeight="1" x14ac:dyDescent="0.2"/>
    <row r="2648" customFormat="1" ht="16" customHeight="1" x14ac:dyDescent="0.2"/>
    <row r="2649" customFormat="1" ht="16" customHeight="1" x14ac:dyDescent="0.2"/>
    <row r="2650" customFormat="1" ht="16" customHeight="1" x14ac:dyDescent="0.2"/>
    <row r="2651" customFormat="1" ht="16" customHeight="1" x14ac:dyDescent="0.2"/>
    <row r="2652" customFormat="1" ht="16" customHeight="1" x14ac:dyDescent="0.2"/>
    <row r="2653" customFormat="1" ht="16" customHeight="1" x14ac:dyDescent="0.2"/>
    <row r="2654" customFormat="1" ht="16" customHeight="1" x14ac:dyDescent="0.2"/>
    <row r="2655" customFormat="1" ht="16" customHeight="1" x14ac:dyDescent="0.2"/>
    <row r="2656" customFormat="1" ht="16" customHeight="1" x14ac:dyDescent="0.2"/>
    <row r="2657" customFormat="1" ht="16" customHeight="1" x14ac:dyDescent="0.2"/>
    <row r="2658" customFormat="1" ht="16" customHeight="1" x14ac:dyDescent="0.2"/>
    <row r="2659" customFormat="1" ht="16" customHeight="1" x14ac:dyDescent="0.2"/>
    <row r="2660" customFormat="1" ht="16" customHeight="1" x14ac:dyDescent="0.2"/>
    <row r="2661" customFormat="1" ht="16" customHeight="1" x14ac:dyDescent="0.2"/>
    <row r="2662" customFormat="1" ht="16" customHeight="1" x14ac:dyDescent="0.2"/>
    <row r="2663" customFormat="1" ht="16" customHeight="1" x14ac:dyDescent="0.2"/>
    <row r="2664" customFormat="1" ht="16" customHeight="1" x14ac:dyDescent="0.2"/>
    <row r="2665" customFormat="1" ht="16" customHeight="1" x14ac:dyDescent="0.2"/>
    <row r="2666" customFormat="1" ht="16" customHeight="1" x14ac:dyDescent="0.2"/>
    <row r="2667" customFormat="1" ht="16" customHeight="1" x14ac:dyDescent="0.2"/>
    <row r="2668" customFormat="1" ht="16" customHeight="1" x14ac:dyDescent="0.2"/>
    <row r="2669" customFormat="1" ht="16" customHeight="1" x14ac:dyDescent="0.2"/>
    <row r="2670" customFormat="1" ht="16" customHeight="1" x14ac:dyDescent="0.2"/>
    <row r="2671" customFormat="1" ht="16" customHeight="1" x14ac:dyDescent="0.2"/>
    <row r="2672" customFormat="1" ht="16" customHeight="1" x14ac:dyDescent="0.2"/>
    <row r="2673" customFormat="1" ht="16" customHeight="1" x14ac:dyDescent="0.2"/>
    <row r="2674" customFormat="1" ht="16" customHeight="1" x14ac:dyDescent="0.2"/>
    <row r="2675" customFormat="1" ht="16" customHeight="1" x14ac:dyDescent="0.2"/>
    <row r="2676" customFormat="1" ht="16" customHeight="1" x14ac:dyDescent="0.2"/>
    <row r="2677" customFormat="1" ht="16" customHeight="1" x14ac:dyDescent="0.2"/>
    <row r="2678" customFormat="1" ht="16" customHeight="1" x14ac:dyDescent="0.2"/>
    <row r="2679" customFormat="1" ht="16" customHeight="1" x14ac:dyDescent="0.2"/>
    <row r="2680" customFormat="1" ht="16" customHeight="1" x14ac:dyDescent="0.2"/>
    <row r="2681" customFormat="1" ht="16" customHeight="1" x14ac:dyDescent="0.2"/>
    <row r="2682" customFormat="1" ht="16" customHeight="1" x14ac:dyDescent="0.2"/>
    <row r="2683" customFormat="1" ht="16" customHeight="1" x14ac:dyDescent="0.2"/>
    <row r="2684" customFormat="1" ht="16" customHeight="1" x14ac:dyDescent="0.2"/>
    <row r="2685" customFormat="1" ht="16" customHeight="1" x14ac:dyDescent="0.2"/>
    <row r="2686" customFormat="1" ht="16" customHeight="1" x14ac:dyDescent="0.2"/>
    <row r="2687" customFormat="1" ht="16" customHeight="1" x14ac:dyDescent="0.2"/>
    <row r="2688" customFormat="1" ht="16" customHeight="1" x14ac:dyDescent="0.2"/>
    <row r="2689" customFormat="1" ht="16" customHeight="1" x14ac:dyDescent="0.2"/>
    <row r="2690" customFormat="1" ht="16" customHeight="1" x14ac:dyDescent="0.2"/>
    <row r="2691" customFormat="1" ht="16" customHeight="1" x14ac:dyDescent="0.2"/>
    <row r="2692" customFormat="1" ht="16" customHeight="1" x14ac:dyDescent="0.2"/>
    <row r="2693" customFormat="1" ht="16" customHeight="1" x14ac:dyDescent="0.2"/>
    <row r="2694" customFormat="1" ht="16" customHeight="1" x14ac:dyDescent="0.2"/>
    <row r="2695" customFormat="1" ht="16" customHeight="1" x14ac:dyDescent="0.2"/>
    <row r="2696" customFormat="1" ht="16" customHeight="1" x14ac:dyDescent="0.2"/>
    <row r="2697" customFormat="1" ht="16" customHeight="1" x14ac:dyDescent="0.2"/>
    <row r="2698" customFormat="1" ht="16" customHeight="1" x14ac:dyDescent="0.2"/>
    <row r="2699" customFormat="1" ht="16" customHeight="1" x14ac:dyDescent="0.2"/>
    <row r="2700" customFormat="1" ht="16" customHeight="1" x14ac:dyDescent="0.2"/>
    <row r="2701" customFormat="1" ht="16" customHeight="1" x14ac:dyDescent="0.2"/>
    <row r="2702" customFormat="1" ht="16" customHeight="1" x14ac:dyDescent="0.2"/>
    <row r="2703" customFormat="1" ht="16" customHeight="1" x14ac:dyDescent="0.2"/>
    <row r="2704" customFormat="1" ht="16" customHeight="1" x14ac:dyDescent="0.2"/>
    <row r="2705" customFormat="1" ht="16" customHeight="1" x14ac:dyDescent="0.2"/>
    <row r="2706" customFormat="1" ht="16" customHeight="1" x14ac:dyDescent="0.2"/>
    <row r="2707" customFormat="1" ht="16" customHeight="1" x14ac:dyDescent="0.2"/>
    <row r="2708" customFormat="1" ht="16" customHeight="1" x14ac:dyDescent="0.2"/>
    <row r="2709" customFormat="1" ht="16" customHeight="1" x14ac:dyDescent="0.2"/>
    <row r="2710" customFormat="1" ht="16" customHeight="1" x14ac:dyDescent="0.2"/>
    <row r="2711" customFormat="1" ht="16" customHeight="1" x14ac:dyDescent="0.2"/>
    <row r="2712" customFormat="1" ht="16" customHeight="1" x14ac:dyDescent="0.2"/>
    <row r="2713" customFormat="1" ht="16" customHeight="1" x14ac:dyDescent="0.2"/>
    <row r="2714" customFormat="1" ht="16" customHeight="1" x14ac:dyDescent="0.2"/>
    <row r="2715" customFormat="1" ht="16" customHeight="1" x14ac:dyDescent="0.2"/>
    <row r="2716" customFormat="1" ht="16" customHeight="1" x14ac:dyDescent="0.2"/>
    <row r="2717" customFormat="1" ht="16" customHeight="1" x14ac:dyDescent="0.2"/>
    <row r="2718" customFormat="1" ht="16" customHeight="1" x14ac:dyDescent="0.2"/>
    <row r="2719" customFormat="1" ht="16" customHeight="1" x14ac:dyDescent="0.2"/>
    <row r="2720" customFormat="1" ht="16" customHeight="1" x14ac:dyDescent="0.2"/>
    <row r="2721" customFormat="1" ht="16" customHeight="1" x14ac:dyDescent="0.2"/>
    <row r="2722" customFormat="1" ht="16" customHeight="1" x14ac:dyDescent="0.2"/>
    <row r="2723" customFormat="1" ht="16" customHeight="1" x14ac:dyDescent="0.2"/>
    <row r="2724" customFormat="1" ht="16" customHeight="1" x14ac:dyDescent="0.2"/>
    <row r="2725" customFormat="1" ht="16" customHeight="1" x14ac:dyDescent="0.2"/>
    <row r="2726" customFormat="1" ht="16" customHeight="1" x14ac:dyDescent="0.2"/>
    <row r="2727" customFormat="1" ht="16" customHeight="1" x14ac:dyDescent="0.2"/>
    <row r="2728" customFormat="1" ht="16" customHeight="1" x14ac:dyDescent="0.2"/>
    <row r="2729" customFormat="1" ht="16" customHeight="1" x14ac:dyDescent="0.2"/>
    <row r="2730" customFormat="1" ht="16" customHeight="1" x14ac:dyDescent="0.2"/>
    <row r="2731" customFormat="1" ht="16" customHeight="1" x14ac:dyDescent="0.2"/>
    <row r="2732" customFormat="1" ht="16" customHeight="1" x14ac:dyDescent="0.2"/>
    <row r="2733" customFormat="1" ht="16" customHeight="1" x14ac:dyDescent="0.2"/>
    <row r="2734" customFormat="1" ht="16" customHeight="1" x14ac:dyDescent="0.2"/>
    <row r="2735" customFormat="1" ht="16" customHeight="1" x14ac:dyDescent="0.2"/>
    <row r="2736" customFormat="1" ht="16" customHeight="1" x14ac:dyDescent="0.2"/>
    <row r="2737" customFormat="1" ht="16" customHeight="1" x14ac:dyDescent="0.2"/>
    <row r="2738" customFormat="1" ht="16" customHeight="1" x14ac:dyDescent="0.2"/>
    <row r="2739" customFormat="1" ht="16" customHeight="1" x14ac:dyDescent="0.2"/>
    <row r="2740" customFormat="1" ht="16" customHeight="1" x14ac:dyDescent="0.2"/>
    <row r="2741" customFormat="1" ht="16" customHeight="1" x14ac:dyDescent="0.2"/>
    <row r="2742" customFormat="1" ht="16" customHeight="1" x14ac:dyDescent="0.2"/>
    <row r="2743" customFormat="1" ht="16" customHeight="1" x14ac:dyDescent="0.2"/>
    <row r="2744" customFormat="1" ht="16" customHeight="1" x14ac:dyDescent="0.2"/>
    <row r="2745" customFormat="1" ht="16" customHeight="1" x14ac:dyDescent="0.2"/>
    <row r="2746" customFormat="1" ht="16" customHeight="1" x14ac:dyDescent="0.2"/>
    <row r="2747" customFormat="1" ht="16" customHeight="1" x14ac:dyDescent="0.2"/>
    <row r="2748" customFormat="1" ht="16" customHeight="1" x14ac:dyDescent="0.2"/>
    <row r="2749" customFormat="1" ht="16" customHeight="1" x14ac:dyDescent="0.2"/>
    <row r="2750" customFormat="1" ht="16" customHeight="1" x14ac:dyDescent="0.2"/>
    <row r="2751" customFormat="1" ht="16" customHeight="1" x14ac:dyDescent="0.2"/>
    <row r="2752" customFormat="1" ht="16" customHeight="1" x14ac:dyDescent="0.2"/>
    <row r="2753" customFormat="1" ht="16" customHeight="1" x14ac:dyDescent="0.2"/>
    <row r="2754" customFormat="1" ht="16" customHeight="1" x14ac:dyDescent="0.2"/>
    <row r="2755" customFormat="1" ht="16" customHeight="1" x14ac:dyDescent="0.2"/>
    <row r="2756" customFormat="1" ht="16" customHeight="1" x14ac:dyDescent="0.2"/>
    <row r="2757" customFormat="1" ht="16" customHeight="1" x14ac:dyDescent="0.2"/>
    <row r="2758" customFormat="1" ht="16" customHeight="1" x14ac:dyDescent="0.2"/>
    <row r="2759" customFormat="1" ht="16" customHeight="1" x14ac:dyDescent="0.2"/>
    <row r="2760" customFormat="1" ht="16" customHeight="1" x14ac:dyDescent="0.2"/>
    <row r="2761" customFormat="1" ht="16" customHeight="1" x14ac:dyDescent="0.2"/>
    <row r="2762" customFormat="1" ht="16" customHeight="1" x14ac:dyDescent="0.2"/>
    <row r="2763" customFormat="1" ht="16" customHeight="1" x14ac:dyDescent="0.2"/>
    <row r="2764" customFormat="1" ht="16" customHeight="1" x14ac:dyDescent="0.2"/>
    <row r="2765" customFormat="1" ht="16" customHeight="1" x14ac:dyDescent="0.2"/>
    <row r="2766" customFormat="1" ht="16" customHeight="1" x14ac:dyDescent="0.2"/>
    <row r="2767" customFormat="1" ht="16" customHeight="1" x14ac:dyDescent="0.2"/>
    <row r="2768" customFormat="1" ht="16" customHeight="1" x14ac:dyDescent="0.2"/>
    <row r="2769" customFormat="1" ht="16" customHeight="1" x14ac:dyDescent="0.2"/>
    <row r="2770" customFormat="1" ht="16" customHeight="1" x14ac:dyDescent="0.2"/>
    <row r="2771" customFormat="1" ht="16" customHeight="1" x14ac:dyDescent="0.2"/>
    <row r="2772" customFormat="1" ht="16" customHeight="1" x14ac:dyDescent="0.2"/>
    <row r="2773" customFormat="1" ht="16" customHeight="1" x14ac:dyDescent="0.2"/>
    <row r="2774" customFormat="1" ht="16" customHeight="1" x14ac:dyDescent="0.2"/>
    <row r="2775" customFormat="1" ht="16" customHeight="1" x14ac:dyDescent="0.2"/>
    <row r="2776" customFormat="1" ht="16" customHeight="1" x14ac:dyDescent="0.2"/>
    <row r="2777" customFormat="1" ht="16" customHeight="1" x14ac:dyDescent="0.2"/>
    <row r="2778" customFormat="1" ht="16" customHeight="1" x14ac:dyDescent="0.2"/>
    <row r="2779" customFormat="1" ht="16" customHeight="1" x14ac:dyDescent="0.2"/>
    <row r="2780" customFormat="1" ht="16" customHeight="1" x14ac:dyDescent="0.2"/>
    <row r="2781" customFormat="1" ht="16" customHeight="1" x14ac:dyDescent="0.2"/>
    <row r="2782" customFormat="1" ht="16" customHeight="1" x14ac:dyDescent="0.2"/>
    <row r="2783" customFormat="1" ht="16" customHeight="1" x14ac:dyDescent="0.2"/>
    <row r="2784" customFormat="1" ht="16" customHeight="1" x14ac:dyDescent="0.2"/>
    <row r="2785" customFormat="1" ht="16" customHeight="1" x14ac:dyDescent="0.2"/>
    <row r="2786" customFormat="1" ht="16" customHeight="1" x14ac:dyDescent="0.2"/>
    <row r="2787" customFormat="1" ht="16" customHeight="1" x14ac:dyDescent="0.2"/>
    <row r="2788" customFormat="1" ht="16" customHeight="1" x14ac:dyDescent="0.2"/>
    <row r="2789" customFormat="1" ht="16" customHeight="1" x14ac:dyDescent="0.2"/>
    <row r="2790" customFormat="1" ht="16" customHeight="1" x14ac:dyDescent="0.2"/>
    <row r="2791" customFormat="1" ht="16" customHeight="1" x14ac:dyDescent="0.2"/>
    <row r="2792" customFormat="1" ht="16" customHeight="1" x14ac:dyDescent="0.2"/>
    <row r="2793" customFormat="1" ht="16" customHeight="1" x14ac:dyDescent="0.2"/>
    <row r="2794" customFormat="1" ht="16" customHeight="1" x14ac:dyDescent="0.2"/>
    <row r="2795" customFormat="1" ht="16" customHeight="1" x14ac:dyDescent="0.2"/>
    <row r="2796" customFormat="1" ht="16" customHeight="1" x14ac:dyDescent="0.2"/>
    <row r="2797" customFormat="1" ht="16" customHeight="1" x14ac:dyDescent="0.2"/>
    <row r="2798" customFormat="1" ht="16" customHeight="1" x14ac:dyDescent="0.2"/>
    <row r="2799" customFormat="1" ht="16" customHeight="1" x14ac:dyDescent="0.2"/>
    <row r="2800" customFormat="1" ht="16" customHeight="1" x14ac:dyDescent="0.2"/>
    <row r="2801" customFormat="1" ht="16" customHeight="1" x14ac:dyDescent="0.2"/>
    <row r="2802" customFormat="1" ht="16" customHeight="1" x14ac:dyDescent="0.2"/>
    <row r="2803" customFormat="1" ht="16" customHeight="1" x14ac:dyDescent="0.2"/>
    <row r="2804" customFormat="1" ht="16" customHeight="1" x14ac:dyDescent="0.2"/>
    <row r="2805" customFormat="1" ht="16" customHeight="1" x14ac:dyDescent="0.2"/>
    <row r="2806" customFormat="1" ht="16" customHeight="1" x14ac:dyDescent="0.2"/>
    <row r="2807" customFormat="1" ht="16" customHeight="1" x14ac:dyDescent="0.2"/>
    <row r="2808" customFormat="1" ht="16" customHeight="1" x14ac:dyDescent="0.2"/>
    <row r="2809" customFormat="1" ht="16" customHeight="1" x14ac:dyDescent="0.2"/>
    <row r="2810" customFormat="1" ht="16" customHeight="1" x14ac:dyDescent="0.2"/>
    <row r="2811" customFormat="1" ht="16" customHeight="1" x14ac:dyDescent="0.2"/>
    <row r="2812" customFormat="1" ht="16" customHeight="1" x14ac:dyDescent="0.2"/>
    <row r="2813" customFormat="1" ht="16" customHeight="1" x14ac:dyDescent="0.2"/>
    <row r="2814" customFormat="1" ht="16" customHeight="1" x14ac:dyDescent="0.2"/>
    <row r="2815" customFormat="1" ht="16" customHeight="1" x14ac:dyDescent="0.2"/>
    <row r="2816" customFormat="1" ht="16" customHeight="1" x14ac:dyDescent="0.2"/>
    <row r="2817" customFormat="1" ht="16" customHeight="1" x14ac:dyDescent="0.2"/>
    <row r="2818" customFormat="1" ht="16" customHeight="1" x14ac:dyDescent="0.2"/>
    <row r="2819" customFormat="1" ht="16" customHeight="1" x14ac:dyDescent="0.2"/>
    <row r="2820" customFormat="1" ht="16" customHeight="1" x14ac:dyDescent="0.2"/>
    <row r="2821" customFormat="1" ht="16" customHeight="1" x14ac:dyDescent="0.2"/>
    <row r="2822" customFormat="1" ht="16" customHeight="1" x14ac:dyDescent="0.2"/>
    <row r="2823" customFormat="1" ht="16" customHeight="1" x14ac:dyDescent="0.2"/>
    <row r="2824" customFormat="1" ht="16" customHeight="1" x14ac:dyDescent="0.2"/>
    <row r="2825" customFormat="1" ht="16" customHeight="1" x14ac:dyDescent="0.2"/>
    <row r="2826" customFormat="1" ht="16" customHeight="1" x14ac:dyDescent="0.2"/>
    <row r="2827" customFormat="1" ht="16" customHeight="1" x14ac:dyDescent="0.2"/>
    <row r="2828" customFormat="1" ht="16" customHeight="1" x14ac:dyDescent="0.2"/>
    <row r="2829" customFormat="1" ht="16" customHeight="1" x14ac:dyDescent="0.2"/>
    <row r="2830" customFormat="1" ht="16" customHeight="1" x14ac:dyDescent="0.2"/>
    <row r="2831" customFormat="1" ht="16" customHeight="1" x14ac:dyDescent="0.2"/>
    <row r="2832" customFormat="1" ht="16" customHeight="1" x14ac:dyDescent="0.2"/>
    <row r="2833" customFormat="1" ht="16" customHeight="1" x14ac:dyDescent="0.2"/>
    <row r="2834" customFormat="1" ht="16" customHeight="1" x14ac:dyDescent="0.2"/>
    <row r="2835" customFormat="1" ht="16" customHeight="1" x14ac:dyDescent="0.2"/>
    <row r="2836" customFormat="1" ht="16" customHeight="1" x14ac:dyDescent="0.2"/>
    <row r="2837" customFormat="1" ht="16" customHeight="1" x14ac:dyDescent="0.2"/>
    <row r="2838" customFormat="1" ht="16" customHeight="1" x14ac:dyDescent="0.2"/>
    <row r="2839" customFormat="1" ht="16" customHeight="1" x14ac:dyDescent="0.2"/>
    <row r="2840" customFormat="1" ht="16" customHeight="1" x14ac:dyDescent="0.2"/>
    <row r="2841" customFormat="1" ht="16" customHeight="1" x14ac:dyDescent="0.2"/>
    <row r="2842" customFormat="1" ht="16" customHeight="1" x14ac:dyDescent="0.2"/>
    <row r="2843" customFormat="1" ht="16" customHeight="1" x14ac:dyDescent="0.2"/>
    <row r="2844" customFormat="1" ht="16" customHeight="1" x14ac:dyDescent="0.2"/>
    <row r="2845" customFormat="1" ht="16" customHeight="1" x14ac:dyDescent="0.2"/>
    <row r="2846" customFormat="1" ht="16" customHeight="1" x14ac:dyDescent="0.2"/>
    <row r="2847" customFormat="1" ht="16" customHeight="1" x14ac:dyDescent="0.2"/>
    <row r="2848" customFormat="1" ht="16" customHeight="1" x14ac:dyDescent="0.2"/>
    <row r="2849" customFormat="1" ht="16" customHeight="1" x14ac:dyDescent="0.2"/>
    <row r="2850" customFormat="1" ht="16" customHeight="1" x14ac:dyDescent="0.2"/>
    <row r="2851" customFormat="1" ht="16" customHeight="1" x14ac:dyDescent="0.2"/>
    <row r="2852" customFormat="1" ht="16" customHeight="1" x14ac:dyDescent="0.2"/>
    <row r="2853" customFormat="1" ht="16" customHeight="1" x14ac:dyDescent="0.2"/>
    <row r="2854" customFormat="1" ht="16" customHeight="1" x14ac:dyDescent="0.2"/>
    <row r="2855" customFormat="1" ht="16" customHeight="1" x14ac:dyDescent="0.2"/>
    <row r="2856" customFormat="1" ht="16" customHeight="1" x14ac:dyDescent="0.2"/>
    <row r="2857" customFormat="1" ht="16" customHeight="1" x14ac:dyDescent="0.2"/>
    <row r="2858" customFormat="1" ht="16" customHeight="1" x14ac:dyDescent="0.2"/>
    <row r="2859" customFormat="1" ht="16" customHeight="1" x14ac:dyDescent="0.2"/>
    <row r="2860" customFormat="1" ht="16" customHeight="1" x14ac:dyDescent="0.2"/>
    <row r="2861" customFormat="1" ht="16" customHeight="1" x14ac:dyDescent="0.2"/>
    <row r="2862" customFormat="1" ht="16" customHeight="1" x14ac:dyDescent="0.2"/>
    <row r="2863" customFormat="1" ht="16" customHeight="1" x14ac:dyDescent="0.2"/>
    <row r="2864" customFormat="1" ht="16" customHeight="1" x14ac:dyDescent="0.2"/>
    <row r="2865" customFormat="1" ht="16" customHeight="1" x14ac:dyDescent="0.2"/>
    <row r="2866" customFormat="1" ht="16" customHeight="1" x14ac:dyDescent="0.2"/>
    <row r="2867" customFormat="1" ht="16" customHeight="1" x14ac:dyDescent="0.2"/>
    <row r="2868" customFormat="1" ht="16" customHeight="1" x14ac:dyDescent="0.2"/>
    <row r="2869" customFormat="1" ht="16" customHeight="1" x14ac:dyDescent="0.2"/>
    <row r="2870" customFormat="1" ht="16" customHeight="1" x14ac:dyDescent="0.2"/>
    <row r="2871" customFormat="1" ht="16" customHeight="1" x14ac:dyDescent="0.2"/>
    <row r="2872" customFormat="1" ht="16" customHeight="1" x14ac:dyDescent="0.2"/>
    <row r="2873" customFormat="1" ht="16" customHeight="1" x14ac:dyDescent="0.2"/>
    <row r="2874" customFormat="1" ht="16" customHeight="1" x14ac:dyDescent="0.2"/>
    <row r="2875" customFormat="1" ht="16" customHeight="1" x14ac:dyDescent="0.2"/>
    <row r="2876" customFormat="1" ht="16" customHeight="1" x14ac:dyDescent="0.2"/>
    <row r="2877" customFormat="1" ht="16" customHeight="1" x14ac:dyDescent="0.2"/>
    <row r="2878" customFormat="1" ht="16" customHeight="1" x14ac:dyDescent="0.2"/>
    <row r="2879" customFormat="1" ht="16" customHeight="1" x14ac:dyDescent="0.2"/>
    <row r="2880" customFormat="1" ht="16" customHeight="1" x14ac:dyDescent="0.2"/>
    <row r="2881" customFormat="1" ht="16" customHeight="1" x14ac:dyDescent="0.2"/>
    <row r="2882" customFormat="1" ht="16" customHeight="1" x14ac:dyDescent="0.2"/>
    <row r="2883" customFormat="1" ht="16" customHeight="1" x14ac:dyDescent="0.2"/>
    <row r="2884" customFormat="1" ht="16" customHeight="1" x14ac:dyDescent="0.2"/>
    <row r="2885" customFormat="1" ht="16" customHeight="1" x14ac:dyDescent="0.2"/>
    <row r="2886" customFormat="1" ht="16" customHeight="1" x14ac:dyDescent="0.2"/>
    <row r="2887" customFormat="1" ht="16" customHeight="1" x14ac:dyDescent="0.2"/>
    <row r="2888" customFormat="1" ht="16" customHeight="1" x14ac:dyDescent="0.2"/>
    <row r="2889" customFormat="1" ht="16" customHeight="1" x14ac:dyDescent="0.2"/>
    <row r="2890" customFormat="1" ht="16" customHeight="1" x14ac:dyDescent="0.2"/>
    <row r="2891" customFormat="1" ht="16" customHeight="1" x14ac:dyDescent="0.2"/>
    <row r="2892" customFormat="1" ht="16" customHeight="1" x14ac:dyDescent="0.2"/>
    <row r="2893" customFormat="1" ht="16" customHeight="1" x14ac:dyDescent="0.2"/>
    <row r="2894" customFormat="1" ht="16" customHeight="1" x14ac:dyDescent="0.2"/>
    <row r="2895" customFormat="1" ht="16" customHeight="1" x14ac:dyDescent="0.2"/>
    <row r="2896" customFormat="1" ht="16" customHeight="1" x14ac:dyDescent="0.2"/>
    <row r="2897" customFormat="1" ht="16" customHeight="1" x14ac:dyDescent="0.2"/>
    <row r="2898" customFormat="1" ht="16" customHeight="1" x14ac:dyDescent="0.2"/>
    <row r="2899" customFormat="1" ht="16" customHeight="1" x14ac:dyDescent="0.2"/>
    <row r="2900" customFormat="1" ht="16" customHeight="1" x14ac:dyDescent="0.2"/>
    <row r="2901" customFormat="1" ht="16" customHeight="1" x14ac:dyDescent="0.2"/>
    <row r="2902" customFormat="1" ht="16" customHeight="1" x14ac:dyDescent="0.2"/>
    <row r="2903" customFormat="1" ht="16" customHeight="1" x14ac:dyDescent="0.2"/>
    <row r="2904" customFormat="1" ht="16" customHeight="1" x14ac:dyDescent="0.2"/>
    <row r="2905" customFormat="1" ht="16" customHeight="1" x14ac:dyDescent="0.2"/>
    <row r="2906" customFormat="1" ht="16" customHeight="1" x14ac:dyDescent="0.2"/>
    <row r="2907" customFormat="1" ht="16" customHeight="1" x14ac:dyDescent="0.2"/>
    <row r="2908" customFormat="1" ht="16" customHeight="1" x14ac:dyDescent="0.2"/>
    <row r="2909" customFormat="1" ht="16" customHeight="1" x14ac:dyDescent="0.2"/>
    <row r="2910" customFormat="1" ht="16" customHeight="1" x14ac:dyDescent="0.2"/>
    <row r="2911" customFormat="1" ht="16" customHeight="1" x14ac:dyDescent="0.2"/>
    <row r="2912" customFormat="1" ht="16" customHeight="1" x14ac:dyDescent="0.2"/>
    <row r="2913" customFormat="1" ht="16" customHeight="1" x14ac:dyDescent="0.2"/>
    <row r="2914" customFormat="1" ht="16" customHeight="1" x14ac:dyDescent="0.2"/>
    <row r="2915" customFormat="1" ht="16" customHeight="1" x14ac:dyDescent="0.2"/>
    <row r="2916" customFormat="1" ht="16" customHeight="1" x14ac:dyDescent="0.2"/>
    <row r="2917" customFormat="1" ht="16" customHeight="1" x14ac:dyDescent="0.2"/>
    <row r="2918" customFormat="1" ht="16" customHeight="1" x14ac:dyDescent="0.2"/>
    <row r="2919" customFormat="1" ht="16" customHeight="1" x14ac:dyDescent="0.2"/>
    <row r="2920" customFormat="1" ht="16" customHeight="1" x14ac:dyDescent="0.2"/>
    <row r="2921" customFormat="1" ht="16" customHeight="1" x14ac:dyDescent="0.2"/>
    <row r="2922" customFormat="1" ht="16" customHeight="1" x14ac:dyDescent="0.2"/>
    <row r="2923" customFormat="1" ht="16" customHeight="1" x14ac:dyDescent="0.2"/>
    <row r="2924" customFormat="1" ht="16" customHeight="1" x14ac:dyDescent="0.2"/>
    <row r="2925" customFormat="1" ht="16" customHeight="1" x14ac:dyDescent="0.2"/>
    <row r="2926" customFormat="1" ht="16" customHeight="1" x14ac:dyDescent="0.2"/>
    <row r="2927" customFormat="1" ht="16" customHeight="1" x14ac:dyDescent="0.2"/>
    <row r="2928" customFormat="1" ht="16" customHeight="1" x14ac:dyDescent="0.2"/>
    <row r="2929" customFormat="1" ht="16" customHeight="1" x14ac:dyDescent="0.2"/>
    <row r="2930" customFormat="1" ht="16" customHeight="1" x14ac:dyDescent="0.2"/>
    <row r="2931" customFormat="1" ht="16" customHeight="1" x14ac:dyDescent="0.2"/>
    <row r="2932" customFormat="1" ht="16" customHeight="1" x14ac:dyDescent="0.2"/>
    <row r="2933" customFormat="1" ht="16" customHeight="1" x14ac:dyDescent="0.2"/>
    <row r="2934" customFormat="1" ht="16" customHeight="1" x14ac:dyDescent="0.2"/>
    <row r="2935" customFormat="1" ht="16" customHeight="1" x14ac:dyDescent="0.2"/>
    <row r="2936" customFormat="1" ht="16" customHeight="1" x14ac:dyDescent="0.2"/>
    <row r="2937" customFormat="1" ht="16" customHeight="1" x14ac:dyDescent="0.2"/>
    <row r="2938" customFormat="1" ht="16" customHeight="1" x14ac:dyDescent="0.2"/>
    <row r="2939" customFormat="1" ht="16" customHeight="1" x14ac:dyDescent="0.2"/>
    <row r="2940" customFormat="1" ht="16" customHeight="1" x14ac:dyDescent="0.2"/>
    <row r="2941" customFormat="1" ht="16" customHeight="1" x14ac:dyDescent="0.2"/>
    <row r="2942" customFormat="1" ht="16" customHeight="1" x14ac:dyDescent="0.2"/>
    <row r="2943" customFormat="1" ht="16" customHeight="1" x14ac:dyDescent="0.2"/>
    <row r="2944" customFormat="1" ht="16" customHeight="1" x14ac:dyDescent="0.2"/>
    <row r="2945" customFormat="1" ht="16" customHeight="1" x14ac:dyDescent="0.2"/>
    <row r="2946" customFormat="1" ht="16" customHeight="1" x14ac:dyDescent="0.2"/>
    <row r="2947" customFormat="1" ht="16" customHeight="1" x14ac:dyDescent="0.2"/>
    <row r="2948" customFormat="1" ht="16" customHeight="1" x14ac:dyDescent="0.2"/>
    <row r="2949" customFormat="1" ht="16" customHeight="1" x14ac:dyDescent="0.2"/>
    <row r="2950" customFormat="1" ht="16" customHeight="1" x14ac:dyDescent="0.2"/>
    <row r="2951" customFormat="1" ht="16" customHeight="1" x14ac:dyDescent="0.2"/>
    <row r="2952" customFormat="1" ht="16" customHeight="1" x14ac:dyDescent="0.2"/>
    <row r="2953" customFormat="1" ht="16" customHeight="1" x14ac:dyDescent="0.2"/>
    <row r="2954" customFormat="1" ht="16" customHeight="1" x14ac:dyDescent="0.2"/>
    <row r="2955" customFormat="1" ht="16" customHeight="1" x14ac:dyDescent="0.2"/>
    <row r="2956" customFormat="1" ht="16" customHeight="1" x14ac:dyDescent="0.2"/>
    <row r="2957" customFormat="1" ht="16" customHeight="1" x14ac:dyDescent="0.2"/>
    <row r="2958" customFormat="1" ht="16" customHeight="1" x14ac:dyDescent="0.2"/>
    <row r="2959" customFormat="1" ht="16" customHeight="1" x14ac:dyDescent="0.2"/>
    <row r="2960" customFormat="1" ht="16" customHeight="1" x14ac:dyDescent="0.2"/>
    <row r="2961" customFormat="1" ht="16" customHeight="1" x14ac:dyDescent="0.2"/>
    <row r="2962" customFormat="1" ht="16" customHeight="1" x14ac:dyDescent="0.2"/>
    <row r="2963" customFormat="1" ht="16" customHeight="1" x14ac:dyDescent="0.2"/>
    <row r="2964" customFormat="1" ht="16" customHeight="1" x14ac:dyDescent="0.2"/>
    <row r="2965" customFormat="1" ht="16" customHeight="1" x14ac:dyDescent="0.2"/>
    <row r="2966" customFormat="1" ht="16" customHeight="1" x14ac:dyDescent="0.2"/>
    <row r="2967" customFormat="1" ht="16" customHeight="1" x14ac:dyDescent="0.2"/>
    <row r="2968" customFormat="1" ht="16" customHeight="1" x14ac:dyDescent="0.2"/>
    <row r="2969" customFormat="1" ht="16" customHeight="1" x14ac:dyDescent="0.2"/>
    <row r="2970" customFormat="1" ht="16" customHeight="1" x14ac:dyDescent="0.2"/>
    <row r="2971" customFormat="1" ht="16" customHeight="1" x14ac:dyDescent="0.2"/>
    <row r="2972" customFormat="1" ht="16" customHeight="1" x14ac:dyDescent="0.2"/>
    <row r="2973" customFormat="1" ht="16" customHeight="1" x14ac:dyDescent="0.2"/>
    <row r="2974" customFormat="1" ht="16" customHeight="1" x14ac:dyDescent="0.2"/>
    <row r="2975" customFormat="1" ht="16" customHeight="1" x14ac:dyDescent="0.2"/>
    <row r="2976" customFormat="1" ht="16" customHeight="1" x14ac:dyDescent="0.2"/>
    <row r="2977" customFormat="1" ht="16" customHeight="1" x14ac:dyDescent="0.2"/>
    <row r="2978" customFormat="1" ht="16" customHeight="1" x14ac:dyDescent="0.2"/>
    <row r="2979" customFormat="1" ht="16" customHeight="1" x14ac:dyDescent="0.2"/>
    <row r="2980" customFormat="1" ht="16" customHeight="1" x14ac:dyDescent="0.2"/>
    <row r="2981" customFormat="1" ht="16" customHeight="1" x14ac:dyDescent="0.2"/>
    <row r="2982" customFormat="1" ht="16" customHeight="1" x14ac:dyDescent="0.2"/>
    <row r="2983" customFormat="1" ht="16" customHeight="1" x14ac:dyDescent="0.2"/>
    <row r="2984" customFormat="1" ht="16" customHeight="1" x14ac:dyDescent="0.2"/>
    <row r="2985" customFormat="1" ht="16" customHeight="1" x14ac:dyDescent="0.2"/>
    <row r="2986" customFormat="1" ht="16" customHeight="1" x14ac:dyDescent="0.2"/>
    <row r="2987" customFormat="1" ht="16" customHeight="1" x14ac:dyDescent="0.2"/>
    <row r="2988" customFormat="1" ht="16" customHeight="1" x14ac:dyDescent="0.2"/>
    <row r="2989" customFormat="1" ht="16" customHeight="1" x14ac:dyDescent="0.2"/>
    <row r="2990" customFormat="1" ht="16" customHeight="1" x14ac:dyDescent="0.2"/>
    <row r="2991" customFormat="1" ht="16" customHeight="1" x14ac:dyDescent="0.2"/>
    <row r="2992" customFormat="1" ht="16" customHeight="1" x14ac:dyDescent="0.2"/>
    <row r="2993" customFormat="1" ht="16" customHeight="1" x14ac:dyDescent="0.2"/>
    <row r="2994" customFormat="1" ht="16" customHeight="1" x14ac:dyDescent="0.2"/>
    <row r="2995" customFormat="1" ht="16" customHeight="1" x14ac:dyDescent="0.2"/>
    <row r="2996" customFormat="1" ht="16" customHeight="1" x14ac:dyDescent="0.2"/>
    <row r="2997" customFormat="1" ht="16" customHeight="1" x14ac:dyDescent="0.2"/>
    <row r="2998" customFormat="1" ht="16" customHeight="1" x14ac:dyDescent="0.2"/>
    <row r="2999" customFormat="1" ht="16" customHeight="1" x14ac:dyDescent="0.2"/>
    <row r="3000" customFormat="1" ht="16" customHeight="1" x14ac:dyDescent="0.2"/>
    <row r="3001" customFormat="1" ht="16" customHeight="1" x14ac:dyDescent="0.2"/>
    <row r="3002" customFormat="1" ht="16" customHeight="1" x14ac:dyDescent="0.2"/>
    <row r="3003" customFormat="1" ht="16" customHeight="1" x14ac:dyDescent="0.2"/>
    <row r="3004" customFormat="1" ht="16" customHeight="1" x14ac:dyDescent="0.2"/>
    <row r="3005" customFormat="1" ht="16" customHeight="1" x14ac:dyDescent="0.2"/>
    <row r="3006" customFormat="1" ht="16" customHeight="1" x14ac:dyDescent="0.2"/>
    <row r="3007" customFormat="1" ht="16" customHeight="1" x14ac:dyDescent="0.2"/>
    <row r="3008" customFormat="1" ht="16" customHeight="1" x14ac:dyDescent="0.2"/>
    <row r="3009" customFormat="1" ht="16" customHeight="1" x14ac:dyDescent="0.2"/>
    <row r="3010" customFormat="1" ht="16" customHeight="1" x14ac:dyDescent="0.2"/>
    <row r="3011" customFormat="1" ht="16" customHeight="1" x14ac:dyDescent="0.2"/>
    <row r="3012" customFormat="1" ht="16" customHeight="1" x14ac:dyDescent="0.2"/>
    <row r="3013" customFormat="1" ht="16" customHeight="1" x14ac:dyDescent="0.2"/>
    <row r="3014" customFormat="1" ht="16" customHeight="1" x14ac:dyDescent="0.2"/>
    <row r="3015" customFormat="1" ht="16" customHeight="1" x14ac:dyDescent="0.2"/>
    <row r="3016" customFormat="1" ht="16" customHeight="1" x14ac:dyDescent="0.2"/>
    <row r="3017" customFormat="1" ht="16" customHeight="1" x14ac:dyDescent="0.2"/>
    <row r="3018" customFormat="1" ht="16" customHeight="1" x14ac:dyDescent="0.2"/>
    <row r="3019" customFormat="1" ht="16" customHeight="1" x14ac:dyDescent="0.2"/>
    <row r="3020" customFormat="1" ht="16" customHeight="1" x14ac:dyDescent="0.2"/>
    <row r="3021" customFormat="1" ht="16" customHeight="1" x14ac:dyDescent="0.2"/>
    <row r="3022" customFormat="1" ht="16" customHeight="1" x14ac:dyDescent="0.2"/>
    <row r="3023" customFormat="1" ht="16" customHeight="1" x14ac:dyDescent="0.2"/>
    <row r="3024" customFormat="1" ht="16" customHeight="1" x14ac:dyDescent="0.2"/>
    <row r="3025" customFormat="1" ht="16" customHeight="1" x14ac:dyDescent="0.2"/>
    <row r="3026" customFormat="1" ht="16" customHeight="1" x14ac:dyDescent="0.2"/>
    <row r="3027" customFormat="1" ht="16" customHeight="1" x14ac:dyDescent="0.2"/>
    <row r="3028" customFormat="1" ht="16" customHeight="1" x14ac:dyDescent="0.2"/>
    <row r="3029" customFormat="1" ht="16" customHeight="1" x14ac:dyDescent="0.2"/>
    <row r="3030" customFormat="1" ht="16" customHeight="1" x14ac:dyDescent="0.2"/>
    <row r="3031" customFormat="1" ht="16" customHeight="1" x14ac:dyDescent="0.2"/>
    <row r="3032" customFormat="1" ht="16" customHeight="1" x14ac:dyDescent="0.2"/>
    <row r="3033" customFormat="1" ht="16" customHeight="1" x14ac:dyDescent="0.2"/>
    <row r="3034" customFormat="1" ht="16" customHeight="1" x14ac:dyDescent="0.2"/>
    <row r="3035" customFormat="1" ht="16" customHeight="1" x14ac:dyDescent="0.2"/>
    <row r="3036" customFormat="1" ht="16" customHeight="1" x14ac:dyDescent="0.2"/>
    <row r="3037" customFormat="1" ht="16" customHeight="1" x14ac:dyDescent="0.2"/>
    <row r="3038" customFormat="1" ht="16" customHeight="1" x14ac:dyDescent="0.2"/>
    <row r="3039" customFormat="1" ht="16" customHeight="1" x14ac:dyDescent="0.2"/>
    <row r="3040" customFormat="1" ht="16" customHeight="1" x14ac:dyDescent="0.2"/>
    <row r="3041" customFormat="1" ht="16" customHeight="1" x14ac:dyDescent="0.2"/>
    <row r="3042" customFormat="1" ht="16" customHeight="1" x14ac:dyDescent="0.2"/>
    <row r="3043" customFormat="1" ht="16" customHeight="1" x14ac:dyDescent="0.2"/>
    <row r="3044" customFormat="1" ht="16" customHeight="1" x14ac:dyDescent="0.2"/>
    <row r="3045" customFormat="1" ht="16" customHeight="1" x14ac:dyDescent="0.2"/>
    <row r="3046" customFormat="1" ht="16" customHeight="1" x14ac:dyDescent="0.2"/>
    <row r="3047" customFormat="1" ht="16" customHeight="1" x14ac:dyDescent="0.2"/>
    <row r="3048" customFormat="1" ht="16" customHeight="1" x14ac:dyDescent="0.2"/>
    <row r="3049" customFormat="1" ht="16" customHeight="1" x14ac:dyDescent="0.2"/>
    <row r="3050" customFormat="1" ht="16" customHeight="1" x14ac:dyDescent="0.2"/>
    <row r="3051" customFormat="1" ht="16" customHeight="1" x14ac:dyDescent="0.2"/>
    <row r="3052" customFormat="1" ht="16" customHeight="1" x14ac:dyDescent="0.2"/>
    <row r="3053" customFormat="1" ht="16" customHeight="1" x14ac:dyDescent="0.2"/>
    <row r="3054" customFormat="1" ht="16" customHeight="1" x14ac:dyDescent="0.2"/>
    <row r="3055" customFormat="1" ht="16" customHeight="1" x14ac:dyDescent="0.2"/>
    <row r="3056" customFormat="1" ht="16" customHeight="1" x14ac:dyDescent="0.2"/>
    <row r="3057" customFormat="1" ht="16" customHeight="1" x14ac:dyDescent="0.2"/>
    <row r="3058" customFormat="1" ht="16" customHeight="1" x14ac:dyDescent="0.2"/>
    <row r="3059" customFormat="1" ht="16" customHeight="1" x14ac:dyDescent="0.2"/>
    <row r="3060" customFormat="1" ht="16" customHeight="1" x14ac:dyDescent="0.2"/>
    <row r="3061" customFormat="1" ht="16" customHeight="1" x14ac:dyDescent="0.2"/>
    <row r="3062" customFormat="1" ht="16" customHeight="1" x14ac:dyDescent="0.2"/>
    <row r="3063" customFormat="1" ht="16" customHeight="1" x14ac:dyDescent="0.2"/>
    <row r="3064" customFormat="1" ht="16" customHeight="1" x14ac:dyDescent="0.2"/>
    <row r="3065" customFormat="1" ht="16" customHeight="1" x14ac:dyDescent="0.2"/>
    <row r="3066" customFormat="1" ht="16" customHeight="1" x14ac:dyDescent="0.2"/>
    <row r="3067" customFormat="1" ht="16" customHeight="1" x14ac:dyDescent="0.2"/>
    <row r="3068" customFormat="1" ht="16" customHeight="1" x14ac:dyDescent="0.2"/>
    <row r="3069" customFormat="1" ht="16" customHeight="1" x14ac:dyDescent="0.2"/>
    <row r="3070" customFormat="1" ht="16" customHeight="1" x14ac:dyDescent="0.2"/>
    <row r="3071" customFormat="1" ht="16" customHeight="1" x14ac:dyDescent="0.2"/>
    <row r="3072" customFormat="1" ht="16" customHeight="1" x14ac:dyDescent="0.2"/>
    <row r="3073" customFormat="1" ht="16" customHeight="1" x14ac:dyDescent="0.2"/>
    <row r="3074" customFormat="1" ht="16" customHeight="1" x14ac:dyDescent="0.2"/>
    <row r="3075" customFormat="1" ht="16" customHeight="1" x14ac:dyDescent="0.2"/>
    <row r="3076" customFormat="1" ht="16" customHeight="1" x14ac:dyDescent="0.2"/>
    <row r="3077" customFormat="1" ht="16" customHeight="1" x14ac:dyDescent="0.2"/>
    <row r="3078" customFormat="1" ht="16" customHeight="1" x14ac:dyDescent="0.2"/>
    <row r="3079" customFormat="1" ht="16" customHeight="1" x14ac:dyDescent="0.2"/>
    <row r="3080" customFormat="1" ht="16" customHeight="1" x14ac:dyDescent="0.2"/>
    <row r="3081" customFormat="1" ht="16" customHeight="1" x14ac:dyDescent="0.2"/>
    <row r="3082" customFormat="1" ht="16" customHeight="1" x14ac:dyDescent="0.2"/>
    <row r="3083" customFormat="1" ht="16" customHeight="1" x14ac:dyDescent="0.2"/>
    <row r="3084" customFormat="1" ht="16" customHeight="1" x14ac:dyDescent="0.2"/>
    <row r="3085" customFormat="1" ht="16" customHeight="1" x14ac:dyDescent="0.2"/>
    <row r="3086" customFormat="1" ht="16" customHeight="1" x14ac:dyDescent="0.2"/>
    <row r="3087" customFormat="1" ht="16" customHeight="1" x14ac:dyDescent="0.2"/>
    <row r="3088" customFormat="1" ht="16" customHeight="1" x14ac:dyDescent="0.2"/>
    <row r="3089" customFormat="1" ht="16" customHeight="1" x14ac:dyDescent="0.2"/>
    <row r="3090" customFormat="1" ht="16" customHeight="1" x14ac:dyDescent="0.2"/>
    <row r="3091" customFormat="1" ht="16" customHeight="1" x14ac:dyDescent="0.2"/>
    <row r="3092" customFormat="1" ht="16" customHeight="1" x14ac:dyDescent="0.2"/>
    <row r="3093" customFormat="1" ht="16" customHeight="1" x14ac:dyDescent="0.2"/>
    <row r="3094" customFormat="1" ht="16" customHeight="1" x14ac:dyDescent="0.2"/>
    <row r="3095" customFormat="1" ht="16" customHeight="1" x14ac:dyDescent="0.2"/>
    <row r="3096" customFormat="1" ht="16" customHeight="1" x14ac:dyDescent="0.2"/>
    <row r="3097" customFormat="1" ht="16" customHeight="1" x14ac:dyDescent="0.2"/>
    <row r="3098" customFormat="1" ht="16" customHeight="1" x14ac:dyDescent="0.2"/>
    <row r="3099" customFormat="1" ht="16" customHeight="1" x14ac:dyDescent="0.2"/>
    <row r="3100" customFormat="1" ht="16" customHeight="1" x14ac:dyDescent="0.2"/>
    <row r="3101" customFormat="1" ht="16" customHeight="1" x14ac:dyDescent="0.2"/>
    <row r="3102" customFormat="1" ht="16" customHeight="1" x14ac:dyDescent="0.2"/>
    <row r="3103" customFormat="1" ht="16" customHeight="1" x14ac:dyDescent="0.2"/>
    <row r="3104" customFormat="1" ht="16" customHeight="1" x14ac:dyDescent="0.2"/>
    <row r="3105" customFormat="1" ht="16" customHeight="1" x14ac:dyDescent="0.2"/>
    <row r="3106" customFormat="1" ht="16" customHeight="1" x14ac:dyDescent="0.2"/>
    <row r="3107" customFormat="1" ht="16" customHeight="1" x14ac:dyDescent="0.2"/>
    <row r="3108" customFormat="1" ht="16" customHeight="1" x14ac:dyDescent="0.2"/>
    <row r="3109" customFormat="1" ht="16" customHeight="1" x14ac:dyDescent="0.2"/>
    <row r="3110" customFormat="1" ht="16" customHeight="1" x14ac:dyDescent="0.2"/>
    <row r="3111" customFormat="1" ht="16" customHeight="1" x14ac:dyDescent="0.2"/>
    <row r="3112" customFormat="1" ht="16" customHeight="1" x14ac:dyDescent="0.2"/>
    <row r="3113" customFormat="1" ht="16" customHeight="1" x14ac:dyDescent="0.2"/>
    <row r="3114" customFormat="1" ht="16" customHeight="1" x14ac:dyDescent="0.2"/>
    <row r="3115" customFormat="1" ht="16" customHeight="1" x14ac:dyDescent="0.2"/>
    <row r="3116" customFormat="1" ht="16" customHeight="1" x14ac:dyDescent="0.2"/>
    <row r="3117" customFormat="1" ht="16" customHeight="1" x14ac:dyDescent="0.2"/>
    <row r="3118" customFormat="1" ht="16" customHeight="1" x14ac:dyDescent="0.2"/>
    <row r="3119" customFormat="1" ht="16" customHeight="1" x14ac:dyDescent="0.2"/>
    <row r="3120" customFormat="1" ht="16" customHeight="1" x14ac:dyDescent="0.2"/>
    <row r="3121" customFormat="1" ht="16" customHeight="1" x14ac:dyDescent="0.2"/>
    <row r="3122" customFormat="1" ht="16" customHeight="1" x14ac:dyDescent="0.2"/>
    <row r="3123" customFormat="1" ht="16" customHeight="1" x14ac:dyDescent="0.2"/>
    <row r="3124" customFormat="1" ht="16" customHeight="1" x14ac:dyDescent="0.2"/>
    <row r="3125" customFormat="1" ht="16" customHeight="1" x14ac:dyDescent="0.2"/>
    <row r="3126" customFormat="1" ht="16" customHeight="1" x14ac:dyDescent="0.2"/>
    <row r="3127" customFormat="1" ht="16" customHeight="1" x14ac:dyDescent="0.2"/>
    <row r="3128" customFormat="1" ht="16" customHeight="1" x14ac:dyDescent="0.2"/>
    <row r="3129" customFormat="1" ht="16" customHeight="1" x14ac:dyDescent="0.2"/>
    <row r="3130" customFormat="1" ht="16" customHeight="1" x14ac:dyDescent="0.2"/>
    <row r="3131" customFormat="1" ht="16" customHeight="1" x14ac:dyDescent="0.2"/>
    <row r="3132" customFormat="1" ht="16" customHeight="1" x14ac:dyDescent="0.2"/>
    <row r="3133" customFormat="1" ht="16" customHeight="1" x14ac:dyDescent="0.2"/>
    <row r="3134" customFormat="1" ht="16" customHeight="1" x14ac:dyDescent="0.2"/>
    <row r="3135" customFormat="1" ht="16" customHeight="1" x14ac:dyDescent="0.2"/>
    <row r="3136" customFormat="1" ht="16" customHeight="1" x14ac:dyDescent="0.2"/>
    <row r="3137" customFormat="1" ht="16" customHeight="1" x14ac:dyDescent="0.2"/>
    <row r="3138" customFormat="1" ht="16" customHeight="1" x14ac:dyDescent="0.2"/>
    <row r="3139" customFormat="1" ht="16" customHeight="1" x14ac:dyDescent="0.2"/>
    <row r="3140" customFormat="1" ht="16" customHeight="1" x14ac:dyDescent="0.2"/>
    <row r="3141" customFormat="1" ht="16" customHeight="1" x14ac:dyDescent="0.2"/>
    <row r="3142" customFormat="1" ht="16" customHeight="1" x14ac:dyDescent="0.2"/>
    <row r="3143" customFormat="1" ht="16" customHeight="1" x14ac:dyDescent="0.2"/>
    <row r="3144" customFormat="1" ht="16" customHeight="1" x14ac:dyDescent="0.2"/>
    <row r="3145" customFormat="1" ht="16" customHeight="1" x14ac:dyDescent="0.2"/>
    <row r="3146" customFormat="1" ht="16" customHeight="1" x14ac:dyDescent="0.2"/>
    <row r="3147" customFormat="1" ht="16" customHeight="1" x14ac:dyDescent="0.2"/>
    <row r="3148" customFormat="1" ht="16" customHeight="1" x14ac:dyDescent="0.2"/>
    <row r="3149" customFormat="1" ht="16" customHeight="1" x14ac:dyDescent="0.2"/>
    <row r="3150" customFormat="1" ht="16" customHeight="1" x14ac:dyDescent="0.2"/>
    <row r="3151" customFormat="1" ht="16" customHeight="1" x14ac:dyDescent="0.2"/>
    <row r="3152" customFormat="1" ht="16" customHeight="1" x14ac:dyDescent="0.2"/>
    <row r="3153" customFormat="1" ht="16" customHeight="1" x14ac:dyDescent="0.2"/>
    <row r="3154" customFormat="1" ht="16" customHeight="1" x14ac:dyDescent="0.2"/>
    <row r="3155" customFormat="1" ht="16" customHeight="1" x14ac:dyDescent="0.2"/>
    <row r="3156" customFormat="1" ht="16" customHeight="1" x14ac:dyDescent="0.2"/>
    <row r="3157" customFormat="1" ht="16" customHeight="1" x14ac:dyDescent="0.2"/>
    <row r="3158" customFormat="1" ht="16" customHeight="1" x14ac:dyDescent="0.2"/>
    <row r="3159" customFormat="1" ht="16" customHeight="1" x14ac:dyDescent="0.2"/>
    <row r="3160" customFormat="1" ht="16" customHeight="1" x14ac:dyDescent="0.2"/>
    <row r="3161" customFormat="1" ht="16" customHeight="1" x14ac:dyDescent="0.2"/>
    <row r="3162" customFormat="1" ht="16" customHeight="1" x14ac:dyDescent="0.2"/>
    <row r="3163" customFormat="1" ht="16" customHeight="1" x14ac:dyDescent="0.2"/>
    <row r="3164" customFormat="1" ht="16" customHeight="1" x14ac:dyDescent="0.2"/>
    <row r="3165" customFormat="1" ht="16" customHeight="1" x14ac:dyDescent="0.2"/>
    <row r="3166" customFormat="1" ht="16" customHeight="1" x14ac:dyDescent="0.2"/>
    <row r="3167" customFormat="1" ht="16" customHeight="1" x14ac:dyDescent="0.2"/>
    <row r="3168" customFormat="1" ht="16" customHeight="1" x14ac:dyDescent="0.2"/>
    <row r="3169" customFormat="1" ht="16" customHeight="1" x14ac:dyDescent="0.2"/>
    <row r="3170" customFormat="1" ht="16" customHeight="1" x14ac:dyDescent="0.2"/>
    <row r="3171" customFormat="1" ht="16" customHeight="1" x14ac:dyDescent="0.2"/>
    <row r="3172" customFormat="1" ht="16" customHeight="1" x14ac:dyDescent="0.2"/>
    <row r="3173" customFormat="1" ht="16" customHeight="1" x14ac:dyDescent="0.2"/>
    <row r="3174" customFormat="1" ht="16" customHeight="1" x14ac:dyDescent="0.2"/>
    <row r="3175" customFormat="1" ht="16" customHeight="1" x14ac:dyDescent="0.2"/>
    <row r="3176" customFormat="1" ht="16" customHeight="1" x14ac:dyDescent="0.2"/>
    <row r="3177" customFormat="1" ht="16" customHeight="1" x14ac:dyDescent="0.2"/>
    <row r="3178" customFormat="1" ht="16" customHeight="1" x14ac:dyDescent="0.2"/>
    <row r="3179" customFormat="1" ht="16" customHeight="1" x14ac:dyDescent="0.2"/>
    <row r="3180" customFormat="1" ht="16" customHeight="1" x14ac:dyDescent="0.2"/>
    <row r="3181" customFormat="1" ht="16" customHeight="1" x14ac:dyDescent="0.2"/>
    <row r="3182" customFormat="1" ht="16" customHeight="1" x14ac:dyDescent="0.2"/>
    <row r="3183" customFormat="1" ht="16" customHeight="1" x14ac:dyDescent="0.2"/>
    <row r="3184" customFormat="1" ht="16" customHeight="1" x14ac:dyDescent="0.2"/>
    <row r="3185" customFormat="1" ht="16" customHeight="1" x14ac:dyDescent="0.2"/>
    <row r="3186" customFormat="1" ht="16" customHeight="1" x14ac:dyDescent="0.2"/>
    <row r="3187" customFormat="1" ht="16" customHeight="1" x14ac:dyDescent="0.2"/>
    <row r="3188" customFormat="1" ht="16" customHeight="1" x14ac:dyDescent="0.2"/>
    <row r="3189" customFormat="1" ht="16" customHeight="1" x14ac:dyDescent="0.2"/>
    <row r="3190" customFormat="1" ht="16" customHeight="1" x14ac:dyDescent="0.2"/>
    <row r="3191" customFormat="1" ht="16" customHeight="1" x14ac:dyDescent="0.2"/>
    <row r="3192" customFormat="1" ht="16" customHeight="1" x14ac:dyDescent="0.2"/>
    <row r="3193" customFormat="1" ht="16" customHeight="1" x14ac:dyDescent="0.2"/>
    <row r="3194" customFormat="1" ht="16" customHeight="1" x14ac:dyDescent="0.2"/>
    <row r="3195" customFormat="1" ht="16" customHeight="1" x14ac:dyDescent="0.2"/>
    <row r="3196" customFormat="1" ht="16" customHeight="1" x14ac:dyDescent="0.2"/>
    <row r="3197" customFormat="1" ht="16" customHeight="1" x14ac:dyDescent="0.2"/>
    <row r="3198" customFormat="1" ht="16" customHeight="1" x14ac:dyDescent="0.2"/>
    <row r="3199" customFormat="1" ht="16" customHeight="1" x14ac:dyDescent="0.2"/>
    <row r="3200" customFormat="1" ht="16" customHeight="1" x14ac:dyDescent="0.2"/>
    <row r="3201" customFormat="1" ht="16" customHeight="1" x14ac:dyDescent="0.2"/>
    <row r="3202" customFormat="1" ht="16" customHeight="1" x14ac:dyDescent="0.2"/>
    <row r="3203" customFormat="1" ht="16" customHeight="1" x14ac:dyDescent="0.2"/>
    <row r="3204" customFormat="1" ht="16" customHeight="1" x14ac:dyDescent="0.2"/>
    <row r="3205" customFormat="1" ht="16" customHeight="1" x14ac:dyDescent="0.2"/>
    <row r="3206" customFormat="1" ht="16" customHeight="1" x14ac:dyDescent="0.2"/>
    <row r="3207" customFormat="1" ht="16" customHeight="1" x14ac:dyDescent="0.2"/>
    <row r="3208" customFormat="1" ht="16" customHeight="1" x14ac:dyDescent="0.2"/>
    <row r="3209" customFormat="1" ht="16" customHeight="1" x14ac:dyDescent="0.2"/>
    <row r="3210" customFormat="1" ht="16" customHeight="1" x14ac:dyDescent="0.2"/>
    <row r="3211" customFormat="1" ht="16" customHeight="1" x14ac:dyDescent="0.2"/>
    <row r="3212" customFormat="1" ht="16" customHeight="1" x14ac:dyDescent="0.2"/>
    <row r="3213" customFormat="1" ht="16" customHeight="1" x14ac:dyDescent="0.2"/>
    <row r="3214" customFormat="1" ht="16" customHeight="1" x14ac:dyDescent="0.2"/>
    <row r="3215" customFormat="1" ht="16" customHeight="1" x14ac:dyDescent="0.2"/>
    <row r="3216" customFormat="1" ht="16" customHeight="1" x14ac:dyDescent="0.2"/>
    <row r="3217" customFormat="1" ht="16" customHeight="1" x14ac:dyDescent="0.2"/>
    <row r="3218" customFormat="1" ht="16" customHeight="1" x14ac:dyDescent="0.2"/>
    <row r="3219" customFormat="1" ht="16" customHeight="1" x14ac:dyDescent="0.2"/>
    <row r="3220" customFormat="1" ht="16" customHeight="1" x14ac:dyDescent="0.2"/>
    <row r="3221" customFormat="1" ht="16" customHeight="1" x14ac:dyDescent="0.2"/>
    <row r="3222" customFormat="1" ht="16" customHeight="1" x14ac:dyDescent="0.2"/>
    <row r="3223" customFormat="1" ht="16" customHeight="1" x14ac:dyDescent="0.2"/>
    <row r="3224" customFormat="1" ht="16" customHeight="1" x14ac:dyDescent="0.2"/>
    <row r="3225" customFormat="1" ht="16" customHeight="1" x14ac:dyDescent="0.2"/>
    <row r="3226" customFormat="1" ht="16" customHeight="1" x14ac:dyDescent="0.2"/>
    <row r="3227" customFormat="1" ht="16" customHeight="1" x14ac:dyDescent="0.2"/>
    <row r="3228" customFormat="1" ht="16" customHeight="1" x14ac:dyDescent="0.2"/>
    <row r="3229" customFormat="1" ht="16" customHeight="1" x14ac:dyDescent="0.2"/>
    <row r="3230" customFormat="1" ht="16" customHeight="1" x14ac:dyDescent="0.2"/>
    <row r="3231" customFormat="1" ht="16" customHeight="1" x14ac:dyDescent="0.2"/>
    <row r="3232" customFormat="1" ht="16" customHeight="1" x14ac:dyDescent="0.2"/>
    <row r="3233" customFormat="1" ht="16" customHeight="1" x14ac:dyDescent="0.2"/>
    <row r="3234" customFormat="1" ht="16" customHeight="1" x14ac:dyDescent="0.2"/>
    <row r="3235" customFormat="1" ht="16" customHeight="1" x14ac:dyDescent="0.2"/>
    <row r="3236" customFormat="1" ht="16" customHeight="1" x14ac:dyDescent="0.2"/>
    <row r="3237" customFormat="1" ht="16" customHeight="1" x14ac:dyDescent="0.2"/>
    <row r="3238" customFormat="1" ht="16" customHeight="1" x14ac:dyDescent="0.2"/>
    <row r="3239" customFormat="1" ht="16" customHeight="1" x14ac:dyDescent="0.2"/>
    <row r="3240" customFormat="1" ht="16" customHeight="1" x14ac:dyDescent="0.2"/>
    <row r="3241" customFormat="1" ht="16" customHeight="1" x14ac:dyDescent="0.2"/>
    <row r="3242" customFormat="1" ht="16" customHeight="1" x14ac:dyDescent="0.2"/>
    <row r="3243" customFormat="1" ht="16" customHeight="1" x14ac:dyDescent="0.2"/>
    <row r="3244" customFormat="1" ht="16" customHeight="1" x14ac:dyDescent="0.2"/>
    <row r="3245" customFormat="1" ht="16" customHeight="1" x14ac:dyDescent="0.2"/>
    <row r="3246" customFormat="1" ht="16" customHeight="1" x14ac:dyDescent="0.2"/>
    <row r="3247" customFormat="1" ht="16" customHeight="1" x14ac:dyDescent="0.2"/>
    <row r="3248" customFormat="1" ht="16" customHeight="1" x14ac:dyDescent="0.2"/>
    <row r="3249" customFormat="1" ht="16" customHeight="1" x14ac:dyDescent="0.2"/>
    <row r="3250" customFormat="1" ht="16" customHeight="1" x14ac:dyDescent="0.2"/>
    <row r="3251" customFormat="1" ht="16" customHeight="1" x14ac:dyDescent="0.2"/>
    <row r="3252" customFormat="1" ht="16" customHeight="1" x14ac:dyDescent="0.2"/>
    <row r="3253" customFormat="1" ht="16" customHeight="1" x14ac:dyDescent="0.2"/>
    <row r="3254" customFormat="1" ht="16" customHeight="1" x14ac:dyDescent="0.2"/>
    <row r="3255" customFormat="1" ht="16" customHeight="1" x14ac:dyDescent="0.2"/>
    <row r="3256" customFormat="1" ht="16" customHeight="1" x14ac:dyDescent="0.2"/>
    <row r="3257" customFormat="1" ht="16" customHeight="1" x14ac:dyDescent="0.2"/>
    <row r="3258" customFormat="1" ht="16" customHeight="1" x14ac:dyDescent="0.2"/>
    <row r="3259" customFormat="1" ht="16" customHeight="1" x14ac:dyDescent="0.2"/>
    <row r="3260" customFormat="1" ht="16" customHeight="1" x14ac:dyDescent="0.2"/>
    <row r="3261" customFormat="1" ht="16" customHeight="1" x14ac:dyDescent="0.2"/>
    <row r="3262" customFormat="1" ht="16" customHeight="1" x14ac:dyDescent="0.2"/>
    <row r="3263" customFormat="1" ht="16" customHeight="1" x14ac:dyDescent="0.2"/>
    <row r="3264" customFormat="1" ht="16" customHeight="1" x14ac:dyDescent="0.2"/>
    <row r="3265" customFormat="1" ht="16" customHeight="1" x14ac:dyDescent="0.2"/>
    <row r="3266" customFormat="1" ht="16" customHeight="1" x14ac:dyDescent="0.2"/>
    <row r="3267" customFormat="1" ht="16" customHeight="1" x14ac:dyDescent="0.2"/>
    <row r="3268" customFormat="1" ht="16" customHeight="1" x14ac:dyDescent="0.2"/>
    <row r="3269" customFormat="1" ht="16" customHeight="1" x14ac:dyDescent="0.2"/>
    <row r="3270" customFormat="1" ht="16" customHeight="1" x14ac:dyDescent="0.2"/>
    <row r="3271" customFormat="1" ht="16" customHeight="1" x14ac:dyDescent="0.2"/>
    <row r="3272" customFormat="1" ht="16" customHeight="1" x14ac:dyDescent="0.2"/>
    <row r="3273" customFormat="1" ht="16" customHeight="1" x14ac:dyDescent="0.2"/>
    <row r="3274" customFormat="1" ht="16" customHeight="1" x14ac:dyDescent="0.2"/>
    <row r="3275" customFormat="1" ht="16" customHeight="1" x14ac:dyDescent="0.2"/>
    <row r="3276" customFormat="1" ht="16" customHeight="1" x14ac:dyDescent="0.2"/>
    <row r="3277" customFormat="1" ht="16" customHeight="1" x14ac:dyDescent="0.2"/>
    <row r="3278" customFormat="1" ht="16" customHeight="1" x14ac:dyDescent="0.2"/>
    <row r="3279" customFormat="1" ht="16" customHeight="1" x14ac:dyDescent="0.2"/>
    <row r="3280" customFormat="1" ht="16" customHeight="1" x14ac:dyDescent="0.2"/>
    <row r="3281" customFormat="1" ht="16" customHeight="1" x14ac:dyDescent="0.2"/>
    <row r="3282" customFormat="1" ht="16" customHeight="1" x14ac:dyDescent="0.2"/>
    <row r="3283" customFormat="1" ht="16" customHeight="1" x14ac:dyDescent="0.2"/>
    <row r="3284" customFormat="1" ht="16" customHeight="1" x14ac:dyDescent="0.2"/>
    <row r="3285" customFormat="1" ht="16" customHeight="1" x14ac:dyDescent="0.2"/>
    <row r="3286" customFormat="1" ht="16" customHeight="1" x14ac:dyDescent="0.2"/>
    <row r="3287" customFormat="1" ht="16" customHeight="1" x14ac:dyDescent="0.2"/>
    <row r="3288" customFormat="1" ht="16" customHeight="1" x14ac:dyDescent="0.2"/>
    <row r="3289" customFormat="1" ht="16" customHeight="1" x14ac:dyDescent="0.2"/>
    <row r="3290" customFormat="1" ht="16" customHeight="1" x14ac:dyDescent="0.2"/>
    <row r="3291" customFormat="1" ht="16" customHeight="1" x14ac:dyDescent="0.2"/>
    <row r="3292" customFormat="1" ht="16" customHeight="1" x14ac:dyDescent="0.2"/>
    <row r="3293" customFormat="1" ht="16" customHeight="1" x14ac:dyDescent="0.2"/>
    <row r="3294" customFormat="1" ht="16" customHeight="1" x14ac:dyDescent="0.2"/>
    <row r="3295" customFormat="1" ht="16" customHeight="1" x14ac:dyDescent="0.2"/>
    <row r="3296" customFormat="1" ht="16" customHeight="1" x14ac:dyDescent="0.2"/>
    <row r="3297" customFormat="1" ht="16" customHeight="1" x14ac:dyDescent="0.2"/>
    <row r="3298" customFormat="1" ht="16" customHeight="1" x14ac:dyDescent="0.2"/>
    <row r="3299" customFormat="1" ht="16" customHeight="1" x14ac:dyDescent="0.2"/>
    <row r="3300" customFormat="1" ht="16" customHeight="1" x14ac:dyDescent="0.2"/>
    <row r="3301" customFormat="1" ht="16" customHeight="1" x14ac:dyDescent="0.2"/>
    <row r="3302" customFormat="1" ht="16" customHeight="1" x14ac:dyDescent="0.2"/>
    <row r="3303" customFormat="1" ht="16" customHeight="1" x14ac:dyDescent="0.2"/>
    <row r="3304" customFormat="1" ht="16" customHeight="1" x14ac:dyDescent="0.2"/>
    <row r="3305" customFormat="1" ht="16" customHeight="1" x14ac:dyDescent="0.2"/>
    <row r="3306" customFormat="1" ht="16" customHeight="1" x14ac:dyDescent="0.2"/>
    <row r="3307" customFormat="1" ht="16" customHeight="1" x14ac:dyDescent="0.2"/>
    <row r="3308" customFormat="1" ht="16" customHeight="1" x14ac:dyDescent="0.2"/>
    <row r="3309" customFormat="1" ht="16" customHeight="1" x14ac:dyDescent="0.2"/>
    <row r="3310" customFormat="1" ht="16" customHeight="1" x14ac:dyDescent="0.2"/>
    <row r="3311" customFormat="1" ht="16" customHeight="1" x14ac:dyDescent="0.2"/>
    <row r="3312" customFormat="1" ht="16" customHeight="1" x14ac:dyDescent="0.2"/>
    <row r="3313" customFormat="1" ht="16" customHeight="1" x14ac:dyDescent="0.2"/>
    <row r="3314" customFormat="1" ht="16" customHeight="1" x14ac:dyDescent="0.2"/>
    <row r="3315" customFormat="1" ht="16" customHeight="1" x14ac:dyDescent="0.2"/>
    <row r="3316" customFormat="1" ht="16" customHeight="1" x14ac:dyDescent="0.2"/>
    <row r="3317" customFormat="1" ht="16" customHeight="1" x14ac:dyDescent="0.2"/>
    <row r="3318" customFormat="1" ht="16" customHeight="1" x14ac:dyDescent="0.2"/>
    <row r="3319" customFormat="1" ht="16" customHeight="1" x14ac:dyDescent="0.2"/>
    <row r="3320" customFormat="1" ht="16" customHeight="1" x14ac:dyDescent="0.2"/>
    <row r="3321" customFormat="1" ht="16" customHeight="1" x14ac:dyDescent="0.2"/>
    <row r="3322" customFormat="1" ht="16" customHeight="1" x14ac:dyDescent="0.2"/>
    <row r="3323" customFormat="1" ht="16" customHeight="1" x14ac:dyDescent="0.2"/>
    <row r="3324" customFormat="1" ht="16" customHeight="1" x14ac:dyDescent="0.2"/>
    <row r="3325" customFormat="1" ht="16" customHeight="1" x14ac:dyDescent="0.2"/>
    <row r="3326" customFormat="1" ht="16" customHeight="1" x14ac:dyDescent="0.2"/>
    <row r="3327" customFormat="1" ht="16" customHeight="1" x14ac:dyDescent="0.2"/>
    <row r="3328" customFormat="1" ht="16" customHeight="1" x14ac:dyDescent="0.2"/>
    <row r="3329" customFormat="1" ht="16" customHeight="1" x14ac:dyDescent="0.2"/>
    <row r="3330" customFormat="1" ht="16" customHeight="1" x14ac:dyDescent="0.2"/>
    <row r="3331" customFormat="1" ht="16" customHeight="1" x14ac:dyDescent="0.2"/>
    <row r="3332" customFormat="1" ht="16" customHeight="1" x14ac:dyDescent="0.2"/>
    <row r="3333" customFormat="1" ht="16" customHeight="1" x14ac:dyDescent="0.2"/>
    <row r="3334" customFormat="1" ht="16" customHeight="1" x14ac:dyDescent="0.2"/>
    <row r="3335" customFormat="1" ht="16" customHeight="1" x14ac:dyDescent="0.2"/>
    <row r="3336" customFormat="1" ht="16" customHeight="1" x14ac:dyDescent="0.2"/>
    <row r="3337" customFormat="1" ht="16" customHeight="1" x14ac:dyDescent="0.2"/>
    <row r="3338" customFormat="1" ht="16" customHeight="1" x14ac:dyDescent="0.2"/>
    <row r="3339" customFormat="1" ht="16" customHeight="1" x14ac:dyDescent="0.2"/>
    <row r="3340" customFormat="1" ht="16" customHeight="1" x14ac:dyDescent="0.2"/>
    <row r="3341" customFormat="1" ht="16" customHeight="1" x14ac:dyDescent="0.2"/>
    <row r="3342" customFormat="1" ht="16" customHeight="1" x14ac:dyDescent="0.2"/>
    <row r="3343" customFormat="1" ht="16" customHeight="1" x14ac:dyDescent="0.2"/>
    <row r="3344" customFormat="1" ht="16" customHeight="1" x14ac:dyDescent="0.2"/>
    <row r="3345" customFormat="1" ht="16" customHeight="1" x14ac:dyDescent="0.2"/>
    <row r="3346" customFormat="1" ht="16" customHeight="1" x14ac:dyDescent="0.2"/>
    <row r="3347" customFormat="1" ht="16" customHeight="1" x14ac:dyDescent="0.2"/>
    <row r="3348" customFormat="1" ht="16" customHeight="1" x14ac:dyDescent="0.2"/>
    <row r="3349" customFormat="1" ht="16" customHeight="1" x14ac:dyDescent="0.2"/>
    <row r="3350" customFormat="1" ht="16" customHeight="1" x14ac:dyDescent="0.2"/>
    <row r="3351" customFormat="1" ht="16" customHeight="1" x14ac:dyDescent="0.2"/>
    <row r="3352" customFormat="1" ht="16" customHeight="1" x14ac:dyDescent="0.2"/>
    <row r="3353" customFormat="1" ht="16" customHeight="1" x14ac:dyDescent="0.2"/>
    <row r="3354" customFormat="1" ht="16" customHeight="1" x14ac:dyDescent="0.2"/>
    <row r="3355" customFormat="1" ht="16" customHeight="1" x14ac:dyDescent="0.2"/>
    <row r="3356" customFormat="1" ht="16" customHeight="1" x14ac:dyDescent="0.2"/>
    <row r="3357" customFormat="1" ht="16" customHeight="1" x14ac:dyDescent="0.2"/>
    <row r="3358" customFormat="1" ht="16" customHeight="1" x14ac:dyDescent="0.2"/>
    <row r="3359" customFormat="1" ht="16" customHeight="1" x14ac:dyDescent="0.2"/>
    <row r="3360" customFormat="1" ht="16" customHeight="1" x14ac:dyDescent="0.2"/>
    <row r="3361" customFormat="1" ht="16" customHeight="1" x14ac:dyDescent="0.2"/>
    <row r="3362" customFormat="1" ht="16" customHeight="1" x14ac:dyDescent="0.2"/>
    <row r="3363" customFormat="1" ht="16" customHeight="1" x14ac:dyDescent="0.2"/>
    <row r="3364" customFormat="1" ht="16" customHeight="1" x14ac:dyDescent="0.2"/>
    <row r="3365" customFormat="1" ht="16" customHeight="1" x14ac:dyDescent="0.2"/>
    <row r="3366" customFormat="1" ht="16" customHeight="1" x14ac:dyDescent="0.2"/>
    <row r="3367" customFormat="1" ht="16" customHeight="1" x14ac:dyDescent="0.2"/>
    <row r="3368" customFormat="1" ht="16" customHeight="1" x14ac:dyDescent="0.2"/>
    <row r="3369" customFormat="1" ht="16" customHeight="1" x14ac:dyDescent="0.2"/>
    <row r="3370" customFormat="1" ht="16" customHeight="1" x14ac:dyDescent="0.2"/>
    <row r="3371" customFormat="1" ht="16" customHeight="1" x14ac:dyDescent="0.2"/>
    <row r="3372" customFormat="1" ht="16" customHeight="1" x14ac:dyDescent="0.2"/>
    <row r="3373" customFormat="1" ht="16" customHeight="1" x14ac:dyDescent="0.2"/>
    <row r="3374" customFormat="1" ht="16" customHeight="1" x14ac:dyDescent="0.2"/>
    <row r="3375" customFormat="1" ht="16" customHeight="1" x14ac:dyDescent="0.2"/>
    <row r="3376" customFormat="1" ht="16" customHeight="1" x14ac:dyDescent="0.2"/>
    <row r="3377" customFormat="1" ht="16" customHeight="1" x14ac:dyDescent="0.2"/>
    <row r="3378" customFormat="1" ht="16" customHeight="1" x14ac:dyDescent="0.2"/>
    <row r="3379" customFormat="1" ht="16" customHeight="1" x14ac:dyDescent="0.2"/>
    <row r="3380" customFormat="1" ht="16" customHeight="1" x14ac:dyDescent="0.2"/>
    <row r="3381" customFormat="1" ht="16" customHeight="1" x14ac:dyDescent="0.2"/>
    <row r="3382" customFormat="1" ht="16" customHeight="1" x14ac:dyDescent="0.2"/>
    <row r="3383" customFormat="1" ht="16" customHeight="1" x14ac:dyDescent="0.2"/>
    <row r="3384" customFormat="1" ht="16" customHeight="1" x14ac:dyDescent="0.2"/>
    <row r="3385" customFormat="1" ht="16" customHeight="1" x14ac:dyDescent="0.2"/>
    <row r="3386" customFormat="1" ht="16" customHeight="1" x14ac:dyDescent="0.2"/>
    <row r="3387" customFormat="1" ht="16" customHeight="1" x14ac:dyDescent="0.2"/>
    <row r="3388" customFormat="1" ht="16" customHeight="1" x14ac:dyDescent="0.2"/>
    <row r="3389" customFormat="1" ht="16" customHeight="1" x14ac:dyDescent="0.2"/>
    <row r="3390" customFormat="1" ht="16" customHeight="1" x14ac:dyDescent="0.2"/>
    <row r="3391" customFormat="1" ht="16" customHeight="1" x14ac:dyDescent="0.2"/>
    <row r="3392" customFormat="1" ht="16" customHeight="1" x14ac:dyDescent="0.2"/>
    <row r="3393" customFormat="1" ht="16" customHeight="1" x14ac:dyDescent="0.2"/>
    <row r="3394" customFormat="1" ht="16" customHeight="1" x14ac:dyDescent="0.2"/>
    <row r="3395" customFormat="1" ht="16" customHeight="1" x14ac:dyDescent="0.2"/>
    <row r="3396" customFormat="1" ht="16" customHeight="1" x14ac:dyDescent="0.2"/>
    <row r="3397" customFormat="1" ht="16" customHeight="1" x14ac:dyDescent="0.2"/>
    <row r="3398" customFormat="1" ht="16" customHeight="1" x14ac:dyDescent="0.2"/>
    <row r="3399" customFormat="1" ht="16" customHeight="1" x14ac:dyDescent="0.2"/>
    <row r="3400" customFormat="1" ht="16" customHeight="1" x14ac:dyDescent="0.2"/>
    <row r="3401" customFormat="1" ht="16" customHeight="1" x14ac:dyDescent="0.2"/>
    <row r="3402" customFormat="1" ht="16" customHeight="1" x14ac:dyDescent="0.2"/>
    <row r="3403" customFormat="1" ht="16" customHeight="1" x14ac:dyDescent="0.2"/>
    <row r="3404" customFormat="1" ht="16" customHeight="1" x14ac:dyDescent="0.2"/>
    <row r="3405" customFormat="1" ht="16" customHeight="1" x14ac:dyDescent="0.2"/>
    <row r="3406" customFormat="1" ht="16" customHeight="1" x14ac:dyDescent="0.2"/>
    <row r="3407" customFormat="1" ht="16" customHeight="1" x14ac:dyDescent="0.2"/>
    <row r="3408" customFormat="1" ht="16" customHeight="1" x14ac:dyDescent="0.2"/>
    <row r="3409" customFormat="1" ht="16" customHeight="1" x14ac:dyDescent="0.2"/>
    <row r="3410" customFormat="1" ht="16" customHeight="1" x14ac:dyDescent="0.2"/>
    <row r="3411" customFormat="1" ht="16" customHeight="1" x14ac:dyDescent="0.2"/>
    <row r="3412" customFormat="1" ht="16" customHeight="1" x14ac:dyDescent="0.2"/>
    <row r="3413" customFormat="1" ht="16" customHeight="1" x14ac:dyDescent="0.2"/>
    <row r="3414" customFormat="1" ht="16" customHeight="1" x14ac:dyDescent="0.2"/>
    <row r="3415" customFormat="1" ht="16" customHeight="1" x14ac:dyDescent="0.2"/>
    <row r="3416" customFormat="1" ht="16" customHeight="1" x14ac:dyDescent="0.2"/>
    <row r="3417" customFormat="1" ht="16" customHeight="1" x14ac:dyDescent="0.2"/>
    <row r="3418" customFormat="1" ht="16" customHeight="1" x14ac:dyDescent="0.2"/>
    <row r="3419" customFormat="1" ht="16" customHeight="1" x14ac:dyDescent="0.2"/>
    <row r="3420" customFormat="1" ht="16" customHeight="1" x14ac:dyDescent="0.2"/>
    <row r="3421" customFormat="1" ht="16" customHeight="1" x14ac:dyDescent="0.2"/>
    <row r="3422" customFormat="1" ht="16" customHeight="1" x14ac:dyDescent="0.2"/>
    <row r="3423" customFormat="1" ht="16" customHeight="1" x14ac:dyDescent="0.2"/>
    <row r="3424" customFormat="1" ht="16" customHeight="1" x14ac:dyDescent="0.2"/>
    <row r="3425" customFormat="1" ht="16" customHeight="1" x14ac:dyDescent="0.2"/>
    <row r="3426" customFormat="1" ht="16" customHeight="1" x14ac:dyDescent="0.2"/>
    <row r="3427" customFormat="1" ht="16" customHeight="1" x14ac:dyDescent="0.2"/>
    <row r="3428" customFormat="1" ht="16" customHeight="1" x14ac:dyDescent="0.2"/>
    <row r="3429" customFormat="1" ht="16" customHeight="1" x14ac:dyDescent="0.2"/>
    <row r="3430" customFormat="1" ht="16" customHeight="1" x14ac:dyDescent="0.2"/>
    <row r="3431" customFormat="1" ht="16" customHeight="1" x14ac:dyDescent="0.2"/>
    <row r="3432" customFormat="1" ht="16" customHeight="1" x14ac:dyDescent="0.2"/>
    <row r="3433" customFormat="1" ht="16" customHeight="1" x14ac:dyDescent="0.2"/>
    <row r="3434" customFormat="1" ht="16" customHeight="1" x14ac:dyDescent="0.2"/>
    <row r="3435" customFormat="1" ht="16" customHeight="1" x14ac:dyDescent="0.2"/>
    <row r="3436" customFormat="1" ht="16" customHeight="1" x14ac:dyDescent="0.2"/>
    <row r="3437" customFormat="1" ht="16" customHeight="1" x14ac:dyDescent="0.2"/>
    <row r="3438" customFormat="1" ht="16" customHeight="1" x14ac:dyDescent="0.2"/>
    <row r="3439" customFormat="1" ht="16" customHeight="1" x14ac:dyDescent="0.2"/>
    <row r="3440" customFormat="1" ht="16" customHeight="1" x14ac:dyDescent="0.2"/>
    <row r="3441" customFormat="1" ht="16" customHeight="1" x14ac:dyDescent="0.2"/>
    <row r="3442" customFormat="1" ht="16" customHeight="1" x14ac:dyDescent="0.2"/>
    <row r="3443" customFormat="1" ht="16" customHeight="1" x14ac:dyDescent="0.2"/>
    <row r="3444" customFormat="1" ht="16" customHeight="1" x14ac:dyDescent="0.2"/>
    <row r="3445" customFormat="1" ht="16" customHeight="1" x14ac:dyDescent="0.2"/>
    <row r="3446" customFormat="1" ht="16" customHeight="1" x14ac:dyDescent="0.2"/>
    <row r="3447" customFormat="1" ht="16" customHeight="1" x14ac:dyDescent="0.2"/>
    <row r="3448" customFormat="1" ht="16" customHeight="1" x14ac:dyDescent="0.2"/>
    <row r="3449" customFormat="1" ht="16" customHeight="1" x14ac:dyDescent="0.2"/>
    <row r="3450" customFormat="1" ht="16" customHeight="1" x14ac:dyDescent="0.2"/>
    <row r="3451" customFormat="1" ht="16" customHeight="1" x14ac:dyDescent="0.2"/>
    <row r="3452" customFormat="1" ht="16" customHeight="1" x14ac:dyDescent="0.2"/>
    <row r="3453" customFormat="1" ht="16" customHeight="1" x14ac:dyDescent="0.2"/>
    <row r="3454" customFormat="1" ht="16" customHeight="1" x14ac:dyDescent="0.2"/>
    <row r="3455" customFormat="1" ht="16" customHeight="1" x14ac:dyDescent="0.2"/>
    <row r="3456" customFormat="1" ht="16" customHeight="1" x14ac:dyDescent="0.2"/>
    <row r="3457" customFormat="1" ht="16" customHeight="1" x14ac:dyDescent="0.2"/>
    <row r="3458" customFormat="1" ht="16" customHeight="1" x14ac:dyDescent="0.2"/>
    <row r="3459" customFormat="1" ht="16" customHeight="1" x14ac:dyDescent="0.2"/>
    <row r="3460" customFormat="1" ht="16" customHeight="1" x14ac:dyDescent="0.2"/>
    <row r="3461" customFormat="1" ht="16" customHeight="1" x14ac:dyDescent="0.2"/>
    <row r="3462" customFormat="1" ht="16" customHeight="1" x14ac:dyDescent="0.2"/>
    <row r="3463" customFormat="1" ht="16" customHeight="1" x14ac:dyDescent="0.2"/>
    <row r="3464" customFormat="1" ht="16" customHeight="1" x14ac:dyDescent="0.2"/>
    <row r="3465" customFormat="1" ht="16" customHeight="1" x14ac:dyDescent="0.2"/>
    <row r="3466" customFormat="1" ht="16" customHeight="1" x14ac:dyDescent="0.2"/>
    <row r="3467" customFormat="1" ht="16" customHeight="1" x14ac:dyDescent="0.2"/>
    <row r="3468" customFormat="1" ht="16" customHeight="1" x14ac:dyDescent="0.2"/>
    <row r="3469" customFormat="1" ht="16" customHeight="1" x14ac:dyDescent="0.2"/>
    <row r="3470" customFormat="1" ht="16" customHeight="1" x14ac:dyDescent="0.2"/>
    <row r="3471" customFormat="1" ht="16" customHeight="1" x14ac:dyDescent="0.2"/>
    <row r="3472" customFormat="1" ht="16" customHeight="1" x14ac:dyDescent="0.2"/>
    <row r="3473" customFormat="1" ht="16" customHeight="1" x14ac:dyDescent="0.2"/>
    <row r="3474" customFormat="1" ht="16" customHeight="1" x14ac:dyDescent="0.2"/>
    <row r="3475" customFormat="1" ht="16" customHeight="1" x14ac:dyDescent="0.2"/>
    <row r="3476" customFormat="1" ht="16" customHeight="1" x14ac:dyDescent="0.2"/>
    <row r="3477" customFormat="1" ht="16" customHeight="1" x14ac:dyDescent="0.2"/>
    <row r="3478" customFormat="1" ht="16" customHeight="1" x14ac:dyDescent="0.2"/>
    <row r="3479" customFormat="1" ht="16" customHeight="1" x14ac:dyDescent="0.2"/>
    <row r="3480" customFormat="1" ht="16" customHeight="1" x14ac:dyDescent="0.2"/>
    <row r="3481" customFormat="1" ht="16" customHeight="1" x14ac:dyDescent="0.2"/>
    <row r="3482" customFormat="1" ht="16" customHeight="1" x14ac:dyDescent="0.2"/>
    <row r="3483" customFormat="1" ht="16" customHeight="1" x14ac:dyDescent="0.2"/>
    <row r="3484" customFormat="1" ht="16" customHeight="1" x14ac:dyDescent="0.2"/>
    <row r="3485" customFormat="1" ht="16" customHeight="1" x14ac:dyDescent="0.2"/>
    <row r="3486" customFormat="1" ht="16" customHeight="1" x14ac:dyDescent="0.2"/>
    <row r="3487" customFormat="1" ht="16" customHeight="1" x14ac:dyDescent="0.2"/>
    <row r="3488" customFormat="1" ht="16" customHeight="1" x14ac:dyDescent="0.2"/>
    <row r="3489" customFormat="1" ht="16" customHeight="1" x14ac:dyDescent="0.2"/>
    <row r="3490" customFormat="1" ht="16" customHeight="1" x14ac:dyDescent="0.2"/>
    <row r="3491" customFormat="1" ht="16" customHeight="1" x14ac:dyDescent="0.2"/>
    <row r="3492" customFormat="1" ht="16" customHeight="1" x14ac:dyDescent="0.2"/>
    <row r="3493" customFormat="1" ht="16" customHeight="1" x14ac:dyDescent="0.2"/>
    <row r="3494" customFormat="1" ht="16" customHeight="1" x14ac:dyDescent="0.2"/>
    <row r="3495" customFormat="1" ht="16" customHeight="1" x14ac:dyDescent="0.2"/>
    <row r="3496" customFormat="1" ht="16" customHeight="1" x14ac:dyDescent="0.2"/>
    <row r="3497" customFormat="1" ht="16" customHeight="1" x14ac:dyDescent="0.2"/>
    <row r="3498" customFormat="1" ht="16" customHeight="1" x14ac:dyDescent="0.2"/>
    <row r="3499" customFormat="1" ht="16" customHeight="1" x14ac:dyDescent="0.2"/>
    <row r="3500" customFormat="1" ht="16" customHeight="1" x14ac:dyDescent="0.2"/>
    <row r="3501" customFormat="1" ht="16" customHeight="1" x14ac:dyDescent="0.2"/>
    <row r="3502" customFormat="1" ht="16" customHeight="1" x14ac:dyDescent="0.2"/>
    <row r="3503" customFormat="1" ht="16" customHeight="1" x14ac:dyDescent="0.2"/>
    <row r="3504" customFormat="1" ht="16" customHeight="1" x14ac:dyDescent="0.2"/>
    <row r="3505" customFormat="1" ht="16" customHeight="1" x14ac:dyDescent="0.2"/>
    <row r="3506" customFormat="1" ht="16" customHeight="1" x14ac:dyDescent="0.2"/>
    <row r="3507" customFormat="1" ht="16" customHeight="1" x14ac:dyDescent="0.2"/>
    <row r="3508" customFormat="1" ht="16" customHeight="1" x14ac:dyDescent="0.2"/>
    <row r="3509" customFormat="1" ht="16" customHeight="1" x14ac:dyDescent="0.2"/>
    <row r="3510" customFormat="1" ht="16" customHeight="1" x14ac:dyDescent="0.2"/>
    <row r="3511" customFormat="1" ht="16" customHeight="1" x14ac:dyDescent="0.2"/>
    <row r="3512" customFormat="1" ht="16" customHeight="1" x14ac:dyDescent="0.2"/>
    <row r="3513" customFormat="1" ht="16" customHeight="1" x14ac:dyDescent="0.2"/>
    <row r="3514" customFormat="1" ht="16" customHeight="1" x14ac:dyDescent="0.2"/>
    <row r="3515" customFormat="1" ht="16" customHeight="1" x14ac:dyDescent="0.2"/>
    <row r="3516" customFormat="1" ht="16" customHeight="1" x14ac:dyDescent="0.2"/>
    <row r="3517" customFormat="1" ht="16" customHeight="1" x14ac:dyDescent="0.2"/>
    <row r="3518" customFormat="1" ht="16" customHeight="1" x14ac:dyDescent="0.2"/>
    <row r="3519" customFormat="1" ht="16" customHeight="1" x14ac:dyDescent="0.2"/>
    <row r="3520" customFormat="1" ht="16" customHeight="1" x14ac:dyDescent="0.2"/>
    <row r="3521" customFormat="1" ht="16" customHeight="1" x14ac:dyDescent="0.2"/>
    <row r="3522" customFormat="1" ht="16" customHeight="1" x14ac:dyDescent="0.2"/>
    <row r="3523" customFormat="1" ht="16" customHeight="1" x14ac:dyDescent="0.2"/>
    <row r="3524" customFormat="1" ht="16" customHeight="1" x14ac:dyDescent="0.2"/>
    <row r="3525" customFormat="1" ht="16" customHeight="1" x14ac:dyDescent="0.2"/>
    <row r="3526" customFormat="1" ht="16" customHeight="1" x14ac:dyDescent="0.2"/>
    <row r="3527" customFormat="1" ht="16" customHeight="1" x14ac:dyDescent="0.2"/>
    <row r="3528" customFormat="1" ht="16" customHeight="1" x14ac:dyDescent="0.2"/>
    <row r="3529" customFormat="1" ht="16" customHeight="1" x14ac:dyDescent="0.2"/>
    <row r="3530" customFormat="1" ht="16" customHeight="1" x14ac:dyDescent="0.2"/>
    <row r="3531" customFormat="1" ht="16" customHeight="1" x14ac:dyDescent="0.2"/>
    <row r="3532" customFormat="1" ht="16" customHeight="1" x14ac:dyDescent="0.2"/>
    <row r="3533" customFormat="1" ht="16" customHeight="1" x14ac:dyDescent="0.2"/>
    <row r="3534" customFormat="1" ht="16" customHeight="1" x14ac:dyDescent="0.2"/>
    <row r="3535" customFormat="1" ht="16" customHeight="1" x14ac:dyDescent="0.2"/>
    <row r="3536" customFormat="1" ht="16" customHeight="1" x14ac:dyDescent="0.2"/>
    <row r="3537" customFormat="1" ht="16" customHeight="1" x14ac:dyDescent="0.2"/>
    <row r="3538" customFormat="1" ht="16" customHeight="1" x14ac:dyDescent="0.2"/>
    <row r="3539" customFormat="1" ht="16" customHeight="1" x14ac:dyDescent="0.2"/>
    <row r="3540" customFormat="1" ht="16" customHeight="1" x14ac:dyDescent="0.2"/>
    <row r="3541" customFormat="1" ht="16" customHeight="1" x14ac:dyDescent="0.2"/>
    <row r="3542" customFormat="1" ht="16" customHeight="1" x14ac:dyDescent="0.2"/>
    <row r="3543" customFormat="1" ht="16" customHeight="1" x14ac:dyDescent="0.2"/>
    <row r="3544" customFormat="1" ht="16" customHeight="1" x14ac:dyDescent="0.2"/>
    <row r="3545" customFormat="1" ht="16" customHeight="1" x14ac:dyDescent="0.2"/>
    <row r="3546" customFormat="1" ht="16" customHeight="1" x14ac:dyDescent="0.2"/>
    <row r="3547" customFormat="1" ht="16" customHeight="1" x14ac:dyDescent="0.2"/>
    <row r="3548" customFormat="1" ht="16" customHeight="1" x14ac:dyDescent="0.2"/>
    <row r="3549" customFormat="1" ht="16" customHeight="1" x14ac:dyDescent="0.2"/>
    <row r="3550" customFormat="1" ht="16" customHeight="1" x14ac:dyDescent="0.2"/>
    <row r="3551" customFormat="1" ht="16" customHeight="1" x14ac:dyDescent="0.2"/>
    <row r="3552" customFormat="1" ht="16" customHeight="1" x14ac:dyDescent="0.2"/>
    <row r="3553" customFormat="1" ht="16" customHeight="1" x14ac:dyDescent="0.2"/>
    <row r="3554" customFormat="1" ht="16" customHeight="1" x14ac:dyDescent="0.2"/>
    <row r="3555" customFormat="1" ht="16" customHeight="1" x14ac:dyDescent="0.2"/>
    <row r="3556" customFormat="1" ht="16" customHeight="1" x14ac:dyDescent="0.2"/>
    <row r="3557" customFormat="1" ht="16" customHeight="1" x14ac:dyDescent="0.2"/>
    <row r="3558" customFormat="1" ht="16" customHeight="1" x14ac:dyDescent="0.2"/>
    <row r="3559" customFormat="1" ht="16" customHeight="1" x14ac:dyDescent="0.2"/>
    <row r="3560" customFormat="1" ht="16" customHeight="1" x14ac:dyDescent="0.2"/>
    <row r="3561" customFormat="1" ht="16" customHeight="1" x14ac:dyDescent="0.2"/>
    <row r="3562" customFormat="1" ht="16" customHeight="1" x14ac:dyDescent="0.2"/>
    <row r="3563" customFormat="1" ht="16" customHeight="1" x14ac:dyDescent="0.2"/>
    <row r="3564" customFormat="1" ht="16" customHeight="1" x14ac:dyDescent="0.2"/>
    <row r="3565" customFormat="1" ht="16" customHeight="1" x14ac:dyDescent="0.2"/>
    <row r="3566" customFormat="1" ht="16" customHeight="1" x14ac:dyDescent="0.2"/>
    <row r="3567" customFormat="1" ht="16" customHeight="1" x14ac:dyDescent="0.2"/>
    <row r="3568" customFormat="1" ht="16" customHeight="1" x14ac:dyDescent="0.2"/>
    <row r="3569" customFormat="1" ht="16" customHeight="1" x14ac:dyDescent="0.2"/>
    <row r="3570" customFormat="1" ht="16" customHeight="1" x14ac:dyDescent="0.2"/>
    <row r="3571" customFormat="1" ht="16" customHeight="1" x14ac:dyDescent="0.2"/>
    <row r="3572" customFormat="1" ht="16" customHeight="1" x14ac:dyDescent="0.2"/>
    <row r="3573" customFormat="1" ht="16" customHeight="1" x14ac:dyDescent="0.2"/>
    <row r="3574" customFormat="1" ht="16" customHeight="1" x14ac:dyDescent="0.2"/>
    <row r="3575" customFormat="1" ht="16" customHeight="1" x14ac:dyDescent="0.2"/>
    <row r="3576" customFormat="1" ht="16" customHeight="1" x14ac:dyDescent="0.2"/>
    <row r="3577" customFormat="1" ht="16" customHeight="1" x14ac:dyDescent="0.2"/>
    <row r="3578" customFormat="1" ht="16" customHeight="1" x14ac:dyDescent="0.2"/>
    <row r="3579" customFormat="1" ht="16" customHeight="1" x14ac:dyDescent="0.2"/>
    <row r="3580" customFormat="1" ht="16" customHeight="1" x14ac:dyDescent="0.2"/>
    <row r="3581" customFormat="1" ht="16" customHeight="1" x14ac:dyDescent="0.2"/>
    <row r="3582" customFormat="1" ht="16" customHeight="1" x14ac:dyDescent="0.2"/>
    <row r="3583" customFormat="1" ht="16" customHeight="1" x14ac:dyDescent="0.2"/>
    <row r="3584" customFormat="1" ht="16" customHeight="1" x14ac:dyDescent="0.2"/>
    <row r="3585" customFormat="1" ht="16" customHeight="1" x14ac:dyDescent="0.2"/>
    <row r="3586" customFormat="1" ht="16" customHeight="1" x14ac:dyDescent="0.2"/>
    <row r="3587" customFormat="1" ht="16" customHeight="1" x14ac:dyDescent="0.2"/>
    <row r="3588" customFormat="1" ht="16" customHeight="1" x14ac:dyDescent="0.2"/>
    <row r="3589" customFormat="1" ht="16" customHeight="1" x14ac:dyDescent="0.2"/>
    <row r="3590" customFormat="1" ht="16" customHeight="1" x14ac:dyDescent="0.2"/>
    <row r="3591" customFormat="1" ht="16" customHeight="1" x14ac:dyDescent="0.2"/>
    <row r="3592" customFormat="1" ht="16" customHeight="1" x14ac:dyDescent="0.2"/>
    <row r="3593" customFormat="1" ht="16" customHeight="1" x14ac:dyDescent="0.2"/>
    <row r="3594" customFormat="1" ht="16" customHeight="1" x14ac:dyDescent="0.2"/>
    <row r="3595" customFormat="1" ht="16" customHeight="1" x14ac:dyDescent="0.2"/>
    <row r="3596" customFormat="1" ht="16" customHeight="1" x14ac:dyDescent="0.2"/>
    <row r="3597" customFormat="1" ht="16" customHeight="1" x14ac:dyDescent="0.2"/>
    <row r="3598" customFormat="1" ht="16" customHeight="1" x14ac:dyDescent="0.2"/>
    <row r="3599" customFormat="1" ht="16" customHeight="1" x14ac:dyDescent="0.2"/>
    <row r="3600" customFormat="1" ht="16" customHeight="1" x14ac:dyDescent="0.2"/>
    <row r="3601" customFormat="1" ht="16" customHeight="1" x14ac:dyDescent="0.2"/>
    <row r="3602" customFormat="1" ht="16" customHeight="1" x14ac:dyDescent="0.2"/>
    <row r="3603" customFormat="1" ht="16" customHeight="1" x14ac:dyDescent="0.2"/>
    <row r="3604" customFormat="1" ht="16" customHeight="1" x14ac:dyDescent="0.2"/>
    <row r="3605" customFormat="1" ht="16" customHeight="1" x14ac:dyDescent="0.2"/>
    <row r="3606" customFormat="1" ht="16" customHeight="1" x14ac:dyDescent="0.2"/>
    <row r="3607" customFormat="1" ht="16" customHeight="1" x14ac:dyDescent="0.2"/>
    <row r="3608" customFormat="1" ht="16" customHeight="1" x14ac:dyDescent="0.2"/>
    <row r="3609" customFormat="1" ht="16" customHeight="1" x14ac:dyDescent="0.2"/>
    <row r="3610" customFormat="1" ht="16" customHeight="1" x14ac:dyDescent="0.2"/>
    <row r="3611" customFormat="1" ht="16" customHeight="1" x14ac:dyDescent="0.2"/>
    <row r="3612" customFormat="1" ht="16" customHeight="1" x14ac:dyDescent="0.2"/>
    <row r="3613" customFormat="1" ht="16" customHeight="1" x14ac:dyDescent="0.2"/>
    <row r="3614" customFormat="1" ht="16" customHeight="1" x14ac:dyDescent="0.2"/>
    <row r="3615" customFormat="1" ht="16" customHeight="1" x14ac:dyDescent="0.2"/>
    <row r="3616" customFormat="1" ht="16" customHeight="1" x14ac:dyDescent="0.2"/>
    <row r="3617" customFormat="1" ht="16" customHeight="1" x14ac:dyDescent="0.2"/>
    <row r="3618" customFormat="1" ht="16" customHeight="1" x14ac:dyDescent="0.2"/>
    <row r="3619" customFormat="1" ht="16" customHeight="1" x14ac:dyDescent="0.2"/>
    <row r="3620" customFormat="1" ht="16" customHeight="1" x14ac:dyDescent="0.2"/>
    <row r="3621" customFormat="1" ht="16" customHeight="1" x14ac:dyDescent="0.2"/>
    <row r="3622" customFormat="1" ht="16" customHeight="1" x14ac:dyDescent="0.2"/>
    <row r="3623" customFormat="1" ht="16" customHeight="1" x14ac:dyDescent="0.2"/>
    <row r="3624" customFormat="1" ht="16" customHeight="1" x14ac:dyDescent="0.2"/>
    <row r="3625" customFormat="1" ht="16" customHeight="1" x14ac:dyDescent="0.2"/>
    <row r="3626" customFormat="1" ht="16" customHeight="1" x14ac:dyDescent="0.2"/>
    <row r="3627" customFormat="1" ht="16" customHeight="1" x14ac:dyDescent="0.2"/>
    <row r="3628" customFormat="1" ht="16" customHeight="1" x14ac:dyDescent="0.2"/>
    <row r="3629" customFormat="1" ht="16" customHeight="1" x14ac:dyDescent="0.2"/>
    <row r="3630" customFormat="1" ht="16" customHeight="1" x14ac:dyDescent="0.2"/>
    <row r="3631" customFormat="1" ht="16" customHeight="1" x14ac:dyDescent="0.2"/>
    <row r="3632" customFormat="1" ht="16" customHeight="1" x14ac:dyDescent="0.2"/>
    <row r="3633" customFormat="1" ht="16" customHeight="1" x14ac:dyDescent="0.2"/>
    <row r="3634" customFormat="1" ht="16" customHeight="1" x14ac:dyDescent="0.2"/>
    <row r="3635" customFormat="1" ht="16" customHeight="1" x14ac:dyDescent="0.2"/>
    <row r="3636" customFormat="1" ht="16" customHeight="1" x14ac:dyDescent="0.2"/>
    <row r="3637" customFormat="1" ht="16" customHeight="1" x14ac:dyDescent="0.2"/>
    <row r="3638" customFormat="1" ht="16" customHeight="1" x14ac:dyDescent="0.2"/>
    <row r="3639" customFormat="1" ht="16" customHeight="1" x14ac:dyDescent="0.2"/>
    <row r="3640" customFormat="1" ht="16" customHeight="1" x14ac:dyDescent="0.2"/>
    <row r="3641" customFormat="1" ht="16" customHeight="1" x14ac:dyDescent="0.2"/>
    <row r="3642" customFormat="1" ht="16" customHeight="1" x14ac:dyDescent="0.2"/>
    <row r="3643" customFormat="1" ht="16" customHeight="1" x14ac:dyDescent="0.2"/>
    <row r="3644" customFormat="1" ht="16" customHeight="1" x14ac:dyDescent="0.2"/>
    <row r="3645" customFormat="1" ht="16" customHeight="1" x14ac:dyDescent="0.2"/>
    <row r="3646" customFormat="1" ht="16" customHeight="1" x14ac:dyDescent="0.2"/>
    <row r="3647" customFormat="1" ht="16" customHeight="1" x14ac:dyDescent="0.2"/>
    <row r="3648" customFormat="1" ht="16" customHeight="1" x14ac:dyDescent="0.2"/>
    <row r="3649" customFormat="1" ht="16" customHeight="1" x14ac:dyDescent="0.2"/>
    <row r="3650" customFormat="1" ht="16" customHeight="1" x14ac:dyDescent="0.2"/>
    <row r="3651" customFormat="1" ht="16" customHeight="1" x14ac:dyDescent="0.2"/>
    <row r="3652" customFormat="1" ht="16" customHeight="1" x14ac:dyDescent="0.2"/>
    <row r="3653" customFormat="1" ht="16" customHeight="1" x14ac:dyDescent="0.2"/>
    <row r="3654" customFormat="1" ht="16" customHeight="1" x14ac:dyDescent="0.2"/>
    <row r="3655" customFormat="1" ht="16" customHeight="1" x14ac:dyDescent="0.2"/>
    <row r="3656" customFormat="1" ht="16" customHeight="1" x14ac:dyDescent="0.2"/>
    <row r="3657" customFormat="1" ht="16" customHeight="1" x14ac:dyDescent="0.2"/>
    <row r="3658" customFormat="1" ht="16" customHeight="1" x14ac:dyDescent="0.2"/>
    <row r="3659" customFormat="1" ht="16" customHeight="1" x14ac:dyDescent="0.2"/>
    <row r="3660" customFormat="1" ht="16" customHeight="1" x14ac:dyDescent="0.2"/>
    <row r="3661" customFormat="1" ht="16" customHeight="1" x14ac:dyDescent="0.2"/>
    <row r="3662" customFormat="1" ht="16" customHeight="1" x14ac:dyDescent="0.2"/>
    <row r="3663" customFormat="1" ht="16" customHeight="1" x14ac:dyDescent="0.2"/>
    <row r="3664" customFormat="1" ht="16" customHeight="1" x14ac:dyDescent="0.2"/>
    <row r="3665" customFormat="1" ht="16" customHeight="1" x14ac:dyDescent="0.2"/>
    <row r="3666" customFormat="1" ht="16" customHeight="1" x14ac:dyDescent="0.2"/>
    <row r="3667" customFormat="1" ht="16" customHeight="1" x14ac:dyDescent="0.2"/>
    <row r="3668" customFormat="1" ht="16" customHeight="1" x14ac:dyDescent="0.2"/>
    <row r="3669" customFormat="1" ht="16" customHeight="1" x14ac:dyDescent="0.2"/>
    <row r="3670" customFormat="1" ht="16" customHeight="1" x14ac:dyDescent="0.2"/>
    <row r="3671" customFormat="1" ht="16" customHeight="1" x14ac:dyDescent="0.2"/>
    <row r="3672" customFormat="1" ht="16" customHeight="1" x14ac:dyDescent="0.2"/>
    <row r="3673" customFormat="1" ht="16" customHeight="1" x14ac:dyDescent="0.2"/>
    <row r="3674" customFormat="1" ht="16" customHeight="1" x14ac:dyDescent="0.2"/>
    <row r="3675" customFormat="1" ht="16" customHeight="1" x14ac:dyDescent="0.2"/>
    <row r="3676" customFormat="1" ht="16" customHeight="1" x14ac:dyDescent="0.2"/>
    <row r="3677" customFormat="1" ht="16" customHeight="1" x14ac:dyDescent="0.2"/>
    <row r="3678" customFormat="1" ht="16" customHeight="1" x14ac:dyDescent="0.2"/>
    <row r="3679" customFormat="1" ht="16" customHeight="1" x14ac:dyDescent="0.2"/>
    <row r="3680" customFormat="1" ht="16" customHeight="1" x14ac:dyDescent="0.2"/>
    <row r="3681" customFormat="1" ht="16" customHeight="1" x14ac:dyDescent="0.2"/>
    <row r="3682" customFormat="1" ht="16" customHeight="1" x14ac:dyDescent="0.2"/>
    <row r="3683" customFormat="1" ht="16" customHeight="1" x14ac:dyDescent="0.2"/>
    <row r="3684" customFormat="1" ht="16" customHeight="1" x14ac:dyDescent="0.2"/>
    <row r="3685" customFormat="1" ht="16" customHeight="1" x14ac:dyDescent="0.2"/>
    <row r="3686" customFormat="1" ht="16" customHeight="1" x14ac:dyDescent="0.2"/>
    <row r="3687" customFormat="1" ht="16" customHeight="1" x14ac:dyDescent="0.2"/>
    <row r="3688" customFormat="1" ht="16" customHeight="1" x14ac:dyDescent="0.2"/>
    <row r="3689" customFormat="1" ht="16" customHeight="1" x14ac:dyDescent="0.2"/>
    <row r="3690" customFormat="1" ht="16" customHeight="1" x14ac:dyDescent="0.2"/>
    <row r="3691" customFormat="1" ht="16" customHeight="1" x14ac:dyDescent="0.2"/>
    <row r="3692" customFormat="1" ht="16" customHeight="1" x14ac:dyDescent="0.2"/>
    <row r="3693" customFormat="1" ht="16" customHeight="1" x14ac:dyDescent="0.2"/>
    <row r="3694" customFormat="1" ht="16" customHeight="1" x14ac:dyDescent="0.2"/>
    <row r="3695" customFormat="1" ht="16" customHeight="1" x14ac:dyDescent="0.2"/>
    <row r="3696" customFormat="1" ht="16" customHeight="1" x14ac:dyDescent="0.2"/>
    <row r="3697" customFormat="1" ht="16" customHeight="1" x14ac:dyDescent="0.2"/>
    <row r="3698" customFormat="1" ht="16" customHeight="1" x14ac:dyDescent="0.2"/>
    <row r="3699" customFormat="1" ht="16" customHeight="1" x14ac:dyDescent="0.2"/>
    <row r="3700" customFormat="1" ht="16" customHeight="1" x14ac:dyDescent="0.2"/>
    <row r="3701" customFormat="1" ht="16" customHeight="1" x14ac:dyDescent="0.2"/>
    <row r="3702" customFormat="1" ht="16" customHeight="1" x14ac:dyDescent="0.2"/>
    <row r="3703" customFormat="1" ht="16" customHeight="1" x14ac:dyDescent="0.2"/>
    <row r="3704" customFormat="1" ht="16" customHeight="1" x14ac:dyDescent="0.2"/>
    <row r="3705" customFormat="1" ht="16" customHeight="1" x14ac:dyDescent="0.2"/>
    <row r="3706" customFormat="1" ht="16" customHeight="1" x14ac:dyDescent="0.2"/>
    <row r="3707" customFormat="1" ht="16" customHeight="1" x14ac:dyDescent="0.2"/>
    <row r="3708" customFormat="1" ht="16" customHeight="1" x14ac:dyDescent="0.2"/>
    <row r="3709" customFormat="1" ht="16" customHeight="1" x14ac:dyDescent="0.2"/>
    <row r="3710" customFormat="1" ht="16" customHeight="1" x14ac:dyDescent="0.2"/>
    <row r="3711" customFormat="1" ht="16" customHeight="1" x14ac:dyDescent="0.2"/>
    <row r="3712" customFormat="1" ht="16" customHeight="1" x14ac:dyDescent="0.2"/>
    <row r="3713" customFormat="1" ht="16" customHeight="1" x14ac:dyDescent="0.2"/>
    <row r="3714" customFormat="1" ht="16" customHeight="1" x14ac:dyDescent="0.2"/>
    <row r="3715" customFormat="1" ht="16" customHeight="1" x14ac:dyDescent="0.2"/>
    <row r="3716" customFormat="1" ht="16" customHeight="1" x14ac:dyDescent="0.2"/>
    <row r="3717" customFormat="1" ht="16" customHeight="1" x14ac:dyDescent="0.2"/>
    <row r="3718" customFormat="1" ht="16" customHeight="1" x14ac:dyDescent="0.2"/>
    <row r="3719" customFormat="1" ht="16" customHeight="1" x14ac:dyDescent="0.2"/>
    <row r="3720" customFormat="1" ht="16" customHeight="1" x14ac:dyDescent="0.2"/>
    <row r="3721" customFormat="1" ht="16" customHeight="1" x14ac:dyDescent="0.2"/>
    <row r="3722" customFormat="1" ht="16" customHeight="1" x14ac:dyDescent="0.2"/>
    <row r="3723" customFormat="1" ht="16" customHeight="1" x14ac:dyDescent="0.2"/>
    <row r="3724" customFormat="1" ht="16" customHeight="1" x14ac:dyDescent="0.2"/>
    <row r="3725" customFormat="1" ht="16" customHeight="1" x14ac:dyDescent="0.2"/>
    <row r="3726" customFormat="1" ht="16" customHeight="1" x14ac:dyDescent="0.2"/>
    <row r="3727" customFormat="1" ht="16" customHeight="1" x14ac:dyDescent="0.2"/>
    <row r="3728" customFormat="1" ht="16" customHeight="1" x14ac:dyDescent="0.2"/>
    <row r="3729" customFormat="1" ht="16" customHeight="1" x14ac:dyDescent="0.2"/>
    <row r="3730" customFormat="1" ht="16" customHeight="1" x14ac:dyDescent="0.2"/>
    <row r="3731" customFormat="1" ht="16" customHeight="1" x14ac:dyDescent="0.2"/>
    <row r="3732" customFormat="1" ht="16" customHeight="1" x14ac:dyDescent="0.2"/>
    <row r="3733" customFormat="1" ht="16" customHeight="1" x14ac:dyDescent="0.2"/>
    <row r="3734" customFormat="1" ht="16" customHeight="1" x14ac:dyDescent="0.2"/>
    <row r="3735" customFormat="1" ht="16" customHeight="1" x14ac:dyDescent="0.2"/>
    <row r="3736" customFormat="1" ht="16" customHeight="1" x14ac:dyDescent="0.2"/>
    <row r="3737" customFormat="1" ht="16" customHeight="1" x14ac:dyDescent="0.2"/>
    <row r="3738" customFormat="1" ht="16" customHeight="1" x14ac:dyDescent="0.2"/>
    <row r="3739" customFormat="1" ht="16" customHeight="1" x14ac:dyDescent="0.2"/>
    <row r="3740" customFormat="1" ht="16" customHeight="1" x14ac:dyDescent="0.2"/>
    <row r="3741" customFormat="1" ht="16" customHeight="1" x14ac:dyDescent="0.2"/>
    <row r="3742" customFormat="1" ht="16" customHeight="1" x14ac:dyDescent="0.2"/>
    <row r="3743" customFormat="1" ht="16" customHeight="1" x14ac:dyDescent="0.2"/>
    <row r="3744" customFormat="1" ht="16" customHeight="1" x14ac:dyDescent="0.2"/>
    <row r="3745" customFormat="1" ht="16" customHeight="1" x14ac:dyDescent="0.2"/>
    <row r="3746" customFormat="1" ht="16" customHeight="1" x14ac:dyDescent="0.2"/>
    <row r="3747" customFormat="1" ht="16" customHeight="1" x14ac:dyDescent="0.2"/>
    <row r="3748" customFormat="1" ht="16" customHeight="1" x14ac:dyDescent="0.2"/>
    <row r="3749" customFormat="1" ht="16" customHeight="1" x14ac:dyDescent="0.2"/>
    <row r="3750" customFormat="1" ht="16" customHeight="1" x14ac:dyDescent="0.2"/>
    <row r="3751" customFormat="1" ht="16" customHeight="1" x14ac:dyDescent="0.2"/>
    <row r="3752" customFormat="1" ht="16" customHeight="1" x14ac:dyDescent="0.2"/>
    <row r="3753" customFormat="1" ht="16" customHeight="1" x14ac:dyDescent="0.2"/>
    <row r="3754" customFormat="1" ht="16" customHeight="1" x14ac:dyDescent="0.2"/>
    <row r="3755" customFormat="1" ht="16" customHeight="1" x14ac:dyDescent="0.2"/>
    <row r="3756" customFormat="1" ht="16" customHeight="1" x14ac:dyDescent="0.2"/>
    <row r="3757" customFormat="1" ht="16" customHeight="1" x14ac:dyDescent="0.2"/>
    <row r="3758" customFormat="1" ht="16" customHeight="1" x14ac:dyDescent="0.2"/>
    <row r="3759" customFormat="1" ht="16" customHeight="1" x14ac:dyDescent="0.2"/>
    <row r="3760" customFormat="1" ht="16" customHeight="1" x14ac:dyDescent="0.2"/>
    <row r="3761" customFormat="1" ht="16" customHeight="1" x14ac:dyDescent="0.2"/>
    <row r="3762" customFormat="1" ht="16" customHeight="1" x14ac:dyDescent="0.2"/>
    <row r="3763" customFormat="1" ht="16" customHeight="1" x14ac:dyDescent="0.2"/>
    <row r="3764" customFormat="1" ht="16" customHeight="1" x14ac:dyDescent="0.2"/>
    <row r="3765" customFormat="1" ht="16" customHeight="1" x14ac:dyDescent="0.2"/>
    <row r="3766" customFormat="1" ht="16" customHeight="1" x14ac:dyDescent="0.2"/>
    <row r="3767" customFormat="1" ht="16" customHeight="1" x14ac:dyDescent="0.2"/>
    <row r="3768" customFormat="1" ht="16" customHeight="1" x14ac:dyDescent="0.2"/>
    <row r="3769" customFormat="1" ht="16" customHeight="1" x14ac:dyDescent="0.2"/>
    <row r="3770" customFormat="1" ht="16" customHeight="1" x14ac:dyDescent="0.2"/>
    <row r="3771" customFormat="1" ht="16" customHeight="1" x14ac:dyDescent="0.2"/>
    <row r="3772" customFormat="1" ht="16" customHeight="1" x14ac:dyDescent="0.2"/>
    <row r="3773" customFormat="1" ht="16" customHeight="1" x14ac:dyDescent="0.2"/>
    <row r="3774" customFormat="1" ht="16" customHeight="1" x14ac:dyDescent="0.2"/>
    <row r="3775" customFormat="1" ht="16" customHeight="1" x14ac:dyDescent="0.2"/>
    <row r="3776" customFormat="1" ht="16" customHeight="1" x14ac:dyDescent="0.2"/>
    <row r="3777" customFormat="1" ht="16" customHeight="1" x14ac:dyDescent="0.2"/>
    <row r="3778" customFormat="1" ht="16" customHeight="1" x14ac:dyDescent="0.2"/>
    <row r="3779" customFormat="1" ht="16" customHeight="1" x14ac:dyDescent="0.2"/>
    <row r="3780" customFormat="1" ht="16" customHeight="1" x14ac:dyDescent="0.2"/>
    <row r="3781" customFormat="1" ht="16" customHeight="1" x14ac:dyDescent="0.2"/>
    <row r="3782" customFormat="1" ht="16" customHeight="1" x14ac:dyDescent="0.2"/>
    <row r="3783" customFormat="1" ht="16" customHeight="1" x14ac:dyDescent="0.2"/>
    <row r="3784" customFormat="1" ht="16" customHeight="1" x14ac:dyDescent="0.2"/>
    <row r="3785" customFormat="1" ht="16" customHeight="1" x14ac:dyDescent="0.2"/>
    <row r="3786" customFormat="1" ht="16" customHeight="1" x14ac:dyDescent="0.2"/>
    <row r="3787" customFormat="1" ht="16" customHeight="1" x14ac:dyDescent="0.2"/>
    <row r="3788" customFormat="1" ht="16" customHeight="1" x14ac:dyDescent="0.2"/>
    <row r="3789" customFormat="1" ht="16" customHeight="1" x14ac:dyDescent="0.2"/>
    <row r="3790" customFormat="1" ht="16" customHeight="1" x14ac:dyDescent="0.2"/>
    <row r="3791" customFormat="1" ht="16" customHeight="1" x14ac:dyDescent="0.2"/>
    <row r="3792" customFormat="1" ht="16" customHeight="1" x14ac:dyDescent="0.2"/>
    <row r="3793" customFormat="1" ht="16" customHeight="1" x14ac:dyDescent="0.2"/>
    <row r="3794" customFormat="1" ht="16" customHeight="1" x14ac:dyDescent="0.2"/>
    <row r="3795" customFormat="1" ht="16" customHeight="1" x14ac:dyDescent="0.2"/>
    <row r="3796" customFormat="1" ht="16" customHeight="1" x14ac:dyDescent="0.2"/>
    <row r="3797" customFormat="1" ht="16" customHeight="1" x14ac:dyDescent="0.2"/>
    <row r="3798" customFormat="1" ht="16" customHeight="1" x14ac:dyDescent="0.2"/>
    <row r="3799" customFormat="1" ht="16" customHeight="1" x14ac:dyDescent="0.2"/>
    <row r="3800" customFormat="1" ht="16" customHeight="1" x14ac:dyDescent="0.2"/>
    <row r="3801" customFormat="1" ht="16" customHeight="1" x14ac:dyDescent="0.2"/>
    <row r="3802" customFormat="1" ht="16" customHeight="1" x14ac:dyDescent="0.2"/>
    <row r="3803" customFormat="1" ht="16" customHeight="1" x14ac:dyDescent="0.2"/>
    <row r="3804" customFormat="1" ht="16" customHeight="1" x14ac:dyDescent="0.2"/>
    <row r="3805" customFormat="1" ht="16" customHeight="1" x14ac:dyDescent="0.2"/>
    <row r="3806" customFormat="1" ht="16" customHeight="1" x14ac:dyDescent="0.2"/>
    <row r="3807" customFormat="1" ht="16" customHeight="1" x14ac:dyDescent="0.2"/>
    <row r="3808" customFormat="1" ht="16" customHeight="1" x14ac:dyDescent="0.2"/>
    <row r="3809" customFormat="1" ht="16" customHeight="1" x14ac:dyDescent="0.2"/>
    <row r="3810" customFormat="1" ht="16" customHeight="1" x14ac:dyDescent="0.2"/>
    <row r="3811" customFormat="1" ht="16" customHeight="1" x14ac:dyDescent="0.2"/>
    <row r="3812" customFormat="1" ht="16" customHeight="1" x14ac:dyDescent="0.2"/>
    <row r="3813" customFormat="1" ht="16" customHeight="1" x14ac:dyDescent="0.2"/>
    <row r="3814" customFormat="1" ht="16" customHeight="1" x14ac:dyDescent="0.2"/>
    <row r="3815" customFormat="1" ht="16" customHeight="1" x14ac:dyDescent="0.2"/>
    <row r="3816" customFormat="1" ht="16" customHeight="1" x14ac:dyDescent="0.2"/>
    <row r="3817" customFormat="1" ht="16" customHeight="1" x14ac:dyDescent="0.2"/>
    <row r="3818" customFormat="1" ht="16" customHeight="1" x14ac:dyDescent="0.2"/>
    <row r="3819" customFormat="1" ht="16" customHeight="1" x14ac:dyDescent="0.2"/>
    <row r="3820" customFormat="1" ht="16" customHeight="1" x14ac:dyDescent="0.2"/>
    <row r="3821" customFormat="1" ht="16" customHeight="1" x14ac:dyDescent="0.2"/>
    <row r="3822" customFormat="1" ht="16" customHeight="1" x14ac:dyDescent="0.2"/>
    <row r="3823" customFormat="1" ht="16" customHeight="1" x14ac:dyDescent="0.2"/>
    <row r="3824" customFormat="1" ht="16" customHeight="1" x14ac:dyDescent="0.2"/>
    <row r="3825" customFormat="1" ht="16" customHeight="1" x14ac:dyDescent="0.2"/>
    <row r="3826" customFormat="1" ht="16" customHeight="1" x14ac:dyDescent="0.2"/>
    <row r="3827" customFormat="1" ht="16" customHeight="1" x14ac:dyDescent="0.2"/>
    <row r="3828" customFormat="1" ht="16" customHeight="1" x14ac:dyDescent="0.2"/>
    <row r="3829" customFormat="1" ht="16" customHeight="1" x14ac:dyDescent="0.2"/>
    <row r="3830" customFormat="1" ht="16" customHeight="1" x14ac:dyDescent="0.2"/>
    <row r="3831" customFormat="1" ht="16" customHeight="1" x14ac:dyDescent="0.2"/>
    <row r="3832" customFormat="1" ht="16" customHeight="1" x14ac:dyDescent="0.2"/>
    <row r="3833" customFormat="1" ht="16" customHeight="1" x14ac:dyDescent="0.2"/>
    <row r="3834" customFormat="1" ht="16" customHeight="1" x14ac:dyDescent="0.2"/>
    <row r="3835" customFormat="1" ht="16" customHeight="1" x14ac:dyDescent="0.2"/>
    <row r="3836" customFormat="1" ht="16" customHeight="1" x14ac:dyDescent="0.2"/>
    <row r="3837" customFormat="1" ht="16" customHeight="1" x14ac:dyDescent="0.2"/>
    <row r="3838" customFormat="1" ht="16" customHeight="1" x14ac:dyDescent="0.2"/>
    <row r="3839" customFormat="1" ht="16" customHeight="1" x14ac:dyDescent="0.2"/>
    <row r="3840" customFormat="1" ht="16" customHeight="1" x14ac:dyDescent="0.2"/>
    <row r="3841" customFormat="1" ht="16" customHeight="1" x14ac:dyDescent="0.2"/>
    <row r="3842" customFormat="1" ht="16" customHeight="1" x14ac:dyDescent="0.2"/>
    <row r="3843" customFormat="1" ht="16" customHeight="1" x14ac:dyDescent="0.2"/>
    <row r="3844" customFormat="1" ht="16" customHeight="1" x14ac:dyDescent="0.2"/>
    <row r="3845" customFormat="1" ht="16" customHeight="1" x14ac:dyDescent="0.2"/>
    <row r="3846" customFormat="1" ht="16" customHeight="1" x14ac:dyDescent="0.2"/>
    <row r="3847" customFormat="1" ht="16" customHeight="1" x14ac:dyDescent="0.2"/>
    <row r="3848" customFormat="1" ht="16" customHeight="1" x14ac:dyDescent="0.2"/>
    <row r="3849" customFormat="1" ht="16" customHeight="1" x14ac:dyDescent="0.2"/>
    <row r="3850" customFormat="1" ht="16" customHeight="1" x14ac:dyDescent="0.2"/>
    <row r="3851" customFormat="1" ht="16" customHeight="1" x14ac:dyDescent="0.2"/>
    <row r="3852" customFormat="1" ht="16" customHeight="1" x14ac:dyDescent="0.2"/>
    <row r="3853" customFormat="1" ht="16" customHeight="1" x14ac:dyDescent="0.2"/>
    <row r="3854" customFormat="1" ht="16" customHeight="1" x14ac:dyDescent="0.2"/>
    <row r="3855" customFormat="1" ht="16" customHeight="1" x14ac:dyDescent="0.2"/>
    <row r="3856" customFormat="1" ht="16" customHeight="1" x14ac:dyDescent="0.2"/>
    <row r="3857" customFormat="1" ht="16" customHeight="1" x14ac:dyDescent="0.2"/>
    <row r="3858" customFormat="1" ht="16" customHeight="1" x14ac:dyDescent="0.2"/>
    <row r="3859" customFormat="1" ht="16" customHeight="1" x14ac:dyDescent="0.2"/>
    <row r="3860" customFormat="1" ht="16" customHeight="1" x14ac:dyDescent="0.2"/>
    <row r="3861" customFormat="1" ht="16" customHeight="1" x14ac:dyDescent="0.2"/>
    <row r="3862" customFormat="1" ht="16" customHeight="1" x14ac:dyDescent="0.2"/>
    <row r="3863" customFormat="1" ht="16" customHeight="1" x14ac:dyDescent="0.2"/>
    <row r="3864" customFormat="1" ht="16" customHeight="1" x14ac:dyDescent="0.2"/>
    <row r="3865" customFormat="1" ht="16" customHeight="1" x14ac:dyDescent="0.2"/>
    <row r="3866" customFormat="1" ht="16" customHeight="1" x14ac:dyDescent="0.2"/>
    <row r="3867" customFormat="1" ht="16" customHeight="1" x14ac:dyDescent="0.2"/>
    <row r="3868" customFormat="1" ht="16" customHeight="1" x14ac:dyDescent="0.2"/>
    <row r="3869" customFormat="1" ht="16" customHeight="1" x14ac:dyDescent="0.2"/>
    <row r="3870" customFormat="1" ht="16" customHeight="1" x14ac:dyDescent="0.2"/>
    <row r="3871" customFormat="1" ht="16" customHeight="1" x14ac:dyDescent="0.2"/>
    <row r="3872" customFormat="1" ht="16" customHeight="1" x14ac:dyDescent="0.2"/>
    <row r="3873" customFormat="1" ht="16" customHeight="1" x14ac:dyDescent="0.2"/>
    <row r="3874" customFormat="1" ht="16" customHeight="1" x14ac:dyDescent="0.2"/>
    <row r="3875" customFormat="1" ht="16" customHeight="1" x14ac:dyDescent="0.2"/>
    <row r="3876" customFormat="1" ht="16" customHeight="1" x14ac:dyDescent="0.2"/>
    <row r="3877" customFormat="1" ht="16" customHeight="1" x14ac:dyDescent="0.2"/>
    <row r="3878" customFormat="1" ht="16" customHeight="1" x14ac:dyDescent="0.2"/>
    <row r="3879" customFormat="1" ht="16" customHeight="1" x14ac:dyDescent="0.2"/>
    <row r="3880" customFormat="1" ht="16" customHeight="1" x14ac:dyDescent="0.2"/>
    <row r="3881" customFormat="1" ht="16" customHeight="1" x14ac:dyDescent="0.2"/>
    <row r="3882" customFormat="1" ht="16" customHeight="1" x14ac:dyDescent="0.2"/>
    <row r="3883" customFormat="1" ht="16" customHeight="1" x14ac:dyDescent="0.2"/>
    <row r="3884" customFormat="1" ht="16" customHeight="1" x14ac:dyDescent="0.2"/>
    <row r="3885" customFormat="1" ht="16" customHeight="1" x14ac:dyDescent="0.2"/>
    <row r="3886" customFormat="1" ht="16" customHeight="1" x14ac:dyDescent="0.2"/>
    <row r="3887" customFormat="1" ht="16" customHeight="1" x14ac:dyDescent="0.2"/>
    <row r="3888" customFormat="1" ht="16" customHeight="1" x14ac:dyDescent="0.2"/>
    <row r="3889" customFormat="1" ht="16" customHeight="1" x14ac:dyDescent="0.2"/>
    <row r="3890" customFormat="1" ht="16" customHeight="1" x14ac:dyDescent="0.2"/>
    <row r="3891" customFormat="1" ht="16" customHeight="1" x14ac:dyDescent="0.2"/>
    <row r="3892" customFormat="1" ht="16" customHeight="1" x14ac:dyDescent="0.2"/>
    <row r="3893" customFormat="1" ht="16" customHeight="1" x14ac:dyDescent="0.2"/>
    <row r="3894" customFormat="1" ht="16" customHeight="1" x14ac:dyDescent="0.2"/>
    <row r="3895" customFormat="1" ht="16" customHeight="1" x14ac:dyDescent="0.2"/>
    <row r="3896" customFormat="1" ht="16" customHeight="1" x14ac:dyDescent="0.2"/>
    <row r="3897" customFormat="1" ht="16" customHeight="1" x14ac:dyDescent="0.2"/>
    <row r="3898" customFormat="1" ht="16" customHeight="1" x14ac:dyDescent="0.2"/>
    <row r="3899" customFormat="1" ht="16" customHeight="1" x14ac:dyDescent="0.2"/>
    <row r="3900" customFormat="1" ht="16" customHeight="1" x14ac:dyDescent="0.2"/>
    <row r="3901" customFormat="1" ht="16" customHeight="1" x14ac:dyDescent="0.2"/>
    <row r="3902" customFormat="1" ht="16" customHeight="1" x14ac:dyDescent="0.2"/>
    <row r="3903" customFormat="1" ht="16" customHeight="1" x14ac:dyDescent="0.2"/>
    <row r="3904" customFormat="1" ht="16" customHeight="1" x14ac:dyDescent="0.2"/>
    <row r="3905" customFormat="1" ht="16" customHeight="1" x14ac:dyDescent="0.2"/>
    <row r="3906" customFormat="1" ht="16" customHeight="1" x14ac:dyDescent="0.2"/>
    <row r="3907" customFormat="1" ht="16" customHeight="1" x14ac:dyDescent="0.2"/>
    <row r="3908" customFormat="1" ht="16" customHeight="1" x14ac:dyDescent="0.2"/>
    <row r="3909" customFormat="1" ht="16" customHeight="1" x14ac:dyDescent="0.2"/>
    <row r="3910" customFormat="1" ht="16" customHeight="1" x14ac:dyDescent="0.2"/>
    <row r="3911" customFormat="1" ht="16" customHeight="1" x14ac:dyDescent="0.2"/>
    <row r="3912" customFormat="1" ht="16" customHeight="1" x14ac:dyDescent="0.2"/>
    <row r="3913" customFormat="1" ht="16" customHeight="1" x14ac:dyDescent="0.2"/>
    <row r="3914" customFormat="1" ht="16" customHeight="1" x14ac:dyDescent="0.2"/>
    <row r="3915" customFormat="1" ht="16" customHeight="1" x14ac:dyDescent="0.2"/>
    <row r="3916" customFormat="1" ht="16" customHeight="1" x14ac:dyDescent="0.2"/>
    <row r="3917" customFormat="1" ht="16" customHeight="1" x14ac:dyDescent="0.2"/>
    <row r="3918" customFormat="1" ht="16" customHeight="1" x14ac:dyDescent="0.2"/>
    <row r="3919" customFormat="1" ht="16" customHeight="1" x14ac:dyDescent="0.2"/>
    <row r="3920" customFormat="1" ht="16" customHeight="1" x14ac:dyDescent="0.2"/>
    <row r="3921" customFormat="1" ht="16" customHeight="1" x14ac:dyDescent="0.2"/>
    <row r="3922" customFormat="1" ht="16" customHeight="1" x14ac:dyDescent="0.2"/>
    <row r="3923" customFormat="1" ht="16" customHeight="1" x14ac:dyDescent="0.2"/>
    <row r="3924" customFormat="1" ht="16" customHeight="1" x14ac:dyDescent="0.2"/>
    <row r="3925" customFormat="1" ht="16" customHeight="1" x14ac:dyDescent="0.2"/>
    <row r="3926" customFormat="1" ht="16" customHeight="1" x14ac:dyDescent="0.2"/>
    <row r="3927" customFormat="1" ht="16" customHeight="1" x14ac:dyDescent="0.2"/>
    <row r="3928" customFormat="1" ht="16" customHeight="1" x14ac:dyDescent="0.2"/>
    <row r="3929" customFormat="1" ht="16" customHeight="1" x14ac:dyDescent="0.2"/>
    <row r="3930" customFormat="1" ht="16" customHeight="1" x14ac:dyDescent="0.2"/>
    <row r="3931" customFormat="1" ht="16" customHeight="1" x14ac:dyDescent="0.2"/>
    <row r="3932" customFormat="1" ht="16" customHeight="1" x14ac:dyDescent="0.2"/>
    <row r="3933" customFormat="1" ht="16" customHeight="1" x14ac:dyDescent="0.2"/>
    <row r="3934" customFormat="1" ht="16" customHeight="1" x14ac:dyDescent="0.2"/>
    <row r="3935" customFormat="1" ht="16" customHeight="1" x14ac:dyDescent="0.2"/>
    <row r="3936" customFormat="1" ht="16" customHeight="1" x14ac:dyDescent="0.2"/>
    <row r="3937" customFormat="1" ht="16" customHeight="1" x14ac:dyDescent="0.2"/>
    <row r="3938" customFormat="1" ht="16" customHeight="1" x14ac:dyDescent="0.2"/>
    <row r="3939" customFormat="1" ht="16" customHeight="1" x14ac:dyDescent="0.2"/>
    <row r="3940" customFormat="1" ht="16" customHeight="1" x14ac:dyDescent="0.2"/>
    <row r="3941" customFormat="1" ht="16" customHeight="1" x14ac:dyDescent="0.2"/>
    <row r="3942" customFormat="1" ht="16" customHeight="1" x14ac:dyDescent="0.2"/>
    <row r="3943" customFormat="1" ht="16" customHeight="1" x14ac:dyDescent="0.2"/>
    <row r="3944" customFormat="1" ht="16" customHeight="1" x14ac:dyDescent="0.2"/>
    <row r="3945" customFormat="1" ht="16" customHeight="1" x14ac:dyDescent="0.2"/>
    <row r="3946" customFormat="1" ht="16" customHeight="1" x14ac:dyDescent="0.2"/>
    <row r="3947" customFormat="1" ht="16" customHeight="1" x14ac:dyDescent="0.2"/>
    <row r="3948" customFormat="1" ht="16" customHeight="1" x14ac:dyDescent="0.2"/>
    <row r="3949" customFormat="1" ht="16" customHeight="1" x14ac:dyDescent="0.2"/>
    <row r="3950" customFormat="1" ht="16" customHeight="1" x14ac:dyDescent="0.2"/>
    <row r="3951" customFormat="1" ht="16" customHeight="1" x14ac:dyDescent="0.2"/>
    <row r="3952" customFormat="1" ht="16" customHeight="1" x14ac:dyDescent="0.2"/>
    <row r="3953" customFormat="1" ht="16" customHeight="1" x14ac:dyDescent="0.2"/>
    <row r="3954" customFormat="1" ht="16" customHeight="1" x14ac:dyDescent="0.2"/>
    <row r="3955" customFormat="1" ht="16" customHeight="1" x14ac:dyDescent="0.2"/>
    <row r="3956" customFormat="1" ht="16" customHeight="1" x14ac:dyDescent="0.2"/>
    <row r="3957" customFormat="1" ht="16" customHeight="1" x14ac:dyDescent="0.2"/>
    <row r="3958" customFormat="1" ht="16" customHeight="1" x14ac:dyDescent="0.2"/>
    <row r="3959" customFormat="1" ht="16" customHeight="1" x14ac:dyDescent="0.2"/>
    <row r="3960" customFormat="1" ht="16" customHeight="1" x14ac:dyDescent="0.2"/>
    <row r="3961" customFormat="1" ht="16" customHeight="1" x14ac:dyDescent="0.2"/>
    <row r="3962" customFormat="1" ht="16" customHeight="1" x14ac:dyDescent="0.2"/>
    <row r="3963" customFormat="1" ht="16" customHeight="1" x14ac:dyDescent="0.2"/>
    <row r="3964" customFormat="1" ht="16" customHeight="1" x14ac:dyDescent="0.2"/>
    <row r="3965" customFormat="1" ht="16" customHeight="1" x14ac:dyDescent="0.2"/>
    <row r="3966" customFormat="1" ht="16" customHeight="1" x14ac:dyDescent="0.2"/>
    <row r="3967" customFormat="1" ht="16" customHeight="1" x14ac:dyDescent="0.2"/>
    <row r="3968" customFormat="1" ht="16" customHeight="1" x14ac:dyDescent="0.2"/>
    <row r="3969" customFormat="1" ht="16" customHeight="1" x14ac:dyDescent="0.2"/>
    <row r="3970" customFormat="1" ht="16" customHeight="1" x14ac:dyDescent="0.2"/>
    <row r="3971" customFormat="1" ht="16" customHeight="1" x14ac:dyDescent="0.2"/>
    <row r="3972" customFormat="1" ht="16" customHeight="1" x14ac:dyDescent="0.2"/>
    <row r="3973" customFormat="1" ht="16" customHeight="1" x14ac:dyDescent="0.2"/>
    <row r="3974" customFormat="1" ht="16" customHeight="1" x14ac:dyDescent="0.2"/>
    <row r="3975" customFormat="1" ht="16" customHeight="1" x14ac:dyDescent="0.2"/>
    <row r="3976" customFormat="1" ht="16" customHeight="1" x14ac:dyDescent="0.2"/>
    <row r="3977" customFormat="1" ht="16" customHeight="1" x14ac:dyDescent="0.2"/>
    <row r="3978" customFormat="1" ht="16" customHeight="1" x14ac:dyDescent="0.2"/>
    <row r="3979" customFormat="1" ht="16" customHeight="1" x14ac:dyDescent="0.2"/>
    <row r="3980" customFormat="1" ht="16" customHeight="1" x14ac:dyDescent="0.2"/>
    <row r="3981" customFormat="1" ht="16" customHeight="1" x14ac:dyDescent="0.2"/>
    <row r="3982" customFormat="1" ht="16" customHeight="1" x14ac:dyDescent="0.2"/>
    <row r="3983" customFormat="1" ht="16" customHeight="1" x14ac:dyDescent="0.2"/>
    <row r="3984" customFormat="1" ht="16" customHeight="1" x14ac:dyDescent="0.2"/>
    <row r="3985" customFormat="1" ht="16" customHeight="1" x14ac:dyDescent="0.2"/>
    <row r="3986" customFormat="1" ht="16" customHeight="1" x14ac:dyDescent="0.2"/>
    <row r="3987" customFormat="1" ht="16" customHeight="1" x14ac:dyDescent="0.2"/>
    <row r="3988" customFormat="1" ht="16" customHeight="1" x14ac:dyDescent="0.2"/>
    <row r="3989" customFormat="1" ht="16" customHeight="1" x14ac:dyDescent="0.2"/>
    <row r="3990" customFormat="1" ht="16" customHeight="1" x14ac:dyDescent="0.2"/>
    <row r="3991" customFormat="1" ht="16" customHeight="1" x14ac:dyDescent="0.2"/>
    <row r="3992" customFormat="1" ht="16" customHeight="1" x14ac:dyDescent="0.2"/>
    <row r="3993" customFormat="1" ht="16" customHeight="1" x14ac:dyDescent="0.2"/>
    <row r="3994" customFormat="1" ht="16" customHeight="1" x14ac:dyDescent="0.2"/>
    <row r="3995" customFormat="1" ht="16" customHeight="1" x14ac:dyDescent="0.2"/>
    <row r="3996" customFormat="1" ht="16" customHeight="1" x14ac:dyDescent="0.2"/>
    <row r="3997" customFormat="1" ht="16" customHeight="1" x14ac:dyDescent="0.2"/>
    <row r="3998" customFormat="1" ht="16" customHeight="1" x14ac:dyDescent="0.2"/>
    <row r="3999" customFormat="1" ht="16" customHeight="1" x14ac:dyDescent="0.2"/>
    <row r="4000" customFormat="1" ht="16" customHeight="1" x14ac:dyDescent="0.2"/>
    <row r="4001" customFormat="1" ht="16" customHeight="1" x14ac:dyDescent="0.2"/>
    <row r="4002" customFormat="1" ht="16" customHeight="1" x14ac:dyDescent="0.2"/>
    <row r="4003" customFormat="1" ht="16" customHeight="1" x14ac:dyDescent="0.2"/>
    <row r="4004" customFormat="1" ht="16" customHeight="1" x14ac:dyDescent="0.2"/>
    <row r="4005" customFormat="1" ht="16" customHeight="1" x14ac:dyDescent="0.2"/>
    <row r="4006" customFormat="1" ht="16" customHeight="1" x14ac:dyDescent="0.2"/>
    <row r="4007" customFormat="1" ht="16" customHeight="1" x14ac:dyDescent="0.2"/>
    <row r="4008" customFormat="1" ht="16" customHeight="1" x14ac:dyDescent="0.2"/>
    <row r="4009" customFormat="1" ht="16" customHeight="1" x14ac:dyDescent="0.2"/>
    <row r="4010" customFormat="1" ht="16" customHeight="1" x14ac:dyDescent="0.2"/>
    <row r="4011" customFormat="1" ht="16" customHeight="1" x14ac:dyDescent="0.2"/>
    <row r="4012" customFormat="1" ht="16" customHeight="1" x14ac:dyDescent="0.2"/>
    <row r="4013" customFormat="1" ht="16" customHeight="1" x14ac:dyDescent="0.2"/>
    <row r="4014" customFormat="1" ht="16" customHeight="1" x14ac:dyDescent="0.2"/>
    <row r="4015" customFormat="1" ht="16" customHeight="1" x14ac:dyDescent="0.2"/>
    <row r="4016" customFormat="1" ht="16" customHeight="1" x14ac:dyDescent="0.2"/>
    <row r="4017" customFormat="1" ht="16" customHeight="1" x14ac:dyDescent="0.2"/>
    <row r="4018" customFormat="1" ht="16" customHeight="1" x14ac:dyDescent="0.2"/>
    <row r="4019" customFormat="1" ht="16" customHeight="1" x14ac:dyDescent="0.2"/>
    <row r="4020" customFormat="1" ht="16" customHeight="1" x14ac:dyDescent="0.2"/>
    <row r="4021" customFormat="1" ht="16" customHeight="1" x14ac:dyDescent="0.2"/>
    <row r="4022" customFormat="1" ht="16" customHeight="1" x14ac:dyDescent="0.2"/>
    <row r="4023" customFormat="1" ht="16" customHeight="1" x14ac:dyDescent="0.2"/>
    <row r="4024" customFormat="1" ht="16" customHeight="1" x14ac:dyDescent="0.2"/>
    <row r="4025" customFormat="1" ht="16" customHeight="1" x14ac:dyDescent="0.2"/>
    <row r="4026" customFormat="1" ht="16" customHeight="1" x14ac:dyDescent="0.2"/>
    <row r="4027" customFormat="1" ht="16" customHeight="1" x14ac:dyDescent="0.2"/>
    <row r="4028" customFormat="1" ht="16" customHeight="1" x14ac:dyDescent="0.2"/>
    <row r="4029" customFormat="1" ht="16" customHeight="1" x14ac:dyDescent="0.2"/>
    <row r="4030" customFormat="1" ht="16" customHeight="1" x14ac:dyDescent="0.2"/>
    <row r="4031" customFormat="1" ht="16" customHeight="1" x14ac:dyDescent="0.2"/>
    <row r="4032" customFormat="1" ht="16" customHeight="1" x14ac:dyDescent="0.2"/>
    <row r="4033" customFormat="1" ht="16" customHeight="1" x14ac:dyDescent="0.2"/>
    <row r="4034" customFormat="1" ht="16" customHeight="1" x14ac:dyDescent="0.2"/>
    <row r="4035" customFormat="1" ht="16" customHeight="1" x14ac:dyDescent="0.2"/>
    <row r="4036" customFormat="1" ht="16" customHeight="1" x14ac:dyDescent="0.2"/>
    <row r="4037" customFormat="1" ht="16" customHeight="1" x14ac:dyDescent="0.2"/>
    <row r="4038" customFormat="1" ht="16" customHeight="1" x14ac:dyDescent="0.2"/>
    <row r="4039" customFormat="1" ht="16" customHeight="1" x14ac:dyDescent="0.2"/>
    <row r="4040" customFormat="1" ht="16" customHeight="1" x14ac:dyDescent="0.2"/>
    <row r="4041" customFormat="1" ht="16" customHeight="1" x14ac:dyDescent="0.2"/>
    <row r="4042" customFormat="1" ht="16" customHeight="1" x14ac:dyDescent="0.2"/>
    <row r="4043" customFormat="1" ht="16" customHeight="1" x14ac:dyDescent="0.2"/>
    <row r="4044" customFormat="1" ht="16" customHeight="1" x14ac:dyDescent="0.2"/>
    <row r="4045" customFormat="1" ht="16" customHeight="1" x14ac:dyDescent="0.2"/>
    <row r="4046" customFormat="1" ht="16" customHeight="1" x14ac:dyDescent="0.2"/>
    <row r="4047" customFormat="1" ht="16" customHeight="1" x14ac:dyDescent="0.2"/>
    <row r="4048" customFormat="1" ht="16" customHeight="1" x14ac:dyDescent="0.2"/>
    <row r="4049" customFormat="1" ht="16" customHeight="1" x14ac:dyDescent="0.2"/>
    <row r="4050" customFormat="1" ht="16" customHeight="1" x14ac:dyDescent="0.2"/>
    <row r="4051" customFormat="1" ht="16" customHeight="1" x14ac:dyDescent="0.2"/>
    <row r="4052" customFormat="1" ht="16" customHeight="1" x14ac:dyDescent="0.2"/>
    <row r="4053" customFormat="1" ht="16" customHeight="1" x14ac:dyDescent="0.2"/>
    <row r="4054" customFormat="1" ht="16" customHeight="1" x14ac:dyDescent="0.2"/>
    <row r="4055" customFormat="1" ht="16" customHeight="1" x14ac:dyDescent="0.2"/>
    <row r="4056" customFormat="1" ht="16" customHeight="1" x14ac:dyDescent="0.2"/>
    <row r="4057" customFormat="1" ht="16" customHeight="1" x14ac:dyDescent="0.2"/>
    <row r="4058" customFormat="1" ht="16" customHeight="1" x14ac:dyDescent="0.2"/>
    <row r="4059" customFormat="1" ht="16" customHeight="1" x14ac:dyDescent="0.2"/>
    <row r="4060" customFormat="1" ht="16" customHeight="1" x14ac:dyDescent="0.2"/>
    <row r="4061" customFormat="1" ht="16" customHeight="1" x14ac:dyDescent="0.2"/>
    <row r="4062" customFormat="1" ht="16" customHeight="1" x14ac:dyDescent="0.2"/>
    <row r="4063" customFormat="1" ht="16" customHeight="1" x14ac:dyDescent="0.2"/>
    <row r="4064" customFormat="1" ht="16" customHeight="1" x14ac:dyDescent="0.2"/>
    <row r="4065" customFormat="1" ht="16" customHeight="1" x14ac:dyDescent="0.2"/>
    <row r="4066" customFormat="1" ht="16" customHeight="1" x14ac:dyDescent="0.2"/>
    <row r="4067" customFormat="1" ht="16" customHeight="1" x14ac:dyDescent="0.2"/>
    <row r="4068" customFormat="1" ht="16" customHeight="1" x14ac:dyDescent="0.2"/>
    <row r="4069" customFormat="1" ht="16" customHeight="1" x14ac:dyDescent="0.2"/>
    <row r="4070" customFormat="1" ht="16" customHeight="1" x14ac:dyDescent="0.2"/>
    <row r="4071" customFormat="1" ht="16" customHeight="1" x14ac:dyDescent="0.2"/>
    <row r="4072" customFormat="1" ht="16" customHeight="1" x14ac:dyDescent="0.2"/>
    <row r="4073" customFormat="1" ht="16" customHeight="1" x14ac:dyDescent="0.2"/>
    <row r="4074" customFormat="1" ht="16" customHeight="1" x14ac:dyDescent="0.2"/>
    <row r="4075" customFormat="1" ht="16" customHeight="1" x14ac:dyDescent="0.2"/>
    <row r="4076" customFormat="1" ht="16" customHeight="1" x14ac:dyDescent="0.2"/>
    <row r="4077" customFormat="1" ht="16" customHeight="1" x14ac:dyDescent="0.2"/>
    <row r="4078" customFormat="1" ht="16" customHeight="1" x14ac:dyDescent="0.2"/>
    <row r="4079" customFormat="1" ht="16" customHeight="1" x14ac:dyDescent="0.2"/>
    <row r="4080" customFormat="1" ht="16" customHeight="1" x14ac:dyDescent="0.2"/>
    <row r="4081" customFormat="1" ht="16" customHeight="1" x14ac:dyDescent="0.2"/>
    <row r="4082" customFormat="1" ht="16" customHeight="1" x14ac:dyDescent="0.2"/>
    <row r="4083" customFormat="1" ht="16" customHeight="1" x14ac:dyDescent="0.2"/>
    <row r="4084" customFormat="1" ht="16" customHeight="1" x14ac:dyDescent="0.2"/>
    <row r="4085" customFormat="1" ht="16" customHeight="1" x14ac:dyDescent="0.2"/>
    <row r="4086" customFormat="1" ht="16" customHeight="1" x14ac:dyDescent="0.2"/>
    <row r="4087" customFormat="1" ht="16" customHeight="1" x14ac:dyDescent="0.2"/>
    <row r="4088" customFormat="1" ht="16" customHeight="1" x14ac:dyDescent="0.2"/>
    <row r="4089" customFormat="1" ht="16" customHeight="1" x14ac:dyDescent="0.2"/>
    <row r="4090" customFormat="1" ht="16" customHeight="1" x14ac:dyDescent="0.2"/>
    <row r="4091" customFormat="1" ht="16" customHeight="1" x14ac:dyDescent="0.2"/>
    <row r="4092" customFormat="1" ht="16" customHeight="1" x14ac:dyDescent="0.2"/>
    <row r="4093" customFormat="1" ht="16" customHeight="1" x14ac:dyDescent="0.2"/>
    <row r="4094" customFormat="1" ht="16" customHeight="1" x14ac:dyDescent="0.2"/>
    <row r="4095" customFormat="1" ht="16" customHeight="1" x14ac:dyDescent="0.2"/>
    <row r="4096" customFormat="1" ht="16" customHeight="1" x14ac:dyDescent="0.2"/>
    <row r="4097" customFormat="1" ht="16" customHeight="1" x14ac:dyDescent="0.2"/>
    <row r="4098" customFormat="1" ht="16" customHeight="1" x14ac:dyDescent="0.2"/>
    <row r="4099" customFormat="1" ht="16" customHeight="1" x14ac:dyDescent="0.2"/>
    <row r="4100" customFormat="1" ht="16" customHeight="1" x14ac:dyDescent="0.2"/>
    <row r="4101" customFormat="1" ht="16" customHeight="1" x14ac:dyDescent="0.2"/>
    <row r="4102" customFormat="1" ht="16" customHeight="1" x14ac:dyDescent="0.2"/>
    <row r="4103" customFormat="1" ht="16" customHeight="1" x14ac:dyDescent="0.2"/>
    <row r="4104" customFormat="1" ht="16" customHeight="1" x14ac:dyDescent="0.2"/>
    <row r="4105" customFormat="1" ht="16" customHeight="1" x14ac:dyDescent="0.2"/>
    <row r="4106" customFormat="1" ht="16" customHeight="1" x14ac:dyDescent="0.2"/>
    <row r="4107" customFormat="1" ht="16" customHeight="1" x14ac:dyDescent="0.2"/>
    <row r="4108" customFormat="1" ht="16" customHeight="1" x14ac:dyDescent="0.2"/>
    <row r="4109" customFormat="1" ht="16" customHeight="1" x14ac:dyDescent="0.2"/>
    <row r="4110" customFormat="1" ht="16" customHeight="1" x14ac:dyDescent="0.2"/>
    <row r="4111" customFormat="1" ht="16" customHeight="1" x14ac:dyDescent="0.2"/>
    <row r="4112" customFormat="1" ht="16" customHeight="1" x14ac:dyDescent="0.2"/>
    <row r="4113" customFormat="1" ht="16" customHeight="1" x14ac:dyDescent="0.2"/>
    <row r="4114" customFormat="1" ht="16" customHeight="1" x14ac:dyDescent="0.2"/>
    <row r="4115" customFormat="1" ht="16" customHeight="1" x14ac:dyDescent="0.2"/>
    <row r="4116" customFormat="1" ht="16" customHeight="1" x14ac:dyDescent="0.2"/>
    <row r="4117" customFormat="1" ht="16" customHeight="1" x14ac:dyDescent="0.2"/>
    <row r="4118" customFormat="1" ht="16" customHeight="1" x14ac:dyDescent="0.2"/>
    <row r="4119" customFormat="1" ht="16" customHeight="1" x14ac:dyDescent="0.2"/>
    <row r="4120" customFormat="1" ht="16" customHeight="1" x14ac:dyDescent="0.2"/>
    <row r="4121" customFormat="1" ht="16" customHeight="1" x14ac:dyDescent="0.2"/>
    <row r="4122" customFormat="1" ht="16" customHeight="1" x14ac:dyDescent="0.2"/>
    <row r="4123" customFormat="1" ht="16" customHeight="1" x14ac:dyDescent="0.2"/>
    <row r="4124" customFormat="1" ht="16" customHeight="1" x14ac:dyDescent="0.2"/>
    <row r="4125" customFormat="1" ht="16" customHeight="1" x14ac:dyDescent="0.2"/>
    <row r="4126" customFormat="1" ht="16" customHeight="1" x14ac:dyDescent="0.2"/>
    <row r="4127" customFormat="1" ht="16" customHeight="1" x14ac:dyDescent="0.2"/>
    <row r="4128" customFormat="1" ht="16" customHeight="1" x14ac:dyDescent="0.2"/>
    <row r="4129" customFormat="1" ht="16" customHeight="1" x14ac:dyDescent="0.2"/>
    <row r="4130" customFormat="1" ht="16" customHeight="1" x14ac:dyDescent="0.2"/>
    <row r="4131" customFormat="1" ht="16" customHeight="1" x14ac:dyDescent="0.2"/>
    <row r="4132" customFormat="1" ht="16" customHeight="1" x14ac:dyDescent="0.2"/>
    <row r="4133" customFormat="1" ht="16" customHeight="1" x14ac:dyDescent="0.2"/>
    <row r="4134" customFormat="1" ht="16" customHeight="1" x14ac:dyDescent="0.2"/>
    <row r="4135" customFormat="1" ht="16" customHeight="1" x14ac:dyDescent="0.2"/>
    <row r="4136" customFormat="1" ht="16" customHeight="1" x14ac:dyDescent="0.2"/>
    <row r="4137" customFormat="1" ht="16" customHeight="1" x14ac:dyDescent="0.2"/>
    <row r="4138" customFormat="1" ht="16" customHeight="1" x14ac:dyDescent="0.2"/>
    <row r="4139" customFormat="1" ht="16" customHeight="1" x14ac:dyDescent="0.2"/>
    <row r="4140" customFormat="1" ht="16" customHeight="1" x14ac:dyDescent="0.2"/>
    <row r="4141" customFormat="1" ht="16" customHeight="1" x14ac:dyDescent="0.2"/>
    <row r="4142" customFormat="1" ht="16" customHeight="1" x14ac:dyDescent="0.2"/>
    <row r="4143" customFormat="1" ht="16" customHeight="1" x14ac:dyDescent="0.2"/>
    <row r="4144" customFormat="1" ht="16" customHeight="1" x14ac:dyDescent="0.2"/>
    <row r="4145" customFormat="1" ht="16" customHeight="1" x14ac:dyDescent="0.2"/>
    <row r="4146" customFormat="1" ht="16" customHeight="1" x14ac:dyDescent="0.2"/>
    <row r="4147" customFormat="1" ht="16" customHeight="1" x14ac:dyDescent="0.2"/>
    <row r="4148" customFormat="1" ht="16" customHeight="1" x14ac:dyDescent="0.2"/>
    <row r="4149" customFormat="1" ht="16" customHeight="1" x14ac:dyDescent="0.2"/>
    <row r="4150" customFormat="1" ht="16" customHeight="1" x14ac:dyDescent="0.2"/>
    <row r="4151" customFormat="1" ht="16" customHeight="1" x14ac:dyDescent="0.2"/>
    <row r="4152" customFormat="1" ht="16" customHeight="1" x14ac:dyDescent="0.2"/>
    <row r="4153" customFormat="1" ht="16" customHeight="1" x14ac:dyDescent="0.2"/>
    <row r="4154" customFormat="1" ht="16" customHeight="1" x14ac:dyDescent="0.2"/>
    <row r="4155" customFormat="1" ht="16" customHeight="1" x14ac:dyDescent="0.2"/>
    <row r="4156" customFormat="1" ht="16" customHeight="1" x14ac:dyDescent="0.2"/>
    <row r="4157" customFormat="1" ht="16" customHeight="1" x14ac:dyDescent="0.2"/>
    <row r="4158" customFormat="1" ht="16" customHeight="1" x14ac:dyDescent="0.2"/>
    <row r="4159" customFormat="1" ht="16" customHeight="1" x14ac:dyDescent="0.2"/>
    <row r="4160" customFormat="1" ht="16" customHeight="1" x14ac:dyDescent="0.2"/>
    <row r="4161" customFormat="1" ht="16" customHeight="1" x14ac:dyDescent="0.2"/>
    <row r="4162" customFormat="1" ht="16" customHeight="1" x14ac:dyDescent="0.2"/>
    <row r="4163" customFormat="1" ht="16" customHeight="1" x14ac:dyDescent="0.2"/>
    <row r="4164" customFormat="1" ht="16" customHeight="1" x14ac:dyDescent="0.2"/>
    <row r="4165" customFormat="1" ht="16" customHeight="1" x14ac:dyDescent="0.2"/>
    <row r="4166" customFormat="1" ht="16" customHeight="1" x14ac:dyDescent="0.2"/>
    <row r="4167" customFormat="1" ht="16" customHeight="1" x14ac:dyDescent="0.2"/>
    <row r="4168" customFormat="1" ht="16" customHeight="1" x14ac:dyDescent="0.2"/>
    <row r="4169" customFormat="1" ht="16" customHeight="1" x14ac:dyDescent="0.2"/>
    <row r="4170" customFormat="1" ht="16" customHeight="1" x14ac:dyDescent="0.2"/>
    <row r="4171" customFormat="1" ht="16" customHeight="1" x14ac:dyDescent="0.2"/>
    <row r="4172" customFormat="1" ht="16" customHeight="1" x14ac:dyDescent="0.2"/>
    <row r="4173" customFormat="1" ht="16" customHeight="1" x14ac:dyDescent="0.2"/>
    <row r="4174" customFormat="1" ht="16" customHeight="1" x14ac:dyDescent="0.2"/>
    <row r="4175" customFormat="1" ht="16" customHeight="1" x14ac:dyDescent="0.2"/>
    <row r="4176" customFormat="1" ht="16" customHeight="1" x14ac:dyDescent="0.2"/>
    <row r="4177" customFormat="1" ht="16" customHeight="1" x14ac:dyDescent="0.2"/>
    <row r="4178" customFormat="1" ht="16" customHeight="1" x14ac:dyDescent="0.2"/>
    <row r="4179" customFormat="1" ht="16" customHeight="1" x14ac:dyDescent="0.2"/>
    <row r="4180" customFormat="1" ht="16" customHeight="1" x14ac:dyDescent="0.2"/>
    <row r="4181" customFormat="1" ht="16" customHeight="1" x14ac:dyDescent="0.2"/>
    <row r="4182" customFormat="1" ht="16" customHeight="1" x14ac:dyDescent="0.2"/>
    <row r="4183" customFormat="1" ht="16" customHeight="1" x14ac:dyDescent="0.2"/>
    <row r="4184" customFormat="1" ht="16" customHeight="1" x14ac:dyDescent="0.2"/>
    <row r="4185" customFormat="1" ht="16" customHeight="1" x14ac:dyDescent="0.2"/>
    <row r="4186" customFormat="1" ht="16" customHeight="1" x14ac:dyDescent="0.2"/>
    <row r="4187" customFormat="1" ht="16" customHeight="1" x14ac:dyDescent="0.2"/>
    <row r="4188" customFormat="1" ht="16" customHeight="1" x14ac:dyDescent="0.2"/>
    <row r="4189" customFormat="1" ht="16" customHeight="1" x14ac:dyDescent="0.2"/>
    <row r="4190" customFormat="1" ht="16" customHeight="1" x14ac:dyDescent="0.2"/>
    <row r="4191" customFormat="1" ht="16" customHeight="1" x14ac:dyDescent="0.2"/>
    <row r="4192" customFormat="1" ht="16" customHeight="1" x14ac:dyDescent="0.2"/>
    <row r="4193" customFormat="1" ht="16" customHeight="1" x14ac:dyDescent="0.2"/>
    <row r="4194" customFormat="1" ht="16" customHeight="1" x14ac:dyDescent="0.2"/>
    <row r="4195" customFormat="1" ht="16" customHeight="1" x14ac:dyDescent="0.2"/>
    <row r="4196" customFormat="1" ht="16" customHeight="1" x14ac:dyDescent="0.2"/>
    <row r="4197" customFormat="1" ht="16" customHeight="1" x14ac:dyDescent="0.2"/>
    <row r="4198" customFormat="1" ht="16" customHeight="1" x14ac:dyDescent="0.2"/>
    <row r="4199" customFormat="1" ht="16" customHeight="1" x14ac:dyDescent="0.2"/>
    <row r="4200" customFormat="1" ht="16" customHeight="1" x14ac:dyDescent="0.2"/>
    <row r="4201" customFormat="1" ht="16" customHeight="1" x14ac:dyDescent="0.2"/>
    <row r="4202" customFormat="1" ht="16" customHeight="1" x14ac:dyDescent="0.2"/>
    <row r="4203" customFormat="1" ht="16" customHeight="1" x14ac:dyDescent="0.2"/>
    <row r="4204" customFormat="1" ht="16" customHeight="1" x14ac:dyDescent="0.2"/>
    <row r="4205" customFormat="1" ht="16" customHeight="1" x14ac:dyDescent="0.2"/>
    <row r="4206" customFormat="1" ht="16" customHeight="1" x14ac:dyDescent="0.2"/>
    <row r="4207" customFormat="1" ht="16" customHeight="1" x14ac:dyDescent="0.2"/>
    <row r="4208" customFormat="1" ht="16" customHeight="1" x14ac:dyDescent="0.2"/>
    <row r="4209" customFormat="1" ht="16" customHeight="1" x14ac:dyDescent="0.2"/>
    <row r="4210" customFormat="1" ht="16" customHeight="1" x14ac:dyDescent="0.2"/>
    <row r="4211" customFormat="1" ht="16" customHeight="1" x14ac:dyDescent="0.2"/>
    <row r="4212" customFormat="1" ht="16" customHeight="1" x14ac:dyDescent="0.2"/>
    <row r="4213" customFormat="1" ht="16" customHeight="1" x14ac:dyDescent="0.2"/>
    <row r="4214" customFormat="1" ht="16" customHeight="1" x14ac:dyDescent="0.2"/>
    <row r="4215" customFormat="1" ht="16" customHeight="1" x14ac:dyDescent="0.2"/>
    <row r="4216" customFormat="1" ht="16" customHeight="1" x14ac:dyDescent="0.2"/>
    <row r="4217" customFormat="1" ht="16" customHeight="1" x14ac:dyDescent="0.2"/>
    <row r="4218" customFormat="1" ht="16" customHeight="1" x14ac:dyDescent="0.2"/>
    <row r="4219" customFormat="1" ht="16" customHeight="1" x14ac:dyDescent="0.2"/>
    <row r="4220" customFormat="1" ht="16" customHeight="1" x14ac:dyDescent="0.2"/>
    <row r="4221" customFormat="1" ht="16" customHeight="1" x14ac:dyDescent="0.2"/>
    <row r="4222" customFormat="1" ht="16" customHeight="1" x14ac:dyDescent="0.2"/>
    <row r="4223" customFormat="1" ht="16" customHeight="1" x14ac:dyDescent="0.2"/>
    <row r="4224" customFormat="1" ht="16" customHeight="1" x14ac:dyDescent="0.2"/>
    <row r="4225" customFormat="1" ht="16" customHeight="1" x14ac:dyDescent="0.2"/>
    <row r="4226" customFormat="1" ht="16" customHeight="1" x14ac:dyDescent="0.2"/>
    <row r="4227" customFormat="1" ht="16" customHeight="1" x14ac:dyDescent="0.2"/>
    <row r="4228" customFormat="1" ht="16" customHeight="1" x14ac:dyDescent="0.2"/>
    <row r="4229" customFormat="1" ht="16" customHeight="1" x14ac:dyDescent="0.2"/>
    <row r="4230" customFormat="1" ht="16" customHeight="1" x14ac:dyDescent="0.2"/>
    <row r="4231" customFormat="1" ht="16" customHeight="1" x14ac:dyDescent="0.2"/>
    <row r="4232" customFormat="1" ht="16" customHeight="1" x14ac:dyDescent="0.2"/>
    <row r="4233" customFormat="1" ht="16" customHeight="1" x14ac:dyDescent="0.2"/>
    <row r="4234" customFormat="1" ht="16" customHeight="1" x14ac:dyDescent="0.2"/>
    <row r="4235" customFormat="1" ht="16" customHeight="1" x14ac:dyDescent="0.2"/>
    <row r="4236" customFormat="1" ht="16" customHeight="1" x14ac:dyDescent="0.2"/>
    <row r="4237" customFormat="1" ht="16" customHeight="1" x14ac:dyDescent="0.2"/>
    <row r="4238" customFormat="1" ht="16" customHeight="1" x14ac:dyDescent="0.2"/>
    <row r="4239" customFormat="1" ht="16" customHeight="1" x14ac:dyDescent="0.2"/>
    <row r="4240" customFormat="1" ht="16" customHeight="1" x14ac:dyDescent="0.2"/>
    <row r="4241" customFormat="1" ht="16" customHeight="1" x14ac:dyDescent="0.2"/>
    <row r="4242" customFormat="1" ht="16" customHeight="1" x14ac:dyDescent="0.2"/>
    <row r="4243" customFormat="1" ht="16" customHeight="1" x14ac:dyDescent="0.2"/>
    <row r="4244" customFormat="1" ht="16" customHeight="1" x14ac:dyDescent="0.2"/>
    <row r="4245" customFormat="1" ht="16" customHeight="1" x14ac:dyDescent="0.2"/>
    <row r="4246" customFormat="1" ht="16" customHeight="1" x14ac:dyDescent="0.2"/>
    <row r="4247" customFormat="1" ht="16" customHeight="1" x14ac:dyDescent="0.2"/>
    <row r="4248" customFormat="1" ht="16" customHeight="1" x14ac:dyDescent="0.2"/>
    <row r="4249" customFormat="1" ht="16" customHeight="1" x14ac:dyDescent="0.2"/>
    <row r="4250" customFormat="1" ht="16" customHeight="1" x14ac:dyDescent="0.2"/>
    <row r="4251" customFormat="1" ht="16" customHeight="1" x14ac:dyDescent="0.2"/>
    <row r="4252" customFormat="1" ht="16" customHeight="1" x14ac:dyDescent="0.2"/>
    <row r="4253" customFormat="1" ht="16" customHeight="1" x14ac:dyDescent="0.2"/>
    <row r="4254" customFormat="1" ht="16" customHeight="1" x14ac:dyDescent="0.2"/>
    <row r="4255" customFormat="1" ht="16" customHeight="1" x14ac:dyDescent="0.2"/>
    <row r="4256" customFormat="1" ht="16" customHeight="1" x14ac:dyDescent="0.2"/>
    <row r="4257" customFormat="1" ht="16" customHeight="1" x14ac:dyDescent="0.2"/>
    <row r="4258" customFormat="1" ht="16" customHeight="1" x14ac:dyDescent="0.2"/>
    <row r="4259" customFormat="1" ht="16" customHeight="1" x14ac:dyDescent="0.2"/>
    <row r="4260" customFormat="1" ht="16" customHeight="1" x14ac:dyDescent="0.2"/>
    <row r="4261" customFormat="1" ht="16" customHeight="1" x14ac:dyDescent="0.2"/>
    <row r="4262" customFormat="1" ht="16" customHeight="1" x14ac:dyDescent="0.2"/>
    <row r="4263" customFormat="1" ht="16" customHeight="1" x14ac:dyDescent="0.2"/>
    <row r="4264" customFormat="1" ht="16" customHeight="1" x14ac:dyDescent="0.2"/>
    <row r="4265" customFormat="1" ht="16" customHeight="1" x14ac:dyDescent="0.2"/>
    <row r="4266" customFormat="1" ht="16" customHeight="1" x14ac:dyDescent="0.2"/>
    <row r="4267" customFormat="1" ht="16" customHeight="1" x14ac:dyDescent="0.2"/>
    <row r="4268" customFormat="1" ht="16" customHeight="1" x14ac:dyDescent="0.2"/>
    <row r="4269" customFormat="1" ht="16" customHeight="1" x14ac:dyDescent="0.2"/>
    <row r="4270" customFormat="1" ht="16" customHeight="1" x14ac:dyDescent="0.2"/>
    <row r="4271" customFormat="1" ht="16" customHeight="1" x14ac:dyDescent="0.2"/>
    <row r="4272" customFormat="1" ht="16" customHeight="1" x14ac:dyDescent="0.2"/>
    <row r="4273" customFormat="1" ht="16" customHeight="1" x14ac:dyDescent="0.2"/>
    <row r="4274" customFormat="1" ht="16" customHeight="1" x14ac:dyDescent="0.2"/>
    <row r="4275" customFormat="1" ht="16" customHeight="1" x14ac:dyDescent="0.2"/>
    <row r="4276" customFormat="1" ht="16" customHeight="1" x14ac:dyDescent="0.2"/>
    <row r="4277" customFormat="1" ht="16" customHeight="1" x14ac:dyDescent="0.2"/>
    <row r="4278" customFormat="1" ht="16" customHeight="1" x14ac:dyDescent="0.2"/>
    <row r="4279" customFormat="1" ht="16" customHeight="1" x14ac:dyDescent="0.2"/>
    <row r="4280" customFormat="1" ht="16" customHeight="1" x14ac:dyDescent="0.2"/>
    <row r="4281" customFormat="1" ht="16" customHeight="1" x14ac:dyDescent="0.2"/>
    <row r="4282" customFormat="1" ht="16" customHeight="1" x14ac:dyDescent="0.2"/>
    <row r="4283" customFormat="1" ht="16" customHeight="1" x14ac:dyDescent="0.2"/>
    <row r="4284" customFormat="1" ht="16" customHeight="1" x14ac:dyDescent="0.2"/>
    <row r="4285" customFormat="1" ht="16" customHeight="1" x14ac:dyDescent="0.2"/>
    <row r="4286" customFormat="1" ht="16" customHeight="1" x14ac:dyDescent="0.2"/>
    <row r="4287" customFormat="1" ht="16" customHeight="1" x14ac:dyDescent="0.2"/>
    <row r="4288" customFormat="1" ht="16" customHeight="1" x14ac:dyDescent="0.2"/>
    <row r="4289" customFormat="1" ht="16" customHeight="1" x14ac:dyDescent="0.2"/>
    <row r="4290" customFormat="1" ht="16" customHeight="1" x14ac:dyDescent="0.2"/>
    <row r="4291" customFormat="1" ht="16" customHeight="1" x14ac:dyDescent="0.2"/>
    <row r="4292" customFormat="1" ht="16" customHeight="1" x14ac:dyDescent="0.2"/>
    <row r="4293" customFormat="1" ht="16" customHeight="1" x14ac:dyDescent="0.2"/>
    <row r="4294" customFormat="1" ht="16" customHeight="1" x14ac:dyDescent="0.2"/>
    <row r="4295" customFormat="1" ht="16" customHeight="1" x14ac:dyDescent="0.2"/>
    <row r="4296" customFormat="1" ht="16" customHeight="1" x14ac:dyDescent="0.2"/>
    <row r="4297" customFormat="1" ht="16" customHeight="1" x14ac:dyDescent="0.2"/>
    <row r="4298" customFormat="1" ht="16" customHeight="1" x14ac:dyDescent="0.2"/>
    <row r="4299" customFormat="1" ht="16" customHeight="1" x14ac:dyDescent="0.2"/>
    <row r="4300" customFormat="1" ht="16" customHeight="1" x14ac:dyDescent="0.2"/>
    <row r="4301" customFormat="1" ht="16" customHeight="1" x14ac:dyDescent="0.2"/>
    <row r="4302" customFormat="1" ht="16" customHeight="1" x14ac:dyDescent="0.2"/>
    <row r="4303" customFormat="1" ht="16" customHeight="1" x14ac:dyDescent="0.2"/>
    <row r="4304" customFormat="1" ht="16" customHeight="1" x14ac:dyDescent="0.2"/>
    <row r="4305" customFormat="1" ht="16" customHeight="1" x14ac:dyDescent="0.2"/>
    <row r="4306" customFormat="1" ht="16" customHeight="1" x14ac:dyDescent="0.2"/>
    <row r="4307" customFormat="1" ht="16" customHeight="1" x14ac:dyDescent="0.2"/>
    <row r="4308" customFormat="1" ht="16" customHeight="1" x14ac:dyDescent="0.2"/>
    <row r="4309" customFormat="1" ht="16" customHeight="1" x14ac:dyDescent="0.2"/>
    <row r="4310" customFormat="1" ht="16" customHeight="1" x14ac:dyDescent="0.2"/>
    <row r="4311" customFormat="1" ht="16" customHeight="1" x14ac:dyDescent="0.2"/>
    <row r="4312" customFormat="1" ht="16" customHeight="1" x14ac:dyDescent="0.2"/>
    <row r="4313" customFormat="1" ht="16" customHeight="1" x14ac:dyDescent="0.2"/>
    <row r="4314" customFormat="1" ht="16" customHeight="1" x14ac:dyDescent="0.2"/>
    <row r="4315" customFormat="1" ht="16" customHeight="1" x14ac:dyDescent="0.2"/>
    <row r="4316" customFormat="1" ht="16" customHeight="1" x14ac:dyDescent="0.2"/>
    <row r="4317" customFormat="1" ht="16" customHeight="1" x14ac:dyDescent="0.2"/>
    <row r="4318" customFormat="1" ht="16" customHeight="1" x14ac:dyDescent="0.2"/>
    <row r="4319" customFormat="1" ht="16" customHeight="1" x14ac:dyDescent="0.2"/>
    <row r="4320" customFormat="1" ht="16" customHeight="1" x14ac:dyDescent="0.2"/>
    <row r="4321" customFormat="1" ht="16" customHeight="1" x14ac:dyDescent="0.2"/>
    <row r="4322" customFormat="1" ht="16" customHeight="1" x14ac:dyDescent="0.2"/>
    <row r="4323" customFormat="1" ht="16" customHeight="1" x14ac:dyDescent="0.2"/>
    <row r="4324" customFormat="1" ht="16" customHeight="1" x14ac:dyDescent="0.2"/>
    <row r="4325" customFormat="1" ht="16" customHeight="1" x14ac:dyDescent="0.2"/>
    <row r="4326" customFormat="1" ht="16" customHeight="1" x14ac:dyDescent="0.2"/>
    <row r="4327" customFormat="1" ht="16" customHeight="1" x14ac:dyDescent="0.2"/>
    <row r="4328" customFormat="1" ht="16" customHeight="1" x14ac:dyDescent="0.2"/>
    <row r="4329" customFormat="1" ht="16" customHeight="1" x14ac:dyDescent="0.2"/>
    <row r="4330" customFormat="1" ht="16" customHeight="1" x14ac:dyDescent="0.2"/>
    <row r="4331" customFormat="1" ht="16" customHeight="1" x14ac:dyDescent="0.2"/>
    <row r="4332" customFormat="1" ht="16" customHeight="1" x14ac:dyDescent="0.2"/>
    <row r="4333" customFormat="1" ht="16" customHeight="1" x14ac:dyDescent="0.2"/>
    <row r="4334" customFormat="1" ht="16" customHeight="1" x14ac:dyDescent="0.2"/>
    <row r="4335" customFormat="1" ht="16" customHeight="1" x14ac:dyDescent="0.2"/>
    <row r="4336" customFormat="1" ht="16" customHeight="1" x14ac:dyDescent="0.2"/>
    <row r="4337" customFormat="1" ht="16" customHeight="1" x14ac:dyDescent="0.2"/>
    <row r="4338" customFormat="1" ht="16" customHeight="1" x14ac:dyDescent="0.2"/>
    <row r="4339" customFormat="1" ht="16" customHeight="1" x14ac:dyDescent="0.2"/>
    <row r="4340" customFormat="1" ht="16" customHeight="1" x14ac:dyDescent="0.2"/>
    <row r="4341" customFormat="1" ht="16" customHeight="1" x14ac:dyDescent="0.2"/>
    <row r="4342" customFormat="1" ht="16" customHeight="1" x14ac:dyDescent="0.2"/>
    <row r="4343" customFormat="1" ht="16" customHeight="1" x14ac:dyDescent="0.2"/>
    <row r="4344" customFormat="1" ht="16" customHeight="1" x14ac:dyDescent="0.2"/>
    <row r="4345" customFormat="1" ht="16" customHeight="1" x14ac:dyDescent="0.2"/>
    <row r="4346" customFormat="1" ht="16" customHeight="1" x14ac:dyDescent="0.2"/>
    <row r="4347" customFormat="1" ht="16" customHeight="1" x14ac:dyDescent="0.2"/>
    <row r="4348" customFormat="1" ht="16" customHeight="1" x14ac:dyDescent="0.2"/>
    <row r="4349" customFormat="1" ht="16" customHeight="1" x14ac:dyDescent="0.2"/>
    <row r="4350" customFormat="1" ht="16" customHeight="1" x14ac:dyDescent="0.2"/>
    <row r="4351" customFormat="1" ht="16" customHeight="1" x14ac:dyDescent="0.2"/>
    <row r="4352" customFormat="1" ht="16" customHeight="1" x14ac:dyDescent="0.2"/>
    <row r="4353" customFormat="1" ht="16" customHeight="1" x14ac:dyDescent="0.2"/>
    <row r="4354" customFormat="1" ht="16" customHeight="1" x14ac:dyDescent="0.2"/>
    <row r="4355" customFormat="1" ht="16" customHeight="1" x14ac:dyDescent="0.2"/>
    <row r="4356" customFormat="1" ht="16" customHeight="1" x14ac:dyDescent="0.2"/>
    <row r="4357" customFormat="1" ht="16" customHeight="1" x14ac:dyDescent="0.2"/>
    <row r="4358" customFormat="1" ht="16" customHeight="1" x14ac:dyDescent="0.2"/>
    <row r="4359" customFormat="1" ht="16" customHeight="1" x14ac:dyDescent="0.2"/>
    <row r="4360" customFormat="1" ht="16" customHeight="1" x14ac:dyDescent="0.2"/>
    <row r="4361" customFormat="1" ht="16" customHeight="1" x14ac:dyDescent="0.2"/>
    <row r="4362" customFormat="1" ht="16" customHeight="1" x14ac:dyDescent="0.2"/>
    <row r="4363" customFormat="1" ht="16" customHeight="1" x14ac:dyDescent="0.2"/>
    <row r="4364" customFormat="1" ht="16" customHeight="1" x14ac:dyDescent="0.2"/>
    <row r="4365" customFormat="1" ht="16" customHeight="1" x14ac:dyDescent="0.2"/>
    <row r="4366" customFormat="1" ht="16" customHeight="1" x14ac:dyDescent="0.2"/>
    <row r="4367" customFormat="1" ht="16" customHeight="1" x14ac:dyDescent="0.2"/>
    <row r="4368" customFormat="1" ht="16" customHeight="1" x14ac:dyDescent="0.2"/>
    <row r="4369" customFormat="1" ht="16" customHeight="1" x14ac:dyDescent="0.2"/>
    <row r="4370" customFormat="1" ht="16" customHeight="1" x14ac:dyDescent="0.2"/>
    <row r="4371" customFormat="1" ht="16" customHeight="1" x14ac:dyDescent="0.2"/>
    <row r="4372" customFormat="1" ht="16" customHeight="1" x14ac:dyDescent="0.2"/>
    <row r="4373" customFormat="1" ht="16" customHeight="1" x14ac:dyDescent="0.2"/>
    <row r="4374" customFormat="1" ht="16" customHeight="1" x14ac:dyDescent="0.2"/>
    <row r="4375" customFormat="1" ht="16" customHeight="1" x14ac:dyDescent="0.2"/>
    <row r="4376" customFormat="1" ht="16" customHeight="1" x14ac:dyDescent="0.2"/>
    <row r="4377" customFormat="1" ht="16" customHeight="1" x14ac:dyDescent="0.2"/>
    <row r="4378" customFormat="1" ht="16" customHeight="1" x14ac:dyDescent="0.2"/>
    <row r="4379" customFormat="1" ht="16" customHeight="1" x14ac:dyDescent="0.2"/>
    <row r="4380" customFormat="1" ht="16" customHeight="1" x14ac:dyDescent="0.2"/>
    <row r="4381" customFormat="1" ht="16" customHeight="1" x14ac:dyDescent="0.2"/>
    <row r="4382" customFormat="1" ht="16" customHeight="1" x14ac:dyDescent="0.2"/>
    <row r="4383" customFormat="1" ht="16" customHeight="1" x14ac:dyDescent="0.2"/>
    <row r="4384" customFormat="1" ht="16" customHeight="1" x14ac:dyDescent="0.2"/>
    <row r="4385" customFormat="1" ht="16" customHeight="1" x14ac:dyDescent="0.2"/>
    <row r="4386" customFormat="1" ht="16" customHeight="1" x14ac:dyDescent="0.2"/>
    <row r="4387" customFormat="1" ht="16" customHeight="1" x14ac:dyDescent="0.2"/>
    <row r="4388" customFormat="1" ht="16" customHeight="1" x14ac:dyDescent="0.2"/>
    <row r="4389" customFormat="1" ht="16" customHeight="1" x14ac:dyDescent="0.2"/>
    <row r="4390" customFormat="1" ht="16" customHeight="1" x14ac:dyDescent="0.2"/>
    <row r="4391" customFormat="1" ht="16" customHeight="1" x14ac:dyDescent="0.2"/>
    <row r="4392" customFormat="1" ht="16" customHeight="1" x14ac:dyDescent="0.2"/>
    <row r="4393" customFormat="1" ht="16" customHeight="1" x14ac:dyDescent="0.2"/>
    <row r="4394" customFormat="1" ht="16" customHeight="1" x14ac:dyDescent="0.2"/>
    <row r="4395" customFormat="1" ht="16" customHeight="1" x14ac:dyDescent="0.2"/>
    <row r="4396" customFormat="1" ht="16" customHeight="1" x14ac:dyDescent="0.2"/>
    <row r="4397" customFormat="1" ht="16" customHeight="1" x14ac:dyDescent="0.2"/>
    <row r="4398" customFormat="1" ht="16" customHeight="1" x14ac:dyDescent="0.2"/>
    <row r="4399" customFormat="1" ht="16" customHeight="1" x14ac:dyDescent="0.2"/>
    <row r="4400" customFormat="1" ht="16" customHeight="1" x14ac:dyDescent="0.2"/>
    <row r="4401" customFormat="1" ht="16" customHeight="1" x14ac:dyDescent="0.2"/>
    <row r="4402" customFormat="1" ht="16" customHeight="1" x14ac:dyDescent="0.2"/>
    <row r="4403" customFormat="1" ht="16" customHeight="1" x14ac:dyDescent="0.2"/>
    <row r="4404" customFormat="1" ht="16" customHeight="1" x14ac:dyDescent="0.2"/>
    <row r="4405" customFormat="1" ht="16" customHeight="1" x14ac:dyDescent="0.2"/>
    <row r="4406" customFormat="1" ht="16" customHeight="1" x14ac:dyDescent="0.2"/>
    <row r="4407" customFormat="1" ht="16" customHeight="1" x14ac:dyDescent="0.2"/>
    <row r="4408" customFormat="1" ht="16" customHeight="1" x14ac:dyDescent="0.2"/>
    <row r="4409" customFormat="1" ht="16" customHeight="1" x14ac:dyDescent="0.2"/>
    <row r="4410" customFormat="1" ht="16" customHeight="1" x14ac:dyDescent="0.2"/>
    <row r="4411" customFormat="1" ht="16" customHeight="1" x14ac:dyDescent="0.2"/>
    <row r="4412" customFormat="1" ht="16" customHeight="1" x14ac:dyDescent="0.2"/>
    <row r="4413" customFormat="1" ht="16" customHeight="1" x14ac:dyDescent="0.2"/>
    <row r="4414" customFormat="1" ht="16" customHeight="1" x14ac:dyDescent="0.2"/>
    <row r="4415" customFormat="1" ht="16" customHeight="1" x14ac:dyDescent="0.2"/>
    <row r="4416" customFormat="1" ht="16" customHeight="1" x14ac:dyDescent="0.2"/>
    <row r="4417" customFormat="1" ht="16" customHeight="1" x14ac:dyDescent="0.2"/>
    <row r="4418" customFormat="1" ht="16" customHeight="1" x14ac:dyDescent="0.2"/>
    <row r="4419" customFormat="1" ht="16" customHeight="1" x14ac:dyDescent="0.2"/>
    <row r="4420" customFormat="1" ht="16" customHeight="1" x14ac:dyDescent="0.2"/>
    <row r="4421" customFormat="1" ht="16" customHeight="1" x14ac:dyDescent="0.2"/>
    <row r="4422" customFormat="1" ht="16" customHeight="1" x14ac:dyDescent="0.2"/>
    <row r="4423" customFormat="1" ht="16" customHeight="1" x14ac:dyDescent="0.2"/>
    <row r="4424" customFormat="1" ht="16" customHeight="1" x14ac:dyDescent="0.2"/>
    <row r="4425" customFormat="1" ht="16" customHeight="1" x14ac:dyDescent="0.2"/>
    <row r="4426" customFormat="1" ht="16" customHeight="1" x14ac:dyDescent="0.2"/>
    <row r="4427" customFormat="1" ht="16" customHeight="1" x14ac:dyDescent="0.2"/>
    <row r="4428" customFormat="1" ht="16" customHeight="1" x14ac:dyDescent="0.2"/>
    <row r="4429" customFormat="1" ht="16" customHeight="1" x14ac:dyDescent="0.2"/>
    <row r="4430" customFormat="1" ht="16" customHeight="1" x14ac:dyDescent="0.2"/>
    <row r="4431" customFormat="1" ht="16" customHeight="1" x14ac:dyDescent="0.2"/>
    <row r="4432" customFormat="1" ht="16" customHeight="1" x14ac:dyDescent="0.2"/>
    <row r="4433" customFormat="1" ht="16" customHeight="1" x14ac:dyDescent="0.2"/>
    <row r="4434" customFormat="1" ht="16" customHeight="1" x14ac:dyDescent="0.2"/>
    <row r="4435" customFormat="1" ht="16" customHeight="1" x14ac:dyDescent="0.2"/>
    <row r="4436" customFormat="1" ht="16" customHeight="1" x14ac:dyDescent="0.2"/>
    <row r="4437" customFormat="1" ht="16" customHeight="1" x14ac:dyDescent="0.2"/>
    <row r="4438" customFormat="1" ht="16" customHeight="1" x14ac:dyDescent="0.2"/>
    <row r="4439" customFormat="1" ht="16" customHeight="1" x14ac:dyDescent="0.2"/>
    <row r="4440" customFormat="1" ht="16" customHeight="1" x14ac:dyDescent="0.2"/>
    <row r="4441" customFormat="1" ht="16" customHeight="1" x14ac:dyDescent="0.2"/>
    <row r="4442" customFormat="1" ht="16" customHeight="1" x14ac:dyDescent="0.2"/>
    <row r="4443" customFormat="1" ht="16" customHeight="1" x14ac:dyDescent="0.2"/>
    <row r="4444" customFormat="1" ht="16" customHeight="1" x14ac:dyDescent="0.2"/>
    <row r="4445" customFormat="1" ht="16" customHeight="1" x14ac:dyDescent="0.2"/>
    <row r="4446" customFormat="1" ht="16" customHeight="1" x14ac:dyDescent="0.2"/>
    <row r="4447" customFormat="1" ht="16" customHeight="1" x14ac:dyDescent="0.2"/>
    <row r="4448" customFormat="1" ht="16" customHeight="1" x14ac:dyDescent="0.2"/>
    <row r="4449" customFormat="1" ht="16" customHeight="1" x14ac:dyDescent="0.2"/>
    <row r="4450" customFormat="1" ht="16" customHeight="1" x14ac:dyDescent="0.2"/>
    <row r="4451" customFormat="1" ht="16" customHeight="1" x14ac:dyDescent="0.2"/>
    <row r="4452" customFormat="1" ht="16" customHeight="1" x14ac:dyDescent="0.2"/>
    <row r="4453" customFormat="1" ht="16" customHeight="1" x14ac:dyDescent="0.2"/>
    <row r="4454" customFormat="1" ht="16" customHeight="1" x14ac:dyDescent="0.2"/>
    <row r="4455" customFormat="1" ht="16" customHeight="1" x14ac:dyDescent="0.2"/>
    <row r="4456" customFormat="1" ht="16" customHeight="1" x14ac:dyDescent="0.2"/>
    <row r="4457" customFormat="1" ht="16" customHeight="1" x14ac:dyDescent="0.2"/>
    <row r="4458" customFormat="1" ht="16" customHeight="1" x14ac:dyDescent="0.2"/>
    <row r="4459" customFormat="1" ht="16" customHeight="1" x14ac:dyDescent="0.2"/>
    <row r="4460" customFormat="1" ht="16" customHeight="1" x14ac:dyDescent="0.2"/>
    <row r="4461" customFormat="1" ht="16" customHeight="1" x14ac:dyDescent="0.2"/>
    <row r="4462" customFormat="1" ht="16" customHeight="1" x14ac:dyDescent="0.2"/>
    <row r="4463" customFormat="1" ht="16" customHeight="1" x14ac:dyDescent="0.2"/>
    <row r="4464" customFormat="1" ht="16" customHeight="1" x14ac:dyDescent="0.2"/>
    <row r="4465" customFormat="1" ht="16" customHeight="1" x14ac:dyDescent="0.2"/>
    <row r="4466" customFormat="1" ht="16" customHeight="1" x14ac:dyDescent="0.2"/>
    <row r="4467" customFormat="1" ht="16" customHeight="1" x14ac:dyDescent="0.2"/>
    <row r="4468" customFormat="1" ht="16" customHeight="1" x14ac:dyDescent="0.2"/>
    <row r="4469" customFormat="1" ht="16" customHeight="1" x14ac:dyDescent="0.2"/>
    <row r="4470" customFormat="1" ht="16" customHeight="1" x14ac:dyDescent="0.2"/>
    <row r="4471" customFormat="1" ht="16" customHeight="1" x14ac:dyDescent="0.2"/>
    <row r="4472" customFormat="1" ht="16" customHeight="1" x14ac:dyDescent="0.2"/>
    <row r="4473" customFormat="1" ht="16" customHeight="1" x14ac:dyDescent="0.2"/>
    <row r="4474" customFormat="1" ht="16" customHeight="1" x14ac:dyDescent="0.2"/>
    <row r="4475" customFormat="1" ht="16" customHeight="1" x14ac:dyDescent="0.2"/>
    <row r="4476" customFormat="1" ht="16" customHeight="1" x14ac:dyDescent="0.2"/>
    <row r="4477" customFormat="1" ht="16" customHeight="1" x14ac:dyDescent="0.2"/>
    <row r="4478" customFormat="1" ht="16" customHeight="1" x14ac:dyDescent="0.2"/>
    <row r="4479" customFormat="1" ht="16" customHeight="1" x14ac:dyDescent="0.2"/>
    <row r="4480" customFormat="1" ht="16" customHeight="1" x14ac:dyDescent="0.2"/>
    <row r="4481" customFormat="1" ht="16" customHeight="1" x14ac:dyDescent="0.2"/>
    <row r="4482" customFormat="1" ht="16" customHeight="1" x14ac:dyDescent="0.2"/>
    <row r="4483" customFormat="1" ht="16" customHeight="1" x14ac:dyDescent="0.2"/>
    <row r="4484" customFormat="1" ht="16" customHeight="1" x14ac:dyDescent="0.2"/>
    <row r="4485" customFormat="1" ht="16" customHeight="1" x14ac:dyDescent="0.2"/>
    <row r="4486" customFormat="1" ht="16" customHeight="1" x14ac:dyDescent="0.2"/>
    <row r="4487" customFormat="1" ht="16" customHeight="1" x14ac:dyDescent="0.2"/>
    <row r="4488" customFormat="1" ht="16" customHeight="1" x14ac:dyDescent="0.2"/>
    <row r="4489" customFormat="1" ht="16" customHeight="1" x14ac:dyDescent="0.2"/>
    <row r="4490" customFormat="1" ht="16" customHeight="1" x14ac:dyDescent="0.2"/>
    <row r="4491" customFormat="1" ht="16" customHeight="1" x14ac:dyDescent="0.2"/>
    <row r="4492" customFormat="1" ht="16" customHeight="1" x14ac:dyDescent="0.2"/>
    <row r="4493" customFormat="1" ht="16" customHeight="1" x14ac:dyDescent="0.2"/>
    <row r="4494" customFormat="1" ht="16" customHeight="1" x14ac:dyDescent="0.2"/>
    <row r="4495" customFormat="1" ht="16" customHeight="1" x14ac:dyDescent="0.2"/>
    <row r="4496" customFormat="1" ht="16" customHeight="1" x14ac:dyDescent="0.2"/>
    <row r="4497" customFormat="1" ht="16" customHeight="1" x14ac:dyDescent="0.2"/>
    <row r="4498" customFormat="1" ht="16" customHeight="1" x14ac:dyDescent="0.2"/>
    <row r="4499" customFormat="1" ht="16" customHeight="1" x14ac:dyDescent="0.2"/>
    <row r="4500" customFormat="1" ht="16" customHeight="1" x14ac:dyDescent="0.2"/>
    <row r="4501" customFormat="1" ht="16" customHeight="1" x14ac:dyDescent="0.2"/>
    <row r="4502" customFormat="1" ht="16" customHeight="1" x14ac:dyDescent="0.2"/>
    <row r="4503" customFormat="1" ht="16" customHeight="1" x14ac:dyDescent="0.2"/>
    <row r="4504" customFormat="1" ht="16" customHeight="1" x14ac:dyDescent="0.2"/>
    <row r="4505" customFormat="1" ht="16" customHeight="1" x14ac:dyDescent="0.2"/>
    <row r="4506" customFormat="1" ht="16" customHeight="1" x14ac:dyDescent="0.2"/>
    <row r="4507" customFormat="1" ht="16" customHeight="1" x14ac:dyDescent="0.2"/>
    <row r="4508" customFormat="1" ht="16" customHeight="1" x14ac:dyDescent="0.2"/>
    <row r="4509" customFormat="1" ht="16" customHeight="1" x14ac:dyDescent="0.2"/>
    <row r="4510" customFormat="1" ht="16" customHeight="1" x14ac:dyDescent="0.2"/>
    <row r="4511" customFormat="1" ht="16" customHeight="1" x14ac:dyDescent="0.2"/>
    <row r="4512" customFormat="1" ht="16" customHeight="1" x14ac:dyDescent="0.2"/>
    <row r="4513" customFormat="1" ht="16" customHeight="1" x14ac:dyDescent="0.2"/>
    <row r="4514" customFormat="1" ht="16" customHeight="1" x14ac:dyDescent="0.2"/>
    <row r="4515" customFormat="1" ht="16" customHeight="1" x14ac:dyDescent="0.2"/>
    <row r="4516" customFormat="1" ht="16" customHeight="1" x14ac:dyDescent="0.2"/>
    <row r="4517" customFormat="1" ht="16" customHeight="1" x14ac:dyDescent="0.2"/>
    <row r="4518" customFormat="1" ht="16" customHeight="1" x14ac:dyDescent="0.2"/>
    <row r="4519" customFormat="1" ht="16" customHeight="1" x14ac:dyDescent="0.2"/>
    <row r="4520" customFormat="1" ht="16" customHeight="1" x14ac:dyDescent="0.2"/>
    <row r="4521" customFormat="1" ht="16" customHeight="1" x14ac:dyDescent="0.2"/>
    <row r="4522" customFormat="1" ht="16" customHeight="1" x14ac:dyDescent="0.2"/>
    <row r="4523" customFormat="1" ht="16" customHeight="1" x14ac:dyDescent="0.2"/>
    <row r="4524" customFormat="1" ht="16" customHeight="1" x14ac:dyDescent="0.2"/>
    <row r="4525" customFormat="1" ht="16" customHeight="1" x14ac:dyDescent="0.2"/>
    <row r="4526" customFormat="1" ht="16" customHeight="1" x14ac:dyDescent="0.2"/>
    <row r="4527" customFormat="1" ht="16" customHeight="1" x14ac:dyDescent="0.2"/>
    <row r="4528" customFormat="1" ht="16" customHeight="1" x14ac:dyDescent="0.2"/>
    <row r="4529" customFormat="1" ht="16" customHeight="1" x14ac:dyDescent="0.2"/>
    <row r="4530" customFormat="1" ht="16" customHeight="1" x14ac:dyDescent="0.2"/>
    <row r="4531" customFormat="1" ht="16" customHeight="1" x14ac:dyDescent="0.2"/>
    <row r="4532" customFormat="1" ht="16" customHeight="1" x14ac:dyDescent="0.2"/>
    <row r="4533" customFormat="1" ht="16" customHeight="1" x14ac:dyDescent="0.2"/>
    <row r="4534" customFormat="1" ht="16" customHeight="1" x14ac:dyDescent="0.2"/>
    <row r="4535" customFormat="1" ht="16" customHeight="1" x14ac:dyDescent="0.2"/>
    <row r="4536" customFormat="1" ht="16" customHeight="1" x14ac:dyDescent="0.2"/>
    <row r="4537" customFormat="1" ht="16" customHeight="1" x14ac:dyDescent="0.2"/>
    <row r="4538" customFormat="1" ht="16" customHeight="1" x14ac:dyDescent="0.2"/>
    <row r="4539" customFormat="1" ht="16" customHeight="1" x14ac:dyDescent="0.2"/>
    <row r="4540" customFormat="1" ht="16" customHeight="1" x14ac:dyDescent="0.2"/>
    <row r="4541" customFormat="1" ht="16" customHeight="1" x14ac:dyDescent="0.2"/>
    <row r="4542" customFormat="1" ht="16" customHeight="1" x14ac:dyDescent="0.2"/>
    <row r="4543" customFormat="1" ht="16" customHeight="1" x14ac:dyDescent="0.2"/>
    <row r="4544" customFormat="1" ht="16" customHeight="1" x14ac:dyDescent="0.2"/>
    <row r="4545" customFormat="1" ht="16" customHeight="1" x14ac:dyDescent="0.2"/>
    <row r="4546" customFormat="1" ht="16" customHeight="1" x14ac:dyDescent="0.2"/>
    <row r="4547" customFormat="1" ht="16" customHeight="1" x14ac:dyDescent="0.2"/>
    <row r="4548" customFormat="1" ht="16" customHeight="1" x14ac:dyDescent="0.2"/>
    <row r="4549" customFormat="1" ht="16" customHeight="1" x14ac:dyDescent="0.2"/>
    <row r="4550" customFormat="1" ht="16" customHeight="1" x14ac:dyDescent="0.2"/>
    <row r="4551" customFormat="1" ht="16" customHeight="1" x14ac:dyDescent="0.2"/>
    <row r="4552" customFormat="1" ht="16" customHeight="1" x14ac:dyDescent="0.2"/>
    <row r="4553" customFormat="1" ht="16" customHeight="1" x14ac:dyDescent="0.2"/>
    <row r="4554" customFormat="1" ht="16" customHeight="1" x14ac:dyDescent="0.2"/>
    <row r="4555" customFormat="1" ht="16" customHeight="1" x14ac:dyDescent="0.2"/>
    <row r="4556" customFormat="1" ht="16" customHeight="1" x14ac:dyDescent="0.2"/>
    <row r="4557" customFormat="1" ht="16" customHeight="1" x14ac:dyDescent="0.2"/>
    <row r="4558" customFormat="1" ht="16" customHeight="1" x14ac:dyDescent="0.2"/>
    <row r="4559" customFormat="1" ht="16" customHeight="1" x14ac:dyDescent="0.2"/>
    <row r="4560" customFormat="1" ht="16" customHeight="1" x14ac:dyDescent="0.2"/>
    <row r="4561" customFormat="1" ht="16" customHeight="1" x14ac:dyDescent="0.2"/>
    <row r="4562" customFormat="1" ht="16" customHeight="1" x14ac:dyDescent="0.2"/>
    <row r="4563" customFormat="1" ht="16" customHeight="1" x14ac:dyDescent="0.2"/>
    <row r="4564" customFormat="1" ht="16" customHeight="1" x14ac:dyDescent="0.2"/>
    <row r="4565" customFormat="1" ht="16" customHeight="1" x14ac:dyDescent="0.2"/>
    <row r="4566" customFormat="1" ht="16" customHeight="1" x14ac:dyDescent="0.2"/>
    <row r="4567" customFormat="1" ht="16" customHeight="1" x14ac:dyDescent="0.2"/>
    <row r="4568" customFormat="1" ht="16" customHeight="1" x14ac:dyDescent="0.2"/>
    <row r="4569" customFormat="1" ht="16" customHeight="1" x14ac:dyDescent="0.2"/>
    <row r="4570" customFormat="1" ht="16" customHeight="1" x14ac:dyDescent="0.2"/>
    <row r="4571" customFormat="1" ht="16" customHeight="1" x14ac:dyDescent="0.2"/>
    <row r="4572" customFormat="1" ht="16" customHeight="1" x14ac:dyDescent="0.2"/>
    <row r="4573" customFormat="1" ht="16" customHeight="1" x14ac:dyDescent="0.2"/>
    <row r="4574" customFormat="1" ht="16" customHeight="1" x14ac:dyDescent="0.2"/>
    <row r="4575" customFormat="1" ht="16" customHeight="1" x14ac:dyDescent="0.2"/>
    <row r="4576" customFormat="1" ht="16" customHeight="1" x14ac:dyDescent="0.2"/>
    <row r="4577" customFormat="1" ht="16" customHeight="1" x14ac:dyDescent="0.2"/>
    <row r="4578" customFormat="1" ht="16" customHeight="1" x14ac:dyDescent="0.2"/>
    <row r="4579" customFormat="1" ht="16" customHeight="1" x14ac:dyDescent="0.2"/>
    <row r="4580" customFormat="1" ht="16" customHeight="1" x14ac:dyDescent="0.2"/>
    <row r="4581" customFormat="1" ht="16" customHeight="1" x14ac:dyDescent="0.2"/>
    <row r="4582" customFormat="1" ht="16" customHeight="1" x14ac:dyDescent="0.2"/>
    <row r="4583" customFormat="1" ht="16" customHeight="1" x14ac:dyDescent="0.2"/>
    <row r="4584" customFormat="1" ht="16" customHeight="1" x14ac:dyDescent="0.2"/>
    <row r="4585" customFormat="1" ht="16" customHeight="1" x14ac:dyDescent="0.2"/>
    <row r="4586" customFormat="1" ht="16" customHeight="1" x14ac:dyDescent="0.2"/>
    <row r="4587" customFormat="1" ht="16" customHeight="1" x14ac:dyDescent="0.2"/>
    <row r="4588" customFormat="1" ht="16" customHeight="1" x14ac:dyDescent="0.2"/>
    <row r="4589" customFormat="1" ht="16" customHeight="1" x14ac:dyDescent="0.2"/>
    <row r="4590" customFormat="1" ht="16" customHeight="1" x14ac:dyDescent="0.2"/>
    <row r="4591" customFormat="1" ht="16" customHeight="1" x14ac:dyDescent="0.2"/>
    <row r="4592" customFormat="1" ht="16" customHeight="1" x14ac:dyDescent="0.2"/>
    <row r="4593" customFormat="1" ht="16" customHeight="1" x14ac:dyDescent="0.2"/>
    <row r="4594" customFormat="1" ht="16" customHeight="1" x14ac:dyDescent="0.2"/>
    <row r="4595" customFormat="1" ht="16" customHeight="1" x14ac:dyDescent="0.2"/>
    <row r="4596" customFormat="1" ht="16" customHeight="1" x14ac:dyDescent="0.2"/>
    <row r="4597" customFormat="1" ht="16" customHeight="1" x14ac:dyDescent="0.2"/>
    <row r="4598" customFormat="1" ht="16" customHeight="1" x14ac:dyDescent="0.2"/>
    <row r="4599" customFormat="1" ht="16" customHeight="1" x14ac:dyDescent="0.2"/>
    <row r="4600" customFormat="1" ht="16" customHeight="1" x14ac:dyDescent="0.2"/>
    <row r="4601" customFormat="1" ht="16" customHeight="1" x14ac:dyDescent="0.2"/>
    <row r="4602" customFormat="1" ht="16" customHeight="1" x14ac:dyDescent="0.2"/>
    <row r="4603" customFormat="1" ht="16" customHeight="1" x14ac:dyDescent="0.2"/>
    <row r="4604" customFormat="1" ht="16" customHeight="1" x14ac:dyDescent="0.2"/>
    <row r="4605" customFormat="1" ht="16" customHeight="1" x14ac:dyDescent="0.2"/>
    <row r="4606" customFormat="1" ht="16" customHeight="1" x14ac:dyDescent="0.2"/>
    <row r="4607" customFormat="1" ht="16" customHeight="1" x14ac:dyDescent="0.2"/>
    <row r="4608" customFormat="1" ht="16" customHeight="1" x14ac:dyDescent="0.2"/>
    <row r="4609" customFormat="1" ht="16" customHeight="1" x14ac:dyDescent="0.2"/>
    <row r="4610" customFormat="1" ht="16" customHeight="1" x14ac:dyDescent="0.2"/>
    <row r="4611" customFormat="1" ht="16" customHeight="1" x14ac:dyDescent="0.2"/>
    <row r="4612" customFormat="1" ht="16" customHeight="1" x14ac:dyDescent="0.2"/>
    <row r="4613" customFormat="1" ht="16" customHeight="1" x14ac:dyDescent="0.2"/>
    <row r="4614" customFormat="1" ht="16" customHeight="1" x14ac:dyDescent="0.2"/>
    <row r="4615" customFormat="1" ht="16" customHeight="1" x14ac:dyDescent="0.2"/>
    <row r="4616" customFormat="1" ht="16" customHeight="1" x14ac:dyDescent="0.2"/>
    <row r="4617" customFormat="1" ht="16" customHeight="1" x14ac:dyDescent="0.2"/>
    <row r="4618" customFormat="1" ht="16" customHeight="1" x14ac:dyDescent="0.2"/>
    <row r="4619" customFormat="1" ht="16" customHeight="1" x14ac:dyDescent="0.2"/>
    <row r="4620" customFormat="1" ht="16" customHeight="1" x14ac:dyDescent="0.2"/>
    <row r="4621" customFormat="1" ht="16" customHeight="1" x14ac:dyDescent="0.2"/>
    <row r="4622" customFormat="1" ht="16" customHeight="1" x14ac:dyDescent="0.2"/>
    <row r="4623" customFormat="1" ht="16" customHeight="1" x14ac:dyDescent="0.2"/>
    <row r="4624" customFormat="1" ht="16" customHeight="1" x14ac:dyDescent="0.2"/>
    <row r="4625" customFormat="1" ht="16" customHeight="1" x14ac:dyDescent="0.2"/>
    <row r="4626" customFormat="1" ht="16" customHeight="1" x14ac:dyDescent="0.2"/>
    <row r="4627" customFormat="1" ht="16" customHeight="1" x14ac:dyDescent="0.2"/>
    <row r="4628" customFormat="1" ht="16" customHeight="1" x14ac:dyDescent="0.2"/>
    <row r="4629" customFormat="1" ht="16" customHeight="1" x14ac:dyDescent="0.2"/>
    <row r="4630" customFormat="1" ht="16" customHeight="1" x14ac:dyDescent="0.2"/>
    <row r="4631" customFormat="1" ht="16" customHeight="1" x14ac:dyDescent="0.2"/>
    <row r="4632" customFormat="1" ht="16" customHeight="1" x14ac:dyDescent="0.2"/>
    <row r="4633" customFormat="1" ht="16" customHeight="1" x14ac:dyDescent="0.2"/>
    <row r="4634" customFormat="1" ht="16" customHeight="1" x14ac:dyDescent="0.2"/>
    <row r="4635" customFormat="1" ht="16" customHeight="1" x14ac:dyDescent="0.2"/>
    <row r="4636" customFormat="1" ht="16" customHeight="1" x14ac:dyDescent="0.2"/>
    <row r="4637" customFormat="1" ht="16" customHeight="1" x14ac:dyDescent="0.2"/>
    <row r="4638" customFormat="1" ht="16" customHeight="1" x14ac:dyDescent="0.2"/>
    <row r="4639" customFormat="1" ht="16" customHeight="1" x14ac:dyDescent="0.2"/>
    <row r="4640" customFormat="1" ht="16" customHeight="1" x14ac:dyDescent="0.2"/>
    <row r="4641" customFormat="1" ht="16" customHeight="1" x14ac:dyDescent="0.2"/>
    <row r="4642" customFormat="1" ht="16" customHeight="1" x14ac:dyDescent="0.2"/>
    <row r="4643" customFormat="1" ht="16" customHeight="1" x14ac:dyDescent="0.2"/>
    <row r="4644" customFormat="1" ht="16" customHeight="1" x14ac:dyDescent="0.2"/>
    <row r="4645" customFormat="1" ht="16" customHeight="1" x14ac:dyDescent="0.2"/>
    <row r="4646" customFormat="1" ht="16" customHeight="1" x14ac:dyDescent="0.2"/>
    <row r="4647" customFormat="1" ht="16" customHeight="1" x14ac:dyDescent="0.2"/>
    <row r="4648" customFormat="1" ht="16" customHeight="1" x14ac:dyDescent="0.2"/>
    <row r="4649" customFormat="1" ht="16" customHeight="1" x14ac:dyDescent="0.2"/>
    <row r="4650" customFormat="1" ht="16" customHeight="1" x14ac:dyDescent="0.2"/>
    <row r="4651" customFormat="1" ht="16" customHeight="1" x14ac:dyDescent="0.2"/>
    <row r="4652" customFormat="1" ht="16" customHeight="1" x14ac:dyDescent="0.2"/>
    <row r="4653" customFormat="1" ht="16" customHeight="1" x14ac:dyDescent="0.2"/>
    <row r="4654" customFormat="1" ht="16" customHeight="1" x14ac:dyDescent="0.2"/>
    <row r="4655" customFormat="1" ht="16" customHeight="1" x14ac:dyDescent="0.2"/>
    <row r="4656" customFormat="1" ht="16" customHeight="1" x14ac:dyDescent="0.2"/>
    <row r="4657" customFormat="1" ht="16" customHeight="1" x14ac:dyDescent="0.2"/>
    <row r="4658" customFormat="1" ht="16" customHeight="1" x14ac:dyDescent="0.2"/>
    <row r="4659" customFormat="1" ht="16" customHeight="1" x14ac:dyDescent="0.2"/>
    <row r="4660" customFormat="1" ht="16" customHeight="1" x14ac:dyDescent="0.2"/>
    <row r="4661" customFormat="1" ht="16" customHeight="1" x14ac:dyDescent="0.2"/>
    <row r="4662" customFormat="1" ht="16" customHeight="1" x14ac:dyDescent="0.2"/>
    <row r="4663" customFormat="1" ht="16" customHeight="1" x14ac:dyDescent="0.2"/>
    <row r="4664" customFormat="1" ht="16" customHeight="1" x14ac:dyDescent="0.2"/>
    <row r="4665" customFormat="1" ht="16" customHeight="1" x14ac:dyDescent="0.2"/>
    <row r="4666" customFormat="1" ht="16" customHeight="1" x14ac:dyDescent="0.2"/>
    <row r="4667" customFormat="1" ht="16" customHeight="1" x14ac:dyDescent="0.2"/>
    <row r="4668" customFormat="1" ht="16" customHeight="1" x14ac:dyDescent="0.2"/>
    <row r="4669" customFormat="1" ht="16" customHeight="1" x14ac:dyDescent="0.2"/>
    <row r="4670" customFormat="1" ht="16" customHeight="1" x14ac:dyDescent="0.2"/>
    <row r="4671" customFormat="1" ht="16" customHeight="1" x14ac:dyDescent="0.2"/>
    <row r="4672" customFormat="1" ht="16" customHeight="1" x14ac:dyDescent="0.2"/>
    <row r="4673" customFormat="1" ht="16" customHeight="1" x14ac:dyDescent="0.2"/>
    <row r="4674" customFormat="1" ht="16" customHeight="1" x14ac:dyDescent="0.2"/>
    <row r="4675" customFormat="1" ht="16" customHeight="1" x14ac:dyDescent="0.2"/>
    <row r="4676" customFormat="1" ht="16" customHeight="1" x14ac:dyDescent="0.2"/>
    <row r="4677" customFormat="1" ht="16" customHeight="1" x14ac:dyDescent="0.2"/>
    <row r="4678" customFormat="1" ht="16" customHeight="1" x14ac:dyDescent="0.2"/>
    <row r="4679" customFormat="1" ht="16" customHeight="1" x14ac:dyDescent="0.2"/>
    <row r="4680" customFormat="1" ht="16" customHeight="1" x14ac:dyDescent="0.2"/>
    <row r="4681" customFormat="1" ht="16" customHeight="1" x14ac:dyDescent="0.2"/>
    <row r="4682" customFormat="1" ht="16" customHeight="1" x14ac:dyDescent="0.2"/>
    <row r="4683" customFormat="1" ht="16" customHeight="1" x14ac:dyDescent="0.2"/>
    <row r="4684" customFormat="1" ht="16" customHeight="1" x14ac:dyDescent="0.2"/>
    <row r="4685" customFormat="1" ht="16" customHeight="1" x14ac:dyDescent="0.2"/>
    <row r="4686" customFormat="1" ht="16" customHeight="1" x14ac:dyDescent="0.2"/>
    <row r="4687" customFormat="1" ht="16" customHeight="1" x14ac:dyDescent="0.2"/>
    <row r="4688" customFormat="1" ht="16" customHeight="1" x14ac:dyDescent="0.2"/>
    <row r="4689" customFormat="1" ht="16" customHeight="1" x14ac:dyDescent="0.2"/>
    <row r="4690" customFormat="1" ht="16" customHeight="1" x14ac:dyDescent="0.2"/>
    <row r="4691" customFormat="1" ht="16" customHeight="1" x14ac:dyDescent="0.2"/>
    <row r="4692" customFormat="1" ht="16" customHeight="1" x14ac:dyDescent="0.2"/>
    <row r="4693" customFormat="1" ht="16" customHeight="1" x14ac:dyDescent="0.2"/>
    <row r="4694" customFormat="1" ht="16" customHeight="1" x14ac:dyDescent="0.2"/>
    <row r="4695" customFormat="1" ht="16" customHeight="1" x14ac:dyDescent="0.2"/>
    <row r="4696" customFormat="1" ht="16" customHeight="1" x14ac:dyDescent="0.2"/>
    <row r="4697" customFormat="1" ht="16" customHeight="1" x14ac:dyDescent="0.2"/>
    <row r="4698" customFormat="1" ht="16" customHeight="1" x14ac:dyDescent="0.2"/>
    <row r="4699" customFormat="1" ht="16" customHeight="1" x14ac:dyDescent="0.2"/>
    <row r="4700" customFormat="1" ht="16" customHeight="1" x14ac:dyDescent="0.2"/>
    <row r="4701" customFormat="1" ht="16" customHeight="1" x14ac:dyDescent="0.2"/>
    <row r="4702" customFormat="1" ht="16" customHeight="1" x14ac:dyDescent="0.2"/>
    <row r="4703" customFormat="1" ht="16" customHeight="1" x14ac:dyDescent="0.2"/>
    <row r="4704" customFormat="1" ht="16" customHeight="1" x14ac:dyDescent="0.2"/>
    <row r="4705" customFormat="1" ht="16" customHeight="1" x14ac:dyDescent="0.2"/>
    <row r="4706" customFormat="1" ht="16" customHeight="1" x14ac:dyDescent="0.2"/>
    <row r="4707" customFormat="1" ht="16" customHeight="1" x14ac:dyDescent="0.2"/>
    <row r="4708" customFormat="1" ht="16" customHeight="1" x14ac:dyDescent="0.2"/>
    <row r="4709" customFormat="1" ht="16" customHeight="1" x14ac:dyDescent="0.2"/>
    <row r="4710" customFormat="1" ht="16" customHeight="1" x14ac:dyDescent="0.2"/>
    <row r="4711" customFormat="1" ht="16" customHeight="1" x14ac:dyDescent="0.2"/>
    <row r="4712" customFormat="1" ht="16" customHeight="1" x14ac:dyDescent="0.2"/>
    <row r="4713" customFormat="1" ht="16" customHeight="1" x14ac:dyDescent="0.2"/>
    <row r="4714" customFormat="1" ht="16" customHeight="1" x14ac:dyDescent="0.2"/>
    <row r="4715" customFormat="1" ht="16" customHeight="1" x14ac:dyDescent="0.2"/>
    <row r="4716" customFormat="1" ht="16" customHeight="1" x14ac:dyDescent="0.2"/>
    <row r="4717" customFormat="1" ht="16" customHeight="1" x14ac:dyDescent="0.2"/>
    <row r="4718" customFormat="1" ht="16" customHeight="1" x14ac:dyDescent="0.2"/>
    <row r="4719" customFormat="1" ht="16" customHeight="1" x14ac:dyDescent="0.2"/>
    <row r="4720" customFormat="1" ht="16" customHeight="1" x14ac:dyDescent="0.2"/>
    <row r="4721" customFormat="1" ht="16" customHeight="1" x14ac:dyDescent="0.2"/>
    <row r="4722" customFormat="1" ht="16" customHeight="1" x14ac:dyDescent="0.2"/>
    <row r="4723" customFormat="1" ht="16" customHeight="1" x14ac:dyDescent="0.2"/>
    <row r="4724" customFormat="1" ht="16" customHeight="1" x14ac:dyDescent="0.2"/>
    <row r="4725" customFormat="1" ht="16" customHeight="1" x14ac:dyDescent="0.2"/>
    <row r="4726" customFormat="1" ht="16" customHeight="1" x14ac:dyDescent="0.2"/>
    <row r="4727" customFormat="1" ht="16" customHeight="1" x14ac:dyDescent="0.2"/>
    <row r="4728" customFormat="1" ht="16" customHeight="1" x14ac:dyDescent="0.2"/>
    <row r="4729" customFormat="1" ht="16" customHeight="1" x14ac:dyDescent="0.2"/>
    <row r="4730" customFormat="1" ht="16" customHeight="1" x14ac:dyDescent="0.2"/>
    <row r="4731" customFormat="1" ht="16" customHeight="1" x14ac:dyDescent="0.2"/>
    <row r="4732" customFormat="1" ht="16" customHeight="1" x14ac:dyDescent="0.2"/>
    <row r="4733" customFormat="1" ht="16" customHeight="1" x14ac:dyDescent="0.2"/>
    <row r="4734" customFormat="1" ht="16" customHeight="1" x14ac:dyDescent="0.2"/>
    <row r="4735" customFormat="1" ht="16" customHeight="1" x14ac:dyDescent="0.2"/>
    <row r="4736" customFormat="1" ht="16" customHeight="1" x14ac:dyDescent="0.2"/>
    <row r="4737" customFormat="1" ht="16" customHeight="1" x14ac:dyDescent="0.2"/>
    <row r="4738" customFormat="1" ht="16" customHeight="1" x14ac:dyDescent="0.2"/>
    <row r="4739" customFormat="1" ht="16" customHeight="1" x14ac:dyDescent="0.2"/>
    <row r="4740" customFormat="1" ht="16" customHeight="1" x14ac:dyDescent="0.2"/>
    <row r="4741" customFormat="1" ht="16" customHeight="1" x14ac:dyDescent="0.2"/>
    <row r="4742" customFormat="1" ht="16" customHeight="1" x14ac:dyDescent="0.2"/>
    <row r="4743" customFormat="1" ht="16" customHeight="1" x14ac:dyDescent="0.2"/>
    <row r="4744" customFormat="1" ht="16" customHeight="1" x14ac:dyDescent="0.2"/>
    <row r="4745" customFormat="1" ht="16" customHeight="1" x14ac:dyDescent="0.2"/>
    <row r="4746" customFormat="1" ht="16" customHeight="1" x14ac:dyDescent="0.2"/>
    <row r="4747" customFormat="1" ht="16" customHeight="1" x14ac:dyDescent="0.2"/>
    <row r="4748" customFormat="1" ht="16" customHeight="1" x14ac:dyDescent="0.2"/>
    <row r="4749" customFormat="1" ht="16" customHeight="1" x14ac:dyDescent="0.2"/>
    <row r="4750" customFormat="1" ht="16" customHeight="1" x14ac:dyDescent="0.2"/>
    <row r="4751" customFormat="1" ht="16" customHeight="1" x14ac:dyDescent="0.2"/>
    <row r="4752" customFormat="1" ht="16" customHeight="1" x14ac:dyDescent="0.2"/>
    <row r="4753" customFormat="1" ht="16" customHeight="1" x14ac:dyDescent="0.2"/>
    <row r="4754" customFormat="1" ht="16" customHeight="1" x14ac:dyDescent="0.2"/>
    <row r="4755" customFormat="1" ht="16" customHeight="1" x14ac:dyDescent="0.2"/>
    <row r="4756" customFormat="1" ht="16" customHeight="1" x14ac:dyDescent="0.2"/>
    <row r="4757" customFormat="1" ht="16" customHeight="1" x14ac:dyDescent="0.2"/>
    <row r="4758" customFormat="1" ht="16" customHeight="1" x14ac:dyDescent="0.2"/>
    <row r="4759" customFormat="1" ht="16" customHeight="1" x14ac:dyDescent="0.2"/>
    <row r="4760" customFormat="1" ht="16" customHeight="1" x14ac:dyDescent="0.2"/>
    <row r="4761" customFormat="1" ht="16" customHeight="1" x14ac:dyDescent="0.2"/>
    <row r="4762" customFormat="1" ht="16" customHeight="1" x14ac:dyDescent="0.2"/>
    <row r="4763" customFormat="1" ht="16" customHeight="1" x14ac:dyDescent="0.2"/>
    <row r="4764" customFormat="1" ht="16" customHeight="1" x14ac:dyDescent="0.2"/>
    <row r="4765" customFormat="1" ht="16" customHeight="1" x14ac:dyDescent="0.2"/>
    <row r="4766" customFormat="1" ht="16" customHeight="1" x14ac:dyDescent="0.2"/>
    <row r="4767" customFormat="1" ht="16" customHeight="1" x14ac:dyDescent="0.2"/>
    <row r="4768" customFormat="1" ht="16" customHeight="1" x14ac:dyDescent="0.2"/>
    <row r="4769" customFormat="1" ht="16" customHeight="1" x14ac:dyDescent="0.2"/>
    <row r="4770" customFormat="1" ht="16" customHeight="1" x14ac:dyDescent="0.2"/>
    <row r="4771" customFormat="1" ht="16" customHeight="1" x14ac:dyDescent="0.2"/>
    <row r="4772" customFormat="1" ht="16" customHeight="1" x14ac:dyDescent="0.2"/>
    <row r="4773" customFormat="1" ht="16" customHeight="1" x14ac:dyDescent="0.2"/>
    <row r="4774" customFormat="1" ht="16" customHeight="1" x14ac:dyDescent="0.2"/>
    <row r="4775" customFormat="1" ht="16" customHeight="1" x14ac:dyDescent="0.2"/>
    <row r="4776" customFormat="1" ht="16" customHeight="1" x14ac:dyDescent="0.2"/>
    <row r="4777" customFormat="1" ht="16" customHeight="1" x14ac:dyDescent="0.2"/>
    <row r="4778" customFormat="1" ht="16" customHeight="1" x14ac:dyDescent="0.2"/>
    <row r="4779" customFormat="1" ht="16" customHeight="1" x14ac:dyDescent="0.2"/>
    <row r="4780" customFormat="1" ht="16" customHeight="1" x14ac:dyDescent="0.2"/>
    <row r="4781" customFormat="1" ht="16" customHeight="1" x14ac:dyDescent="0.2"/>
    <row r="4782" customFormat="1" ht="16" customHeight="1" x14ac:dyDescent="0.2"/>
    <row r="4783" customFormat="1" ht="16" customHeight="1" x14ac:dyDescent="0.2"/>
    <row r="4784" customFormat="1" ht="16" customHeight="1" x14ac:dyDescent="0.2"/>
    <row r="4785" customFormat="1" ht="16" customHeight="1" x14ac:dyDescent="0.2"/>
    <row r="4786" customFormat="1" ht="16" customHeight="1" x14ac:dyDescent="0.2"/>
    <row r="4787" customFormat="1" ht="16" customHeight="1" x14ac:dyDescent="0.2"/>
    <row r="4788" customFormat="1" ht="16" customHeight="1" x14ac:dyDescent="0.2"/>
    <row r="4789" customFormat="1" ht="16" customHeight="1" x14ac:dyDescent="0.2"/>
    <row r="4790" customFormat="1" ht="16" customHeight="1" x14ac:dyDescent="0.2"/>
    <row r="4791" customFormat="1" ht="16" customHeight="1" x14ac:dyDescent="0.2"/>
    <row r="4792" customFormat="1" ht="16" customHeight="1" x14ac:dyDescent="0.2"/>
    <row r="4793" customFormat="1" ht="16" customHeight="1" x14ac:dyDescent="0.2"/>
    <row r="4794" customFormat="1" ht="16" customHeight="1" x14ac:dyDescent="0.2"/>
    <row r="4795" customFormat="1" ht="16" customHeight="1" x14ac:dyDescent="0.2"/>
    <row r="4796" customFormat="1" ht="16" customHeight="1" x14ac:dyDescent="0.2"/>
    <row r="4797" customFormat="1" ht="16" customHeight="1" x14ac:dyDescent="0.2"/>
    <row r="4798" customFormat="1" ht="16" customHeight="1" x14ac:dyDescent="0.2"/>
    <row r="4799" customFormat="1" ht="16" customHeight="1" x14ac:dyDescent="0.2"/>
    <row r="4800" customFormat="1" ht="16" customHeight="1" x14ac:dyDescent="0.2"/>
    <row r="4801" customFormat="1" ht="16" customHeight="1" x14ac:dyDescent="0.2"/>
    <row r="4802" customFormat="1" ht="16" customHeight="1" x14ac:dyDescent="0.2"/>
    <row r="4803" customFormat="1" ht="16" customHeight="1" x14ac:dyDescent="0.2"/>
    <row r="4804" customFormat="1" ht="16" customHeight="1" x14ac:dyDescent="0.2"/>
    <row r="4805" customFormat="1" ht="16" customHeight="1" x14ac:dyDescent="0.2"/>
    <row r="4806" customFormat="1" ht="16" customHeight="1" x14ac:dyDescent="0.2"/>
    <row r="4807" customFormat="1" ht="16" customHeight="1" x14ac:dyDescent="0.2"/>
    <row r="4808" customFormat="1" ht="16" customHeight="1" x14ac:dyDescent="0.2"/>
    <row r="4809" customFormat="1" ht="16" customHeight="1" x14ac:dyDescent="0.2"/>
    <row r="4810" customFormat="1" ht="16" customHeight="1" x14ac:dyDescent="0.2"/>
    <row r="4811" customFormat="1" ht="16" customHeight="1" x14ac:dyDescent="0.2"/>
    <row r="4812" customFormat="1" ht="16" customHeight="1" x14ac:dyDescent="0.2"/>
    <row r="4813" customFormat="1" ht="16" customHeight="1" x14ac:dyDescent="0.2"/>
    <row r="4814" customFormat="1" ht="16" customHeight="1" x14ac:dyDescent="0.2"/>
    <row r="4815" customFormat="1" ht="16" customHeight="1" x14ac:dyDescent="0.2"/>
    <row r="4816" customFormat="1" ht="16" customHeight="1" x14ac:dyDescent="0.2"/>
    <row r="4817" customFormat="1" ht="16" customHeight="1" x14ac:dyDescent="0.2"/>
    <row r="4818" customFormat="1" ht="16" customHeight="1" x14ac:dyDescent="0.2"/>
    <row r="4819" customFormat="1" ht="16" customHeight="1" x14ac:dyDescent="0.2"/>
    <row r="4820" customFormat="1" ht="16" customHeight="1" x14ac:dyDescent="0.2"/>
    <row r="4821" customFormat="1" ht="16" customHeight="1" x14ac:dyDescent="0.2"/>
    <row r="4822" customFormat="1" ht="16" customHeight="1" x14ac:dyDescent="0.2"/>
    <row r="4823" customFormat="1" ht="16" customHeight="1" x14ac:dyDescent="0.2"/>
    <row r="4824" customFormat="1" ht="16" customHeight="1" x14ac:dyDescent="0.2"/>
    <row r="4825" customFormat="1" ht="16" customHeight="1" x14ac:dyDescent="0.2"/>
    <row r="4826" customFormat="1" ht="16" customHeight="1" x14ac:dyDescent="0.2"/>
    <row r="4827" customFormat="1" ht="16" customHeight="1" x14ac:dyDescent="0.2"/>
    <row r="4828" customFormat="1" ht="16" customHeight="1" x14ac:dyDescent="0.2"/>
    <row r="4829" customFormat="1" ht="16" customHeight="1" x14ac:dyDescent="0.2"/>
    <row r="4830" customFormat="1" ht="16" customHeight="1" x14ac:dyDescent="0.2"/>
    <row r="4831" customFormat="1" ht="16" customHeight="1" x14ac:dyDescent="0.2"/>
    <row r="4832" customFormat="1" ht="16" customHeight="1" x14ac:dyDescent="0.2"/>
    <row r="4833" customFormat="1" ht="16" customHeight="1" x14ac:dyDescent="0.2"/>
    <row r="4834" customFormat="1" ht="16" customHeight="1" x14ac:dyDescent="0.2"/>
    <row r="4835" customFormat="1" ht="16" customHeight="1" x14ac:dyDescent="0.2"/>
    <row r="4836" customFormat="1" ht="16" customHeight="1" x14ac:dyDescent="0.2"/>
    <row r="4837" customFormat="1" ht="16" customHeight="1" x14ac:dyDescent="0.2"/>
    <row r="4838" customFormat="1" ht="16" customHeight="1" x14ac:dyDescent="0.2"/>
    <row r="4839" customFormat="1" ht="16" customHeight="1" x14ac:dyDescent="0.2"/>
    <row r="4840" customFormat="1" ht="16" customHeight="1" x14ac:dyDescent="0.2"/>
    <row r="4841" customFormat="1" ht="16" customHeight="1" x14ac:dyDescent="0.2"/>
    <row r="4842" customFormat="1" ht="16" customHeight="1" x14ac:dyDescent="0.2"/>
    <row r="4843" customFormat="1" ht="16" customHeight="1" x14ac:dyDescent="0.2"/>
    <row r="4844" customFormat="1" ht="16" customHeight="1" x14ac:dyDescent="0.2"/>
    <row r="4845" customFormat="1" ht="16" customHeight="1" x14ac:dyDescent="0.2"/>
    <row r="4846" customFormat="1" ht="16" customHeight="1" x14ac:dyDescent="0.2"/>
    <row r="4847" customFormat="1" ht="16" customHeight="1" x14ac:dyDescent="0.2"/>
    <row r="4848" customFormat="1" ht="16" customHeight="1" x14ac:dyDescent="0.2"/>
    <row r="4849" customFormat="1" ht="16" customHeight="1" x14ac:dyDescent="0.2"/>
    <row r="4850" customFormat="1" ht="16" customHeight="1" x14ac:dyDescent="0.2"/>
    <row r="4851" customFormat="1" ht="16" customHeight="1" x14ac:dyDescent="0.2"/>
    <row r="4852" customFormat="1" ht="16" customHeight="1" x14ac:dyDescent="0.2"/>
    <row r="4853" customFormat="1" ht="16" customHeight="1" x14ac:dyDescent="0.2"/>
    <row r="4854" customFormat="1" ht="16" customHeight="1" x14ac:dyDescent="0.2"/>
    <row r="4855" customFormat="1" ht="16" customHeight="1" x14ac:dyDescent="0.2"/>
    <row r="4856" customFormat="1" ht="16" customHeight="1" x14ac:dyDescent="0.2"/>
    <row r="4857" customFormat="1" ht="16" customHeight="1" x14ac:dyDescent="0.2"/>
    <row r="4858" customFormat="1" ht="16" customHeight="1" x14ac:dyDescent="0.2"/>
    <row r="4859" customFormat="1" ht="16" customHeight="1" x14ac:dyDescent="0.2"/>
    <row r="4860" customFormat="1" ht="16" customHeight="1" x14ac:dyDescent="0.2"/>
    <row r="4861" customFormat="1" ht="16" customHeight="1" x14ac:dyDescent="0.2"/>
    <row r="4862" customFormat="1" ht="16" customHeight="1" x14ac:dyDescent="0.2"/>
    <row r="4863" customFormat="1" ht="16" customHeight="1" x14ac:dyDescent="0.2"/>
    <row r="4864" customFormat="1" ht="16" customHeight="1" x14ac:dyDescent="0.2"/>
    <row r="4865" customFormat="1" ht="16" customHeight="1" x14ac:dyDescent="0.2"/>
    <row r="4866" customFormat="1" ht="16" customHeight="1" x14ac:dyDescent="0.2"/>
    <row r="4867" customFormat="1" ht="16" customHeight="1" x14ac:dyDescent="0.2"/>
    <row r="4868" customFormat="1" ht="16" customHeight="1" x14ac:dyDescent="0.2"/>
    <row r="4869" customFormat="1" ht="16" customHeight="1" x14ac:dyDescent="0.2"/>
    <row r="4870" customFormat="1" ht="16" customHeight="1" x14ac:dyDescent="0.2"/>
    <row r="4871" customFormat="1" ht="16" customHeight="1" x14ac:dyDescent="0.2"/>
    <row r="4872" customFormat="1" ht="16" customHeight="1" x14ac:dyDescent="0.2"/>
    <row r="4873" customFormat="1" ht="16" customHeight="1" x14ac:dyDescent="0.2"/>
    <row r="4874" customFormat="1" ht="16" customHeight="1" x14ac:dyDescent="0.2"/>
    <row r="4875" customFormat="1" ht="16" customHeight="1" x14ac:dyDescent="0.2"/>
    <row r="4876" customFormat="1" ht="16" customHeight="1" x14ac:dyDescent="0.2"/>
    <row r="4877" customFormat="1" ht="16" customHeight="1" x14ac:dyDescent="0.2"/>
    <row r="4878" customFormat="1" ht="16" customHeight="1" x14ac:dyDescent="0.2"/>
    <row r="4879" customFormat="1" ht="16" customHeight="1" x14ac:dyDescent="0.2"/>
    <row r="4880" customFormat="1" ht="16" customHeight="1" x14ac:dyDescent="0.2"/>
    <row r="4881" customFormat="1" ht="16" customHeight="1" x14ac:dyDescent="0.2"/>
    <row r="4882" customFormat="1" ht="16" customHeight="1" x14ac:dyDescent="0.2"/>
    <row r="4883" customFormat="1" ht="16" customHeight="1" x14ac:dyDescent="0.2"/>
    <row r="4884" customFormat="1" ht="16" customHeight="1" x14ac:dyDescent="0.2"/>
    <row r="4885" customFormat="1" ht="16" customHeight="1" x14ac:dyDescent="0.2"/>
    <row r="4886" customFormat="1" ht="16" customHeight="1" x14ac:dyDescent="0.2"/>
    <row r="4887" customFormat="1" ht="16" customHeight="1" x14ac:dyDescent="0.2"/>
    <row r="4888" customFormat="1" ht="16" customHeight="1" x14ac:dyDescent="0.2"/>
    <row r="4889" customFormat="1" ht="16" customHeight="1" x14ac:dyDescent="0.2"/>
    <row r="4890" customFormat="1" ht="16" customHeight="1" x14ac:dyDescent="0.2"/>
    <row r="4891" customFormat="1" ht="16" customHeight="1" x14ac:dyDescent="0.2"/>
    <row r="4892" customFormat="1" ht="16" customHeight="1" x14ac:dyDescent="0.2"/>
    <row r="4893" customFormat="1" ht="16" customHeight="1" x14ac:dyDescent="0.2"/>
    <row r="4894" customFormat="1" ht="16" customHeight="1" x14ac:dyDescent="0.2"/>
    <row r="4895" customFormat="1" ht="16" customHeight="1" x14ac:dyDescent="0.2"/>
    <row r="4896" customFormat="1" ht="16" customHeight="1" x14ac:dyDescent="0.2"/>
    <row r="4897" customFormat="1" ht="16" customHeight="1" x14ac:dyDescent="0.2"/>
    <row r="4898" customFormat="1" ht="16" customHeight="1" x14ac:dyDescent="0.2"/>
    <row r="4899" customFormat="1" ht="16" customHeight="1" x14ac:dyDescent="0.2"/>
    <row r="4900" customFormat="1" ht="16" customHeight="1" x14ac:dyDescent="0.2"/>
    <row r="4901" customFormat="1" ht="16" customHeight="1" x14ac:dyDescent="0.2"/>
    <row r="4902" customFormat="1" ht="16" customHeight="1" x14ac:dyDescent="0.2"/>
    <row r="4903" customFormat="1" ht="16" customHeight="1" x14ac:dyDescent="0.2"/>
    <row r="4904" customFormat="1" ht="16" customHeight="1" x14ac:dyDescent="0.2"/>
    <row r="4905" customFormat="1" ht="16" customHeight="1" x14ac:dyDescent="0.2"/>
    <row r="4906" customFormat="1" ht="16" customHeight="1" x14ac:dyDescent="0.2"/>
    <row r="4907" customFormat="1" ht="16" customHeight="1" x14ac:dyDescent="0.2"/>
    <row r="4908" customFormat="1" ht="16" customHeight="1" x14ac:dyDescent="0.2"/>
    <row r="4909" customFormat="1" ht="16" customHeight="1" x14ac:dyDescent="0.2"/>
    <row r="4910" customFormat="1" ht="16" customHeight="1" x14ac:dyDescent="0.2"/>
    <row r="4911" customFormat="1" ht="16" customHeight="1" x14ac:dyDescent="0.2"/>
    <row r="4912" customFormat="1" ht="16" customHeight="1" x14ac:dyDescent="0.2"/>
    <row r="4913" customFormat="1" ht="16" customHeight="1" x14ac:dyDescent="0.2"/>
    <row r="4914" customFormat="1" ht="16" customHeight="1" x14ac:dyDescent="0.2"/>
    <row r="4915" customFormat="1" ht="16" customHeight="1" x14ac:dyDescent="0.2"/>
    <row r="4916" customFormat="1" ht="16" customHeight="1" x14ac:dyDescent="0.2"/>
    <row r="4917" customFormat="1" ht="16" customHeight="1" x14ac:dyDescent="0.2"/>
    <row r="4918" customFormat="1" ht="16" customHeight="1" x14ac:dyDescent="0.2"/>
    <row r="4919" customFormat="1" ht="16" customHeight="1" x14ac:dyDescent="0.2"/>
    <row r="4920" customFormat="1" ht="16" customHeight="1" x14ac:dyDescent="0.2"/>
    <row r="4921" customFormat="1" ht="16" customHeight="1" x14ac:dyDescent="0.2"/>
    <row r="4922" customFormat="1" ht="16" customHeight="1" x14ac:dyDescent="0.2"/>
    <row r="4923" customFormat="1" ht="16" customHeight="1" x14ac:dyDescent="0.2"/>
    <row r="4924" customFormat="1" ht="16" customHeight="1" x14ac:dyDescent="0.2"/>
    <row r="4925" customFormat="1" ht="16" customHeight="1" x14ac:dyDescent="0.2"/>
    <row r="4926" customFormat="1" ht="16" customHeight="1" x14ac:dyDescent="0.2"/>
    <row r="4927" customFormat="1" ht="16" customHeight="1" x14ac:dyDescent="0.2"/>
    <row r="4928" customFormat="1" ht="16" customHeight="1" x14ac:dyDescent="0.2"/>
    <row r="4929" customFormat="1" ht="16" customHeight="1" x14ac:dyDescent="0.2"/>
    <row r="4930" customFormat="1" ht="16" customHeight="1" x14ac:dyDescent="0.2"/>
    <row r="4931" customFormat="1" ht="16" customHeight="1" x14ac:dyDescent="0.2"/>
    <row r="4932" customFormat="1" ht="16" customHeight="1" x14ac:dyDescent="0.2"/>
    <row r="4933" customFormat="1" ht="16" customHeight="1" x14ac:dyDescent="0.2"/>
    <row r="4934" customFormat="1" ht="16" customHeight="1" x14ac:dyDescent="0.2"/>
    <row r="4935" customFormat="1" ht="16" customHeight="1" x14ac:dyDescent="0.2"/>
    <row r="4936" customFormat="1" ht="16" customHeight="1" x14ac:dyDescent="0.2"/>
    <row r="4937" customFormat="1" ht="16" customHeight="1" x14ac:dyDescent="0.2"/>
    <row r="4938" customFormat="1" ht="16" customHeight="1" x14ac:dyDescent="0.2"/>
    <row r="4939" customFormat="1" ht="16" customHeight="1" x14ac:dyDescent="0.2"/>
    <row r="4940" customFormat="1" ht="16" customHeight="1" x14ac:dyDescent="0.2"/>
    <row r="4941" customFormat="1" ht="16" customHeight="1" x14ac:dyDescent="0.2"/>
    <row r="4942" customFormat="1" ht="16" customHeight="1" x14ac:dyDescent="0.2"/>
    <row r="4943" customFormat="1" ht="16" customHeight="1" x14ac:dyDescent="0.2"/>
    <row r="4944" customFormat="1" ht="16" customHeight="1" x14ac:dyDescent="0.2"/>
    <row r="4945" customFormat="1" ht="16" customHeight="1" x14ac:dyDescent="0.2"/>
    <row r="4946" customFormat="1" ht="16" customHeight="1" x14ac:dyDescent="0.2"/>
    <row r="4947" customFormat="1" ht="16" customHeight="1" x14ac:dyDescent="0.2"/>
    <row r="4948" customFormat="1" ht="16" customHeight="1" x14ac:dyDescent="0.2"/>
    <row r="4949" customFormat="1" ht="16" customHeight="1" x14ac:dyDescent="0.2"/>
    <row r="4950" customFormat="1" ht="16" customHeight="1" x14ac:dyDescent="0.2"/>
    <row r="4951" customFormat="1" ht="16" customHeight="1" x14ac:dyDescent="0.2"/>
    <row r="4952" customFormat="1" ht="16" customHeight="1" x14ac:dyDescent="0.2"/>
    <row r="4953" customFormat="1" ht="16" customHeight="1" x14ac:dyDescent="0.2"/>
    <row r="4954" customFormat="1" ht="16" customHeight="1" x14ac:dyDescent="0.2"/>
    <row r="4955" customFormat="1" ht="16" customHeight="1" x14ac:dyDescent="0.2"/>
    <row r="4956" customFormat="1" ht="16" customHeight="1" x14ac:dyDescent="0.2"/>
    <row r="4957" customFormat="1" ht="16" customHeight="1" x14ac:dyDescent="0.2"/>
    <row r="4958" customFormat="1" ht="16" customHeight="1" x14ac:dyDescent="0.2"/>
    <row r="4959" customFormat="1" ht="16" customHeight="1" x14ac:dyDescent="0.2"/>
    <row r="4960" customFormat="1" ht="16" customHeight="1" x14ac:dyDescent="0.2"/>
    <row r="4961" customFormat="1" ht="16" customHeight="1" x14ac:dyDescent="0.2"/>
    <row r="4962" customFormat="1" ht="16" customHeight="1" x14ac:dyDescent="0.2"/>
    <row r="4963" customFormat="1" ht="16" customHeight="1" x14ac:dyDescent="0.2"/>
    <row r="4964" customFormat="1" ht="16" customHeight="1" x14ac:dyDescent="0.2"/>
    <row r="4965" customFormat="1" ht="16" customHeight="1" x14ac:dyDescent="0.2"/>
    <row r="4966" customFormat="1" ht="16" customHeight="1" x14ac:dyDescent="0.2"/>
    <row r="4967" customFormat="1" ht="16" customHeight="1" x14ac:dyDescent="0.2"/>
    <row r="4968" customFormat="1" ht="16" customHeight="1" x14ac:dyDescent="0.2"/>
    <row r="4969" customFormat="1" ht="16" customHeight="1" x14ac:dyDescent="0.2"/>
    <row r="4970" customFormat="1" ht="16" customHeight="1" x14ac:dyDescent="0.2"/>
    <row r="4971" customFormat="1" ht="16" customHeight="1" x14ac:dyDescent="0.2"/>
    <row r="4972" customFormat="1" ht="16" customHeight="1" x14ac:dyDescent="0.2"/>
    <row r="4973" customFormat="1" ht="16" customHeight="1" x14ac:dyDescent="0.2"/>
    <row r="4974" customFormat="1" ht="16" customHeight="1" x14ac:dyDescent="0.2"/>
    <row r="4975" customFormat="1" ht="16" customHeight="1" x14ac:dyDescent="0.2"/>
    <row r="4976" customFormat="1" ht="16" customHeight="1" x14ac:dyDescent="0.2"/>
    <row r="4977" customFormat="1" ht="16" customHeight="1" x14ac:dyDescent="0.2"/>
    <row r="4978" customFormat="1" ht="16" customHeight="1" x14ac:dyDescent="0.2"/>
    <row r="4979" customFormat="1" ht="16" customHeight="1" x14ac:dyDescent="0.2"/>
    <row r="4980" customFormat="1" ht="16" customHeight="1" x14ac:dyDescent="0.2"/>
    <row r="4981" customFormat="1" ht="16" customHeight="1" x14ac:dyDescent="0.2"/>
    <row r="4982" customFormat="1" ht="16" customHeight="1" x14ac:dyDescent="0.2"/>
    <row r="4983" customFormat="1" ht="16" customHeight="1" x14ac:dyDescent="0.2"/>
    <row r="4984" customFormat="1" ht="16" customHeight="1" x14ac:dyDescent="0.2"/>
    <row r="4985" customFormat="1" ht="16" customHeight="1" x14ac:dyDescent="0.2"/>
    <row r="4986" customFormat="1" ht="16" customHeight="1" x14ac:dyDescent="0.2"/>
    <row r="4987" customFormat="1" ht="16" customHeight="1" x14ac:dyDescent="0.2"/>
    <row r="4988" customFormat="1" ht="16" customHeight="1" x14ac:dyDescent="0.2"/>
    <row r="4989" customFormat="1" ht="16" customHeight="1" x14ac:dyDescent="0.2"/>
    <row r="4990" customFormat="1" ht="16" customHeight="1" x14ac:dyDescent="0.2"/>
    <row r="4991" customFormat="1" ht="16" customHeight="1" x14ac:dyDescent="0.2"/>
    <row r="4992" customFormat="1" ht="16" customHeight="1" x14ac:dyDescent="0.2"/>
    <row r="4993" customFormat="1" ht="16" customHeight="1" x14ac:dyDescent="0.2"/>
    <row r="4994" customFormat="1" ht="16" customHeight="1" x14ac:dyDescent="0.2"/>
    <row r="4995" customFormat="1" ht="16" customHeight="1" x14ac:dyDescent="0.2"/>
    <row r="4996" customFormat="1" ht="16" customHeight="1" x14ac:dyDescent="0.2"/>
    <row r="4997" customFormat="1" ht="16" customHeight="1" x14ac:dyDescent="0.2"/>
    <row r="4998" customFormat="1" ht="16" customHeight="1" x14ac:dyDescent="0.2"/>
    <row r="4999" customFormat="1" ht="16" customHeight="1" x14ac:dyDescent="0.2"/>
    <row r="5000" customFormat="1" ht="16" customHeight="1" x14ac:dyDescent="0.2"/>
    <row r="5001" customFormat="1" ht="16" customHeight="1" x14ac:dyDescent="0.2"/>
    <row r="5002" customFormat="1" ht="16" customHeight="1" x14ac:dyDescent="0.2"/>
    <row r="5003" customFormat="1" ht="16" customHeight="1" x14ac:dyDescent="0.2"/>
    <row r="5004" customFormat="1" ht="16" customHeight="1" x14ac:dyDescent="0.2"/>
    <row r="5005" customFormat="1" ht="16" customHeight="1" x14ac:dyDescent="0.2"/>
    <row r="5006" customFormat="1" ht="16" customHeight="1" x14ac:dyDescent="0.2"/>
    <row r="5007" customFormat="1" ht="16" customHeight="1" x14ac:dyDescent="0.2"/>
    <row r="5008" customFormat="1" ht="16" customHeight="1" x14ac:dyDescent="0.2"/>
    <row r="5009" customFormat="1" ht="16" customHeight="1" x14ac:dyDescent="0.2"/>
    <row r="5010" customFormat="1" ht="16" customHeight="1" x14ac:dyDescent="0.2"/>
    <row r="5011" customFormat="1" ht="16" customHeight="1" x14ac:dyDescent="0.2"/>
    <row r="5012" customFormat="1" ht="16" customHeight="1" x14ac:dyDescent="0.2"/>
    <row r="5013" customFormat="1" ht="16" customHeight="1" x14ac:dyDescent="0.2"/>
    <row r="5014" customFormat="1" ht="16" customHeight="1" x14ac:dyDescent="0.2"/>
    <row r="5015" customFormat="1" ht="16" customHeight="1" x14ac:dyDescent="0.2"/>
    <row r="5016" customFormat="1" ht="16" customHeight="1" x14ac:dyDescent="0.2"/>
    <row r="5017" customFormat="1" ht="16" customHeight="1" x14ac:dyDescent="0.2"/>
    <row r="5018" customFormat="1" ht="16" customHeight="1" x14ac:dyDescent="0.2"/>
    <row r="5019" customFormat="1" ht="16" customHeight="1" x14ac:dyDescent="0.2"/>
    <row r="5020" customFormat="1" ht="16" customHeight="1" x14ac:dyDescent="0.2"/>
    <row r="5021" customFormat="1" ht="16" customHeight="1" x14ac:dyDescent="0.2"/>
    <row r="5022" customFormat="1" ht="16" customHeight="1" x14ac:dyDescent="0.2"/>
    <row r="5023" customFormat="1" ht="16" customHeight="1" x14ac:dyDescent="0.2"/>
    <row r="5024" customFormat="1" ht="16" customHeight="1" x14ac:dyDescent="0.2"/>
    <row r="5025" customFormat="1" ht="16" customHeight="1" x14ac:dyDescent="0.2"/>
    <row r="5026" customFormat="1" ht="16" customHeight="1" x14ac:dyDescent="0.2"/>
    <row r="5027" customFormat="1" ht="16" customHeight="1" x14ac:dyDescent="0.2"/>
    <row r="5028" customFormat="1" ht="16" customHeight="1" x14ac:dyDescent="0.2"/>
    <row r="5029" customFormat="1" ht="16" customHeight="1" x14ac:dyDescent="0.2"/>
    <row r="5030" customFormat="1" ht="16" customHeight="1" x14ac:dyDescent="0.2"/>
    <row r="5031" customFormat="1" ht="16" customHeight="1" x14ac:dyDescent="0.2"/>
    <row r="5032" customFormat="1" ht="16" customHeight="1" x14ac:dyDescent="0.2"/>
    <row r="5033" customFormat="1" ht="16" customHeight="1" x14ac:dyDescent="0.2"/>
    <row r="5034" customFormat="1" ht="16" customHeight="1" x14ac:dyDescent="0.2"/>
    <row r="5035" customFormat="1" ht="16" customHeight="1" x14ac:dyDescent="0.2"/>
    <row r="5036" customFormat="1" ht="16" customHeight="1" x14ac:dyDescent="0.2"/>
    <row r="5037" customFormat="1" ht="16" customHeight="1" x14ac:dyDescent="0.2"/>
    <row r="5038" customFormat="1" ht="16" customHeight="1" x14ac:dyDescent="0.2"/>
    <row r="5039" customFormat="1" ht="16" customHeight="1" x14ac:dyDescent="0.2"/>
    <row r="5040" customFormat="1" ht="16" customHeight="1" x14ac:dyDescent="0.2"/>
    <row r="5041" customFormat="1" ht="16" customHeight="1" x14ac:dyDescent="0.2"/>
    <row r="5042" customFormat="1" ht="16" customHeight="1" x14ac:dyDescent="0.2"/>
    <row r="5043" customFormat="1" ht="16" customHeight="1" x14ac:dyDescent="0.2"/>
    <row r="5044" customFormat="1" ht="16" customHeight="1" x14ac:dyDescent="0.2"/>
    <row r="5045" customFormat="1" ht="16" customHeight="1" x14ac:dyDescent="0.2"/>
    <row r="5046" customFormat="1" ht="16" customHeight="1" x14ac:dyDescent="0.2"/>
    <row r="5047" customFormat="1" ht="16" customHeight="1" x14ac:dyDescent="0.2"/>
    <row r="5048" customFormat="1" ht="16" customHeight="1" x14ac:dyDescent="0.2"/>
    <row r="5049" customFormat="1" ht="16" customHeight="1" x14ac:dyDescent="0.2"/>
    <row r="5050" customFormat="1" ht="16" customHeight="1" x14ac:dyDescent="0.2"/>
    <row r="5051" customFormat="1" ht="16" customHeight="1" x14ac:dyDescent="0.2"/>
    <row r="5052" customFormat="1" ht="16" customHeight="1" x14ac:dyDescent="0.2"/>
    <row r="5053" customFormat="1" ht="16" customHeight="1" x14ac:dyDescent="0.2"/>
    <row r="5054" customFormat="1" ht="16" customHeight="1" x14ac:dyDescent="0.2"/>
    <row r="5055" customFormat="1" ht="16" customHeight="1" x14ac:dyDescent="0.2"/>
    <row r="5056" customFormat="1" ht="16" customHeight="1" x14ac:dyDescent="0.2"/>
    <row r="5057" customFormat="1" ht="16" customHeight="1" x14ac:dyDescent="0.2"/>
    <row r="5058" customFormat="1" ht="16" customHeight="1" x14ac:dyDescent="0.2"/>
    <row r="5059" customFormat="1" ht="16" customHeight="1" x14ac:dyDescent="0.2"/>
    <row r="5060" customFormat="1" ht="16" customHeight="1" x14ac:dyDescent="0.2"/>
    <row r="5061" customFormat="1" ht="16" customHeight="1" x14ac:dyDescent="0.2"/>
    <row r="5062" customFormat="1" ht="16" customHeight="1" x14ac:dyDescent="0.2"/>
    <row r="5063" customFormat="1" ht="16" customHeight="1" x14ac:dyDescent="0.2"/>
    <row r="5064" customFormat="1" ht="16" customHeight="1" x14ac:dyDescent="0.2"/>
    <row r="5065" customFormat="1" ht="16" customHeight="1" x14ac:dyDescent="0.2"/>
    <row r="5066" customFormat="1" ht="16" customHeight="1" x14ac:dyDescent="0.2"/>
    <row r="5067" customFormat="1" ht="16" customHeight="1" x14ac:dyDescent="0.2"/>
    <row r="5068" customFormat="1" ht="16" customHeight="1" x14ac:dyDescent="0.2"/>
    <row r="5069" customFormat="1" ht="16" customHeight="1" x14ac:dyDescent="0.2"/>
    <row r="5070" customFormat="1" ht="16" customHeight="1" x14ac:dyDescent="0.2"/>
    <row r="5071" customFormat="1" ht="16" customHeight="1" x14ac:dyDescent="0.2"/>
    <row r="5072" customFormat="1" ht="16" customHeight="1" x14ac:dyDescent="0.2"/>
    <row r="5073" customFormat="1" ht="16" customHeight="1" x14ac:dyDescent="0.2"/>
    <row r="5074" customFormat="1" ht="16" customHeight="1" x14ac:dyDescent="0.2"/>
    <row r="5075" customFormat="1" ht="16" customHeight="1" x14ac:dyDescent="0.2"/>
    <row r="5076" customFormat="1" ht="16" customHeight="1" x14ac:dyDescent="0.2"/>
    <row r="5077" customFormat="1" ht="16" customHeight="1" x14ac:dyDescent="0.2"/>
    <row r="5078" customFormat="1" ht="16" customHeight="1" x14ac:dyDescent="0.2"/>
    <row r="5079" customFormat="1" ht="16" customHeight="1" x14ac:dyDescent="0.2"/>
    <row r="5080" customFormat="1" ht="16" customHeight="1" x14ac:dyDescent="0.2"/>
    <row r="5081" customFormat="1" ht="16" customHeight="1" x14ac:dyDescent="0.2"/>
    <row r="5082" customFormat="1" ht="16" customHeight="1" x14ac:dyDescent="0.2"/>
    <row r="5083" customFormat="1" ht="16" customHeight="1" x14ac:dyDescent="0.2"/>
    <row r="5084" customFormat="1" ht="16" customHeight="1" x14ac:dyDescent="0.2"/>
    <row r="5085" customFormat="1" ht="16" customHeight="1" x14ac:dyDescent="0.2"/>
    <row r="5086" customFormat="1" ht="16" customHeight="1" x14ac:dyDescent="0.2"/>
    <row r="5087" customFormat="1" ht="16" customHeight="1" x14ac:dyDescent="0.2"/>
    <row r="5088" customFormat="1" ht="16" customHeight="1" x14ac:dyDescent="0.2"/>
    <row r="5089" customFormat="1" ht="16" customHeight="1" x14ac:dyDescent="0.2"/>
    <row r="5090" customFormat="1" ht="16" customHeight="1" x14ac:dyDescent="0.2"/>
    <row r="5091" customFormat="1" ht="16" customHeight="1" x14ac:dyDescent="0.2"/>
    <row r="5092" customFormat="1" ht="16" customHeight="1" x14ac:dyDescent="0.2"/>
    <row r="5093" customFormat="1" ht="16" customHeight="1" x14ac:dyDescent="0.2"/>
    <row r="5094" customFormat="1" ht="16" customHeight="1" x14ac:dyDescent="0.2"/>
    <row r="5095" customFormat="1" ht="16" customHeight="1" x14ac:dyDescent="0.2"/>
    <row r="5096" customFormat="1" ht="16" customHeight="1" x14ac:dyDescent="0.2"/>
    <row r="5097" customFormat="1" ht="16" customHeight="1" x14ac:dyDescent="0.2"/>
    <row r="5098" customFormat="1" ht="16" customHeight="1" x14ac:dyDescent="0.2"/>
    <row r="5099" customFormat="1" ht="16" customHeight="1" x14ac:dyDescent="0.2"/>
    <row r="5100" customFormat="1" ht="16" customHeight="1" x14ac:dyDescent="0.2"/>
    <row r="5101" customFormat="1" ht="16" customHeight="1" x14ac:dyDescent="0.2"/>
    <row r="5102" customFormat="1" ht="16" customHeight="1" x14ac:dyDescent="0.2"/>
    <row r="5103" customFormat="1" ht="16" customHeight="1" x14ac:dyDescent="0.2"/>
    <row r="5104" customFormat="1" ht="16" customHeight="1" x14ac:dyDescent="0.2"/>
    <row r="5105" customFormat="1" ht="16" customHeight="1" x14ac:dyDescent="0.2"/>
    <row r="5106" customFormat="1" ht="16" customHeight="1" x14ac:dyDescent="0.2"/>
    <row r="5107" customFormat="1" ht="16" customHeight="1" x14ac:dyDescent="0.2"/>
    <row r="5108" customFormat="1" ht="16" customHeight="1" x14ac:dyDescent="0.2"/>
    <row r="5109" customFormat="1" ht="16" customHeight="1" x14ac:dyDescent="0.2"/>
    <row r="5110" customFormat="1" ht="16" customHeight="1" x14ac:dyDescent="0.2"/>
    <row r="5111" customFormat="1" ht="16" customHeight="1" x14ac:dyDescent="0.2"/>
    <row r="5112" customFormat="1" ht="16" customHeight="1" x14ac:dyDescent="0.2"/>
    <row r="5113" customFormat="1" ht="16" customHeight="1" x14ac:dyDescent="0.2"/>
    <row r="5114" customFormat="1" ht="16" customHeight="1" x14ac:dyDescent="0.2"/>
    <row r="5115" customFormat="1" ht="16" customHeight="1" x14ac:dyDescent="0.2"/>
    <row r="5116" customFormat="1" ht="16" customHeight="1" x14ac:dyDescent="0.2"/>
    <row r="5117" customFormat="1" ht="16" customHeight="1" x14ac:dyDescent="0.2"/>
    <row r="5118" customFormat="1" ht="16" customHeight="1" x14ac:dyDescent="0.2"/>
    <row r="5119" customFormat="1" ht="16" customHeight="1" x14ac:dyDescent="0.2"/>
    <row r="5120" customFormat="1" ht="16" customHeight="1" x14ac:dyDescent="0.2"/>
    <row r="5121" customFormat="1" ht="16" customHeight="1" x14ac:dyDescent="0.2"/>
    <row r="5122" customFormat="1" ht="16" customHeight="1" x14ac:dyDescent="0.2"/>
    <row r="5123" customFormat="1" ht="16" customHeight="1" x14ac:dyDescent="0.2"/>
    <row r="5124" customFormat="1" ht="16" customHeight="1" x14ac:dyDescent="0.2"/>
    <row r="5125" customFormat="1" ht="16" customHeight="1" x14ac:dyDescent="0.2"/>
    <row r="5126" customFormat="1" ht="16" customHeight="1" x14ac:dyDescent="0.2"/>
    <row r="5127" customFormat="1" ht="16" customHeight="1" x14ac:dyDescent="0.2"/>
    <row r="5128" customFormat="1" ht="16" customHeight="1" x14ac:dyDescent="0.2"/>
    <row r="5129" customFormat="1" ht="16" customHeight="1" x14ac:dyDescent="0.2"/>
    <row r="5130" customFormat="1" ht="16" customHeight="1" x14ac:dyDescent="0.2"/>
    <row r="5131" customFormat="1" ht="16" customHeight="1" x14ac:dyDescent="0.2"/>
    <row r="5132" customFormat="1" ht="16" customHeight="1" x14ac:dyDescent="0.2"/>
    <row r="5133" customFormat="1" ht="16" customHeight="1" x14ac:dyDescent="0.2"/>
    <row r="5134" customFormat="1" ht="16" customHeight="1" x14ac:dyDescent="0.2"/>
    <row r="5135" customFormat="1" ht="16" customHeight="1" x14ac:dyDescent="0.2"/>
    <row r="5136" customFormat="1" ht="16" customHeight="1" x14ac:dyDescent="0.2"/>
    <row r="5137" customFormat="1" ht="16" customHeight="1" x14ac:dyDescent="0.2"/>
    <row r="5138" customFormat="1" ht="16" customHeight="1" x14ac:dyDescent="0.2"/>
    <row r="5139" customFormat="1" ht="16" customHeight="1" x14ac:dyDescent="0.2"/>
    <row r="5140" customFormat="1" ht="16" customHeight="1" x14ac:dyDescent="0.2"/>
    <row r="5141" customFormat="1" ht="16" customHeight="1" x14ac:dyDescent="0.2"/>
    <row r="5142" customFormat="1" ht="16" customHeight="1" x14ac:dyDescent="0.2"/>
    <row r="5143" customFormat="1" ht="16" customHeight="1" x14ac:dyDescent="0.2"/>
    <row r="5144" customFormat="1" ht="16" customHeight="1" x14ac:dyDescent="0.2"/>
    <row r="5145" customFormat="1" ht="16" customHeight="1" x14ac:dyDescent="0.2"/>
    <row r="5146" customFormat="1" ht="16" customHeight="1" x14ac:dyDescent="0.2"/>
    <row r="5147" customFormat="1" ht="16" customHeight="1" x14ac:dyDescent="0.2"/>
    <row r="5148" customFormat="1" ht="16" customHeight="1" x14ac:dyDescent="0.2"/>
    <row r="5149" customFormat="1" ht="16" customHeight="1" x14ac:dyDescent="0.2"/>
    <row r="5150" customFormat="1" ht="16" customHeight="1" x14ac:dyDescent="0.2"/>
    <row r="5151" customFormat="1" ht="16" customHeight="1" x14ac:dyDescent="0.2"/>
    <row r="5152" customFormat="1" ht="16" customHeight="1" x14ac:dyDescent="0.2"/>
    <row r="5153" customFormat="1" ht="16" customHeight="1" x14ac:dyDescent="0.2"/>
    <row r="5154" customFormat="1" ht="16" customHeight="1" x14ac:dyDescent="0.2"/>
    <row r="5155" customFormat="1" ht="16" customHeight="1" x14ac:dyDescent="0.2"/>
    <row r="5156" customFormat="1" ht="16" customHeight="1" x14ac:dyDescent="0.2"/>
    <row r="5157" customFormat="1" ht="16" customHeight="1" x14ac:dyDescent="0.2"/>
    <row r="5158" customFormat="1" ht="16" customHeight="1" x14ac:dyDescent="0.2"/>
    <row r="5159" customFormat="1" ht="16" customHeight="1" x14ac:dyDescent="0.2"/>
    <row r="5160" customFormat="1" ht="16" customHeight="1" x14ac:dyDescent="0.2"/>
    <row r="5161" customFormat="1" ht="16" customHeight="1" x14ac:dyDescent="0.2"/>
    <row r="5162" customFormat="1" ht="16" customHeight="1" x14ac:dyDescent="0.2"/>
    <row r="5163" customFormat="1" ht="16" customHeight="1" x14ac:dyDescent="0.2"/>
    <row r="5164" customFormat="1" ht="16" customHeight="1" x14ac:dyDescent="0.2"/>
    <row r="5165" customFormat="1" ht="16" customHeight="1" x14ac:dyDescent="0.2"/>
    <row r="5166" customFormat="1" ht="16" customHeight="1" x14ac:dyDescent="0.2"/>
    <row r="5167" customFormat="1" ht="16" customHeight="1" x14ac:dyDescent="0.2"/>
    <row r="5168" customFormat="1" ht="16" customHeight="1" x14ac:dyDescent="0.2"/>
    <row r="5169" customFormat="1" ht="16" customHeight="1" x14ac:dyDescent="0.2"/>
    <row r="5170" customFormat="1" ht="16" customHeight="1" x14ac:dyDescent="0.2"/>
    <row r="5171" customFormat="1" ht="16" customHeight="1" x14ac:dyDescent="0.2"/>
    <row r="5172" customFormat="1" ht="16" customHeight="1" x14ac:dyDescent="0.2"/>
    <row r="5173" customFormat="1" ht="16" customHeight="1" x14ac:dyDescent="0.2"/>
    <row r="5174" customFormat="1" ht="16" customHeight="1" x14ac:dyDescent="0.2"/>
    <row r="5175" customFormat="1" ht="16" customHeight="1" x14ac:dyDescent="0.2"/>
    <row r="5176" customFormat="1" ht="16" customHeight="1" x14ac:dyDescent="0.2"/>
    <row r="5177" customFormat="1" ht="16" customHeight="1" x14ac:dyDescent="0.2"/>
    <row r="5178" customFormat="1" ht="16" customHeight="1" x14ac:dyDescent="0.2"/>
    <row r="5179" customFormat="1" ht="16" customHeight="1" x14ac:dyDescent="0.2"/>
    <row r="5180" customFormat="1" ht="16" customHeight="1" x14ac:dyDescent="0.2"/>
    <row r="5181" customFormat="1" ht="16" customHeight="1" x14ac:dyDescent="0.2"/>
    <row r="5182" customFormat="1" ht="16" customHeight="1" x14ac:dyDescent="0.2"/>
    <row r="5183" customFormat="1" ht="16" customHeight="1" x14ac:dyDescent="0.2"/>
    <row r="5184" customFormat="1" ht="16" customHeight="1" x14ac:dyDescent="0.2"/>
    <row r="5185" customFormat="1" ht="16" customHeight="1" x14ac:dyDescent="0.2"/>
    <row r="5186" customFormat="1" ht="16" customHeight="1" x14ac:dyDescent="0.2"/>
    <row r="5187" customFormat="1" ht="16" customHeight="1" x14ac:dyDescent="0.2"/>
    <row r="5188" customFormat="1" ht="16" customHeight="1" x14ac:dyDescent="0.2"/>
    <row r="5189" customFormat="1" ht="16" customHeight="1" x14ac:dyDescent="0.2"/>
    <row r="5190" customFormat="1" ht="16" customHeight="1" x14ac:dyDescent="0.2"/>
    <row r="5191" customFormat="1" ht="16" customHeight="1" x14ac:dyDescent="0.2"/>
    <row r="5192" customFormat="1" ht="16" customHeight="1" x14ac:dyDescent="0.2"/>
    <row r="5193" customFormat="1" ht="16" customHeight="1" x14ac:dyDescent="0.2"/>
    <row r="5194" customFormat="1" ht="16" customHeight="1" x14ac:dyDescent="0.2"/>
    <row r="5195" customFormat="1" ht="16" customHeight="1" x14ac:dyDescent="0.2"/>
    <row r="5196" customFormat="1" ht="16" customHeight="1" x14ac:dyDescent="0.2"/>
    <row r="5197" customFormat="1" ht="16" customHeight="1" x14ac:dyDescent="0.2"/>
    <row r="5198" customFormat="1" ht="16" customHeight="1" x14ac:dyDescent="0.2"/>
    <row r="5199" customFormat="1" ht="16" customHeight="1" x14ac:dyDescent="0.2"/>
    <row r="5200" customFormat="1" ht="16" customHeight="1" x14ac:dyDescent="0.2"/>
    <row r="5201" customFormat="1" ht="16" customHeight="1" x14ac:dyDescent="0.2"/>
    <row r="5202" customFormat="1" ht="16" customHeight="1" x14ac:dyDescent="0.2"/>
    <row r="5203" customFormat="1" ht="16" customHeight="1" x14ac:dyDescent="0.2"/>
    <row r="5204" customFormat="1" ht="16" customHeight="1" x14ac:dyDescent="0.2"/>
    <row r="5205" customFormat="1" ht="16" customHeight="1" x14ac:dyDescent="0.2"/>
    <row r="5206" customFormat="1" ht="16" customHeight="1" x14ac:dyDescent="0.2"/>
    <row r="5207" customFormat="1" ht="16" customHeight="1" x14ac:dyDescent="0.2"/>
    <row r="5208" customFormat="1" ht="16" customHeight="1" x14ac:dyDescent="0.2"/>
    <row r="5209" customFormat="1" ht="16" customHeight="1" x14ac:dyDescent="0.2"/>
    <row r="5210" customFormat="1" ht="16" customHeight="1" x14ac:dyDescent="0.2"/>
    <row r="5211" customFormat="1" ht="16" customHeight="1" x14ac:dyDescent="0.2"/>
    <row r="5212" customFormat="1" ht="16" customHeight="1" x14ac:dyDescent="0.2"/>
    <row r="5213" customFormat="1" ht="16" customHeight="1" x14ac:dyDescent="0.2"/>
    <row r="5214" customFormat="1" ht="16" customHeight="1" x14ac:dyDescent="0.2"/>
    <row r="5215" customFormat="1" ht="16" customHeight="1" x14ac:dyDescent="0.2"/>
    <row r="5216" customFormat="1" ht="16" customHeight="1" x14ac:dyDescent="0.2"/>
    <row r="5217" customFormat="1" ht="16" customHeight="1" x14ac:dyDescent="0.2"/>
    <row r="5218" customFormat="1" ht="16" customHeight="1" x14ac:dyDescent="0.2"/>
    <row r="5219" customFormat="1" ht="16" customHeight="1" x14ac:dyDescent="0.2"/>
    <row r="5220" customFormat="1" ht="16" customHeight="1" x14ac:dyDescent="0.2"/>
    <row r="5221" customFormat="1" ht="16" customHeight="1" x14ac:dyDescent="0.2"/>
    <row r="5222" customFormat="1" ht="16" customHeight="1" x14ac:dyDescent="0.2"/>
    <row r="5223" customFormat="1" ht="16" customHeight="1" x14ac:dyDescent="0.2"/>
    <row r="5224" customFormat="1" ht="16" customHeight="1" x14ac:dyDescent="0.2"/>
    <row r="5225" customFormat="1" ht="16" customHeight="1" x14ac:dyDescent="0.2"/>
    <row r="5226" customFormat="1" ht="16" customHeight="1" x14ac:dyDescent="0.2"/>
    <row r="5227" customFormat="1" ht="16" customHeight="1" x14ac:dyDescent="0.2"/>
    <row r="5228" customFormat="1" ht="16" customHeight="1" x14ac:dyDescent="0.2"/>
    <row r="5229" customFormat="1" ht="16" customHeight="1" x14ac:dyDescent="0.2"/>
    <row r="5230" customFormat="1" ht="16" customHeight="1" x14ac:dyDescent="0.2"/>
    <row r="5231" customFormat="1" ht="16" customHeight="1" x14ac:dyDescent="0.2"/>
    <row r="5232" customFormat="1" ht="16" customHeight="1" x14ac:dyDescent="0.2"/>
    <row r="5233" customFormat="1" ht="16" customHeight="1" x14ac:dyDescent="0.2"/>
    <row r="5234" customFormat="1" ht="16" customHeight="1" x14ac:dyDescent="0.2"/>
    <row r="5235" customFormat="1" ht="16" customHeight="1" x14ac:dyDescent="0.2"/>
    <row r="5236" customFormat="1" ht="16" customHeight="1" x14ac:dyDescent="0.2"/>
    <row r="5237" customFormat="1" ht="16" customHeight="1" x14ac:dyDescent="0.2"/>
    <row r="5238" customFormat="1" ht="16" customHeight="1" x14ac:dyDescent="0.2"/>
    <row r="5239" customFormat="1" ht="16" customHeight="1" x14ac:dyDescent="0.2"/>
    <row r="5240" customFormat="1" ht="16" customHeight="1" x14ac:dyDescent="0.2"/>
    <row r="5241" customFormat="1" ht="16" customHeight="1" x14ac:dyDescent="0.2"/>
    <row r="5242" customFormat="1" ht="16" customHeight="1" x14ac:dyDescent="0.2"/>
    <row r="5243" customFormat="1" ht="16" customHeight="1" x14ac:dyDescent="0.2"/>
    <row r="5244" customFormat="1" ht="16" customHeight="1" x14ac:dyDescent="0.2"/>
    <row r="5245" customFormat="1" ht="16" customHeight="1" x14ac:dyDescent="0.2"/>
    <row r="5246" customFormat="1" ht="16" customHeight="1" x14ac:dyDescent="0.2"/>
    <row r="5247" customFormat="1" ht="16" customHeight="1" x14ac:dyDescent="0.2"/>
    <row r="5248" customFormat="1" ht="16" customHeight="1" x14ac:dyDescent="0.2"/>
    <row r="5249" customFormat="1" ht="16" customHeight="1" x14ac:dyDescent="0.2"/>
    <row r="5250" customFormat="1" ht="16" customHeight="1" x14ac:dyDescent="0.2"/>
    <row r="5251" customFormat="1" ht="16" customHeight="1" x14ac:dyDescent="0.2"/>
    <row r="5252" customFormat="1" ht="16" customHeight="1" x14ac:dyDescent="0.2"/>
    <row r="5253" customFormat="1" ht="16" customHeight="1" x14ac:dyDescent="0.2"/>
    <row r="5254" customFormat="1" ht="16" customHeight="1" x14ac:dyDescent="0.2"/>
    <row r="5255" customFormat="1" ht="16" customHeight="1" x14ac:dyDescent="0.2"/>
    <row r="5256" customFormat="1" ht="16" customHeight="1" x14ac:dyDescent="0.2"/>
    <row r="5257" customFormat="1" ht="16" customHeight="1" x14ac:dyDescent="0.2"/>
    <row r="5258" customFormat="1" ht="16" customHeight="1" x14ac:dyDescent="0.2"/>
    <row r="5259" customFormat="1" ht="16" customHeight="1" x14ac:dyDescent="0.2"/>
    <row r="5260" customFormat="1" ht="16" customHeight="1" x14ac:dyDescent="0.2"/>
    <row r="5261" customFormat="1" ht="16" customHeight="1" x14ac:dyDescent="0.2"/>
    <row r="5262" customFormat="1" ht="16" customHeight="1" x14ac:dyDescent="0.2"/>
    <row r="5263" customFormat="1" ht="16" customHeight="1" x14ac:dyDescent="0.2"/>
    <row r="5264" customFormat="1" ht="16" customHeight="1" x14ac:dyDescent="0.2"/>
    <row r="5265" customFormat="1" ht="16" customHeight="1" x14ac:dyDescent="0.2"/>
    <row r="5266" customFormat="1" ht="16" customHeight="1" x14ac:dyDescent="0.2"/>
    <row r="5267" customFormat="1" ht="16" customHeight="1" x14ac:dyDescent="0.2"/>
    <row r="5268" customFormat="1" ht="16" customHeight="1" x14ac:dyDescent="0.2"/>
    <row r="5269" customFormat="1" ht="16" customHeight="1" x14ac:dyDescent="0.2"/>
    <row r="5270" customFormat="1" ht="16" customHeight="1" x14ac:dyDescent="0.2"/>
    <row r="5271" customFormat="1" ht="16" customHeight="1" x14ac:dyDescent="0.2"/>
    <row r="5272" customFormat="1" ht="16" customHeight="1" x14ac:dyDescent="0.2"/>
    <row r="5273" customFormat="1" ht="16" customHeight="1" x14ac:dyDescent="0.2"/>
    <row r="5274" customFormat="1" ht="16" customHeight="1" x14ac:dyDescent="0.2"/>
    <row r="5275" customFormat="1" ht="16" customHeight="1" x14ac:dyDescent="0.2"/>
    <row r="5276" customFormat="1" ht="16" customHeight="1" x14ac:dyDescent="0.2"/>
    <row r="5277" customFormat="1" ht="16" customHeight="1" x14ac:dyDescent="0.2"/>
    <row r="5278" customFormat="1" ht="16" customHeight="1" x14ac:dyDescent="0.2"/>
    <row r="5279" customFormat="1" ht="16" customHeight="1" x14ac:dyDescent="0.2"/>
    <row r="5280" customFormat="1" ht="16" customHeight="1" x14ac:dyDescent="0.2"/>
    <row r="5281" customFormat="1" ht="16" customHeight="1" x14ac:dyDescent="0.2"/>
    <row r="5282" customFormat="1" ht="16" customHeight="1" x14ac:dyDescent="0.2"/>
    <row r="5283" customFormat="1" ht="16" customHeight="1" x14ac:dyDescent="0.2"/>
    <row r="5284" customFormat="1" ht="16" customHeight="1" x14ac:dyDescent="0.2"/>
    <row r="5285" customFormat="1" ht="16" customHeight="1" x14ac:dyDescent="0.2"/>
    <row r="5286" customFormat="1" ht="16" customHeight="1" x14ac:dyDescent="0.2"/>
    <row r="5287" customFormat="1" ht="16" customHeight="1" x14ac:dyDescent="0.2"/>
    <row r="5288" customFormat="1" ht="16" customHeight="1" x14ac:dyDescent="0.2"/>
    <row r="5289" customFormat="1" ht="16" customHeight="1" x14ac:dyDescent="0.2"/>
    <row r="5290" customFormat="1" ht="16" customHeight="1" x14ac:dyDescent="0.2"/>
    <row r="5291" customFormat="1" ht="16" customHeight="1" x14ac:dyDescent="0.2"/>
    <row r="5292" customFormat="1" ht="16" customHeight="1" x14ac:dyDescent="0.2"/>
    <row r="5293" customFormat="1" ht="16" customHeight="1" x14ac:dyDescent="0.2"/>
    <row r="5294" customFormat="1" ht="16" customHeight="1" x14ac:dyDescent="0.2"/>
    <row r="5295" customFormat="1" ht="16" customHeight="1" x14ac:dyDescent="0.2"/>
    <row r="5296" customFormat="1" ht="16" customHeight="1" x14ac:dyDescent="0.2"/>
    <row r="5297" customFormat="1" ht="16" customHeight="1" x14ac:dyDescent="0.2"/>
    <row r="5298" customFormat="1" ht="16" customHeight="1" x14ac:dyDescent="0.2"/>
    <row r="5299" customFormat="1" ht="16" customHeight="1" x14ac:dyDescent="0.2"/>
    <row r="5300" customFormat="1" ht="16" customHeight="1" x14ac:dyDescent="0.2"/>
    <row r="5301" customFormat="1" ht="16" customHeight="1" x14ac:dyDescent="0.2"/>
    <row r="5302" customFormat="1" ht="16" customHeight="1" x14ac:dyDescent="0.2"/>
    <row r="5303" customFormat="1" ht="16" customHeight="1" x14ac:dyDescent="0.2"/>
    <row r="5304" customFormat="1" ht="16" customHeight="1" x14ac:dyDescent="0.2"/>
    <row r="5305" customFormat="1" ht="16" customHeight="1" x14ac:dyDescent="0.2"/>
    <row r="5306" customFormat="1" ht="16" customHeight="1" x14ac:dyDescent="0.2"/>
    <row r="5307" customFormat="1" ht="16" customHeight="1" x14ac:dyDescent="0.2"/>
    <row r="5308" customFormat="1" ht="16" customHeight="1" x14ac:dyDescent="0.2"/>
    <row r="5309" customFormat="1" ht="16" customHeight="1" x14ac:dyDescent="0.2"/>
    <row r="5310" customFormat="1" ht="16" customHeight="1" x14ac:dyDescent="0.2"/>
    <row r="5311" customFormat="1" ht="16" customHeight="1" x14ac:dyDescent="0.2"/>
    <row r="5312" customFormat="1" ht="16" customHeight="1" x14ac:dyDescent="0.2"/>
    <row r="5313" customFormat="1" ht="16" customHeight="1" x14ac:dyDescent="0.2"/>
    <row r="5314" customFormat="1" ht="16" customHeight="1" x14ac:dyDescent="0.2"/>
    <row r="5315" customFormat="1" ht="16" customHeight="1" x14ac:dyDescent="0.2"/>
    <row r="5316" customFormat="1" ht="16" customHeight="1" x14ac:dyDescent="0.2"/>
    <row r="5317" customFormat="1" ht="16" customHeight="1" x14ac:dyDescent="0.2"/>
    <row r="5318" customFormat="1" ht="16" customHeight="1" x14ac:dyDescent="0.2"/>
    <row r="5319" customFormat="1" ht="16" customHeight="1" x14ac:dyDescent="0.2"/>
    <row r="5320" customFormat="1" ht="16" customHeight="1" x14ac:dyDescent="0.2"/>
    <row r="5321" customFormat="1" ht="16" customHeight="1" x14ac:dyDescent="0.2"/>
    <row r="5322" customFormat="1" ht="16" customHeight="1" x14ac:dyDescent="0.2"/>
    <row r="5323" customFormat="1" ht="16" customHeight="1" x14ac:dyDescent="0.2"/>
    <row r="5324" customFormat="1" ht="16" customHeight="1" x14ac:dyDescent="0.2"/>
    <row r="5325" customFormat="1" ht="16" customHeight="1" x14ac:dyDescent="0.2"/>
    <row r="5326" customFormat="1" ht="16" customHeight="1" x14ac:dyDescent="0.2"/>
    <row r="5327" customFormat="1" ht="16" customHeight="1" x14ac:dyDescent="0.2"/>
    <row r="5328" customFormat="1" ht="16" customHeight="1" x14ac:dyDescent="0.2"/>
    <row r="5329" customFormat="1" ht="16" customHeight="1" x14ac:dyDescent="0.2"/>
    <row r="5330" customFormat="1" ht="16" customHeight="1" x14ac:dyDescent="0.2"/>
    <row r="5331" customFormat="1" ht="16" customHeight="1" x14ac:dyDescent="0.2"/>
    <row r="5332" customFormat="1" ht="16" customHeight="1" x14ac:dyDescent="0.2"/>
    <row r="5333" customFormat="1" ht="16" customHeight="1" x14ac:dyDescent="0.2"/>
    <row r="5334" customFormat="1" ht="16" customHeight="1" x14ac:dyDescent="0.2"/>
    <row r="5335" customFormat="1" ht="16" customHeight="1" x14ac:dyDescent="0.2"/>
    <row r="5336" customFormat="1" ht="16" customHeight="1" x14ac:dyDescent="0.2"/>
    <row r="5337" customFormat="1" ht="16" customHeight="1" x14ac:dyDescent="0.2"/>
    <row r="5338" customFormat="1" ht="16" customHeight="1" x14ac:dyDescent="0.2"/>
    <row r="5339" customFormat="1" ht="16" customHeight="1" x14ac:dyDescent="0.2"/>
    <row r="5340" customFormat="1" ht="16" customHeight="1" x14ac:dyDescent="0.2"/>
    <row r="5341" customFormat="1" ht="16" customHeight="1" x14ac:dyDescent="0.2"/>
    <row r="5342" customFormat="1" ht="16" customHeight="1" x14ac:dyDescent="0.2"/>
    <row r="5343" customFormat="1" ht="16" customHeight="1" x14ac:dyDescent="0.2"/>
    <row r="5344" customFormat="1" ht="16" customHeight="1" x14ac:dyDescent="0.2"/>
    <row r="5345" customFormat="1" ht="16" customHeight="1" x14ac:dyDescent="0.2"/>
    <row r="5346" customFormat="1" ht="16" customHeight="1" x14ac:dyDescent="0.2"/>
    <row r="5347" customFormat="1" ht="16" customHeight="1" x14ac:dyDescent="0.2"/>
    <row r="5348" customFormat="1" ht="16" customHeight="1" x14ac:dyDescent="0.2"/>
    <row r="5349" customFormat="1" ht="16" customHeight="1" x14ac:dyDescent="0.2"/>
    <row r="5350" customFormat="1" ht="16" customHeight="1" x14ac:dyDescent="0.2"/>
    <row r="5351" customFormat="1" ht="16" customHeight="1" x14ac:dyDescent="0.2"/>
    <row r="5352" customFormat="1" ht="16" customHeight="1" x14ac:dyDescent="0.2"/>
    <row r="5353" customFormat="1" ht="16" customHeight="1" x14ac:dyDescent="0.2"/>
    <row r="5354" customFormat="1" ht="16" customHeight="1" x14ac:dyDescent="0.2"/>
    <row r="5355" customFormat="1" ht="16" customHeight="1" x14ac:dyDescent="0.2"/>
    <row r="5356" customFormat="1" ht="16" customHeight="1" x14ac:dyDescent="0.2"/>
    <row r="5357" customFormat="1" ht="16" customHeight="1" x14ac:dyDescent="0.2"/>
    <row r="5358" customFormat="1" ht="16" customHeight="1" x14ac:dyDescent="0.2"/>
    <row r="5359" customFormat="1" ht="16" customHeight="1" x14ac:dyDescent="0.2"/>
    <row r="5360" customFormat="1" ht="16" customHeight="1" x14ac:dyDescent="0.2"/>
    <row r="5361" customFormat="1" ht="16" customHeight="1" x14ac:dyDescent="0.2"/>
    <row r="5362" customFormat="1" ht="16" customHeight="1" x14ac:dyDescent="0.2"/>
    <row r="5363" customFormat="1" ht="16" customHeight="1" x14ac:dyDescent="0.2"/>
    <row r="5364" customFormat="1" ht="16" customHeight="1" x14ac:dyDescent="0.2"/>
    <row r="5365" customFormat="1" ht="16" customHeight="1" x14ac:dyDescent="0.2"/>
    <row r="5366" customFormat="1" ht="16" customHeight="1" x14ac:dyDescent="0.2"/>
    <row r="5367" customFormat="1" ht="16" customHeight="1" x14ac:dyDescent="0.2"/>
    <row r="5368" customFormat="1" ht="16" customHeight="1" x14ac:dyDescent="0.2"/>
    <row r="5369" customFormat="1" ht="16" customHeight="1" x14ac:dyDescent="0.2"/>
    <row r="5370" customFormat="1" ht="16" customHeight="1" x14ac:dyDescent="0.2"/>
    <row r="5371" customFormat="1" ht="16" customHeight="1" x14ac:dyDescent="0.2"/>
    <row r="5372" customFormat="1" ht="16" customHeight="1" x14ac:dyDescent="0.2"/>
    <row r="5373" customFormat="1" ht="16" customHeight="1" x14ac:dyDescent="0.2"/>
    <row r="5374" customFormat="1" ht="16" customHeight="1" x14ac:dyDescent="0.2"/>
    <row r="5375" customFormat="1" ht="16" customHeight="1" x14ac:dyDescent="0.2"/>
    <row r="5376" customFormat="1" ht="16" customHeight="1" x14ac:dyDescent="0.2"/>
    <row r="5377" customFormat="1" ht="16" customHeight="1" x14ac:dyDescent="0.2"/>
    <row r="5378" customFormat="1" ht="16" customHeight="1" x14ac:dyDescent="0.2"/>
    <row r="5379" customFormat="1" ht="16" customHeight="1" x14ac:dyDescent="0.2"/>
    <row r="5380" customFormat="1" ht="16" customHeight="1" x14ac:dyDescent="0.2"/>
    <row r="5381" customFormat="1" ht="16" customHeight="1" x14ac:dyDescent="0.2"/>
    <row r="5382" customFormat="1" ht="16" customHeight="1" x14ac:dyDescent="0.2"/>
    <row r="5383" customFormat="1" ht="16" customHeight="1" x14ac:dyDescent="0.2"/>
    <row r="5384" customFormat="1" ht="16" customHeight="1" x14ac:dyDescent="0.2"/>
    <row r="5385" customFormat="1" ht="16" customHeight="1" x14ac:dyDescent="0.2"/>
    <row r="5386" customFormat="1" ht="16" customHeight="1" x14ac:dyDescent="0.2"/>
    <row r="5387" customFormat="1" ht="16" customHeight="1" x14ac:dyDescent="0.2"/>
    <row r="5388" customFormat="1" ht="16" customHeight="1" x14ac:dyDescent="0.2"/>
    <row r="5389" customFormat="1" ht="16" customHeight="1" x14ac:dyDescent="0.2"/>
    <row r="5390" customFormat="1" ht="16" customHeight="1" x14ac:dyDescent="0.2"/>
    <row r="5391" customFormat="1" ht="16" customHeight="1" x14ac:dyDescent="0.2"/>
    <row r="5392" customFormat="1" ht="16" customHeight="1" x14ac:dyDescent="0.2"/>
    <row r="5393" customFormat="1" ht="16" customHeight="1" x14ac:dyDescent="0.2"/>
    <row r="5394" customFormat="1" ht="16" customHeight="1" x14ac:dyDescent="0.2"/>
    <row r="5395" customFormat="1" ht="16" customHeight="1" x14ac:dyDescent="0.2"/>
    <row r="5396" customFormat="1" ht="16" customHeight="1" x14ac:dyDescent="0.2"/>
    <row r="5397" customFormat="1" ht="16" customHeight="1" x14ac:dyDescent="0.2"/>
    <row r="5398" customFormat="1" ht="16" customHeight="1" x14ac:dyDescent="0.2"/>
    <row r="5399" customFormat="1" ht="16" customHeight="1" x14ac:dyDescent="0.2"/>
    <row r="5400" customFormat="1" ht="16" customHeight="1" x14ac:dyDescent="0.2"/>
    <row r="5401" customFormat="1" ht="16" customHeight="1" x14ac:dyDescent="0.2"/>
    <row r="5402" customFormat="1" ht="16" customHeight="1" x14ac:dyDescent="0.2"/>
    <row r="5403" customFormat="1" ht="16" customHeight="1" x14ac:dyDescent="0.2"/>
    <row r="5404" customFormat="1" ht="16" customHeight="1" x14ac:dyDescent="0.2"/>
    <row r="5405" customFormat="1" ht="16" customHeight="1" x14ac:dyDescent="0.2"/>
    <row r="5406" customFormat="1" ht="16" customHeight="1" x14ac:dyDescent="0.2"/>
    <row r="5407" customFormat="1" ht="16" customHeight="1" x14ac:dyDescent="0.2"/>
    <row r="5408" customFormat="1" ht="16" customHeight="1" x14ac:dyDescent="0.2"/>
    <row r="5409" customFormat="1" ht="16" customHeight="1" x14ac:dyDescent="0.2"/>
    <row r="5410" customFormat="1" ht="16" customHeight="1" x14ac:dyDescent="0.2"/>
    <row r="5411" customFormat="1" ht="16" customHeight="1" x14ac:dyDescent="0.2"/>
    <row r="5412" customFormat="1" ht="16" customHeight="1" x14ac:dyDescent="0.2"/>
    <row r="5413" customFormat="1" ht="16" customHeight="1" x14ac:dyDescent="0.2"/>
    <row r="5414" customFormat="1" ht="16" customHeight="1" x14ac:dyDescent="0.2"/>
    <row r="5415" customFormat="1" ht="16" customHeight="1" x14ac:dyDescent="0.2"/>
    <row r="5416" customFormat="1" ht="16" customHeight="1" x14ac:dyDescent="0.2"/>
    <row r="5417" customFormat="1" ht="16" customHeight="1" x14ac:dyDescent="0.2"/>
    <row r="5418" customFormat="1" ht="16" customHeight="1" x14ac:dyDescent="0.2"/>
    <row r="5419" customFormat="1" ht="16" customHeight="1" x14ac:dyDescent="0.2"/>
    <row r="5420" customFormat="1" ht="16" customHeight="1" x14ac:dyDescent="0.2"/>
    <row r="5421" customFormat="1" ht="16" customHeight="1" x14ac:dyDescent="0.2"/>
    <row r="5422" customFormat="1" ht="16" customHeight="1" x14ac:dyDescent="0.2"/>
    <row r="5423" customFormat="1" ht="16" customHeight="1" x14ac:dyDescent="0.2"/>
    <row r="5424" customFormat="1" ht="16" customHeight="1" x14ac:dyDescent="0.2"/>
    <row r="5425" customFormat="1" ht="16" customHeight="1" x14ac:dyDescent="0.2"/>
    <row r="5426" customFormat="1" ht="16" customHeight="1" x14ac:dyDescent="0.2"/>
    <row r="5427" customFormat="1" ht="16" customHeight="1" x14ac:dyDescent="0.2"/>
    <row r="5428" customFormat="1" ht="16" customHeight="1" x14ac:dyDescent="0.2"/>
    <row r="5429" customFormat="1" ht="16" customHeight="1" x14ac:dyDescent="0.2"/>
    <row r="5430" customFormat="1" ht="16" customHeight="1" x14ac:dyDescent="0.2"/>
    <row r="5431" customFormat="1" ht="16" customHeight="1" x14ac:dyDescent="0.2"/>
    <row r="5432" customFormat="1" ht="16" customHeight="1" x14ac:dyDescent="0.2"/>
    <row r="5433" customFormat="1" ht="16" customHeight="1" x14ac:dyDescent="0.2"/>
    <row r="5434" customFormat="1" ht="16" customHeight="1" x14ac:dyDescent="0.2"/>
    <row r="5435" customFormat="1" ht="16" customHeight="1" x14ac:dyDescent="0.2"/>
    <row r="5436" customFormat="1" ht="16" customHeight="1" x14ac:dyDescent="0.2"/>
    <row r="5437" customFormat="1" ht="16" customHeight="1" x14ac:dyDescent="0.2"/>
    <row r="5438" customFormat="1" ht="16" customHeight="1" x14ac:dyDescent="0.2"/>
    <row r="5439" customFormat="1" ht="16" customHeight="1" x14ac:dyDescent="0.2"/>
    <row r="5440" customFormat="1" ht="16" customHeight="1" x14ac:dyDescent="0.2"/>
    <row r="5441" customFormat="1" ht="16" customHeight="1" x14ac:dyDescent="0.2"/>
    <row r="5442" customFormat="1" ht="16" customHeight="1" x14ac:dyDescent="0.2"/>
    <row r="5443" customFormat="1" ht="16" customHeight="1" x14ac:dyDescent="0.2"/>
    <row r="5444" customFormat="1" ht="16" customHeight="1" x14ac:dyDescent="0.2"/>
    <row r="5445" customFormat="1" ht="16" customHeight="1" x14ac:dyDescent="0.2"/>
    <row r="5446" customFormat="1" ht="16" customHeight="1" x14ac:dyDescent="0.2"/>
    <row r="5447" customFormat="1" ht="16" customHeight="1" x14ac:dyDescent="0.2"/>
    <row r="5448" customFormat="1" ht="16" customHeight="1" x14ac:dyDescent="0.2"/>
    <row r="5449" customFormat="1" ht="16" customHeight="1" x14ac:dyDescent="0.2"/>
    <row r="5450" customFormat="1" ht="16" customHeight="1" x14ac:dyDescent="0.2"/>
    <row r="5451" customFormat="1" ht="16" customHeight="1" x14ac:dyDescent="0.2"/>
    <row r="5452" customFormat="1" ht="16" customHeight="1" x14ac:dyDescent="0.2"/>
    <row r="5453" customFormat="1" ht="16" customHeight="1" x14ac:dyDescent="0.2"/>
    <row r="5454" customFormat="1" ht="16" customHeight="1" x14ac:dyDescent="0.2"/>
    <row r="5455" customFormat="1" ht="16" customHeight="1" x14ac:dyDescent="0.2"/>
    <row r="5456" customFormat="1" ht="16" customHeight="1" x14ac:dyDescent="0.2"/>
    <row r="5457" customFormat="1" ht="16" customHeight="1" x14ac:dyDescent="0.2"/>
    <row r="5458" customFormat="1" ht="16" customHeight="1" x14ac:dyDescent="0.2"/>
    <row r="5459" customFormat="1" ht="16" customHeight="1" x14ac:dyDescent="0.2"/>
    <row r="5460" customFormat="1" ht="16" customHeight="1" x14ac:dyDescent="0.2"/>
    <row r="5461" customFormat="1" ht="16" customHeight="1" x14ac:dyDescent="0.2"/>
    <row r="5462" customFormat="1" ht="16" customHeight="1" x14ac:dyDescent="0.2"/>
    <row r="5463" customFormat="1" ht="16" customHeight="1" x14ac:dyDescent="0.2"/>
    <row r="5464" customFormat="1" ht="16" customHeight="1" x14ac:dyDescent="0.2"/>
    <row r="5465" customFormat="1" ht="16" customHeight="1" x14ac:dyDescent="0.2"/>
    <row r="5466" customFormat="1" ht="16" customHeight="1" x14ac:dyDescent="0.2"/>
    <row r="5467" customFormat="1" ht="16" customHeight="1" x14ac:dyDescent="0.2"/>
    <row r="5468" customFormat="1" ht="16" customHeight="1" x14ac:dyDescent="0.2"/>
    <row r="5469" customFormat="1" ht="16" customHeight="1" x14ac:dyDescent="0.2"/>
    <row r="5470" customFormat="1" ht="16" customHeight="1" x14ac:dyDescent="0.2"/>
    <row r="5471" customFormat="1" ht="16" customHeight="1" x14ac:dyDescent="0.2"/>
    <row r="5472" customFormat="1" ht="16" customHeight="1" x14ac:dyDescent="0.2"/>
    <row r="5473" customFormat="1" ht="16" customHeight="1" x14ac:dyDescent="0.2"/>
    <row r="5474" customFormat="1" ht="16" customHeight="1" x14ac:dyDescent="0.2"/>
    <row r="5475" customFormat="1" ht="16" customHeight="1" x14ac:dyDescent="0.2"/>
    <row r="5476" customFormat="1" ht="16" customHeight="1" x14ac:dyDescent="0.2"/>
    <row r="5477" customFormat="1" ht="16" customHeight="1" x14ac:dyDescent="0.2"/>
    <row r="5478" customFormat="1" ht="16" customHeight="1" x14ac:dyDescent="0.2"/>
    <row r="5479" customFormat="1" ht="16" customHeight="1" x14ac:dyDescent="0.2"/>
    <row r="5480" customFormat="1" ht="16" customHeight="1" x14ac:dyDescent="0.2"/>
    <row r="5481" customFormat="1" ht="16" customHeight="1" x14ac:dyDescent="0.2"/>
    <row r="5482" customFormat="1" ht="16" customHeight="1" x14ac:dyDescent="0.2"/>
    <row r="5483" customFormat="1" ht="16" customHeight="1" x14ac:dyDescent="0.2"/>
    <row r="5484" customFormat="1" ht="16" customHeight="1" x14ac:dyDescent="0.2"/>
    <row r="5485" customFormat="1" ht="16" customHeight="1" x14ac:dyDescent="0.2"/>
    <row r="5486" customFormat="1" ht="16" customHeight="1" x14ac:dyDescent="0.2"/>
    <row r="5487" customFormat="1" ht="16" customHeight="1" x14ac:dyDescent="0.2"/>
    <row r="5488" customFormat="1" ht="16" customHeight="1" x14ac:dyDescent="0.2"/>
    <row r="5489" customFormat="1" ht="16" customHeight="1" x14ac:dyDescent="0.2"/>
    <row r="5490" customFormat="1" ht="16" customHeight="1" x14ac:dyDescent="0.2"/>
    <row r="5491" customFormat="1" ht="16" customHeight="1" x14ac:dyDescent="0.2"/>
    <row r="5492" customFormat="1" ht="16" customHeight="1" x14ac:dyDescent="0.2"/>
    <row r="5493" customFormat="1" ht="16" customHeight="1" x14ac:dyDescent="0.2"/>
    <row r="5494" customFormat="1" ht="16" customHeight="1" x14ac:dyDescent="0.2"/>
    <row r="5495" customFormat="1" ht="16" customHeight="1" x14ac:dyDescent="0.2"/>
    <row r="5496" customFormat="1" ht="16" customHeight="1" x14ac:dyDescent="0.2"/>
    <row r="5497" customFormat="1" ht="16" customHeight="1" x14ac:dyDescent="0.2"/>
    <row r="5498" customFormat="1" ht="16" customHeight="1" x14ac:dyDescent="0.2"/>
    <row r="5499" customFormat="1" ht="16" customHeight="1" x14ac:dyDescent="0.2"/>
    <row r="5500" customFormat="1" ht="16" customHeight="1" x14ac:dyDescent="0.2"/>
    <row r="5501" customFormat="1" ht="16" customHeight="1" x14ac:dyDescent="0.2"/>
    <row r="5502" customFormat="1" ht="16" customHeight="1" x14ac:dyDescent="0.2"/>
    <row r="5503" customFormat="1" ht="16" customHeight="1" x14ac:dyDescent="0.2"/>
    <row r="5504" customFormat="1" ht="16" customHeight="1" x14ac:dyDescent="0.2"/>
    <row r="5505" customFormat="1" ht="16" customHeight="1" x14ac:dyDescent="0.2"/>
    <row r="5506" customFormat="1" ht="16" customHeight="1" x14ac:dyDescent="0.2"/>
    <row r="5507" customFormat="1" ht="16" customHeight="1" x14ac:dyDescent="0.2"/>
    <row r="5508" customFormat="1" ht="16" customHeight="1" x14ac:dyDescent="0.2"/>
    <row r="5509" customFormat="1" ht="16" customHeight="1" x14ac:dyDescent="0.2"/>
    <row r="5510" customFormat="1" ht="16" customHeight="1" x14ac:dyDescent="0.2"/>
    <row r="5511" customFormat="1" ht="16" customHeight="1" x14ac:dyDescent="0.2"/>
    <row r="5512" customFormat="1" ht="16" customHeight="1" x14ac:dyDescent="0.2"/>
    <row r="5513" customFormat="1" ht="16" customHeight="1" x14ac:dyDescent="0.2"/>
    <row r="5514" customFormat="1" ht="16" customHeight="1" x14ac:dyDescent="0.2"/>
    <row r="5515" customFormat="1" ht="16" customHeight="1" x14ac:dyDescent="0.2"/>
    <row r="5516" customFormat="1" ht="16" customHeight="1" x14ac:dyDescent="0.2"/>
    <row r="5517" customFormat="1" ht="16" customHeight="1" x14ac:dyDescent="0.2"/>
    <row r="5518" customFormat="1" ht="16" customHeight="1" x14ac:dyDescent="0.2"/>
    <row r="5519" customFormat="1" ht="16" customHeight="1" x14ac:dyDescent="0.2"/>
    <row r="5520" customFormat="1" ht="16" customHeight="1" x14ac:dyDescent="0.2"/>
    <row r="5521" customFormat="1" ht="16" customHeight="1" x14ac:dyDescent="0.2"/>
    <row r="5522" customFormat="1" ht="16" customHeight="1" x14ac:dyDescent="0.2"/>
    <row r="5523" customFormat="1" ht="16" customHeight="1" x14ac:dyDescent="0.2"/>
    <row r="5524" customFormat="1" ht="16" customHeight="1" x14ac:dyDescent="0.2"/>
    <row r="5525" customFormat="1" ht="16" customHeight="1" x14ac:dyDescent="0.2"/>
    <row r="5526" customFormat="1" ht="16" customHeight="1" x14ac:dyDescent="0.2"/>
    <row r="5527" customFormat="1" ht="16" customHeight="1" x14ac:dyDescent="0.2"/>
    <row r="5528" customFormat="1" ht="16" customHeight="1" x14ac:dyDescent="0.2"/>
    <row r="5529" customFormat="1" ht="16" customHeight="1" x14ac:dyDescent="0.2"/>
    <row r="5530" customFormat="1" ht="16" customHeight="1" x14ac:dyDescent="0.2"/>
    <row r="5531" customFormat="1" ht="16" customHeight="1" x14ac:dyDescent="0.2"/>
    <row r="5532" customFormat="1" ht="16" customHeight="1" x14ac:dyDescent="0.2"/>
    <row r="5533" customFormat="1" ht="16" customHeight="1" x14ac:dyDescent="0.2"/>
    <row r="5534" customFormat="1" ht="16" customHeight="1" x14ac:dyDescent="0.2"/>
    <row r="5535" customFormat="1" ht="16" customHeight="1" x14ac:dyDescent="0.2"/>
    <row r="5536" customFormat="1" ht="16" customHeight="1" x14ac:dyDescent="0.2"/>
    <row r="5537" customFormat="1" ht="16" customHeight="1" x14ac:dyDescent="0.2"/>
    <row r="5538" customFormat="1" ht="16" customHeight="1" x14ac:dyDescent="0.2"/>
    <row r="5539" customFormat="1" ht="16" customHeight="1" x14ac:dyDescent="0.2"/>
    <row r="5540" customFormat="1" ht="16" customHeight="1" x14ac:dyDescent="0.2"/>
    <row r="5541" customFormat="1" ht="16" customHeight="1" x14ac:dyDescent="0.2"/>
    <row r="5542" customFormat="1" ht="16" customHeight="1" x14ac:dyDescent="0.2"/>
    <row r="5543" customFormat="1" ht="16" customHeight="1" x14ac:dyDescent="0.2"/>
    <row r="5544" customFormat="1" ht="16" customHeight="1" x14ac:dyDescent="0.2"/>
    <row r="5545" customFormat="1" ht="16" customHeight="1" x14ac:dyDescent="0.2"/>
    <row r="5546" customFormat="1" ht="16" customHeight="1" x14ac:dyDescent="0.2"/>
    <row r="5547" customFormat="1" ht="16" customHeight="1" x14ac:dyDescent="0.2"/>
    <row r="5548" customFormat="1" ht="16" customHeight="1" x14ac:dyDescent="0.2"/>
    <row r="5549" customFormat="1" ht="16" customHeight="1" x14ac:dyDescent="0.2"/>
    <row r="5550" customFormat="1" ht="16" customHeight="1" x14ac:dyDescent="0.2"/>
    <row r="5551" customFormat="1" ht="16" customHeight="1" x14ac:dyDescent="0.2"/>
    <row r="5552" customFormat="1" ht="16" customHeight="1" x14ac:dyDescent="0.2"/>
    <row r="5553" customFormat="1" ht="16" customHeight="1" x14ac:dyDescent="0.2"/>
    <row r="5554" customFormat="1" ht="16" customHeight="1" x14ac:dyDescent="0.2"/>
    <row r="5555" customFormat="1" ht="16" customHeight="1" x14ac:dyDescent="0.2"/>
    <row r="5556" customFormat="1" ht="16" customHeight="1" x14ac:dyDescent="0.2"/>
    <row r="5557" customFormat="1" ht="16" customHeight="1" x14ac:dyDescent="0.2"/>
    <row r="5558" customFormat="1" ht="16" customHeight="1" x14ac:dyDescent="0.2"/>
    <row r="5559" customFormat="1" ht="16" customHeight="1" x14ac:dyDescent="0.2"/>
    <row r="5560" customFormat="1" ht="16" customHeight="1" x14ac:dyDescent="0.2"/>
    <row r="5561" customFormat="1" ht="16" customHeight="1" x14ac:dyDescent="0.2"/>
    <row r="5562" customFormat="1" ht="16" customHeight="1" x14ac:dyDescent="0.2"/>
    <row r="5563" customFormat="1" ht="16" customHeight="1" x14ac:dyDescent="0.2"/>
    <row r="5564" customFormat="1" ht="16" customHeight="1" x14ac:dyDescent="0.2"/>
    <row r="5565" customFormat="1" ht="16" customHeight="1" x14ac:dyDescent="0.2"/>
    <row r="5566" customFormat="1" ht="16" customHeight="1" x14ac:dyDescent="0.2"/>
    <row r="5567" customFormat="1" ht="16" customHeight="1" x14ac:dyDescent="0.2"/>
    <row r="5568" customFormat="1" ht="16" customHeight="1" x14ac:dyDescent="0.2"/>
    <row r="5569" customFormat="1" ht="16" customHeight="1" x14ac:dyDescent="0.2"/>
    <row r="5570" customFormat="1" ht="16" customHeight="1" x14ac:dyDescent="0.2"/>
    <row r="5571" customFormat="1" ht="16" customHeight="1" x14ac:dyDescent="0.2"/>
    <row r="5572" customFormat="1" ht="16" customHeight="1" x14ac:dyDescent="0.2"/>
    <row r="5573" customFormat="1" ht="16" customHeight="1" x14ac:dyDescent="0.2"/>
    <row r="5574" customFormat="1" ht="16" customHeight="1" x14ac:dyDescent="0.2"/>
    <row r="5575" customFormat="1" ht="16" customHeight="1" x14ac:dyDescent="0.2"/>
    <row r="5576" customFormat="1" ht="16" customHeight="1" x14ac:dyDescent="0.2"/>
    <row r="5577" customFormat="1" ht="16" customHeight="1" x14ac:dyDescent="0.2"/>
    <row r="5578" customFormat="1" ht="16" customHeight="1" x14ac:dyDescent="0.2"/>
    <row r="5579" customFormat="1" ht="16" customHeight="1" x14ac:dyDescent="0.2"/>
    <row r="5580" customFormat="1" ht="16" customHeight="1" x14ac:dyDescent="0.2"/>
    <row r="5581" customFormat="1" ht="16" customHeight="1" x14ac:dyDescent="0.2"/>
    <row r="5582" customFormat="1" ht="16" customHeight="1" x14ac:dyDescent="0.2"/>
    <row r="5583" customFormat="1" ht="16" customHeight="1" x14ac:dyDescent="0.2"/>
    <row r="5584" customFormat="1" ht="16" customHeight="1" x14ac:dyDescent="0.2"/>
    <row r="5585" customFormat="1" ht="16" customHeight="1" x14ac:dyDescent="0.2"/>
    <row r="5586" customFormat="1" ht="16" customHeight="1" x14ac:dyDescent="0.2"/>
    <row r="5587" customFormat="1" ht="16" customHeight="1" x14ac:dyDescent="0.2"/>
    <row r="5588" customFormat="1" ht="16" customHeight="1" x14ac:dyDescent="0.2"/>
    <row r="5589" customFormat="1" ht="16" customHeight="1" x14ac:dyDescent="0.2"/>
    <row r="5590" customFormat="1" ht="16" customHeight="1" x14ac:dyDescent="0.2"/>
    <row r="5591" customFormat="1" ht="16" customHeight="1" x14ac:dyDescent="0.2"/>
    <row r="5592" customFormat="1" ht="16" customHeight="1" x14ac:dyDescent="0.2"/>
    <row r="5593" customFormat="1" ht="16" customHeight="1" x14ac:dyDescent="0.2"/>
    <row r="5594" customFormat="1" ht="16" customHeight="1" x14ac:dyDescent="0.2"/>
    <row r="5595" customFormat="1" ht="16" customHeight="1" x14ac:dyDescent="0.2"/>
    <row r="5596" customFormat="1" ht="16" customHeight="1" x14ac:dyDescent="0.2"/>
    <row r="5597" customFormat="1" ht="16" customHeight="1" x14ac:dyDescent="0.2"/>
    <row r="5598" customFormat="1" ht="16" customHeight="1" x14ac:dyDescent="0.2"/>
    <row r="5599" customFormat="1" ht="16" customHeight="1" x14ac:dyDescent="0.2"/>
    <row r="5600" customFormat="1" ht="16" customHeight="1" x14ac:dyDescent="0.2"/>
    <row r="5601" customFormat="1" ht="16" customHeight="1" x14ac:dyDescent="0.2"/>
    <row r="5602" customFormat="1" ht="16" customHeight="1" x14ac:dyDescent="0.2"/>
    <row r="5603" customFormat="1" ht="16" customHeight="1" x14ac:dyDescent="0.2"/>
    <row r="5604" customFormat="1" ht="16" customHeight="1" x14ac:dyDescent="0.2"/>
    <row r="5605" customFormat="1" ht="16" customHeight="1" x14ac:dyDescent="0.2"/>
    <row r="5606" customFormat="1" ht="16" customHeight="1" x14ac:dyDescent="0.2"/>
    <row r="5607" customFormat="1" ht="16" customHeight="1" x14ac:dyDescent="0.2"/>
    <row r="5608" customFormat="1" ht="16" customHeight="1" x14ac:dyDescent="0.2"/>
    <row r="5609" customFormat="1" ht="16" customHeight="1" x14ac:dyDescent="0.2"/>
    <row r="5610" customFormat="1" ht="16" customHeight="1" x14ac:dyDescent="0.2"/>
    <row r="5611" customFormat="1" ht="16" customHeight="1" x14ac:dyDescent="0.2"/>
    <row r="5612" customFormat="1" ht="16" customHeight="1" x14ac:dyDescent="0.2"/>
    <row r="5613" customFormat="1" ht="16" customHeight="1" x14ac:dyDescent="0.2"/>
    <row r="5614" customFormat="1" ht="16" customHeight="1" x14ac:dyDescent="0.2"/>
    <row r="5615" customFormat="1" ht="16" customHeight="1" x14ac:dyDescent="0.2"/>
    <row r="5616" customFormat="1" ht="16" customHeight="1" x14ac:dyDescent="0.2"/>
    <row r="5617" customFormat="1" ht="16" customHeight="1" x14ac:dyDescent="0.2"/>
    <row r="5618" customFormat="1" ht="16" customHeight="1" x14ac:dyDescent="0.2"/>
    <row r="5619" customFormat="1" ht="16" customHeight="1" x14ac:dyDescent="0.2"/>
    <row r="5620" customFormat="1" ht="16" customHeight="1" x14ac:dyDescent="0.2"/>
    <row r="5621" customFormat="1" ht="16" customHeight="1" x14ac:dyDescent="0.2"/>
    <row r="5622" customFormat="1" ht="16" customHeight="1" x14ac:dyDescent="0.2"/>
    <row r="5623" customFormat="1" ht="16" customHeight="1" x14ac:dyDescent="0.2"/>
    <row r="5624" customFormat="1" ht="16" customHeight="1" x14ac:dyDescent="0.2"/>
    <row r="5625" customFormat="1" ht="16" customHeight="1" x14ac:dyDescent="0.2"/>
    <row r="5626" customFormat="1" ht="16" customHeight="1" x14ac:dyDescent="0.2"/>
    <row r="5627" customFormat="1" ht="16" customHeight="1" x14ac:dyDescent="0.2"/>
    <row r="5628" customFormat="1" ht="16" customHeight="1" x14ac:dyDescent="0.2"/>
    <row r="5629" customFormat="1" ht="16" customHeight="1" x14ac:dyDescent="0.2"/>
    <row r="5630" customFormat="1" ht="16" customHeight="1" x14ac:dyDescent="0.2"/>
    <row r="5631" customFormat="1" ht="16" customHeight="1" x14ac:dyDescent="0.2"/>
    <row r="5632" customFormat="1" ht="16" customHeight="1" x14ac:dyDescent="0.2"/>
    <row r="5633" customFormat="1" ht="16" customHeight="1" x14ac:dyDescent="0.2"/>
    <row r="5634" customFormat="1" ht="16" customHeight="1" x14ac:dyDescent="0.2"/>
    <row r="5635" customFormat="1" ht="16" customHeight="1" x14ac:dyDescent="0.2"/>
    <row r="5636" customFormat="1" ht="16" customHeight="1" x14ac:dyDescent="0.2"/>
    <row r="5637" customFormat="1" ht="16" customHeight="1" x14ac:dyDescent="0.2"/>
    <row r="5638" customFormat="1" ht="16" customHeight="1" x14ac:dyDescent="0.2"/>
    <row r="5639" customFormat="1" ht="16" customHeight="1" x14ac:dyDescent="0.2"/>
    <row r="5640" customFormat="1" ht="16" customHeight="1" x14ac:dyDescent="0.2"/>
    <row r="5641" customFormat="1" ht="16" customHeight="1" x14ac:dyDescent="0.2"/>
    <row r="5642" customFormat="1" ht="16" customHeight="1" x14ac:dyDescent="0.2"/>
    <row r="5643" customFormat="1" ht="16" customHeight="1" x14ac:dyDescent="0.2"/>
    <row r="5644" customFormat="1" ht="16" customHeight="1" x14ac:dyDescent="0.2"/>
    <row r="5645" customFormat="1" ht="16" customHeight="1" x14ac:dyDescent="0.2"/>
    <row r="5646" customFormat="1" ht="16" customHeight="1" x14ac:dyDescent="0.2"/>
    <row r="5647" customFormat="1" ht="16" customHeight="1" x14ac:dyDescent="0.2"/>
    <row r="5648" customFormat="1" ht="16" customHeight="1" x14ac:dyDescent="0.2"/>
    <row r="5649" customFormat="1" ht="16" customHeight="1" x14ac:dyDescent="0.2"/>
    <row r="5650" customFormat="1" ht="16" customHeight="1" x14ac:dyDescent="0.2"/>
    <row r="5651" customFormat="1" ht="16" customHeight="1" x14ac:dyDescent="0.2"/>
    <row r="5652" customFormat="1" ht="16" customHeight="1" x14ac:dyDescent="0.2"/>
    <row r="5653" customFormat="1" ht="16" customHeight="1" x14ac:dyDescent="0.2"/>
    <row r="5654" customFormat="1" ht="16" customHeight="1" x14ac:dyDescent="0.2"/>
    <row r="5655" customFormat="1" ht="16" customHeight="1" x14ac:dyDescent="0.2"/>
    <row r="5656" customFormat="1" ht="16" customHeight="1" x14ac:dyDescent="0.2"/>
    <row r="5657" customFormat="1" ht="16" customHeight="1" x14ac:dyDescent="0.2"/>
    <row r="5658" customFormat="1" ht="16" customHeight="1" x14ac:dyDescent="0.2"/>
    <row r="5659" customFormat="1" ht="16" customHeight="1" x14ac:dyDescent="0.2"/>
    <row r="5660" customFormat="1" ht="16" customHeight="1" x14ac:dyDescent="0.2"/>
    <row r="5661" customFormat="1" ht="16" customHeight="1" x14ac:dyDescent="0.2"/>
    <row r="5662" customFormat="1" ht="16" customHeight="1" x14ac:dyDescent="0.2"/>
    <row r="5663" customFormat="1" ht="16" customHeight="1" x14ac:dyDescent="0.2"/>
    <row r="5664" customFormat="1" ht="16" customHeight="1" x14ac:dyDescent="0.2"/>
    <row r="5665" customFormat="1" ht="16" customHeight="1" x14ac:dyDescent="0.2"/>
    <row r="5666" customFormat="1" ht="16" customHeight="1" x14ac:dyDescent="0.2"/>
    <row r="5667" customFormat="1" ht="16" customHeight="1" x14ac:dyDescent="0.2"/>
    <row r="5668" customFormat="1" ht="16" customHeight="1" x14ac:dyDescent="0.2"/>
    <row r="5669" customFormat="1" ht="16" customHeight="1" x14ac:dyDescent="0.2"/>
    <row r="5670" customFormat="1" ht="16" customHeight="1" x14ac:dyDescent="0.2"/>
    <row r="5671" customFormat="1" ht="16" customHeight="1" x14ac:dyDescent="0.2"/>
    <row r="5672" customFormat="1" ht="16" customHeight="1" x14ac:dyDescent="0.2"/>
    <row r="5673" customFormat="1" ht="16" customHeight="1" x14ac:dyDescent="0.2"/>
    <row r="5674" customFormat="1" ht="16" customHeight="1" x14ac:dyDescent="0.2"/>
    <row r="5675" customFormat="1" ht="16" customHeight="1" x14ac:dyDescent="0.2"/>
    <row r="5676" customFormat="1" ht="16" customHeight="1" x14ac:dyDescent="0.2"/>
    <row r="5677" customFormat="1" ht="16" customHeight="1" x14ac:dyDescent="0.2"/>
    <row r="5678" customFormat="1" ht="16" customHeight="1" x14ac:dyDescent="0.2"/>
    <row r="5679" customFormat="1" ht="16" customHeight="1" x14ac:dyDescent="0.2"/>
    <row r="5680" customFormat="1" ht="16" customHeight="1" x14ac:dyDescent="0.2"/>
    <row r="5681" customFormat="1" ht="16" customHeight="1" x14ac:dyDescent="0.2"/>
    <row r="5682" customFormat="1" ht="16" customHeight="1" x14ac:dyDescent="0.2"/>
    <row r="5683" customFormat="1" ht="16" customHeight="1" x14ac:dyDescent="0.2"/>
    <row r="5684" customFormat="1" ht="16" customHeight="1" x14ac:dyDescent="0.2"/>
    <row r="5685" customFormat="1" ht="16" customHeight="1" x14ac:dyDescent="0.2"/>
    <row r="5686" customFormat="1" ht="16" customHeight="1" x14ac:dyDescent="0.2"/>
    <row r="5687" customFormat="1" ht="16" customHeight="1" x14ac:dyDescent="0.2"/>
    <row r="5688" customFormat="1" ht="16" customHeight="1" x14ac:dyDescent="0.2"/>
    <row r="5689" customFormat="1" ht="16" customHeight="1" x14ac:dyDescent="0.2"/>
    <row r="5690" customFormat="1" ht="16" customHeight="1" x14ac:dyDescent="0.2"/>
    <row r="5691" customFormat="1" ht="16" customHeight="1" x14ac:dyDescent="0.2"/>
    <row r="5692" customFormat="1" ht="16" customHeight="1" x14ac:dyDescent="0.2"/>
    <row r="5693" customFormat="1" ht="16" customHeight="1" x14ac:dyDescent="0.2"/>
    <row r="5694" customFormat="1" ht="16" customHeight="1" x14ac:dyDescent="0.2"/>
    <row r="5695" customFormat="1" ht="16" customHeight="1" x14ac:dyDescent="0.2"/>
    <row r="5696" customFormat="1" ht="16" customHeight="1" x14ac:dyDescent="0.2"/>
    <row r="5697" customFormat="1" ht="16" customHeight="1" x14ac:dyDescent="0.2"/>
    <row r="5698" customFormat="1" ht="16" customHeight="1" x14ac:dyDescent="0.2"/>
    <row r="5699" customFormat="1" ht="16" customHeight="1" x14ac:dyDescent="0.2"/>
    <row r="5700" customFormat="1" ht="16" customHeight="1" x14ac:dyDescent="0.2"/>
    <row r="5701" customFormat="1" ht="16" customHeight="1" x14ac:dyDescent="0.2"/>
    <row r="5702" customFormat="1" ht="16" customHeight="1" x14ac:dyDescent="0.2"/>
    <row r="5703" customFormat="1" ht="16" customHeight="1" x14ac:dyDescent="0.2"/>
    <row r="5704" customFormat="1" ht="16" customHeight="1" x14ac:dyDescent="0.2"/>
    <row r="5705" customFormat="1" ht="16" customHeight="1" x14ac:dyDescent="0.2"/>
    <row r="5706" customFormat="1" ht="16" customHeight="1" x14ac:dyDescent="0.2"/>
    <row r="5707" customFormat="1" ht="16" customHeight="1" x14ac:dyDescent="0.2"/>
    <row r="5708" customFormat="1" ht="16" customHeight="1" x14ac:dyDescent="0.2"/>
    <row r="5709" customFormat="1" ht="16" customHeight="1" x14ac:dyDescent="0.2"/>
    <row r="5710" customFormat="1" ht="16" customHeight="1" x14ac:dyDescent="0.2"/>
    <row r="5711" customFormat="1" ht="16" customHeight="1" x14ac:dyDescent="0.2"/>
    <row r="5712" customFormat="1" ht="16" customHeight="1" x14ac:dyDescent="0.2"/>
    <row r="5713" customFormat="1" ht="16" customHeight="1" x14ac:dyDescent="0.2"/>
    <row r="5714" customFormat="1" ht="16" customHeight="1" x14ac:dyDescent="0.2"/>
    <row r="5715" customFormat="1" ht="16" customHeight="1" x14ac:dyDescent="0.2"/>
    <row r="5716" customFormat="1" ht="16" customHeight="1" x14ac:dyDescent="0.2"/>
    <row r="5717" customFormat="1" ht="16" customHeight="1" x14ac:dyDescent="0.2"/>
    <row r="5718" customFormat="1" ht="16" customHeight="1" x14ac:dyDescent="0.2"/>
    <row r="5719" customFormat="1" ht="16" customHeight="1" x14ac:dyDescent="0.2"/>
    <row r="5720" customFormat="1" ht="16" customHeight="1" x14ac:dyDescent="0.2"/>
    <row r="5721" customFormat="1" ht="16" customHeight="1" x14ac:dyDescent="0.2"/>
    <row r="5722" customFormat="1" ht="16" customHeight="1" x14ac:dyDescent="0.2"/>
    <row r="5723" customFormat="1" ht="16" customHeight="1" x14ac:dyDescent="0.2"/>
    <row r="5724" customFormat="1" ht="16" customHeight="1" x14ac:dyDescent="0.2"/>
    <row r="5725" customFormat="1" ht="16" customHeight="1" x14ac:dyDescent="0.2"/>
    <row r="5726" customFormat="1" ht="16" customHeight="1" x14ac:dyDescent="0.2"/>
    <row r="5727" customFormat="1" ht="16" customHeight="1" x14ac:dyDescent="0.2"/>
    <row r="5728" customFormat="1" ht="16" customHeight="1" x14ac:dyDescent="0.2"/>
    <row r="5729" customFormat="1" ht="16" customHeight="1" x14ac:dyDescent="0.2"/>
    <row r="5730" customFormat="1" ht="16" customHeight="1" x14ac:dyDescent="0.2"/>
    <row r="5731" customFormat="1" ht="16" customHeight="1" x14ac:dyDescent="0.2"/>
    <row r="5732" customFormat="1" ht="16" customHeight="1" x14ac:dyDescent="0.2"/>
    <row r="5733" customFormat="1" ht="16" customHeight="1" x14ac:dyDescent="0.2"/>
    <row r="5734" customFormat="1" ht="16" customHeight="1" x14ac:dyDescent="0.2"/>
    <row r="5735" customFormat="1" ht="16" customHeight="1" x14ac:dyDescent="0.2"/>
    <row r="5736" customFormat="1" ht="16" customHeight="1" x14ac:dyDescent="0.2"/>
    <row r="5737" customFormat="1" ht="16" customHeight="1" x14ac:dyDescent="0.2"/>
    <row r="5738" customFormat="1" ht="16" customHeight="1" x14ac:dyDescent="0.2"/>
    <row r="5739" customFormat="1" ht="16" customHeight="1" x14ac:dyDescent="0.2"/>
    <row r="5740" customFormat="1" ht="16" customHeight="1" x14ac:dyDescent="0.2"/>
    <row r="5741" customFormat="1" ht="16" customHeight="1" x14ac:dyDescent="0.2"/>
    <row r="5742" customFormat="1" ht="16" customHeight="1" x14ac:dyDescent="0.2"/>
    <row r="5743" customFormat="1" ht="16" customHeight="1" x14ac:dyDescent="0.2"/>
    <row r="5744" customFormat="1" ht="16" customHeight="1" x14ac:dyDescent="0.2"/>
    <row r="5745" customFormat="1" ht="16" customHeight="1" x14ac:dyDescent="0.2"/>
    <row r="5746" customFormat="1" ht="16" customHeight="1" x14ac:dyDescent="0.2"/>
    <row r="5747" customFormat="1" ht="16" customHeight="1" x14ac:dyDescent="0.2"/>
    <row r="5748" customFormat="1" ht="16" customHeight="1" x14ac:dyDescent="0.2"/>
    <row r="5749" customFormat="1" ht="16" customHeight="1" x14ac:dyDescent="0.2"/>
    <row r="5750" customFormat="1" ht="16" customHeight="1" x14ac:dyDescent="0.2"/>
    <row r="5751" customFormat="1" ht="16" customHeight="1" x14ac:dyDescent="0.2"/>
    <row r="5752" customFormat="1" ht="16" customHeight="1" x14ac:dyDescent="0.2"/>
    <row r="5753" customFormat="1" ht="16" customHeight="1" x14ac:dyDescent="0.2"/>
    <row r="5754" customFormat="1" ht="16" customHeight="1" x14ac:dyDescent="0.2"/>
    <row r="5755" customFormat="1" ht="16" customHeight="1" x14ac:dyDescent="0.2"/>
    <row r="5756" customFormat="1" ht="16" customHeight="1" x14ac:dyDescent="0.2"/>
    <row r="5757" customFormat="1" ht="16" customHeight="1" x14ac:dyDescent="0.2"/>
    <row r="5758" customFormat="1" ht="16" customHeight="1" x14ac:dyDescent="0.2"/>
    <row r="5759" customFormat="1" ht="16" customHeight="1" x14ac:dyDescent="0.2"/>
    <row r="5760" customFormat="1" ht="16" customHeight="1" x14ac:dyDescent="0.2"/>
    <row r="5761" customFormat="1" ht="16" customHeight="1" x14ac:dyDescent="0.2"/>
    <row r="5762" customFormat="1" ht="16" customHeight="1" x14ac:dyDescent="0.2"/>
    <row r="5763" customFormat="1" ht="16" customHeight="1" x14ac:dyDescent="0.2"/>
    <row r="5764" customFormat="1" ht="16" customHeight="1" x14ac:dyDescent="0.2"/>
    <row r="5765" customFormat="1" ht="16" customHeight="1" x14ac:dyDescent="0.2"/>
    <row r="5766" customFormat="1" ht="16" customHeight="1" x14ac:dyDescent="0.2"/>
    <row r="5767" customFormat="1" ht="16" customHeight="1" x14ac:dyDescent="0.2"/>
    <row r="5768" customFormat="1" ht="16" customHeight="1" x14ac:dyDescent="0.2"/>
    <row r="5769" customFormat="1" ht="16" customHeight="1" x14ac:dyDescent="0.2"/>
    <row r="5770" customFormat="1" ht="16" customHeight="1" x14ac:dyDescent="0.2"/>
    <row r="5771" customFormat="1" ht="16" customHeight="1" x14ac:dyDescent="0.2"/>
    <row r="5772" customFormat="1" ht="16" customHeight="1" x14ac:dyDescent="0.2"/>
    <row r="5773" customFormat="1" ht="16" customHeight="1" x14ac:dyDescent="0.2"/>
    <row r="5774" customFormat="1" ht="16" customHeight="1" x14ac:dyDescent="0.2"/>
    <row r="5775" customFormat="1" ht="16" customHeight="1" x14ac:dyDescent="0.2"/>
    <row r="5776" customFormat="1" ht="16" customHeight="1" x14ac:dyDescent="0.2"/>
    <row r="5777" customFormat="1" ht="16" customHeight="1" x14ac:dyDescent="0.2"/>
    <row r="5778" customFormat="1" ht="16" customHeight="1" x14ac:dyDescent="0.2"/>
    <row r="5779" customFormat="1" ht="16" customHeight="1" x14ac:dyDescent="0.2"/>
    <row r="5780" customFormat="1" ht="16" customHeight="1" x14ac:dyDescent="0.2"/>
    <row r="5781" customFormat="1" ht="16" customHeight="1" x14ac:dyDescent="0.2"/>
    <row r="5782" customFormat="1" ht="16" customHeight="1" x14ac:dyDescent="0.2"/>
    <row r="5783" customFormat="1" ht="16" customHeight="1" x14ac:dyDescent="0.2"/>
    <row r="5784" customFormat="1" ht="16" customHeight="1" x14ac:dyDescent="0.2"/>
    <row r="5785" customFormat="1" ht="16" customHeight="1" x14ac:dyDescent="0.2"/>
    <row r="5786" customFormat="1" ht="16" customHeight="1" x14ac:dyDescent="0.2"/>
    <row r="5787" customFormat="1" ht="16" customHeight="1" x14ac:dyDescent="0.2"/>
    <row r="5788" customFormat="1" ht="16" customHeight="1" x14ac:dyDescent="0.2"/>
    <row r="5789" customFormat="1" ht="16" customHeight="1" x14ac:dyDescent="0.2"/>
    <row r="5790" customFormat="1" ht="16" customHeight="1" x14ac:dyDescent="0.2"/>
    <row r="5791" customFormat="1" ht="16" customHeight="1" x14ac:dyDescent="0.2"/>
    <row r="5792" customFormat="1" ht="16" customHeight="1" x14ac:dyDescent="0.2"/>
    <row r="5793" customFormat="1" ht="16" customHeight="1" x14ac:dyDescent="0.2"/>
    <row r="5794" customFormat="1" ht="16" customHeight="1" x14ac:dyDescent="0.2"/>
    <row r="5795" customFormat="1" ht="16" customHeight="1" x14ac:dyDescent="0.2"/>
    <row r="5796" customFormat="1" ht="16" customHeight="1" x14ac:dyDescent="0.2"/>
    <row r="5797" customFormat="1" ht="16" customHeight="1" x14ac:dyDescent="0.2"/>
    <row r="5798" customFormat="1" ht="16" customHeight="1" x14ac:dyDescent="0.2"/>
    <row r="5799" customFormat="1" ht="16" customHeight="1" x14ac:dyDescent="0.2"/>
    <row r="5800" customFormat="1" ht="16" customHeight="1" x14ac:dyDescent="0.2"/>
    <row r="5801" customFormat="1" ht="16" customHeight="1" x14ac:dyDescent="0.2"/>
    <row r="5802" customFormat="1" ht="16" customHeight="1" x14ac:dyDescent="0.2"/>
    <row r="5803" customFormat="1" ht="16" customHeight="1" x14ac:dyDescent="0.2"/>
    <row r="5804" customFormat="1" ht="16" customHeight="1" x14ac:dyDescent="0.2"/>
    <row r="5805" customFormat="1" ht="16" customHeight="1" x14ac:dyDescent="0.2"/>
    <row r="5806" customFormat="1" ht="16" customHeight="1" x14ac:dyDescent="0.2"/>
    <row r="5807" customFormat="1" ht="16" customHeight="1" x14ac:dyDescent="0.2"/>
    <row r="5808" customFormat="1" ht="16" customHeight="1" x14ac:dyDescent="0.2"/>
    <row r="5809" customFormat="1" ht="16" customHeight="1" x14ac:dyDescent="0.2"/>
    <row r="5810" customFormat="1" ht="16" customHeight="1" x14ac:dyDescent="0.2"/>
    <row r="5811" customFormat="1" ht="16" customHeight="1" x14ac:dyDescent="0.2"/>
    <row r="5812" customFormat="1" ht="16" customHeight="1" x14ac:dyDescent="0.2"/>
    <row r="5813" customFormat="1" ht="16" customHeight="1" x14ac:dyDescent="0.2"/>
    <row r="5814" customFormat="1" ht="16" customHeight="1" x14ac:dyDescent="0.2"/>
    <row r="5815" customFormat="1" ht="16" customHeight="1" x14ac:dyDescent="0.2"/>
    <row r="5816" customFormat="1" ht="16" customHeight="1" x14ac:dyDescent="0.2"/>
    <row r="5817" customFormat="1" ht="16" customHeight="1" x14ac:dyDescent="0.2"/>
    <row r="5818" customFormat="1" ht="16" customHeight="1" x14ac:dyDescent="0.2"/>
    <row r="5819" customFormat="1" ht="16" customHeight="1" x14ac:dyDescent="0.2"/>
    <row r="5820" customFormat="1" ht="16" customHeight="1" x14ac:dyDescent="0.2"/>
    <row r="5821" customFormat="1" ht="16" customHeight="1" x14ac:dyDescent="0.2"/>
    <row r="5822" customFormat="1" ht="16" customHeight="1" x14ac:dyDescent="0.2"/>
    <row r="5823" customFormat="1" ht="16" customHeight="1" x14ac:dyDescent="0.2"/>
    <row r="5824" customFormat="1" ht="16" customHeight="1" x14ac:dyDescent="0.2"/>
    <row r="5825" customFormat="1" ht="16" customHeight="1" x14ac:dyDescent="0.2"/>
    <row r="5826" customFormat="1" ht="16" customHeight="1" x14ac:dyDescent="0.2"/>
    <row r="5827" customFormat="1" ht="16" customHeight="1" x14ac:dyDescent="0.2"/>
    <row r="5828" customFormat="1" ht="16" customHeight="1" x14ac:dyDescent="0.2"/>
    <row r="5829" customFormat="1" ht="16" customHeight="1" x14ac:dyDescent="0.2"/>
    <row r="5830" customFormat="1" ht="16" customHeight="1" x14ac:dyDescent="0.2"/>
    <row r="5831" customFormat="1" ht="16" customHeight="1" x14ac:dyDescent="0.2"/>
    <row r="5832" customFormat="1" ht="16" customHeight="1" x14ac:dyDescent="0.2"/>
    <row r="5833" customFormat="1" ht="16" customHeight="1" x14ac:dyDescent="0.2"/>
    <row r="5834" customFormat="1" ht="16" customHeight="1" x14ac:dyDescent="0.2"/>
    <row r="5835" customFormat="1" ht="16" customHeight="1" x14ac:dyDescent="0.2"/>
    <row r="5836" customFormat="1" ht="16" customHeight="1" x14ac:dyDescent="0.2"/>
    <row r="5837" customFormat="1" ht="16" customHeight="1" x14ac:dyDescent="0.2"/>
    <row r="5838" customFormat="1" ht="16" customHeight="1" x14ac:dyDescent="0.2"/>
    <row r="5839" customFormat="1" ht="16" customHeight="1" x14ac:dyDescent="0.2"/>
    <row r="5840" customFormat="1" ht="16" customHeight="1" x14ac:dyDescent="0.2"/>
    <row r="5841" customFormat="1" ht="16" customHeight="1" x14ac:dyDescent="0.2"/>
    <row r="5842" customFormat="1" ht="16" customHeight="1" x14ac:dyDescent="0.2"/>
    <row r="5843" customFormat="1" ht="16" customHeight="1" x14ac:dyDescent="0.2"/>
    <row r="5844" customFormat="1" ht="16" customHeight="1" x14ac:dyDescent="0.2"/>
    <row r="5845" customFormat="1" ht="16" customHeight="1" x14ac:dyDescent="0.2"/>
    <row r="5846" customFormat="1" ht="16" customHeight="1" x14ac:dyDescent="0.2"/>
    <row r="5847" customFormat="1" ht="16" customHeight="1" x14ac:dyDescent="0.2"/>
    <row r="5848" customFormat="1" ht="16" customHeight="1" x14ac:dyDescent="0.2"/>
    <row r="5849" customFormat="1" ht="16" customHeight="1" x14ac:dyDescent="0.2"/>
    <row r="5850" customFormat="1" ht="16" customHeight="1" x14ac:dyDescent="0.2"/>
    <row r="5851" customFormat="1" ht="16" customHeight="1" x14ac:dyDescent="0.2"/>
    <row r="5852" customFormat="1" ht="16" customHeight="1" x14ac:dyDescent="0.2"/>
    <row r="5853" customFormat="1" ht="16" customHeight="1" x14ac:dyDescent="0.2"/>
    <row r="5854" customFormat="1" ht="16" customHeight="1" x14ac:dyDescent="0.2"/>
    <row r="5855" customFormat="1" ht="16" customHeight="1" x14ac:dyDescent="0.2"/>
    <row r="5856" customFormat="1" ht="16" customHeight="1" x14ac:dyDescent="0.2"/>
    <row r="5857" customFormat="1" ht="16" customHeight="1" x14ac:dyDescent="0.2"/>
    <row r="5858" customFormat="1" ht="16" customHeight="1" x14ac:dyDescent="0.2"/>
    <row r="5859" customFormat="1" ht="16" customHeight="1" x14ac:dyDescent="0.2"/>
    <row r="5860" customFormat="1" ht="16" customHeight="1" x14ac:dyDescent="0.2"/>
    <row r="5861" customFormat="1" ht="16" customHeight="1" x14ac:dyDescent="0.2"/>
    <row r="5862" customFormat="1" ht="16" customHeight="1" x14ac:dyDescent="0.2"/>
    <row r="5863" customFormat="1" ht="16" customHeight="1" x14ac:dyDescent="0.2"/>
    <row r="5864" customFormat="1" ht="16" customHeight="1" x14ac:dyDescent="0.2"/>
    <row r="5865" customFormat="1" ht="16" customHeight="1" x14ac:dyDescent="0.2"/>
    <row r="5866" customFormat="1" ht="16" customHeight="1" x14ac:dyDescent="0.2"/>
    <row r="5867" customFormat="1" ht="16" customHeight="1" x14ac:dyDescent="0.2"/>
    <row r="5868" customFormat="1" ht="16" customHeight="1" x14ac:dyDescent="0.2"/>
    <row r="5869" customFormat="1" ht="16" customHeight="1" x14ac:dyDescent="0.2"/>
    <row r="5870" customFormat="1" ht="16" customHeight="1" x14ac:dyDescent="0.2"/>
    <row r="5871" customFormat="1" ht="16" customHeight="1" x14ac:dyDescent="0.2"/>
    <row r="5872" customFormat="1" ht="16" customHeight="1" x14ac:dyDescent="0.2"/>
    <row r="5873" customFormat="1" ht="16" customHeight="1" x14ac:dyDescent="0.2"/>
    <row r="5874" customFormat="1" ht="16" customHeight="1" x14ac:dyDescent="0.2"/>
    <row r="5875" customFormat="1" ht="16" customHeight="1" x14ac:dyDescent="0.2"/>
    <row r="5876" customFormat="1" ht="16" customHeight="1" x14ac:dyDescent="0.2"/>
    <row r="5877" customFormat="1" ht="16" customHeight="1" x14ac:dyDescent="0.2"/>
    <row r="5878" customFormat="1" ht="16" customHeight="1" x14ac:dyDescent="0.2"/>
    <row r="5879" customFormat="1" ht="16" customHeight="1" x14ac:dyDescent="0.2"/>
    <row r="5880" customFormat="1" ht="16" customHeight="1" x14ac:dyDescent="0.2"/>
    <row r="5881" customFormat="1" ht="16" customHeight="1" x14ac:dyDescent="0.2"/>
    <row r="5882" customFormat="1" ht="16" customHeight="1" x14ac:dyDescent="0.2"/>
    <row r="5883" customFormat="1" ht="16" customHeight="1" x14ac:dyDescent="0.2"/>
    <row r="5884" customFormat="1" ht="16" customHeight="1" x14ac:dyDescent="0.2"/>
    <row r="5885" customFormat="1" ht="16" customHeight="1" x14ac:dyDescent="0.2"/>
    <row r="5886" customFormat="1" ht="16" customHeight="1" x14ac:dyDescent="0.2"/>
    <row r="5887" customFormat="1" ht="16" customHeight="1" x14ac:dyDescent="0.2"/>
    <row r="5888" customFormat="1" ht="16" customHeight="1" x14ac:dyDescent="0.2"/>
    <row r="5889" customFormat="1" ht="16" customHeight="1" x14ac:dyDescent="0.2"/>
    <row r="5890" customFormat="1" ht="16" customHeight="1" x14ac:dyDescent="0.2"/>
    <row r="5891" customFormat="1" ht="16" customHeight="1" x14ac:dyDescent="0.2"/>
    <row r="5892" customFormat="1" ht="16" customHeight="1" x14ac:dyDescent="0.2"/>
    <row r="5893" customFormat="1" ht="16" customHeight="1" x14ac:dyDescent="0.2"/>
    <row r="5894" customFormat="1" ht="16" customHeight="1" x14ac:dyDescent="0.2"/>
    <row r="5895" customFormat="1" ht="16" customHeight="1" x14ac:dyDescent="0.2"/>
    <row r="5896" customFormat="1" ht="16" customHeight="1" x14ac:dyDescent="0.2"/>
    <row r="5897" customFormat="1" ht="16" customHeight="1" x14ac:dyDescent="0.2"/>
    <row r="5898" customFormat="1" ht="16" customHeight="1" x14ac:dyDescent="0.2"/>
    <row r="5899" customFormat="1" ht="16" customHeight="1" x14ac:dyDescent="0.2"/>
    <row r="5900" customFormat="1" ht="16" customHeight="1" x14ac:dyDescent="0.2"/>
    <row r="5901" customFormat="1" ht="16" customHeight="1" x14ac:dyDescent="0.2"/>
    <row r="5902" customFormat="1" ht="16" customHeight="1" x14ac:dyDescent="0.2"/>
    <row r="5903" customFormat="1" ht="16" customHeight="1" x14ac:dyDescent="0.2"/>
    <row r="5904" customFormat="1" ht="16" customHeight="1" x14ac:dyDescent="0.2"/>
    <row r="5905" customFormat="1" ht="16" customHeight="1" x14ac:dyDescent="0.2"/>
    <row r="5906" customFormat="1" ht="16" customHeight="1" x14ac:dyDescent="0.2"/>
    <row r="5907" customFormat="1" ht="16" customHeight="1" x14ac:dyDescent="0.2"/>
    <row r="5908" customFormat="1" ht="16" customHeight="1" x14ac:dyDescent="0.2"/>
    <row r="5909" customFormat="1" ht="16" customHeight="1" x14ac:dyDescent="0.2"/>
    <row r="5910" customFormat="1" ht="16" customHeight="1" x14ac:dyDescent="0.2"/>
    <row r="5911" customFormat="1" ht="16" customHeight="1" x14ac:dyDescent="0.2"/>
    <row r="5912" customFormat="1" ht="16" customHeight="1" x14ac:dyDescent="0.2"/>
    <row r="5913" customFormat="1" ht="16" customHeight="1" x14ac:dyDescent="0.2"/>
    <row r="5914" customFormat="1" ht="16" customHeight="1" x14ac:dyDescent="0.2"/>
    <row r="5915" customFormat="1" ht="16" customHeight="1" x14ac:dyDescent="0.2"/>
    <row r="5916" customFormat="1" ht="16" customHeight="1" x14ac:dyDescent="0.2"/>
    <row r="5917" customFormat="1" ht="16" customHeight="1" x14ac:dyDescent="0.2"/>
    <row r="5918" customFormat="1" ht="16" customHeight="1" x14ac:dyDescent="0.2"/>
    <row r="5919" customFormat="1" ht="16" customHeight="1" x14ac:dyDescent="0.2"/>
    <row r="5920" customFormat="1" ht="16" customHeight="1" x14ac:dyDescent="0.2"/>
    <row r="5921" customFormat="1" ht="16" customHeight="1" x14ac:dyDescent="0.2"/>
    <row r="5922" customFormat="1" ht="16" customHeight="1" x14ac:dyDescent="0.2"/>
    <row r="5923" customFormat="1" ht="16" customHeight="1" x14ac:dyDescent="0.2"/>
    <row r="5924" customFormat="1" ht="16" customHeight="1" x14ac:dyDescent="0.2"/>
    <row r="5925" customFormat="1" ht="16" customHeight="1" x14ac:dyDescent="0.2"/>
    <row r="5926" customFormat="1" ht="16" customHeight="1" x14ac:dyDescent="0.2"/>
    <row r="5927" customFormat="1" ht="16" customHeight="1" x14ac:dyDescent="0.2"/>
    <row r="5928" customFormat="1" ht="16" customHeight="1" x14ac:dyDescent="0.2"/>
    <row r="5929" customFormat="1" ht="16" customHeight="1" x14ac:dyDescent="0.2"/>
    <row r="5930" customFormat="1" ht="16" customHeight="1" x14ac:dyDescent="0.2"/>
    <row r="5931" customFormat="1" ht="16" customHeight="1" x14ac:dyDescent="0.2"/>
    <row r="5932" customFormat="1" ht="16" customHeight="1" x14ac:dyDescent="0.2"/>
    <row r="5933" customFormat="1" ht="16" customHeight="1" x14ac:dyDescent="0.2"/>
    <row r="5934" customFormat="1" ht="16" customHeight="1" x14ac:dyDescent="0.2"/>
    <row r="5935" customFormat="1" ht="16" customHeight="1" x14ac:dyDescent="0.2"/>
    <row r="5936" customFormat="1" ht="16" customHeight="1" x14ac:dyDescent="0.2"/>
    <row r="5937" customFormat="1" ht="16" customHeight="1" x14ac:dyDescent="0.2"/>
    <row r="5938" customFormat="1" ht="16" customHeight="1" x14ac:dyDescent="0.2"/>
    <row r="5939" customFormat="1" ht="16" customHeight="1" x14ac:dyDescent="0.2"/>
    <row r="5940" customFormat="1" ht="16" customHeight="1" x14ac:dyDescent="0.2"/>
    <row r="5941" customFormat="1" ht="16" customHeight="1" x14ac:dyDescent="0.2"/>
    <row r="5942" customFormat="1" ht="16" customHeight="1" x14ac:dyDescent="0.2"/>
    <row r="5943" customFormat="1" ht="16" customHeight="1" x14ac:dyDescent="0.2"/>
    <row r="5944" customFormat="1" ht="16" customHeight="1" x14ac:dyDescent="0.2"/>
    <row r="5945" customFormat="1" ht="16" customHeight="1" x14ac:dyDescent="0.2"/>
    <row r="5946" customFormat="1" ht="16" customHeight="1" x14ac:dyDescent="0.2"/>
    <row r="5947" customFormat="1" ht="16" customHeight="1" x14ac:dyDescent="0.2"/>
    <row r="5948" customFormat="1" ht="16" customHeight="1" x14ac:dyDescent="0.2"/>
    <row r="5949" customFormat="1" ht="16" customHeight="1" x14ac:dyDescent="0.2"/>
    <row r="5950" customFormat="1" ht="16" customHeight="1" x14ac:dyDescent="0.2"/>
    <row r="5951" customFormat="1" ht="16" customHeight="1" x14ac:dyDescent="0.2"/>
    <row r="5952" customFormat="1" ht="16" customHeight="1" x14ac:dyDescent="0.2"/>
    <row r="5953" customFormat="1" ht="16" customHeight="1" x14ac:dyDescent="0.2"/>
    <row r="5954" customFormat="1" ht="16" customHeight="1" x14ac:dyDescent="0.2"/>
    <row r="5955" customFormat="1" ht="16" customHeight="1" x14ac:dyDescent="0.2"/>
    <row r="5956" customFormat="1" ht="16" customHeight="1" x14ac:dyDescent="0.2"/>
    <row r="5957" customFormat="1" ht="16" customHeight="1" x14ac:dyDescent="0.2"/>
    <row r="5958" customFormat="1" ht="16" customHeight="1" x14ac:dyDescent="0.2"/>
    <row r="5959" customFormat="1" ht="16" customHeight="1" x14ac:dyDescent="0.2"/>
    <row r="5960" customFormat="1" ht="16" customHeight="1" x14ac:dyDescent="0.2"/>
    <row r="5961" customFormat="1" ht="16" customHeight="1" x14ac:dyDescent="0.2"/>
    <row r="5962" customFormat="1" ht="16" customHeight="1" x14ac:dyDescent="0.2"/>
    <row r="5963" customFormat="1" ht="16" customHeight="1" x14ac:dyDescent="0.2"/>
    <row r="5964" customFormat="1" ht="16" customHeight="1" x14ac:dyDescent="0.2"/>
    <row r="5965" customFormat="1" ht="16" customHeight="1" x14ac:dyDescent="0.2"/>
    <row r="5966" customFormat="1" ht="16" customHeight="1" x14ac:dyDescent="0.2"/>
    <row r="5967" customFormat="1" ht="16" customHeight="1" x14ac:dyDescent="0.2"/>
    <row r="5968" customFormat="1" ht="16" customHeight="1" x14ac:dyDescent="0.2"/>
    <row r="5969" customFormat="1" ht="16" customHeight="1" x14ac:dyDescent="0.2"/>
    <row r="5970" customFormat="1" ht="16" customHeight="1" x14ac:dyDescent="0.2"/>
    <row r="5971" customFormat="1" ht="16" customHeight="1" x14ac:dyDescent="0.2"/>
    <row r="5972" customFormat="1" ht="16" customHeight="1" x14ac:dyDescent="0.2"/>
    <row r="5973" customFormat="1" ht="16" customHeight="1" x14ac:dyDescent="0.2"/>
    <row r="5974" customFormat="1" ht="16" customHeight="1" x14ac:dyDescent="0.2"/>
    <row r="5975" customFormat="1" ht="16" customHeight="1" x14ac:dyDescent="0.2"/>
    <row r="5976" customFormat="1" ht="16" customHeight="1" x14ac:dyDescent="0.2"/>
    <row r="5977" customFormat="1" ht="16" customHeight="1" x14ac:dyDescent="0.2"/>
    <row r="5978" customFormat="1" ht="16" customHeight="1" x14ac:dyDescent="0.2"/>
    <row r="5979" customFormat="1" ht="16" customHeight="1" x14ac:dyDescent="0.2"/>
    <row r="5980" customFormat="1" ht="16" customHeight="1" x14ac:dyDescent="0.2"/>
    <row r="5981" customFormat="1" ht="16" customHeight="1" x14ac:dyDescent="0.2"/>
    <row r="5982" customFormat="1" ht="16" customHeight="1" x14ac:dyDescent="0.2"/>
    <row r="5983" customFormat="1" ht="16" customHeight="1" x14ac:dyDescent="0.2"/>
    <row r="5984" customFormat="1" ht="16" customHeight="1" x14ac:dyDescent="0.2"/>
    <row r="5985" customFormat="1" ht="16" customHeight="1" x14ac:dyDescent="0.2"/>
    <row r="5986" customFormat="1" ht="16" customHeight="1" x14ac:dyDescent="0.2"/>
    <row r="5987" customFormat="1" ht="16" customHeight="1" x14ac:dyDescent="0.2"/>
    <row r="5988" customFormat="1" ht="16" customHeight="1" x14ac:dyDescent="0.2"/>
    <row r="5989" customFormat="1" ht="16" customHeight="1" x14ac:dyDescent="0.2"/>
    <row r="5990" customFormat="1" ht="16" customHeight="1" x14ac:dyDescent="0.2"/>
    <row r="5991" customFormat="1" ht="16" customHeight="1" x14ac:dyDescent="0.2"/>
    <row r="5992" customFormat="1" ht="16" customHeight="1" x14ac:dyDescent="0.2"/>
    <row r="5993" customFormat="1" ht="16" customHeight="1" x14ac:dyDescent="0.2"/>
    <row r="5994" customFormat="1" ht="16" customHeight="1" x14ac:dyDescent="0.2"/>
    <row r="5995" customFormat="1" ht="16" customHeight="1" x14ac:dyDescent="0.2"/>
    <row r="5996" customFormat="1" ht="16" customHeight="1" x14ac:dyDescent="0.2"/>
    <row r="5997" customFormat="1" ht="16" customHeight="1" x14ac:dyDescent="0.2"/>
    <row r="5998" customFormat="1" ht="16" customHeight="1" x14ac:dyDescent="0.2"/>
    <row r="5999" customFormat="1" ht="16" customHeight="1" x14ac:dyDescent="0.2"/>
    <row r="6000" customFormat="1" ht="16" customHeight="1" x14ac:dyDescent="0.2"/>
    <row r="6001" customFormat="1" ht="16" customHeight="1" x14ac:dyDescent="0.2"/>
    <row r="6002" customFormat="1" ht="16" customHeight="1" x14ac:dyDescent="0.2"/>
    <row r="6003" customFormat="1" ht="16" customHeight="1" x14ac:dyDescent="0.2"/>
    <row r="6004" customFormat="1" ht="16" customHeight="1" x14ac:dyDescent="0.2"/>
    <row r="6005" customFormat="1" ht="16" customHeight="1" x14ac:dyDescent="0.2"/>
    <row r="6006" customFormat="1" ht="16" customHeight="1" x14ac:dyDescent="0.2"/>
    <row r="6007" customFormat="1" ht="16" customHeight="1" x14ac:dyDescent="0.2"/>
    <row r="6008" customFormat="1" ht="16" customHeight="1" x14ac:dyDescent="0.2"/>
    <row r="6009" customFormat="1" ht="16" customHeight="1" x14ac:dyDescent="0.2"/>
    <row r="6010" customFormat="1" ht="16" customHeight="1" x14ac:dyDescent="0.2"/>
    <row r="6011" customFormat="1" ht="16" customHeight="1" x14ac:dyDescent="0.2"/>
    <row r="6012" customFormat="1" ht="16" customHeight="1" x14ac:dyDescent="0.2"/>
    <row r="6013" customFormat="1" ht="16" customHeight="1" x14ac:dyDescent="0.2"/>
    <row r="6014" customFormat="1" ht="16" customHeight="1" x14ac:dyDescent="0.2"/>
    <row r="6015" customFormat="1" ht="16" customHeight="1" x14ac:dyDescent="0.2"/>
    <row r="6016" customFormat="1" ht="16" customHeight="1" x14ac:dyDescent="0.2"/>
    <row r="6017" customFormat="1" ht="16" customHeight="1" x14ac:dyDescent="0.2"/>
    <row r="6018" customFormat="1" ht="16" customHeight="1" x14ac:dyDescent="0.2"/>
    <row r="6019" customFormat="1" ht="16" customHeight="1" x14ac:dyDescent="0.2"/>
    <row r="6020" customFormat="1" ht="16" customHeight="1" x14ac:dyDescent="0.2"/>
    <row r="6021" customFormat="1" ht="16" customHeight="1" x14ac:dyDescent="0.2"/>
    <row r="6022" customFormat="1" ht="16" customHeight="1" x14ac:dyDescent="0.2"/>
    <row r="6023" customFormat="1" ht="16" customHeight="1" x14ac:dyDescent="0.2"/>
    <row r="6024" customFormat="1" ht="16" customHeight="1" x14ac:dyDescent="0.2"/>
    <row r="6025" customFormat="1" ht="16" customHeight="1" x14ac:dyDescent="0.2"/>
    <row r="6026" customFormat="1" ht="16" customHeight="1" x14ac:dyDescent="0.2"/>
    <row r="6027" customFormat="1" ht="16" customHeight="1" x14ac:dyDescent="0.2"/>
    <row r="6028" customFormat="1" ht="16" customHeight="1" x14ac:dyDescent="0.2"/>
    <row r="6029" customFormat="1" ht="16" customHeight="1" x14ac:dyDescent="0.2"/>
    <row r="6030" customFormat="1" ht="16" customHeight="1" x14ac:dyDescent="0.2"/>
    <row r="6031" customFormat="1" ht="16" customHeight="1" x14ac:dyDescent="0.2"/>
    <row r="6032" customFormat="1" ht="16" customHeight="1" x14ac:dyDescent="0.2"/>
    <row r="6033" customFormat="1" ht="16" customHeight="1" x14ac:dyDescent="0.2"/>
    <row r="6034" customFormat="1" ht="16" customHeight="1" x14ac:dyDescent="0.2"/>
    <row r="6035" customFormat="1" ht="16" customHeight="1" x14ac:dyDescent="0.2"/>
    <row r="6036" customFormat="1" ht="16" customHeight="1" x14ac:dyDescent="0.2"/>
    <row r="6037" customFormat="1" ht="16" customHeight="1" x14ac:dyDescent="0.2"/>
    <row r="6038" customFormat="1" ht="16" customHeight="1" x14ac:dyDescent="0.2"/>
    <row r="6039" customFormat="1" ht="16" customHeight="1" x14ac:dyDescent="0.2"/>
    <row r="6040" customFormat="1" ht="16" customHeight="1" x14ac:dyDescent="0.2"/>
    <row r="6041" customFormat="1" ht="16" customHeight="1" x14ac:dyDescent="0.2"/>
    <row r="6042" customFormat="1" ht="16" customHeight="1" x14ac:dyDescent="0.2"/>
    <row r="6043" customFormat="1" ht="16" customHeight="1" x14ac:dyDescent="0.2"/>
    <row r="6044" customFormat="1" ht="16" customHeight="1" x14ac:dyDescent="0.2"/>
    <row r="6045" customFormat="1" ht="16" customHeight="1" x14ac:dyDescent="0.2"/>
    <row r="6046" customFormat="1" ht="16" customHeight="1" x14ac:dyDescent="0.2"/>
    <row r="6047" customFormat="1" ht="16" customHeight="1" x14ac:dyDescent="0.2"/>
    <row r="6048" customFormat="1" ht="16" customHeight="1" x14ac:dyDescent="0.2"/>
    <row r="6049" customFormat="1" ht="16" customHeight="1" x14ac:dyDescent="0.2"/>
    <row r="6050" customFormat="1" ht="16" customHeight="1" x14ac:dyDescent="0.2"/>
    <row r="6051" customFormat="1" ht="16" customHeight="1" x14ac:dyDescent="0.2"/>
    <row r="6052" customFormat="1" ht="16" customHeight="1" x14ac:dyDescent="0.2"/>
    <row r="6053" customFormat="1" ht="16" customHeight="1" x14ac:dyDescent="0.2"/>
    <row r="6054" customFormat="1" ht="16" customHeight="1" x14ac:dyDescent="0.2"/>
    <row r="6055" customFormat="1" ht="16" customHeight="1" x14ac:dyDescent="0.2"/>
    <row r="6056" customFormat="1" ht="16" customHeight="1" x14ac:dyDescent="0.2"/>
    <row r="6057" customFormat="1" ht="16" customHeight="1" x14ac:dyDescent="0.2"/>
    <row r="6058" customFormat="1" ht="16" customHeight="1" x14ac:dyDescent="0.2"/>
    <row r="6059" customFormat="1" ht="16" customHeight="1" x14ac:dyDescent="0.2"/>
    <row r="6060" customFormat="1" ht="16" customHeight="1" x14ac:dyDescent="0.2"/>
    <row r="6061" customFormat="1" ht="16" customHeight="1" x14ac:dyDescent="0.2"/>
    <row r="6062" customFormat="1" ht="16" customHeight="1" x14ac:dyDescent="0.2"/>
    <row r="6063" customFormat="1" ht="16" customHeight="1" x14ac:dyDescent="0.2"/>
    <row r="6064" customFormat="1" ht="16" customHeight="1" x14ac:dyDescent="0.2"/>
    <row r="6065" customFormat="1" ht="16" customHeight="1" x14ac:dyDescent="0.2"/>
    <row r="6066" customFormat="1" ht="16" customHeight="1" x14ac:dyDescent="0.2"/>
    <row r="6067" customFormat="1" ht="16" customHeight="1" x14ac:dyDescent="0.2"/>
    <row r="6068" customFormat="1" ht="16" customHeight="1" x14ac:dyDescent="0.2"/>
    <row r="6069" customFormat="1" ht="16" customHeight="1" x14ac:dyDescent="0.2"/>
    <row r="6070" customFormat="1" ht="16" customHeight="1" x14ac:dyDescent="0.2"/>
    <row r="6071" customFormat="1" ht="16" customHeight="1" x14ac:dyDescent="0.2"/>
    <row r="6072" customFormat="1" ht="16" customHeight="1" x14ac:dyDescent="0.2"/>
    <row r="6073" customFormat="1" ht="16" customHeight="1" x14ac:dyDescent="0.2"/>
    <row r="6074" customFormat="1" ht="16" customHeight="1" x14ac:dyDescent="0.2"/>
    <row r="6075" customFormat="1" ht="16" customHeight="1" x14ac:dyDescent="0.2"/>
    <row r="6076" customFormat="1" ht="16" customHeight="1" x14ac:dyDescent="0.2"/>
    <row r="6077" customFormat="1" ht="16" customHeight="1" x14ac:dyDescent="0.2"/>
    <row r="6078" customFormat="1" ht="16" customHeight="1" x14ac:dyDescent="0.2"/>
    <row r="6079" customFormat="1" ht="16" customHeight="1" x14ac:dyDescent="0.2"/>
    <row r="6080" customFormat="1" ht="16" customHeight="1" x14ac:dyDescent="0.2"/>
    <row r="6081" customFormat="1" ht="16" customHeight="1" x14ac:dyDescent="0.2"/>
    <row r="6082" customFormat="1" ht="16" customHeight="1" x14ac:dyDescent="0.2"/>
    <row r="6083" customFormat="1" ht="16" customHeight="1" x14ac:dyDescent="0.2"/>
    <row r="6084" customFormat="1" ht="16" customHeight="1" x14ac:dyDescent="0.2"/>
    <row r="6085" customFormat="1" ht="16" customHeight="1" x14ac:dyDescent="0.2"/>
    <row r="6086" customFormat="1" ht="16" customHeight="1" x14ac:dyDescent="0.2"/>
    <row r="6087" customFormat="1" ht="16" customHeight="1" x14ac:dyDescent="0.2"/>
    <row r="6088" customFormat="1" ht="16" customHeight="1" x14ac:dyDescent="0.2"/>
    <row r="6089" customFormat="1" ht="16" customHeight="1" x14ac:dyDescent="0.2"/>
    <row r="6090" customFormat="1" ht="16" customHeight="1" x14ac:dyDescent="0.2"/>
    <row r="6091" customFormat="1" ht="16" customHeight="1" x14ac:dyDescent="0.2"/>
    <row r="6092" customFormat="1" ht="16" customHeight="1" x14ac:dyDescent="0.2"/>
    <row r="6093" customFormat="1" ht="16" customHeight="1" x14ac:dyDescent="0.2"/>
    <row r="6094" customFormat="1" ht="16" customHeight="1" x14ac:dyDescent="0.2"/>
    <row r="6095" customFormat="1" ht="16" customHeight="1" x14ac:dyDescent="0.2"/>
    <row r="6096" customFormat="1" ht="16" customHeight="1" x14ac:dyDescent="0.2"/>
    <row r="6097" customFormat="1" ht="16" customHeight="1" x14ac:dyDescent="0.2"/>
    <row r="6098" customFormat="1" ht="16" customHeight="1" x14ac:dyDescent="0.2"/>
    <row r="6099" customFormat="1" ht="16" customHeight="1" x14ac:dyDescent="0.2"/>
    <row r="6100" customFormat="1" ht="16" customHeight="1" x14ac:dyDescent="0.2"/>
    <row r="6101" customFormat="1" ht="16" customHeight="1" x14ac:dyDescent="0.2"/>
    <row r="6102" customFormat="1" ht="16" customHeight="1" x14ac:dyDescent="0.2"/>
    <row r="6103" customFormat="1" ht="16" customHeight="1" x14ac:dyDescent="0.2"/>
    <row r="6104" customFormat="1" ht="16" customHeight="1" x14ac:dyDescent="0.2"/>
    <row r="6105" customFormat="1" ht="16" customHeight="1" x14ac:dyDescent="0.2"/>
    <row r="6106" customFormat="1" ht="16" customHeight="1" x14ac:dyDescent="0.2"/>
    <row r="6107" customFormat="1" ht="16" customHeight="1" x14ac:dyDescent="0.2"/>
    <row r="6108" customFormat="1" ht="16" customHeight="1" x14ac:dyDescent="0.2"/>
    <row r="6109" customFormat="1" ht="16" customHeight="1" x14ac:dyDescent="0.2"/>
    <row r="6110" customFormat="1" ht="16" customHeight="1" x14ac:dyDescent="0.2"/>
    <row r="6111" customFormat="1" ht="16" customHeight="1" x14ac:dyDescent="0.2"/>
    <row r="6112" customFormat="1" ht="16" customHeight="1" x14ac:dyDescent="0.2"/>
    <row r="6113" customFormat="1" ht="16" customHeight="1" x14ac:dyDescent="0.2"/>
    <row r="6114" customFormat="1" ht="16" customHeight="1" x14ac:dyDescent="0.2"/>
    <row r="6115" customFormat="1" ht="16" customHeight="1" x14ac:dyDescent="0.2"/>
    <row r="6116" customFormat="1" ht="16" customHeight="1" x14ac:dyDescent="0.2"/>
    <row r="6117" customFormat="1" ht="16" customHeight="1" x14ac:dyDescent="0.2"/>
    <row r="6118" customFormat="1" ht="16" customHeight="1" x14ac:dyDescent="0.2"/>
    <row r="6119" customFormat="1" ht="16" customHeight="1" x14ac:dyDescent="0.2"/>
    <row r="6120" customFormat="1" ht="16" customHeight="1" x14ac:dyDescent="0.2"/>
    <row r="6121" customFormat="1" ht="16" customHeight="1" x14ac:dyDescent="0.2"/>
    <row r="6122" customFormat="1" ht="16" customHeight="1" x14ac:dyDescent="0.2"/>
    <row r="6123" customFormat="1" ht="16" customHeight="1" x14ac:dyDescent="0.2"/>
    <row r="6124" customFormat="1" ht="16" customHeight="1" x14ac:dyDescent="0.2"/>
    <row r="6125" customFormat="1" ht="16" customHeight="1" x14ac:dyDescent="0.2"/>
    <row r="6126" customFormat="1" ht="16" customHeight="1" x14ac:dyDescent="0.2"/>
    <row r="6127" customFormat="1" ht="16" customHeight="1" x14ac:dyDescent="0.2"/>
    <row r="6128" customFormat="1" ht="16" customHeight="1" x14ac:dyDescent="0.2"/>
    <row r="6129" customFormat="1" ht="16" customHeight="1" x14ac:dyDescent="0.2"/>
    <row r="6130" customFormat="1" ht="16" customHeight="1" x14ac:dyDescent="0.2"/>
    <row r="6131" customFormat="1" ht="16" customHeight="1" x14ac:dyDescent="0.2"/>
    <row r="6132" customFormat="1" ht="16" customHeight="1" x14ac:dyDescent="0.2"/>
    <row r="6133" customFormat="1" ht="16" customHeight="1" x14ac:dyDescent="0.2"/>
    <row r="6134" customFormat="1" ht="16" customHeight="1" x14ac:dyDescent="0.2"/>
    <row r="6135" customFormat="1" ht="16" customHeight="1" x14ac:dyDescent="0.2"/>
    <row r="6136" customFormat="1" ht="16" customHeight="1" x14ac:dyDescent="0.2"/>
    <row r="6137" customFormat="1" ht="16" customHeight="1" x14ac:dyDescent="0.2"/>
    <row r="6138" customFormat="1" ht="16" customHeight="1" x14ac:dyDescent="0.2"/>
    <row r="6139" customFormat="1" ht="16" customHeight="1" x14ac:dyDescent="0.2"/>
    <row r="6140" customFormat="1" ht="16" customHeight="1" x14ac:dyDescent="0.2"/>
    <row r="6141" customFormat="1" ht="16" customHeight="1" x14ac:dyDescent="0.2"/>
    <row r="6142" customFormat="1" ht="16" customHeight="1" x14ac:dyDescent="0.2"/>
    <row r="6143" customFormat="1" ht="16" customHeight="1" x14ac:dyDescent="0.2"/>
    <row r="6144" customFormat="1" ht="16" customHeight="1" x14ac:dyDescent="0.2"/>
    <row r="6145" customFormat="1" ht="16" customHeight="1" x14ac:dyDescent="0.2"/>
    <row r="6146" customFormat="1" ht="16" customHeight="1" x14ac:dyDescent="0.2"/>
    <row r="6147" customFormat="1" ht="16" customHeight="1" x14ac:dyDescent="0.2"/>
    <row r="6148" customFormat="1" ht="16" customHeight="1" x14ac:dyDescent="0.2"/>
    <row r="6149" customFormat="1" ht="16" customHeight="1" x14ac:dyDescent="0.2"/>
    <row r="6150" customFormat="1" ht="16" customHeight="1" x14ac:dyDescent="0.2"/>
    <row r="6151" customFormat="1" ht="16" customHeight="1" x14ac:dyDescent="0.2"/>
    <row r="6152" customFormat="1" ht="16" customHeight="1" x14ac:dyDescent="0.2"/>
    <row r="6153" customFormat="1" ht="16" customHeight="1" x14ac:dyDescent="0.2"/>
    <row r="6154" customFormat="1" ht="16" customHeight="1" x14ac:dyDescent="0.2"/>
    <row r="6155" customFormat="1" ht="16" customHeight="1" x14ac:dyDescent="0.2"/>
    <row r="6156" customFormat="1" ht="16" customHeight="1" x14ac:dyDescent="0.2"/>
    <row r="6157" customFormat="1" ht="16" customHeight="1" x14ac:dyDescent="0.2"/>
    <row r="6158" customFormat="1" ht="16" customHeight="1" x14ac:dyDescent="0.2"/>
    <row r="6159" customFormat="1" ht="16" customHeight="1" x14ac:dyDescent="0.2"/>
    <row r="6160" customFormat="1" ht="16" customHeight="1" x14ac:dyDescent="0.2"/>
    <row r="6161" customFormat="1" ht="16" customHeight="1" x14ac:dyDescent="0.2"/>
    <row r="6162" customFormat="1" ht="16" customHeight="1" x14ac:dyDescent="0.2"/>
    <row r="6163" customFormat="1" ht="16" customHeight="1" x14ac:dyDescent="0.2"/>
    <row r="6164" customFormat="1" ht="16" customHeight="1" x14ac:dyDescent="0.2"/>
    <row r="6165" customFormat="1" ht="16" customHeight="1" x14ac:dyDescent="0.2"/>
    <row r="6166" customFormat="1" ht="16" customHeight="1" x14ac:dyDescent="0.2"/>
    <row r="6167" customFormat="1" ht="16" customHeight="1" x14ac:dyDescent="0.2"/>
    <row r="6168" customFormat="1" ht="16" customHeight="1" x14ac:dyDescent="0.2"/>
    <row r="6169" customFormat="1" ht="16" customHeight="1" x14ac:dyDescent="0.2"/>
    <row r="6170" customFormat="1" ht="16" customHeight="1" x14ac:dyDescent="0.2"/>
    <row r="6171" customFormat="1" ht="16" customHeight="1" x14ac:dyDescent="0.2"/>
    <row r="6172" customFormat="1" ht="16" customHeight="1" x14ac:dyDescent="0.2"/>
    <row r="6173" customFormat="1" ht="16" customHeight="1" x14ac:dyDescent="0.2"/>
    <row r="6174" customFormat="1" ht="16" customHeight="1" x14ac:dyDescent="0.2"/>
    <row r="6175" customFormat="1" ht="16" customHeight="1" x14ac:dyDescent="0.2"/>
    <row r="6176" customFormat="1" ht="16" customHeight="1" x14ac:dyDescent="0.2"/>
    <row r="6177" customFormat="1" ht="16" customHeight="1" x14ac:dyDescent="0.2"/>
    <row r="6178" customFormat="1" ht="16" customHeight="1" x14ac:dyDescent="0.2"/>
    <row r="6179" customFormat="1" ht="16" customHeight="1" x14ac:dyDescent="0.2"/>
    <row r="6180" customFormat="1" ht="16" customHeight="1" x14ac:dyDescent="0.2"/>
    <row r="6181" customFormat="1" ht="16" customHeight="1" x14ac:dyDescent="0.2"/>
    <row r="6182" customFormat="1" ht="16" customHeight="1" x14ac:dyDescent="0.2"/>
    <row r="6183" customFormat="1" ht="16" customHeight="1" x14ac:dyDescent="0.2"/>
    <row r="6184" customFormat="1" ht="16" customHeight="1" x14ac:dyDescent="0.2"/>
    <row r="6185" customFormat="1" ht="16" customHeight="1" x14ac:dyDescent="0.2"/>
    <row r="6186" customFormat="1" ht="16" customHeight="1" x14ac:dyDescent="0.2"/>
    <row r="6187" customFormat="1" ht="16" customHeight="1" x14ac:dyDescent="0.2"/>
    <row r="6188" customFormat="1" ht="16" customHeight="1" x14ac:dyDescent="0.2"/>
    <row r="6189" customFormat="1" ht="16" customHeight="1" x14ac:dyDescent="0.2"/>
    <row r="6190" customFormat="1" ht="16" customHeight="1" x14ac:dyDescent="0.2"/>
    <row r="6191" customFormat="1" ht="16" customHeight="1" x14ac:dyDescent="0.2"/>
    <row r="6192" customFormat="1" ht="16" customHeight="1" x14ac:dyDescent="0.2"/>
    <row r="6193" customFormat="1" ht="16" customHeight="1" x14ac:dyDescent="0.2"/>
    <row r="6194" customFormat="1" ht="16" customHeight="1" x14ac:dyDescent="0.2"/>
    <row r="6195" customFormat="1" ht="16" customHeight="1" x14ac:dyDescent="0.2"/>
    <row r="6196" customFormat="1" ht="16" customHeight="1" x14ac:dyDescent="0.2"/>
    <row r="6197" customFormat="1" ht="16" customHeight="1" x14ac:dyDescent="0.2"/>
    <row r="6198" customFormat="1" ht="16" customHeight="1" x14ac:dyDescent="0.2"/>
    <row r="6199" customFormat="1" ht="16" customHeight="1" x14ac:dyDescent="0.2"/>
    <row r="6200" customFormat="1" ht="16" customHeight="1" x14ac:dyDescent="0.2"/>
    <row r="6201" customFormat="1" ht="16" customHeight="1" x14ac:dyDescent="0.2"/>
    <row r="6202" customFormat="1" ht="16" customHeight="1" x14ac:dyDescent="0.2"/>
    <row r="6203" customFormat="1" ht="16" customHeight="1" x14ac:dyDescent="0.2"/>
    <row r="6204" customFormat="1" ht="16" customHeight="1" x14ac:dyDescent="0.2"/>
    <row r="6205" customFormat="1" ht="16" customHeight="1" x14ac:dyDescent="0.2"/>
    <row r="6206" customFormat="1" ht="16" customHeight="1" x14ac:dyDescent="0.2"/>
    <row r="6207" customFormat="1" ht="16" customHeight="1" x14ac:dyDescent="0.2"/>
    <row r="6208" customFormat="1" ht="16" customHeight="1" x14ac:dyDescent="0.2"/>
    <row r="6209" customFormat="1" ht="16" customHeight="1" x14ac:dyDescent="0.2"/>
    <row r="6210" customFormat="1" ht="16" customHeight="1" x14ac:dyDescent="0.2"/>
    <row r="6211" customFormat="1" ht="16" customHeight="1" x14ac:dyDescent="0.2"/>
    <row r="6212" customFormat="1" ht="16" customHeight="1" x14ac:dyDescent="0.2"/>
    <row r="6213" customFormat="1" ht="16" customHeight="1" x14ac:dyDescent="0.2"/>
    <row r="6214" customFormat="1" ht="16" customHeight="1" x14ac:dyDescent="0.2"/>
    <row r="6215" customFormat="1" ht="16" customHeight="1" x14ac:dyDescent="0.2"/>
    <row r="6216" customFormat="1" ht="16" customHeight="1" x14ac:dyDescent="0.2"/>
    <row r="6217" customFormat="1" ht="16" customHeight="1" x14ac:dyDescent="0.2"/>
    <row r="6218" customFormat="1" ht="16" customHeight="1" x14ac:dyDescent="0.2"/>
    <row r="6219" customFormat="1" ht="16" customHeight="1" x14ac:dyDescent="0.2"/>
    <row r="6220" customFormat="1" ht="16" customHeight="1" x14ac:dyDescent="0.2"/>
    <row r="6221" customFormat="1" ht="16" customHeight="1" x14ac:dyDescent="0.2"/>
    <row r="6222" customFormat="1" ht="16" customHeight="1" x14ac:dyDescent="0.2"/>
    <row r="6223" customFormat="1" ht="16" customHeight="1" x14ac:dyDescent="0.2"/>
    <row r="6224" customFormat="1" ht="16" customHeight="1" x14ac:dyDescent="0.2"/>
    <row r="6225" customFormat="1" ht="16" customHeight="1" x14ac:dyDescent="0.2"/>
    <row r="6226" customFormat="1" ht="16" customHeight="1" x14ac:dyDescent="0.2"/>
    <row r="6227" customFormat="1" ht="16" customHeight="1" x14ac:dyDescent="0.2"/>
    <row r="6228" customFormat="1" ht="16" customHeight="1" x14ac:dyDescent="0.2"/>
    <row r="6229" customFormat="1" ht="16" customHeight="1" x14ac:dyDescent="0.2"/>
    <row r="6230" customFormat="1" ht="16" customHeight="1" x14ac:dyDescent="0.2"/>
    <row r="6231" customFormat="1" ht="16" customHeight="1" x14ac:dyDescent="0.2"/>
    <row r="6232" customFormat="1" ht="16" customHeight="1" x14ac:dyDescent="0.2"/>
    <row r="6233" customFormat="1" ht="16" customHeight="1" x14ac:dyDescent="0.2"/>
    <row r="6234" customFormat="1" ht="16" customHeight="1" x14ac:dyDescent="0.2"/>
    <row r="6235" customFormat="1" ht="16" customHeight="1" x14ac:dyDescent="0.2"/>
    <row r="6236" customFormat="1" ht="16" customHeight="1" x14ac:dyDescent="0.2"/>
    <row r="6237" customFormat="1" ht="16" customHeight="1" x14ac:dyDescent="0.2"/>
    <row r="6238" customFormat="1" ht="16" customHeight="1" x14ac:dyDescent="0.2"/>
    <row r="6239" customFormat="1" ht="16" customHeight="1" x14ac:dyDescent="0.2"/>
    <row r="6240" customFormat="1" ht="16" customHeight="1" x14ac:dyDescent="0.2"/>
    <row r="6241" customFormat="1" ht="16" customHeight="1" x14ac:dyDescent="0.2"/>
    <row r="6242" customFormat="1" ht="16" customHeight="1" x14ac:dyDescent="0.2"/>
    <row r="6243" customFormat="1" ht="16" customHeight="1" x14ac:dyDescent="0.2"/>
    <row r="6244" customFormat="1" ht="16" customHeight="1" x14ac:dyDescent="0.2"/>
    <row r="6245" customFormat="1" ht="16" customHeight="1" x14ac:dyDescent="0.2"/>
    <row r="6246" customFormat="1" ht="16" customHeight="1" x14ac:dyDescent="0.2"/>
    <row r="6247" customFormat="1" ht="16" customHeight="1" x14ac:dyDescent="0.2"/>
    <row r="6248" customFormat="1" ht="16" customHeight="1" x14ac:dyDescent="0.2"/>
    <row r="6249" customFormat="1" ht="16" customHeight="1" x14ac:dyDescent="0.2"/>
    <row r="6250" customFormat="1" ht="16" customHeight="1" x14ac:dyDescent="0.2"/>
    <row r="6251" customFormat="1" ht="16" customHeight="1" x14ac:dyDescent="0.2"/>
    <row r="6252" customFormat="1" ht="16" customHeight="1" x14ac:dyDescent="0.2"/>
    <row r="6253" customFormat="1" ht="16" customHeight="1" x14ac:dyDescent="0.2"/>
    <row r="6254" customFormat="1" ht="16" customHeight="1" x14ac:dyDescent="0.2"/>
    <row r="6255" customFormat="1" ht="16" customHeight="1" x14ac:dyDescent="0.2"/>
    <row r="6256" customFormat="1" ht="16" customHeight="1" x14ac:dyDescent="0.2"/>
    <row r="6257" customFormat="1" ht="16" customHeight="1" x14ac:dyDescent="0.2"/>
    <row r="6258" customFormat="1" ht="16" customHeight="1" x14ac:dyDescent="0.2"/>
    <row r="6259" customFormat="1" ht="16" customHeight="1" x14ac:dyDescent="0.2"/>
    <row r="6260" customFormat="1" ht="16" customHeight="1" x14ac:dyDescent="0.2"/>
    <row r="6261" customFormat="1" ht="16" customHeight="1" x14ac:dyDescent="0.2"/>
    <row r="6262" customFormat="1" ht="16" customHeight="1" x14ac:dyDescent="0.2"/>
    <row r="6263" customFormat="1" ht="16" customHeight="1" x14ac:dyDescent="0.2"/>
    <row r="6264" customFormat="1" ht="16" customHeight="1" x14ac:dyDescent="0.2"/>
    <row r="6265" customFormat="1" ht="16" customHeight="1" x14ac:dyDescent="0.2"/>
    <row r="6266" customFormat="1" ht="16" customHeight="1" x14ac:dyDescent="0.2"/>
    <row r="6267" customFormat="1" ht="16" customHeight="1" x14ac:dyDescent="0.2"/>
    <row r="6268" customFormat="1" ht="16" customHeight="1" x14ac:dyDescent="0.2"/>
    <row r="6269" customFormat="1" ht="16" customHeight="1" x14ac:dyDescent="0.2"/>
    <row r="6270" customFormat="1" ht="16" customHeight="1" x14ac:dyDescent="0.2"/>
    <row r="6271" customFormat="1" ht="16" customHeight="1" x14ac:dyDescent="0.2"/>
    <row r="6272" customFormat="1" ht="16" customHeight="1" x14ac:dyDescent="0.2"/>
    <row r="6273" customFormat="1" ht="16" customHeight="1" x14ac:dyDescent="0.2"/>
    <row r="6274" customFormat="1" ht="16" customHeight="1" x14ac:dyDescent="0.2"/>
    <row r="6275" customFormat="1" ht="16" customHeight="1" x14ac:dyDescent="0.2"/>
    <row r="6276" customFormat="1" ht="16" customHeight="1" x14ac:dyDescent="0.2"/>
    <row r="6277" customFormat="1" ht="16" customHeight="1" x14ac:dyDescent="0.2"/>
    <row r="6278" customFormat="1" ht="16" customHeight="1" x14ac:dyDescent="0.2"/>
    <row r="6279" customFormat="1" ht="16" customHeight="1" x14ac:dyDescent="0.2"/>
    <row r="6280" customFormat="1" ht="16" customHeight="1" x14ac:dyDescent="0.2"/>
    <row r="6281" customFormat="1" ht="16" customHeight="1" x14ac:dyDescent="0.2"/>
    <row r="6282" customFormat="1" ht="16" customHeight="1" x14ac:dyDescent="0.2"/>
    <row r="6283" customFormat="1" ht="16" customHeight="1" x14ac:dyDescent="0.2"/>
    <row r="6284" customFormat="1" ht="16" customHeight="1" x14ac:dyDescent="0.2"/>
    <row r="6285" customFormat="1" ht="16" customHeight="1" x14ac:dyDescent="0.2"/>
    <row r="6286" customFormat="1" ht="16" customHeight="1" x14ac:dyDescent="0.2"/>
    <row r="6287" customFormat="1" ht="16" customHeight="1" x14ac:dyDescent="0.2"/>
    <row r="6288" customFormat="1" ht="16" customHeight="1" x14ac:dyDescent="0.2"/>
    <row r="6289" customFormat="1" ht="16" customHeight="1" x14ac:dyDescent="0.2"/>
    <row r="6290" customFormat="1" ht="16" customHeight="1" x14ac:dyDescent="0.2"/>
    <row r="6291" customFormat="1" ht="16" customHeight="1" x14ac:dyDescent="0.2"/>
    <row r="6292" customFormat="1" ht="16" customHeight="1" x14ac:dyDescent="0.2"/>
    <row r="6293" customFormat="1" ht="16" customHeight="1" x14ac:dyDescent="0.2"/>
    <row r="6294" customFormat="1" ht="16" customHeight="1" x14ac:dyDescent="0.2"/>
    <row r="6295" customFormat="1" ht="16" customHeight="1" x14ac:dyDescent="0.2"/>
    <row r="6296" customFormat="1" ht="16" customHeight="1" x14ac:dyDescent="0.2"/>
    <row r="6297" customFormat="1" ht="16" customHeight="1" x14ac:dyDescent="0.2"/>
    <row r="6298" customFormat="1" ht="16" customHeight="1" x14ac:dyDescent="0.2"/>
    <row r="6299" customFormat="1" ht="16" customHeight="1" x14ac:dyDescent="0.2"/>
    <row r="6300" customFormat="1" ht="16" customHeight="1" x14ac:dyDescent="0.2"/>
    <row r="6301" customFormat="1" ht="16" customHeight="1" x14ac:dyDescent="0.2"/>
    <row r="6302" customFormat="1" ht="16" customHeight="1" x14ac:dyDescent="0.2"/>
    <row r="6303" customFormat="1" ht="16" customHeight="1" x14ac:dyDescent="0.2"/>
    <row r="6304" customFormat="1" ht="16" customHeight="1" x14ac:dyDescent="0.2"/>
    <row r="6305" customFormat="1" ht="16" customHeight="1" x14ac:dyDescent="0.2"/>
    <row r="6306" customFormat="1" ht="16" customHeight="1" x14ac:dyDescent="0.2"/>
    <row r="6307" customFormat="1" ht="16" customHeight="1" x14ac:dyDescent="0.2"/>
    <row r="6308" customFormat="1" ht="16" customHeight="1" x14ac:dyDescent="0.2"/>
    <row r="6309" customFormat="1" ht="16" customHeight="1" x14ac:dyDescent="0.2"/>
    <row r="6310" customFormat="1" ht="16" customHeight="1" x14ac:dyDescent="0.2"/>
    <row r="6311" customFormat="1" ht="16" customHeight="1" x14ac:dyDescent="0.2"/>
    <row r="6312" customFormat="1" ht="16" customHeight="1" x14ac:dyDescent="0.2"/>
    <row r="6313" customFormat="1" ht="16" customHeight="1" x14ac:dyDescent="0.2"/>
    <row r="6314" customFormat="1" ht="16" customHeight="1" x14ac:dyDescent="0.2"/>
    <row r="6315" customFormat="1" ht="16" customHeight="1" x14ac:dyDescent="0.2"/>
    <row r="6316" customFormat="1" ht="16" customHeight="1" x14ac:dyDescent="0.2"/>
    <row r="6317" customFormat="1" ht="16" customHeight="1" x14ac:dyDescent="0.2"/>
    <row r="6318" customFormat="1" ht="16" customHeight="1" x14ac:dyDescent="0.2"/>
    <row r="6319" customFormat="1" ht="16" customHeight="1" x14ac:dyDescent="0.2"/>
    <row r="6320" customFormat="1" ht="16" customHeight="1" x14ac:dyDescent="0.2"/>
    <row r="6321" customFormat="1" ht="16" customHeight="1" x14ac:dyDescent="0.2"/>
    <row r="6322" customFormat="1" ht="16" customHeight="1" x14ac:dyDescent="0.2"/>
    <row r="6323" customFormat="1" ht="16" customHeight="1" x14ac:dyDescent="0.2"/>
    <row r="6324" customFormat="1" ht="16" customHeight="1" x14ac:dyDescent="0.2"/>
    <row r="6325" customFormat="1" ht="16" customHeight="1" x14ac:dyDescent="0.2"/>
    <row r="6326" customFormat="1" ht="16" customHeight="1" x14ac:dyDescent="0.2"/>
    <row r="6327" customFormat="1" ht="16" customHeight="1" x14ac:dyDescent="0.2"/>
    <row r="6328" customFormat="1" ht="16" customHeight="1" x14ac:dyDescent="0.2"/>
    <row r="6329" customFormat="1" ht="16" customHeight="1" x14ac:dyDescent="0.2"/>
    <row r="6330" customFormat="1" ht="16" customHeight="1" x14ac:dyDescent="0.2"/>
    <row r="6331" customFormat="1" ht="16" customHeight="1" x14ac:dyDescent="0.2"/>
    <row r="6332" customFormat="1" ht="16" customHeight="1" x14ac:dyDescent="0.2"/>
    <row r="6333" customFormat="1" ht="16" customHeight="1" x14ac:dyDescent="0.2"/>
    <row r="6334" customFormat="1" ht="16" customHeight="1" x14ac:dyDescent="0.2"/>
    <row r="6335" customFormat="1" ht="16" customHeight="1" x14ac:dyDescent="0.2"/>
    <row r="6336" customFormat="1" ht="16" customHeight="1" x14ac:dyDescent="0.2"/>
    <row r="6337" customFormat="1" ht="16" customHeight="1" x14ac:dyDescent="0.2"/>
    <row r="6338" customFormat="1" ht="16" customHeight="1" x14ac:dyDescent="0.2"/>
    <row r="6339" customFormat="1" ht="16" customHeight="1" x14ac:dyDescent="0.2"/>
    <row r="6340" customFormat="1" ht="16" customHeight="1" x14ac:dyDescent="0.2"/>
    <row r="6341" customFormat="1" ht="16" customHeight="1" x14ac:dyDescent="0.2"/>
    <row r="6342" customFormat="1" ht="16" customHeight="1" x14ac:dyDescent="0.2"/>
    <row r="6343" customFormat="1" ht="16" customHeight="1" x14ac:dyDescent="0.2"/>
    <row r="6344" customFormat="1" ht="16" customHeight="1" x14ac:dyDescent="0.2"/>
    <row r="6345" customFormat="1" ht="16" customHeight="1" x14ac:dyDescent="0.2"/>
    <row r="6346" customFormat="1" ht="16" customHeight="1" x14ac:dyDescent="0.2"/>
    <row r="6347" customFormat="1" ht="16" customHeight="1" x14ac:dyDescent="0.2"/>
    <row r="6348" customFormat="1" ht="16" customHeight="1" x14ac:dyDescent="0.2"/>
    <row r="6349" customFormat="1" ht="16" customHeight="1" x14ac:dyDescent="0.2"/>
    <row r="6350" customFormat="1" ht="16" customHeight="1" x14ac:dyDescent="0.2"/>
    <row r="6351" customFormat="1" ht="16" customHeight="1" x14ac:dyDescent="0.2"/>
    <row r="6352" customFormat="1" ht="16" customHeight="1" x14ac:dyDescent="0.2"/>
    <row r="6353" customFormat="1" ht="16" customHeight="1" x14ac:dyDescent="0.2"/>
    <row r="6354" customFormat="1" ht="16" customHeight="1" x14ac:dyDescent="0.2"/>
    <row r="6355" customFormat="1" ht="16" customHeight="1" x14ac:dyDescent="0.2"/>
    <row r="6356" customFormat="1" ht="16" customHeight="1" x14ac:dyDescent="0.2"/>
    <row r="6357" customFormat="1" ht="16" customHeight="1" x14ac:dyDescent="0.2"/>
    <row r="6358" customFormat="1" ht="16" customHeight="1" x14ac:dyDescent="0.2"/>
    <row r="6359" customFormat="1" ht="16" customHeight="1" x14ac:dyDescent="0.2"/>
    <row r="6360" customFormat="1" ht="16" customHeight="1" x14ac:dyDescent="0.2"/>
    <row r="6361" customFormat="1" ht="16" customHeight="1" x14ac:dyDescent="0.2"/>
    <row r="6362" customFormat="1" ht="16" customHeight="1" x14ac:dyDescent="0.2"/>
    <row r="6363" customFormat="1" ht="16" customHeight="1" x14ac:dyDescent="0.2"/>
    <row r="6364" customFormat="1" ht="16" customHeight="1" x14ac:dyDescent="0.2"/>
    <row r="6365" customFormat="1" ht="16" customHeight="1" x14ac:dyDescent="0.2"/>
    <row r="6366" customFormat="1" ht="16" customHeight="1" x14ac:dyDescent="0.2"/>
    <row r="6367" customFormat="1" ht="16" customHeight="1" x14ac:dyDescent="0.2"/>
    <row r="6368" customFormat="1" ht="16" customHeight="1" x14ac:dyDescent="0.2"/>
    <row r="6369" customFormat="1" ht="16" customHeight="1" x14ac:dyDescent="0.2"/>
    <row r="6370" customFormat="1" ht="16" customHeight="1" x14ac:dyDescent="0.2"/>
    <row r="6371" customFormat="1" ht="16" customHeight="1" x14ac:dyDescent="0.2"/>
    <row r="6372" customFormat="1" ht="16" customHeight="1" x14ac:dyDescent="0.2"/>
    <row r="6373" customFormat="1" ht="16" customHeight="1" x14ac:dyDescent="0.2"/>
    <row r="6374" customFormat="1" ht="16" customHeight="1" x14ac:dyDescent="0.2"/>
    <row r="6375" customFormat="1" ht="16" customHeight="1" x14ac:dyDescent="0.2"/>
    <row r="6376" customFormat="1" ht="16" customHeight="1" x14ac:dyDescent="0.2"/>
    <row r="6377" customFormat="1" ht="16" customHeight="1" x14ac:dyDescent="0.2"/>
    <row r="6378" customFormat="1" ht="16" customHeight="1" x14ac:dyDescent="0.2"/>
    <row r="6379" customFormat="1" ht="16" customHeight="1" x14ac:dyDescent="0.2"/>
    <row r="6380" customFormat="1" ht="16" customHeight="1" x14ac:dyDescent="0.2"/>
    <row r="6381" customFormat="1" ht="16" customHeight="1" x14ac:dyDescent="0.2"/>
    <row r="6382" customFormat="1" ht="16" customHeight="1" x14ac:dyDescent="0.2"/>
    <row r="6383" customFormat="1" ht="16" customHeight="1" x14ac:dyDescent="0.2"/>
    <row r="6384" customFormat="1" ht="16" customHeight="1" x14ac:dyDescent="0.2"/>
    <row r="6385" customFormat="1" ht="16" customHeight="1" x14ac:dyDescent="0.2"/>
    <row r="6386" customFormat="1" ht="16" customHeight="1" x14ac:dyDescent="0.2"/>
    <row r="6387" customFormat="1" ht="16" customHeight="1" x14ac:dyDescent="0.2"/>
    <row r="6388" customFormat="1" ht="16" customHeight="1" x14ac:dyDescent="0.2"/>
    <row r="6389" customFormat="1" ht="16" customHeight="1" x14ac:dyDescent="0.2"/>
    <row r="6390" customFormat="1" ht="16" customHeight="1" x14ac:dyDescent="0.2"/>
    <row r="6391" customFormat="1" ht="16" customHeight="1" x14ac:dyDescent="0.2"/>
    <row r="6392" customFormat="1" ht="16" customHeight="1" x14ac:dyDescent="0.2"/>
    <row r="6393" customFormat="1" ht="16" customHeight="1" x14ac:dyDescent="0.2"/>
    <row r="6394" customFormat="1" ht="16" customHeight="1" x14ac:dyDescent="0.2"/>
    <row r="6395" customFormat="1" ht="16" customHeight="1" x14ac:dyDescent="0.2"/>
    <row r="6396" customFormat="1" ht="16" customHeight="1" x14ac:dyDescent="0.2"/>
    <row r="6397" customFormat="1" ht="16" customHeight="1" x14ac:dyDescent="0.2"/>
    <row r="6398" customFormat="1" ht="16" customHeight="1" x14ac:dyDescent="0.2"/>
    <row r="6399" customFormat="1" ht="16" customHeight="1" x14ac:dyDescent="0.2"/>
    <row r="6400" customFormat="1" ht="16" customHeight="1" x14ac:dyDescent="0.2"/>
    <row r="6401" customFormat="1" ht="16" customHeight="1" x14ac:dyDescent="0.2"/>
    <row r="6402" customFormat="1" ht="16" customHeight="1" x14ac:dyDescent="0.2"/>
    <row r="6403" customFormat="1" ht="16" customHeight="1" x14ac:dyDescent="0.2"/>
    <row r="6404" customFormat="1" ht="16" customHeight="1" x14ac:dyDescent="0.2"/>
    <row r="6405" customFormat="1" ht="16" customHeight="1" x14ac:dyDescent="0.2"/>
    <row r="6406" customFormat="1" ht="16" customHeight="1" x14ac:dyDescent="0.2"/>
    <row r="6407" customFormat="1" ht="16" customHeight="1" x14ac:dyDescent="0.2"/>
    <row r="6408" customFormat="1" ht="16" customHeight="1" x14ac:dyDescent="0.2"/>
    <row r="6409" customFormat="1" ht="16" customHeight="1" x14ac:dyDescent="0.2"/>
    <row r="6410" customFormat="1" ht="16" customHeight="1" x14ac:dyDescent="0.2"/>
    <row r="6411" customFormat="1" ht="16" customHeight="1" x14ac:dyDescent="0.2"/>
    <row r="6412" customFormat="1" ht="16" customHeight="1" x14ac:dyDescent="0.2"/>
    <row r="6413" customFormat="1" ht="16" customHeight="1" x14ac:dyDescent="0.2"/>
    <row r="6414" customFormat="1" ht="16" customHeight="1" x14ac:dyDescent="0.2"/>
    <row r="6415" customFormat="1" ht="16" customHeight="1" x14ac:dyDescent="0.2"/>
    <row r="6416" customFormat="1" ht="16" customHeight="1" x14ac:dyDescent="0.2"/>
    <row r="6417" customFormat="1" ht="16" customHeight="1" x14ac:dyDescent="0.2"/>
    <row r="6418" customFormat="1" ht="16" customHeight="1" x14ac:dyDescent="0.2"/>
    <row r="6419" customFormat="1" ht="16" customHeight="1" x14ac:dyDescent="0.2"/>
    <row r="6420" customFormat="1" ht="16" customHeight="1" x14ac:dyDescent="0.2"/>
    <row r="6421" customFormat="1" ht="16" customHeight="1" x14ac:dyDescent="0.2"/>
    <row r="6422" customFormat="1" ht="16" customHeight="1" x14ac:dyDescent="0.2"/>
    <row r="6423" customFormat="1" ht="16" customHeight="1" x14ac:dyDescent="0.2"/>
    <row r="6424" customFormat="1" ht="16" customHeight="1" x14ac:dyDescent="0.2"/>
    <row r="6425" customFormat="1" ht="16" customHeight="1" x14ac:dyDescent="0.2"/>
    <row r="6426" customFormat="1" ht="16" customHeight="1" x14ac:dyDescent="0.2"/>
    <row r="6427" customFormat="1" ht="16" customHeight="1" x14ac:dyDescent="0.2"/>
    <row r="6428" customFormat="1" ht="16" customHeight="1" x14ac:dyDescent="0.2"/>
    <row r="6429" customFormat="1" ht="16" customHeight="1" x14ac:dyDescent="0.2"/>
    <row r="6430" customFormat="1" ht="16" customHeight="1" x14ac:dyDescent="0.2"/>
    <row r="6431" customFormat="1" ht="16" customHeight="1" x14ac:dyDescent="0.2"/>
    <row r="6432" customFormat="1" ht="16" customHeight="1" x14ac:dyDescent="0.2"/>
    <row r="6433" customFormat="1" ht="16" customHeight="1" x14ac:dyDescent="0.2"/>
    <row r="6434" customFormat="1" ht="16" customHeight="1" x14ac:dyDescent="0.2"/>
    <row r="6435" customFormat="1" ht="16" customHeight="1" x14ac:dyDescent="0.2"/>
    <row r="6436" customFormat="1" ht="16" customHeight="1" x14ac:dyDescent="0.2"/>
    <row r="6437" customFormat="1" ht="16" customHeight="1" x14ac:dyDescent="0.2"/>
    <row r="6438" customFormat="1" ht="16" customHeight="1" x14ac:dyDescent="0.2"/>
    <row r="6439" customFormat="1" ht="16" customHeight="1" x14ac:dyDescent="0.2"/>
    <row r="6440" customFormat="1" ht="16" customHeight="1" x14ac:dyDescent="0.2"/>
    <row r="6441" customFormat="1" ht="16" customHeight="1" x14ac:dyDescent="0.2"/>
    <row r="6442" customFormat="1" ht="16" customHeight="1" x14ac:dyDescent="0.2"/>
    <row r="6443" customFormat="1" ht="16" customHeight="1" x14ac:dyDescent="0.2"/>
    <row r="6444" customFormat="1" ht="16" customHeight="1" x14ac:dyDescent="0.2"/>
    <row r="6445" customFormat="1" ht="16" customHeight="1" x14ac:dyDescent="0.2"/>
    <row r="6446" customFormat="1" ht="16" customHeight="1" x14ac:dyDescent="0.2"/>
    <row r="6447" customFormat="1" ht="16" customHeight="1" x14ac:dyDescent="0.2"/>
    <row r="6448" customFormat="1" ht="16" customHeight="1" x14ac:dyDescent="0.2"/>
    <row r="6449" customFormat="1" ht="16" customHeight="1" x14ac:dyDescent="0.2"/>
    <row r="6450" customFormat="1" ht="16" customHeight="1" x14ac:dyDescent="0.2"/>
    <row r="6451" customFormat="1" ht="16" customHeight="1" x14ac:dyDescent="0.2"/>
    <row r="6452" customFormat="1" ht="16" customHeight="1" x14ac:dyDescent="0.2"/>
    <row r="6453" customFormat="1" ht="16" customHeight="1" x14ac:dyDescent="0.2"/>
    <row r="6454" customFormat="1" ht="16" customHeight="1" x14ac:dyDescent="0.2"/>
    <row r="6455" customFormat="1" ht="16" customHeight="1" x14ac:dyDescent="0.2"/>
    <row r="6456" customFormat="1" ht="16" customHeight="1" x14ac:dyDescent="0.2"/>
    <row r="6457" customFormat="1" ht="16" customHeight="1" x14ac:dyDescent="0.2"/>
    <row r="6458" customFormat="1" ht="16" customHeight="1" x14ac:dyDescent="0.2"/>
    <row r="6459" customFormat="1" ht="16" customHeight="1" x14ac:dyDescent="0.2"/>
    <row r="6460" customFormat="1" ht="16" customHeight="1" x14ac:dyDescent="0.2"/>
    <row r="6461" customFormat="1" ht="16" customHeight="1" x14ac:dyDescent="0.2"/>
    <row r="6462" customFormat="1" ht="16" customHeight="1" x14ac:dyDescent="0.2"/>
    <row r="6463" customFormat="1" ht="16" customHeight="1" x14ac:dyDescent="0.2"/>
    <row r="6464" customFormat="1" ht="16" customHeight="1" x14ac:dyDescent="0.2"/>
    <row r="6465" customFormat="1" ht="16" customHeight="1" x14ac:dyDescent="0.2"/>
    <row r="6466" customFormat="1" ht="16" customHeight="1" x14ac:dyDescent="0.2"/>
    <row r="6467" customFormat="1" ht="16" customHeight="1" x14ac:dyDescent="0.2"/>
    <row r="6468" customFormat="1" ht="16" customHeight="1" x14ac:dyDescent="0.2"/>
    <row r="6469" customFormat="1" ht="16" customHeight="1" x14ac:dyDescent="0.2"/>
    <row r="6470" customFormat="1" ht="16" customHeight="1" x14ac:dyDescent="0.2"/>
    <row r="6471" customFormat="1" ht="16" customHeight="1" x14ac:dyDescent="0.2"/>
    <row r="6472" customFormat="1" ht="16" customHeight="1" x14ac:dyDescent="0.2"/>
    <row r="6473" customFormat="1" ht="16" customHeight="1" x14ac:dyDescent="0.2"/>
    <row r="6474" customFormat="1" ht="16" customHeight="1" x14ac:dyDescent="0.2"/>
    <row r="6475" customFormat="1" ht="16" customHeight="1" x14ac:dyDescent="0.2"/>
    <row r="6476" customFormat="1" ht="16" customHeight="1" x14ac:dyDescent="0.2"/>
    <row r="6477" customFormat="1" ht="16" customHeight="1" x14ac:dyDescent="0.2"/>
    <row r="6478" customFormat="1" ht="16" customHeight="1" x14ac:dyDescent="0.2"/>
    <row r="6479" customFormat="1" ht="16" customHeight="1" x14ac:dyDescent="0.2"/>
    <row r="6480" customFormat="1" ht="16" customHeight="1" x14ac:dyDescent="0.2"/>
    <row r="6481" customFormat="1" ht="16" customHeight="1" x14ac:dyDescent="0.2"/>
    <row r="6482" customFormat="1" ht="16" customHeight="1" x14ac:dyDescent="0.2"/>
    <row r="6483" customFormat="1" ht="16" customHeight="1" x14ac:dyDescent="0.2"/>
    <row r="6484" customFormat="1" ht="16" customHeight="1" x14ac:dyDescent="0.2"/>
    <row r="6485" customFormat="1" ht="16" customHeight="1" x14ac:dyDescent="0.2"/>
    <row r="6486" customFormat="1" ht="16" customHeight="1" x14ac:dyDescent="0.2"/>
    <row r="6487" customFormat="1" ht="16" customHeight="1" x14ac:dyDescent="0.2"/>
    <row r="6488" customFormat="1" ht="16" customHeight="1" x14ac:dyDescent="0.2"/>
    <row r="6489" customFormat="1" ht="16" customHeight="1" x14ac:dyDescent="0.2"/>
    <row r="6490" customFormat="1" ht="16" customHeight="1" x14ac:dyDescent="0.2"/>
    <row r="6491" customFormat="1" ht="16" customHeight="1" x14ac:dyDescent="0.2"/>
    <row r="6492" customFormat="1" ht="16" customHeight="1" x14ac:dyDescent="0.2"/>
    <row r="6493" customFormat="1" ht="16" customHeight="1" x14ac:dyDescent="0.2"/>
    <row r="6494" customFormat="1" ht="16" customHeight="1" x14ac:dyDescent="0.2"/>
    <row r="6495" customFormat="1" ht="16" customHeight="1" x14ac:dyDescent="0.2"/>
    <row r="6496" customFormat="1" ht="16" customHeight="1" x14ac:dyDescent="0.2"/>
    <row r="6497" customFormat="1" ht="16" customHeight="1" x14ac:dyDescent="0.2"/>
    <row r="6498" customFormat="1" ht="16" customHeight="1" x14ac:dyDescent="0.2"/>
    <row r="6499" customFormat="1" ht="16" customHeight="1" x14ac:dyDescent="0.2"/>
    <row r="6500" customFormat="1" ht="16" customHeight="1" x14ac:dyDescent="0.2"/>
    <row r="6501" customFormat="1" ht="16" customHeight="1" x14ac:dyDescent="0.2"/>
    <row r="6502" customFormat="1" ht="16" customHeight="1" x14ac:dyDescent="0.2"/>
    <row r="6503" customFormat="1" ht="16" customHeight="1" x14ac:dyDescent="0.2"/>
    <row r="6504" customFormat="1" ht="16" customHeight="1" x14ac:dyDescent="0.2"/>
    <row r="6505" customFormat="1" ht="16" customHeight="1" x14ac:dyDescent="0.2"/>
    <row r="6506" customFormat="1" ht="16" customHeight="1" x14ac:dyDescent="0.2"/>
    <row r="6507" customFormat="1" ht="16" customHeight="1" x14ac:dyDescent="0.2"/>
    <row r="6508" customFormat="1" ht="16" customHeight="1" x14ac:dyDescent="0.2"/>
    <row r="6509" customFormat="1" ht="16" customHeight="1" x14ac:dyDescent="0.2"/>
    <row r="6510" customFormat="1" ht="16" customHeight="1" x14ac:dyDescent="0.2"/>
    <row r="6511" customFormat="1" ht="16" customHeight="1" x14ac:dyDescent="0.2"/>
    <row r="6512" customFormat="1" ht="16" customHeight="1" x14ac:dyDescent="0.2"/>
    <row r="6513" customFormat="1" ht="16" customHeight="1" x14ac:dyDescent="0.2"/>
    <row r="6514" customFormat="1" ht="16" customHeight="1" x14ac:dyDescent="0.2"/>
    <row r="6515" customFormat="1" ht="16" customHeight="1" x14ac:dyDescent="0.2"/>
    <row r="6516" customFormat="1" ht="16" customHeight="1" x14ac:dyDescent="0.2"/>
    <row r="6517" customFormat="1" ht="16" customHeight="1" x14ac:dyDescent="0.2"/>
    <row r="6518" customFormat="1" ht="16" customHeight="1" x14ac:dyDescent="0.2"/>
    <row r="6519" customFormat="1" ht="16" customHeight="1" x14ac:dyDescent="0.2"/>
    <row r="6520" customFormat="1" ht="16" customHeight="1" x14ac:dyDescent="0.2"/>
    <row r="6521" customFormat="1" ht="16" customHeight="1" x14ac:dyDescent="0.2"/>
    <row r="6522" customFormat="1" ht="16" customHeight="1" x14ac:dyDescent="0.2"/>
    <row r="6523" customFormat="1" ht="16" customHeight="1" x14ac:dyDescent="0.2"/>
    <row r="6524" customFormat="1" ht="16" customHeight="1" x14ac:dyDescent="0.2"/>
    <row r="6525" customFormat="1" ht="16" customHeight="1" x14ac:dyDescent="0.2"/>
    <row r="6526" customFormat="1" ht="16" customHeight="1" x14ac:dyDescent="0.2"/>
    <row r="6527" customFormat="1" ht="16" customHeight="1" x14ac:dyDescent="0.2"/>
    <row r="6528" customFormat="1" ht="16" customHeight="1" x14ac:dyDescent="0.2"/>
    <row r="6529" customFormat="1" ht="16" customHeight="1" x14ac:dyDescent="0.2"/>
    <row r="6530" customFormat="1" ht="16" customHeight="1" x14ac:dyDescent="0.2"/>
    <row r="6531" customFormat="1" ht="16" customHeight="1" x14ac:dyDescent="0.2"/>
    <row r="6532" customFormat="1" ht="16" customHeight="1" x14ac:dyDescent="0.2"/>
    <row r="6533" customFormat="1" ht="16" customHeight="1" x14ac:dyDescent="0.2"/>
    <row r="6534" customFormat="1" ht="16" customHeight="1" x14ac:dyDescent="0.2"/>
    <row r="6535" customFormat="1" ht="16" customHeight="1" x14ac:dyDescent="0.2"/>
    <row r="6536" customFormat="1" ht="16" customHeight="1" x14ac:dyDescent="0.2"/>
    <row r="6537" customFormat="1" ht="16" customHeight="1" x14ac:dyDescent="0.2"/>
    <row r="6538" customFormat="1" ht="16" customHeight="1" x14ac:dyDescent="0.2"/>
    <row r="6539" customFormat="1" ht="16" customHeight="1" x14ac:dyDescent="0.2"/>
    <row r="6540" customFormat="1" ht="16" customHeight="1" x14ac:dyDescent="0.2"/>
    <row r="6541" customFormat="1" ht="16" customHeight="1" x14ac:dyDescent="0.2"/>
    <row r="6542" customFormat="1" ht="16" customHeight="1" x14ac:dyDescent="0.2"/>
    <row r="6543" customFormat="1" ht="16" customHeight="1" x14ac:dyDescent="0.2"/>
    <row r="6544" customFormat="1" ht="16" customHeight="1" x14ac:dyDescent="0.2"/>
    <row r="6545" customFormat="1" ht="16" customHeight="1" x14ac:dyDescent="0.2"/>
    <row r="6546" customFormat="1" ht="16" customHeight="1" x14ac:dyDescent="0.2"/>
    <row r="6547" customFormat="1" ht="16" customHeight="1" x14ac:dyDescent="0.2"/>
    <row r="6548" customFormat="1" ht="16" customHeight="1" x14ac:dyDescent="0.2"/>
    <row r="6549" customFormat="1" ht="16" customHeight="1" x14ac:dyDescent="0.2"/>
    <row r="6550" customFormat="1" ht="16" customHeight="1" x14ac:dyDescent="0.2"/>
    <row r="6551" customFormat="1" ht="16" customHeight="1" x14ac:dyDescent="0.2"/>
    <row r="6552" customFormat="1" ht="16" customHeight="1" x14ac:dyDescent="0.2"/>
    <row r="6553" customFormat="1" ht="16" customHeight="1" x14ac:dyDescent="0.2"/>
    <row r="6554" customFormat="1" ht="16" customHeight="1" x14ac:dyDescent="0.2"/>
    <row r="6555" customFormat="1" ht="16" customHeight="1" x14ac:dyDescent="0.2"/>
    <row r="6556" customFormat="1" ht="16" customHeight="1" x14ac:dyDescent="0.2"/>
    <row r="6557" customFormat="1" ht="16" customHeight="1" x14ac:dyDescent="0.2"/>
    <row r="6558" customFormat="1" ht="16" customHeight="1" x14ac:dyDescent="0.2"/>
    <row r="6559" customFormat="1" ht="16" customHeight="1" x14ac:dyDescent="0.2"/>
    <row r="6560" customFormat="1" ht="16" customHeight="1" x14ac:dyDescent="0.2"/>
    <row r="6561" customFormat="1" ht="16" customHeight="1" x14ac:dyDescent="0.2"/>
    <row r="6562" customFormat="1" ht="16" customHeight="1" x14ac:dyDescent="0.2"/>
    <row r="6563" customFormat="1" ht="16" customHeight="1" x14ac:dyDescent="0.2"/>
    <row r="6564" customFormat="1" ht="16" customHeight="1" x14ac:dyDescent="0.2"/>
    <row r="6565" customFormat="1" ht="16" customHeight="1" x14ac:dyDescent="0.2"/>
    <row r="6566" customFormat="1" ht="16" customHeight="1" x14ac:dyDescent="0.2"/>
    <row r="6567" customFormat="1" ht="16" customHeight="1" x14ac:dyDescent="0.2"/>
    <row r="6568" customFormat="1" ht="16" customHeight="1" x14ac:dyDescent="0.2"/>
    <row r="6569" customFormat="1" ht="16" customHeight="1" x14ac:dyDescent="0.2"/>
    <row r="6570" customFormat="1" ht="16" customHeight="1" x14ac:dyDescent="0.2"/>
    <row r="6571" customFormat="1" ht="16" customHeight="1" x14ac:dyDescent="0.2"/>
    <row r="6572" customFormat="1" ht="16" customHeight="1" x14ac:dyDescent="0.2"/>
    <row r="6573" customFormat="1" ht="16" customHeight="1" x14ac:dyDescent="0.2"/>
    <row r="6574" customFormat="1" ht="16" customHeight="1" x14ac:dyDescent="0.2"/>
    <row r="6575" customFormat="1" ht="16" customHeight="1" x14ac:dyDescent="0.2"/>
    <row r="6576" customFormat="1" ht="16" customHeight="1" x14ac:dyDescent="0.2"/>
    <row r="6577" customFormat="1" ht="16" customHeight="1" x14ac:dyDescent="0.2"/>
    <row r="6578" customFormat="1" ht="16" customHeight="1" x14ac:dyDescent="0.2"/>
    <row r="6579" customFormat="1" ht="16" customHeight="1" x14ac:dyDescent="0.2"/>
    <row r="6580" customFormat="1" ht="16" customHeight="1" x14ac:dyDescent="0.2"/>
    <row r="6581" customFormat="1" ht="16" customHeight="1" x14ac:dyDescent="0.2"/>
    <row r="6582" customFormat="1" ht="16" customHeight="1" x14ac:dyDescent="0.2"/>
    <row r="6583" customFormat="1" ht="16" customHeight="1" x14ac:dyDescent="0.2"/>
    <row r="6584" customFormat="1" ht="16" customHeight="1" x14ac:dyDescent="0.2"/>
    <row r="6585" customFormat="1" ht="16" customHeight="1" x14ac:dyDescent="0.2"/>
    <row r="6586" customFormat="1" ht="16" customHeight="1" x14ac:dyDescent="0.2"/>
    <row r="6587" customFormat="1" ht="16" customHeight="1" x14ac:dyDescent="0.2"/>
    <row r="6588" customFormat="1" ht="16" customHeight="1" x14ac:dyDescent="0.2"/>
    <row r="6589" customFormat="1" ht="16" customHeight="1" x14ac:dyDescent="0.2"/>
    <row r="6590" customFormat="1" ht="16" customHeight="1" x14ac:dyDescent="0.2"/>
    <row r="6591" customFormat="1" ht="16" customHeight="1" x14ac:dyDescent="0.2"/>
    <row r="6592" customFormat="1" ht="16" customHeight="1" x14ac:dyDescent="0.2"/>
    <row r="6593" customFormat="1" ht="16" customHeight="1" x14ac:dyDescent="0.2"/>
    <row r="6594" customFormat="1" ht="16" customHeight="1" x14ac:dyDescent="0.2"/>
    <row r="6595" customFormat="1" ht="16" customHeight="1" x14ac:dyDescent="0.2"/>
    <row r="6596" customFormat="1" ht="16" customHeight="1" x14ac:dyDescent="0.2"/>
    <row r="6597" customFormat="1" ht="16" customHeight="1" x14ac:dyDescent="0.2"/>
    <row r="6598" customFormat="1" ht="16" customHeight="1" x14ac:dyDescent="0.2"/>
    <row r="6599" customFormat="1" ht="16" customHeight="1" x14ac:dyDescent="0.2"/>
    <row r="6600" customFormat="1" ht="16" customHeight="1" x14ac:dyDescent="0.2"/>
    <row r="6601" customFormat="1" ht="16" customHeight="1" x14ac:dyDescent="0.2"/>
    <row r="6602" customFormat="1" ht="16" customHeight="1" x14ac:dyDescent="0.2"/>
    <row r="6603" customFormat="1" ht="16" customHeight="1" x14ac:dyDescent="0.2"/>
    <row r="6604" customFormat="1" ht="16" customHeight="1" x14ac:dyDescent="0.2"/>
    <row r="6605" customFormat="1" ht="16" customHeight="1" x14ac:dyDescent="0.2"/>
    <row r="6606" customFormat="1" ht="16" customHeight="1" x14ac:dyDescent="0.2"/>
    <row r="6607" customFormat="1" ht="16" customHeight="1" x14ac:dyDescent="0.2"/>
    <row r="6608" customFormat="1" ht="16" customHeight="1" x14ac:dyDescent="0.2"/>
    <row r="6609" customFormat="1" ht="16" customHeight="1" x14ac:dyDescent="0.2"/>
    <row r="6610" customFormat="1" ht="16" customHeight="1" x14ac:dyDescent="0.2"/>
    <row r="6611" customFormat="1" ht="16" customHeight="1" x14ac:dyDescent="0.2"/>
    <row r="6612" customFormat="1" ht="16" customHeight="1" x14ac:dyDescent="0.2"/>
    <row r="6613" customFormat="1" ht="16" customHeight="1" x14ac:dyDescent="0.2"/>
    <row r="6614" customFormat="1" ht="16" customHeight="1" x14ac:dyDescent="0.2"/>
    <row r="6615" customFormat="1" ht="16" customHeight="1" x14ac:dyDescent="0.2"/>
    <row r="6616" customFormat="1" ht="16" customHeight="1" x14ac:dyDescent="0.2"/>
    <row r="6617" customFormat="1" ht="16" customHeight="1" x14ac:dyDescent="0.2"/>
    <row r="6618" customFormat="1" ht="16" customHeight="1" x14ac:dyDescent="0.2"/>
    <row r="6619" customFormat="1" ht="16" customHeight="1" x14ac:dyDescent="0.2"/>
    <row r="6620" customFormat="1" ht="16" customHeight="1" x14ac:dyDescent="0.2"/>
    <row r="6621" customFormat="1" ht="16" customHeight="1" x14ac:dyDescent="0.2"/>
    <row r="6622" customFormat="1" ht="16" customHeight="1" x14ac:dyDescent="0.2"/>
    <row r="6623" customFormat="1" ht="16" customHeight="1" x14ac:dyDescent="0.2"/>
    <row r="6624" customFormat="1" ht="16" customHeight="1" x14ac:dyDescent="0.2"/>
    <row r="6625" customFormat="1" ht="16" customHeight="1" x14ac:dyDescent="0.2"/>
    <row r="6626" customFormat="1" ht="16" customHeight="1" x14ac:dyDescent="0.2"/>
    <row r="6627" customFormat="1" ht="16" customHeight="1" x14ac:dyDescent="0.2"/>
    <row r="6628" customFormat="1" ht="16" customHeight="1" x14ac:dyDescent="0.2"/>
    <row r="6629" customFormat="1" ht="16" customHeight="1" x14ac:dyDescent="0.2"/>
    <row r="6630" customFormat="1" ht="16" customHeight="1" x14ac:dyDescent="0.2"/>
    <row r="6631" customFormat="1" ht="16" customHeight="1" x14ac:dyDescent="0.2"/>
    <row r="6632" customFormat="1" ht="16" customHeight="1" x14ac:dyDescent="0.2"/>
    <row r="6633" customFormat="1" ht="16" customHeight="1" x14ac:dyDescent="0.2"/>
    <row r="6634" customFormat="1" ht="16" customHeight="1" x14ac:dyDescent="0.2"/>
    <row r="6635" customFormat="1" ht="16" customHeight="1" x14ac:dyDescent="0.2"/>
    <row r="6636" customFormat="1" ht="16" customHeight="1" x14ac:dyDescent="0.2"/>
    <row r="6637" customFormat="1" ht="16" customHeight="1" x14ac:dyDescent="0.2"/>
    <row r="6638" customFormat="1" ht="16" customHeight="1" x14ac:dyDescent="0.2"/>
    <row r="6639" customFormat="1" ht="16" customHeight="1" x14ac:dyDescent="0.2"/>
    <row r="6640" customFormat="1" ht="16" customHeight="1" x14ac:dyDescent="0.2"/>
    <row r="6641" customFormat="1" ht="16" customHeight="1" x14ac:dyDescent="0.2"/>
    <row r="6642" customFormat="1" ht="16" customHeight="1" x14ac:dyDescent="0.2"/>
    <row r="6643" customFormat="1" ht="16" customHeight="1" x14ac:dyDescent="0.2"/>
    <row r="6644" customFormat="1" ht="16" customHeight="1" x14ac:dyDescent="0.2"/>
    <row r="6645" customFormat="1" ht="16" customHeight="1" x14ac:dyDescent="0.2"/>
    <row r="6646" customFormat="1" ht="16" customHeight="1" x14ac:dyDescent="0.2"/>
    <row r="6647" customFormat="1" ht="16" customHeight="1" x14ac:dyDescent="0.2"/>
    <row r="6648" customFormat="1" ht="16" customHeight="1" x14ac:dyDescent="0.2"/>
    <row r="6649" customFormat="1" ht="16" customHeight="1" x14ac:dyDescent="0.2"/>
    <row r="6650" customFormat="1" ht="16" customHeight="1" x14ac:dyDescent="0.2"/>
    <row r="6651" customFormat="1" ht="16" customHeight="1" x14ac:dyDescent="0.2"/>
    <row r="6652" customFormat="1" ht="16" customHeight="1" x14ac:dyDescent="0.2"/>
    <row r="6653" customFormat="1" ht="16" customHeight="1" x14ac:dyDescent="0.2"/>
    <row r="6654" customFormat="1" ht="16" customHeight="1" x14ac:dyDescent="0.2"/>
    <row r="6655" customFormat="1" ht="16" customHeight="1" x14ac:dyDescent="0.2"/>
    <row r="6656" customFormat="1" ht="16" customHeight="1" x14ac:dyDescent="0.2"/>
    <row r="6657" customFormat="1" ht="16" customHeight="1" x14ac:dyDescent="0.2"/>
    <row r="6658" customFormat="1" ht="16" customHeight="1" x14ac:dyDescent="0.2"/>
    <row r="6659" customFormat="1" ht="16" customHeight="1" x14ac:dyDescent="0.2"/>
    <row r="6660" customFormat="1" ht="16" customHeight="1" x14ac:dyDescent="0.2"/>
    <row r="6661" customFormat="1" ht="16" customHeight="1" x14ac:dyDescent="0.2"/>
    <row r="6662" customFormat="1" ht="16" customHeight="1" x14ac:dyDescent="0.2"/>
    <row r="6663" customFormat="1" ht="16" customHeight="1" x14ac:dyDescent="0.2"/>
    <row r="6664" customFormat="1" ht="16" customHeight="1" x14ac:dyDescent="0.2"/>
    <row r="6665" customFormat="1" ht="16" customHeight="1" x14ac:dyDescent="0.2"/>
    <row r="6666" customFormat="1" ht="16" customHeight="1" x14ac:dyDescent="0.2"/>
    <row r="6667" customFormat="1" ht="16" customHeight="1" x14ac:dyDescent="0.2"/>
    <row r="6668" customFormat="1" ht="16" customHeight="1" x14ac:dyDescent="0.2"/>
    <row r="6669" customFormat="1" ht="16" customHeight="1" x14ac:dyDescent="0.2"/>
    <row r="6670" customFormat="1" ht="16" customHeight="1" x14ac:dyDescent="0.2"/>
    <row r="6671" customFormat="1" ht="16" customHeight="1" x14ac:dyDescent="0.2"/>
    <row r="6672" customFormat="1" ht="16" customHeight="1" x14ac:dyDescent="0.2"/>
    <row r="6673" customFormat="1" ht="16" customHeight="1" x14ac:dyDescent="0.2"/>
    <row r="6674" customFormat="1" ht="16" customHeight="1" x14ac:dyDescent="0.2"/>
    <row r="6675" customFormat="1" ht="16" customHeight="1" x14ac:dyDescent="0.2"/>
    <row r="6676" customFormat="1" ht="16" customHeight="1" x14ac:dyDescent="0.2"/>
    <row r="6677" customFormat="1" ht="16" customHeight="1" x14ac:dyDescent="0.2"/>
    <row r="6678" customFormat="1" ht="16" customHeight="1" x14ac:dyDescent="0.2"/>
    <row r="6679" customFormat="1" ht="16" customHeight="1" x14ac:dyDescent="0.2"/>
    <row r="6680" customFormat="1" ht="16" customHeight="1" x14ac:dyDescent="0.2"/>
    <row r="6681" customFormat="1" ht="16" customHeight="1" x14ac:dyDescent="0.2"/>
    <row r="6682" customFormat="1" ht="16" customHeight="1" x14ac:dyDescent="0.2"/>
    <row r="6683" customFormat="1" ht="16" customHeight="1" x14ac:dyDescent="0.2"/>
    <row r="6684" customFormat="1" ht="16" customHeight="1" x14ac:dyDescent="0.2"/>
    <row r="6685" customFormat="1" ht="16" customHeight="1" x14ac:dyDescent="0.2"/>
    <row r="6686" customFormat="1" ht="16" customHeight="1" x14ac:dyDescent="0.2"/>
    <row r="6687" customFormat="1" ht="16" customHeight="1" x14ac:dyDescent="0.2"/>
    <row r="6688" customFormat="1" ht="16" customHeight="1" x14ac:dyDescent="0.2"/>
    <row r="6689" customFormat="1" ht="16" customHeight="1" x14ac:dyDescent="0.2"/>
    <row r="6690" customFormat="1" ht="16" customHeight="1" x14ac:dyDescent="0.2"/>
    <row r="6691" customFormat="1" ht="16" customHeight="1" x14ac:dyDescent="0.2"/>
    <row r="6692" customFormat="1" ht="16" customHeight="1" x14ac:dyDescent="0.2"/>
    <row r="6693" customFormat="1" ht="16" customHeight="1" x14ac:dyDescent="0.2"/>
    <row r="6694" customFormat="1" ht="16" customHeight="1" x14ac:dyDescent="0.2"/>
    <row r="6695" customFormat="1" ht="16" customHeight="1" x14ac:dyDescent="0.2"/>
    <row r="6696" customFormat="1" ht="16" customHeight="1" x14ac:dyDescent="0.2"/>
    <row r="6697" customFormat="1" ht="16" customHeight="1" x14ac:dyDescent="0.2"/>
    <row r="6698" customFormat="1" ht="16" customHeight="1" x14ac:dyDescent="0.2"/>
    <row r="6699" customFormat="1" ht="16" customHeight="1" x14ac:dyDescent="0.2"/>
    <row r="6700" customFormat="1" ht="16" customHeight="1" x14ac:dyDescent="0.2"/>
    <row r="6701" customFormat="1" ht="16" customHeight="1" x14ac:dyDescent="0.2"/>
    <row r="6702" customFormat="1" ht="16" customHeight="1" x14ac:dyDescent="0.2"/>
    <row r="6703" customFormat="1" ht="16" customHeight="1" x14ac:dyDescent="0.2"/>
    <row r="6704" customFormat="1" ht="16" customHeight="1" x14ac:dyDescent="0.2"/>
    <row r="6705" customFormat="1" ht="16" customHeight="1" x14ac:dyDescent="0.2"/>
    <row r="6706" customFormat="1" ht="16" customHeight="1" x14ac:dyDescent="0.2"/>
    <row r="6707" customFormat="1" ht="16" customHeight="1" x14ac:dyDescent="0.2"/>
    <row r="6708" customFormat="1" ht="16" customHeight="1" x14ac:dyDescent="0.2"/>
    <row r="6709" customFormat="1" ht="16" customHeight="1" x14ac:dyDescent="0.2"/>
    <row r="6710" customFormat="1" ht="16" customHeight="1" x14ac:dyDescent="0.2"/>
    <row r="6711" customFormat="1" ht="16" customHeight="1" x14ac:dyDescent="0.2"/>
    <row r="6712" customFormat="1" ht="16" customHeight="1" x14ac:dyDescent="0.2"/>
    <row r="6713" customFormat="1" ht="16" customHeight="1" x14ac:dyDescent="0.2"/>
    <row r="6714" customFormat="1" ht="16" customHeight="1" x14ac:dyDescent="0.2"/>
    <row r="6715" customFormat="1" ht="16" customHeight="1" x14ac:dyDescent="0.2"/>
    <row r="6716" customFormat="1" ht="16" customHeight="1" x14ac:dyDescent="0.2"/>
    <row r="6717" customFormat="1" ht="16" customHeight="1" x14ac:dyDescent="0.2"/>
    <row r="6718" customFormat="1" ht="16" customHeight="1" x14ac:dyDescent="0.2"/>
    <row r="6719" customFormat="1" ht="16" customHeight="1" x14ac:dyDescent="0.2"/>
    <row r="6720" customFormat="1" ht="16" customHeight="1" x14ac:dyDescent="0.2"/>
    <row r="6721" customFormat="1" ht="16" customHeight="1" x14ac:dyDescent="0.2"/>
    <row r="6722" customFormat="1" ht="16" customHeight="1" x14ac:dyDescent="0.2"/>
    <row r="6723" customFormat="1" ht="16" customHeight="1" x14ac:dyDescent="0.2"/>
    <row r="6724" customFormat="1" ht="16" customHeight="1" x14ac:dyDescent="0.2"/>
    <row r="6725" customFormat="1" ht="16" customHeight="1" x14ac:dyDescent="0.2"/>
    <row r="6726" customFormat="1" ht="16" customHeight="1" x14ac:dyDescent="0.2"/>
    <row r="6727" customFormat="1" ht="16" customHeight="1" x14ac:dyDescent="0.2"/>
    <row r="6728" customFormat="1" ht="16" customHeight="1" x14ac:dyDescent="0.2"/>
    <row r="6729" customFormat="1" ht="16" customHeight="1" x14ac:dyDescent="0.2"/>
    <row r="6730" customFormat="1" ht="16" customHeight="1" x14ac:dyDescent="0.2"/>
    <row r="6731" customFormat="1" ht="16" customHeight="1" x14ac:dyDescent="0.2"/>
    <row r="6732" customFormat="1" ht="16" customHeight="1" x14ac:dyDescent="0.2"/>
    <row r="6733" customFormat="1" ht="16" customHeight="1" x14ac:dyDescent="0.2"/>
    <row r="6734" customFormat="1" ht="16" customHeight="1" x14ac:dyDescent="0.2"/>
    <row r="6735" customFormat="1" ht="16" customHeight="1" x14ac:dyDescent="0.2"/>
    <row r="6736" customFormat="1" ht="16" customHeight="1" x14ac:dyDescent="0.2"/>
    <row r="6737" customFormat="1" ht="16" customHeight="1" x14ac:dyDescent="0.2"/>
    <row r="6738" customFormat="1" ht="16" customHeight="1" x14ac:dyDescent="0.2"/>
    <row r="6739" customFormat="1" ht="16" customHeight="1" x14ac:dyDescent="0.2"/>
    <row r="6740" customFormat="1" ht="16" customHeight="1" x14ac:dyDescent="0.2"/>
    <row r="6741" customFormat="1" ht="16" customHeight="1" x14ac:dyDescent="0.2"/>
    <row r="6742" customFormat="1" ht="16" customHeight="1" x14ac:dyDescent="0.2"/>
    <row r="6743" customFormat="1" ht="16" customHeight="1" x14ac:dyDescent="0.2"/>
    <row r="6744" customFormat="1" ht="16" customHeight="1" x14ac:dyDescent="0.2"/>
    <row r="6745" customFormat="1" ht="16" customHeight="1" x14ac:dyDescent="0.2"/>
    <row r="6746" customFormat="1" ht="16" customHeight="1" x14ac:dyDescent="0.2"/>
    <row r="6747" customFormat="1" ht="16" customHeight="1" x14ac:dyDescent="0.2"/>
    <row r="6748" customFormat="1" ht="16" customHeight="1" x14ac:dyDescent="0.2"/>
    <row r="6749" customFormat="1" ht="16" customHeight="1" x14ac:dyDescent="0.2"/>
    <row r="6750" customFormat="1" ht="16" customHeight="1" x14ac:dyDescent="0.2"/>
    <row r="6751" customFormat="1" ht="16" customHeight="1" x14ac:dyDescent="0.2"/>
    <row r="6752" customFormat="1" ht="16" customHeight="1" x14ac:dyDescent="0.2"/>
    <row r="6753" customFormat="1" ht="16" customHeight="1" x14ac:dyDescent="0.2"/>
    <row r="6754" customFormat="1" ht="16" customHeight="1" x14ac:dyDescent="0.2"/>
    <row r="6755" customFormat="1" ht="16" customHeight="1" x14ac:dyDescent="0.2"/>
    <row r="6756" customFormat="1" ht="16" customHeight="1" x14ac:dyDescent="0.2"/>
    <row r="6757" customFormat="1" ht="16" customHeight="1" x14ac:dyDescent="0.2"/>
    <row r="6758" customFormat="1" ht="16" customHeight="1" x14ac:dyDescent="0.2"/>
    <row r="6759" customFormat="1" ht="16" customHeight="1" x14ac:dyDescent="0.2"/>
    <row r="6760" customFormat="1" ht="16" customHeight="1" x14ac:dyDescent="0.2"/>
    <row r="6761" customFormat="1" ht="16" customHeight="1" x14ac:dyDescent="0.2"/>
    <row r="6762" customFormat="1" ht="16" customHeight="1" x14ac:dyDescent="0.2"/>
    <row r="6763" customFormat="1" ht="16" customHeight="1" x14ac:dyDescent="0.2"/>
    <row r="6764" customFormat="1" ht="16" customHeight="1" x14ac:dyDescent="0.2"/>
    <row r="6765" customFormat="1" ht="16" customHeight="1" x14ac:dyDescent="0.2"/>
    <row r="6766" customFormat="1" ht="16" customHeight="1" x14ac:dyDescent="0.2"/>
    <row r="6767" customFormat="1" ht="16" customHeight="1" x14ac:dyDescent="0.2"/>
    <row r="6768" customFormat="1" ht="16" customHeight="1" x14ac:dyDescent="0.2"/>
    <row r="6769" customFormat="1" ht="16" customHeight="1" x14ac:dyDescent="0.2"/>
    <row r="6770" customFormat="1" ht="16" customHeight="1" x14ac:dyDescent="0.2"/>
    <row r="6771" customFormat="1" ht="16" customHeight="1" x14ac:dyDescent="0.2"/>
    <row r="6772" customFormat="1" ht="16" customHeight="1" x14ac:dyDescent="0.2"/>
    <row r="6773" customFormat="1" ht="16" customHeight="1" x14ac:dyDescent="0.2"/>
    <row r="6774" customFormat="1" ht="16" customHeight="1" x14ac:dyDescent="0.2"/>
    <row r="6775" customFormat="1" ht="16" customHeight="1" x14ac:dyDescent="0.2"/>
    <row r="6776" customFormat="1" ht="16" customHeight="1" x14ac:dyDescent="0.2"/>
    <row r="6777" customFormat="1" ht="16" customHeight="1" x14ac:dyDescent="0.2"/>
    <row r="6778" customFormat="1" ht="16" customHeight="1" x14ac:dyDescent="0.2"/>
    <row r="6779" customFormat="1" ht="16" customHeight="1" x14ac:dyDescent="0.2"/>
    <row r="6780" customFormat="1" ht="16" customHeight="1" x14ac:dyDescent="0.2"/>
    <row r="6781" customFormat="1" ht="16" customHeight="1" x14ac:dyDescent="0.2"/>
    <row r="6782" customFormat="1" ht="16" customHeight="1" x14ac:dyDescent="0.2"/>
    <row r="6783" customFormat="1" ht="16" customHeight="1" x14ac:dyDescent="0.2"/>
    <row r="6784" customFormat="1" ht="16" customHeight="1" x14ac:dyDescent="0.2"/>
    <row r="6785" customFormat="1" ht="16" customHeight="1" x14ac:dyDescent="0.2"/>
    <row r="6786" customFormat="1" ht="16" customHeight="1" x14ac:dyDescent="0.2"/>
    <row r="6787" customFormat="1" ht="16" customHeight="1" x14ac:dyDescent="0.2"/>
    <row r="6788" customFormat="1" ht="16" customHeight="1" x14ac:dyDescent="0.2"/>
    <row r="6789" customFormat="1" ht="16" customHeight="1" x14ac:dyDescent="0.2"/>
    <row r="6790" customFormat="1" ht="16" customHeight="1" x14ac:dyDescent="0.2"/>
    <row r="6791" customFormat="1" ht="16" customHeight="1" x14ac:dyDescent="0.2"/>
    <row r="6792" customFormat="1" ht="16" customHeight="1" x14ac:dyDescent="0.2"/>
    <row r="6793" customFormat="1" ht="16" customHeight="1" x14ac:dyDescent="0.2"/>
    <row r="6794" customFormat="1" ht="16" customHeight="1" x14ac:dyDescent="0.2"/>
    <row r="6795" customFormat="1" ht="16" customHeight="1" x14ac:dyDescent="0.2"/>
    <row r="6796" customFormat="1" ht="16" customHeight="1" x14ac:dyDescent="0.2"/>
    <row r="6797" customFormat="1" ht="16" customHeight="1" x14ac:dyDescent="0.2"/>
    <row r="6798" customFormat="1" ht="16" customHeight="1" x14ac:dyDescent="0.2"/>
    <row r="6799" customFormat="1" ht="16" customHeight="1" x14ac:dyDescent="0.2"/>
    <row r="6800" customFormat="1" ht="16" customHeight="1" x14ac:dyDescent="0.2"/>
    <row r="6801" customFormat="1" ht="16" customHeight="1" x14ac:dyDescent="0.2"/>
    <row r="6802" customFormat="1" ht="16" customHeight="1" x14ac:dyDescent="0.2"/>
    <row r="6803" customFormat="1" ht="16" customHeight="1" x14ac:dyDescent="0.2"/>
    <row r="6804" customFormat="1" ht="16" customHeight="1" x14ac:dyDescent="0.2"/>
    <row r="6805" customFormat="1" ht="16" customHeight="1" x14ac:dyDescent="0.2"/>
    <row r="6806" customFormat="1" ht="16" customHeight="1" x14ac:dyDescent="0.2"/>
    <row r="6807" customFormat="1" ht="16" customHeight="1" x14ac:dyDescent="0.2"/>
    <row r="6808" customFormat="1" ht="16" customHeight="1" x14ac:dyDescent="0.2"/>
    <row r="6809" customFormat="1" ht="16" customHeight="1" x14ac:dyDescent="0.2"/>
    <row r="6810" customFormat="1" ht="16" customHeight="1" x14ac:dyDescent="0.2"/>
    <row r="6811" customFormat="1" ht="16" customHeight="1" x14ac:dyDescent="0.2"/>
    <row r="6812" customFormat="1" ht="16" customHeight="1" x14ac:dyDescent="0.2"/>
    <row r="6813" customFormat="1" ht="16" customHeight="1" x14ac:dyDescent="0.2"/>
    <row r="6814" customFormat="1" ht="16" customHeight="1" x14ac:dyDescent="0.2"/>
    <row r="6815" customFormat="1" ht="16" customHeight="1" x14ac:dyDescent="0.2"/>
    <row r="6816" customFormat="1" ht="16" customHeight="1" x14ac:dyDescent="0.2"/>
    <row r="6817" customFormat="1" ht="16" customHeight="1" x14ac:dyDescent="0.2"/>
    <row r="6818" customFormat="1" ht="16" customHeight="1" x14ac:dyDescent="0.2"/>
    <row r="6819" customFormat="1" ht="16" customHeight="1" x14ac:dyDescent="0.2"/>
    <row r="6820" customFormat="1" ht="16" customHeight="1" x14ac:dyDescent="0.2"/>
    <row r="6821" customFormat="1" ht="16" customHeight="1" x14ac:dyDescent="0.2"/>
    <row r="6822" customFormat="1" ht="16" customHeight="1" x14ac:dyDescent="0.2"/>
    <row r="6823" customFormat="1" ht="16" customHeight="1" x14ac:dyDescent="0.2"/>
    <row r="6824" customFormat="1" ht="16" customHeight="1" x14ac:dyDescent="0.2"/>
    <row r="6825" customFormat="1" ht="16" customHeight="1" x14ac:dyDescent="0.2"/>
    <row r="6826" customFormat="1" ht="16" customHeight="1" x14ac:dyDescent="0.2"/>
    <row r="6827" customFormat="1" ht="16" customHeight="1" x14ac:dyDescent="0.2"/>
    <row r="6828" customFormat="1" ht="16" customHeight="1" x14ac:dyDescent="0.2"/>
    <row r="6829" customFormat="1" ht="16" customHeight="1" x14ac:dyDescent="0.2"/>
    <row r="6830" customFormat="1" ht="16" customHeight="1" x14ac:dyDescent="0.2"/>
    <row r="6831" customFormat="1" ht="16" customHeight="1" x14ac:dyDescent="0.2"/>
    <row r="6832" customFormat="1" ht="16" customHeight="1" x14ac:dyDescent="0.2"/>
    <row r="6833" customFormat="1" ht="16" customHeight="1" x14ac:dyDescent="0.2"/>
    <row r="6834" customFormat="1" ht="16" customHeight="1" x14ac:dyDescent="0.2"/>
    <row r="6835" customFormat="1" ht="16" customHeight="1" x14ac:dyDescent="0.2"/>
    <row r="6836" customFormat="1" ht="16" customHeight="1" x14ac:dyDescent="0.2"/>
    <row r="6837" customFormat="1" ht="16" customHeight="1" x14ac:dyDescent="0.2"/>
    <row r="6838" customFormat="1" ht="16" customHeight="1" x14ac:dyDescent="0.2"/>
    <row r="6839" customFormat="1" ht="16" customHeight="1" x14ac:dyDescent="0.2"/>
    <row r="6840" customFormat="1" ht="16" customHeight="1" x14ac:dyDescent="0.2"/>
    <row r="6841" customFormat="1" ht="16" customHeight="1" x14ac:dyDescent="0.2"/>
    <row r="6842" customFormat="1" ht="16" customHeight="1" x14ac:dyDescent="0.2"/>
    <row r="6843" customFormat="1" ht="16" customHeight="1" x14ac:dyDescent="0.2"/>
    <row r="6844" customFormat="1" ht="16" customHeight="1" x14ac:dyDescent="0.2"/>
    <row r="6845" customFormat="1" ht="16" customHeight="1" x14ac:dyDescent="0.2"/>
    <row r="6846" customFormat="1" ht="16" customHeight="1" x14ac:dyDescent="0.2"/>
    <row r="6847" customFormat="1" ht="16" customHeight="1" x14ac:dyDescent="0.2"/>
    <row r="6848" customFormat="1" ht="16" customHeight="1" x14ac:dyDescent="0.2"/>
    <row r="6849" customFormat="1" ht="16" customHeight="1" x14ac:dyDescent="0.2"/>
    <row r="6850" customFormat="1" ht="16" customHeight="1" x14ac:dyDescent="0.2"/>
    <row r="6851" customFormat="1" ht="16" customHeight="1" x14ac:dyDescent="0.2"/>
    <row r="6852" customFormat="1" ht="16" customHeight="1" x14ac:dyDescent="0.2"/>
    <row r="6853" customFormat="1" ht="16" customHeight="1" x14ac:dyDescent="0.2"/>
    <row r="6854" customFormat="1" ht="16" customHeight="1" x14ac:dyDescent="0.2"/>
    <row r="6855" customFormat="1" ht="16" customHeight="1" x14ac:dyDescent="0.2"/>
    <row r="6856" customFormat="1" ht="16" customHeight="1" x14ac:dyDescent="0.2"/>
    <row r="6857" customFormat="1" ht="16" customHeight="1" x14ac:dyDescent="0.2"/>
    <row r="6858" customFormat="1" ht="16" customHeight="1" x14ac:dyDescent="0.2"/>
    <row r="6859" customFormat="1" ht="16" customHeight="1" x14ac:dyDescent="0.2"/>
    <row r="6860" customFormat="1" ht="16" customHeight="1" x14ac:dyDescent="0.2"/>
    <row r="6861" customFormat="1" ht="16" customHeight="1" x14ac:dyDescent="0.2"/>
    <row r="6862" customFormat="1" ht="16" customHeight="1" x14ac:dyDescent="0.2"/>
    <row r="6863" customFormat="1" ht="16" customHeight="1" x14ac:dyDescent="0.2"/>
    <row r="6864" customFormat="1" ht="16" customHeight="1" x14ac:dyDescent="0.2"/>
    <row r="6865" customFormat="1" ht="16" customHeight="1" x14ac:dyDescent="0.2"/>
    <row r="6866" customFormat="1" ht="16" customHeight="1" x14ac:dyDescent="0.2"/>
    <row r="6867" customFormat="1" ht="16" customHeight="1" x14ac:dyDescent="0.2"/>
    <row r="6868" customFormat="1" ht="16" customHeight="1" x14ac:dyDescent="0.2"/>
    <row r="6869" customFormat="1" ht="16" customHeight="1" x14ac:dyDescent="0.2"/>
    <row r="6870" customFormat="1" ht="16" customHeight="1" x14ac:dyDescent="0.2"/>
    <row r="6871" customFormat="1" ht="16" customHeight="1" x14ac:dyDescent="0.2"/>
    <row r="6872" customFormat="1" ht="16" customHeight="1" x14ac:dyDescent="0.2"/>
    <row r="6873" customFormat="1" ht="16" customHeight="1" x14ac:dyDescent="0.2"/>
    <row r="6874" customFormat="1" ht="16" customHeight="1" x14ac:dyDescent="0.2"/>
    <row r="6875" customFormat="1" ht="16" customHeight="1" x14ac:dyDescent="0.2"/>
    <row r="6876" customFormat="1" ht="16" customHeight="1" x14ac:dyDescent="0.2"/>
    <row r="6877" customFormat="1" ht="16" customHeight="1" x14ac:dyDescent="0.2"/>
    <row r="6878" customFormat="1" ht="16" customHeight="1" x14ac:dyDescent="0.2"/>
    <row r="6879" customFormat="1" ht="16" customHeight="1" x14ac:dyDescent="0.2"/>
    <row r="6880" customFormat="1" ht="16" customHeight="1" x14ac:dyDescent="0.2"/>
    <row r="6881" customFormat="1" ht="16" customHeight="1" x14ac:dyDescent="0.2"/>
    <row r="6882" customFormat="1" ht="16" customHeight="1" x14ac:dyDescent="0.2"/>
    <row r="6883" customFormat="1" ht="16" customHeight="1" x14ac:dyDescent="0.2"/>
    <row r="6884" customFormat="1" ht="16" customHeight="1" x14ac:dyDescent="0.2"/>
    <row r="6885" customFormat="1" ht="16" customHeight="1" x14ac:dyDescent="0.2"/>
    <row r="6886" customFormat="1" ht="16" customHeight="1" x14ac:dyDescent="0.2"/>
    <row r="6887" customFormat="1" ht="16" customHeight="1" x14ac:dyDescent="0.2"/>
    <row r="6888" customFormat="1" ht="16" customHeight="1" x14ac:dyDescent="0.2"/>
    <row r="6889" customFormat="1" ht="16" customHeight="1" x14ac:dyDescent="0.2"/>
    <row r="6890" customFormat="1" ht="16" customHeight="1" x14ac:dyDescent="0.2"/>
    <row r="6891" customFormat="1" ht="16" customHeight="1" x14ac:dyDescent="0.2"/>
    <row r="6892" customFormat="1" ht="16" customHeight="1" x14ac:dyDescent="0.2"/>
    <row r="6893" customFormat="1" ht="16" customHeight="1" x14ac:dyDescent="0.2"/>
    <row r="6894" customFormat="1" ht="16" customHeight="1" x14ac:dyDescent="0.2"/>
    <row r="6895" customFormat="1" ht="16" customHeight="1" x14ac:dyDescent="0.2"/>
    <row r="6896" customFormat="1" ht="16" customHeight="1" x14ac:dyDescent="0.2"/>
    <row r="6897" customFormat="1" ht="16" customHeight="1" x14ac:dyDescent="0.2"/>
    <row r="6898" customFormat="1" ht="16" customHeight="1" x14ac:dyDescent="0.2"/>
    <row r="6899" customFormat="1" ht="16" customHeight="1" x14ac:dyDescent="0.2"/>
    <row r="6900" customFormat="1" ht="16" customHeight="1" x14ac:dyDescent="0.2"/>
    <row r="6901" customFormat="1" ht="16" customHeight="1" x14ac:dyDescent="0.2"/>
    <row r="6902" customFormat="1" ht="16" customHeight="1" x14ac:dyDescent="0.2"/>
    <row r="6903" customFormat="1" ht="16" customHeight="1" x14ac:dyDescent="0.2"/>
    <row r="6904" customFormat="1" ht="16" customHeight="1" x14ac:dyDescent="0.2"/>
    <row r="6905" customFormat="1" ht="16" customHeight="1" x14ac:dyDescent="0.2"/>
    <row r="6906" customFormat="1" ht="16" customHeight="1" x14ac:dyDescent="0.2"/>
    <row r="6907" customFormat="1" ht="16" customHeight="1" x14ac:dyDescent="0.2"/>
    <row r="6908" customFormat="1" ht="16" customHeight="1" x14ac:dyDescent="0.2"/>
    <row r="6909" customFormat="1" ht="16" customHeight="1" x14ac:dyDescent="0.2"/>
    <row r="6910" customFormat="1" ht="16" customHeight="1" x14ac:dyDescent="0.2"/>
    <row r="6911" customFormat="1" ht="16" customHeight="1" x14ac:dyDescent="0.2"/>
    <row r="6912" customFormat="1" ht="16" customHeight="1" x14ac:dyDescent="0.2"/>
    <row r="6913" customFormat="1" ht="16" customHeight="1" x14ac:dyDescent="0.2"/>
    <row r="6914" customFormat="1" ht="16" customHeight="1" x14ac:dyDescent="0.2"/>
    <row r="6915" customFormat="1" ht="16" customHeight="1" x14ac:dyDescent="0.2"/>
    <row r="6916" customFormat="1" ht="16" customHeight="1" x14ac:dyDescent="0.2"/>
    <row r="6917" customFormat="1" ht="16" customHeight="1" x14ac:dyDescent="0.2"/>
    <row r="6918" customFormat="1" ht="16" customHeight="1" x14ac:dyDescent="0.2"/>
    <row r="6919" customFormat="1" ht="16" customHeight="1" x14ac:dyDescent="0.2"/>
    <row r="6920" customFormat="1" ht="16" customHeight="1" x14ac:dyDescent="0.2"/>
    <row r="6921" customFormat="1" ht="16" customHeight="1" x14ac:dyDescent="0.2"/>
    <row r="6922" customFormat="1" ht="16" customHeight="1" x14ac:dyDescent="0.2"/>
    <row r="6923" customFormat="1" ht="16" customHeight="1" x14ac:dyDescent="0.2"/>
    <row r="6924" customFormat="1" ht="16" customHeight="1" x14ac:dyDescent="0.2"/>
    <row r="6925" customFormat="1" ht="16" customHeight="1" x14ac:dyDescent="0.2"/>
    <row r="6926" customFormat="1" ht="16" customHeight="1" x14ac:dyDescent="0.2"/>
    <row r="6927" customFormat="1" ht="16" customHeight="1" x14ac:dyDescent="0.2"/>
    <row r="6928" customFormat="1" ht="16" customHeight="1" x14ac:dyDescent="0.2"/>
    <row r="6929" customFormat="1" ht="16" customHeight="1" x14ac:dyDescent="0.2"/>
    <row r="6930" customFormat="1" ht="16" customHeight="1" x14ac:dyDescent="0.2"/>
    <row r="6931" customFormat="1" ht="16" customHeight="1" x14ac:dyDescent="0.2"/>
    <row r="6932" customFormat="1" ht="16" customHeight="1" x14ac:dyDescent="0.2"/>
    <row r="6933" customFormat="1" ht="16" customHeight="1" x14ac:dyDescent="0.2"/>
    <row r="6934" customFormat="1" ht="16" customHeight="1" x14ac:dyDescent="0.2"/>
    <row r="6935" customFormat="1" ht="16" customHeight="1" x14ac:dyDescent="0.2"/>
    <row r="6936" customFormat="1" ht="16" customHeight="1" x14ac:dyDescent="0.2"/>
    <row r="6937" customFormat="1" ht="16" customHeight="1" x14ac:dyDescent="0.2"/>
    <row r="6938" customFormat="1" ht="16" customHeight="1" x14ac:dyDescent="0.2"/>
    <row r="6939" customFormat="1" ht="16" customHeight="1" x14ac:dyDescent="0.2"/>
    <row r="6940" customFormat="1" ht="16" customHeight="1" x14ac:dyDescent="0.2"/>
    <row r="6941" customFormat="1" ht="16" customHeight="1" x14ac:dyDescent="0.2"/>
    <row r="6942" customFormat="1" ht="16" customHeight="1" x14ac:dyDescent="0.2"/>
    <row r="6943" customFormat="1" ht="16" customHeight="1" x14ac:dyDescent="0.2"/>
    <row r="6944" customFormat="1" ht="16" customHeight="1" x14ac:dyDescent="0.2"/>
    <row r="6945" customFormat="1" ht="16" customHeight="1" x14ac:dyDescent="0.2"/>
    <row r="6946" customFormat="1" ht="16" customHeight="1" x14ac:dyDescent="0.2"/>
    <row r="6947" customFormat="1" ht="16" customHeight="1" x14ac:dyDescent="0.2"/>
    <row r="6948" customFormat="1" ht="16" customHeight="1" x14ac:dyDescent="0.2"/>
    <row r="6949" customFormat="1" ht="16" customHeight="1" x14ac:dyDescent="0.2"/>
    <row r="6950" customFormat="1" ht="16" customHeight="1" x14ac:dyDescent="0.2"/>
    <row r="6951" customFormat="1" ht="16" customHeight="1" x14ac:dyDescent="0.2"/>
    <row r="6952" customFormat="1" ht="16" customHeight="1" x14ac:dyDescent="0.2"/>
    <row r="6953" customFormat="1" ht="16" customHeight="1" x14ac:dyDescent="0.2"/>
    <row r="6954" customFormat="1" ht="16" customHeight="1" x14ac:dyDescent="0.2"/>
    <row r="6955" customFormat="1" ht="16" customHeight="1" x14ac:dyDescent="0.2"/>
    <row r="6956" customFormat="1" ht="16" customHeight="1" x14ac:dyDescent="0.2"/>
    <row r="6957" customFormat="1" ht="16" customHeight="1" x14ac:dyDescent="0.2"/>
    <row r="6958" customFormat="1" ht="16" customHeight="1" x14ac:dyDescent="0.2"/>
    <row r="6959" customFormat="1" ht="16" customHeight="1" x14ac:dyDescent="0.2"/>
    <row r="6960" customFormat="1" ht="16" customHeight="1" x14ac:dyDescent="0.2"/>
    <row r="6961" customFormat="1" ht="16" customHeight="1" x14ac:dyDescent="0.2"/>
    <row r="6962" customFormat="1" ht="16" customHeight="1" x14ac:dyDescent="0.2"/>
    <row r="6963" customFormat="1" ht="16" customHeight="1" x14ac:dyDescent="0.2"/>
    <row r="6964" customFormat="1" ht="16" customHeight="1" x14ac:dyDescent="0.2"/>
    <row r="6965" customFormat="1" ht="16" customHeight="1" x14ac:dyDescent="0.2"/>
    <row r="6966" customFormat="1" ht="16" customHeight="1" x14ac:dyDescent="0.2"/>
    <row r="6967" customFormat="1" ht="16" customHeight="1" x14ac:dyDescent="0.2"/>
    <row r="6968" customFormat="1" ht="16" customHeight="1" x14ac:dyDescent="0.2"/>
    <row r="6969" customFormat="1" ht="16" customHeight="1" x14ac:dyDescent="0.2"/>
    <row r="6970" customFormat="1" ht="16" customHeight="1" x14ac:dyDescent="0.2"/>
    <row r="6971" customFormat="1" ht="16" customHeight="1" x14ac:dyDescent="0.2"/>
    <row r="6972" customFormat="1" ht="16" customHeight="1" x14ac:dyDescent="0.2"/>
    <row r="6973" customFormat="1" ht="16" customHeight="1" x14ac:dyDescent="0.2"/>
    <row r="6974" customFormat="1" ht="16" customHeight="1" x14ac:dyDescent="0.2"/>
    <row r="6975" customFormat="1" ht="16" customHeight="1" x14ac:dyDescent="0.2"/>
    <row r="6976" customFormat="1" ht="16" customHeight="1" x14ac:dyDescent="0.2"/>
    <row r="6977" customFormat="1" ht="16" customHeight="1" x14ac:dyDescent="0.2"/>
    <row r="6978" customFormat="1" ht="16" customHeight="1" x14ac:dyDescent="0.2"/>
    <row r="6979" customFormat="1" ht="16" customHeight="1" x14ac:dyDescent="0.2"/>
    <row r="6980" customFormat="1" ht="16" customHeight="1" x14ac:dyDescent="0.2"/>
    <row r="6981" customFormat="1" ht="16" customHeight="1" x14ac:dyDescent="0.2"/>
    <row r="6982" customFormat="1" ht="16" customHeight="1" x14ac:dyDescent="0.2"/>
    <row r="6983" customFormat="1" ht="16" customHeight="1" x14ac:dyDescent="0.2"/>
    <row r="6984" customFormat="1" ht="16" customHeight="1" x14ac:dyDescent="0.2"/>
    <row r="6985" customFormat="1" ht="16" customHeight="1" x14ac:dyDescent="0.2"/>
    <row r="6986" customFormat="1" ht="16" customHeight="1" x14ac:dyDescent="0.2"/>
    <row r="6987" customFormat="1" ht="16" customHeight="1" x14ac:dyDescent="0.2"/>
    <row r="6988" customFormat="1" ht="16" customHeight="1" x14ac:dyDescent="0.2"/>
    <row r="6989" customFormat="1" ht="16" customHeight="1" x14ac:dyDescent="0.2"/>
    <row r="6990" customFormat="1" ht="16" customHeight="1" x14ac:dyDescent="0.2"/>
    <row r="6991" customFormat="1" ht="16" customHeight="1" x14ac:dyDescent="0.2"/>
    <row r="6992" customFormat="1" ht="16" customHeight="1" x14ac:dyDescent="0.2"/>
    <row r="6993" customFormat="1" ht="16" customHeight="1" x14ac:dyDescent="0.2"/>
    <row r="6994" customFormat="1" ht="16" customHeight="1" x14ac:dyDescent="0.2"/>
    <row r="6995" customFormat="1" ht="16" customHeight="1" x14ac:dyDescent="0.2"/>
    <row r="6996" customFormat="1" ht="16" customHeight="1" x14ac:dyDescent="0.2"/>
    <row r="6997" customFormat="1" ht="16" customHeight="1" x14ac:dyDescent="0.2"/>
    <row r="6998" customFormat="1" ht="16" customHeight="1" x14ac:dyDescent="0.2"/>
    <row r="6999" customFormat="1" ht="16" customHeight="1" x14ac:dyDescent="0.2"/>
    <row r="7000" customFormat="1" ht="16" customHeight="1" x14ac:dyDescent="0.2"/>
    <row r="7001" customFormat="1" ht="16" customHeight="1" x14ac:dyDescent="0.2"/>
    <row r="7002" customFormat="1" ht="16" customHeight="1" x14ac:dyDescent="0.2"/>
    <row r="7003" customFormat="1" ht="16" customHeight="1" x14ac:dyDescent="0.2"/>
    <row r="7004" customFormat="1" ht="16" customHeight="1" x14ac:dyDescent="0.2"/>
    <row r="7005" customFormat="1" ht="16" customHeight="1" x14ac:dyDescent="0.2"/>
    <row r="7006" customFormat="1" ht="16" customHeight="1" x14ac:dyDescent="0.2"/>
    <row r="7007" customFormat="1" ht="16" customHeight="1" x14ac:dyDescent="0.2"/>
    <row r="7008" customFormat="1" ht="16" customHeight="1" x14ac:dyDescent="0.2"/>
    <row r="7009" customFormat="1" ht="16" customHeight="1" x14ac:dyDescent="0.2"/>
    <row r="7010" customFormat="1" ht="16" customHeight="1" x14ac:dyDescent="0.2"/>
    <row r="7011" customFormat="1" ht="16" customHeight="1" x14ac:dyDescent="0.2"/>
    <row r="7012" customFormat="1" ht="16" customHeight="1" x14ac:dyDescent="0.2"/>
    <row r="7013" customFormat="1" ht="16" customHeight="1" x14ac:dyDescent="0.2"/>
    <row r="7014" customFormat="1" ht="16" customHeight="1" x14ac:dyDescent="0.2"/>
    <row r="7015" customFormat="1" ht="16" customHeight="1" x14ac:dyDescent="0.2"/>
    <row r="7016" customFormat="1" ht="16" customHeight="1" x14ac:dyDescent="0.2"/>
    <row r="7017" customFormat="1" ht="16" customHeight="1" x14ac:dyDescent="0.2"/>
    <row r="7018" customFormat="1" ht="16" customHeight="1" x14ac:dyDescent="0.2"/>
    <row r="7019" customFormat="1" ht="16" customHeight="1" x14ac:dyDescent="0.2"/>
    <row r="7020" customFormat="1" ht="16" customHeight="1" x14ac:dyDescent="0.2"/>
    <row r="7021" customFormat="1" ht="16" customHeight="1" x14ac:dyDescent="0.2"/>
    <row r="7022" customFormat="1" ht="16" customHeight="1" x14ac:dyDescent="0.2"/>
    <row r="7023" customFormat="1" ht="16" customHeight="1" x14ac:dyDescent="0.2"/>
    <row r="7024" customFormat="1" ht="16" customHeight="1" x14ac:dyDescent="0.2"/>
    <row r="7025" customFormat="1" ht="16" customHeight="1" x14ac:dyDescent="0.2"/>
    <row r="7026" customFormat="1" ht="16" customHeight="1" x14ac:dyDescent="0.2"/>
    <row r="7027" customFormat="1" ht="16" customHeight="1" x14ac:dyDescent="0.2"/>
    <row r="7028" customFormat="1" ht="16" customHeight="1" x14ac:dyDescent="0.2"/>
    <row r="7029" customFormat="1" ht="16" customHeight="1" x14ac:dyDescent="0.2"/>
    <row r="7030" customFormat="1" ht="16" customHeight="1" x14ac:dyDescent="0.2"/>
    <row r="7031" customFormat="1" ht="16" customHeight="1" x14ac:dyDescent="0.2"/>
    <row r="7032" customFormat="1" ht="16" customHeight="1" x14ac:dyDescent="0.2"/>
    <row r="7033" customFormat="1" ht="16" customHeight="1" x14ac:dyDescent="0.2"/>
    <row r="7034" customFormat="1" ht="16" customHeight="1" x14ac:dyDescent="0.2"/>
    <row r="7035" customFormat="1" ht="16" customHeight="1" x14ac:dyDescent="0.2"/>
    <row r="7036" customFormat="1" ht="16" customHeight="1" x14ac:dyDescent="0.2"/>
    <row r="7037" customFormat="1" ht="16" customHeight="1" x14ac:dyDescent="0.2"/>
    <row r="7038" customFormat="1" ht="16" customHeight="1" x14ac:dyDescent="0.2"/>
    <row r="7039" customFormat="1" ht="16" customHeight="1" x14ac:dyDescent="0.2"/>
    <row r="7040" customFormat="1" ht="16" customHeight="1" x14ac:dyDescent="0.2"/>
    <row r="7041" customFormat="1" ht="16" customHeight="1" x14ac:dyDescent="0.2"/>
    <row r="7042" customFormat="1" ht="16" customHeight="1" x14ac:dyDescent="0.2"/>
    <row r="7043" customFormat="1" ht="16" customHeight="1" x14ac:dyDescent="0.2"/>
    <row r="7044" customFormat="1" ht="16" customHeight="1" x14ac:dyDescent="0.2"/>
    <row r="7045" customFormat="1" ht="16" customHeight="1" x14ac:dyDescent="0.2"/>
    <row r="7046" customFormat="1" ht="16" customHeight="1" x14ac:dyDescent="0.2"/>
    <row r="7047" customFormat="1" ht="16" customHeight="1" x14ac:dyDescent="0.2"/>
    <row r="7048" customFormat="1" ht="16" customHeight="1" x14ac:dyDescent="0.2"/>
    <row r="7049" customFormat="1" ht="16" customHeight="1" x14ac:dyDescent="0.2"/>
    <row r="7050" customFormat="1" ht="16" customHeight="1" x14ac:dyDescent="0.2"/>
    <row r="7051" customFormat="1" ht="16" customHeight="1" x14ac:dyDescent="0.2"/>
    <row r="7052" customFormat="1" ht="16" customHeight="1" x14ac:dyDescent="0.2"/>
    <row r="7053" customFormat="1" ht="16" customHeight="1" x14ac:dyDescent="0.2"/>
    <row r="7054" customFormat="1" ht="16" customHeight="1" x14ac:dyDescent="0.2"/>
    <row r="7055" customFormat="1" ht="16" customHeight="1" x14ac:dyDescent="0.2"/>
    <row r="7056" customFormat="1" ht="16" customHeight="1" x14ac:dyDescent="0.2"/>
    <row r="7057" customFormat="1" ht="16" customHeight="1" x14ac:dyDescent="0.2"/>
    <row r="7058" customFormat="1" ht="16" customHeight="1" x14ac:dyDescent="0.2"/>
    <row r="7059" customFormat="1" ht="16" customHeight="1" x14ac:dyDescent="0.2"/>
    <row r="7060" customFormat="1" ht="16" customHeight="1" x14ac:dyDescent="0.2"/>
    <row r="7061" customFormat="1" ht="16" customHeight="1" x14ac:dyDescent="0.2"/>
    <row r="7062" customFormat="1" ht="16" customHeight="1" x14ac:dyDescent="0.2"/>
    <row r="7063" customFormat="1" ht="16" customHeight="1" x14ac:dyDescent="0.2"/>
    <row r="7064" customFormat="1" ht="16" customHeight="1" x14ac:dyDescent="0.2"/>
    <row r="7065" customFormat="1" ht="16" customHeight="1" x14ac:dyDescent="0.2"/>
    <row r="7066" customFormat="1" ht="16" customHeight="1" x14ac:dyDescent="0.2"/>
    <row r="7067" customFormat="1" ht="16" customHeight="1" x14ac:dyDescent="0.2"/>
    <row r="7068" customFormat="1" ht="16" customHeight="1" x14ac:dyDescent="0.2"/>
    <row r="7069" customFormat="1" ht="16" customHeight="1" x14ac:dyDescent="0.2"/>
    <row r="7070" customFormat="1" ht="16" customHeight="1" x14ac:dyDescent="0.2"/>
    <row r="7071" customFormat="1" ht="16" customHeight="1" x14ac:dyDescent="0.2"/>
    <row r="7072" customFormat="1" ht="16" customHeight="1" x14ac:dyDescent="0.2"/>
    <row r="7073" customFormat="1" ht="16" customHeight="1" x14ac:dyDescent="0.2"/>
    <row r="7074" customFormat="1" ht="16" customHeight="1" x14ac:dyDescent="0.2"/>
    <row r="7075" customFormat="1" ht="16" customHeight="1" x14ac:dyDescent="0.2"/>
    <row r="7076" customFormat="1" ht="16" customHeight="1" x14ac:dyDescent="0.2"/>
    <row r="7077" customFormat="1" ht="16" customHeight="1" x14ac:dyDescent="0.2"/>
    <row r="7078" customFormat="1" ht="16" customHeight="1" x14ac:dyDescent="0.2"/>
    <row r="7079" customFormat="1" ht="16" customHeight="1" x14ac:dyDescent="0.2"/>
    <row r="7080" customFormat="1" ht="16" customHeight="1" x14ac:dyDescent="0.2"/>
    <row r="7081" customFormat="1" ht="16" customHeight="1" x14ac:dyDescent="0.2"/>
    <row r="7082" customFormat="1" ht="16" customHeight="1" x14ac:dyDescent="0.2"/>
    <row r="7083" customFormat="1" ht="16" customHeight="1" x14ac:dyDescent="0.2"/>
    <row r="7084" customFormat="1" ht="16" customHeight="1" x14ac:dyDescent="0.2"/>
    <row r="7085" customFormat="1" ht="16" customHeight="1" x14ac:dyDescent="0.2"/>
    <row r="7086" customFormat="1" ht="16" customHeight="1" x14ac:dyDescent="0.2"/>
    <row r="7087" customFormat="1" ht="16" customHeight="1" x14ac:dyDescent="0.2"/>
    <row r="7088" customFormat="1" ht="16" customHeight="1" x14ac:dyDescent="0.2"/>
    <row r="7089" customFormat="1" ht="16" customHeight="1" x14ac:dyDescent="0.2"/>
    <row r="7090" customFormat="1" ht="16" customHeight="1" x14ac:dyDescent="0.2"/>
    <row r="7091" customFormat="1" ht="16" customHeight="1" x14ac:dyDescent="0.2"/>
    <row r="7092" customFormat="1" ht="16" customHeight="1" x14ac:dyDescent="0.2"/>
    <row r="7093" customFormat="1" ht="16" customHeight="1" x14ac:dyDescent="0.2"/>
    <row r="7094" customFormat="1" ht="16" customHeight="1" x14ac:dyDescent="0.2"/>
    <row r="7095" customFormat="1" ht="16" customHeight="1" x14ac:dyDescent="0.2"/>
    <row r="7096" customFormat="1" ht="16" customHeight="1" x14ac:dyDescent="0.2"/>
    <row r="7097" customFormat="1" ht="16" customHeight="1" x14ac:dyDescent="0.2"/>
    <row r="7098" customFormat="1" ht="16" customHeight="1" x14ac:dyDescent="0.2"/>
    <row r="7099" customFormat="1" ht="16" customHeight="1" x14ac:dyDescent="0.2"/>
    <row r="7100" customFormat="1" ht="16" customHeight="1" x14ac:dyDescent="0.2"/>
    <row r="7101" customFormat="1" ht="16" customHeight="1" x14ac:dyDescent="0.2"/>
    <row r="7102" customFormat="1" ht="16" customHeight="1" x14ac:dyDescent="0.2"/>
    <row r="7103" customFormat="1" ht="16" customHeight="1" x14ac:dyDescent="0.2"/>
    <row r="7104" customFormat="1" ht="16" customHeight="1" x14ac:dyDescent="0.2"/>
    <row r="7105" customFormat="1" ht="16" customHeight="1" x14ac:dyDescent="0.2"/>
    <row r="7106" customFormat="1" ht="16" customHeight="1" x14ac:dyDescent="0.2"/>
    <row r="7107" customFormat="1" ht="16" customHeight="1" x14ac:dyDescent="0.2"/>
    <row r="7108" customFormat="1" ht="16" customHeight="1" x14ac:dyDescent="0.2"/>
    <row r="7109" customFormat="1" ht="16" customHeight="1" x14ac:dyDescent="0.2"/>
    <row r="7110" customFormat="1" ht="16" customHeight="1" x14ac:dyDescent="0.2"/>
    <row r="7111" customFormat="1" ht="16" customHeight="1" x14ac:dyDescent="0.2"/>
    <row r="7112" customFormat="1" ht="16" customHeight="1" x14ac:dyDescent="0.2"/>
    <row r="7113" customFormat="1" ht="16" customHeight="1" x14ac:dyDescent="0.2"/>
    <row r="7114" customFormat="1" ht="16" customHeight="1" x14ac:dyDescent="0.2"/>
    <row r="7115" customFormat="1" ht="16" customHeight="1" x14ac:dyDescent="0.2"/>
    <row r="7116" customFormat="1" ht="16" customHeight="1" x14ac:dyDescent="0.2"/>
    <row r="7117" customFormat="1" ht="16" customHeight="1" x14ac:dyDescent="0.2"/>
    <row r="7118" customFormat="1" ht="16" customHeight="1" x14ac:dyDescent="0.2"/>
    <row r="7119" customFormat="1" ht="16" customHeight="1" x14ac:dyDescent="0.2"/>
    <row r="7120" customFormat="1" ht="16" customHeight="1" x14ac:dyDescent="0.2"/>
    <row r="7121" customFormat="1" ht="16" customHeight="1" x14ac:dyDescent="0.2"/>
    <row r="7122" customFormat="1" ht="16" customHeight="1" x14ac:dyDescent="0.2"/>
    <row r="7123" customFormat="1" ht="16" customHeight="1" x14ac:dyDescent="0.2"/>
    <row r="7124" customFormat="1" ht="16" customHeight="1" x14ac:dyDescent="0.2"/>
    <row r="7125" customFormat="1" ht="16" customHeight="1" x14ac:dyDescent="0.2"/>
    <row r="7126" customFormat="1" ht="16" customHeight="1" x14ac:dyDescent="0.2"/>
    <row r="7127" customFormat="1" ht="16" customHeight="1" x14ac:dyDescent="0.2"/>
    <row r="7128" customFormat="1" ht="16" customHeight="1" x14ac:dyDescent="0.2"/>
    <row r="7129" customFormat="1" ht="16" customHeight="1" x14ac:dyDescent="0.2"/>
    <row r="7130" customFormat="1" ht="16" customHeight="1" x14ac:dyDescent="0.2"/>
    <row r="7131" customFormat="1" ht="16" customHeight="1" x14ac:dyDescent="0.2"/>
    <row r="7132" customFormat="1" ht="16" customHeight="1" x14ac:dyDescent="0.2"/>
    <row r="7133" customFormat="1" ht="16" customHeight="1" x14ac:dyDescent="0.2"/>
    <row r="7134" customFormat="1" ht="16" customHeight="1" x14ac:dyDescent="0.2"/>
    <row r="7135" customFormat="1" ht="16" customHeight="1" x14ac:dyDescent="0.2"/>
    <row r="7136" customFormat="1" ht="16" customHeight="1" x14ac:dyDescent="0.2"/>
    <row r="7137" customFormat="1" ht="16" customHeight="1" x14ac:dyDescent="0.2"/>
    <row r="7138" customFormat="1" ht="16" customHeight="1" x14ac:dyDescent="0.2"/>
    <row r="7139" customFormat="1" ht="16" customHeight="1" x14ac:dyDescent="0.2"/>
    <row r="7140" customFormat="1" ht="16" customHeight="1" x14ac:dyDescent="0.2"/>
    <row r="7141" customFormat="1" ht="16" customHeight="1" x14ac:dyDescent="0.2"/>
    <row r="7142" customFormat="1" ht="16" customHeight="1" x14ac:dyDescent="0.2"/>
    <row r="7143" customFormat="1" ht="16" customHeight="1" x14ac:dyDescent="0.2"/>
    <row r="7144" customFormat="1" ht="16" customHeight="1" x14ac:dyDescent="0.2"/>
    <row r="7145" customFormat="1" ht="16" customHeight="1" x14ac:dyDescent="0.2"/>
    <row r="7146" customFormat="1" ht="16" customHeight="1" x14ac:dyDescent="0.2"/>
    <row r="7147" customFormat="1" ht="16" customHeight="1" x14ac:dyDescent="0.2"/>
    <row r="7148" customFormat="1" ht="16" customHeight="1" x14ac:dyDescent="0.2"/>
    <row r="7149" customFormat="1" ht="16" customHeight="1" x14ac:dyDescent="0.2"/>
    <row r="7150" customFormat="1" ht="16" customHeight="1" x14ac:dyDescent="0.2"/>
    <row r="7151" customFormat="1" ht="16" customHeight="1" x14ac:dyDescent="0.2"/>
    <row r="7152" customFormat="1" ht="16" customHeight="1" x14ac:dyDescent="0.2"/>
    <row r="7153" customFormat="1" ht="16" customHeight="1" x14ac:dyDescent="0.2"/>
    <row r="7154" customFormat="1" ht="16" customHeight="1" x14ac:dyDescent="0.2"/>
    <row r="7155" customFormat="1" ht="16" customHeight="1" x14ac:dyDescent="0.2"/>
    <row r="7156" customFormat="1" ht="16" customHeight="1" x14ac:dyDescent="0.2"/>
    <row r="7157" customFormat="1" ht="16" customHeight="1" x14ac:dyDescent="0.2"/>
    <row r="7158" customFormat="1" ht="16" customHeight="1" x14ac:dyDescent="0.2"/>
    <row r="7159" customFormat="1" ht="16" customHeight="1" x14ac:dyDescent="0.2"/>
    <row r="7160" customFormat="1" ht="16" customHeight="1" x14ac:dyDescent="0.2"/>
    <row r="7161" customFormat="1" ht="16" customHeight="1" x14ac:dyDescent="0.2"/>
    <row r="7162" customFormat="1" ht="16" customHeight="1" x14ac:dyDescent="0.2"/>
    <row r="7163" customFormat="1" ht="16" customHeight="1" x14ac:dyDescent="0.2"/>
    <row r="7164" customFormat="1" ht="16" customHeight="1" x14ac:dyDescent="0.2"/>
    <row r="7165" customFormat="1" ht="16" customHeight="1" x14ac:dyDescent="0.2"/>
    <row r="7166" customFormat="1" ht="16" customHeight="1" x14ac:dyDescent="0.2"/>
    <row r="7167" customFormat="1" ht="16" customHeight="1" x14ac:dyDescent="0.2"/>
    <row r="7168" customFormat="1" ht="16" customHeight="1" x14ac:dyDescent="0.2"/>
    <row r="7169" customFormat="1" ht="16" customHeight="1" x14ac:dyDescent="0.2"/>
    <row r="7170" customFormat="1" ht="16" customHeight="1" x14ac:dyDescent="0.2"/>
    <row r="7171" customFormat="1" ht="16" customHeight="1" x14ac:dyDescent="0.2"/>
    <row r="7172" customFormat="1" ht="16" customHeight="1" x14ac:dyDescent="0.2"/>
    <row r="7173" customFormat="1" ht="16" customHeight="1" x14ac:dyDescent="0.2"/>
    <row r="7174" customFormat="1" ht="16" customHeight="1" x14ac:dyDescent="0.2"/>
    <row r="7175" customFormat="1" ht="16" customHeight="1" x14ac:dyDescent="0.2"/>
    <row r="7176" customFormat="1" ht="16" customHeight="1" x14ac:dyDescent="0.2"/>
    <row r="7177" customFormat="1" ht="16" customHeight="1" x14ac:dyDescent="0.2"/>
    <row r="7178" customFormat="1" ht="16" customHeight="1" x14ac:dyDescent="0.2"/>
    <row r="7179" customFormat="1" ht="16" customHeight="1" x14ac:dyDescent="0.2"/>
    <row r="7180" customFormat="1" ht="16" customHeight="1" x14ac:dyDescent="0.2"/>
    <row r="7181" customFormat="1" ht="16" customHeight="1" x14ac:dyDescent="0.2"/>
    <row r="7182" customFormat="1" ht="16" customHeight="1" x14ac:dyDescent="0.2"/>
    <row r="7183" customFormat="1" ht="16" customHeight="1" x14ac:dyDescent="0.2"/>
    <row r="7184" customFormat="1" ht="16" customHeight="1" x14ac:dyDescent="0.2"/>
    <row r="7185" customFormat="1" ht="16" customHeight="1" x14ac:dyDescent="0.2"/>
    <row r="7186" customFormat="1" ht="16" customHeight="1" x14ac:dyDescent="0.2"/>
    <row r="7187" customFormat="1" ht="16" customHeight="1" x14ac:dyDescent="0.2"/>
    <row r="7188" customFormat="1" ht="16" customHeight="1" x14ac:dyDescent="0.2"/>
    <row r="7189" customFormat="1" ht="16" customHeight="1" x14ac:dyDescent="0.2"/>
    <row r="7190" customFormat="1" ht="16" customHeight="1" x14ac:dyDescent="0.2"/>
    <row r="7191" customFormat="1" ht="16" customHeight="1" x14ac:dyDescent="0.2"/>
    <row r="7192" customFormat="1" ht="16" customHeight="1" x14ac:dyDescent="0.2"/>
    <row r="7193" customFormat="1" ht="16" customHeight="1" x14ac:dyDescent="0.2"/>
    <row r="7194" customFormat="1" ht="16" customHeight="1" x14ac:dyDescent="0.2"/>
    <row r="7195" customFormat="1" ht="16" customHeight="1" x14ac:dyDescent="0.2"/>
    <row r="7196" customFormat="1" ht="16" customHeight="1" x14ac:dyDescent="0.2"/>
    <row r="7197" customFormat="1" ht="16" customHeight="1" x14ac:dyDescent="0.2"/>
    <row r="7198" customFormat="1" ht="16" customHeight="1" x14ac:dyDescent="0.2"/>
    <row r="7199" customFormat="1" ht="16" customHeight="1" x14ac:dyDescent="0.2"/>
    <row r="7200" customFormat="1" ht="16" customHeight="1" x14ac:dyDescent="0.2"/>
    <row r="7201" customFormat="1" ht="16" customHeight="1" x14ac:dyDescent="0.2"/>
    <row r="7202" customFormat="1" ht="16" customHeight="1" x14ac:dyDescent="0.2"/>
    <row r="7203" customFormat="1" ht="16" customHeight="1" x14ac:dyDescent="0.2"/>
    <row r="7204" customFormat="1" ht="16" customHeight="1" x14ac:dyDescent="0.2"/>
    <row r="7205" customFormat="1" ht="16" customHeight="1" x14ac:dyDescent="0.2"/>
    <row r="7206" customFormat="1" ht="16" customHeight="1" x14ac:dyDescent="0.2"/>
    <row r="7207" customFormat="1" ht="16" customHeight="1" x14ac:dyDescent="0.2"/>
    <row r="7208" customFormat="1" ht="16" customHeight="1" x14ac:dyDescent="0.2"/>
    <row r="7209" customFormat="1" ht="16" customHeight="1" x14ac:dyDescent="0.2"/>
    <row r="7210" customFormat="1" ht="16" customHeight="1" x14ac:dyDescent="0.2"/>
    <row r="7211" customFormat="1" ht="16" customHeight="1" x14ac:dyDescent="0.2"/>
    <row r="7212" customFormat="1" ht="16" customHeight="1" x14ac:dyDescent="0.2"/>
    <row r="7213" customFormat="1" ht="16" customHeight="1" x14ac:dyDescent="0.2"/>
    <row r="7214" customFormat="1" ht="16" customHeight="1" x14ac:dyDescent="0.2"/>
    <row r="7215" customFormat="1" ht="16" customHeight="1" x14ac:dyDescent="0.2"/>
    <row r="7216" customFormat="1" ht="16" customHeight="1" x14ac:dyDescent="0.2"/>
    <row r="7217" customFormat="1" ht="16" customHeight="1" x14ac:dyDescent="0.2"/>
    <row r="7218" customFormat="1" ht="16" customHeight="1" x14ac:dyDescent="0.2"/>
    <row r="7219" customFormat="1" ht="16" customHeight="1" x14ac:dyDescent="0.2"/>
    <row r="7220" customFormat="1" ht="16" customHeight="1" x14ac:dyDescent="0.2"/>
    <row r="7221" customFormat="1" ht="16" customHeight="1" x14ac:dyDescent="0.2"/>
    <row r="7222" customFormat="1" ht="16" customHeight="1" x14ac:dyDescent="0.2"/>
    <row r="7223" customFormat="1" ht="16" customHeight="1" x14ac:dyDescent="0.2"/>
    <row r="7224" customFormat="1" ht="16" customHeight="1" x14ac:dyDescent="0.2"/>
    <row r="7225" customFormat="1" ht="16" customHeight="1" x14ac:dyDescent="0.2"/>
    <row r="7226" customFormat="1" ht="16" customHeight="1" x14ac:dyDescent="0.2"/>
    <row r="7227" customFormat="1" ht="16" customHeight="1" x14ac:dyDescent="0.2"/>
    <row r="7228" customFormat="1" ht="16" customHeight="1" x14ac:dyDescent="0.2"/>
    <row r="7229" customFormat="1" ht="16" customHeight="1" x14ac:dyDescent="0.2"/>
    <row r="7230" customFormat="1" ht="16" customHeight="1" x14ac:dyDescent="0.2"/>
    <row r="7231" customFormat="1" ht="16" customHeight="1" x14ac:dyDescent="0.2"/>
    <row r="7232" customFormat="1" ht="16" customHeight="1" x14ac:dyDescent="0.2"/>
    <row r="7233" customFormat="1" ht="16" customHeight="1" x14ac:dyDescent="0.2"/>
    <row r="7234" customFormat="1" ht="16" customHeight="1" x14ac:dyDescent="0.2"/>
    <row r="7235" customFormat="1" ht="16" customHeight="1" x14ac:dyDescent="0.2"/>
    <row r="7236" customFormat="1" ht="16" customHeight="1" x14ac:dyDescent="0.2"/>
    <row r="7237" customFormat="1" ht="16" customHeight="1" x14ac:dyDescent="0.2"/>
    <row r="7238" customFormat="1" ht="16" customHeight="1" x14ac:dyDescent="0.2"/>
    <row r="7239" customFormat="1" ht="16" customHeight="1" x14ac:dyDescent="0.2"/>
    <row r="7240" customFormat="1" ht="16" customHeight="1" x14ac:dyDescent="0.2"/>
    <row r="7241" customFormat="1" ht="16" customHeight="1" x14ac:dyDescent="0.2"/>
    <row r="7242" customFormat="1" ht="16" customHeight="1" x14ac:dyDescent="0.2"/>
    <row r="7243" customFormat="1" ht="16" customHeight="1" x14ac:dyDescent="0.2"/>
    <row r="7244" customFormat="1" ht="16" customHeight="1" x14ac:dyDescent="0.2"/>
    <row r="7245" customFormat="1" ht="16" customHeight="1" x14ac:dyDescent="0.2"/>
    <row r="7246" customFormat="1" ht="16" customHeight="1" x14ac:dyDescent="0.2"/>
    <row r="7247" customFormat="1" ht="16" customHeight="1" x14ac:dyDescent="0.2"/>
    <row r="7248" customFormat="1" ht="16" customHeight="1" x14ac:dyDescent="0.2"/>
    <row r="7249" customFormat="1" ht="16" customHeight="1" x14ac:dyDescent="0.2"/>
    <row r="7250" customFormat="1" ht="16" customHeight="1" x14ac:dyDescent="0.2"/>
    <row r="7251" customFormat="1" ht="16" customHeight="1" x14ac:dyDescent="0.2"/>
    <row r="7252" customFormat="1" ht="16" customHeight="1" x14ac:dyDescent="0.2"/>
    <row r="7253" customFormat="1" ht="16" customHeight="1" x14ac:dyDescent="0.2"/>
    <row r="7254" customFormat="1" ht="16" customHeight="1" x14ac:dyDescent="0.2"/>
    <row r="7255" customFormat="1" ht="16" customHeight="1" x14ac:dyDescent="0.2"/>
    <row r="7256" customFormat="1" ht="16" customHeight="1" x14ac:dyDescent="0.2"/>
    <row r="7257" customFormat="1" ht="16" customHeight="1" x14ac:dyDescent="0.2"/>
    <row r="7258" customFormat="1" ht="16" customHeight="1" x14ac:dyDescent="0.2"/>
    <row r="7259" customFormat="1" ht="16" customHeight="1" x14ac:dyDescent="0.2"/>
    <row r="7260" customFormat="1" ht="16" customHeight="1" x14ac:dyDescent="0.2"/>
    <row r="7261" customFormat="1" ht="16" customHeight="1" x14ac:dyDescent="0.2"/>
    <row r="7262" customFormat="1" ht="16" customHeight="1" x14ac:dyDescent="0.2"/>
    <row r="7263" customFormat="1" ht="16" customHeight="1" x14ac:dyDescent="0.2"/>
    <row r="7264" customFormat="1" ht="16" customHeight="1" x14ac:dyDescent="0.2"/>
    <row r="7265" customFormat="1" ht="16" customHeight="1" x14ac:dyDescent="0.2"/>
    <row r="7266" customFormat="1" ht="16" customHeight="1" x14ac:dyDescent="0.2"/>
    <row r="7267" customFormat="1" ht="16" customHeight="1" x14ac:dyDescent="0.2"/>
    <row r="7268" customFormat="1" ht="16" customHeight="1" x14ac:dyDescent="0.2"/>
    <row r="7269" customFormat="1" ht="16" customHeight="1" x14ac:dyDescent="0.2"/>
    <row r="7270" customFormat="1" ht="16" customHeight="1" x14ac:dyDescent="0.2"/>
    <row r="7271" customFormat="1" ht="16" customHeight="1" x14ac:dyDescent="0.2"/>
    <row r="7272" customFormat="1" ht="16" customHeight="1" x14ac:dyDescent="0.2"/>
    <row r="7273" customFormat="1" ht="16" customHeight="1" x14ac:dyDescent="0.2"/>
    <row r="7274" customFormat="1" ht="16" customHeight="1" x14ac:dyDescent="0.2"/>
    <row r="7275" customFormat="1" ht="16" customHeight="1" x14ac:dyDescent="0.2"/>
    <row r="7276" customFormat="1" ht="16" customHeight="1" x14ac:dyDescent="0.2"/>
    <row r="7277" customFormat="1" ht="16" customHeight="1" x14ac:dyDescent="0.2"/>
    <row r="7278" customFormat="1" ht="16" customHeight="1" x14ac:dyDescent="0.2"/>
    <row r="7279" customFormat="1" ht="16" customHeight="1" x14ac:dyDescent="0.2"/>
    <row r="7280" customFormat="1" ht="16" customHeight="1" x14ac:dyDescent="0.2"/>
    <row r="7281" customFormat="1" ht="16" customHeight="1" x14ac:dyDescent="0.2"/>
    <row r="7282" customFormat="1" ht="16" customHeight="1" x14ac:dyDescent="0.2"/>
    <row r="7283" customFormat="1" ht="16" customHeight="1" x14ac:dyDescent="0.2"/>
    <row r="7284" customFormat="1" ht="16" customHeight="1" x14ac:dyDescent="0.2"/>
    <row r="7285" customFormat="1" ht="16" customHeight="1" x14ac:dyDescent="0.2"/>
    <row r="7286" customFormat="1" ht="16" customHeight="1" x14ac:dyDescent="0.2"/>
    <row r="7287" customFormat="1" ht="16" customHeight="1" x14ac:dyDescent="0.2"/>
    <row r="7288" customFormat="1" ht="16" customHeight="1" x14ac:dyDescent="0.2"/>
    <row r="7289" customFormat="1" ht="16" customHeight="1" x14ac:dyDescent="0.2"/>
    <row r="7290" customFormat="1" ht="16" customHeight="1" x14ac:dyDescent="0.2"/>
    <row r="7291" customFormat="1" ht="16" customHeight="1" x14ac:dyDescent="0.2"/>
    <row r="7292" customFormat="1" ht="16" customHeight="1" x14ac:dyDescent="0.2"/>
    <row r="7293" customFormat="1" ht="16" customHeight="1" x14ac:dyDescent="0.2"/>
    <row r="7294" customFormat="1" ht="16" customHeight="1" x14ac:dyDescent="0.2"/>
    <row r="7295" customFormat="1" ht="16" customHeight="1" x14ac:dyDescent="0.2"/>
    <row r="7296" customFormat="1" ht="16" customHeight="1" x14ac:dyDescent="0.2"/>
    <row r="7297" customFormat="1" ht="16" customHeight="1" x14ac:dyDescent="0.2"/>
    <row r="7298" customFormat="1" ht="16" customHeight="1" x14ac:dyDescent="0.2"/>
    <row r="7299" customFormat="1" ht="16" customHeight="1" x14ac:dyDescent="0.2"/>
    <row r="7300" customFormat="1" ht="16" customHeight="1" x14ac:dyDescent="0.2"/>
    <row r="7301" customFormat="1" ht="16" customHeight="1" x14ac:dyDescent="0.2"/>
    <row r="7302" customFormat="1" ht="16" customHeight="1" x14ac:dyDescent="0.2"/>
    <row r="7303" customFormat="1" ht="16" customHeight="1" x14ac:dyDescent="0.2"/>
    <row r="7304" customFormat="1" ht="16" customHeight="1" x14ac:dyDescent="0.2"/>
    <row r="7305" customFormat="1" ht="16" customHeight="1" x14ac:dyDescent="0.2"/>
    <row r="7306" customFormat="1" ht="16" customHeight="1" x14ac:dyDescent="0.2"/>
    <row r="7307" customFormat="1" ht="16" customHeight="1" x14ac:dyDescent="0.2"/>
    <row r="7308" customFormat="1" ht="16" customHeight="1" x14ac:dyDescent="0.2"/>
    <row r="7309" customFormat="1" ht="16" customHeight="1" x14ac:dyDescent="0.2"/>
    <row r="7310" customFormat="1" ht="16" customHeight="1" x14ac:dyDescent="0.2"/>
    <row r="7311" customFormat="1" ht="16" customHeight="1" x14ac:dyDescent="0.2"/>
    <row r="7312" customFormat="1" ht="16" customHeight="1" x14ac:dyDescent="0.2"/>
    <row r="7313" customFormat="1" ht="16" customHeight="1" x14ac:dyDescent="0.2"/>
    <row r="7314" customFormat="1" ht="16" customHeight="1" x14ac:dyDescent="0.2"/>
    <row r="7315" customFormat="1" ht="16" customHeight="1" x14ac:dyDescent="0.2"/>
    <row r="7316" customFormat="1" ht="16" customHeight="1" x14ac:dyDescent="0.2"/>
    <row r="7317" customFormat="1" ht="16" customHeight="1" x14ac:dyDescent="0.2"/>
    <row r="7318" customFormat="1" ht="16" customHeight="1" x14ac:dyDescent="0.2"/>
    <row r="7319" customFormat="1" ht="16" customHeight="1" x14ac:dyDescent="0.2"/>
    <row r="7320" customFormat="1" ht="16" customHeight="1" x14ac:dyDescent="0.2"/>
    <row r="7321" customFormat="1" ht="16" customHeight="1" x14ac:dyDescent="0.2"/>
    <row r="7322" customFormat="1" ht="16" customHeight="1" x14ac:dyDescent="0.2"/>
    <row r="7323" customFormat="1" ht="16" customHeight="1" x14ac:dyDescent="0.2"/>
    <row r="7324" customFormat="1" ht="16" customHeight="1" x14ac:dyDescent="0.2"/>
    <row r="7325" customFormat="1" ht="16" customHeight="1" x14ac:dyDescent="0.2"/>
    <row r="7326" customFormat="1" ht="16" customHeight="1" x14ac:dyDescent="0.2"/>
    <row r="7327" customFormat="1" ht="16" customHeight="1" x14ac:dyDescent="0.2"/>
    <row r="7328" customFormat="1" ht="16" customHeight="1" x14ac:dyDescent="0.2"/>
    <row r="7329" customFormat="1" ht="16" customHeight="1" x14ac:dyDescent="0.2"/>
    <row r="7330" customFormat="1" ht="16" customHeight="1" x14ac:dyDescent="0.2"/>
    <row r="7331" customFormat="1" ht="16" customHeight="1" x14ac:dyDescent="0.2"/>
    <row r="7332" customFormat="1" ht="16" customHeight="1" x14ac:dyDescent="0.2"/>
    <row r="7333" customFormat="1" ht="16" customHeight="1" x14ac:dyDescent="0.2"/>
    <row r="7334" customFormat="1" ht="16" customHeight="1" x14ac:dyDescent="0.2"/>
    <row r="7335" customFormat="1" ht="16" customHeight="1" x14ac:dyDescent="0.2"/>
    <row r="7336" customFormat="1" ht="16" customHeight="1" x14ac:dyDescent="0.2"/>
    <row r="7337" customFormat="1" ht="16" customHeight="1" x14ac:dyDescent="0.2"/>
    <row r="7338" customFormat="1" ht="16" customHeight="1" x14ac:dyDescent="0.2"/>
    <row r="7339" customFormat="1" ht="16" customHeight="1" x14ac:dyDescent="0.2"/>
    <row r="7340" customFormat="1" ht="16" customHeight="1" x14ac:dyDescent="0.2"/>
    <row r="7341" customFormat="1" ht="16" customHeight="1" x14ac:dyDescent="0.2"/>
    <row r="7342" customFormat="1" ht="16" customHeight="1" x14ac:dyDescent="0.2"/>
    <row r="7343" customFormat="1" ht="16" customHeight="1" x14ac:dyDescent="0.2"/>
    <row r="7344" customFormat="1" ht="16" customHeight="1" x14ac:dyDescent="0.2"/>
    <row r="7345" customFormat="1" ht="16" customHeight="1" x14ac:dyDescent="0.2"/>
    <row r="7346" customFormat="1" ht="16" customHeight="1" x14ac:dyDescent="0.2"/>
    <row r="7347" customFormat="1" ht="16" customHeight="1" x14ac:dyDescent="0.2"/>
    <row r="7348" customFormat="1" ht="16" customHeight="1" x14ac:dyDescent="0.2"/>
    <row r="7349" customFormat="1" ht="16" customHeight="1" x14ac:dyDescent="0.2"/>
    <row r="7350" customFormat="1" ht="16" customHeight="1" x14ac:dyDescent="0.2"/>
    <row r="7351" customFormat="1" ht="16" customHeight="1" x14ac:dyDescent="0.2"/>
    <row r="7352" customFormat="1" ht="16" customHeight="1" x14ac:dyDescent="0.2"/>
    <row r="7353" customFormat="1" ht="16" customHeight="1" x14ac:dyDescent="0.2"/>
    <row r="7354" customFormat="1" ht="16" customHeight="1" x14ac:dyDescent="0.2"/>
    <row r="7355" customFormat="1" ht="16" customHeight="1" x14ac:dyDescent="0.2"/>
    <row r="7356" customFormat="1" ht="16" customHeight="1" x14ac:dyDescent="0.2"/>
    <row r="7357" customFormat="1" ht="16" customHeight="1" x14ac:dyDescent="0.2"/>
    <row r="7358" customFormat="1" ht="16" customHeight="1" x14ac:dyDescent="0.2"/>
    <row r="7359" customFormat="1" ht="16" customHeight="1" x14ac:dyDescent="0.2"/>
    <row r="7360" customFormat="1" ht="16" customHeight="1" x14ac:dyDescent="0.2"/>
    <row r="7361" customFormat="1" ht="16" customHeight="1" x14ac:dyDescent="0.2"/>
    <row r="7362" customFormat="1" ht="16" customHeight="1" x14ac:dyDescent="0.2"/>
    <row r="7363" customFormat="1" ht="16" customHeight="1" x14ac:dyDescent="0.2"/>
    <row r="7364" customFormat="1" ht="16" customHeight="1" x14ac:dyDescent="0.2"/>
    <row r="7365" customFormat="1" ht="16" customHeight="1" x14ac:dyDescent="0.2"/>
    <row r="7366" customFormat="1" ht="16" customHeight="1" x14ac:dyDescent="0.2"/>
    <row r="7367" customFormat="1" ht="16" customHeight="1" x14ac:dyDescent="0.2"/>
    <row r="7368" customFormat="1" ht="16" customHeight="1" x14ac:dyDescent="0.2"/>
    <row r="7369" customFormat="1" ht="16" customHeight="1" x14ac:dyDescent="0.2"/>
    <row r="7370" customFormat="1" ht="16" customHeight="1" x14ac:dyDescent="0.2"/>
    <row r="7371" customFormat="1" ht="16" customHeight="1" x14ac:dyDescent="0.2"/>
    <row r="7372" customFormat="1" ht="16" customHeight="1" x14ac:dyDescent="0.2"/>
    <row r="7373" customFormat="1" ht="16" customHeight="1" x14ac:dyDescent="0.2"/>
    <row r="7374" customFormat="1" ht="16" customHeight="1" x14ac:dyDescent="0.2"/>
    <row r="7375" customFormat="1" ht="16" customHeight="1" x14ac:dyDescent="0.2"/>
    <row r="7376" customFormat="1" ht="16" customHeight="1" x14ac:dyDescent="0.2"/>
    <row r="7377" customFormat="1" ht="16" customHeight="1" x14ac:dyDescent="0.2"/>
    <row r="7378" customFormat="1" ht="16" customHeight="1" x14ac:dyDescent="0.2"/>
    <row r="7379" customFormat="1" ht="16" customHeight="1" x14ac:dyDescent="0.2"/>
    <row r="7380" customFormat="1" ht="16" customHeight="1" x14ac:dyDescent="0.2"/>
    <row r="7381" customFormat="1" ht="16" customHeight="1" x14ac:dyDescent="0.2"/>
    <row r="7382" customFormat="1" ht="16" customHeight="1" x14ac:dyDescent="0.2"/>
    <row r="7383" customFormat="1" ht="16" customHeight="1" x14ac:dyDescent="0.2"/>
    <row r="7384" customFormat="1" ht="16" customHeight="1" x14ac:dyDescent="0.2"/>
    <row r="7385" customFormat="1" ht="16" customHeight="1" x14ac:dyDescent="0.2"/>
    <row r="7386" customFormat="1" ht="16" customHeight="1" x14ac:dyDescent="0.2"/>
    <row r="7387" customFormat="1" ht="16" customHeight="1" x14ac:dyDescent="0.2"/>
    <row r="7388" customFormat="1" ht="16" customHeight="1" x14ac:dyDescent="0.2"/>
    <row r="7389" customFormat="1" ht="16" customHeight="1" x14ac:dyDescent="0.2"/>
    <row r="7390" customFormat="1" ht="16" customHeight="1" x14ac:dyDescent="0.2"/>
    <row r="7391" customFormat="1" ht="16" customHeight="1" x14ac:dyDescent="0.2"/>
    <row r="7392" customFormat="1" ht="16" customHeight="1" x14ac:dyDescent="0.2"/>
    <row r="7393" customFormat="1" ht="16" customHeight="1" x14ac:dyDescent="0.2"/>
    <row r="7394" customFormat="1" ht="16" customHeight="1" x14ac:dyDescent="0.2"/>
    <row r="7395" customFormat="1" ht="16" customHeight="1" x14ac:dyDescent="0.2"/>
    <row r="7396" customFormat="1" ht="16" customHeight="1" x14ac:dyDescent="0.2"/>
    <row r="7397" customFormat="1" ht="16" customHeight="1" x14ac:dyDescent="0.2"/>
    <row r="7398" customFormat="1" ht="16" customHeight="1" x14ac:dyDescent="0.2"/>
    <row r="7399" customFormat="1" ht="16" customHeight="1" x14ac:dyDescent="0.2"/>
    <row r="7400" customFormat="1" ht="16" customHeight="1" x14ac:dyDescent="0.2"/>
    <row r="7401" customFormat="1" ht="16" customHeight="1" x14ac:dyDescent="0.2"/>
    <row r="7402" customFormat="1" ht="16" customHeight="1" x14ac:dyDescent="0.2"/>
    <row r="7403" customFormat="1" ht="16" customHeight="1" x14ac:dyDescent="0.2"/>
    <row r="7404" customFormat="1" ht="16" customHeight="1" x14ac:dyDescent="0.2"/>
    <row r="7405" customFormat="1" ht="16" customHeight="1" x14ac:dyDescent="0.2"/>
    <row r="7406" customFormat="1" ht="16" customHeight="1" x14ac:dyDescent="0.2"/>
    <row r="7407" customFormat="1" ht="16" customHeight="1" x14ac:dyDescent="0.2"/>
    <row r="7408" customFormat="1" ht="16" customHeight="1" x14ac:dyDescent="0.2"/>
    <row r="7409" customFormat="1" ht="16" customHeight="1" x14ac:dyDescent="0.2"/>
    <row r="7410" customFormat="1" ht="16" customHeight="1" x14ac:dyDescent="0.2"/>
    <row r="7411" customFormat="1" ht="16" customHeight="1" x14ac:dyDescent="0.2"/>
    <row r="7412" customFormat="1" ht="16" customHeight="1" x14ac:dyDescent="0.2"/>
    <row r="7413" customFormat="1" ht="16" customHeight="1" x14ac:dyDescent="0.2"/>
    <row r="7414" customFormat="1" ht="16" customHeight="1" x14ac:dyDescent="0.2"/>
    <row r="7415" customFormat="1" ht="16" customHeight="1" x14ac:dyDescent="0.2"/>
    <row r="7416" customFormat="1" ht="16" customHeight="1" x14ac:dyDescent="0.2"/>
    <row r="7417" customFormat="1" ht="16" customHeight="1" x14ac:dyDescent="0.2"/>
    <row r="7418" customFormat="1" ht="16" customHeight="1" x14ac:dyDescent="0.2"/>
    <row r="7419" customFormat="1" ht="16" customHeight="1" x14ac:dyDescent="0.2"/>
    <row r="7420" customFormat="1" ht="16" customHeight="1" x14ac:dyDescent="0.2"/>
    <row r="7421" customFormat="1" ht="16" customHeight="1" x14ac:dyDescent="0.2"/>
    <row r="7422" customFormat="1" ht="16" customHeight="1" x14ac:dyDescent="0.2"/>
    <row r="7423" customFormat="1" ht="16" customHeight="1" x14ac:dyDescent="0.2"/>
    <row r="7424" customFormat="1" ht="16" customHeight="1" x14ac:dyDescent="0.2"/>
    <row r="7425" customFormat="1" ht="16" customHeight="1" x14ac:dyDescent="0.2"/>
    <row r="7426" customFormat="1" ht="16" customHeight="1" x14ac:dyDescent="0.2"/>
    <row r="7427" customFormat="1" ht="16" customHeight="1" x14ac:dyDescent="0.2"/>
    <row r="7428" customFormat="1" ht="16" customHeight="1" x14ac:dyDescent="0.2"/>
    <row r="7429" customFormat="1" ht="16" customHeight="1" x14ac:dyDescent="0.2"/>
    <row r="7430" customFormat="1" ht="16" customHeight="1" x14ac:dyDescent="0.2"/>
    <row r="7431" customFormat="1" ht="16" customHeight="1" x14ac:dyDescent="0.2"/>
    <row r="7432" customFormat="1" ht="16" customHeight="1" x14ac:dyDescent="0.2"/>
    <row r="7433" customFormat="1" ht="16" customHeight="1" x14ac:dyDescent="0.2"/>
    <row r="7434" customFormat="1" ht="16" customHeight="1" x14ac:dyDescent="0.2"/>
    <row r="7435" customFormat="1" ht="16" customHeight="1" x14ac:dyDescent="0.2"/>
    <row r="7436" customFormat="1" ht="16" customHeight="1" x14ac:dyDescent="0.2"/>
    <row r="7437" customFormat="1" ht="16" customHeight="1" x14ac:dyDescent="0.2"/>
    <row r="7438" customFormat="1" ht="16" customHeight="1" x14ac:dyDescent="0.2"/>
    <row r="7439" customFormat="1" ht="16" customHeight="1" x14ac:dyDescent="0.2"/>
    <row r="7440" customFormat="1" ht="16" customHeight="1" x14ac:dyDescent="0.2"/>
    <row r="7441" customFormat="1" ht="16" customHeight="1" x14ac:dyDescent="0.2"/>
    <row r="7442" customFormat="1" ht="16" customHeight="1" x14ac:dyDescent="0.2"/>
    <row r="7443" customFormat="1" ht="16" customHeight="1" x14ac:dyDescent="0.2"/>
    <row r="7444" customFormat="1" ht="16" customHeight="1" x14ac:dyDescent="0.2"/>
    <row r="7445" customFormat="1" ht="16" customHeight="1" x14ac:dyDescent="0.2"/>
    <row r="7446" customFormat="1" ht="16" customHeight="1" x14ac:dyDescent="0.2"/>
    <row r="7447" customFormat="1" ht="16" customHeight="1" x14ac:dyDescent="0.2"/>
    <row r="7448" customFormat="1" ht="16" customHeight="1" x14ac:dyDescent="0.2"/>
    <row r="7449" customFormat="1" ht="16" customHeight="1" x14ac:dyDescent="0.2"/>
    <row r="7450" customFormat="1" ht="16" customHeight="1" x14ac:dyDescent="0.2"/>
    <row r="7451" customFormat="1" ht="16" customHeight="1" x14ac:dyDescent="0.2"/>
    <row r="7452" customFormat="1" ht="16" customHeight="1" x14ac:dyDescent="0.2"/>
    <row r="7453" customFormat="1" ht="16" customHeight="1" x14ac:dyDescent="0.2"/>
    <row r="7454" customFormat="1" ht="16" customHeight="1" x14ac:dyDescent="0.2"/>
    <row r="7455" customFormat="1" ht="16" customHeight="1" x14ac:dyDescent="0.2"/>
    <row r="7456" customFormat="1" ht="16" customHeight="1" x14ac:dyDescent="0.2"/>
    <row r="7457" customFormat="1" ht="16" customHeight="1" x14ac:dyDescent="0.2"/>
    <row r="7458" customFormat="1" ht="16" customHeight="1" x14ac:dyDescent="0.2"/>
    <row r="7459" customFormat="1" ht="16" customHeight="1" x14ac:dyDescent="0.2"/>
    <row r="7460" customFormat="1" ht="16" customHeight="1" x14ac:dyDescent="0.2"/>
    <row r="7461" customFormat="1" ht="16" customHeight="1" x14ac:dyDescent="0.2"/>
    <row r="7462" customFormat="1" ht="16" customHeight="1" x14ac:dyDescent="0.2"/>
    <row r="7463" customFormat="1" ht="16" customHeight="1" x14ac:dyDescent="0.2"/>
    <row r="7464" customFormat="1" ht="16" customHeight="1" x14ac:dyDescent="0.2"/>
    <row r="7465" customFormat="1" ht="16" customHeight="1" x14ac:dyDescent="0.2"/>
    <row r="7466" customFormat="1" ht="16" customHeight="1" x14ac:dyDescent="0.2"/>
    <row r="7467" customFormat="1" ht="16" customHeight="1" x14ac:dyDescent="0.2"/>
    <row r="7468" customFormat="1" ht="16" customHeight="1" x14ac:dyDescent="0.2"/>
    <row r="7469" customFormat="1" ht="16" customHeight="1" x14ac:dyDescent="0.2"/>
    <row r="7470" customFormat="1" ht="16" customHeight="1" x14ac:dyDescent="0.2"/>
    <row r="7471" customFormat="1" ht="16" customHeight="1" x14ac:dyDescent="0.2"/>
    <row r="7472" customFormat="1" ht="16" customHeight="1" x14ac:dyDescent="0.2"/>
    <row r="7473" customFormat="1" ht="16" customHeight="1" x14ac:dyDescent="0.2"/>
    <row r="7474" customFormat="1" ht="16" customHeight="1" x14ac:dyDescent="0.2"/>
    <row r="7475" customFormat="1" ht="16" customHeight="1" x14ac:dyDescent="0.2"/>
    <row r="7476" customFormat="1" ht="16" customHeight="1" x14ac:dyDescent="0.2"/>
    <row r="7477" customFormat="1" ht="16" customHeight="1" x14ac:dyDescent="0.2"/>
    <row r="7478" customFormat="1" ht="16" customHeight="1" x14ac:dyDescent="0.2"/>
    <row r="7479" customFormat="1" ht="16" customHeight="1" x14ac:dyDescent="0.2"/>
    <row r="7480" customFormat="1" ht="16" customHeight="1" x14ac:dyDescent="0.2"/>
    <row r="7481" customFormat="1" ht="16" customHeight="1" x14ac:dyDescent="0.2"/>
    <row r="7482" customFormat="1" ht="16" customHeight="1" x14ac:dyDescent="0.2"/>
    <row r="7483" customFormat="1" ht="16" customHeight="1" x14ac:dyDescent="0.2"/>
    <row r="7484" customFormat="1" ht="16" customHeight="1" x14ac:dyDescent="0.2"/>
    <row r="7485" customFormat="1" ht="16" customHeight="1" x14ac:dyDescent="0.2"/>
    <row r="7486" customFormat="1" ht="16" customHeight="1" x14ac:dyDescent="0.2"/>
    <row r="7487" customFormat="1" ht="16" customHeight="1" x14ac:dyDescent="0.2"/>
    <row r="7488" customFormat="1" ht="16" customHeight="1" x14ac:dyDescent="0.2"/>
    <row r="7489" customFormat="1" ht="16" customHeight="1" x14ac:dyDescent="0.2"/>
    <row r="7490" customFormat="1" ht="16" customHeight="1" x14ac:dyDescent="0.2"/>
    <row r="7491" customFormat="1" ht="16" customHeight="1" x14ac:dyDescent="0.2"/>
    <row r="7492" customFormat="1" ht="16" customHeight="1" x14ac:dyDescent="0.2"/>
    <row r="7493" customFormat="1" ht="16" customHeight="1" x14ac:dyDescent="0.2"/>
    <row r="7494" customFormat="1" ht="16" customHeight="1" x14ac:dyDescent="0.2"/>
    <row r="7495" customFormat="1" ht="16" customHeight="1" x14ac:dyDescent="0.2"/>
    <row r="7496" customFormat="1" ht="16" customHeight="1" x14ac:dyDescent="0.2"/>
    <row r="7497" customFormat="1" ht="16" customHeight="1" x14ac:dyDescent="0.2"/>
    <row r="7498" customFormat="1" ht="16" customHeight="1" x14ac:dyDescent="0.2"/>
    <row r="7499" customFormat="1" ht="16" customHeight="1" x14ac:dyDescent="0.2"/>
    <row r="7500" customFormat="1" ht="16" customHeight="1" x14ac:dyDescent="0.2"/>
    <row r="7501" customFormat="1" ht="16" customHeight="1" x14ac:dyDescent="0.2"/>
    <row r="7502" customFormat="1" ht="16" customHeight="1" x14ac:dyDescent="0.2"/>
    <row r="7503" customFormat="1" ht="16" customHeight="1" x14ac:dyDescent="0.2"/>
    <row r="7504" customFormat="1" ht="16" customHeight="1" x14ac:dyDescent="0.2"/>
    <row r="7505" customFormat="1" ht="16" customHeight="1" x14ac:dyDescent="0.2"/>
    <row r="7506" customFormat="1" ht="16" customHeight="1" x14ac:dyDescent="0.2"/>
    <row r="7507" customFormat="1" ht="16" customHeight="1" x14ac:dyDescent="0.2"/>
    <row r="7508" customFormat="1" ht="16" customHeight="1" x14ac:dyDescent="0.2"/>
    <row r="7509" customFormat="1" ht="16" customHeight="1" x14ac:dyDescent="0.2"/>
    <row r="7510" customFormat="1" ht="16" customHeight="1" x14ac:dyDescent="0.2"/>
    <row r="7511" customFormat="1" ht="16" customHeight="1" x14ac:dyDescent="0.2"/>
    <row r="7512" customFormat="1" ht="16" customHeight="1" x14ac:dyDescent="0.2"/>
    <row r="7513" customFormat="1" ht="16" customHeight="1" x14ac:dyDescent="0.2"/>
    <row r="7514" customFormat="1" ht="16" customHeight="1" x14ac:dyDescent="0.2"/>
    <row r="7515" customFormat="1" ht="16" customHeight="1" x14ac:dyDescent="0.2"/>
    <row r="7516" customFormat="1" ht="16" customHeight="1" x14ac:dyDescent="0.2"/>
    <row r="7517" customFormat="1" ht="16" customHeight="1" x14ac:dyDescent="0.2"/>
    <row r="7518" customFormat="1" ht="16" customHeight="1" x14ac:dyDescent="0.2"/>
    <row r="7519" customFormat="1" ht="16" customHeight="1" x14ac:dyDescent="0.2"/>
    <row r="7520" customFormat="1" ht="16" customHeight="1" x14ac:dyDescent="0.2"/>
    <row r="7521" customFormat="1" ht="16" customHeight="1" x14ac:dyDescent="0.2"/>
    <row r="7522" customFormat="1" ht="16" customHeight="1" x14ac:dyDescent="0.2"/>
    <row r="7523" customFormat="1" ht="16" customHeight="1" x14ac:dyDescent="0.2"/>
    <row r="7524" customFormat="1" ht="16" customHeight="1" x14ac:dyDescent="0.2"/>
    <row r="7525" customFormat="1" ht="16" customHeight="1" x14ac:dyDescent="0.2"/>
    <row r="7526" customFormat="1" ht="16" customHeight="1" x14ac:dyDescent="0.2"/>
    <row r="7527" customFormat="1" ht="16" customHeight="1" x14ac:dyDescent="0.2"/>
    <row r="7528" customFormat="1" ht="16" customHeight="1" x14ac:dyDescent="0.2"/>
    <row r="7529" customFormat="1" ht="16" customHeight="1" x14ac:dyDescent="0.2"/>
    <row r="7530" customFormat="1" ht="16" customHeight="1" x14ac:dyDescent="0.2"/>
    <row r="7531" customFormat="1" ht="16" customHeight="1" x14ac:dyDescent="0.2"/>
    <row r="7532" customFormat="1" ht="16" customHeight="1" x14ac:dyDescent="0.2"/>
    <row r="7533" customFormat="1" ht="16" customHeight="1" x14ac:dyDescent="0.2"/>
    <row r="7534" customFormat="1" ht="16" customHeight="1" x14ac:dyDescent="0.2"/>
    <row r="7535" customFormat="1" ht="16" customHeight="1" x14ac:dyDescent="0.2"/>
    <row r="7536" customFormat="1" ht="16" customHeight="1" x14ac:dyDescent="0.2"/>
    <row r="7537" customFormat="1" ht="16" customHeight="1" x14ac:dyDescent="0.2"/>
    <row r="7538" customFormat="1" ht="16" customHeight="1" x14ac:dyDescent="0.2"/>
    <row r="7539" customFormat="1" ht="16" customHeight="1" x14ac:dyDescent="0.2"/>
    <row r="7540" customFormat="1" ht="16" customHeight="1" x14ac:dyDescent="0.2"/>
    <row r="7541" customFormat="1" ht="16" customHeight="1" x14ac:dyDescent="0.2"/>
    <row r="7542" customFormat="1" ht="16" customHeight="1" x14ac:dyDescent="0.2"/>
    <row r="7543" customFormat="1" ht="16" customHeight="1" x14ac:dyDescent="0.2"/>
    <row r="7544" customFormat="1" ht="16" customHeight="1" x14ac:dyDescent="0.2"/>
    <row r="7545" customFormat="1" ht="16" customHeight="1" x14ac:dyDescent="0.2"/>
    <row r="7546" customFormat="1" ht="16" customHeight="1" x14ac:dyDescent="0.2"/>
    <row r="7547" customFormat="1" ht="16" customHeight="1" x14ac:dyDescent="0.2"/>
    <row r="7548" customFormat="1" ht="16" customHeight="1" x14ac:dyDescent="0.2"/>
    <row r="7549" customFormat="1" ht="16" customHeight="1" x14ac:dyDescent="0.2"/>
    <row r="7550" customFormat="1" ht="16" customHeight="1" x14ac:dyDescent="0.2"/>
    <row r="7551" customFormat="1" ht="16" customHeight="1" x14ac:dyDescent="0.2"/>
    <row r="7552" customFormat="1" ht="16" customHeight="1" x14ac:dyDescent="0.2"/>
    <row r="7553" customFormat="1" ht="16" customHeight="1" x14ac:dyDescent="0.2"/>
    <row r="7554" customFormat="1" ht="16" customHeight="1" x14ac:dyDescent="0.2"/>
    <row r="7555" customFormat="1" ht="16" customHeight="1" x14ac:dyDescent="0.2"/>
    <row r="7556" customFormat="1" ht="16" customHeight="1" x14ac:dyDescent="0.2"/>
    <row r="7557" customFormat="1" ht="16" customHeight="1" x14ac:dyDescent="0.2"/>
    <row r="7558" customFormat="1" ht="16" customHeight="1" x14ac:dyDescent="0.2"/>
    <row r="7559" customFormat="1" ht="16" customHeight="1" x14ac:dyDescent="0.2"/>
    <row r="7560" customFormat="1" ht="16" customHeight="1" x14ac:dyDescent="0.2"/>
    <row r="7561" customFormat="1" ht="16" customHeight="1" x14ac:dyDescent="0.2"/>
    <row r="7562" customFormat="1" ht="16" customHeight="1" x14ac:dyDescent="0.2"/>
    <row r="7563" customFormat="1" ht="16" customHeight="1" x14ac:dyDescent="0.2"/>
    <row r="7564" customFormat="1" ht="16" customHeight="1" x14ac:dyDescent="0.2"/>
    <row r="7565" customFormat="1" ht="16" customHeight="1" x14ac:dyDescent="0.2"/>
    <row r="7566" customFormat="1" ht="16" customHeight="1" x14ac:dyDescent="0.2"/>
    <row r="7567" customFormat="1" ht="16" customHeight="1" x14ac:dyDescent="0.2"/>
    <row r="7568" customFormat="1" ht="16" customHeight="1" x14ac:dyDescent="0.2"/>
    <row r="7569" customFormat="1" ht="16" customHeight="1" x14ac:dyDescent="0.2"/>
    <row r="7570" customFormat="1" ht="16" customHeight="1" x14ac:dyDescent="0.2"/>
    <row r="7571" customFormat="1" ht="16" customHeight="1" x14ac:dyDescent="0.2"/>
    <row r="7572" customFormat="1" ht="16" customHeight="1" x14ac:dyDescent="0.2"/>
    <row r="7573" customFormat="1" ht="16" customHeight="1" x14ac:dyDescent="0.2"/>
    <row r="7574" customFormat="1" ht="16" customHeight="1" x14ac:dyDescent="0.2"/>
    <row r="7575" customFormat="1" ht="16" customHeight="1" x14ac:dyDescent="0.2"/>
    <row r="7576" customFormat="1" ht="16" customHeight="1" x14ac:dyDescent="0.2"/>
    <row r="7577" customFormat="1" ht="16" customHeight="1" x14ac:dyDescent="0.2"/>
    <row r="7578" customFormat="1" ht="16" customHeight="1" x14ac:dyDescent="0.2"/>
    <row r="7579" customFormat="1" ht="16" customHeight="1" x14ac:dyDescent="0.2"/>
    <row r="7580" customFormat="1" ht="16" customHeight="1" x14ac:dyDescent="0.2"/>
    <row r="7581" customFormat="1" ht="16" customHeight="1" x14ac:dyDescent="0.2"/>
    <row r="7582" customFormat="1" ht="16" customHeight="1" x14ac:dyDescent="0.2"/>
    <row r="7583" customFormat="1" ht="16" customHeight="1" x14ac:dyDescent="0.2"/>
    <row r="7584" customFormat="1" ht="16" customHeight="1" x14ac:dyDescent="0.2"/>
    <row r="7585" customFormat="1" ht="16" customHeight="1" x14ac:dyDescent="0.2"/>
    <row r="7586" customFormat="1" ht="16" customHeight="1" x14ac:dyDescent="0.2"/>
    <row r="7587" customFormat="1" ht="16" customHeight="1" x14ac:dyDescent="0.2"/>
    <row r="7588" customFormat="1" ht="16" customHeight="1" x14ac:dyDescent="0.2"/>
    <row r="7589" customFormat="1" ht="16" customHeight="1" x14ac:dyDescent="0.2"/>
    <row r="7590" customFormat="1" ht="16" customHeight="1" x14ac:dyDescent="0.2"/>
    <row r="7591" customFormat="1" ht="16" customHeight="1" x14ac:dyDescent="0.2"/>
    <row r="7592" customFormat="1" ht="16" customHeight="1" x14ac:dyDescent="0.2"/>
    <row r="7593" customFormat="1" ht="16" customHeight="1" x14ac:dyDescent="0.2"/>
    <row r="7594" customFormat="1" ht="16" customHeight="1" x14ac:dyDescent="0.2"/>
    <row r="7595" customFormat="1" ht="16" customHeight="1" x14ac:dyDescent="0.2"/>
    <row r="7596" customFormat="1" ht="16" customHeight="1" x14ac:dyDescent="0.2"/>
    <row r="7597" customFormat="1" ht="16" customHeight="1" x14ac:dyDescent="0.2"/>
    <row r="7598" customFormat="1" ht="16" customHeight="1" x14ac:dyDescent="0.2"/>
    <row r="7599" customFormat="1" ht="16" customHeight="1" x14ac:dyDescent="0.2"/>
    <row r="7600" customFormat="1" ht="16" customHeight="1" x14ac:dyDescent="0.2"/>
    <row r="7601" customFormat="1" ht="16" customHeight="1" x14ac:dyDescent="0.2"/>
    <row r="7602" customFormat="1" ht="16" customHeight="1" x14ac:dyDescent="0.2"/>
    <row r="7603" customFormat="1" ht="16" customHeight="1" x14ac:dyDescent="0.2"/>
    <row r="7604" customFormat="1" ht="16" customHeight="1" x14ac:dyDescent="0.2"/>
    <row r="7605" customFormat="1" ht="16" customHeight="1" x14ac:dyDescent="0.2"/>
    <row r="7606" customFormat="1" ht="16" customHeight="1" x14ac:dyDescent="0.2"/>
    <row r="7607" customFormat="1" ht="16" customHeight="1" x14ac:dyDescent="0.2"/>
    <row r="7608" customFormat="1" ht="16" customHeight="1" x14ac:dyDescent="0.2"/>
    <row r="7609" customFormat="1" ht="16" customHeight="1" x14ac:dyDescent="0.2"/>
    <row r="7610" customFormat="1" ht="16" customHeight="1" x14ac:dyDescent="0.2"/>
    <row r="7611" customFormat="1" ht="16" customHeight="1" x14ac:dyDescent="0.2"/>
    <row r="7612" customFormat="1" ht="16" customHeight="1" x14ac:dyDescent="0.2"/>
    <row r="7613" customFormat="1" ht="16" customHeight="1" x14ac:dyDescent="0.2"/>
    <row r="7614" customFormat="1" ht="16" customHeight="1" x14ac:dyDescent="0.2"/>
    <row r="7615" customFormat="1" ht="16" customHeight="1" x14ac:dyDescent="0.2"/>
    <row r="7616" customFormat="1" ht="16" customHeight="1" x14ac:dyDescent="0.2"/>
    <row r="7617" customFormat="1" ht="16" customHeight="1" x14ac:dyDescent="0.2"/>
    <row r="7618" customFormat="1" ht="16" customHeight="1" x14ac:dyDescent="0.2"/>
    <row r="7619" customFormat="1" ht="16" customHeight="1" x14ac:dyDescent="0.2"/>
    <row r="7620" customFormat="1" ht="16" customHeight="1" x14ac:dyDescent="0.2"/>
    <row r="7621" customFormat="1" ht="16" customHeight="1" x14ac:dyDescent="0.2"/>
    <row r="7622" customFormat="1" ht="16" customHeight="1" x14ac:dyDescent="0.2"/>
    <row r="7623" customFormat="1" ht="16" customHeight="1" x14ac:dyDescent="0.2"/>
    <row r="7624" customFormat="1" ht="16" customHeight="1" x14ac:dyDescent="0.2"/>
    <row r="7625" customFormat="1" ht="16" customHeight="1" x14ac:dyDescent="0.2"/>
    <row r="7626" customFormat="1" ht="16" customHeight="1" x14ac:dyDescent="0.2"/>
    <row r="7627" customFormat="1" ht="16" customHeight="1" x14ac:dyDescent="0.2"/>
    <row r="7628" customFormat="1" ht="16" customHeight="1" x14ac:dyDescent="0.2"/>
    <row r="7629" customFormat="1" ht="16" customHeight="1" x14ac:dyDescent="0.2"/>
    <row r="7630" customFormat="1" ht="16" customHeight="1" x14ac:dyDescent="0.2"/>
    <row r="7631" customFormat="1" ht="16" customHeight="1" x14ac:dyDescent="0.2"/>
    <row r="7632" customFormat="1" ht="16" customHeight="1" x14ac:dyDescent="0.2"/>
    <row r="7633" customFormat="1" ht="16" customHeight="1" x14ac:dyDescent="0.2"/>
    <row r="7634" customFormat="1" ht="16" customHeight="1" x14ac:dyDescent="0.2"/>
    <row r="7635" customFormat="1" ht="16" customHeight="1" x14ac:dyDescent="0.2"/>
    <row r="7636" customFormat="1" ht="16" customHeight="1" x14ac:dyDescent="0.2"/>
    <row r="7637" customFormat="1" ht="16" customHeight="1" x14ac:dyDescent="0.2"/>
    <row r="7638" customFormat="1" ht="16" customHeight="1" x14ac:dyDescent="0.2"/>
    <row r="7639" customFormat="1" ht="16" customHeight="1" x14ac:dyDescent="0.2"/>
    <row r="7640" customFormat="1" ht="16" customHeight="1" x14ac:dyDescent="0.2"/>
    <row r="7641" customFormat="1" ht="16" customHeight="1" x14ac:dyDescent="0.2"/>
    <row r="7642" customFormat="1" ht="16" customHeight="1" x14ac:dyDescent="0.2"/>
    <row r="7643" customFormat="1" ht="16" customHeight="1" x14ac:dyDescent="0.2"/>
    <row r="7644" customFormat="1" ht="16" customHeight="1" x14ac:dyDescent="0.2"/>
    <row r="7645" customFormat="1" ht="16" customHeight="1" x14ac:dyDescent="0.2"/>
    <row r="7646" customFormat="1" ht="16" customHeight="1" x14ac:dyDescent="0.2"/>
    <row r="7647" customFormat="1" ht="16" customHeight="1" x14ac:dyDescent="0.2"/>
    <row r="7648" customFormat="1" ht="16" customHeight="1" x14ac:dyDescent="0.2"/>
    <row r="7649" customFormat="1" ht="16" customHeight="1" x14ac:dyDescent="0.2"/>
    <row r="7650" customFormat="1" ht="16" customHeight="1" x14ac:dyDescent="0.2"/>
    <row r="7651" customFormat="1" ht="16" customHeight="1" x14ac:dyDescent="0.2"/>
    <row r="7652" customFormat="1" ht="16" customHeight="1" x14ac:dyDescent="0.2"/>
    <row r="7653" customFormat="1" ht="16" customHeight="1" x14ac:dyDescent="0.2"/>
    <row r="7654" customFormat="1" ht="16" customHeight="1" x14ac:dyDescent="0.2"/>
    <row r="7655" customFormat="1" ht="16" customHeight="1" x14ac:dyDescent="0.2"/>
    <row r="7656" customFormat="1" ht="16" customHeight="1" x14ac:dyDescent="0.2"/>
    <row r="7657" customFormat="1" ht="16" customHeight="1" x14ac:dyDescent="0.2"/>
    <row r="7658" customFormat="1" ht="16" customHeight="1" x14ac:dyDescent="0.2"/>
    <row r="7659" customFormat="1" ht="16" customHeight="1" x14ac:dyDescent="0.2"/>
    <row r="7660" customFormat="1" ht="16" customHeight="1" x14ac:dyDescent="0.2"/>
    <row r="7661" customFormat="1" ht="16" customHeight="1" x14ac:dyDescent="0.2"/>
    <row r="7662" customFormat="1" ht="16" customHeight="1" x14ac:dyDescent="0.2"/>
    <row r="7663" customFormat="1" ht="16" customHeight="1" x14ac:dyDescent="0.2"/>
    <row r="7664" customFormat="1" ht="16" customHeight="1" x14ac:dyDescent="0.2"/>
    <row r="7665" customFormat="1" ht="16" customHeight="1" x14ac:dyDescent="0.2"/>
    <row r="7666" customFormat="1" ht="16" customHeight="1" x14ac:dyDescent="0.2"/>
    <row r="7667" customFormat="1" ht="16" customHeight="1" x14ac:dyDescent="0.2"/>
    <row r="7668" customFormat="1" ht="16" customHeight="1" x14ac:dyDescent="0.2"/>
    <row r="7669" customFormat="1" ht="16" customHeight="1" x14ac:dyDescent="0.2"/>
    <row r="7670" customFormat="1" ht="16" customHeight="1" x14ac:dyDescent="0.2"/>
    <row r="7671" customFormat="1" ht="16" customHeight="1" x14ac:dyDescent="0.2"/>
    <row r="7672" customFormat="1" ht="16" customHeight="1" x14ac:dyDescent="0.2"/>
    <row r="7673" customFormat="1" ht="16" customHeight="1" x14ac:dyDescent="0.2"/>
    <row r="7674" customFormat="1" ht="16" customHeight="1" x14ac:dyDescent="0.2"/>
    <row r="7675" customFormat="1" ht="16" customHeight="1" x14ac:dyDescent="0.2"/>
    <row r="7676" customFormat="1" ht="16" customHeight="1" x14ac:dyDescent="0.2"/>
    <row r="7677" customFormat="1" ht="16" customHeight="1" x14ac:dyDescent="0.2"/>
    <row r="7678" customFormat="1" ht="16" customHeight="1" x14ac:dyDescent="0.2"/>
    <row r="7679" customFormat="1" ht="16" customHeight="1" x14ac:dyDescent="0.2"/>
    <row r="7680" customFormat="1" ht="16" customHeight="1" x14ac:dyDescent="0.2"/>
    <row r="7681" customFormat="1" ht="16" customHeight="1" x14ac:dyDescent="0.2"/>
    <row r="7682" customFormat="1" ht="16" customHeight="1" x14ac:dyDescent="0.2"/>
    <row r="7683" customFormat="1" ht="16" customHeight="1" x14ac:dyDescent="0.2"/>
    <row r="7684" customFormat="1" ht="16" customHeight="1" x14ac:dyDescent="0.2"/>
    <row r="7685" customFormat="1" ht="16" customHeight="1" x14ac:dyDescent="0.2"/>
    <row r="7686" customFormat="1" ht="16" customHeight="1" x14ac:dyDescent="0.2"/>
    <row r="7687" customFormat="1" ht="16" customHeight="1" x14ac:dyDescent="0.2"/>
    <row r="7688" customFormat="1" ht="16" customHeight="1" x14ac:dyDescent="0.2"/>
    <row r="7689" customFormat="1" ht="16" customHeight="1" x14ac:dyDescent="0.2"/>
    <row r="7690" customFormat="1" ht="16" customHeight="1" x14ac:dyDescent="0.2"/>
    <row r="7691" customFormat="1" ht="16" customHeight="1" x14ac:dyDescent="0.2"/>
    <row r="7692" customFormat="1" ht="16" customHeight="1" x14ac:dyDescent="0.2"/>
    <row r="7693" customFormat="1" ht="16" customHeight="1" x14ac:dyDescent="0.2"/>
    <row r="7694" customFormat="1" ht="16" customHeight="1" x14ac:dyDescent="0.2"/>
    <row r="7695" customFormat="1" ht="16" customHeight="1" x14ac:dyDescent="0.2"/>
    <row r="7696" customFormat="1" ht="16" customHeight="1" x14ac:dyDescent="0.2"/>
    <row r="7697" customFormat="1" ht="16" customHeight="1" x14ac:dyDescent="0.2"/>
    <row r="7698" customFormat="1" ht="16" customHeight="1" x14ac:dyDescent="0.2"/>
    <row r="7699" customFormat="1" ht="16" customHeight="1" x14ac:dyDescent="0.2"/>
    <row r="7700" customFormat="1" ht="16" customHeight="1" x14ac:dyDescent="0.2"/>
    <row r="7701" customFormat="1" ht="16" customHeight="1" x14ac:dyDescent="0.2"/>
    <row r="7702" customFormat="1" ht="16" customHeight="1" x14ac:dyDescent="0.2"/>
    <row r="7703" customFormat="1" ht="16" customHeight="1" x14ac:dyDescent="0.2"/>
    <row r="7704" customFormat="1" ht="16" customHeight="1" x14ac:dyDescent="0.2"/>
    <row r="7705" customFormat="1" ht="16" customHeight="1" x14ac:dyDescent="0.2"/>
    <row r="7706" customFormat="1" ht="16" customHeight="1" x14ac:dyDescent="0.2"/>
    <row r="7707" customFormat="1" ht="16" customHeight="1" x14ac:dyDescent="0.2"/>
    <row r="7708" customFormat="1" ht="16" customHeight="1" x14ac:dyDescent="0.2"/>
    <row r="7709" customFormat="1" ht="16" customHeight="1" x14ac:dyDescent="0.2"/>
    <row r="7710" customFormat="1" ht="16" customHeight="1" x14ac:dyDescent="0.2"/>
    <row r="7711" customFormat="1" ht="16" customHeight="1" x14ac:dyDescent="0.2"/>
    <row r="7712" customFormat="1" ht="16" customHeight="1" x14ac:dyDescent="0.2"/>
    <row r="7713" customFormat="1" ht="16" customHeight="1" x14ac:dyDescent="0.2"/>
    <row r="7714" customFormat="1" ht="16" customHeight="1" x14ac:dyDescent="0.2"/>
    <row r="7715" customFormat="1" ht="16" customHeight="1" x14ac:dyDescent="0.2"/>
    <row r="7716" customFormat="1" ht="16" customHeight="1" x14ac:dyDescent="0.2"/>
    <row r="7717" customFormat="1" ht="16" customHeight="1" x14ac:dyDescent="0.2"/>
    <row r="7718" customFormat="1" ht="16" customHeight="1" x14ac:dyDescent="0.2"/>
    <row r="7719" customFormat="1" ht="16" customHeight="1" x14ac:dyDescent="0.2"/>
    <row r="7720" customFormat="1" ht="16" customHeight="1" x14ac:dyDescent="0.2"/>
    <row r="7721" customFormat="1" ht="16" customHeight="1" x14ac:dyDescent="0.2"/>
    <row r="7722" customFormat="1" ht="16" customHeight="1" x14ac:dyDescent="0.2"/>
    <row r="7723" customFormat="1" ht="16" customHeight="1" x14ac:dyDescent="0.2"/>
    <row r="7724" customFormat="1" ht="16" customHeight="1" x14ac:dyDescent="0.2"/>
    <row r="7725" customFormat="1" ht="16" customHeight="1" x14ac:dyDescent="0.2"/>
    <row r="7726" customFormat="1" ht="16" customHeight="1" x14ac:dyDescent="0.2"/>
    <row r="7727" customFormat="1" ht="16" customHeight="1" x14ac:dyDescent="0.2"/>
    <row r="7728" customFormat="1" ht="16" customHeight="1" x14ac:dyDescent="0.2"/>
    <row r="7729" customFormat="1" ht="16" customHeight="1" x14ac:dyDescent="0.2"/>
    <row r="7730" customFormat="1" ht="16" customHeight="1" x14ac:dyDescent="0.2"/>
    <row r="7731" customFormat="1" ht="16" customHeight="1" x14ac:dyDescent="0.2"/>
    <row r="7732" customFormat="1" ht="16" customHeight="1" x14ac:dyDescent="0.2"/>
    <row r="7733" customFormat="1" ht="16" customHeight="1" x14ac:dyDescent="0.2"/>
    <row r="7734" customFormat="1" ht="16" customHeight="1" x14ac:dyDescent="0.2"/>
    <row r="7735" customFormat="1" ht="16" customHeight="1" x14ac:dyDescent="0.2"/>
    <row r="7736" customFormat="1" ht="16" customHeight="1" x14ac:dyDescent="0.2"/>
    <row r="7737" customFormat="1" ht="16" customHeight="1" x14ac:dyDescent="0.2"/>
    <row r="7738" customFormat="1" ht="16" customHeight="1" x14ac:dyDescent="0.2"/>
    <row r="7739" customFormat="1" ht="16" customHeight="1" x14ac:dyDescent="0.2"/>
    <row r="7740" customFormat="1" ht="16" customHeight="1" x14ac:dyDescent="0.2"/>
    <row r="7741" customFormat="1" ht="16" customHeight="1" x14ac:dyDescent="0.2"/>
    <row r="7742" customFormat="1" ht="16" customHeight="1" x14ac:dyDescent="0.2"/>
    <row r="7743" customFormat="1" ht="16" customHeight="1" x14ac:dyDescent="0.2"/>
    <row r="7744" customFormat="1" ht="16" customHeight="1" x14ac:dyDescent="0.2"/>
    <row r="7745" customFormat="1" ht="16" customHeight="1" x14ac:dyDescent="0.2"/>
    <row r="7746" customFormat="1" ht="16" customHeight="1" x14ac:dyDescent="0.2"/>
    <row r="7747" customFormat="1" ht="16" customHeight="1" x14ac:dyDescent="0.2"/>
    <row r="7748" customFormat="1" ht="16" customHeight="1" x14ac:dyDescent="0.2"/>
    <row r="7749" customFormat="1" ht="16" customHeight="1" x14ac:dyDescent="0.2"/>
    <row r="7750" customFormat="1" ht="16" customHeight="1" x14ac:dyDescent="0.2"/>
    <row r="7751" customFormat="1" ht="16" customHeight="1" x14ac:dyDescent="0.2"/>
    <row r="7752" customFormat="1" ht="16" customHeight="1" x14ac:dyDescent="0.2"/>
    <row r="7753" customFormat="1" ht="16" customHeight="1" x14ac:dyDescent="0.2"/>
    <row r="7754" customFormat="1" ht="16" customHeight="1" x14ac:dyDescent="0.2"/>
    <row r="7755" customFormat="1" ht="16" customHeight="1" x14ac:dyDescent="0.2"/>
    <row r="7756" customFormat="1" ht="16" customHeight="1" x14ac:dyDescent="0.2"/>
    <row r="7757" customFormat="1" ht="16" customHeight="1" x14ac:dyDescent="0.2"/>
    <row r="7758" customFormat="1" ht="16" customHeight="1" x14ac:dyDescent="0.2"/>
    <row r="7759" customFormat="1" ht="16" customHeight="1" x14ac:dyDescent="0.2"/>
    <row r="7760" customFormat="1" ht="16" customHeight="1" x14ac:dyDescent="0.2"/>
    <row r="7761" customFormat="1" ht="16" customHeight="1" x14ac:dyDescent="0.2"/>
    <row r="7762" customFormat="1" ht="16" customHeight="1" x14ac:dyDescent="0.2"/>
    <row r="7763" customFormat="1" ht="16" customHeight="1" x14ac:dyDescent="0.2"/>
    <row r="7764" customFormat="1" ht="16" customHeight="1" x14ac:dyDescent="0.2"/>
    <row r="7765" customFormat="1" ht="16" customHeight="1" x14ac:dyDescent="0.2"/>
    <row r="7766" customFormat="1" ht="16" customHeight="1" x14ac:dyDescent="0.2"/>
    <row r="7767" customFormat="1" ht="16" customHeight="1" x14ac:dyDescent="0.2"/>
    <row r="7768" customFormat="1" ht="16" customHeight="1" x14ac:dyDescent="0.2"/>
    <row r="7769" customFormat="1" ht="16" customHeight="1" x14ac:dyDescent="0.2"/>
    <row r="7770" customFormat="1" ht="16" customHeight="1" x14ac:dyDescent="0.2"/>
    <row r="7771" customFormat="1" ht="16" customHeight="1" x14ac:dyDescent="0.2"/>
    <row r="7772" customFormat="1" ht="16" customHeight="1" x14ac:dyDescent="0.2"/>
    <row r="7773" customFormat="1" ht="16" customHeight="1" x14ac:dyDescent="0.2"/>
    <row r="7774" customFormat="1" ht="16" customHeight="1" x14ac:dyDescent="0.2"/>
    <row r="7775" customFormat="1" ht="16" customHeight="1" x14ac:dyDescent="0.2"/>
    <row r="7776" customFormat="1" ht="16" customHeight="1" x14ac:dyDescent="0.2"/>
    <row r="7777" customFormat="1" ht="16" customHeight="1" x14ac:dyDescent="0.2"/>
    <row r="7778" customFormat="1" ht="16" customHeight="1" x14ac:dyDescent="0.2"/>
    <row r="7779" customFormat="1" ht="16" customHeight="1" x14ac:dyDescent="0.2"/>
    <row r="7780" customFormat="1" ht="16" customHeight="1" x14ac:dyDescent="0.2"/>
    <row r="7781" customFormat="1" ht="16" customHeight="1" x14ac:dyDescent="0.2"/>
    <row r="7782" customFormat="1" ht="16" customHeight="1" x14ac:dyDescent="0.2"/>
    <row r="7783" customFormat="1" ht="16" customHeight="1" x14ac:dyDescent="0.2"/>
    <row r="7784" customFormat="1" ht="16" customHeight="1" x14ac:dyDescent="0.2"/>
    <row r="7785" customFormat="1" ht="16" customHeight="1" x14ac:dyDescent="0.2"/>
    <row r="7786" customFormat="1" ht="16" customHeight="1" x14ac:dyDescent="0.2"/>
    <row r="7787" customFormat="1" ht="16" customHeight="1" x14ac:dyDescent="0.2"/>
    <row r="7788" customFormat="1" ht="16" customHeight="1" x14ac:dyDescent="0.2"/>
    <row r="7789" customFormat="1" ht="16" customHeight="1" x14ac:dyDescent="0.2"/>
    <row r="7790" customFormat="1" ht="16" customHeight="1" x14ac:dyDescent="0.2"/>
    <row r="7791" customFormat="1" ht="16" customHeight="1" x14ac:dyDescent="0.2"/>
    <row r="7792" customFormat="1" ht="16" customHeight="1" x14ac:dyDescent="0.2"/>
    <row r="7793" customFormat="1" ht="16" customHeight="1" x14ac:dyDescent="0.2"/>
    <row r="7794" customFormat="1" ht="16" customHeight="1" x14ac:dyDescent="0.2"/>
    <row r="7795" customFormat="1" ht="16" customHeight="1" x14ac:dyDescent="0.2"/>
    <row r="7796" customFormat="1" ht="16" customHeight="1" x14ac:dyDescent="0.2"/>
    <row r="7797" customFormat="1" ht="16" customHeight="1" x14ac:dyDescent="0.2"/>
    <row r="7798" customFormat="1" ht="16" customHeight="1" x14ac:dyDescent="0.2"/>
    <row r="7799" customFormat="1" ht="16" customHeight="1" x14ac:dyDescent="0.2"/>
    <row r="7800" customFormat="1" ht="16" customHeight="1" x14ac:dyDescent="0.2"/>
    <row r="7801" customFormat="1" ht="16" customHeight="1" x14ac:dyDescent="0.2"/>
    <row r="7802" customFormat="1" ht="16" customHeight="1" x14ac:dyDescent="0.2"/>
    <row r="7803" customFormat="1" ht="16" customHeight="1" x14ac:dyDescent="0.2"/>
    <row r="7804" customFormat="1" ht="16" customHeight="1" x14ac:dyDescent="0.2"/>
    <row r="7805" customFormat="1" ht="16" customHeight="1" x14ac:dyDescent="0.2"/>
    <row r="7806" customFormat="1" ht="16" customHeight="1" x14ac:dyDescent="0.2"/>
    <row r="7807" customFormat="1" ht="16" customHeight="1" x14ac:dyDescent="0.2"/>
    <row r="7808" customFormat="1" ht="16" customHeight="1" x14ac:dyDescent="0.2"/>
    <row r="7809" customFormat="1" ht="16" customHeight="1" x14ac:dyDescent="0.2"/>
    <row r="7810" customFormat="1" ht="16" customHeight="1" x14ac:dyDescent="0.2"/>
    <row r="7811" customFormat="1" ht="16" customHeight="1" x14ac:dyDescent="0.2"/>
    <row r="7812" customFormat="1" ht="16" customHeight="1" x14ac:dyDescent="0.2"/>
    <row r="7813" customFormat="1" ht="16" customHeight="1" x14ac:dyDescent="0.2"/>
    <row r="7814" customFormat="1" ht="16" customHeight="1" x14ac:dyDescent="0.2"/>
    <row r="7815" customFormat="1" ht="16" customHeight="1" x14ac:dyDescent="0.2"/>
    <row r="7816" customFormat="1" ht="16" customHeight="1" x14ac:dyDescent="0.2"/>
    <row r="7817" customFormat="1" ht="16" customHeight="1" x14ac:dyDescent="0.2"/>
    <row r="7818" customFormat="1" ht="16" customHeight="1" x14ac:dyDescent="0.2"/>
    <row r="7819" customFormat="1" ht="16" customHeight="1" x14ac:dyDescent="0.2"/>
    <row r="7820" customFormat="1" ht="16" customHeight="1" x14ac:dyDescent="0.2"/>
    <row r="7821" customFormat="1" ht="16" customHeight="1" x14ac:dyDescent="0.2"/>
    <row r="7822" customFormat="1" ht="16" customHeight="1" x14ac:dyDescent="0.2"/>
    <row r="7823" customFormat="1" ht="16" customHeight="1" x14ac:dyDescent="0.2"/>
    <row r="7824" customFormat="1" ht="16" customHeight="1" x14ac:dyDescent="0.2"/>
    <row r="7825" customFormat="1" ht="16" customHeight="1" x14ac:dyDescent="0.2"/>
    <row r="7826" customFormat="1" ht="16" customHeight="1" x14ac:dyDescent="0.2"/>
    <row r="7827" customFormat="1" ht="16" customHeight="1" x14ac:dyDescent="0.2"/>
    <row r="7828" customFormat="1" ht="16" customHeight="1" x14ac:dyDescent="0.2"/>
    <row r="7829" customFormat="1" ht="16" customHeight="1" x14ac:dyDescent="0.2"/>
    <row r="7830" customFormat="1" ht="16" customHeight="1" x14ac:dyDescent="0.2"/>
    <row r="7831" customFormat="1" ht="16" customHeight="1" x14ac:dyDescent="0.2"/>
    <row r="7832" customFormat="1" ht="16" customHeight="1" x14ac:dyDescent="0.2"/>
    <row r="7833" customFormat="1" ht="16" customHeight="1" x14ac:dyDescent="0.2"/>
    <row r="7834" customFormat="1" ht="16" customHeight="1" x14ac:dyDescent="0.2"/>
    <row r="7835" customFormat="1" ht="16" customHeight="1" x14ac:dyDescent="0.2"/>
    <row r="7836" customFormat="1" ht="16" customHeight="1" x14ac:dyDescent="0.2"/>
    <row r="7837" customFormat="1" ht="16" customHeight="1" x14ac:dyDescent="0.2"/>
    <row r="7838" customFormat="1" ht="16" customHeight="1" x14ac:dyDescent="0.2"/>
    <row r="7839" customFormat="1" ht="16" customHeight="1" x14ac:dyDescent="0.2"/>
    <row r="7840" customFormat="1" ht="16" customHeight="1" x14ac:dyDescent="0.2"/>
    <row r="7841" customFormat="1" ht="16" customHeight="1" x14ac:dyDescent="0.2"/>
    <row r="7842" customFormat="1" ht="16" customHeight="1" x14ac:dyDescent="0.2"/>
    <row r="7843" customFormat="1" ht="16" customHeight="1" x14ac:dyDescent="0.2"/>
    <row r="7844" customFormat="1" ht="16" customHeight="1" x14ac:dyDescent="0.2"/>
    <row r="7845" customFormat="1" ht="16" customHeight="1" x14ac:dyDescent="0.2"/>
    <row r="7846" customFormat="1" ht="16" customHeight="1" x14ac:dyDescent="0.2"/>
    <row r="7847" customFormat="1" ht="16" customHeight="1" x14ac:dyDescent="0.2"/>
    <row r="7848" customFormat="1" ht="16" customHeight="1" x14ac:dyDescent="0.2"/>
    <row r="7849" customFormat="1" ht="16" customHeight="1" x14ac:dyDescent="0.2"/>
    <row r="7850" customFormat="1" ht="16" customHeight="1" x14ac:dyDescent="0.2"/>
    <row r="7851" customFormat="1" ht="16" customHeight="1" x14ac:dyDescent="0.2"/>
    <row r="7852" customFormat="1" ht="16" customHeight="1" x14ac:dyDescent="0.2"/>
    <row r="7853" customFormat="1" ht="16" customHeight="1" x14ac:dyDescent="0.2"/>
    <row r="7854" customFormat="1" ht="16" customHeight="1" x14ac:dyDescent="0.2"/>
    <row r="7855" customFormat="1" ht="16" customHeight="1" x14ac:dyDescent="0.2"/>
    <row r="7856" customFormat="1" ht="16" customHeight="1" x14ac:dyDescent="0.2"/>
    <row r="7857" customFormat="1" ht="16" customHeight="1" x14ac:dyDescent="0.2"/>
    <row r="7858" customFormat="1" ht="16" customHeight="1" x14ac:dyDescent="0.2"/>
    <row r="7859" customFormat="1" ht="16" customHeight="1" x14ac:dyDescent="0.2"/>
    <row r="7860" customFormat="1" ht="16" customHeight="1" x14ac:dyDescent="0.2"/>
    <row r="7861" customFormat="1" ht="16" customHeight="1" x14ac:dyDescent="0.2"/>
    <row r="7862" customFormat="1" ht="16" customHeight="1" x14ac:dyDescent="0.2"/>
    <row r="7863" customFormat="1" ht="16" customHeight="1" x14ac:dyDescent="0.2"/>
    <row r="7864" customFormat="1" ht="16" customHeight="1" x14ac:dyDescent="0.2"/>
    <row r="7865" customFormat="1" ht="16" customHeight="1" x14ac:dyDescent="0.2"/>
    <row r="7866" customFormat="1" ht="16" customHeight="1" x14ac:dyDescent="0.2"/>
    <row r="7867" customFormat="1" ht="16" customHeight="1" x14ac:dyDescent="0.2"/>
    <row r="7868" customFormat="1" ht="16" customHeight="1" x14ac:dyDescent="0.2"/>
    <row r="7869" customFormat="1" ht="16" customHeight="1" x14ac:dyDescent="0.2"/>
    <row r="7870" customFormat="1" ht="16" customHeight="1" x14ac:dyDescent="0.2"/>
    <row r="7871" customFormat="1" ht="16" customHeight="1" x14ac:dyDescent="0.2"/>
    <row r="7872" customFormat="1" ht="16" customHeight="1" x14ac:dyDescent="0.2"/>
    <row r="7873" customFormat="1" ht="16" customHeight="1" x14ac:dyDescent="0.2"/>
    <row r="7874" customFormat="1" ht="16" customHeight="1" x14ac:dyDescent="0.2"/>
    <row r="7875" customFormat="1" ht="16" customHeight="1" x14ac:dyDescent="0.2"/>
    <row r="7876" customFormat="1" ht="16" customHeight="1" x14ac:dyDescent="0.2"/>
    <row r="7877" customFormat="1" ht="16" customHeight="1" x14ac:dyDescent="0.2"/>
    <row r="7878" customFormat="1" ht="16" customHeight="1" x14ac:dyDescent="0.2"/>
    <row r="7879" customFormat="1" ht="16" customHeight="1" x14ac:dyDescent="0.2"/>
    <row r="7880" customFormat="1" ht="16" customHeight="1" x14ac:dyDescent="0.2"/>
    <row r="7881" customFormat="1" ht="16" customHeight="1" x14ac:dyDescent="0.2"/>
    <row r="7882" customFormat="1" ht="16" customHeight="1" x14ac:dyDescent="0.2"/>
    <row r="7883" customFormat="1" ht="16" customHeight="1" x14ac:dyDescent="0.2"/>
    <row r="7884" customFormat="1" ht="16" customHeight="1" x14ac:dyDescent="0.2"/>
    <row r="7885" customFormat="1" ht="16" customHeight="1" x14ac:dyDescent="0.2"/>
    <row r="7886" customFormat="1" ht="16" customHeight="1" x14ac:dyDescent="0.2"/>
    <row r="7887" customFormat="1" ht="16" customHeight="1" x14ac:dyDescent="0.2"/>
    <row r="7888" customFormat="1" ht="16" customHeight="1" x14ac:dyDescent="0.2"/>
    <row r="7889" customFormat="1" ht="16" customHeight="1" x14ac:dyDescent="0.2"/>
    <row r="7890" customFormat="1" ht="16" customHeight="1" x14ac:dyDescent="0.2"/>
    <row r="7891" customFormat="1" ht="16" customHeight="1" x14ac:dyDescent="0.2"/>
    <row r="7892" customFormat="1" ht="16" customHeight="1" x14ac:dyDescent="0.2"/>
    <row r="7893" customFormat="1" ht="16" customHeight="1" x14ac:dyDescent="0.2"/>
    <row r="7894" customFormat="1" ht="16" customHeight="1" x14ac:dyDescent="0.2"/>
    <row r="7895" customFormat="1" ht="16" customHeight="1" x14ac:dyDescent="0.2"/>
    <row r="7896" customFormat="1" ht="16" customHeight="1" x14ac:dyDescent="0.2"/>
    <row r="7897" customFormat="1" ht="16" customHeight="1" x14ac:dyDescent="0.2"/>
    <row r="7898" customFormat="1" ht="16" customHeight="1" x14ac:dyDescent="0.2"/>
    <row r="7899" customFormat="1" ht="16" customHeight="1" x14ac:dyDescent="0.2"/>
    <row r="7900" customFormat="1" ht="16" customHeight="1" x14ac:dyDescent="0.2"/>
    <row r="7901" customFormat="1" ht="16" customHeight="1" x14ac:dyDescent="0.2"/>
    <row r="7902" customFormat="1" ht="16" customHeight="1" x14ac:dyDescent="0.2"/>
    <row r="7903" customFormat="1" ht="16" customHeight="1" x14ac:dyDescent="0.2"/>
    <row r="7904" customFormat="1" ht="16" customHeight="1" x14ac:dyDescent="0.2"/>
    <row r="7905" customFormat="1" ht="16" customHeight="1" x14ac:dyDescent="0.2"/>
    <row r="7906" customFormat="1" ht="16" customHeight="1" x14ac:dyDescent="0.2"/>
    <row r="7907" customFormat="1" ht="16" customHeight="1" x14ac:dyDescent="0.2"/>
    <row r="7908" customFormat="1" ht="16" customHeight="1" x14ac:dyDescent="0.2"/>
    <row r="7909" customFormat="1" ht="16" customHeight="1" x14ac:dyDescent="0.2"/>
    <row r="7910" customFormat="1" ht="16" customHeight="1" x14ac:dyDescent="0.2"/>
    <row r="7911" customFormat="1" ht="16" customHeight="1" x14ac:dyDescent="0.2"/>
    <row r="7912" customFormat="1" ht="16" customHeight="1" x14ac:dyDescent="0.2"/>
    <row r="7913" customFormat="1" ht="16" customHeight="1" x14ac:dyDescent="0.2"/>
    <row r="7914" customFormat="1" ht="16" customHeight="1" x14ac:dyDescent="0.2"/>
    <row r="7915" customFormat="1" ht="16" customHeight="1" x14ac:dyDescent="0.2"/>
    <row r="7916" customFormat="1" ht="16" customHeight="1" x14ac:dyDescent="0.2"/>
    <row r="7917" customFormat="1" ht="16" customHeight="1" x14ac:dyDescent="0.2"/>
    <row r="7918" customFormat="1" ht="16" customHeight="1" x14ac:dyDescent="0.2"/>
    <row r="7919" customFormat="1" ht="16" customHeight="1" x14ac:dyDescent="0.2"/>
    <row r="7920" customFormat="1" ht="16" customHeight="1" x14ac:dyDescent="0.2"/>
    <row r="7921" customFormat="1" ht="16" customHeight="1" x14ac:dyDescent="0.2"/>
    <row r="7922" customFormat="1" ht="16" customHeight="1" x14ac:dyDescent="0.2"/>
    <row r="7923" customFormat="1" ht="16" customHeight="1" x14ac:dyDescent="0.2"/>
    <row r="7924" customFormat="1" ht="16" customHeight="1" x14ac:dyDescent="0.2"/>
    <row r="7925" customFormat="1" ht="16" customHeight="1" x14ac:dyDescent="0.2"/>
    <row r="7926" customFormat="1" ht="16" customHeight="1" x14ac:dyDescent="0.2"/>
    <row r="7927" customFormat="1" ht="16" customHeight="1" x14ac:dyDescent="0.2"/>
    <row r="7928" customFormat="1" ht="16" customHeight="1" x14ac:dyDescent="0.2"/>
    <row r="7929" customFormat="1" ht="16" customHeight="1" x14ac:dyDescent="0.2"/>
    <row r="7930" customFormat="1" ht="16" customHeight="1" x14ac:dyDescent="0.2"/>
    <row r="7931" customFormat="1" ht="16" customHeight="1" x14ac:dyDescent="0.2"/>
    <row r="7932" customFormat="1" ht="16" customHeight="1" x14ac:dyDescent="0.2"/>
    <row r="7933" customFormat="1" ht="16" customHeight="1" x14ac:dyDescent="0.2"/>
    <row r="7934" customFormat="1" ht="16" customHeight="1" x14ac:dyDescent="0.2"/>
    <row r="7935" customFormat="1" ht="16" customHeight="1" x14ac:dyDescent="0.2"/>
    <row r="7936" customFormat="1" ht="16" customHeight="1" x14ac:dyDescent="0.2"/>
    <row r="7937" customFormat="1" ht="16" customHeight="1" x14ac:dyDescent="0.2"/>
    <row r="7938" customFormat="1" ht="16" customHeight="1" x14ac:dyDescent="0.2"/>
    <row r="7939" customFormat="1" ht="16" customHeight="1" x14ac:dyDescent="0.2"/>
    <row r="7940" customFormat="1" ht="16" customHeight="1" x14ac:dyDescent="0.2"/>
    <row r="7941" customFormat="1" ht="16" customHeight="1" x14ac:dyDescent="0.2"/>
    <row r="7942" customFormat="1" ht="16" customHeight="1" x14ac:dyDescent="0.2"/>
    <row r="7943" customFormat="1" ht="16" customHeight="1" x14ac:dyDescent="0.2"/>
    <row r="7944" customFormat="1" ht="16" customHeight="1" x14ac:dyDescent="0.2"/>
    <row r="7945" customFormat="1" ht="16" customHeight="1" x14ac:dyDescent="0.2"/>
    <row r="7946" customFormat="1" ht="16" customHeight="1" x14ac:dyDescent="0.2"/>
    <row r="7947" customFormat="1" ht="16" customHeight="1" x14ac:dyDescent="0.2"/>
    <row r="7948" customFormat="1" ht="16" customHeight="1" x14ac:dyDescent="0.2"/>
    <row r="7949" customFormat="1" ht="16" customHeight="1" x14ac:dyDescent="0.2"/>
    <row r="7950" customFormat="1" ht="16" customHeight="1" x14ac:dyDescent="0.2"/>
    <row r="7951" customFormat="1" ht="16" customHeight="1" x14ac:dyDescent="0.2"/>
    <row r="7952" customFormat="1" ht="16" customHeight="1" x14ac:dyDescent="0.2"/>
    <row r="7953" customFormat="1" ht="16" customHeight="1" x14ac:dyDescent="0.2"/>
    <row r="7954" customFormat="1" ht="16" customHeight="1" x14ac:dyDescent="0.2"/>
    <row r="7955" customFormat="1" ht="16" customHeight="1" x14ac:dyDescent="0.2"/>
    <row r="7956" customFormat="1" ht="16" customHeight="1" x14ac:dyDescent="0.2"/>
    <row r="7957" customFormat="1" ht="16" customHeight="1" x14ac:dyDescent="0.2"/>
    <row r="7958" customFormat="1" ht="16" customHeight="1" x14ac:dyDescent="0.2"/>
    <row r="7959" customFormat="1" ht="16" customHeight="1" x14ac:dyDescent="0.2"/>
    <row r="7960" customFormat="1" ht="16" customHeight="1" x14ac:dyDescent="0.2"/>
    <row r="7961" customFormat="1" ht="16" customHeight="1" x14ac:dyDescent="0.2"/>
    <row r="7962" customFormat="1" ht="16" customHeight="1" x14ac:dyDescent="0.2"/>
    <row r="7963" customFormat="1" ht="16" customHeight="1" x14ac:dyDescent="0.2"/>
    <row r="7964" customFormat="1" ht="16" customHeight="1" x14ac:dyDescent="0.2"/>
    <row r="7965" customFormat="1" ht="16" customHeight="1" x14ac:dyDescent="0.2"/>
    <row r="7966" customFormat="1" ht="16" customHeight="1" x14ac:dyDescent="0.2"/>
    <row r="7967" customFormat="1" ht="16" customHeight="1" x14ac:dyDescent="0.2"/>
    <row r="7968" customFormat="1" ht="16" customHeight="1" x14ac:dyDescent="0.2"/>
    <row r="7969" customFormat="1" ht="16" customHeight="1" x14ac:dyDescent="0.2"/>
    <row r="7970" customFormat="1" ht="16" customHeight="1" x14ac:dyDescent="0.2"/>
    <row r="7971" customFormat="1" ht="16" customHeight="1" x14ac:dyDescent="0.2"/>
    <row r="7972" customFormat="1" ht="16" customHeight="1" x14ac:dyDescent="0.2"/>
    <row r="7973" customFormat="1" ht="16" customHeight="1" x14ac:dyDescent="0.2"/>
    <row r="7974" customFormat="1" ht="16" customHeight="1" x14ac:dyDescent="0.2"/>
    <row r="7975" customFormat="1" ht="16" customHeight="1" x14ac:dyDescent="0.2"/>
    <row r="7976" customFormat="1" ht="16" customHeight="1" x14ac:dyDescent="0.2"/>
    <row r="7977" customFormat="1" ht="16" customHeight="1" x14ac:dyDescent="0.2"/>
    <row r="7978" customFormat="1" ht="16" customHeight="1" x14ac:dyDescent="0.2"/>
    <row r="7979" customFormat="1" ht="16" customHeight="1" x14ac:dyDescent="0.2"/>
    <row r="7980" customFormat="1" ht="16" customHeight="1" x14ac:dyDescent="0.2"/>
    <row r="7981" customFormat="1" ht="16" customHeight="1" x14ac:dyDescent="0.2"/>
    <row r="7982" customFormat="1" ht="16" customHeight="1" x14ac:dyDescent="0.2"/>
    <row r="7983" customFormat="1" ht="16" customHeight="1" x14ac:dyDescent="0.2"/>
    <row r="7984" customFormat="1" ht="16" customHeight="1" x14ac:dyDescent="0.2"/>
    <row r="7985" customFormat="1" ht="16" customHeight="1" x14ac:dyDescent="0.2"/>
    <row r="7986" customFormat="1" ht="16" customHeight="1" x14ac:dyDescent="0.2"/>
    <row r="7987" customFormat="1" ht="16" customHeight="1" x14ac:dyDescent="0.2"/>
    <row r="7988" customFormat="1" ht="16" customHeight="1" x14ac:dyDescent="0.2"/>
    <row r="7989" customFormat="1" ht="16" customHeight="1" x14ac:dyDescent="0.2"/>
    <row r="7990" customFormat="1" ht="16" customHeight="1" x14ac:dyDescent="0.2"/>
    <row r="7991" customFormat="1" ht="16" customHeight="1" x14ac:dyDescent="0.2"/>
    <row r="7992" customFormat="1" ht="16" customHeight="1" x14ac:dyDescent="0.2"/>
    <row r="7993" customFormat="1" ht="16" customHeight="1" x14ac:dyDescent="0.2"/>
    <row r="7994" customFormat="1" ht="16" customHeight="1" x14ac:dyDescent="0.2"/>
    <row r="7995" customFormat="1" ht="16" customHeight="1" x14ac:dyDescent="0.2"/>
    <row r="7996" customFormat="1" ht="16" customHeight="1" x14ac:dyDescent="0.2"/>
    <row r="7997" customFormat="1" ht="16" customHeight="1" x14ac:dyDescent="0.2"/>
    <row r="7998" customFormat="1" ht="16" customHeight="1" x14ac:dyDescent="0.2"/>
    <row r="7999" customFormat="1" ht="16" customHeight="1" x14ac:dyDescent="0.2"/>
    <row r="8000" customFormat="1" ht="16" customHeight="1" x14ac:dyDescent="0.2"/>
    <row r="8001" customFormat="1" ht="16" customHeight="1" x14ac:dyDescent="0.2"/>
    <row r="8002" customFormat="1" ht="16" customHeight="1" x14ac:dyDescent="0.2"/>
    <row r="8003" customFormat="1" ht="16" customHeight="1" x14ac:dyDescent="0.2"/>
    <row r="8004" customFormat="1" ht="16" customHeight="1" x14ac:dyDescent="0.2"/>
    <row r="8005" customFormat="1" ht="16" customHeight="1" x14ac:dyDescent="0.2"/>
    <row r="8006" customFormat="1" ht="16" customHeight="1" x14ac:dyDescent="0.2"/>
    <row r="8007" customFormat="1" ht="16" customHeight="1" x14ac:dyDescent="0.2"/>
    <row r="8008" customFormat="1" ht="16" customHeight="1" x14ac:dyDescent="0.2"/>
    <row r="8009" customFormat="1" ht="16" customHeight="1" x14ac:dyDescent="0.2"/>
    <row r="8010" customFormat="1" ht="16" customHeight="1" x14ac:dyDescent="0.2"/>
    <row r="8011" customFormat="1" ht="16" customHeight="1" x14ac:dyDescent="0.2"/>
    <row r="8012" customFormat="1" ht="16" customHeight="1" x14ac:dyDescent="0.2"/>
    <row r="8013" customFormat="1" ht="16" customHeight="1" x14ac:dyDescent="0.2"/>
    <row r="8014" customFormat="1" ht="16" customHeight="1" x14ac:dyDescent="0.2"/>
    <row r="8015" customFormat="1" ht="16" customHeight="1" x14ac:dyDescent="0.2"/>
    <row r="8016" customFormat="1" ht="16" customHeight="1" x14ac:dyDescent="0.2"/>
    <row r="8017" customFormat="1" ht="16" customHeight="1" x14ac:dyDescent="0.2"/>
    <row r="8018" customFormat="1" ht="16" customHeight="1" x14ac:dyDescent="0.2"/>
    <row r="8019" customFormat="1" ht="16" customHeight="1" x14ac:dyDescent="0.2"/>
    <row r="8020" customFormat="1" ht="16" customHeight="1" x14ac:dyDescent="0.2"/>
    <row r="8021" customFormat="1" ht="16" customHeight="1" x14ac:dyDescent="0.2"/>
    <row r="8022" customFormat="1" ht="16" customHeight="1" x14ac:dyDescent="0.2"/>
    <row r="8023" customFormat="1" ht="16" customHeight="1" x14ac:dyDescent="0.2"/>
    <row r="8024" customFormat="1" ht="16" customHeight="1" x14ac:dyDescent="0.2"/>
    <row r="8025" customFormat="1" ht="16" customHeight="1" x14ac:dyDescent="0.2"/>
    <row r="8026" customFormat="1" ht="16" customHeight="1" x14ac:dyDescent="0.2"/>
    <row r="8027" customFormat="1" ht="16" customHeight="1" x14ac:dyDescent="0.2"/>
    <row r="8028" customFormat="1" ht="16" customHeight="1" x14ac:dyDescent="0.2"/>
    <row r="8029" customFormat="1" ht="16" customHeight="1" x14ac:dyDescent="0.2"/>
    <row r="8030" customFormat="1" ht="16" customHeight="1" x14ac:dyDescent="0.2"/>
    <row r="8031" customFormat="1" ht="16" customHeight="1" x14ac:dyDescent="0.2"/>
    <row r="8032" customFormat="1" ht="16" customHeight="1" x14ac:dyDescent="0.2"/>
    <row r="8033" customFormat="1" ht="16" customHeight="1" x14ac:dyDescent="0.2"/>
    <row r="8034" customFormat="1" ht="16" customHeight="1" x14ac:dyDescent="0.2"/>
    <row r="8035" customFormat="1" ht="16" customHeight="1" x14ac:dyDescent="0.2"/>
    <row r="8036" customFormat="1" ht="16" customHeight="1" x14ac:dyDescent="0.2"/>
    <row r="8037" customFormat="1" ht="16" customHeight="1" x14ac:dyDescent="0.2"/>
    <row r="8038" customFormat="1" ht="16" customHeight="1" x14ac:dyDescent="0.2"/>
    <row r="8039" customFormat="1" ht="16" customHeight="1" x14ac:dyDescent="0.2"/>
    <row r="8040" customFormat="1" ht="16" customHeight="1" x14ac:dyDescent="0.2"/>
    <row r="8041" customFormat="1" ht="16" customHeight="1" x14ac:dyDescent="0.2"/>
    <row r="8042" customFormat="1" ht="16" customHeight="1" x14ac:dyDescent="0.2"/>
    <row r="8043" customFormat="1" ht="16" customHeight="1" x14ac:dyDescent="0.2"/>
    <row r="8044" customFormat="1" ht="16" customHeight="1" x14ac:dyDescent="0.2"/>
    <row r="8045" customFormat="1" ht="16" customHeight="1" x14ac:dyDescent="0.2"/>
    <row r="8046" customFormat="1" ht="16" customHeight="1" x14ac:dyDescent="0.2"/>
    <row r="8047" customFormat="1" ht="16" customHeight="1" x14ac:dyDescent="0.2"/>
    <row r="8048" customFormat="1" ht="16" customHeight="1" x14ac:dyDescent="0.2"/>
    <row r="8049" customFormat="1" ht="16" customHeight="1" x14ac:dyDescent="0.2"/>
    <row r="8050" customFormat="1" ht="16" customHeight="1" x14ac:dyDescent="0.2"/>
    <row r="8051" customFormat="1" ht="16" customHeight="1" x14ac:dyDescent="0.2"/>
    <row r="8052" customFormat="1" ht="16" customHeight="1" x14ac:dyDescent="0.2"/>
    <row r="8053" customFormat="1" ht="16" customHeight="1" x14ac:dyDescent="0.2"/>
    <row r="8054" customFormat="1" ht="16" customHeight="1" x14ac:dyDescent="0.2"/>
    <row r="8055" customFormat="1" ht="16" customHeight="1" x14ac:dyDescent="0.2"/>
    <row r="8056" customFormat="1" ht="16" customHeight="1" x14ac:dyDescent="0.2"/>
    <row r="8057" customFormat="1" ht="16" customHeight="1" x14ac:dyDescent="0.2"/>
    <row r="8058" customFormat="1" ht="16" customHeight="1" x14ac:dyDescent="0.2"/>
    <row r="8059" customFormat="1" ht="16" customHeight="1" x14ac:dyDescent="0.2"/>
    <row r="8060" customFormat="1" ht="16" customHeight="1" x14ac:dyDescent="0.2"/>
    <row r="8061" customFormat="1" ht="16" customHeight="1" x14ac:dyDescent="0.2"/>
    <row r="8062" customFormat="1" ht="16" customHeight="1" x14ac:dyDescent="0.2"/>
    <row r="8063" customFormat="1" ht="16" customHeight="1" x14ac:dyDescent="0.2"/>
    <row r="8064" customFormat="1" ht="16" customHeight="1" x14ac:dyDescent="0.2"/>
    <row r="8065" customFormat="1" ht="16" customHeight="1" x14ac:dyDescent="0.2"/>
    <row r="8066" customFormat="1" ht="16" customHeight="1" x14ac:dyDescent="0.2"/>
    <row r="8067" customFormat="1" ht="16" customHeight="1" x14ac:dyDescent="0.2"/>
    <row r="8068" customFormat="1" ht="16" customHeight="1" x14ac:dyDescent="0.2"/>
    <row r="8069" customFormat="1" ht="16" customHeight="1" x14ac:dyDescent="0.2"/>
    <row r="8070" customFormat="1" ht="16" customHeight="1" x14ac:dyDescent="0.2"/>
    <row r="8071" customFormat="1" ht="16" customHeight="1" x14ac:dyDescent="0.2"/>
    <row r="8072" customFormat="1" ht="16" customHeight="1" x14ac:dyDescent="0.2"/>
    <row r="8073" customFormat="1" ht="16" customHeight="1" x14ac:dyDescent="0.2"/>
    <row r="8074" customFormat="1" ht="16" customHeight="1" x14ac:dyDescent="0.2"/>
    <row r="8075" customFormat="1" ht="16" customHeight="1" x14ac:dyDescent="0.2"/>
    <row r="8076" customFormat="1" ht="16" customHeight="1" x14ac:dyDescent="0.2"/>
    <row r="8077" customFormat="1" ht="16" customHeight="1" x14ac:dyDescent="0.2"/>
    <row r="8078" customFormat="1" ht="16" customHeight="1" x14ac:dyDescent="0.2"/>
    <row r="8079" customFormat="1" ht="16" customHeight="1" x14ac:dyDescent="0.2"/>
    <row r="8080" customFormat="1" ht="16" customHeight="1" x14ac:dyDescent="0.2"/>
    <row r="8081" customFormat="1" ht="16" customHeight="1" x14ac:dyDescent="0.2"/>
    <row r="8082" customFormat="1" ht="16" customHeight="1" x14ac:dyDescent="0.2"/>
    <row r="8083" customFormat="1" ht="16" customHeight="1" x14ac:dyDescent="0.2"/>
    <row r="8084" customFormat="1" ht="16" customHeight="1" x14ac:dyDescent="0.2"/>
    <row r="8085" customFormat="1" ht="16" customHeight="1" x14ac:dyDescent="0.2"/>
    <row r="8086" customFormat="1" ht="16" customHeight="1" x14ac:dyDescent="0.2"/>
    <row r="8087" customFormat="1" ht="16" customHeight="1" x14ac:dyDescent="0.2"/>
    <row r="8088" customFormat="1" ht="16" customHeight="1" x14ac:dyDescent="0.2"/>
    <row r="8089" customFormat="1" ht="16" customHeight="1" x14ac:dyDescent="0.2"/>
    <row r="8090" customFormat="1" ht="16" customHeight="1" x14ac:dyDescent="0.2"/>
    <row r="8091" customFormat="1" ht="16" customHeight="1" x14ac:dyDescent="0.2"/>
    <row r="8092" customFormat="1" ht="16" customHeight="1" x14ac:dyDescent="0.2"/>
    <row r="8093" customFormat="1" ht="16" customHeight="1" x14ac:dyDescent="0.2"/>
    <row r="8094" customFormat="1" ht="16" customHeight="1" x14ac:dyDescent="0.2"/>
    <row r="8095" customFormat="1" ht="16" customHeight="1" x14ac:dyDescent="0.2"/>
    <row r="8096" customFormat="1" ht="16" customHeight="1" x14ac:dyDescent="0.2"/>
    <row r="8097" customFormat="1" ht="16" customHeight="1" x14ac:dyDescent="0.2"/>
    <row r="8098" customFormat="1" ht="16" customHeight="1" x14ac:dyDescent="0.2"/>
    <row r="8099" customFormat="1" ht="16" customHeight="1" x14ac:dyDescent="0.2"/>
    <row r="8100" customFormat="1" ht="16" customHeight="1" x14ac:dyDescent="0.2"/>
    <row r="8101" customFormat="1" ht="16" customHeight="1" x14ac:dyDescent="0.2"/>
    <row r="8102" customFormat="1" ht="16" customHeight="1" x14ac:dyDescent="0.2"/>
    <row r="8103" customFormat="1" ht="16" customHeight="1" x14ac:dyDescent="0.2"/>
    <row r="8104" customFormat="1" ht="16" customHeight="1" x14ac:dyDescent="0.2"/>
    <row r="8105" customFormat="1" ht="16" customHeight="1" x14ac:dyDescent="0.2"/>
    <row r="8106" customFormat="1" ht="16" customHeight="1" x14ac:dyDescent="0.2"/>
    <row r="8107" customFormat="1" ht="16" customHeight="1" x14ac:dyDescent="0.2"/>
    <row r="8108" customFormat="1" ht="16" customHeight="1" x14ac:dyDescent="0.2"/>
    <row r="8109" customFormat="1" ht="16" customHeight="1" x14ac:dyDescent="0.2"/>
    <row r="8110" customFormat="1" ht="16" customHeight="1" x14ac:dyDescent="0.2"/>
    <row r="8111" customFormat="1" ht="16" customHeight="1" x14ac:dyDescent="0.2"/>
    <row r="8112" customFormat="1" ht="16" customHeight="1" x14ac:dyDescent="0.2"/>
    <row r="8113" customFormat="1" ht="16" customHeight="1" x14ac:dyDescent="0.2"/>
    <row r="8114" customFormat="1" ht="16" customHeight="1" x14ac:dyDescent="0.2"/>
    <row r="8115" customFormat="1" ht="16" customHeight="1" x14ac:dyDescent="0.2"/>
    <row r="8116" customFormat="1" ht="16" customHeight="1" x14ac:dyDescent="0.2"/>
    <row r="8117" customFormat="1" ht="16" customHeight="1" x14ac:dyDescent="0.2"/>
    <row r="8118" customFormat="1" ht="16" customHeight="1" x14ac:dyDescent="0.2"/>
    <row r="8119" customFormat="1" ht="16" customHeight="1" x14ac:dyDescent="0.2"/>
    <row r="8120" customFormat="1" ht="16" customHeight="1" x14ac:dyDescent="0.2"/>
    <row r="8121" customFormat="1" ht="16" customHeight="1" x14ac:dyDescent="0.2"/>
    <row r="8122" customFormat="1" ht="16" customHeight="1" x14ac:dyDescent="0.2"/>
    <row r="8123" customFormat="1" ht="16" customHeight="1" x14ac:dyDescent="0.2"/>
    <row r="8124" customFormat="1" ht="16" customHeight="1" x14ac:dyDescent="0.2"/>
    <row r="8125" customFormat="1" ht="16" customHeight="1" x14ac:dyDescent="0.2"/>
    <row r="8126" customFormat="1" ht="16" customHeight="1" x14ac:dyDescent="0.2"/>
    <row r="8127" customFormat="1" ht="16" customHeight="1" x14ac:dyDescent="0.2"/>
    <row r="8128" customFormat="1" ht="16" customHeight="1" x14ac:dyDescent="0.2"/>
    <row r="8129" customFormat="1" ht="16" customHeight="1" x14ac:dyDescent="0.2"/>
    <row r="8130" customFormat="1" ht="16" customHeight="1" x14ac:dyDescent="0.2"/>
    <row r="8131" customFormat="1" ht="16" customHeight="1" x14ac:dyDescent="0.2"/>
    <row r="8132" customFormat="1" ht="16" customHeight="1" x14ac:dyDescent="0.2"/>
    <row r="8133" customFormat="1" ht="16" customHeight="1" x14ac:dyDescent="0.2"/>
    <row r="8134" customFormat="1" ht="16" customHeight="1" x14ac:dyDescent="0.2"/>
    <row r="8135" customFormat="1" ht="16" customHeight="1" x14ac:dyDescent="0.2"/>
    <row r="8136" customFormat="1" ht="16" customHeight="1" x14ac:dyDescent="0.2"/>
    <row r="8137" customFormat="1" ht="16" customHeight="1" x14ac:dyDescent="0.2"/>
    <row r="8138" customFormat="1" ht="16" customHeight="1" x14ac:dyDescent="0.2"/>
    <row r="8139" customFormat="1" ht="16" customHeight="1" x14ac:dyDescent="0.2"/>
    <row r="8140" customFormat="1" ht="16" customHeight="1" x14ac:dyDescent="0.2"/>
    <row r="8141" customFormat="1" ht="16" customHeight="1" x14ac:dyDescent="0.2"/>
    <row r="8142" customFormat="1" ht="16" customHeight="1" x14ac:dyDescent="0.2"/>
    <row r="8143" customFormat="1" ht="16" customHeight="1" x14ac:dyDescent="0.2"/>
    <row r="8144" customFormat="1" ht="16" customHeight="1" x14ac:dyDescent="0.2"/>
    <row r="8145" customFormat="1" ht="16" customHeight="1" x14ac:dyDescent="0.2"/>
    <row r="8146" customFormat="1" ht="16" customHeight="1" x14ac:dyDescent="0.2"/>
    <row r="8147" customFormat="1" ht="16" customHeight="1" x14ac:dyDescent="0.2"/>
    <row r="8148" customFormat="1" ht="16" customHeight="1" x14ac:dyDescent="0.2"/>
    <row r="8149" customFormat="1" ht="16" customHeight="1" x14ac:dyDescent="0.2"/>
    <row r="8150" customFormat="1" ht="16" customHeight="1" x14ac:dyDescent="0.2"/>
    <row r="8151" customFormat="1" ht="16" customHeight="1" x14ac:dyDescent="0.2"/>
    <row r="8152" customFormat="1" ht="16" customHeight="1" x14ac:dyDescent="0.2"/>
    <row r="8153" customFormat="1" ht="16" customHeight="1" x14ac:dyDescent="0.2"/>
    <row r="8154" customFormat="1" ht="16" customHeight="1" x14ac:dyDescent="0.2"/>
    <row r="8155" customFormat="1" ht="16" customHeight="1" x14ac:dyDescent="0.2"/>
    <row r="8156" customFormat="1" ht="16" customHeight="1" x14ac:dyDescent="0.2"/>
    <row r="8157" customFormat="1" ht="16" customHeight="1" x14ac:dyDescent="0.2"/>
    <row r="8158" customFormat="1" ht="16" customHeight="1" x14ac:dyDescent="0.2"/>
    <row r="8159" customFormat="1" ht="16" customHeight="1" x14ac:dyDescent="0.2"/>
    <row r="8160" customFormat="1" ht="16" customHeight="1" x14ac:dyDescent="0.2"/>
    <row r="8161" customFormat="1" ht="16" customHeight="1" x14ac:dyDescent="0.2"/>
    <row r="8162" customFormat="1" ht="16" customHeight="1" x14ac:dyDescent="0.2"/>
    <row r="8163" customFormat="1" ht="16" customHeight="1" x14ac:dyDescent="0.2"/>
    <row r="8164" customFormat="1" ht="16" customHeight="1" x14ac:dyDescent="0.2"/>
    <row r="8165" customFormat="1" ht="16" customHeight="1" x14ac:dyDescent="0.2"/>
    <row r="8166" customFormat="1" ht="16" customHeight="1" x14ac:dyDescent="0.2"/>
    <row r="8167" customFormat="1" ht="16" customHeight="1" x14ac:dyDescent="0.2"/>
    <row r="8168" customFormat="1" ht="16" customHeight="1" x14ac:dyDescent="0.2"/>
    <row r="8169" customFormat="1" ht="16" customHeight="1" x14ac:dyDescent="0.2"/>
    <row r="8170" customFormat="1" ht="16" customHeight="1" x14ac:dyDescent="0.2"/>
    <row r="8171" customFormat="1" ht="16" customHeight="1" x14ac:dyDescent="0.2"/>
    <row r="8172" customFormat="1" ht="16" customHeight="1" x14ac:dyDescent="0.2"/>
    <row r="8173" customFormat="1" ht="16" customHeight="1" x14ac:dyDescent="0.2"/>
    <row r="8174" customFormat="1" ht="16" customHeight="1" x14ac:dyDescent="0.2"/>
    <row r="8175" customFormat="1" ht="16" customHeight="1" x14ac:dyDescent="0.2"/>
    <row r="8176" customFormat="1" ht="16" customHeight="1" x14ac:dyDescent="0.2"/>
    <row r="8177" customFormat="1" ht="16" customHeight="1" x14ac:dyDescent="0.2"/>
    <row r="8178" customFormat="1" ht="16" customHeight="1" x14ac:dyDescent="0.2"/>
    <row r="8179" customFormat="1" ht="16" customHeight="1" x14ac:dyDescent="0.2"/>
    <row r="8180" customFormat="1" ht="16" customHeight="1" x14ac:dyDescent="0.2"/>
    <row r="8181" customFormat="1" ht="16" customHeight="1" x14ac:dyDescent="0.2"/>
    <row r="8182" customFormat="1" ht="16" customHeight="1" x14ac:dyDescent="0.2"/>
    <row r="8183" customFormat="1" ht="16" customHeight="1" x14ac:dyDescent="0.2"/>
    <row r="8184" customFormat="1" ht="16" customHeight="1" x14ac:dyDescent="0.2"/>
    <row r="8185" customFormat="1" ht="16" customHeight="1" x14ac:dyDescent="0.2"/>
    <row r="8186" customFormat="1" ht="16" customHeight="1" x14ac:dyDescent="0.2"/>
    <row r="8187" customFormat="1" ht="16" customHeight="1" x14ac:dyDescent="0.2"/>
    <row r="8188" customFormat="1" ht="16" customHeight="1" x14ac:dyDescent="0.2"/>
    <row r="8189" customFormat="1" ht="16" customHeight="1" x14ac:dyDescent="0.2"/>
    <row r="8190" customFormat="1" ht="16" customHeight="1" x14ac:dyDescent="0.2"/>
    <row r="8191" customFormat="1" ht="16" customHeight="1" x14ac:dyDescent="0.2"/>
    <row r="8192" customFormat="1" ht="16" customHeight="1" x14ac:dyDescent="0.2"/>
    <row r="8193" customFormat="1" ht="16" customHeight="1" x14ac:dyDescent="0.2"/>
    <row r="8194" customFormat="1" ht="16" customHeight="1" x14ac:dyDescent="0.2"/>
    <row r="8195" customFormat="1" ht="16" customHeight="1" x14ac:dyDescent="0.2"/>
    <row r="8196" customFormat="1" ht="16" customHeight="1" x14ac:dyDescent="0.2"/>
    <row r="8197" customFormat="1" ht="16" customHeight="1" x14ac:dyDescent="0.2"/>
    <row r="8198" customFormat="1" ht="16" customHeight="1" x14ac:dyDescent="0.2"/>
    <row r="8199" customFormat="1" ht="16" customHeight="1" x14ac:dyDescent="0.2"/>
    <row r="8200" customFormat="1" ht="16" customHeight="1" x14ac:dyDescent="0.2"/>
    <row r="8201" customFormat="1" ht="16" customHeight="1" x14ac:dyDescent="0.2"/>
    <row r="8202" customFormat="1" ht="16" customHeight="1" x14ac:dyDescent="0.2"/>
    <row r="8203" customFormat="1" ht="16" customHeight="1" x14ac:dyDescent="0.2"/>
    <row r="8204" customFormat="1" ht="16" customHeight="1" x14ac:dyDescent="0.2"/>
    <row r="8205" customFormat="1" ht="16" customHeight="1" x14ac:dyDescent="0.2"/>
    <row r="8206" customFormat="1" ht="16" customHeight="1" x14ac:dyDescent="0.2"/>
    <row r="8207" customFormat="1" ht="16" customHeight="1" x14ac:dyDescent="0.2"/>
    <row r="8208" customFormat="1" ht="16" customHeight="1" x14ac:dyDescent="0.2"/>
    <row r="8209" customFormat="1" ht="16" customHeight="1" x14ac:dyDescent="0.2"/>
    <row r="8210" customFormat="1" ht="16" customHeight="1" x14ac:dyDescent="0.2"/>
    <row r="8211" customFormat="1" ht="16" customHeight="1" x14ac:dyDescent="0.2"/>
    <row r="8212" customFormat="1" ht="16" customHeight="1" x14ac:dyDescent="0.2"/>
    <row r="8213" customFormat="1" ht="16" customHeight="1" x14ac:dyDescent="0.2"/>
    <row r="8214" customFormat="1" ht="16" customHeight="1" x14ac:dyDescent="0.2"/>
    <row r="8215" customFormat="1" ht="16" customHeight="1" x14ac:dyDescent="0.2"/>
    <row r="8216" customFormat="1" ht="16" customHeight="1" x14ac:dyDescent="0.2"/>
    <row r="8217" customFormat="1" ht="16" customHeight="1" x14ac:dyDescent="0.2"/>
    <row r="8218" customFormat="1" ht="16" customHeight="1" x14ac:dyDescent="0.2"/>
    <row r="8219" customFormat="1" ht="16" customHeight="1" x14ac:dyDescent="0.2"/>
    <row r="8220" customFormat="1" ht="16" customHeight="1" x14ac:dyDescent="0.2"/>
    <row r="8221" customFormat="1" ht="16" customHeight="1" x14ac:dyDescent="0.2"/>
    <row r="8222" customFormat="1" ht="16" customHeight="1" x14ac:dyDescent="0.2"/>
    <row r="8223" customFormat="1" ht="16" customHeight="1" x14ac:dyDescent="0.2"/>
    <row r="8224" customFormat="1" ht="16" customHeight="1" x14ac:dyDescent="0.2"/>
    <row r="8225" customFormat="1" ht="16" customHeight="1" x14ac:dyDescent="0.2"/>
    <row r="8226" customFormat="1" ht="16" customHeight="1" x14ac:dyDescent="0.2"/>
    <row r="8227" customFormat="1" ht="16" customHeight="1" x14ac:dyDescent="0.2"/>
    <row r="8228" customFormat="1" ht="16" customHeight="1" x14ac:dyDescent="0.2"/>
    <row r="8229" customFormat="1" ht="16" customHeight="1" x14ac:dyDescent="0.2"/>
    <row r="8230" customFormat="1" ht="16" customHeight="1" x14ac:dyDescent="0.2"/>
    <row r="8231" customFormat="1" ht="16" customHeight="1" x14ac:dyDescent="0.2"/>
    <row r="8232" customFormat="1" ht="16" customHeight="1" x14ac:dyDescent="0.2"/>
    <row r="8233" customFormat="1" ht="16" customHeight="1" x14ac:dyDescent="0.2"/>
    <row r="8234" customFormat="1" ht="16" customHeight="1" x14ac:dyDescent="0.2"/>
    <row r="8235" customFormat="1" ht="16" customHeight="1" x14ac:dyDescent="0.2"/>
    <row r="8236" customFormat="1" ht="16" customHeight="1" x14ac:dyDescent="0.2"/>
    <row r="8237" customFormat="1" ht="16" customHeight="1" x14ac:dyDescent="0.2"/>
    <row r="8238" customFormat="1" ht="16" customHeight="1" x14ac:dyDescent="0.2"/>
    <row r="8239" customFormat="1" ht="16" customHeight="1" x14ac:dyDescent="0.2"/>
    <row r="8240" customFormat="1" ht="16" customHeight="1" x14ac:dyDescent="0.2"/>
    <row r="8241" customFormat="1" ht="16" customHeight="1" x14ac:dyDescent="0.2"/>
    <row r="8242" customFormat="1" ht="16" customHeight="1" x14ac:dyDescent="0.2"/>
    <row r="8243" customFormat="1" ht="16" customHeight="1" x14ac:dyDescent="0.2"/>
    <row r="8244" customFormat="1" ht="16" customHeight="1" x14ac:dyDescent="0.2"/>
    <row r="8245" customFormat="1" ht="16" customHeight="1" x14ac:dyDescent="0.2"/>
    <row r="8246" customFormat="1" ht="16" customHeight="1" x14ac:dyDescent="0.2"/>
    <row r="8247" customFormat="1" ht="16" customHeight="1" x14ac:dyDescent="0.2"/>
    <row r="8248" customFormat="1" ht="16" customHeight="1" x14ac:dyDescent="0.2"/>
    <row r="8249" customFormat="1" ht="16" customHeight="1" x14ac:dyDescent="0.2"/>
    <row r="8250" customFormat="1" ht="16" customHeight="1" x14ac:dyDescent="0.2"/>
    <row r="8251" customFormat="1" ht="16" customHeight="1" x14ac:dyDescent="0.2"/>
    <row r="8252" customFormat="1" ht="16" customHeight="1" x14ac:dyDescent="0.2"/>
    <row r="8253" customFormat="1" ht="16" customHeight="1" x14ac:dyDescent="0.2"/>
    <row r="8254" customFormat="1" ht="16" customHeight="1" x14ac:dyDescent="0.2"/>
    <row r="8255" customFormat="1" ht="16" customHeight="1" x14ac:dyDescent="0.2"/>
    <row r="8256" customFormat="1" ht="16" customHeight="1" x14ac:dyDescent="0.2"/>
    <row r="8257" customFormat="1" ht="16" customHeight="1" x14ac:dyDescent="0.2"/>
    <row r="8258" customFormat="1" ht="16" customHeight="1" x14ac:dyDescent="0.2"/>
    <row r="8259" customFormat="1" ht="16" customHeight="1" x14ac:dyDescent="0.2"/>
    <row r="8260" customFormat="1" ht="16" customHeight="1" x14ac:dyDescent="0.2"/>
    <row r="8261" customFormat="1" ht="16" customHeight="1" x14ac:dyDescent="0.2"/>
    <row r="8262" customFormat="1" ht="16" customHeight="1" x14ac:dyDescent="0.2"/>
    <row r="8263" customFormat="1" ht="16" customHeight="1" x14ac:dyDescent="0.2"/>
    <row r="8264" customFormat="1" ht="16" customHeight="1" x14ac:dyDescent="0.2"/>
    <row r="8265" customFormat="1" ht="16" customHeight="1" x14ac:dyDescent="0.2"/>
    <row r="8266" customFormat="1" ht="16" customHeight="1" x14ac:dyDescent="0.2"/>
    <row r="8267" customFormat="1" ht="16" customHeight="1" x14ac:dyDescent="0.2"/>
    <row r="8268" customFormat="1" ht="16" customHeight="1" x14ac:dyDescent="0.2"/>
    <row r="8269" customFormat="1" ht="16" customHeight="1" x14ac:dyDescent="0.2"/>
    <row r="8270" customFormat="1" ht="16" customHeight="1" x14ac:dyDescent="0.2"/>
    <row r="8271" customFormat="1" ht="16" customHeight="1" x14ac:dyDescent="0.2"/>
    <row r="8272" customFormat="1" ht="16" customHeight="1" x14ac:dyDescent="0.2"/>
    <row r="8273" customFormat="1" ht="16" customHeight="1" x14ac:dyDescent="0.2"/>
    <row r="8274" customFormat="1" ht="16" customHeight="1" x14ac:dyDescent="0.2"/>
    <row r="8275" customFormat="1" ht="16" customHeight="1" x14ac:dyDescent="0.2"/>
    <row r="8276" customFormat="1" ht="16" customHeight="1" x14ac:dyDescent="0.2"/>
    <row r="8277" customFormat="1" ht="16" customHeight="1" x14ac:dyDescent="0.2"/>
    <row r="8278" customFormat="1" ht="16" customHeight="1" x14ac:dyDescent="0.2"/>
    <row r="8279" customFormat="1" ht="16" customHeight="1" x14ac:dyDescent="0.2"/>
    <row r="8280" customFormat="1" ht="16" customHeight="1" x14ac:dyDescent="0.2"/>
    <row r="8281" customFormat="1" ht="16" customHeight="1" x14ac:dyDescent="0.2"/>
    <row r="8282" customFormat="1" ht="16" customHeight="1" x14ac:dyDescent="0.2"/>
    <row r="8283" customFormat="1" ht="16" customHeight="1" x14ac:dyDescent="0.2"/>
    <row r="8284" customFormat="1" ht="16" customHeight="1" x14ac:dyDescent="0.2"/>
    <row r="8285" customFormat="1" ht="16" customHeight="1" x14ac:dyDescent="0.2"/>
    <row r="8286" customFormat="1" ht="16" customHeight="1" x14ac:dyDescent="0.2"/>
    <row r="8287" customFormat="1" ht="16" customHeight="1" x14ac:dyDescent="0.2"/>
    <row r="8288" customFormat="1" ht="16" customHeight="1" x14ac:dyDescent="0.2"/>
    <row r="8289" customFormat="1" ht="16" customHeight="1" x14ac:dyDescent="0.2"/>
    <row r="8290" customFormat="1" ht="16" customHeight="1" x14ac:dyDescent="0.2"/>
    <row r="8291" customFormat="1" ht="16" customHeight="1" x14ac:dyDescent="0.2"/>
    <row r="8292" customFormat="1" ht="16" customHeight="1" x14ac:dyDescent="0.2"/>
    <row r="8293" customFormat="1" ht="16" customHeight="1" x14ac:dyDescent="0.2"/>
    <row r="8294" customFormat="1" ht="16" customHeight="1" x14ac:dyDescent="0.2"/>
    <row r="8295" customFormat="1" ht="16" customHeight="1" x14ac:dyDescent="0.2"/>
    <row r="8296" customFormat="1" ht="16" customHeight="1" x14ac:dyDescent="0.2"/>
    <row r="8297" customFormat="1" ht="16" customHeight="1" x14ac:dyDescent="0.2"/>
    <row r="8298" customFormat="1" ht="16" customHeight="1" x14ac:dyDescent="0.2"/>
    <row r="8299" customFormat="1" ht="16" customHeight="1" x14ac:dyDescent="0.2"/>
    <row r="8300" customFormat="1" ht="16" customHeight="1" x14ac:dyDescent="0.2"/>
    <row r="8301" customFormat="1" ht="16" customHeight="1" x14ac:dyDescent="0.2"/>
    <row r="8302" customFormat="1" ht="16" customHeight="1" x14ac:dyDescent="0.2"/>
    <row r="8303" customFormat="1" ht="16" customHeight="1" x14ac:dyDescent="0.2"/>
    <row r="8304" customFormat="1" ht="16" customHeight="1" x14ac:dyDescent="0.2"/>
    <row r="8305" customFormat="1" ht="16" customHeight="1" x14ac:dyDescent="0.2"/>
    <row r="8306" customFormat="1" ht="16" customHeight="1" x14ac:dyDescent="0.2"/>
    <row r="8307" customFormat="1" ht="16" customHeight="1" x14ac:dyDescent="0.2"/>
    <row r="8308" customFormat="1" ht="16" customHeight="1" x14ac:dyDescent="0.2"/>
    <row r="8309" customFormat="1" ht="16" customHeight="1" x14ac:dyDescent="0.2"/>
    <row r="8310" customFormat="1" ht="16" customHeight="1" x14ac:dyDescent="0.2"/>
    <row r="8311" customFormat="1" ht="16" customHeight="1" x14ac:dyDescent="0.2"/>
    <row r="8312" customFormat="1" ht="16" customHeight="1" x14ac:dyDescent="0.2"/>
    <row r="8313" customFormat="1" ht="16" customHeight="1" x14ac:dyDescent="0.2"/>
    <row r="8314" customFormat="1" ht="16" customHeight="1" x14ac:dyDescent="0.2"/>
    <row r="8315" customFormat="1" ht="16" customHeight="1" x14ac:dyDescent="0.2"/>
    <row r="8316" customFormat="1" ht="16" customHeight="1" x14ac:dyDescent="0.2"/>
    <row r="8317" customFormat="1" ht="16" customHeight="1" x14ac:dyDescent="0.2"/>
    <row r="8318" customFormat="1" ht="16" customHeight="1" x14ac:dyDescent="0.2"/>
    <row r="8319" customFormat="1" ht="16" customHeight="1" x14ac:dyDescent="0.2"/>
    <row r="8320" customFormat="1" ht="16" customHeight="1" x14ac:dyDescent="0.2"/>
    <row r="8321" customFormat="1" ht="16" customHeight="1" x14ac:dyDescent="0.2"/>
    <row r="8322" customFormat="1" ht="16" customHeight="1" x14ac:dyDescent="0.2"/>
    <row r="8323" customFormat="1" ht="16" customHeight="1" x14ac:dyDescent="0.2"/>
    <row r="8324" customFormat="1" ht="16" customHeight="1" x14ac:dyDescent="0.2"/>
    <row r="8325" customFormat="1" ht="16" customHeight="1" x14ac:dyDescent="0.2"/>
    <row r="8326" customFormat="1" ht="16" customHeight="1" x14ac:dyDescent="0.2"/>
    <row r="8327" customFormat="1" ht="16" customHeight="1" x14ac:dyDescent="0.2"/>
    <row r="8328" customFormat="1" ht="16" customHeight="1" x14ac:dyDescent="0.2"/>
    <row r="8329" customFormat="1" ht="16" customHeight="1" x14ac:dyDescent="0.2"/>
    <row r="8330" customFormat="1" ht="16" customHeight="1" x14ac:dyDescent="0.2"/>
    <row r="8331" customFormat="1" ht="16" customHeight="1" x14ac:dyDescent="0.2"/>
    <row r="8332" customFormat="1" ht="16" customHeight="1" x14ac:dyDescent="0.2"/>
    <row r="8333" customFormat="1" ht="16" customHeight="1" x14ac:dyDescent="0.2"/>
    <row r="8334" customFormat="1" ht="16" customHeight="1" x14ac:dyDescent="0.2"/>
    <row r="8335" customFormat="1" ht="16" customHeight="1" x14ac:dyDescent="0.2"/>
    <row r="8336" customFormat="1" ht="16" customHeight="1" x14ac:dyDescent="0.2"/>
    <row r="8337" customFormat="1" ht="16" customHeight="1" x14ac:dyDescent="0.2"/>
    <row r="8338" customFormat="1" ht="16" customHeight="1" x14ac:dyDescent="0.2"/>
    <row r="8339" customFormat="1" ht="16" customHeight="1" x14ac:dyDescent="0.2"/>
    <row r="8340" customFormat="1" ht="16" customHeight="1" x14ac:dyDescent="0.2"/>
    <row r="8341" customFormat="1" ht="16" customHeight="1" x14ac:dyDescent="0.2"/>
    <row r="8342" customFormat="1" ht="16" customHeight="1" x14ac:dyDescent="0.2"/>
    <row r="8343" customFormat="1" ht="16" customHeight="1" x14ac:dyDescent="0.2"/>
    <row r="8344" customFormat="1" ht="16" customHeight="1" x14ac:dyDescent="0.2"/>
    <row r="8345" customFormat="1" ht="16" customHeight="1" x14ac:dyDescent="0.2"/>
    <row r="8346" customFormat="1" ht="16" customHeight="1" x14ac:dyDescent="0.2"/>
    <row r="8347" customFormat="1" ht="16" customHeight="1" x14ac:dyDescent="0.2"/>
    <row r="8348" customFormat="1" ht="16" customHeight="1" x14ac:dyDescent="0.2"/>
    <row r="8349" customFormat="1" ht="16" customHeight="1" x14ac:dyDescent="0.2"/>
    <row r="8350" customFormat="1" ht="16" customHeight="1" x14ac:dyDescent="0.2"/>
    <row r="8351" customFormat="1" ht="16" customHeight="1" x14ac:dyDescent="0.2"/>
    <row r="8352" customFormat="1" ht="16" customHeight="1" x14ac:dyDescent="0.2"/>
    <row r="8353" customFormat="1" ht="16" customHeight="1" x14ac:dyDescent="0.2"/>
    <row r="8354" customFormat="1" ht="16" customHeight="1" x14ac:dyDescent="0.2"/>
    <row r="8355" customFormat="1" ht="16" customHeight="1" x14ac:dyDescent="0.2"/>
    <row r="8356" customFormat="1" ht="16" customHeight="1" x14ac:dyDescent="0.2"/>
    <row r="8357" customFormat="1" ht="16" customHeight="1" x14ac:dyDescent="0.2"/>
    <row r="8358" customFormat="1" ht="16" customHeight="1" x14ac:dyDescent="0.2"/>
    <row r="8359" customFormat="1" ht="16" customHeight="1" x14ac:dyDescent="0.2"/>
    <row r="8360" customFormat="1" ht="16" customHeight="1" x14ac:dyDescent="0.2"/>
    <row r="8361" customFormat="1" ht="16" customHeight="1" x14ac:dyDescent="0.2"/>
    <row r="8362" customFormat="1" ht="16" customHeight="1" x14ac:dyDescent="0.2"/>
    <row r="8363" customFormat="1" ht="16" customHeight="1" x14ac:dyDescent="0.2"/>
    <row r="8364" customFormat="1" ht="16" customHeight="1" x14ac:dyDescent="0.2"/>
    <row r="8365" customFormat="1" ht="16" customHeight="1" x14ac:dyDescent="0.2"/>
    <row r="8366" customFormat="1" ht="16" customHeight="1" x14ac:dyDescent="0.2"/>
    <row r="8367" customFormat="1" ht="16" customHeight="1" x14ac:dyDescent="0.2"/>
    <row r="8368" customFormat="1" ht="16" customHeight="1" x14ac:dyDescent="0.2"/>
    <row r="8369" customFormat="1" ht="16" customHeight="1" x14ac:dyDescent="0.2"/>
    <row r="8370" customFormat="1" ht="16" customHeight="1" x14ac:dyDescent="0.2"/>
    <row r="8371" customFormat="1" ht="16" customHeight="1" x14ac:dyDescent="0.2"/>
    <row r="8372" customFormat="1" ht="16" customHeight="1" x14ac:dyDescent="0.2"/>
    <row r="8373" customFormat="1" ht="16" customHeight="1" x14ac:dyDescent="0.2"/>
    <row r="8374" customFormat="1" ht="16" customHeight="1" x14ac:dyDescent="0.2"/>
    <row r="8375" customFormat="1" ht="16" customHeight="1" x14ac:dyDescent="0.2"/>
    <row r="8376" customFormat="1" ht="16" customHeight="1" x14ac:dyDescent="0.2"/>
    <row r="8377" customFormat="1" ht="16" customHeight="1" x14ac:dyDescent="0.2"/>
    <row r="8378" customFormat="1" ht="16" customHeight="1" x14ac:dyDescent="0.2"/>
    <row r="8379" customFormat="1" ht="16" customHeight="1" x14ac:dyDescent="0.2"/>
    <row r="8380" customFormat="1" ht="16" customHeight="1" x14ac:dyDescent="0.2"/>
    <row r="8381" customFormat="1" ht="16" customHeight="1" x14ac:dyDescent="0.2"/>
    <row r="8382" customFormat="1" ht="16" customHeight="1" x14ac:dyDescent="0.2"/>
    <row r="8383" customFormat="1" ht="16" customHeight="1" x14ac:dyDescent="0.2"/>
    <row r="8384" customFormat="1" ht="16" customHeight="1" x14ac:dyDescent="0.2"/>
    <row r="8385" customFormat="1" ht="16" customHeight="1" x14ac:dyDescent="0.2"/>
    <row r="8386" customFormat="1" ht="16" customHeight="1" x14ac:dyDescent="0.2"/>
    <row r="8387" customFormat="1" ht="16" customHeight="1" x14ac:dyDescent="0.2"/>
    <row r="8388" customFormat="1" ht="16" customHeight="1" x14ac:dyDescent="0.2"/>
    <row r="8389" customFormat="1" ht="16" customHeight="1" x14ac:dyDescent="0.2"/>
    <row r="8390" customFormat="1" ht="16" customHeight="1" x14ac:dyDescent="0.2"/>
    <row r="8391" customFormat="1" ht="16" customHeight="1" x14ac:dyDescent="0.2"/>
    <row r="8392" customFormat="1" ht="16" customHeight="1" x14ac:dyDescent="0.2"/>
    <row r="8393" customFormat="1" ht="16" customHeight="1" x14ac:dyDescent="0.2"/>
    <row r="8394" customFormat="1" ht="16" customHeight="1" x14ac:dyDescent="0.2"/>
    <row r="8395" customFormat="1" ht="16" customHeight="1" x14ac:dyDescent="0.2"/>
    <row r="8396" customFormat="1" ht="16" customHeight="1" x14ac:dyDescent="0.2"/>
    <row r="8397" customFormat="1" ht="16" customHeight="1" x14ac:dyDescent="0.2"/>
    <row r="8398" customFormat="1" ht="16" customHeight="1" x14ac:dyDescent="0.2"/>
    <row r="8399" customFormat="1" ht="16" customHeight="1" x14ac:dyDescent="0.2"/>
    <row r="8400" customFormat="1" ht="16" customHeight="1" x14ac:dyDescent="0.2"/>
    <row r="8401" customFormat="1" ht="16" customHeight="1" x14ac:dyDescent="0.2"/>
    <row r="8402" customFormat="1" ht="16" customHeight="1" x14ac:dyDescent="0.2"/>
    <row r="8403" customFormat="1" ht="16" customHeight="1" x14ac:dyDescent="0.2"/>
    <row r="8404" customFormat="1" ht="16" customHeight="1" x14ac:dyDescent="0.2"/>
    <row r="8405" customFormat="1" ht="16" customHeight="1" x14ac:dyDescent="0.2"/>
    <row r="8406" customFormat="1" ht="16" customHeight="1" x14ac:dyDescent="0.2"/>
    <row r="8407" customFormat="1" ht="16" customHeight="1" x14ac:dyDescent="0.2"/>
    <row r="8408" customFormat="1" ht="16" customHeight="1" x14ac:dyDescent="0.2"/>
    <row r="8409" customFormat="1" ht="16" customHeight="1" x14ac:dyDescent="0.2"/>
    <row r="8410" customFormat="1" ht="16" customHeight="1" x14ac:dyDescent="0.2"/>
    <row r="8411" customFormat="1" ht="16" customHeight="1" x14ac:dyDescent="0.2"/>
    <row r="8412" customFormat="1" ht="16" customHeight="1" x14ac:dyDescent="0.2"/>
    <row r="8413" customFormat="1" ht="16" customHeight="1" x14ac:dyDescent="0.2"/>
    <row r="8414" customFormat="1" ht="16" customHeight="1" x14ac:dyDescent="0.2"/>
    <row r="8415" customFormat="1" ht="16" customHeight="1" x14ac:dyDescent="0.2"/>
    <row r="8416" customFormat="1" ht="16" customHeight="1" x14ac:dyDescent="0.2"/>
    <row r="8417" customFormat="1" ht="16" customHeight="1" x14ac:dyDescent="0.2"/>
    <row r="8418" customFormat="1" ht="16" customHeight="1" x14ac:dyDescent="0.2"/>
    <row r="8419" customFormat="1" ht="16" customHeight="1" x14ac:dyDescent="0.2"/>
    <row r="8420" customFormat="1" ht="16" customHeight="1" x14ac:dyDescent="0.2"/>
    <row r="8421" customFormat="1" ht="16" customHeight="1" x14ac:dyDescent="0.2"/>
    <row r="8422" customFormat="1" ht="16" customHeight="1" x14ac:dyDescent="0.2"/>
    <row r="8423" customFormat="1" ht="16" customHeight="1" x14ac:dyDescent="0.2"/>
    <row r="8424" customFormat="1" ht="16" customHeight="1" x14ac:dyDescent="0.2"/>
    <row r="8425" customFormat="1" ht="16" customHeight="1" x14ac:dyDescent="0.2"/>
    <row r="8426" customFormat="1" ht="16" customHeight="1" x14ac:dyDescent="0.2"/>
    <row r="8427" customFormat="1" ht="16" customHeight="1" x14ac:dyDescent="0.2"/>
    <row r="8428" customFormat="1" ht="16" customHeight="1" x14ac:dyDescent="0.2"/>
    <row r="8429" customFormat="1" ht="16" customHeight="1" x14ac:dyDescent="0.2"/>
    <row r="8430" customFormat="1" ht="16" customHeight="1" x14ac:dyDescent="0.2"/>
    <row r="8431" customFormat="1" ht="16" customHeight="1" x14ac:dyDescent="0.2"/>
    <row r="8432" customFormat="1" ht="16" customHeight="1" x14ac:dyDescent="0.2"/>
    <row r="8433" customFormat="1" ht="16" customHeight="1" x14ac:dyDescent="0.2"/>
    <row r="8434" customFormat="1" ht="16" customHeight="1" x14ac:dyDescent="0.2"/>
    <row r="8435" customFormat="1" ht="16" customHeight="1" x14ac:dyDescent="0.2"/>
    <row r="8436" customFormat="1" ht="16" customHeight="1" x14ac:dyDescent="0.2"/>
    <row r="8437" customFormat="1" ht="16" customHeight="1" x14ac:dyDescent="0.2"/>
    <row r="8438" customFormat="1" ht="16" customHeight="1" x14ac:dyDescent="0.2"/>
    <row r="8439" customFormat="1" ht="16" customHeight="1" x14ac:dyDescent="0.2"/>
    <row r="8440" customFormat="1" ht="16" customHeight="1" x14ac:dyDescent="0.2"/>
    <row r="8441" customFormat="1" ht="16" customHeight="1" x14ac:dyDescent="0.2"/>
    <row r="8442" customFormat="1" ht="16" customHeight="1" x14ac:dyDescent="0.2"/>
    <row r="8443" customFormat="1" ht="16" customHeight="1" x14ac:dyDescent="0.2"/>
    <row r="8444" customFormat="1" ht="16" customHeight="1" x14ac:dyDescent="0.2"/>
    <row r="8445" customFormat="1" ht="16" customHeight="1" x14ac:dyDescent="0.2"/>
    <row r="8446" customFormat="1" ht="16" customHeight="1" x14ac:dyDescent="0.2"/>
    <row r="8447" customFormat="1" ht="16" customHeight="1" x14ac:dyDescent="0.2"/>
    <row r="8448" customFormat="1" ht="16" customHeight="1" x14ac:dyDescent="0.2"/>
    <row r="8449" customFormat="1" ht="16" customHeight="1" x14ac:dyDescent="0.2"/>
    <row r="8450" customFormat="1" ht="16" customHeight="1" x14ac:dyDescent="0.2"/>
    <row r="8451" customFormat="1" ht="16" customHeight="1" x14ac:dyDescent="0.2"/>
    <row r="8452" customFormat="1" ht="16" customHeight="1" x14ac:dyDescent="0.2"/>
    <row r="8453" customFormat="1" ht="16" customHeight="1" x14ac:dyDescent="0.2"/>
    <row r="8454" customFormat="1" ht="16" customHeight="1" x14ac:dyDescent="0.2"/>
    <row r="8455" customFormat="1" ht="16" customHeight="1" x14ac:dyDescent="0.2"/>
    <row r="8456" customFormat="1" ht="16" customHeight="1" x14ac:dyDescent="0.2"/>
    <row r="8457" customFormat="1" ht="16" customHeight="1" x14ac:dyDescent="0.2"/>
    <row r="8458" customFormat="1" ht="16" customHeight="1" x14ac:dyDescent="0.2"/>
    <row r="8459" customFormat="1" ht="16" customHeight="1" x14ac:dyDescent="0.2"/>
    <row r="8460" customFormat="1" ht="16" customHeight="1" x14ac:dyDescent="0.2"/>
    <row r="8461" customFormat="1" ht="16" customHeight="1" x14ac:dyDescent="0.2"/>
    <row r="8462" customFormat="1" ht="16" customHeight="1" x14ac:dyDescent="0.2"/>
    <row r="8463" customFormat="1" ht="16" customHeight="1" x14ac:dyDescent="0.2"/>
    <row r="8464" customFormat="1" ht="16" customHeight="1" x14ac:dyDescent="0.2"/>
    <row r="8465" customFormat="1" ht="16" customHeight="1" x14ac:dyDescent="0.2"/>
    <row r="8466" customFormat="1" ht="16" customHeight="1" x14ac:dyDescent="0.2"/>
    <row r="8467" customFormat="1" ht="16" customHeight="1" x14ac:dyDescent="0.2"/>
    <row r="8468" customFormat="1" ht="16" customHeight="1" x14ac:dyDescent="0.2"/>
    <row r="8469" customFormat="1" ht="16" customHeight="1" x14ac:dyDescent="0.2"/>
    <row r="8470" customFormat="1" ht="16" customHeight="1" x14ac:dyDescent="0.2"/>
    <row r="8471" customFormat="1" ht="16" customHeight="1" x14ac:dyDescent="0.2"/>
    <row r="8472" customFormat="1" ht="16" customHeight="1" x14ac:dyDescent="0.2"/>
    <row r="8473" customFormat="1" ht="16" customHeight="1" x14ac:dyDescent="0.2"/>
    <row r="8474" customFormat="1" ht="16" customHeight="1" x14ac:dyDescent="0.2"/>
    <row r="8475" customFormat="1" ht="16" customHeight="1" x14ac:dyDescent="0.2"/>
    <row r="8476" customFormat="1" ht="16" customHeight="1" x14ac:dyDescent="0.2"/>
    <row r="8477" customFormat="1" ht="16" customHeight="1" x14ac:dyDescent="0.2"/>
    <row r="8478" customFormat="1" ht="16" customHeight="1" x14ac:dyDescent="0.2"/>
    <row r="8479" customFormat="1" ht="16" customHeight="1" x14ac:dyDescent="0.2"/>
    <row r="8480" customFormat="1" ht="16" customHeight="1" x14ac:dyDescent="0.2"/>
    <row r="8481" customFormat="1" ht="16" customHeight="1" x14ac:dyDescent="0.2"/>
    <row r="8482" customFormat="1" ht="16" customHeight="1" x14ac:dyDescent="0.2"/>
    <row r="8483" customFormat="1" ht="16" customHeight="1" x14ac:dyDescent="0.2"/>
    <row r="8484" customFormat="1" ht="16" customHeight="1" x14ac:dyDescent="0.2"/>
    <row r="8485" customFormat="1" ht="16" customHeight="1" x14ac:dyDescent="0.2"/>
    <row r="8486" customFormat="1" ht="16" customHeight="1" x14ac:dyDescent="0.2"/>
    <row r="8487" customFormat="1" ht="16" customHeight="1" x14ac:dyDescent="0.2"/>
    <row r="8488" customFormat="1" ht="16" customHeight="1" x14ac:dyDescent="0.2"/>
    <row r="8489" customFormat="1" ht="16" customHeight="1" x14ac:dyDescent="0.2"/>
    <row r="8490" customFormat="1" ht="16" customHeight="1" x14ac:dyDescent="0.2"/>
    <row r="8491" customFormat="1" ht="16" customHeight="1" x14ac:dyDescent="0.2"/>
    <row r="8492" customFormat="1" ht="16" customHeight="1" x14ac:dyDescent="0.2"/>
    <row r="8493" customFormat="1" ht="16" customHeight="1" x14ac:dyDescent="0.2"/>
    <row r="8494" customFormat="1" ht="16" customHeight="1" x14ac:dyDescent="0.2"/>
    <row r="8495" customFormat="1" ht="16" customHeight="1" x14ac:dyDescent="0.2"/>
    <row r="8496" customFormat="1" ht="16" customHeight="1" x14ac:dyDescent="0.2"/>
    <row r="8497" customFormat="1" ht="16" customHeight="1" x14ac:dyDescent="0.2"/>
    <row r="8498" customFormat="1" ht="16" customHeight="1" x14ac:dyDescent="0.2"/>
    <row r="8499" customFormat="1" ht="16" customHeight="1" x14ac:dyDescent="0.2"/>
    <row r="8500" customFormat="1" ht="16" customHeight="1" x14ac:dyDescent="0.2"/>
    <row r="8501" customFormat="1" ht="16" customHeight="1" x14ac:dyDescent="0.2"/>
    <row r="8502" customFormat="1" ht="16" customHeight="1" x14ac:dyDescent="0.2"/>
    <row r="8503" customFormat="1" ht="16" customHeight="1" x14ac:dyDescent="0.2"/>
    <row r="8504" customFormat="1" ht="16" customHeight="1" x14ac:dyDescent="0.2"/>
    <row r="8505" customFormat="1" ht="16" customHeight="1" x14ac:dyDescent="0.2"/>
    <row r="8506" customFormat="1" ht="16" customHeight="1" x14ac:dyDescent="0.2"/>
    <row r="8507" customFormat="1" ht="16" customHeight="1" x14ac:dyDescent="0.2"/>
    <row r="8508" customFormat="1" ht="16" customHeight="1" x14ac:dyDescent="0.2"/>
    <row r="8509" customFormat="1" ht="16" customHeight="1" x14ac:dyDescent="0.2"/>
    <row r="8510" customFormat="1" ht="16" customHeight="1" x14ac:dyDescent="0.2"/>
    <row r="8511" customFormat="1" ht="16" customHeight="1" x14ac:dyDescent="0.2"/>
    <row r="8512" customFormat="1" ht="16" customHeight="1" x14ac:dyDescent="0.2"/>
    <row r="8513" customFormat="1" ht="16" customHeight="1" x14ac:dyDescent="0.2"/>
    <row r="8514" customFormat="1" ht="16" customHeight="1" x14ac:dyDescent="0.2"/>
    <row r="8515" customFormat="1" ht="16" customHeight="1" x14ac:dyDescent="0.2"/>
    <row r="8516" customFormat="1" ht="16" customHeight="1" x14ac:dyDescent="0.2"/>
    <row r="8517" customFormat="1" ht="16" customHeight="1" x14ac:dyDescent="0.2"/>
    <row r="8518" customFormat="1" ht="16" customHeight="1" x14ac:dyDescent="0.2"/>
    <row r="8519" customFormat="1" ht="16" customHeight="1" x14ac:dyDescent="0.2"/>
    <row r="8520" customFormat="1" ht="16" customHeight="1" x14ac:dyDescent="0.2"/>
    <row r="8521" customFormat="1" ht="16" customHeight="1" x14ac:dyDescent="0.2"/>
    <row r="8522" customFormat="1" ht="16" customHeight="1" x14ac:dyDescent="0.2"/>
    <row r="8523" customFormat="1" ht="16" customHeight="1" x14ac:dyDescent="0.2"/>
    <row r="8524" customFormat="1" ht="16" customHeight="1" x14ac:dyDescent="0.2"/>
    <row r="8525" customFormat="1" ht="16" customHeight="1" x14ac:dyDescent="0.2"/>
    <row r="8526" customFormat="1" ht="16" customHeight="1" x14ac:dyDescent="0.2"/>
    <row r="8527" customFormat="1" ht="16" customHeight="1" x14ac:dyDescent="0.2"/>
    <row r="8528" customFormat="1" ht="16" customHeight="1" x14ac:dyDescent="0.2"/>
    <row r="8529" customFormat="1" ht="16" customHeight="1" x14ac:dyDescent="0.2"/>
    <row r="8530" customFormat="1" ht="16" customHeight="1" x14ac:dyDescent="0.2"/>
    <row r="8531" customFormat="1" ht="16" customHeight="1" x14ac:dyDescent="0.2"/>
    <row r="8532" customFormat="1" ht="16" customHeight="1" x14ac:dyDescent="0.2"/>
    <row r="8533" customFormat="1" ht="16" customHeight="1" x14ac:dyDescent="0.2"/>
    <row r="8534" customFormat="1" ht="16" customHeight="1" x14ac:dyDescent="0.2"/>
    <row r="8535" customFormat="1" ht="16" customHeight="1" x14ac:dyDescent="0.2"/>
    <row r="8536" customFormat="1" ht="16" customHeight="1" x14ac:dyDescent="0.2"/>
    <row r="8537" customFormat="1" ht="16" customHeight="1" x14ac:dyDescent="0.2"/>
    <row r="8538" customFormat="1" ht="16" customHeight="1" x14ac:dyDescent="0.2"/>
    <row r="8539" customFormat="1" ht="16" customHeight="1" x14ac:dyDescent="0.2"/>
    <row r="8540" customFormat="1" ht="16" customHeight="1" x14ac:dyDescent="0.2"/>
    <row r="8541" customFormat="1" ht="16" customHeight="1" x14ac:dyDescent="0.2"/>
    <row r="8542" customFormat="1" ht="16" customHeight="1" x14ac:dyDescent="0.2"/>
    <row r="8543" customFormat="1" ht="16" customHeight="1" x14ac:dyDescent="0.2"/>
    <row r="8544" customFormat="1" ht="16" customHeight="1" x14ac:dyDescent="0.2"/>
    <row r="8545" customFormat="1" ht="16" customHeight="1" x14ac:dyDescent="0.2"/>
    <row r="8546" customFormat="1" ht="16" customHeight="1" x14ac:dyDescent="0.2"/>
    <row r="8547" customFormat="1" ht="16" customHeight="1" x14ac:dyDescent="0.2"/>
    <row r="8548" customFormat="1" ht="16" customHeight="1" x14ac:dyDescent="0.2"/>
    <row r="8549" customFormat="1" ht="16" customHeight="1" x14ac:dyDescent="0.2"/>
    <row r="8550" customFormat="1" ht="16" customHeight="1" x14ac:dyDescent="0.2"/>
    <row r="8551" customFormat="1" ht="16" customHeight="1" x14ac:dyDescent="0.2"/>
    <row r="8552" customFormat="1" ht="16" customHeight="1" x14ac:dyDescent="0.2"/>
    <row r="8553" customFormat="1" ht="16" customHeight="1" x14ac:dyDescent="0.2"/>
    <row r="8554" customFormat="1" ht="16" customHeight="1" x14ac:dyDescent="0.2"/>
    <row r="8555" customFormat="1" ht="16" customHeight="1" x14ac:dyDescent="0.2"/>
    <row r="8556" customFormat="1" ht="16" customHeight="1" x14ac:dyDescent="0.2"/>
    <row r="8557" customFormat="1" ht="16" customHeight="1" x14ac:dyDescent="0.2"/>
    <row r="8558" customFormat="1" ht="16" customHeight="1" x14ac:dyDescent="0.2"/>
    <row r="8559" customFormat="1" ht="16" customHeight="1" x14ac:dyDescent="0.2"/>
    <row r="8560" customFormat="1" ht="16" customHeight="1" x14ac:dyDescent="0.2"/>
    <row r="8561" customFormat="1" ht="16" customHeight="1" x14ac:dyDescent="0.2"/>
    <row r="8562" customFormat="1" ht="16" customHeight="1" x14ac:dyDescent="0.2"/>
    <row r="8563" customFormat="1" ht="16" customHeight="1" x14ac:dyDescent="0.2"/>
    <row r="8564" customFormat="1" ht="16" customHeight="1" x14ac:dyDescent="0.2"/>
    <row r="8565" customFormat="1" ht="16" customHeight="1" x14ac:dyDescent="0.2"/>
    <row r="8566" customFormat="1" ht="16" customHeight="1" x14ac:dyDescent="0.2"/>
    <row r="8567" customFormat="1" ht="16" customHeight="1" x14ac:dyDescent="0.2"/>
    <row r="8568" customFormat="1" ht="16" customHeight="1" x14ac:dyDescent="0.2"/>
    <row r="8569" customFormat="1" ht="16" customHeight="1" x14ac:dyDescent="0.2"/>
    <row r="8570" customFormat="1" ht="16" customHeight="1" x14ac:dyDescent="0.2"/>
    <row r="8571" customFormat="1" ht="16" customHeight="1" x14ac:dyDescent="0.2"/>
    <row r="8572" customFormat="1" ht="16" customHeight="1" x14ac:dyDescent="0.2"/>
    <row r="8573" customFormat="1" ht="16" customHeight="1" x14ac:dyDescent="0.2"/>
    <row r="8574" customFormat="1" ht="16" customHeight="1" x14ac:dyDescent="0.2"/>
    <row r="8575" customFormat="1" ht="16" customHeight="1" x14ac:dyDescent="0.2"/>
    <row r="8576" customFormat="1" ht="16" customHeight="1" x14ac:dyDescent="0.2"/>
    <row r="8577" customFormat="1" ht="16" customHeight="1" x14ac:dyDescent="0.2"/>
    <row r="8578" customFormat="1" ht="16" customHeight="1" x14ac:dyDescent="0.2"/>
    <row r="8579" customFormat="1" ht="16" customHeight="1" x14ac:dyDescent="0.2"/>
    <row r="8580" customFormat="1" ht="16" customHeight="1" x14ac:dyDescent="0.2"/>
    <row r="8581" customFormat="1" ht="16" customHeight="1" x14ac:dyDescent="0.2"/>
    <row r="8582" customFormat="1" ht="16" customHeight="1" x14ac:dyDescent="0.2"/>
    <row r="8583" customFormat="1" ht="16" customHeight="1" x14ac:dyDescent="0.2"/>
    <row r="8584" customFormat="1" ht="16" customHeight="1" x14ac:dyDescent="0.2"/>
    <row r="8585" customFormat="1" ht="16" customHeight="1" x14ac:dyDescent="0.2"/>
    <row r="8586" customFormat="1" ht="16" customHeight="1" x14ac:dyDescent="0.2"/>
    <row r="8587" customFormat="1" ht="16" customHeight="1" x14ac:dyDescent="0.2"/>
    <row r="8588" customFormat="1" ht="16" customHeight="1" x14ac:dyDescent="0.2"/>
    <row r="8589" customFormat="1" ht="16" customHeight="1" x14ac:dyDescent="0.2"/>
    <row r="8590" customFormat="1" ht="16" customHeight="1" x14ac:dyDescent="0.2"/>
    <row r="8591" customFormat="1" ht="16" customHeight="1" x14ac:dyDescent="0.2"/>
    <row r="8592" customFormat="1" ht="16" customHeight="1" x14ac:dyDescent="0.2"/>
    <row r="8593" customFormat="1" ht="16" customHeight="1" x14ac:dyDescent="0.2"/>
    <row r="8594" customFormat="1" ht="16" customHeight="1" x14ac:dyDescent="0.2"/>
    <row r="8595" customFormat="1" ht="16" customHeight="1" x14ac:dyDescent="0.2"/>
    <row r="8596" customFormat="1" ht="16" customHeight="1" x14ac:dyDescent="0.2"/>
    <row r="8597" customFormat="1" ht="16" customHeight="1" x14ac:dyDescent="0.2"/>
    <row r="8598" customFormat="1" ht="16" customHeight="1" x14ac:dyDescent="0.2"/>
    <row r="8599" customFormat="1" ht="16" customHeight="1" x14ac:dyDescent="0.2"/>
    <row r="8600" customFormat="1" ht="16" customHeight="1" x14ac:dyDescent="0.2"/>
    <row r="8601" customFormat="1" ht="16" customHeight="1" x14ac:dyDescent="0.2"/>
    <row r="8602" customFormat="1" ht="16" customHeight="1" x14ac:dyDescent="0.2"/>
    <row r="8603" customFormat="1" ht="16" customHeight="1" x14ac:dyDescent="0.2"/>
    <row r="8604" customFormat="1" ht="16" customHeight="1" x14ac:dyDescent="0.2"/>
    <row r="8605" customFormat="1" ht="16" customHeight="1" x14ac:dyDescent="0.2"/>
    <row r="8606" customFormat="1" ht="16" customHeight="1" x14ac:dyDescent="0.2"/>
    <row r="8607" customFormat="1" ht="16" customHeight="1" x14ac:dyDescent="0.2"/>
    <row r="8608" customFormat="1" ht="16" customHeight="1" x14ac:dyDescent="0.2"/>
    <row r="8609" customFormat="1" ht="16" customHeight="1" x14ac:dyDescent="0.2"/>
    <row r="8610" customFormat="1" ht="16" customHeight="1" x14ac:dyDescent="0.2"/>
    <row r="8611" customFormat="1" ht="16" customHeight="1" x14ac:dyDescent="0.2"/>
    <row r="8612" customFormat="1" ht="16" customHeight="1" x14ac:dyDescent="0.2"/>
    <row r="8613" customFormat="1" ht="16" customHeight="1" x14ac:dyDescent="0.2"/>
    <row r="8614" customFormat="1" ht="16" customHeight="1" x14ac:dyDescent="0.2"/>
    <row r="8615" customFormat="1" ht="16" customHeight="1" x14ac:dyDescent="0.2"/>
    <row r="8616" customFormat="1" ht="16" customHeight="1" x14ac:dyDescent="0.2"/>
    <row r="8617" customFormat="1" ht="16" customHeight="1" x14ac:dyDescent="0.2"/>
    <row r="8618" customFormat="1" ht="16" customHeight="1" x14ac:dyDescent="0.2"/>
    <row r="8619" customFormat="1" ht="16" customHeight="1" x14ac:dyDescent="0.2"/>
    <row r="8620" customFormat="1" ht="16" customHeight="1" x14ac:dyDescent="0.2"/>
    <row r="8621" customFormat="1" ht="16" customHeight="1" x14ac:dyDescent="0.2"/>
    <row r="8622" customFormat="1" ht="16" customHeight="1" x14ac:dyDescent="0.2"/>
    <row r="8623" customFormat="1" ht="16" customHeight="1" x14ac:dyDescent="0.2"/>
    <row r="8624" customFormat="1" ht="16" customHeight="1" x14ac:dyDescent="0.2"/>
    <row r="8625" customFormat="1" ht="16" customHeight="1" x14ac:dyDescent="0.2"/>
    <row r="8626" customFormat="1" ht="16" customHeight="1" x14ac:dyDescent="0.2"/>
    <row r="8627" customFormat="1" ht="16" customHeight="1" x14ac:dyDescent="0.2"/>
    <row r="8628" customFormat="1" ht="16" customHeight="1" x14ac:dyDescent="0.2"/>
    <row r="8629" customFormat="1" ht="16" customHeight="1" x14ac:dyDescent="0.2"/>
    <row r="8630" customFormat="1" ht="16" customHeight="1" x14ac:dyDescent="0.2"/>
    <row r="8631" customFormat="1" ht="16" customHeight="1" x14ac:dyDescent="0.2"/>
    <row r="8632" customFormat="1" ht="16" customHeight="1" x14ac:dyDescent="0.2"/>
    <row r="8633" customFormat="1" ht="16" customHeight="1" x14ac:dyDescent="0.2"/>
    <row r="8634" customFormat="1" ht="16" customHeight="1" x14ac:dyDescent="0.2"/>
    <row r="8635" customFormat="1" ht="16" customHeight="1" x14ac:dyDescent="0.2"/>
    <row r="8636" customFormat="1" ht="16" customHeight="1" x14ac:dyDescent="0.2"/>
    <row r="8637" customFormat="1" ht="16" customHeight="1" x14ac:dyDescent="0.2"/>
    <row r="8638" customFormat="1" ht="16" customHeight="1" x14ac:dyDescent="0.2"/>
    <row r="8639" customFormat="1" ht="16" customHeight="1" x14ac:dyDescent="0.2"/>
    <row r="8640" customFormat="1" ht="16" customHeight="1" x14ac:dyDescent="0.2"/>
    <row r="8641" customFormat="1" ht="16" customHeight="1" x14ac:dyDescent="0.2"/>
    <row r="8642" customFormat="1" ht="16" customHeight="1" x14ac:dyDescent="0.2"/>
    <row r="8643" customFormat="1" ht="16" customHeight="1" x14ac:dyDescent="0.2"/>
    <row r="8644" customFormat="1" ht="16" customHeight="1" x14ac:dyDescent="0.2"/>
    <row r="8645" customFormat="1" ht="16" customHeight="1" x14ac:dyDescent="0.2"/>
    <row r="8646" customFormat="1" ht="16" customHeight="1" x14ac:dyDescent="0.2"/>
    <row r="8647" customFormat="1" ht="16" customHeight="1" x14ac:dyDescent="0.2"/>
    <row r="8648" customFormat="1" ht="16" customHeight="1" x14ac:dyDescent="0.2"/>
    <row r="8649" customFormat="1" ht="16" customHeight="1" x14ac:dyDescent="0.2"/>
    <row r="8650" customFormat="1" ht="16" customHeight="1" x14ac:dyDescent="0.2"/>
    <row r="8651" customFormat="1" ht="16" customHeight="1" x14ac:dyDescent="0.2"/>
    <row r="8652" customFormat="1" ht="16" customHeight="1" x14ac:dyDescent="0.2"/>
    <row r="8653" customFormat="1" ht="16" customHeight="1" x14ac:dyDescent="0.2"/>
    <row r="8654" customFormat="1" ht="16" customHeight="1" x14ac:dyDescent="0.2"/>
    <row r="8655" customFormat="1" ht="16" customHeight="1" x14ac:dyDescent="0.2"/>
    <row r="8656" customFormat="1" ht="16" customHeight="1" x14ac:dyDescent="0.2"/>
    <row r="8657" customFormat="1" ht="16" customHeight="1" x14ac:dyDescent="0.2"/>
    <row r="8658" customFormat="1" ht="16" customHeight="1" x14ac:dyDescent="0.2"/>
    <row r="8659" customFormat="1" ht="16" customHeight="1" x14ac:dyDescent="0.2"/>
    <row r="8660" customFormat="1" ht="16" customHeight="1" x14ac:dyDescent="0.2"/>
    <row r="8661" customFormat="1" ht="16" customHeight="1" x14ac:dyDescent="0.2"/>
    <row r="8662" customFormat="1" ht="16" customHeight="1" x14ac:dyDescent="0.2"/>
    <row r="8663" customFormat="1" ht="16" customHeight="1" x14ac:dyDescent="0.2"/>
    <row r="8664" customFormat="1" ht="16" customHeight="1" x14ac:dyDescent="0.2"/>
    <row r="8665" customFormat="1" ht="16" customHeight="1" x14ac:dyDescent="0.2"/>
    <row r="8666" customFormat="1" ht="16" customHeight="1" x14ac:dyDescent="0.2"/>
    <row r="8667" customFormat="1" ht="16" customHeight="1" x14ac:dyDescent="0.2"/>
    <row r="8668" customFormat="1" ht="16" customHeight="1" x14ac:dyDescent="0.2"/>
    <row r="8669" customFormat="1" ht="16" customHeight="1" x14ac:dyDescent="0.2"/>
    <row r="8670" customFormat="1" ht="16" customHeight="1" x14ac:dyDescent="0.2"/>
    <row r="8671" customFormat="1" ht="16" customHeight="1" x14ac:dyDescent="0.2"/>
    <row r="8672" customFormat="1" ht="16" customHeight="1" x14ac:dyDescent="0.2"/>
    <row r="8673" customFormat="1" ht="16" customHeight="1" x14ac:dyDescent="0.2"/>
    <row r="8674" customFormat="1" ht="16" customHeight="1" x14ac:dyDescent="0.2"/>
    <row r="8675" customFormat="1" ht="16" customHeight="1" x14ac:dyDescent="0.2"/>
    <row r="8676" customFormat="1" ht="16" customHeight="1" x14ac:dyDescent="0.2"/>
    <row r="8677" customFormat="1" ht="16" customHeight="1" x14ac:dyDescent="0.2"/>
    <row r="8678" customFormat="1" ht="16" customHeight="1" x14ac:dyDescent="0.2"/>
    <row r="8679" customFormat="1" ht="16" customHeight="1" x14ac:dyDescent="0.2"/>
    <row r="8680" customFormat="1" ht="16" customHeight="1" x14ac:dyDescent="0.2"/>
    <row r="8681" customFormat="1" ht="16" customHeight="1" x14ac:dyDescent="0.2"/>
    <row r="8682" customFormat="1" ht="16" customHeight="1" x14ac:dyDescent="0.2"/>
    <row r="8683" customFormat="1" ht="16" customHeight="1" x14ac:dyDescent="0.2"/>
    <row r="8684" customFormat="1" ht="16" customHeight="1" x14ac:dyDescent="0.2"/>
    <row r="8685" customFormat="1" ht="16" customHeight="1" x14ac:dyDescent="0.2"/>
    <row r="8686" customFormat="1" ht="16" customHeight="1" x14ac:dyDescent="0.2"/>
    <row r="8687" customFormat="1" ht="16" customHeight="1" x14ac:dyDescent="0.2"/>
    <row r="8688" customFormat="1" ht="16" customHeight="1" x14ac:dyDescent="0.2"/>
    <row r="8689" customFormat="1" ht="16" customHeight="1" x14ac:dyDescent="0.2"/>
    <row r="8690" customFormat="1" ht="16" customHeight="1" x14ac:dyDescent="0.2"/>
    <row r="8691" customFormat="1" ht="16" customHeight="1" x14ac:dyDescent="0.2"/>
    <row r="8692" customFormat="1" ht="16" customHeight="1" x14ac:dyDescent="0.2"/>
    <row r="8693" customFormat="1" ht="16" customHeight="1" x14ac:dyDescent="0.2"/>
    <row r="8694" customFormat="1" ht="16" customHeight="1" x14ac:dyDescent="0.2"/>
    <row r="8695" customFormat="1" ht="16" customHeight="1" x14ac:dyDescent="0.2"/>
    <row r="8696" customFormat="1" ht="16" customHeight="1" x14ac:dyDescent="0.2"/>
    <row r="8697" customFormat="1" ht="16" customHeight="1" x14ac:dyDescent="0.2"/>
    <row r="8698" customFormat="1" ht="16" customHeight="1" x14ac:dyDescent="0.2"/>
    <row r="8699" customFormat="1" ht="16" customHeight="1" x14ac:dyDescent="0.2"/>
    <row r="8700" customFormat="1" ht="16" customHeight="1" x14ac:dyDescent="0.2"/>
    <row r="8701" customFormat="1" ht="16" customHeight="1" x14ac:dyDescent="0.2"/>
    <row r="8702" customFormat="1" ht="16" customHeight="1" x14ac:dyDescent="0.2"/>
    <row r="8703" customFormat="1" ht="16" customHeight="1" x14ac:dyDescent="0.2"/>
    <row r="8704" customFormat="1" ht="16" customHeight="1" x14ac:dyDescent="0.2"/>
    <row r="8705" customFormat="1" ht="16" customHeight="1" x14ac:dyDescent="0.2"/>
    <row r="8706" customFormat="1" ht="16" customHeight="1" x14ac:dyDescent="0.2"/>
    <row r="8707" customFormat="1" ht="16" customHeight="1" x14ac:dyDescent="0.2"/>
    <row r="8708" customFormat="1" ht="16" customHeight="1" x14ac:dyDescent="0.2"/>
    <row r="8709" customFormat="1" ht="16" customHeight="1" x14ac:dyDescent="0.2"/>
    <row r="8710" customFormat="1" ht="16" customHeight="1" x14ac:dyDescent="0.2"/>
    <row r="8711" customFormat="1" ht="16" customHeight="1" x14ac:dyDescent="0.2"/>
    <row r="8712" customFormat="1" ht="16" customHeight="1" x14ac:dyDescent="0.2"/>
    <row r="8713" customFormat="1" ht="16" customHeight="1" x14ac:dyDescent="0.2"/>
    <row r="8714" customFormat="1" ht="16" customHeight="1" x14ac:dyDescent="0.2"/>
    <row r="8715" customFormat="1" ht="16" customHeight="1" x14ac:dyDescent="0.2"/>
    <row r="8716" customFormat="1" ht="16" customHeight="1" x14ac:dyDescent="0.2"/>
    <row r="8717" customFormat="1" ht="16" customHeight="1" x14ac:dyDescent="0.2"/>
    <row r="8718" customFormat="1" ht="16" customHeight="1" x14ac:dyDescent="0.2"/>
    <row r="8719" customFormat="1" ht="16" customHeight="1" x14ac:dyDescent="0.2"/>
    <row r="8720" customFormat="1" ht="16" customHeight="1" x14ac:dyDescent="0.2"/>
    <row r="8721" customFormat="1" ht="16" customHeight="1" x14ac:dyDescent="0.2"/>
    <row r="8722" customFormat="1" ht="16" customHeight="1" x14ac:dyDescent="0.2"/>
    <row r="8723" customFormat="1" ht="16" customHeight="1" x14ac:dyDescent="0.2"/>
    <row r="8724" customFormat="1" ht="16" customHeight="1" x14ac:dyDescent="0.2"/>
    <row r="8725" customFormat="1" ht="16" customHeight="1" x14ac:dyDescent="0.2"/>
    <row r="8726" customFormat="1" ht="16" customHeight="1" x14ac:dyDescent="0.2"/>
    <row r="8727" customFormat="1" ht="16" customHeight="1" x14ac:dyDescent="0.2"/>
    <row r="8728" customFormat="1" ht="16" customHeight="1" x14ac:dyDescent="0.2"/>
    <row r="8729" customFormat="1" ht="16" customHeight="1" x14ac:dyDescent="0.2"/>
    <row r="8730" customFormat="1" ht="16" customHeight="1" x14ac:dyDescent="0.2"/>
    <row r="8731" customFormat="1" ht="16" customHeight="1" x14ac:dyDescent="0.2"/>
    <row r="8732" customFormat="1" ht="16" customHeight="1" x14ac:dyDescent="0.2"/>
    <row r="8733" customFormat="1" ht="16" customHeight="1" x14ac:dyDescent="0.2"/>
    <row r="8734" customFormat="1" ht="16" customHeight="1" x14ac:dyDescent="0.2"/>
    <row r="8735" customFormat="1" ht="16" customHeight="1" x14ac:dyDescent="0.2"/>
    <row r="8736" customFormat="1" ht="16" customHeight="1" x14ac:dyDescent="0.2"/>
    <row r="8737" customFormat="1" ht="16" customHeight="1" x14ac:dyDescent="0.2"/>
    <row r="8738" customFormat="1" ht="16" customHeight="1" x14ac:dyDescent="0.2"/>
    <row r="8739" customFormat="1" ht="16" customHeight="1" x14ac:dyDescent="0.2"/>
    <row r="8740" customFormat="1" ht="16" customHeight="1" x14ac:dyDescent="0.2"/>
    <row r="8741" customFormat="1" ht="16" customHeight="1" x14ac:dyDescent="0.2"/>
    <row r="8742" customFormat="1" ht="16" customHeight="1" x14ac:dyDescent="0.2"/>
    <row r="8743" customFormat="1" ht="16" customHeight="1" x14ac:dyDescent="0.2"/>
    <row r="8744" customFormat="1" ht="16" customHeight="1" x14ac:dyDescent="0.2"/>
    <row r="8745" customFormat="1" ht="16" customHeight="1" x14ac:dyDescent="0.2"/>
    <row r="8746" customFormat="1" ht="16" customHeight="1" x14ac:dyDescent="0.2"/>
    <row r="8747" customFormat="1" ht="16" customHeight="1" x14ac:dyDescent="0.2"/>
    <row r="8748" customFormat="1" ht="16" customHeight="1" x14ac:dyDescent="0.2"/>
    <row r="8749" customFormat="1" ht="16" customHeight="1" x14ac:dyDescent="0.2"/>
    <row r="8750" customFormat="1" ht="16" customHeight="1" x14ac:dyDescent="0.2"/>
    <row r="8751" customFormat="1" ht="16" customHeight="1" x14ac:dyDescent="0.2"/>
    <row r="8752" customFormat="1" ht="16" customHeight="1" x14ac:dyDescent="0.2"/>
    <row r="8753" customFormat="1" ht="16" customHeight="1" x14ac:dyDescent="0.2"/>
    <row r="8754" customFormat="1" ht="16" customHeight="1" x14ac:dyDescent="0.2"/>
    <row r="8755" customFormat="1" ht="16" customHeight="1" x14ac:dyDescent="0.2"/>
    <row r="8756" customFormat="1" ht="16" customHeight="1" x14ac:dyDescent="0.2"/>
    <row r="8757" customFormat="1" ht="16" customHeight="1" x14ac:dyDescent="0.2"/>
    <row r="8758" customFormat="1" ht="16" customHeight="1" x14ac:dyDescent="0.2"/>
    <row r="8759" customFormat="1" ht="16" customHeight="1" x14ac:dyDescent="0.2"/>
    <row r="8760" customFormat="1" ht="16" customHeight="1" x14ac:dyDescent="0.2"/>
    <row r="8761" customFormat="1" ht="16" customHeight="1" x14ac:dyDescent="0.2"/>
    <row r="8762" customFormat="1" ht="16" customHeight="1" x14ac:dyDescent="0.2"/>
    <row r="8763" customFormat="1" ht="16" customHeight="1" x14ac:dyDescent="0.2"/>
    <row r="8764" customFormat="1" ht="16" customHeight="1" x14ac:dyDescent="0.2"/>
    <row r="8765" customFormat="1" ht="16" customHeight="1" x14ac:dyDescent="0.2"/>
    <row r="8766" customFormat="1" ht="16" customHeight="1" x14ac:dyDescent="0.2"/>
    <row r="8767" customFormat="1" ht="16" customHeight="1" x14ac:dyDescent="0.2"/>
    <row r="8768" customFormat="1" ht="16" customHeight="1" x14ac:dyDescent="0.2"/>
    <row r="8769" customFormat="1" ht="16" customHeight="1" x14ac:dyDescent="0.2"/>
    <row r="8770" customFormat="1" ht="16" customHeight="1" x14ac:dyDescent="0.2"/>
    <row r="8771" customFormat="1" ht="16" customHeight="1" x14ac:dyDescent="0.2"/>
    <row r="8772" customFormat="1" ht="16" customHeight="1" x14ac:dyDescent="0.2"/>
    <row r="8773" customFormat="1" ht="16" customHeight="1" x14ac:dyDescent="0.2"/>
    <row r="8774" customFormat="1" ht="16" customHeight="1" x14ac:dyDescent="0.2"/>
    <row r="8775" customFormat="1" ht="16" customHeight="1" x14ac:dyDescent="0.2"/>
    <row r="8776" customFormat="1" ht="16" customHeight="1" x14ac:dyDescent="0.2"/>
    <row r="8777" customFormat="1" ht="16" customHeight="1" x14ac:dyDescent="0.2"/>
    <row r="8778" customFormat="1" ht="16" customHeight="1" x14ac:dyDescent="0.2"/>
    <row r="8779" customFormat="1" ht="16" customHeight="1" x14ac:dyDescent="0.2"/>
    <row r="8780" customFormat="1" ht="16" customHeight="1" x14ac:dyDescent="0.2"/>
    <row r="8781" customFormat="1" ht="16" customHeight="1" x14ac:dyDescent="0.2"/>
    <row r="8782" customFormat="1" ht="16" customHeight="1" x14ac:dyDescent="0.2"/>
    <row r="8783" customFormat="1" ht="16" customHeight="1" x14ac:dyDescent="0.2"/>
    <row r="8784" customFormat="1" ht="16" customHeight="1" x14ac:dyDescent="0.2"/>
    <row r="8785" customFormat="1" ht="16" customHeight="1" x14ac:dyDescent="0.2"/>
    <row r="8786" customFormat="1" ht="16" customHeight="1" x14ac:dyDescent="0.2"/>
    <row r="8787" customFormat="1" ht="16" customHeight="1" x14ac:dyDescent="0.2"/>
    <row r="8788" customFormat="1" ht="16" customHeight="1" x14ac:dyDescent="0.2"/>
    <row r="8789" customFormat="1" ht="16" customHeight="1" x14ac:dyDescent="0.2"/>
    <row r="8790" customFormat="1" ht="16" customHeight="1" x14ac:dyDescent="0.2"/>
    <row r="8791" customFormat="1" ht="16" customHeight="1" x14ac:dyDescent="0.2"/>
    <row r="8792" customFormat="1" ht="16" customHeight="1" x14ac:dyDescent="0.2"/>
    <row r="8793" customFormat="1" ht="16" customHeight="1" x14ac:dyDescent="0.2"/>
    <row r="8794" customFormat="1" ht="16" customHeight="1" x14ac:dyDescent="0.2"/>
    <row r="8795" customFormat="1" ht="16" customHeight="1" x14ac:dyDescent="0.2"/>
    <row r="8796" customFormat="1" ht="16" customHeight="1" x14ac:dyDescent="0.2"/>
    <row r="8797" customFormat="1" ht="16" customHeight="1" x14ac:dyDescent="0.2"/>
    <row r="8798" customFormat="1" ht="16" customHeight="1" x14ac:dyDescent="0.2"/>
    <row r="8799" customFormat="1" ht="16" customHeight="1" x14ac:dyDescent="0.2"/>
    <row r="8800" customFormat="1" ht="16" customHeight="1" x14ac:dyDescent="0.2"/>
    <row r="8801" customFormat="1" ht="16" customHeight="1" x14ac:dyDescent="0.2"/>
    <row r="8802" customFormat="1" ht="16" customHeight="1" x14ac:dyDescent="0.2"/>
    <row r="8803" customFormat="1" ht="16" customHeight="1" x14ac:dyDescent="0.2"/>
    <row r="8804" customFormat="1" ht="16" customHeight="1" x14ac:dyDescent="0.2"/>
    <row r="8805" customFormat="1" ht="16" customHeight="1" x14ac:dyDescent="0.2"/>
    <row r="8806" customFormat="1" ht="16" customHeight="1" x14ac:dyDescent="0.2"/>
    <row r="8807" customFormat="1" ht="16" customHeight="1" x14ac:dyDescent="0.2"/>
    <row r="8808" customFormat="1" ht="16" customHeight="1" x14ac:dyDescent="0.2"/>
    <row r="8809" customFormat="1" ht="16" customHeight="1" x14ac:dyDescent="0.2"/>
    <row r="8810" customFormat="1" ht="16" customHeight="1" x14ac:dyDescent="0.2"/>
    <row r="8811" customFormat="1" ht="16" customHeight="1" x14ac:dyDescent="0.2"/>
    <row r="8812" customFormat="1" ht="16" customHeight="1" x14ac:dyDescent="0.2"/>
    <row r="8813" customFormat="1" ht="16" customHeight="1" x14ac:dyDescent="0.2"/>
    <row r="8814" customFormat="1" ht="16" customHeight="1" x14ac:dyDescent="0.2"/>
    <row r="8815" customFormat="1" ht="16" customHeight="1" x14ac:dyDescent="0.2"/>
    <row r="8816" customFormat="1" ht="16" customHeight="1" x14ac:dyDescent="0.2"/>
    <row r="8817" customFormat="1" ht="16" customHeight="1" x14ac:dyDescent="0.2"/>
    <row r="8818" customFormat="1" ht="16" customHeight="1" x14ac:dyDescent="0.2"/>
    <row r="8819" customFormat="1" ht="16" customHeight="1" x14ac:dyDescent="0.2"/>
    <row r="8820" customFormat="1" ht="16" customHeight="1" x14ac:dyDescent="0.2"/>
    <row r="8821" customFormat="1" ht="16" customHeight="1" x14ac:dyDescent="0.2"/>
    <row r="8822" customFormat="1" ht="16" customHeight="1" x14ac:dyDescent="0.2"/>
    <row r="8823" customFormat="1" ht="16" customHeight="1" x14ac:dyDescent="0.2"/>
    <row r="8824" customFormat="1" ht="16" customHeight="1" x14ac:dyDescent="0.2"/>
    <row r="8825" customFormat="1" ht="16" customHeight="1" x14ac:dyDescent="0.2"/>
    <row r="8826" customFormat="1" ht="16" customHeight="1" x14ac:dyDescent="0.2"/>
    <row r="8827" customFormat="1" ht="16" customHeight="1" x14ac:dyDescent="0.2"/>
    <row r="8828" customFormat="1" ht="16" customHeight="1" x14ac:dyDescent="0.2"/>
    <row r="8829" customFormat="1" ht="16" customHeight="1" x14ac:dyDescent="0.2"/>
    <row r="8830" customFormat="1" ht="16" customHeight="1" x14ac:dyDescent="0.2"/>
    <row r="8831" customFormat="1" ht="16" customHeight="1" x14ac:dyDescent="0.2"/>
    <row r="8832" customFormat="1" ht="16" customHeight="1" x14ac:dyDescent="0.2"/>
    <row r="8833" customFormat="1" ht="16" customHeight="1" x14ac:dyDescent="0.2"/>
    <row r="8834" customFormat="1" ht="16" customHeight="1" x14ac:dyDescent="0.2"/>
    <row r="8835" customFormat="1" ht="16" customHeight="1" x14ac:dyDescent="0.2"/>
    <row r="8836" customFormat="1" ht="16" customHeight="1" x14ac:dyDescent="0.2"/>
    <row r="8837" customFormat="1" ht="16" customHeight="1" x14ac:dyDescent="0.2"/>
    <row r="8838" customFormat="1" ht="16" customHeight="1" x14ac:dyDescent="0.2"/>
    <row r="8839" customFormat="1" ht="16" customHeight="1" x14ac:dyDescent="0.2"/>
    <row r="8840" customFormat="1" ht="16" customHeight="1" x14ac:dyDescent="0.2"/>
    <row r="8841" customFormat="1" ht="16" customHeight="1" x14ac:dyDescent="0.2"/>
    <row r="8842" customFormat="1" ht="16" customHeight="1" x14ac:dyDescent="0.2"/>
    <row r="8843" customFormat="1" ht="16" customHeight="1" x14ac:dyDescent="0.2"/>
    <row r="8844" customFormat="1" ht="16" customHeight="1" x14ac:dyDescent="0.2"/>
    <row r="8845" customFormat="1" ht="16" customHeight="1" x14ac:dyDescent="0.2"/>
    <row r="8846" customFormat="1" ht="16" customHeight="1" x14ac:dyDescent="0.2"/>
    <row r="8847" customFormat="1" ht="16" customHeight="1" x14ac:dyDescent="0.2"/>
    <row r="8848" customFormat="1" ht="16" customHeight="1" x14ac:dyDescent="0.2"/>
    <row r="8849" customFormat="1" ht="16" customHeight="1" x14ac:dyDescent="0.2"/>
    <row r="8850" customFormat="1" ht="16" customHeight="1" x14ac:dyDescent="0.2"/>
    <row r="8851" customFormat="1" ht="16" customHeight="1" x14ac:dyDescent="0.2"/>
    <row r="8852" customFormat="1" ht="16" customHeight="1" x14ac:dyDescent="0.2"/>
    <row r="8853" customFormat="1" ht="16" customHeight="1" x14ac:dyDescent="0.2"/>
    <row r="8854" customFormat="1" ht="16" customHeight="1" x14ac:dyDescent="0.2"/>
    <row r="8855" customFormat="1" ht="16" customHeight="1" x14ac:dyDescent="0.2"/>
    <row r="8856" customFormat="1" ht="16" customHeight="1" x14ac:dyDescent="0.2"/>
    <row r="8857" customFormat="1" ht="16" customHeight="1" x14ac:dyDescent="0.2"/>
    <row r="8858" customFormat="1" ht="16" customHeight="1" x14ac:dyDescent="0.2"/>
    <row r="8859" customFormat="1" ht="16" customHeight="1" x14ac:dyDescent="0.2"/>
    <row r="8860" customFormat="1" ht="16" customHeight="1" x14ac:dyDescent="0.2"/>
    <row r="8861" customFormat="1" ht="16" customHeight="1" x14ac:dyDescent="0.2"/>
    <row r="8862" customFormat="1" ht="16" customHeight="1" x14ac:dyDescent="0.2"/>
    <row r="8863" customFormat="1" ht="16" customHeight="1" x14ac:dyDescent="0.2"/>
    <row r="8864" customFormat="1" ht="16" customHeight="1" x14ac:dyDescent="0.2"/>
    <row r="8865" customFormat="1" ht="16" customHeight="1" x14ac:dyDescent="0.2"/>
    <row r="8866" customFormat="1" ht="16" customHeight="1" x14ac:dyDescent="0.2"/>
    <row r="8867" customFormat="1" ht="16" customHeight="1" x14ac:dyDescent="0.2"/>
    <row r="8868" customFormat="1" ht="16" customHeight="1" x14ac:dyDescent="0.2"/>
    <row r="8869" customFormat="1" ht="16" customHeight="1" x14ac:dyDescent="0.2"/>
    <row r="8870" customFormat="1" ht="16" customHeight="1" x14ac:dyDescent="0.2"/>
    <row r="8871" customFormat="1" ht="16" customHeight="1" x14ac:dyDescent="0.2"/>
    <row r="8872" customFormat="1" ht="16" customHeight="1" x14ac:dyDescent="0.2"/>
    <row r="8873" customFormat="1" ht="16" customHeight="1" x14ac:dyDescent="0.2"/>
    <row r="8874" customFormat="1" ht="16" customHeight="1" x14ac:dyDescent="0.2"/>
    <row r="8875" customFormat="1" ht="16" customHeight="1" x14ac:dyDescent="0.2"/>
    <row r="8876" customFormat="1" ht="16" customHeight="1" x14ac:dyDescent="0.2"/>
    <row r="8877" customFormat="1" ht="16" customHeight="1" x14ac:dyDescent="0.2"/>
    <row r="8878" customFormat="1" ht="16" customHeight="1" x14ac:dyDescent="0.2"/>
    <row r="8879" customFormat="1" ht="16" customHeight="1" x14ac:dyDescent="0.2"/>
    <row r="8880" customFormat="1" ht="16" customHeight="1" x14ac:dyDescent="0.2"/>
    <row r="8881" customFormat="1" ht="16" customHeight="1" x14ac:dyDescent="0.2"/>
    <row r="8882" customFormat="1" ht="16" customHeight="1" x14ac:dyDescent="0.2"/>
    <row r="8883" customFormat="1" ht="16" customHeight="1" x14ac:dyDescent="0.2"/>
    <row r="8884" customFormat="1" ht="16" customHeight="1" x14ac:dyDescent="0.2"/>
    <row r="8885" customFormat="1" ht="16" customHeight="1" x14ac:dyDescent="0.2"/>
    <row r="8886" customFormat="1" ht="16" customHeight="1" x14ac:dyDescent="0.2"/>
    <row r="8887" customFormat="1" ht="16" customHeight="1" x14ac:dyDescent="0.2"/>
    <row r="8888" customFormat="1" ht="16" customHeight="1" x14ac:dyDescent="0.2"/>
    <row r="8889" customFormat="1" ht="16" customHeight="1" x14ac:dyDescent="0.2"/>
    <row r="8890" customFormat="1" ht="16" customHeight="1" x14ac:dyDescent="0.2"/>
    <row r="8891" customFormat="1" ht="16" customHeight="1" x14ac:dyDescent="0.2"/>
    <row r="8892" customFormat="1" ht="16" customHeight="1" x14ac:dyDescent="0.2"/>
    <row r="8893" customFormat="1" ht="16" customHeight="1" x14ac:dyDescent="0.2"/>
    <row r="8894" customFormat="1" ht="16" customHeight="1" x14ac:dyDescent="0.2"/>
    <row r="8895" customFormat="1" ht="16" customHeight="1" x14ac:dyDescent="0.2"/>
    <row r="8896" customFormat="1" ht="16" customHeight="1" x14ac:dyDescent="0.2"/>
    <row r="8897" customFormat="1" ht="16" customHeight="1" x14ac:dyDescent="0.2"/>
    <row r="8898" customFormat="1" ht="16" customHeight="1" x14ac:dyDescent="0.2"/>
    <row r="8899" customFormat="1" ht="16" customHeight="1" x14ac:dyDescent="0.2"/>
    <row r="8900" customFormat="1" ht="16" customHeight="1" x14ac:dyDescent="0.2"/>
    <row r="8901" customFormat="1" ht="16" customHeight="1" x14ac:dyDescent="0.2"/>
    <row r="8902" customFormat="1" ht="16" customHeight="1" x14ac:dyDescent="0.2"/>
    <row r="8903" customFormat="1" ht="16" customHeight="1" x14ac:dyDescent="0.2"/>
    <row r="8904" customFormat="1" ht="16" customHeight="1" x14ac:dyDescent="0.2"/>
    <row r="8905" customFormat="1" ht="16" customHeight="1" x14ac:dyDescent="0.2"/>
    <row r="8906" customFormat="1" ht="16" customHeight="1" x14ac:dyDescent="0.2"/>
    <row r="8907" customFormat="1" ht="16" customHeight="1" x14ac:dyDescent="0.2"/>
    <row r="8908" customFormat="1" ht="16" customHeight="1" x14ac:dyDescent="0.2"/>
    <row r="8909" customFormat="1" ht="16" customHeight="1" x14ac:dyDescent="0.2"/>
    <row r="8910" customFormat="1" ht="16" customHeight="1" x14ac:dyDescent="0.2"/>
    <row r="8911" customFormat="1" ht="16" customHeight="1" x14ac:dyDescent="0.2"/>
    <row r="8912" customFormat="1" ht="16" customHeight="1" x14ac:dyDescent="0.2"/>
    <row r="8913" customFormat="1" ht="16" customHeight="1" x14ac:dyDescent="0.2"/>
    <row r="8914" customFormat="1" ht="16" customHeight="1" x14ac:dyDescent="0.2"/>
    <row r="8915" customFormat="1" ht="16" customHeight="1" x14ac:dyDescent="0.2"/>
    <row r="8916" customFormat="1" ht="16" customHeight="1" x14ac:dyDescent="0.2"/>
    <row r="8917" customFormat="1" ht="16" customHeight="1" x14ac:dyDescent="0.2"/>
    <row r="8918" customFormat="1" ht="16" customHeight="1" x14ac:dyDescent="0.2"/>
    <row r="8919" customFormat="1" ht="16" customHeight="1" x14ac:dyDescent="0.2"/>
    <row r="8920" customFormat="1" ht="16" customHeight="1" x14ac:dyDescent="0.2"/>
    <row r="8921" customFormat="1" ht="16" customHeight="1" x14ac:dyDescent="0.2"/>
    <row r="8922" customFormat="1" ht="16" customHeight="1" x14ac:dyDescent="0.2"/>
    <row r="8923" customFormat="1" ht="16" customHeight="1" x14ac:dyDescent="0.2"/>
    <row r="8924" customFormat="1" ht="16" customHeight="1" x14ac:dyDescent="0.2"/>
    <row r="8925" customFormat="1" ht="16" customHeight="1" x14ac:dyDescent="0.2"/>
    <row r="8926" customFormat="1" ht="16" customHeight="1" x14ac:dyDescent="0.2"/>
    <row r="8927" customFormat="1" ht="16" customHeight="1" x14ac:dyDescent="0.2"/>
    <row r="8928" customFormat="1" ht="16" customHeight="1" x14ac:dyDescent="0.2"/>
    <row r="8929" customFormat="1" ht="16" customHeight="1" x14ac:dyDescent="0.2"/>
    <row r="8930" customFormat="1" ht="16" customHeight="1" x14ac:dyDescent="0.2"/>
    <row r="8931" customFormat="1" ht="16" customHeight="1" x14ac:dyDescent="0.2"/>
    <row r="8932" customFormat="1" ht="16" customHeight="1" x14ac:dyDescent="0.2"/>
    <row r="8933" customFormat="1" ht="16" customHeight="1" x14ac:dyDescent="0.2"/>
    <row r="8934" customFormat="1" ht="16" customHeight="1" x14ac:dyDescent="0.2"/>
    <row r="8935" customFormat="1" ht="16" customHeight="1" x14ac:dyDescent="0.2"/>
    <row r="8936" customFormat="1" ht="16" customHeight="1" x14ac:dyDescent="0.2"/>
    <row r="8937" customFormat="1" ht="16" customHeight="1" x14ac:dyDescent="0.2"/>
    <row r="8938" customFormat="1" ht="16" customHeight="1" x14ac:dyDescent="0.2"/>
    <row r="8939" customFormat="1" ht="16" customHeight="1" x14ac:dyDescent="0.2"/>
    <row r="8940" customFormat="1" ht="16" customHeight="1" x14ac:dyDescent="0.2"/>
    <row r="8941" customFormat="1" ht="16" customHeight="1" x14ac:dyDescent="0.2"/>
    <row r="8942" customFormat="1" ht="16" customHeight="1" x14ac:dyDescent="0.2"/>
    <row r="8943" customFormat="1" ht="16" customHeight="1" x14ac:dyDescent="0.2"/>
    <row r="8944" customFormat="1" ht="16" customHeight="1" x14ac:dyDescent="0.2"/>
    <row r="8945" customFormat="1" ht="16" customHeight="1" x14ac:dyDescent="0.2"/>
    <row r="8946" customFormat="1" ht="16" customHeight="1" x14ac:dyDescent="0.2"/>
    <row r="8947" customFormat="1" ht="16" customHeight="1" x14ac:dyDescent="0.2"/>
    <row r="8948" customFormat="1" ht="16" customHeight="1" x14ac:dyDescent="0.2"/>
    <row r="8949" customFormat="1" ht="16" customHeight="1" x14ac:dyDescent="0.2"/>
    <row r="8950" customFormat="1" ht="16" customHeight="1" x14ac:dyDescent="0.2"/>
    <row r="8951" customFormat="1" ht="16" customHeight="1" x14ac:dyDescent="0.2"/>
    <row r="8952" customFormat="1" ht="16" customHeight="1" x14ac:dyDescent="0.2"/>
    <row r="8953" customFormat="1" ht="16" customHeight="1" x14ac:dyDescent="0.2"/>
    <row r="8954" customFormat="1" ht="16" customHeight="1" x14ac:dyDescent="0.2"/>
    <row r="8955" customFormat="1" ht="16" customHeight="1" x14ac:dyDescent="0.2"/>
    <row r="8956" customFormat="1" ht="16" customHeight="1" x14ac:dyDescent="0.2"/>
    <row r="8957" customFormat="1" ht="16" customHeight="1" x14ac:dyDescent="0.2"/>
    <row r="8958" customFormat="1" ht="16" customHeight="1" x14ac:dyDescent="0.2"/>
    <row r="8959" customFormat="1" ht="16" customHeight="1" x14ac:dyDescent="0.2"/>
    <row r="8960" customFormat="1" ht="16" customHeight="1" x14ac:dyDescent="0.2"/>
    <row r="8961" customFormat="1" ht="16" customHeight="1" x14ac:dyDescent="0.2"/>
    <row r="8962" customFormat="1" ht="16" customHeight="1" x14ac:dyDescent="0.2"/>
    <row r="8963" customFormat="1" ht="16" customHeight="1" x14ac:dyDescent="0.2"/>
    <row r="8964" customFormat="1" ht="16" customHeight="1" x14ac:dyDescent="0.2"/>
    <row r="8965" customFormat="1" ht="16" customHeight="1" x14ac:dyDescent="0.2"/>
    <row r="8966" customFormat="1" ht="16" customHeight="1" x14ac:dyDescent="0.2"/>
    <row r="8967" customFormat="1" ht="16" customHeight="1" x14ac:dyDescent="0.2"/>
    <row r="8968" customFormat="1" ht="16" customHeight="1" x14ac:dyDescent="0.2"/>
    <row r="8969" customFormat="1" ht="16" customHeight="1" x14ac:dyDescent="0.2"/>
    <row r="8970" customFormat="1" ht="16" customHeight="1" x14ac:dyDescent="0.2"/>
    <row r="8971" customFormat="1" ht="16" customHeight="1" x14ac:dyDescent="0.2"/>
    <row r="8972" customFormat="1" ht="16" customHeight="1" x14ac:dyDescent="0.2"/>
    <row r="8973" customFormat="1" ht="16" customHeight="1" x14ac:dyDescent="0.2"/>
    <row r="8974" customFormat="1" ht="16" customHeight="1" x14ac:dyDescent="0.2"/>
    <row r="8975" customFormat="1" ht="16" customHeight="1" x14ac:dyDescent="0.2"/>
    <row r="8976" customFormat="1" ht="16" customHeight="1" x14ac:dyDescent="0.2"/>
    <row r="8977" customFormat="1" ht="16" customHeight="1" x14ac:dyDescent="0.2"/>
    <row r="8978" customFormat="1" ht="16" customHeight="1" x14ac:dyDescent="0.2"/>
    <row r="8979" customFormat="1" ht="16" customHeight="1" x14ac:dyDescent="0.2"/>
    <row r="8980" customFormat="1" ht="16" customHeight="1" x14ac:dyDescent="0.2"/>
    <row r="8981" customFormat="1" ht="16" customHeight="1" x14ac:dyDescent="0.2"/>
    <row r="8982" customFormat="1" ht="16" customHeight="1" x14ac:dyDescent="0.2"/>
    <row r="8983" customFormat="1" ht="16" customHeight="1" x14ac:dyDescent="0.2"/>
    <row r="8984" customFormat="1" ht="16" customHeight="1" x14ac:dyDescent="0.2"/>
    <row r="8985" customFormat="1" ht="16" customHeight="1" x14ac:dyDescent="0.2"/>
    <row r="8986" customFormat="1" ht="16" customHeight="1" x14ac:dyDescent="0.2"/>
    <row r="8987" customFormat="1" ht="16" customHeight="1" x14ac:dyDescent="0.2"/>
    <row r="8988" customFormat="1" ht="16" customHeight="1" x14ac:dyDescent="0.2"/>
    <row r="8989" customFormat="1" ht="16" customHeight="1" x14ac:dyDescent="0.2"/>
    <row r="8990" customFormat="1" ht="16" customHeight="1" x14ac:dyDescent="0.2"/>
    <row r="8991" customFormat="1" ht="16" customHeight="1" x14ac:dyDescent="0.2"/>
    <row r="8992" customFormat="1" ht="16" customHeight="1" x14ac:dyDescent="0.2"/>
    <row r="8993" customFormat="1" ht="16" customHeight="1" x14ac:dyDescent="0.2"/>
    <row r="8994" customFormat="1" ht="16" customHeight="1" x14ac:dyDescent="0.2"/>
    <row r="8995" customFormat="1" ht="16" customHeight="1" x14ac:dyDescent="0.2"/>
    <row r="8996" customFormat="1" ht="16" customHeight="1" x14ac:dyDescent="0.2"/>
    <row r="8997" customFormat="1" ht="16" customHeight="1" x14ac:dyDescent="0.2"/>
    <row r="8998" customFormat="1" ht="16" customHeight="1" x14ac:dyDescent="0.2"/>
    <row r="8999" customFormat="1" ht="16" customHeight="1" x14ac:dyDescent="0.2"/>
    <row r="9000" customFormat="1" ht="16" customHeight="1" x14ac:dyDescent="0.2"/>
    <row r="9001" customFormat="1" ht="16" customHeight="1" x14ac:dyDescent="0.2"/>
    <row r="9002" customFormat="1" ht="16" customHeight="1" x14ac:dyDescent="0.2"/>
    <row r="9003" customFormat="1" ht="16" customHeight="1" x14ac:dyDescent="0.2"/>
    <row r="9004" customFormat="1" ht="16" customHeight="1" x14ac:dyDescent="0.2"/>
    <row r="9005" customFormat="1" ht="16" customHeight="1" x14ac:dyDescent="0.2"/>
    <row r="9006" customFormat="1" ht="16" customHeight="1" x14ac:dyDescent="0.2"/>
    <row r="9007" customFormat="1" ht="16" customHeight="1" x14ac:dyDescent="0.2"/>
    <row r="9008" customFormat="1" ht="16" customHeight="1" x14ac:dyDescent="0.2"/>
    <row r="9009" customFormat="1" ht="16" customHeight="1" x14ac:dyDescent="0.2"/>
    <row r="9010" customFormat="1" ht="16" customHeight="1" x14ac:dyDescent="0.2"/>
    <row r="9011" customFormat="1" ht="16" customHeight="1" x14ac:dyDescent="0.2"/>
    <row r="9012" customFormat="1" ht="16" customHeight="1" x14ac:dyDescent="0.2"/>
    <row r="9013" customFormat="1" ht="16" customHeight="1" x14ac:dyDescent="0.2"/>
    <row r="9014" customFormat="1" ht="16" customHeight="1" x14ac:dyDescent="0.2"/>
    <row r="9015" customFormat="1" ht="16" customHeight="1" x14ac:dyDescent="0.2"/>
    <row r="9016" customFormat="1" ht="16" customHeight="1" x14ac:dyDescent="0.2"/>
    <row r="9017" customFormat="1" ht="16" customHeight="1" x14ac:dyDescent="0.2"/>
    <row r="9018" customFormat="1" ht="16" customHeight="1" x14ac:dyDescent="0.2"/>
    <row r="9019" customFormat="1" ht="16" customHeight="1" x14ac:dyDescent="0.2"/>
    <row r="9020" customFormat="1" ht="16" customHeight="1" x14ac:dyDescent="0.2"/>
    <row r="9021" customFormat="1" ht="16" customHeight="1" x14ac:dyDescent="0.2"/>
    <row r="9022" customFormat="1" ht="16" customHeight="1" x14ac:dyDescent="0.2"/>
    <row r="9023" customFormat="1" ht="16" customHeight="1" x14ac:dyDescent="0.2"/>
    <row r="9024" customFormat="1" ht="16" customHeight="1" x14ac:dyDescent="0.2"/>
    <row r="9025" customFormat="1" ht="16" customHeight="1" x14ac:dyDescent="0.2"/>
    <row r="9026" customFormat="1" ht="16" customHeight="1" x14ac:dyDescent="0.2"/>
    <row r="9027" customFormat="1" ht="16" customHeight="1" x14ac:dyDescent="0.2"/>
    <row r="9028" customFormat="1" ht="16" customHeight="1" x14ac:dyDescent="0.2"/>
    <row r="9029" customFormat="1" ht="16" customHeight="1" x14ac:dyDescent="0.2"/>
    <row r="9030" customFormat="1" ht="16" customHeight="1" x14ac:dyDescent="0.2"/>
    <row r="9031" customFormat="1" ht="16" customHeight="1" x14ac:dyDescent="0.2"/>
    <row r="9032" customFormat="1" ht="16" customHeight="1" x14ac:dyDescent="0.2"/>
    <row r="9033" customFormat="1" ht="16" customHeight="1" x14ac:dyDescent="0.2"/>
    <row r="9034" customFormat="1" ht="16" customHeight="1" x14ac:dyDescent="0.2"/>
    <row r="9035" customFormat="1" ht="16" customHeight="1" x14ac:dyDescent="0.2"/>
    <row r="9036" customFormat="1" ht="16" customHeight="1" x14ac:dyDescent="0.2"/>
    <row r="9037" customFormat="1" ht="16" customHeight="1" x14ac:dyDescent="0.2"/>
    <row r="9038" customFormat="1" ht="16" customHeight="1" x14ac:dyDescent="0.2"/>
    <row r="9039" customFormat="1" ht="16" customHeight="1" x14ac:dyDescent="0.2"/>
    <row r="9040" customFormat="1" ht="16" customHeight="1" x14ac:dyDescent="0.2"/>
    <row r="9041" customFormat="1" ht="16" customHeight="1" x14ac:dyDescent="0.2"/>
    <row r="9042" customFormat="1" ht="16" customHeight="1" x14ac:dyDescent="0.2"/>
    <row r="9043" customFormat="1" ht="16" customHeight="1" x14ac:dyDescent="0.2"/>
    <row r="9044" customFormat="1" ht="16" customHeight="1" x14ac:dyDescent="0.2"/>
    <row r="9045" customFormat="1" ht="16" customHeight="1" x14ac:dyDescent="0.2"/>
    <row r="9046" customFormat="1" ht="16" customHeight="1" x14ac:dyDescent="0.2"/>
    <row r="9047" customFormat="1" ht="16" customHeight="1" x14ac:dyDescent="0.2"/>
    <row r="9048" customFormat="1" ht="16" customHeight="1" x14ac:dyDescent="0.2"/>
    <row r="9049" customFormat="1" ht="16" customHeight="1" x14ac:dyDescent="0.2"/>
    <row r="9050" customFormat="1" ht="16" customHeight="1" x14ac:dyDescent="0.2"/>
    <row r="9051" customFormat="1" ht="16" customHeight="1" x14ac:dyDescent="0.2"/>
    <row r="9052" customFormat="1" ht="16" customHeight="1" x14ac:dyDescent="0.2"/>
    <row r="9053" customFormat="1" ht="16" customHeight="1" x14ac:dyDescent="0.2"/>
    <row r="9054" customFormat="1" ht="16" customHeight="1" x14ac:dyDescent="0.2"/>
    <row r="9055" customFormat="1" ht="16" customHeight="1" x14ac:dyDescent="0.2"/>
    <row r="9056" customFormat="1" ht="16" customHeight="1" x14ac:dyDescent="0.2"/>
    <row r="9057" customFormat="1" ht="16" customHeight="1" x14ac:dyDescent="0.2"/>
    <row r="9058" customFormat="1" ht="16" customHeight="1" x14ac:dyDescent="0.2"/>
    <row r="9059" customFormat="1" ht="16" customHeight="1" x14ac:dyDescent="0.2"/>
    <row r="9060" customFormat="1" ht="16" customHeight="1" x14ac:dyDescent="0.2"/>
    <row r="9061" customFormat="1" ht="16" customHeight="1" x14ac:dyDescent="0.2"/>
    <row r="9062" customFormat="1" ht="16" customHeight="1" x14ac:dyDescent="0.2"/>
    <row r="9063" customFormat="1" ht="16" customHeight="1" x14ac:dyDescent="0.2"/>
    <row r="9064" customFormat="1" ht="16" customHeight="1" x14ac:dyDescent="0.2"/>
    <row r="9065" customFormat="1" ht="16" customHeight="1" x14ac:dyDescent="0.2"/>
    <row r="9066" customFormat="1" ht="16" customHeight="1" x14ac:dyDescent="0.2"/>
    <row r="9067" customFormat="1" ht="16" customHeight="1" x14ac:dyDescent="0.2"/>
    <row r="9068" customFormat="1" ht="16" customHeight="1" x14ac:dyDescent="0.2"/>
    <row r="9069" customFormat="1" ht="16" customHeight="1" x14ac:dyDescent="0.2"/>
    <row r="9070" customFormat="1" ht="16" customHeight="1" x14ac:dyDescent="0.2"/>
    <row r="9071" customFormat="1" ht="16" customHeight="1" x14ac:dyDescent="0.2"/>
    <row r="9072" customFormat="1" ht="16" customHeight="1" x14ac:dyDescent="0.2"/>
    <row r="9073" customFormat="1" ht="16" customHeight="1" x14ac:dyDescent="0.2"/>
    <row r="9074" customFormat="1" ht="16" customHeight="1" x14ac:dyDescent="0.2"/>
    <row r="9075" customFormat="1" ht="16" customHeight="1" x14ac:dyDescent="0.2"/>
    <row r="9076" customFormat="1" ht="16" customHeight="1" x14ac:dyDescent="0.2"/>
    <row r="9077" customFormat="1" ht="16" customHeight="1" x14ac:dyDescent="0.2"/>
    <row r="9078" customFormat="1" ht="16" customHeight="1" x14ac:dyDescent="0.2"/>
    <row r="9079" customFormat="1" ht="16" customHeight="1" x14ac:dyDescent="0.2"/>
    <row r="9080" customFormat="1" ht="16" customHeight="1" x14ac:dyDescent="0.2"/>
    <row r="9081" customFormat="1" ht="16" customHeight="1" x14ac:dyDescent="0.2"/>
    <row r="9082" customFormat="1" ht="16" customHeight="1" x14ac:dyDescent="0.2"/>
    <row r="9083" customFormat="1" ht="16" customHeight="1" x14ac:dyDescent="0.2"/>
    <row r="9084" customFormat="1" ht="16" customHeight="1" x14ac:dyDescent="0.2"/>
    <row r="9085" customFormat="1" ht="16" customHeight="1" x14ac:dyDescent="0.2"/>
    <row r="9086" customFormat="1" ht="16" customHeight="1" x14ac:dyDescent="0.2"/>
    <row r="9087" customFormat="1" ht="16" customHeight="1" x14ac:dyDescent="0.2"/>
    <row r="9088" customFormat="1" ht="16" customHeight="1" x14ac:dyDescent="0.2"/>
    <row r="9089" customFormat="1" ht="16" customHeight="1" x14ac:dyDescent="0.2"/>
    <row r="9090" customFormat="1" ht="16" customHeight="1" x14ac:dyDescent="0.2"/>
    <row r="9091" customFormat="1" ht="16" customHeight="1" x14ac:dyDescent="0.2"/>
    <row r="9092" customFormat="1" ht="16" customHeight="1" x14ac:dyDescent="0.2"/>
    <row r="9093" customFormat="1" ht="16" customHeight="1" x14ac:dyDescent="0.2"/>
    <row r="9094" customFormat="1" ht="16" customHeight="1" x14ac:dyDescent="0.2"/>
    <row r="9095" customFormat="1" ht="16" customHeight="1" x14ac:dyDescent="0.2"/>
    <row r="9096" customFormat="1" ht="16" customHeight="1" x14ac:dyDescent="0.2"/>
    <row r="9097" customFormat="1" ht="16" customHeight="1" x14ac:dyDescent="0.2"/>
    <row r="9098" customFormat="1" ht="16" customHeight="1" x14ac:dyDescent="0.2"/>
    <row r="9099" customFormat="1" ht="16" customHeight="1" x14ac:dyDescent="0.2"/>
    <row r="9100" customFormat="1" ht="16" customHeight="1" x14ac:dyDescent="0.2"/>
    <row r="9101" customFormat="1" ht="16" customHeight="1" x14ac:dyDescent="0.2"/>
    <row r="9102" customFormat="1" ht="16" customHeight="1" x14ac:dyDescent="0.2"/>
    <row r="9103" customFormat="1" ht="16" customHeight="1" x14ac:dyDescent="0.2"/>
    <row r="9104" customFormat="1" ht="16" customHeight="1" x14ac:dyDescent="0.2"/>
    <row r="9105" customFormat="1" ht="16" customHeight="1" x14ac:dyDescent="0.2"/>
    <row r="9106" customFormat="1" ht="16" customHeight="1" x14ac:dyDescent="0.2"/>
    <row r="9107" customFormat="1" ht="16" customHeight="1" x14ac:dyDescent="0.2"/>
    <row r="9108" customFormat="1" ht="16" customHeight="1" x14ac:dyDescent="0.2"/>
    <row r="9109" customFormat="1" ht="16" customHeight="1" x14ac:dyDescent="0.2"/>
    <row r="9110" customFormat="1" ht="16" customHeight="1" x14ac:dyDescent="0.2"/>
    <row r="9111" customFormat="1" ht="16" customHeight="1" x14ac:dyDescent="0.2"/>
    <row r="9112" customFormat="1" ht="16" customHeight="1" x14ac:dyDescent="0.2"/>
    <row r="9113" customFormat="1" ht="16" customHeight="1" x14ac:dyDescent="0.2"/>
    <row r="9114" customFormat="1" ht="16" customHeight="1" x14ac:dyDescent="0.2"/>
    <row r="9115" customFormat="1" ht="16" customHeight="1" x14ac:dyDescent="0.2"/>
    <row r="9116" customFormat="1" ht="16" customHeight="1" x14ac:dyDescent="0.2"/>
    <row r="9117" customFormat="1" ht="16" customHeight="1" x14ac:dyDescent="0.2"/>
    <row r="9118" customFormat="1" ht="16" customHeight="1" x14ac:dyDescent="0.2"/>
    <row r="9119" customFormat="1" ht="16" customHeight="1" x14ac:dyDescent="0.2"/>
    <row r="9120" customFormat="1" ht="16" customHeight="1" x14ac:dyDescent="0.2"/>
    <row r="9121" customFormat="1" ht="16" customHeight="1" x14ac:dyDescent="0.2"/>
    <row r="9122" customFormat="1" ht="16" customHeight="1" x14ac:dyDescent="0.2"/>
    <row r="9123" customFormat="1" ht="16" customHeight="1" x14ac:dyDescent="0.2"/>
    <row r="9124" customFormat="1" ht="16" customHeight="1" x14ac:dyDescent="0.2"/>
    <row r="9125" customFormat="1" ht="16" customHeight="1" x14ac:dyDescent="0.2"/>
    <row r="9126" customFormat="1" ht="16" customHeight="1" x14ac:dyDescent="0.2"/>
    <row r="9127" customFormat="1" ht="16" customHeight="1" x14ac:dyDescent="0.2"/>
    <row r="9128" customFormat="1" ht="16" customHeight="1" x14ac:dyDescent="0.2"/>
    <row r="9129" customFormat="1" ht="16" customHeight="1" x14ac:dyDescent="0.2"/>
    <row r="9130" customFormat="1" ht="16" customHeight="1" x14ac:dyDescent="0.2"/>
    <row r="9131" customFormat="1" ht="16" customHeight="1" x14ac:dyDescent="0.2"/>
    <row r="9132" customFormat="1" ht="16" customHeight="1" x14ac:dyDescent="0.2"/>
    <row r="9133" customFormat="1" ht="16" customHeight="1" x14ac:dyDescent="0.2"/>
    <row r="9134" customFormat="1" ht="16" customHeight="1" x14ac:dyDescent="0.2"/>
    <row r="9135" customFormat="1" ht="16" customHeight="1" x14ac:dyDescent="0.2"/>
    <row r="9136" customFormat="1" ht="16" customHeight="1" x14ac:dyDescent="0.2"/>
    <row r="9137" customFormat="1" ht="16" customHeight="1" x14ac:dyDescent="0.2"/>
    <row r="9138" customFormat="1" ht="16" customHeight="1" x14ac:dyDescent="0.2"/>
    <row r="9139" customFormat="1" ht="16" customHeight="1" x14ac:dyDescent="0.2"/>
    <row r="9140" customFormat="1" ht="16" customHeight="1" x14ac:dyDescent="0.2"/>
    <row r="9141" customFormat="1" ht="16" customHeight="1" x14ac:dyDescent="0.2"/>
    <row r="9142" customFormat="1" ht="16" customHeight="1" x14ac:dyDescent="0.2"/>
    <row r="9143" customFormat="1" ht="16" customHeight="1" x14ac:dyDescent="0.2"/>
    <row r="9144" customFormat="1" ht="16" customHeight="1" x14ac:dyDescent="0.2"/>
    <row r="9145" customFormat="1" ht="16" customHeight="1" x14ac:dyDescent="0.2"/>
    <row r="9146" customFormat="1" ht="16" customHeight="1" x14ac:dyDescent="0.2"/>
    <row r="9147" customFormat="1" ht="16" customHeight="1" x14ac:dyDescent="0.2"/>
    <row r="9148" customFormat="1" ht="16" customHeight="1" x14ac:dyDescent="0.2"/>
    <row r="9149" customFormat="1" ht="16" customHeight="1" x14ac:dyDescent="0.2"/>
    <row r="9150" customFormat="1" ht="16" customHeight="1" x14ac:dyDescent="0.2"/>
    <row r="9151" customFormat="1" ht="16" customHeight="1" x14ac:dyDescent="0.2"/>
    <row r="9152" customFormat="1" ht="16" customHeight="1" x14ac:dyDescent="0.2"/>
    <row r="9153" customFormat="1" ht="16" customHeight="1" x14ac:dyDescent="0.2"/>
    <row r="9154" customFormat="1" ht="16" customHeight="1" x14ac:dyDescent="0.2"/>
    <row r="9155" customFormat="1" ht="16" customHeight="1" x14ac:dyDescent="0.2"/>
    <row r="9156" customFormat="1" ht="16" customHeight="1" x14ac:dyDescent="0.2"/>
    <row r="9157" customFormat="1" ht="16" customHeight="1" x14ac:dyDescent="0.2"/>
    <row r="9158" customFormat="1" ht="16" customHeight="1" x14ac:dyDescent="0.2"/>
    <row r="9159" customFormat="1" ht="16" customHeight="1" x14ac:dyDescent="0.2"/>
    <row r="9160" customFormat="1" ht="16" customHeight="1" x14ac:dyDescent="0.2"/>
    <row r="9161" customFormat="1" ht="16" customHeight="1" x14ac:dyDescent="0.2"/>
    <row r="9162" customFormat="1" ht="16" customHeight="1" x14ac:dyDescent="0.2"/>
    <row r="9163" customFormat="1" ht="16" customHeight="1" x14ac:dyDescent="0.2"/>
    <row r="9164" customFormat="1" ht="16" customHeight="1" x14ac:dyDescent="0.2"/>
    <row r="9165" customFormat="1" ht="16" customHeight="1" x14ac:dyDescent="0.2"/>
    <row r="9166" customFormat="1" ht="16" customHeight="1" x14ac:dyDescent="0.2"/>
    <row r="9167" customFormat="1" ht="16" customHeight="1" x14ac:dyDescent="0.2"/>
    <row r="9168" customFormat="1" ht="16" customHeight="1" x14ac:dyDescent="0.2"/>
    <row r="9169" customFormat="1" ht="16" customHeight="1" x14ac:dyDescent="0.2"/>
    <row r="9170" customFormat="1" ht="16" customHeight="1" x14ac:dyDescent="0.2"/>
    <row r="9171" customFormat="1" ht="16" customHeight="1" x14ac:dyDescent="0.2"/>
    <row r="9172" customFormat="1" ht="16" customHeight="1" x14ac:dyDescent="0.2"/>
    <row r="9173" customFormat="1" ht="16" customHeight="1" x14ac:dyDescent="0.2"/>
    <row r="9174" customFormat="1" ht="16" customHeight="1" x14ac:dyDescent="0.2"/>
    <row r="9175" customFormat="1" ht="16" customHeight="1" x14ac:dyDescent="0.2"/>
    <row r="9176" customFormat="1" ht="16" customHeight="1" x14ac:dyDescent="0.2"/>
    <row r="9177" customFormat="1" ht="16" customHeight="1" x14ac:dyDescent="0.2"/>
    <row r="9178" customFormat="1" ht="16" customHeight="1" x14ac:dyDescent="0.2"/>
    <row r="9179" customFormat="1" ht="16" customHeight="1" x14ac:dyDescent="0.2"/>
    <row r="9180" customFormat="1" ht="16" customHeight="1" x14ac:dyDescent="0.2"/>
    <row r="9181" customFormat="1" ht="16" customHeight="1" x14ac:dyDescent="0.2"/>
    <row r="9182" customFormat="1" ht="16" customHeight="1" x14ac:dyDescent="0.2"/>
    <row r="9183" customFormat="1" ht="16" customHeight="1" x14ac:dyDescent="0.2"/>
    <row r="9184" customFormat="1" ht="16" customHeight="1" x14ac:dyDescent="0.2"/>
    <row r="9185" customFormat="1" ht="16" customHeight="1" x14ac:dyDescent="0.2"/>
    <row r="9186" customFormat="1" ht="16" customHeight="1" x14ac:dyDescent="0.2"/>
    <row r="9187" customFormat="1" ht="16" customHeight="1" x14ac:dyDescent="0.2"/>
    <row r="9188" customFormat="1" ht="16" customHeight="1" x14ac:dyDescent="0.2"/>
    <row r="9189" customFormat="1" ht="16" customHeight="1" x14ac:dyDescent="0.2"/>
    <row r="9190" customFormat="1" ht="16" customHeight="1" x14ac:dyDescent="0.2"/>
    <row r="9191" customFormat="1" ht="16" customHeight="1" x14ac:dyDescent="0.2"/>
    <row r="9192" customFormat="1" ht="16" customHeight="1" x14ac:dyDescent="0.2"/>
    <row r="9193" customFormat="1" ht="16" customHeight="1" x14ac:dyDescent="0.2"/>
    <row r="9194" customFormat="1" ht="16" customHeight="1" x14ac:dyDescent="0.2"/>
    <row r="9195" customFormat="1" ht="16" customHeight="1" x14ac:dyDescent="0.2"/>
    <row r="9196" customFormat="1" ht="16" customHeight="1" x14ac:dyDescent="0.2"/>
    <row r="9197" customFormat="1" ht="16" customHeight="1" x14ac:dyDescent="0.2"/>
    <row r="9198" customFormat="1" ht="16" customHeight="1" x14ac:dyDescent="0.2"/>
    <row r="9199" customFormat="1" ht="16" customHeight="1" x14ac:dyDescent="0.2"/>
    <row r="9200" customFormat="1" ht="16" customHeight="1" x14ac:dyDescent="0.2"/>
    <row r="9201" customFormat="1" ht="16" customHeight="1" x14ac:dyDescent="0.2"/>
    <row r="9202" customFormat="1" ht="16" customHeight="1" x14ac:dyDescent="0.2"/>
    <row r="9203" customFormat="1" ht="16" customHeight="1" x14ac:dyDescent="0.2"/>
    <row r="9204" customFormat="1" ht="16" customHeight="1" x14ac:dyDescent="0.2"/>
    <row r="9205" customFormat="1" ht="16" customHeight="1" x14ac:dyDescent="0.2"/>
    <row r="9206" customFormat="1" ht="16" customHeight="1" x14ac:dyDescent="0.2"/>
    <row r="9207" customFormat="1" ht="16" customHeight="1" x14ac:dyDescent="0.2"/>
    <row r="9208" customFormat="1" ht="16" customHeight="1" x14ac:dyDescent="0.2"/>
    <row r="9209" customFormat="1" ht="16" customHeight="1" x14ac:dyDescent="0.2"/>
    <row r="9210" customFormat="1" ht="16" customHeight="1" x14ac:dyDescent="0.2"/>
    <row r="9211" customFormat="1" ht="16" customHeight="1" x14ac:dyDescent="0.2"/>
    <row r="9212" customFormat="1" ht="16" customHeight="1" x14ac:dyDescent="0.2"/>
    <row r="9213" customFormat="1" ht="16" customHeight="1" x14ac:dyDescent="0.2"/>
    <row r="9214" customFormat="1" ht="16" customHeight="1" x14ac:dyDescent="0.2"/>
    <row r="9215" customFormat="1" ht="16" customHeight="1" x14ac:dyDescent="0.2"/>
    <row r="9216" customFormat="1" ht="16" customHeight="1" x14ac:dyDescent="0.2"/>
    <row r="9217" customFormat="1" ht="16" customHeight="1" x14ac:dyDescent="0.2"/>
    <row r="9218" customFormat="1" ht="16" customHeight="1" x14ac:dyDescent="0.2"/>
    <row r="9219" customFormat="1" ht="16" customHeight="1" x14ac:dyDescent="0.2"/>
    <row r="9220" customFormat="1" ht="16" customHeight="1" x14ac:dyDescent="0.2"/>
    <row r="9221" customFormat="1" ht="16" customHeight="1" x14ac:dyDescent="0.2"/>
    <row r="9222" customFormat="1" ht="16" customHeight="1" x14ac:dyDescent="0.2"/>
    <row r="9223" customFormat="1" ht="16" customHeight="1" x14ac:dyDescent="0.2"/>
    <row r="9224" customFormat="1" ht="16" customHeight="1" x14ac:dyDescent="0.2"/>
    <row r="9225" customFormat="1" ht="16" customHeight="1" x14ac:dyDescent="0.2"/>
    <row r="9226" customFormat="1" ht="16" customHeight="1" x14ac:dyDescent="0.2"/>
    <row r="9227" customFormat="1" ht="16" customHeight="1" x14ac:dyDescent="0.2"/>
    <row r="9228" customFormat="1" ht="16" customHeight="1" x14ac:dyDescent="0.2"/>
    <row r="9229" customFormat="1" ht="16" customHeight="1" x14ac:dyDescent="0.2"/>
    <row r="9230" customFormat="1" ht="16" customHeight="1" x14ac:dyDescent="0.2"/>
    <row r="9231" customFormat="1" ht="16" customHeight="1" x14ac:dyDescent="0.2"/>
    <row r="9232" customFormat="1" ht="16" customHeight="1" x14ac:dyDescent="0.2"/>
    <row r="9233" customFormat="1" ht="16" customHeight="1" x14ac:dyDescent="0.2"/>
    <row r="9234" customFormat="1" ht="16" customHeight="1" x14ac:dyDescent="0.2"/>
    <row r="9235" customFormat="1" ht="16" customHeight="1" x14ac:dyDescent="0.2"/>
    <row r="9236" customFormat="1" ht="16" customHeight="1" x14ac:dyDescent="0.2"/>
    <row r="9237" customFormat="1" ht="16" customHeight="1" x14ac:dyDescent="0.2"/>
    <row r="9238" customFormat="1" ht="16" customHeight="1" x14ac:dyDescent="0.2"/>
    <row r="9239" customFormat="1" ht="16" customHeight="1" x14ac:dyDescent="0.2"/>
    <row r="9240" customFormat="1" ht="16" customHeight="1" x14ac:dyDescent="0.2"/>
    <row r="9241" customFormat="1" ht="16" customHeight="1" x14ac:dyDescent="0.2"/>
    <row r="9242" customFormat="1" ht="16" customHeight="1" x14ac:dyDescent="0.2"/>
    <row r="9243" customFormat="1" ht="16" customHeight="1" x14ac:dyDescent="0.2"/>
    <row r="9244" customFormat="1" ht="16" customHeight="1" x14ac:dyDescent="0.2"/>
    <row r="9245" customFormat="1" ht="16" customHeight="1" x14ac:dyDescent="0.2"/>
    <row r="9246" customFormat="1" ht="16" customHeight="1" x14ac:dyDescent="0.2"/>
    <row r="9247" customFormat="1" ht="16" customHeight="1" x14ac:dyDescent="0.2"/>
    <row r="9248" customFormat="1" ht="16" customHeight="1" x14ac:dyDescent="0.2"/>
    <row r="9249" customFormat="1" ht="16" customHeight="1" x14ac:dyDescent="0.2"/>
    <row r="9250" customFormat="1" ht="16" customHeight="1" x14ac:dyDescent="0.2"/>
    <row r="9251" customFormat="1" ht="16" customHeight="1" x14ac:dyDescent="0.2"/>
    <row r="9252" customFormat="1" ht="16" customHeight="1" x14ac:dyDescent="0.2"/>
    <row r="9253" customFormat="1" ht="16" customHeight="1" x14ac:dyDescent="0.2"/>
    <row r="9254" customFormat="1" ht="16" customHeight="1" x14ac:dyDescent="0.2"/>
    <row r="9255" customFormat="1" ht="16" customHeight="1" x14ac:dyDescent="0.2"/>
    <row r="9256" customFormat="1" ht="16" customHeight="1" x14ac:dyDescent="0.2"/>
    <row r="9257" customFormat="1" ht="16" customHeight="1" x14ac:dyDescent="0.2"/>
    <row r="9258" customFormat="1" ht="16" customHeight="1" x14ac:dyDescent="0.2"/>
    <row r="9259" customFormat="1" ht="16" customHeight="1" x14ac:dyDescent="0.2"/>
    <row r="9260" customFormat="1" ht="16" customHeight="1" x14ac:dyDescent="0.2"/>
    <row r="9261" customFormat="1" ht="16" customHeight="1" x14ac:dyDescent="0.2"/>
    <row r="9262" customFormat="1" ht="16" customHeight="1" x14ac:dyDescent="0.2"/>
    <row r="9263" customFormat="1" ht="16" customHeight="1" x14ac:dyDescent="0.2"/>
    <row r="9264" customFormat="1" ht="16" customHeight="1" x14ac:dyDescent="0.2"/>
    <row r="9265" customFormat="1" ht="16" customHeight="1" x14ac:dyDescent="0.2"/>
    <row r="9266" customFormat="1" ht="16" customHeight="1" x14ac:dyDescent="0.2"/>
    <row r="9267" customFormat="1" ht="16" customHeight="1" x14ac:dyDescent="0.2"/>
    <row r="9268" customFormat="1" ht="16" customHeight="1" x14ac:dyDescent="0.2"/>
    <row r="9269" customFormat="1" ht="16" customHeight="1" x14ac:dyDescent="0.2"/>
    <row r="9270" customFormat="1" ht="16" customHeight="1" x14ac:dyDescent="0.2"/>
    <row r="9271" customFormat="1" ht="16" customHeight="1" x14ac:dyDescent="0.2"/>
    <row r="9272" customFormat="1" ht="16" customHeight="1" x14ac:dyDescent="0.2"/>
    <row r="9273" customFormat="1" ht="16" customHeight="1" x14ac:dyDescent="0.2"/>
    <row r="9274" customFormat="1" ht="16" customHeight="1" x14ac:dyDescent="0.2"/>
    <row r="9275" customFormat="1" ht="16" customHeight="1" x14ac:dyDescent="0.2"/>
    <row r="9276" customFormat="1" ht="16" customHeight="1" x14ac:dyDescent="0.2"/>
    <row r="9277" customFormat="1" ht="16" customHeight="1" x14ac:dyDescent="0.2"/>
    <row r="9278" customFormat="1" ht="16" customHeight="1" x14ac:dyDescent="0.2"/>
    <row r="9279" customFormat="1" ht="16" customHeight="1" x14ac:dyDescent="0.2"/>
    <row r="9280" customFormat="1" ht="16" customHeight="1" x14ac:dyDescent="0.2"/>
    <row r="9281" customFormat="1" ht="16" customHeight="1" x14ac:dyDescent="0.2"/>
    <row r="9282" customFormat="1" ht="16" customHeight="1" x14ac:dyDescent="0.2"/>
    <row r="9283" customFormat="1" ht="16" customHeight="1" x14ac:dyDescent="0.2"/>
    <row r="9284" customFormat="1" ht="16" customHeight="1" x14ac:dyDescent="0.2"/>
    <row r="9285" customFormat="1" ht="16" customHeight="1" x14ac:dyDescent="0.2"/>
    <row r="9286" customFormat="1" ht="16" customHeight="1" x14ac:dyDescent="0.2"/>
    <row r="9287" customFormat="1" ht="16" customHeight="1" x14ac:dyDescent="0.2"/>
    <row r="9288" customFormat="1" ht="16" customHeight="1" x14ac:dyDescent="0.2"/>
    <row r="9289" customFormat="1" ht="16" customHeight="1" x14ac:dyDescent="0.2"/>
    <row r="9290" customFormat="1" ht="16" customHeight="1" x14ac:dyDescent="0.2"/>
    <row r="9291" customFormat="1" ht="16" customHeight="1" x14ac:dyDescent="0.2"/>
    <row r="9292" customFormat="1" ht="16" customHeight="1" x14ac:dyDescent="0.2"/>
    <row r="9293" customFormat="1" ht="16" customHeight="1" x14ac:dyDescent="0.2"/>
    <row r="9294" customFormat="1" ht="16" customHeight="1" x14ac:dyDescent="0.2"/>
    <row r="9295" customFormat="1" ht="16" customHeight="1" x14ac:dyDescent="0.2"/>
    <row r="9296" customFormat="1" ht="16" customHeight="1" x14ac:dyDescent="0.2"/>
    <row r="9297" customFormat="1" ht="16" customHeight="1" x14ac:dyDescent="0.2"/>
    <row r="9298" customFormat="1" ht="16" customHeight="1" x14ac:dyDescent="0.2"/>
    <row r="9299" customFormat="1" ht="16" customHeight="1" x14ac:dyDescent="0.2"/>
    <row r="9300" customFormat="1" ht="16" customHeight="1" x14ac:dyDescent="0.2"/>
    <row r="9301" customFormat="1" ht="16" customHeight="1" x14ac:dyDescent="0.2"/>
    <row r="9302" customFormat="1" ht="16" customHeight="1" x14ac:dyDescent="0.2"/>
    <row r="9303" customFormat="1" ht="16" customHeight="1" x14ac:dyDescent="0.2"/>
    <row r="9304" customFormat="1" ht="16" customHeight="1" x14ac:dyDescent="0.2"/>
    <row r="9305" customFormat="1" ht="16" customHeight="1" x14ac:dyDescent="0.2"/>
    <row r="9306" customFormat="1" ht="16" customHeight="1" x14ac:dyDescent="0.2"/>
    <row r="9307" customFormat="1" ht="16" customHeight="1" x14ac:dyDescent="0.2"/>
    <row r="9308" customFormat="1" ht="16" customHeight="1" x14ac:dyDescent="0.2"/>
    <row r="9309" customFormat="1" ht="16" customHeight="1" x14ac:dyDescent="0.2"/>
    <row r="9310" customFormat="1" ht="16" customHeight="1" x14ac:dyDescent="0.2"/>
    <row r="9311" customFormat="1" ht="16" customHeight="1" x14ac:dyDescent="0.2"/>
    <row r="9312" customFormat="1" ht="16" customHeight="1" x14ac:dyDescent="0.2"/>
    <row r="9313" customFormat="1" ht="16" customHeight="1" x14ac:dyDescent="0.2"/>
    <row r="9314" customFormat="1" ht="16" customHeight="1" x14ac:dyDescent="0.2"/>
    <row r="9315" customFormat="1" ht="16" customHeight="1" x14ac:dyDescent="0.2"/>
    <row r="9316" customFormat="1" ht="16" customHeight="1" x14ac:dyDescent="0.2"/>
    <row r="9317" customFormat="1" ht="16" customHeight="1" x14ac:dyDescent="0.2"/>
    <row r="9318" customFormat="1" ht="16" customHeight="1" x14ac:dyDescent="0.2"/>
    <row r="9319" customFormat="1" ht="16" customHeight="1" x14ac:dyDescent="0.2"/>
    <row r="9320" customFormat="1" ht="16" customHeight="1" x14ac:dyDescent="0.2"/>
    <row r="9321" customFormat="1" ht="16" customHeight="1" x14ac:dyDescent="0.2"/>
    <row r="9322" customFormat="1" ht="16" customHeight="1" x14ac:dyDescent="0.2"/>
    <row r="9323" customFormat="1" ht="16" customHeight="1" x14ac:dyDescent="0.2"/>
    <row r="9324" customFormat="1" ht="16" customHeight="1" x14ac:dyDescent="0.2"/>
    <row r="9325" customFormat="1" ht="16" customHeight="1" x14ac:dyDescent="0.2"/>
    <row r="9326" customFormat="1" ht="16" customHeight="1" x14ac:dyDescent="0.2"/>
    <row r="9327" customFormat="1" ht="16" customHeight="1" x14ac:dyDescent="0.2"/>
    <row r="9328" customFormat="1" ht="16" customHeight="1" x14ac:dyDescent="0.2"/>
    <row r="9329" customFormat="1" ht="16" customHeight="1" x14ac:dyDescent="0.2"/>
    <row r="9330" customFormat="1" ht="16" customHeight="1" x14ac:dyDescent="0.2"/>
    <row r="9331" customFormat="1" ht="16" customHeight="1" x14ac:dyDescent="0.2"/>
    <row r="9332" customFormat="1" ht="16" customHeight="1" x14ac:dyDescent="0.2"/>
    <row r="9333" customFormat="1" ht="16" customHeight="1" x14ac:dyDescent="0.2"/>
    <row r="9334" customFormat="1" ht="16" customHeight="1" x14ac:dyDescent="0.2"/>
    <row r="9335" customFormat="1" ht="16" customHeight="1" x14ac:dyDescent="0.2"/>
    <row r="9336" customFormat="1" ht="16" customHeight="1" x14ac:dyDescent="0.2"/>
    <row r="9337" customFormat="1" ht="16" customHeight="1" x14ac:dyDescent="0.2"/>
    <row r="9338" customFormat="1" ht="16" customHeight="1" x14ac:dyDescent="0.2"/>
    <row r="9339" customFormat="1" ht="16" customHeight="1" x14ac:dyDescent="0.2"/>
    <row r="9340" customFormat="1" ht="16" customHeight="1" x14ac:dyDescent="0.2"/>
    <row r="9341" customFormat="1" ht="16" customHeight="1" x14ac:dyDescent="0.2"/>
    <row r="9342" customFormat="1" ht="16" customHeight="1" x14ac:dyDescent="0.2"/>
    <row r="9343" customFormat="1" ht="16" customHeight="1" x14ac:dyDescent="0.2"/>
    <row r="9344" customFormat="1" ht="16" customHeight="1" x14ac:dyDescent="0.2"/>
    <row r="9345" customFormat="1" ht="16" customHeight="1" x14ac:dyDescent="0.2"/>
    <row r="9346" customFormat="1" ht="16" customHeight="1" x14ac:dyDescent="0.2"/>
    <row r="9347" customFormat="1" ht="16" customHeight="1" x14ac:dyDescent="0.2"/>
    <row r="9348" customFormat="1" ht="16" customHeight="1" x14ac:dyDescent="0.2"/>
    <row r="9349" customFormat="1" ht="16" customHeight="1" x14ac:dyDescent="0.2"/>
    <row r="9350" customFormat="1" ht="16" customHeight="1" x14ac:dyDescent="0.2"/>
    <row r="9351" customFormat="1" ht="16" customHeight="1" x14ac:dyDescent="0.2"/>
    <row r="9352" customFormat="1" ht="16" customHeight="1" x14ac:dyDescent="0.2"/>
    <row r="9353" customFormat="1" ht="16" customHeight="1" x14ac:dyDescent="0.2"/>
    <row r="9354" customFormat="1" ht="16" customHeight="1" x14ac:dyDescent="0.2"/>
    <row r="9355" customFormat="1" ht="16" customHeight="1" x14ac:dyDescent="0.2"/>
    <row r="9356" customFormat="1" ht="16" customHeight="1" x14ac:dyDescent="0.2"/>
    <row r="9357" customFormat="1" ht="16" customHeight="1" x14ac:dyDescent="0.2"/>
    <row r="9358" customFormat="1" ht="16" customHeight="1" x14ac:dyDescent="0.2"/>
    <row r="9359" customFormat="1" ht="16" customHeight="1" x14ac:dyDescent="0.2"/>
    <row r="9360" customFormat="1" ht="16" customHeight="1" x14ac:dyDescent="0.2"/>
    <row r="9361" customFormat="1" ht="16" customHeight="1" x14ac:dyDescent="0.2"/>
    <row r="9362" customFormat="1" ht="16" customHeight="1" x14ac:dyDescent="0.2"/>
    <row r="9363" customFormat="1" ht="16" customHeight="1" x14ac:dyDescent="0.2"/>
    <row r="9364" customFormat="1" ht="16" customHeight="1" x14ac:dyDescent="0.2"/>
    <row r="9365" customFormat="1" ht="16" customHeight="1" x14ac:dyDescent="0.2"/>
    <row r="9366" customFormat="1" ht="16" customHeight="1" x14ac:dyDescent="0.2"/>
    <row r="9367" customFormat="1" ht="16" customHeight="1" x14ac:dyDescent="0.2"/>
    <row r="9368" customFormat="1" ht="16" customHeight="1" x14ac:dyDescent="0.2"/>
    <row r="9369" customFormat="1" ht="16" customHeight="1" x14ac:dyDescent="0.2"/>
    <row r="9370" customFormat="1" ht="16" customHeight="1" x14ac:dyDescent="0.2"/>
    <row r="9371" customFormat="1" ht="16" customHeight="1" x14ac:dyDescent="0.2"/>
    <row r="9372" customFormat="1" ht="16" customHeight="1" x14ac:dyDescent="0.2"/>
    <row r="9373" customFormat="1" ht="16" customHeight="1" x14ac:dyDescent="0.2"/>
    <row r="9374" customFormat="1" ht="16" customHeight="1" x14ac:dyDescent="0.2"/>
    <row r="9375" customFormat="1" ht="16" customHeight="1" x14ac:dyDescent="0.2"/>
    <row r="9376" customFormat="1" ht="16" customHeight="1" x14ac:dyDescent="0.2"/>
    <row r="9377" customFormat="1" ht="16" customHeight="1" x14ac:dyDescent="0.2"/>
    <row r="9378" customFormat="1" ht="16" customHeight="1" x14ac:dyDescent="0.2"/>
    <row r="9379" customFormat="1" ht="16" customHeight="1" x14ac:dyDescent="0.2"/>
    <row r="9380" customFormat="1" ht="16" customHeight="1" x14ac:dyDescent="0.2"/>
    <row r="9381" customFormat="1" ht="16" customHeight="1" x14ac:dyDescent="0.2"/>
    <row r="9382" customFormat="1" ht="16" customHeight="1" x14ac:dyDescent="0.2"/>
    <row r="9383" customFormat="1" ht="16" customHeight="1" x14ac:dyDescent="0.2"/>
    <row r="9384" customFormat="1" ht="16" customHeight="1" x14ac:dyDescent="0.2"/>
    <row r="9385" customFormat="1" ht="16" customHeight="1" x14ac:dyDescent="0.2"/>
    <row r="9386" customFormat="1" ht="16" customHeight="1" x14ac:dyDescent="0.2"/>
    <row r="9387" customFormat="1" ht="16" customHeight="1" x14ac:dyDescent="0.2"/>
    <row r="9388" customFormat="1" ht="16" customHeight="1" x14ac:dyDescent="0.2"/>
    <row r="9389" customFormat="1" ht="16" customHeight="1" x14ac:dyDescent="0.2"/>
    <row r="9390" customFormat="1" ht="16" customHeight="1" x14ac:dyDescent="0.2"/>
    <row r="9391" customFormat="1" ht="16" customHeight="1" x14ac:dyDescent="0.2"/>
    <row r="9392" customFormat="1" ht="16" customHeight="1" x14ac:dyDescent="0.2"/>
    <row r="9393" customFormat="1" ht="16" customHeight="1" x14ac:dyDescent="0.2"/>
    <row r="9394" customFormat="1" ht="16" customHeight="1" x14ac:dyDescent="0.2"/>
    <row r="9395" customFormat="1" ht="16" customHeight="1" x14ac:dyDescent="0.2"/>
    <row r="9396" customFormat="1" ht="16" customHeight="1" x14ac:dyDescent="0.2"/>
    <row r="9397" customFormat="1" ht="16" customHeight="1" x14ac:dyDescent="0.2"/>
    <row r="9398" customFormat="1" ht="16" customHeight="1" x14ac:dyDescent="0.2"/>
    <row r="9399" customFormat="1" ht="16" customHeight="1" x14ac:dyDescent="0.2"/>
    <row r="9400" customFormat="1" ht="16" customHeight="1" x14ac:dyDescent="0.2"/>
    <row r="9401" customFormat="1" ht="16" customHeight="1" x14ac:dyDescent="0.2"/>
    <row r="9402" customFormat="1" ht="16" customHeight="1" x14ac:dyDescent="0.2"/>
    <row r="9403" customFormat="1" ht="16" customHeight="1" x14ac:dyDescent="0.2"/>
    <row r="9404" customFormat="1" ht="16" customHeight="1" x14ac:dyDescent="0.2"/>
    <row r="9405" customFormat="1" ht="16" customHeight="1" x14ac:dyDescent="0.2"/>
    <row r="9406" customFormat="1" ht="16" customHeight="1" x14ac:dyDescent="0.2"/>
    <row r="9407" customFormat="1" ht="16" customHeight="1" x14ac:dyDescent="0.2"/>
    <row r="9408" customFormat="1" ht="16" customHeight="1" x14ac:dyDescent="0.2"/>
    <row r="9409" customFormat="1" ht="16" customHeight="1" x14ac:dyDescent="0.2"/>
    <row r="9410" customFormat="1" ht="16" customHeight="1" x14ac:dyDescent="0.2"/>
    <row r="9411" customFormat="1" ht="16" customHeight="1" x14ac:dyDescent="0.2"/>
    <row r="9412" customFormat="1" ht="16" customHeight="1" x14ac:dyDescent="0.2"/>
    <row r="9413" customFormat="1" ht="16" customHeight="1" x14ac:dyDescent="0.2"/>
    <row r="9414" customFormat="1" ht="16" customHeight="1" x14ac:dyDescent="0.2"/>
    <row r="9415" customFormat="1" ht="16" customHeight="1" x14ac:dyDescent="0.2"/>
    <row r="9416" customFormat="1" ht="16" customHeight="1" x14ac:dyDescent="0.2"/>
    <row r="9417" customFormat="1" ht="16" customHeight="1" x14ac:dyDescent="0.2"/>
    <row r="9418" customFormat="1" ht="16" customHeight="1" x14ac:dyDescent="0.2"/>
    <row r="9419" customFormat="1" ht="16" customHeight="1" x14ac:dyDescent="0.2"/>
    <row r="9420" customFormat="1" ht="16" customHeight="1" x14ac:dyDescent="0.2"/>
    <row r="9421" customFormat="1" ht="16" customHeight="1" x14ac:dyDescent="0.2"/>
    <row r="9422" customFormat="1" ht="16" customHeight="1" x14ac:dyDescent="0.2"/>
    <row r="9423" customFormat="1" ht="16" customHeight="1" x14ac:dyDescent="0.2"/>
    <row r="9424" customFormat="1" ht="16" customHeight="1" x14ac:dyDescent="0.2"/>
    <row r="9425" customFormat="1" ht="16" customHeight="1" x14ac:dyDescent="0.2"/>
    <row r="9426" customFormat="1" ht="16" customHeight="1" x14ac:dyDescent="0.2"/>
    <row r="9427" customFormat="1" ht="16" customHeight="1" x14ac:dyDescent="0.2"/>
    <row r="9428" customFormat="1" ht="16" customHeight="1" x14ac:dyDescent="0.2"/>
    <row r="9429" customFormat="1" ht="16" customHeight="1" x14ac:dyDescent="0.2"/>
    <row r="9430" customFormat="1" ht="16" customHeight="1" x14ac:dyDescent="0.2"/>
    <row r="9431" customFormat="1" ht="16" customHeight="1" x14ac:dyDescent="0.2"/>
    <row r="9432" customFormat="1" ht="16" customHeight="1" x14ac:dyDescent="0.2"/>
    <row r="9433" customFormat="1" ht="16" customHeight="1" x14ac:dyDescent="0.2"/>
    <row r="9434" customFormat="1" ht="16" customHeight="1" x14ac:dyDescent="0.2"/>
    <row r="9435" customFormat="1" ht="16" customHeight="1" x14ac:dyDescent="0.2"/>
    <row r="9436" customFormat="1" ht="16" customHeight="1" x14ac:dyDescent="0.2"/>
    <row r="9437" customFormat="1" ht="16" customHeight="1" x14ac:dyDescent="0.2"/>
    <row r="9438" customFormat="1" ht="16" customHeight="1" x14ac:dyDescent="0.2"/>
    <row r="9439" customFormat="1" ht="16" customHeight="1" x14ac:dyDescent="0.2"/>
    <row r="9440" customFormat="1" ht="16" customHeight="1" x14ac:dyDescent="0.2"/>
    <row r="9441" customFormat="1" ht="16" customHeight="1" x14ac:dyDescent="0.2"/>
    <row r="9442" customFormat="1" ht="16" customHeight="1" x14ac:dyDescent="0.2"/>
    <row r="9443" customFormat="1" ht="16" customHeight="1" x14ac:dyDescent="0.2"/>
    <row r="9444" customFormat="1" ht="16" customHeight="1" x14ac:dyDescent="0.2"/>
    <row r="9445" customFormat="1" ht="16" customHeight="1" x14ac:dyDescent="0.2"/>
    <row r="9446" customFormat="1" ht="16" customHeight="1" x14ac:dyDescent="0.2"/>
    <row r="9447" customFormat="1" ht="16" customHeight="1" x14ac:dyDescent="0.2"/>
    <row r="9448" customFormat="1" ht="16" customHeight="1" x14ac:dyDescent="0.2"/>
    <row r="9449" customFormat="1" ht="16" customHeight="1" x14ac:dyDescent="0.2"/>
    <row r="9450" customFormat="1" ht="16" customHeight="1" x14ac:dyDescent="0.2"/>
    <row r="9451" customFormat="1" ht="16" customHeight="1" x14ac:dyDescent="0.2"/>
    <row r="9452" customFormat="1" ht="16" customHeight="1" x14ac:dyDescent="0.2"/>
    <row r="9453" customFormat="1" ht="16" customHeight="1" x14ac:dyDescent="0.2"/>
    <row r="9454" customFormat="1" ht="16" customHeight="1" x14ac:dyDescent="0.2"/>
    <row r="9455" customFormat="1" ht="16" customHeight="1" x14ac:dyDescent="0.2"/>
    <row r="9456" customFormat="1" ht="16" customHeight="1" x14ac:dyDescent="0.2"/>
    <row r="9457" customFormat="1" ht="16" customHeight="1" x14ac:dyDescent="0.2"/>
    <row r="9458" customFormat="1" ht="16" customHeight="1" x14ac:dyDescent="0.2"/>
    <row r="9459" customFormat="1" ht="16" customHeight="1" x14ac:dyDescent="0.2"/>
    <row r="9460" customFormat="1" ht="16" customHeight="1" x14ac:dyDescent="0.2"/>
    <row r="9461" customFormat="1" ht="16" customHeight="1" x14ac:dyDescent="0.2"/>
    <row r="9462" customFormat="1" ht="16" customHeight="1" x14ac:dyDescent="0.2"/>
    <row r="9463" customFormat="1" ht="16" customHeight="1" x14ac:dyDescent="0.2"/>
    <row r="9464" customFormat="1" ht="16" customHeight="1" x14ac:dyDescent="0.2"/>
    <row r="9465" customFormat="1" ht="16" customHeight="1" x14ac:dyDescent="0.2"/>
    <row r="9466" customFormat="1" ht="16" customHeight="1" x14ac:dyDescent="0.2"/>
    <row r="9467" customFormat="1" ht="16" customHeight="1" x14ac:dyDescent="0.2"/>
    <row r="9468" customFormat="1" ht="16" customHeight="1" x14ac:dyDescent="0.2"/>
    <row r="9469" customFormat="1" ht="16" customHeight="1" x14ac:dyDescent="0.2"/>
    <row r="9470" customFormat="1" ht="16" customHeight="1" x14ac:dyDescent="0.2"/>
    <row r="9471" customFormat="1" ht="16" customHeight="1" x14ac:dyDescent="0.2"/>
    <row r="9472" customFormat="1" ht="16" customHeight="1" x14ac:dyDescent="0.2"/>
    <row r="9473" customFormat="1" ht="16" customHeight="1" x14ac:dyDescent="0.2"/>
    <row r="9474" customFormat="1" ht="16" customHeight="1" x14ac:dyDescent="0.2"/>
    <row r="9475" customFormat="1" ht="16" customHeight="1" x14ac:dyDescent="0.2"/>
    <row r="9476" customFormat="1" ht="16" customHeight="1" x14ac:dyDescent="0.2"/>
    <row r="9477" customFormat="1" ht="16" customHeight="1" x14ac:dyDescent="0.2"/>
    <row r="9478" customFormat="1" ht="16" customHeight="1" x14ac:dyDescent="0.2"/>
    <row r="9479" customFormat="1" ht="16" customHeight="1" x14ac:dyDescent="0.2"/>
    <row r="9480" customFormat="1" ht="16" customHeight="1" x14ac:dyDescent="0.2"/>
    <row r="9481" customFormat="1" ht="16" customHeight="1" x14ac:dyDescent="0.2"/>
    <row r="9482" customFormat="1" ht="16" customHeight="1" x14ac:dyDescent="0.2"/>
    <row r="9483" customFormat="1" ht="16" customHeight="1" x14ac:dyDescent="0.2"/>
    <row r="9484" customFormat="1" ht="16" customHeight="1" x14ac:dyDescent="0.2"/>
    <row r="9485" customFormat="1" ht="16" customHeight="1" x14ac:dyDescent="0.2"/>
    <row r="9486" customFormat="1" ht="16" customHeight="1" x14ac:dyDescent="0.2"/>
    <row r="9487" customFormat="1" ht="16" customHeight="1" x14ac:dyDescent="0.2"/>
    <row r="9488" customFormat="1" ht="16" customHeight="1" x14ac:dyDescent="0.2"/>
    <row r="9489" customFormat="1" ht="16" customHeight="1" x14ac:dyDescent="0.2"/>
    <row r="9490" customFormat="1" ht="16" customHeight="1" x14ac:dyDescent="0.2"/>
    <row r="9491" customFormat="1" ht="16" customHeight="1" x14ac:dyDescent="0.2"/>
    <row r="9492" customFormat="1" ht="16" customHeight="1" x14ac:dyDescent="0.2"/>
    <row r="9493" customFormat="1" ht="16" customHeight="1" x14ac:dyDescent="0.2"/>
    <row r="9494" customFormat="1" ht="16" customHeight="1" x14ac:dyDescent="0.2"/>
    <row r="9495" customFormat="1" ht="16" customHeight="1" x14ac:dyDescent="0.2"/>
    <row r="9496" customFormat="1" ht="16" customHeight="1" x14ac:dyDescent="0.2"/>
    <row r="9497" customFormat="1" ht="16" customHeight="1" x14ac:dyDescent="0.2"/>
    <row r="9498" customFormat="1" ht="16" customHeight="1" x14ac:dyDescent="0.2"/>
    <row r="9499" customFormat="1" ht="16" customHeight="1" x14ac:dyDescent="0.2"/>
    <row r="9500" customFormat="1" ht="16" customHeight="1" x14ac:dyDescent="0.2"/>
    <row r="9501" customFormat="1" ht="16" customHeight="1" x14ac:dyDescent="0.2"/>
    <row r="9502" customFormat="1" ht="16" customHeight="1" x14ac:dyDescent="0.2"/>
    <row r="9503" customFormat="1" ht="16" customHeight="1" x14ac:dyDescent="0.2"/>
    <row r="9504" customFormat="1" ht="16" customHeight="1" x14ac:dyDescent="0.2"/>
    <row r="9505" customFormat="1" ht="16" customHeight="1" x14ac:dyDescent="0.2"/>
    <row r="9506" customFormat="1" ht="16" customHeight="1" x14ac:dyDescent="0.2"/>
    <row r="9507" customFormat="1" ht="16" customHeight="1" x14ac:dyDescent="0.2"/>
    <row r="9508" customFormat="1" ht="16" customHeight="1" x14ac:dyDescent="0.2"/>
    <row r="9509" customFormat="1" ht="16" customHeight="1" x14ac:dyDescent="0.2"/>
    <row r="9510" customFormat="1" ht="16" customHeight="1" x14ac:dyDescent="0.2"/>
    <row r="9511" customFormat="1" ht="16" customHeight="1" x14ac:dyDescent="0.2"/>
    <row r="9512" customFormat="1" ht="16" customHeight="1" x14ac:dyDescent="0.2"/>
    <row r="9513" customFormat="1" ht="16" customHeight="1" x14ac:dyDescent="0.2"/>
    <row r="9514" customFormat="1" ht="16" customHeight="1" x14ac:dyDescent="0.2"/>
    <row r="9515" customFormat="1" ht="16" customHeight="1" x14ac:dyDescent="0.2"/>
    <row r="9516" customFormat="1" ht="16" customHeight="1" x14ac:dyDescent="0.2"/>
    <row r="9517" customFormat="1" ht="16" customHeight="1" x14ac:dyDescent="0.2"/>
    <row r="9518" customFormat="1" ht="16" customHeight="1" x14ac:dyDescent="0.2"/>
    <row r="9519" customFormat="1" ht="16" customHeight="1" x14ac:dyDescent="0.2"/>
    <row r="9520" customFormat="1" ht="16" customHeight="1" x14ac:dyDescent="0.2"/>
    <row r="9521" customFormat="1" ht="16" customHeight="1" x14ac:dyDescent="0.2"/>
    <row r="9522" customFormat="1" ht="16" customHeight="1" x14ac:dyDescent="0.2"/>
    <row r="9523" customFormat="1" ht="16" customHeight="1" x14ac:dyDescent="0.2"/>
    <row r="9524" customFormat="1" ht="16" customHeight="1" x14ac:dyDescent="0.2"/>
    <row r="9525" customFormat="1" ht="16" customHeight="1" x14ac:dyDescent="0.2"/>
    <row r="9526" customFormat="1" ht="16" customHeight="1" x14ac:dyDescent="0.2"/>
    <row r="9527" customFormat="1" ht="16" customHeight="1" x14ac:dyDescent="0.2"/>
    <row r="9528" customFormat="1" ht="16" customHeight="1" x14ac:dyDescent="0.2"/>
    <row r="9529" customFormat="1" ht="16" customHeight="1" x14ac:dyDescent="0.2"/>
    <row r="9530" customFormat="1" ht="16" customHeight="1" x14ac:dyDescent="0.2"/>
    <row r="9531" customFormat="1" ht="16" customHeight="1" x14ac:dyDescent="0.2"/>
    <row r="9532" customFormat="1" ht="16" customHeight="1" x14ac:dyDescent="0.2"/>
    <row r="9533" customFormat="1" ht="16" customHeight="1" x14ac:dyDescent="0.2"/>
    <row r="9534" customFormat="1" ht="16" customHeight="1" x14ac:dyDescent="0.2"/>
    <row r="9535" customFormat="1" ht="16" customHeight="1" x14ac:dyDescent="0.2"/>
    <row r="9536" customFormat="1" ht="16" customHeight="1" x14ac:dyDescent="0.2"/>
    <row r="9537" customFormat="1" ht="16" customHeight="1" x14ac:dyDescent="0.2"/>
    <row r="9538" customFormat="1" ht="16" customHeight="1" x14ac:dyDescent="0.2"/>
    <row r="9539" customFormat="1" ht="16" customHeight="1" x14ac:dyDescent="0.2"/>
    <row r="9540" customFormat="1" ht="16" customHeight="1" x14ac:dyDescent="0.2"/>
    <row r="9541" customFormat="1" ht="16" customHeight="1" x14ac:dyDescent="0.2"/>
    <row r="9542" customFormat="1" ht="16" customHeight="1" x14ac:dyDescent="0.2"/>
    <row r="9543" customFormat="1" ht="16" customHeight="1" x14ac:dyDescent="0.2"/>
    <row r="9544" customFormat="1" ht="16" customHeight="1" x14ac:dyDescent="0.2"/>
    <row r="9545" customFormat="1" ht="16" customHeight="1" x14ac:dyDescent="0.2"/>
    <row r="9546" customFormat="1" ht="16" customHeight="1" x14ac:dyDescent="0.2"/>
    <row r="9547" customFormat="1" ht="16" customHeight="1" x14ac:dyDescent="0.2"/>
    <row r="9548" customFormat="1" ht="16" customHeight="1" x14ac:dyDescent="0.2"/>
    <row r="9549" customFormat="1" ht="16" customHeight="1" x14ac:dyDescent="0.2"/>
    <row r="9550" customFormat="1" ht="16" customHeight="1" x14ac:dyDescent="0.2"/>
    <row r="9551" customFormat="1" ht="16" customHeight="1" x14ac:dyDescent="0.2"/>
    <row r="9552" customFormat="1" ht="16" customHeight="1" x14ac:dyDescent="0.2"/>
    <row r="9553" customFormat="1" ht="16" customHeight="1" x14ac:dyDescent="0.2"/>
    <row r="9554" customFormat="1" ht="16" customHeight="1" x14ac:dyDescent="0.2"/>
    <row r="9555" customFormat="1" ht="16" customHeight="1" x14ac:dyDescent="0.2"/>
    <row r="9556" customFormat="1" ht="16" customHeight="1" x14ac:dyDescent="0.2"/>
    <row r="9557" customFormat="1" ht="16" customHeight="1" x14ac:dyDescent="0.2"/>
    <row r="9558" customFormat="1" ht="16" customHeight="1" x14ac:dyDescent="0.2"/>
    <row r="9559" customFormat="1" ht="16" customHeight="1" x14ac:dyDescent="0.2"/>
    <row r="9560" customFormat="1" ht="16" customHeight="1" x14ac:dyDescent="0.2"/>
    <row r="9561" customFormat="1" ht="16" customHeight="1" x14ac:dyDescent="0.2"/>
    <row r="9562" customFormat="1" ht="16" customHeight="1" x14ac:dyDescent="0.2"/>
    <row r="9563" customFormat="1" ht="16" customHeight="1" x14ac:dyDescent="0.2"/>
    <row r="9564" customFormat="1" ht="16" customHeight="1" x14ac:dyDescent="0.2"/>
    <row r="9565" customFormat="1" ht="16" customHeight="1" x14ac:dyDescent="0.2"/>
    <row r="9566" customFormat="1" ht="16" customHeight="1" x14ac:dyDescent="0.2"/>
    <row r="9567" customFormat="1" ht="16" customHeight="1" x14ac:dyDescent="0.2"/>
    <row r="9568" customFormat="1" ht="16" customHeight="1" x14ac:dyDescent="0.2"/>
    <row r="9569" customFormat="1" ht="16" customHeight="1" x14ac:dyDescent="0.2"/>
    <row r="9570" customFormat="1" ht="16" customHeight="1" x14ac:dyDescent="0.2"/>
    <row r="9571" customFormat="1" ht="16" customHeight="1" x14ac:dyDescent="0.2"/>
    <row r="9572" customFormat="1" ht="16" customHeight="1" x14ac:dyDescent="0.2"/>
    <row r="9573" customFormat="1" ht="16" customHeight="1" x14ac:dyDescent="0.2"/>
    <row r="9574" customFormat="1" ht="16" customHeight="1" x14ac:dyDescent="0.2"/>
    <row r="9575" customFormat="1" ht="16" customHeight="1" x14ac:dyDescent="0.2"/>
    <row r="9576" customFormat="1" ht="16" customHeight="1" x14ac:dyDescent="0.2"/>
    <row r="9577" customFormat="1" ht="16" customHeight="1" x14ac:dyDescent="0.2"/>
    <row r="9578" customFormat="1" ht="16" customHeight="1" x14ac:dyDescent="0.2"/>
    <row r="9579" customFormat="1" ht="16" customHeight="1" x14ac:dyDescent="0.2"/>
    <row r="9580" customFormat="1" ht="16" customHeight="1" x14ac:dyDescent="0.2"/>
    <row r="9581" customFormat="1" ht="16" customHeight="1" x14ac:dyDescent="0.2"/>
    <row r="9582" customFormat="1" ht="16" customHeight="1" x14ac:dyDescent="0.2"/>
    <row r="9583" customFormat="1" ht="16" customHeight="1" x14ac:dyDescent="0.2"/>
    <row r="9584" customFormat="1" ht="16" customHeight="1" x14ac:dyDescent="0.2"/>
    <row r="9585" customFormat="1" ht="16" customHeight="1" x14ac:dyDescent="0.2"/>
    <row r="9586" customFormat="1" ht="16" customHeight="1" x14ac:dyDescent="0.2"/>
    <row r="9587" customFormat="1" ht="16" customHeight="1" x14ac:dyDescent="0.2"/>
    <row r="9588" customFormat="1" ht="16" customHeight="1" x14ac:dyDescent="0.2"/>
    <row r="9589" customFormat="1" ht="16" customHeight="1" x14ac:dyDescent="0.2"/>
    <row r="9590" customFormat="1" ht="16" customHeight="1" x14ac:dyDescent="0.2"/>
    <row r="9591" customFormat="1" ht="16" customHeight="1" x14ac:dyDescent="0.2"/>
    <row r="9592" customFormat="1" ht="16" customHeight="1" x14ac:dyDescent="0.2"/>
    <row r="9593" customFormat="1" ht="16" customHeight="1" x14ac:dyDescent="0.2"/>
    <row r="9594" customFormat="1" ht="16" customHeight="1" x14ac:dyDescent="0.2"/>
    <row r="9595" customFormat="1" ht="16" customHeight="1" x14ac:dyDescent="0.2"/>
    <row r="9596" customFormat="1" ht="16" customHeight="1" x14ac:dyDescent="0.2"/>
    <row r="9597" customFormat="1" ht="16" customHeight="1" x14ac:dyDescent="0.2"/>
    <row r="9598" customFormat="1" ht="16" customHeight="1" x14ac:dyDescent="0.2"/>
    <row r="9599" customFormat="1" ht="16" customHeight="1" x14ac:dyDescent="0.2"/>
    <row r="9600" customFormat="1" ht="16" customHeight="1" x14ac:dyDescent="0.2"/>
    <row r="9601" customFormat="1" ht="16" customHeight="1" x14ac:dyDescent="0.2"/>
    <row r="9602" customFormat="1" ht="16" customHeight="1" x14ac:dyDescent="0.2"/>
    <row r="9603" customFormat="1" ht="16" customHeight="1" x14ac:dyDescent="0.2"/>
    <row r="9604" customFormat="1" ht="16" customHeight="1" x14ac:dyDescent="0.2"/>
    <row r="9605" customFormat="1" ht="16" customHeight="1" x14ac:dyDescent="0.2"/>
    <row r="9606" customFormat="1" ht="16" customHeight="1" x14ac:dyDescent="0.2"/>
    <row r="9607" customFormat="1" ht="16" customHeight="1" x14ac:dyDescent="0.2"/>
    <row r="9608" customFormat="1" ht="16" customHeight="1" x14ac:dyDescent="0.2"/>
    <row r="9609" customFormat="1" ht="16" customHeight="1" x14ac:dyDescent="0.2"/>
    <row r="9610" customFormat="1" ht="16" customHeight="1" x14ac:dyDescent="0.2"/>
    <row r="9611" customFormat="1" ht="16" customHeight="1" x14ac:dyDescent="0.2"/>
    <row r="9612" customFormat="1" ht="16" customHeight="1" x14ac:dyDescent="0.2"/>
    <row r="9613" customFormat="1" ht="16" customHeight="1" x14ac:dyDescent="0.2"/>
    <row r="9614" customFormat="1" ht="16" customHeight="1" x14ac:dyDescent="0.2"/>
    <row r="9615" customFormat="1" ht="16" customHeight="1" x14ac:dyDescent="0.2"/>
    <row r="9616" customFormat="1" ht="16" customHeight="1" x14ac:dyDescent="0.2"/>
    <row r="9617" customFormat="1" ht="16" customHeight="1" x14ac:dyDescent="0.2"/>
    <row r="9618" customFormat="1" ht="16" customHeight="1" x14ac:dyDescent="0.2"/>
    <row r="9619" customFormat="1" ht="16" customHeight="1" x14ac:dyDescent="0.2"/>
    <row r="9620" customFormat="1" ht="16" customHeight="1" x14ac:dyDescent="0.2"/>
    <row r="9621" customFormat="1" ht="16" customHeight="1" x14ac:dyDescent="0.2"/>
    <row r="9622" customFormat="1" ht="16" customHeight="1" x14ac:dyDescent="0.2"/>
    <row r="9623" customFormat="1" ht="16" customHeight="1" x14ac:dyDescent="0.2"/>
    <row r="9624" customFormat="1" ht="16" customHeight="1" x14ac:dyDescent="0.2"/>
    <row r="9625" customFormat="1" ht="16" customHeight="1" x14ac:dyDescent="0.2"/>
    <row r="9626" customFormat="1" ht="16" customHeight="1" x14ac:dyDescent="0.2"/>
    <row r="9627" customFormat="1" ht="16" customHeight="1" x14ac:dyDescent="0.2"/>
    <row r="9628" customFormat="1" ht="16" customHeight="1" x14ac:dyDescent="0.2"/>
    <row r="9629" customFormat="1" ht="16" customHeight="1" x14ac:dyDescent="0.2"/>
    <row r="9630" customFormat="1" ht="16" customHeight="1" x14ac:dyDescent="0.2"/>
    <row r="9631" customFormat="1" ht="16" customHeight="1" x14ac:dyDescent="0.2"/>
    <row r="9632" customFormat="1" ht="16" customHeight="1" x14ac:dyDescent="0.2"/>
    <row r="9633" customFormat="1" ht="16" customHeight="1" x14ac:dyDescent="0.2"/>
    <row r="9634" customFormat="1" ht="16" customHeight="1" x14ac:dyDescent="0.2"/>
    <row r="9635" customFormat="1" ht="16" customHeight="1" x14ac:dyDescent="0.2"/>
    <row r="9636" customFormat="1" ht="16" customHeight="1" x14ac:dyDescent="0.2"/>
    <row r="9637" customFormat="1" ht="16" customHeight="1" x14ac:dyDescent="0.2"/>
    <row r="9638" customFormat="1" ht="16" customHeight="1" x14ac:dyDescent="0.2"/>
    <row r="9639" customFormat="1" ht="16" customHeight="1" x14ac:dyDescent="0.2"/>
    <row r="9640" customFormat="1" ht="16" customHeight="1" x14ac:dyDescent="0.2"/>
    <row r="9641" customFormat="1" ht="16" customHeight="1" x14ac:dyDescent="0.2"/>
    <row r="9642" customFormat="1" ht="16" customHeight="1" x14ac:dyDescent="0.2"/>
    <row r="9643" customFormat="1" ht="16" customHeight="1" x14ac:dyDescent="0.2"/>
    <row r="9644" customFormat="1" ht="16" customHeight="1" x14ac:dyDescent="0.2"/>
    <row r="9645" customFormat="1" ht="16" customHeight="1" x14ac:dyDescent="0.2"/>
    <row r="9646" customFormat="1" ht="16" customHeight="1" x14ac:dyDescent="0.2"/>
    <row r="9647" customFormat="1" ht="16" customHeight="1" x14ac:dyDescent="0.2"/>
    <row r="9648" customFormat="1" ht="16" customHeight="1" x14ac:dyDescent="0.2"/>
    <row r="9649" customFormat="1" ht="16" customHeight="1" x14ac:dyDescent="0.2"/>
    <row r="9650" customFormat="1" ht="16" customHeight="1" x14ac:dyDescent="0.2"/>
    <row r="9651" customFormat="1" ht="16" customHeight="1" x14ac:dyDescent="0.2"/>
    <row r="9652" customFormat="1" ht="16" customHeight="1" x14ac:dyDescent="0.2"/>
    <row r="9653" customFormat="1" ht="16" customHeight="1" x14ac:dyDescent="0.2"/>
    <row r="9654" customFormat="1" ht="16" customHeight="1" x14ac:dyDescent="0.2"/>
    <row r="9655" customFormat="1" ht="16" customHeight="1" x14ac:dyDescent="0.2"/>
    <row r="9656" customFormat="1" ht="16" customHeight="1" x14ac:dyDescent="0.2"/>
    <row r="9657" customFormat="1" ht="16" customHeight="1" x14ac:dyDescent="0.2"/>
    <row r="9658" customFormat="1" ht="16" customHeight="1" x14ac:dyDescent="0.2"/>
    <row r="9659" customFormat="1" ht="16" customHeight="1" x14ac:dyDescent="0.2"/>
    <row r="9660" customFormat="1" ht="16" customHeight="1" x14ac:dyDescent="0.2"/>
    <row r="9661" customFormat="1" ht="16" customHeight="1" x14ac:dyDescent="0.2"/>
    <row r="9662" customFormat="1" ht="16" customHeight="1" x14ac:dyDescent="0.2"/>
    <row r="9663" customFormat="1" ht="16" customHeight="1" x14ac:dyDescent="0.2"/>
    <row r="9664" customFormat="1" ht="16" customHeight="1" x14ac:dyDescent="0.2"/>
    <row r="9665" customFormat="1" ht="16" customHeight="1" x14ac:dyDescent="0.2"/>
    <row r="9666" customFormat="1" ht="16" customHeight="1" x14ac:dyDescent="0.2"/>
    <row r="9667" customFormat="1" ht="16" customHeight="1" x14ac:dyDescent="0.2"/>
    <row r="9668" customFormat="1" ht="16" customHeight="1" x14ac:dyDescent="0.2"/>
    <row r="9669" customFormat="1" ht="16" customHeight="1" x14ac:dyDescent="0.2"/>
    <row r="9670" customFormat="1" ht="16" customHeight="1" x14ac:dyDescent="0.2"/>
    <row r="9671" customFormat="1" ht="16" customHeight="1" x14ac:dyDescent="0.2"/>
    <row r="9672" customFormat="1" ht="16" customHeight="1" x14ac:dyDescent="0.2"/>
    <row r="9673" customFormat="1" ht="16" customHeight="1" x14ac:dyDescent="0.2"/>
    <row r="9674" customFormat="1" ht="16" customHeight="1" x14ac:dyDescent="0.2"/>
    <row r="9675" customFormat="1" ht="16" customHeight="1" x14ac:dyDescent="0.2"/>
    <row r="9676" customFormat="1" ht="16" customHeight="1" x14ac:dyDescent="0.2"/>
    <row r="9677" customFormat="1" ht="16" customHeight="1" x14ac:dyDescent="0.2"/>
    <row r="9678" customFormat="1" ht="16" customHeight="1" x14ac:dyDescent="0.2"/>
    <row r="9679" customFormat="1" ht="16" customHeight="1" x14ac:dyDescent="0.2"/>
    <row r="9680" customFormat="1" ht="16" customHeight="1" x14ac:dyDescent="0.2"/>
    <row r="9681" customFormat="1" ht="16" customHeight="1" x14ac:dyDescent="0.2"/>
    <row r="9682" customFormat="1" ht="16" customHeight="1" x14ac:dyDescent="0.2"/>
    <row r="9683" customFormat="1" ht="16" customHeight="1" x14ac:dyDescent="0.2"/>
    <row r="9684" customFormat="1" ht="16" customHeight="1" x14ac:dyDescent="0.2"/>
    <row r="9685" customFormat="1" ht="16" customHeight="1" x14ac:dyDescent="0.2"/>
    <row r="9686" customFormat="1" ht="16" customHeight="1" x14ac:dyDescent="0.2"/>
    <row r="9687" customFormat="1" ht="16" customHeight="1" x14ac:dyDescent="0.2"/>
    <row r="9688" customFormat="1" ht="16" customHeight="1" x14ac:dyDescent="0.2"/>
    <row r="9689" customFormat="1" ht="16" customHeight="1" x14ac:dyDescent="0.2"/>
    <row r="9690" customFormat="1" ht="16" customHeight="1" x14ac:dyDescent="0.2"/>
    <row r="9691" customFormat="1" ht="16" customHeight="1" x14ac:dyDescent="0.2"/>
    <row r="9692" customFormat="1" ht="16" customHeight="1" x14ac:dyDescent="0.2"/>
    <row r="9693" customFormat="1" ht="16" customHeight="1" x14ac:dyDescent="0.2"/>
    <row r="9694" customFormat="1" ht="16" customHeight="1" x14ac:dyDescent="0.2"/>
    <row r="9695" customFormat="1" ht="16" customHeight="1" x14ac:dyDescent="0.2"/>
    <row r="9696" customFormat="1" ht="16" customHeight="1" x14ac:dyDescent="0.2"/>
    <row r="9697" customFormat="1" ht="16" customHeight="1" x14ac:dyDescent="0.2"/>
    <row r="9698" customFormat="1" ht="16" customHeight="1" x14ac:dyDescent="0.2"/>
    <row r="9699" customFormat="1" ht="16" customHeight="1" x14ac:dyDescent="0.2"/>
    <row r="9700" customFormat="1" ht="16" customHeight="1" x14ac:dyDescent="0.2"/>
    <row r="9701" customFormat="1" ht="16" customHeight="1" x14ac:dyDescent="0.2"/>
    <row r="9702" customFormat="1" ht="16" customHeight="1" x14ac:dyDescent="0.2"/>
    <row r="9703" customFormat="1" ht="16" customHeight="1" x14ac:dyDescent="0.2"/>
    <row r="9704" customFormat="1" ht="16" customHeight="1" x14ac:dyDescent="0.2"/>
    <row r="9705" customFormat="1" ht="16" customHeight="1" x14ac:dyDescent="0.2"/>
    <row r="9706" customFormat="1" ht="16" customHeight="1" x14ac:dyDescent="0.2"/>
    <row r="9707" customFormat="1" ht="16" customHeight="1" x14ac:dyDescent="0.2"/>
    <row r="9708" customFormat="1" ht="16" customHeight="1" x14ac:dyDescent="0.2"/>
    <row r="9709" customFormat="1" ht="16" customHeight="1" x14ac:dyDescent="0.2"/>
    <row r="9710" customFormat="1" ht="16" customHeight="1" x14ac:dyDescent="0.2"/>
    <row r="9711" customFormat="1" ht="16" customHeight="1" x14ac:dyDescent="0.2"/>
    <row r="9712" customFormat="1" ht="16" customHeight="1" x14ac:dyDescent="0.2"/>
    <row r="9713" customFormat="1" ht="16" customHeight="1" x14ac:dyDescent="0.2"/>
    <row r="9714" customFormat="1" ht="16" customHeight="1" x14ac:dyDescent="0.2"/>
    <row r="9715" customFormat="1" ht="16" customHeight="1" x14ac:dyDescent="0.2"/>
    <row r="9716" customFormat="1" ht="16" customHeight="1" x14ac:dyDescent="0.2"/>
    <row r="9717" customFormat="1" ht="16" customHeight="1" x14ac:dyDescent="0.2"/>
    <row r="9718" customFormat="1" ht="16" customHeight="1" x14ac:dyDescent="0.2"/>
    <row r="9719" customFormat="1" ht="16" customHeight="1" x14ac:dyDescent="0.2"/>
    <row r="9720" customFormat="1" ht="16" customHeight="1" x14ac:dyDescent="0.2"/>
    <row r="9721" customFormat="1" ht="16" customHeight="1" x14ac:dyDescent="0.2"/>
    <row r="9722" customFormat="1" ht="16" customHeight="1" x14ac:dyDescent="0.2"/>
    <row r="9723" customFormat="1" ht="16" customHeight="1" x14ac:dyDescent="0.2"/>
    <row r="9724" customFormat="1" ht="16" customHeight="1" x14ac:dyDescent="0.2"/>
    <row r="9725" customFormat="1" ht="16" customHeight="1" x14ac:dyDescent="0.2"/>
    <row r="9726" customFormat="1" ht="16" customHeight="1" x14ac:dyDescent="0.2"/>
    <row r="9727" customFormat="1" ht="16" customHeight="1" x14ac:dyDescent="0.2"/>
    <row r="9728" customFormat="1" ht="16" customHeight="1" x14ac:dyDescent="0.2"/>
    <row r="9729" customFormat="1" ht="16" customHeight="1" x14ac:dyDescent="0.2"/>
    <row r="9730" customFormat="1" ht="16" customHeight="1" x14ac:dyDescent="0.2"/>
    <row r="9731" customFormat="1" ht="16" customHeight="1" x14ac:dyDescent="0.2"/>
    <row r="9732" customFormat="1" ht="16" customHeight="1" x14ac:dyDescent="0.2"/>
    <row r="9733" customFormat="1" ht="16" customHeight="1" x14ac:dyDescent="0.2"/>
    <row r="9734" customFormat="1" ht="16" customHeight="1" x14ac:dyDescent="0.2"/>
    <row r="9735" customFormat="1" ht="16" customHeight="1" x14ac:dyDescent="0.2"/>
    <row r="9736" customFormat="1" ht="16" customHeight="1" x14ac:dyDescent="0.2"/>
    <row r="9737" customFormat="1" ht="16" customHeight="1" x14ac:dyDescent="0.2"/>
    <row r="9738" customFormat="1" ht="16" customHeight="1" x14ac:dyDescent="0.2"/>
    <row r="9739" customFormat="1" ht="16" customHeight="1" x14ac:dyDescent="0.2"/>
    <row r="9740" customFormat="1" ht="16" customHeight="1" x14ac:dyDescent="0.2"/>
    <row r="9741" customFormat="1" ht="16" customHeight="1" x14ac:dyDescent="0.2"/>
    <row r="9742" customFormat="1" ht="16" customHeight="1" x14ac:dyDescent="0.2"/>
    <row r="9743" customFormat="1" ht="16" customHeight="1" x14ac:dyDescent="0.2"/>
    <row r="9744" customFormat="1" ht="16" customHeight="1" x14ac:dyDescent="0.2"/>
    <row r="9745" customFormat="1" ht="16" customHeight="1" x14ac:dyDescent="0.2"/>
    <row r="9746" customFormat="1" ht="16" customHeight="1" x14ac:dyDescent="0.2"/>
    <row r="9747" customFormat="1" ht="16" customHeight="1" x14ac:dyDescent="0.2"/>
    <row r="9748" customFormat="1" ht="16" customHeight="1" x14ac:dyDescent="0.2"/>
    <row r="9749" customFormat="1" ht="16" customHeight="1" x14ac:dyDescent="0.2"/>
    <row r="9750" customFormat="1" ht="16" customHeight="1" x14ac:dyDescent="0.2"/>
    <row r="9751" customFormat="1" ht="16" customHeight="1" x14ac:dyDescent="0.2"/>
    <row r="9752" customFormat="1" ht="16" customHeight="1" x14ac:dyDescent="0.2"/>
    <row r="9753" customFormat="1" ht="16" customHeight="1" x14ac:dyDescent="0.2"/>
    <row r="9754" customFormat="1" ht="16" customHeight="1" x14ac:dyDescent="0.2"/>
    <row r="9755" customFormat="1" ht="16" customHeight="1" x14ac:dyDescent="0.2"/>
    <row r="9756" customFormat="1" ht="16" customHeight="1" x14ac:dyDescent="0.2"/>
    <row r="9757" customFormat="1" ht="16" customHeight="1" x14ac:dyDescent="0.2"/>
    <row r="9758" customFormat="1" ht="16" customHeight="1" x14ac:dyDescent="0.2"/>
    <row r="9759" customFormat="1" ht="16" customHeight="1" x14ac:dyDescent="0.2"/>
    <row r="9760" customFormat="1" ht="16" customHeight="1" x14ac:dyDescent="0.2"/>
    <row r="9761" customFormat="1" ht="16" customHeight="1" x14ac:dyDescent="0.2"/>
    <row r="9762" customFormat="1" ht="16" customHeight="1" x14ac:dyDescent="0.2"/>
    <row r="9763" customFormat="1" ht="16" customHeight="1" x14ac:dyDescent="0.2"/>
    <row r="9764" customFormat="1" ht="16" customHeight="1" x14ac:dyDescent="0.2"/>
    <row r="9765" customFormat="1" ht="16" customHeight="1" x14ac:dyDescent="0.2"/>
    <row r="9766" customFormat="1" ht="16" customHeight="1" x14ac:dyDescent="0.2"/>
    <row r="9767" customFormat="1" ht="16" customHeight="1" x14ac:dyDescent="0.2"/>
    <row r="9768" customFormat="1" ht="16" customHeight="1" x14ac:dyDescent="0.2"/>
    <row r="9769" customFormat="1" ht="16" customHeight="1" x14ac:dyDescent="0.2"/>
    <row r="9770" customFormat="1" ht="16" customHeight="1" x14ac:dyDescent="0.2"/>
    <row r="9771" customFormat="1" ht="16" customHeight="1" x14ac:dyDescent="0.2"/>
    <row r="9772" customFormat="1" ht="16" customHeight="1" x14ac:dyDescent="0.2"/>
    <row r="9773" customFormat="1" ht="16" customHeight="1" x14ac:dyDescent="0.2"/>
    <row r="9774" customFormat="1" ht="16" customHeight="1" x14ac:dyDescent="0.2"/>
    <row r="9775" customFormat="1" ht="16" customHeight="1" x14ac:dyDescent="0.2"/>
    <row r="9776" customFormat="1" ht="16" customHeight="1" x14ac:dyDescent="0.2"/>
    <row r="9777" customFormat="1" ht="16" customHeight="1" x14ac:dyDescent="0.2"/>
    <row r="9778" customFormat="1" ht="16" customHeight="1" x14ac:dyDescent="0.2"/>
    <row r="9779" customFormat="1" ht="16" customHeight="1" x14ac:dyDescent="0.2"/>
    <row r="9780" customFormat="1" ht="16" customHeight="1" x14ac:dyDescent="0.2"/>
    <row r="9781" customFormat="1" ht="16" customHeight="1" x14ac:dyDescent="0.2"/>
    <row r="9782" customFormat="1" ht="16" customHeight="1" x14ac:dyDescent="0.2"/>
    <row r="9783" customFormat="1" ht="16" customHeight="1" x14ac:dyDescent="0.2"/>
    <row r="9784" customFormat="1" ht="16" customHeight="1" x14ac:dyDescent="0.2"/>
    <row r="9785" customFormat="1" ht="16" customHeight="1" x14ac:dyDescent="0.2"/>
    <row r="9786" customFormat="1" ht="16" customHeight="1" x14ac:dyDescent="0.2"/>
    <row r="9787" customFormat="1" ht="16" customHeight="1" x14ac:dyDescent="0.2"/>
    <row r="9788" customFormat="1" ht="16" customHeight="1" x14ac:dyDescent="0.2"/>
    <row r="9789" customFormat="1" ht="16" customHeight="1" x14ac:dyDescent="0.2"/>
    <row r="9790" customFormat="1" ht="16" customHeight="1" x14ac:dyDescent="0.2"/>
    <row r="9791" customFormat="1" ht="16" customHeight="1" x14ac:dyDescent="0.2"/>
    <row r="9792" customFormat="1" ht="16" customHeight="1" x14ac:dyDescent="0.2"/>
    <row r="9793" customFormat="1" ht="16" customHeight="1" x14ac:dyDescent="0.2"/>
    <row r="9794" customFormat="1" ht="16" customHeight="1" x14ac:dyDescent="0.2"/>
    <row r="9795" customFormat="1" ht="16" customHeight="1" x14ac:dyDescent="0.2"/>
    <row r="9796" customFormat="1" ht="16" customHeight="1" x14ac:dyDescent="0.2"/>
    <row r="9797" customFormat="1" ht="16" customHeight="1" x14ac:dyDescent="0.2"/>
    <row r="9798" customFormat="1" ht="16" customHeight="1" x14ac:dyDescent="0.2"/>
    <row r="9799" customFormat="1" ht="16" customHeight="1" x14ac:dyDescent="0.2"/>
    <row r="9800" customFormat="1" ht="16" customHeight="1" x14ac:dyDescent="0.2"/>
    <row r="9801" customFormat="1" ht="16" customHeight="1" x14ac:dyDescent="0.2"/>
    <row r="9802" customFormat="1" ht="16" customHeight="1" x14ac:dyDescent="0.2"/>
    <row r="9803" customFormat="1" ht="16" customHeight="1" x14ac:dyDescent="0.2"/>
    <row r="9804" customFormat="1" ht="16" customHeight="1" x14ac:dyDescent="0.2"/>
    <row r="9805" customFormat="1" ht="16" customHeight="1" x14ac:dyDescent="0.2"/>
    <row r="9806" customFormat="1" ht="16" customHeight="1" x14ac:dyDescent="0.2"/>
    <row r="9807" customFormat="1" ht="16" customHeight="1" x14ac:dyDescent="0.2"/>
    <row r="9808" customFormat="1" ht="16" customHeight="1" x14ac:dyDescent="0.2"/>
    <row r="9809" customFormat="1" ht="16" customHeight="1" x14ac:dyDescent="0.2"/>
    <row r="9810" customFormat="1" ht="16" customHeight="1" x14ac:dyDescent="0.2"/>
    <row r="9811" customFormat="1" ht="16" customHeight="1" x14ac:dyDescent="0.2"/>
    <row r="9812" customFormat="1" ht="16" customHeight="1" x14ac:dyDescent="0.2"/>
    <row r="9813" customFormat="1" ht="16" customHeight="1" x14ac:dyDescent="0.2"/>
    <row r="9814" customFormat="1" ht="16" customHeight="1" x14ac:dyDescent="0.2"/>
    <row r="9815" customFormat="1" ht="16" customHeight="1" x14ac:dyDescent="0.2"/>
    <row r="9816" customFormat="1" ht="16" customHeight="1" x14ac:dyDescent="0.2"/>
    <row r="9817" customFormat="1" ht="16" customHeight="1" x14ac:dyDescent="0.2"/>
    <row r="9818" customFormat="1" ht="16" customHeight="1" x14ac:dyDescent="0.2"/>
    <row r="9819" customFormat="1" ht="16" customHeight="1" x14ac:dyDescent="0.2"/>
    <row r="9820" customFormat="1" ht="16" customHeight="1" x14ac:dyDescent="0.2"/>
    <row r="9821" customFormat="1" ht="16" customHeight="1" x14ac:dyDescent="0.2"/>
    <row r="9822" customFormat="1" ht="16" customHeight="1" x14ac:dyDescent="0.2"/>
    <row r="9823" customFormat="1" ht="16" customHeight="1" x14ac:dyDescent="0.2"/>
    <row r="9824" customFormat="1" ht="16" customHeight="1" x14ac:dyDescent="0.2"/>
    <row r="9825" customFormat="1" ht="16" customHeight="1" x14ac:dyDescent="0.2"/>
    <row r="9826" customFormat="1" ht="16" customHeight="1" x14ac:dyDescent="0.2"/>
    <row r="9827" customFormat="1" ht="16" customHeight="1" x14ac:dyDescent="0.2"/>
    <row r="9828" customFormat="1" ht="16" customHeight="1" x14ac:dyDescent="0.2"/>
    <row r="9829" customFormat="1" ht="16" customHeight="1" x14ac:dyDescent="0.2"/>
    <row r="9830" customFormat="1" ht="16" customHeight="1" x14ac:dyDescent="0.2"/>
    <row r="9831" customFormat="1" ht="16" customHeight="1" x14ac:dyDescent="0.2"/>
    <row r="9832" customFormat="1" ht="16" customHeight="1" x14ac:dyDescent="0.2"/>
    <row r="9833" customFormat="1" ht="16" customHeight="1" x14ac:dyDescent="0.2"/>
    <row r="9834" customFormat="1" ht="16" customHeight="1" x14ac:dyDescent="0.2"/>
    <row r="9835" customFormat="1" ht="16" customHeight="1" x14ac:dyDescent="0.2"/>
    <row r="9836" customFormat="1" ht="16" customHeight="1" x14ac:dyDescent="0.2"/>
    <row r="9837" customFormat="1" ht="16" customHeight="1" x14ac:dyDescent="0.2"/>
    <row r="9838" customFormat="1" ht="16" customHeight="1" x14ac:dyDescent="0.2"/>
    <row r="9839" customFormat="1" ht="16" customHeight="1" x14ac:dyDescent="0.2"/>
    <row r="9840" customFormat="1" ht="16" customHeight="1" x14ac:dyDescent="0.2"/>
    <row r="9841" customFormat="1" ht="16" customHeight="1" x14ac:dyDescent="0.2"/>
    <row r="9842" customFormat="1" ht="16" customHeight="1" x14ac:dyDescent="0.2"/>
    <row r="9843" customFormat="1" ht="16" customHeight="1" x14ac:dyDescent="0.2"/>
    <row r="9844" customFormat="1" ht="16" customHeight="1" x14ac:dyDescent="0.2"/>
    <row r="9845" customFormat="1" ht="16" customHeight="1" x14ac:dyDescent="0.2"/>
    <row r="9846" customFormat="1" ht="16" customHeight="1" x14ac:dyDescent="0.2"/>
    <row r="9847" customFormat="1" ht="16" customHeight="1" x14ac:dyDescent="0.2"/>
    <row r="9848" customFormat="1" ht="16" customHeight="1" x14ac:dyDescent="0.2"/>
    <row r="9849" customFormat="1" ht="16" customHeight="1" x14ac:dyDescent="0.2"/>
    <row r="9850" customFormat="1" ht="16" customHeight="1" x14ac:dyDescent="0.2"/>
    <row r="9851" customFormat="1" ht="16" customHeight="1" x14ac:dyDescent="0.2"/>
    <row r="9852" customFormat="1" ht="16" customHeight="1" x14ac:dyDescent="0.2"/>
    <row r="9853" customFormat="1" ht="16" customHeight="1" x14ac:dyDescent="0.2"/>
    <row r="9854" customFormat="1" ht="16" customHeight="1" x14ac:dyDescent="0.2"/>
    <row r="9855" customFormat="1" ht="16" customHeight="1" x14ac:dyDescent="0.2"/>
    <row r="9856" customFormat="1" ht="16" customHeight="1" x14ac:dyDescent="0.2"/>
    <row r="9857" customFormat="1" ht="16" customHeight="1" x14ac:dyDescent="0.2"/>
    <row r="9858" customFormat="1" ht="16" customHeight="1" x14ac:dyDescent="0.2"/>
    <row r="9859" customFormat="1" ht="16" customHeight="1" x14ac:dyDescent="0.2"/>
    <row r="9860" customFormat="1" ht="16" customHeight="1" x14ac:dyDescent="0.2"/>
    <row r="9861" customFormat="1" ht="16" customHeight="1" x14ac:dyDescent="0.2"/>
    <row r="9862" customFormat="1" ht="16" customHeight="1" x14ac:dyDescent="0.2"/>
    <row r="9863" customFormat="1" ht="16" customHeight="1" x14ac:dyDescent="0.2"/>
    <row r="9864" customFormat="1" ht="16" customHeight="1" x14ac:dyDescent="0.2"/>
    <row r="9865" customFormat="1" ht="16" customHeight="1" x14ac:dyDescent="0.2"/>
    <row r="9866" customFormat="1" ht="16" customHeight="1" x14ac:dyDescent="0.2"/>
    <row r="9867" customFormat="1" ht="16" customHeight="1" x14ac:dyDescent="0.2"/>
    <row r="9868" customFormat="1" ht="16" customHeight="1" x14ac:dyDescent="0.2"/>
    <row r="9869" customFormat="1" ht="16" customHeight="1" x14ac:dyDescent="0.2"/>
    <row r="9870" customFormat="1" ht="16" customHeight="1" x14ac:dyDescent="0.2"/>
    <row r="9871" customFormat="1" ht="16" customHeight="1" x14ac:dyDescent="0.2"/>
    <row r="9872" customFormat="1" ht="16" customHeight="1" x14ac:dyDescent="0.2"/>
    <row r="9873" customFormat="1" ht="16" customHeight="1" x14ac:dyDescent="0.2"/>
    <row r="9874" customFormat="1" ht="16" customHeight="1" x14ac:dyDescent="0.2"/>
    <row r="9875" customFormat="1" ht="16" customHeight="1" x14ac:dyDescent="0.2"/>
    <row r="9876" customFormat="1" ht="16" customHeight="1" x14ac:dyDescent="0.2"/>
    <row r="9877" customFormat="1" ht="16" customHeight="1" x14ac:dyDescent="0.2"/>
    <row r="9878" customFormat="1" ht="16" customHeight="1" x14ac:dyDescent="0.2"/>
    <row r="9879" customFormat="1" ht="16" customHeight="1" x14ac:dyDescent="0.2"/>
    <row r="9880" customFormat="1" ht="16" customHeight="1" x14ac:dyDescent="0.2"/>
    <row r="9881" customFormat="1" ht="16" customHeight="1" x14ac:dyDescent="0.2"/>
    <row r="9882" customFormat="1" ht="16" customHeight="1" x14ac:dyDescent="0.2"/>
    <row r="9883" customFormat="1" ht="16" customHeight="1" x14ac:dyDescent="0.2"/>
    <row r="9884" customFormat="1" ht="16" customHeight="1" x14ac:dyDescent="0.2"/>
    <row r="9885" customFormat="1" ht="16" customHeight="1" x14ac:dyDescent="0.2"/>
    <row r="9886" customFormat="1" ht="16" customHeight="1" x14ac:dyDescent="0.2"/>
    <row r="9887" customFormat="1" ht="16" customHeight="1" x14ac:dyDescent="0.2"/>
    <row r="9888" customFormat="1" ht="16" customHeight="1" x14ac:dyDescent="0.2"/>
    <row r="9889" customFormat="1" ht="16" customHeight="1" x14ac:dyDescent="0.2"/>
    <row r="9890" customFormat="1" ht="16" customHeight="1" x14ac:dyDescent="0.2"/>
    <row r="9891" customFormat="1" ht="16" customHeight="1" x14ac:dyDescent="0.2"/>
    <row r="9892" customFormat="1" ht="16" customHeight="1" x14ac:dyDescent="0.2"/>
    <row r="9893" customFormat="1" ht="16" customHeight="1" x14ac:dyDescent="0.2"/>
    <row r="9894" customFormat="1" ht="16" customHeight="1" x14ac:dyDescent="0.2"/>
    <row r="9895" customFormat="1" ht="16" customHeight="1" x14ac:dyDescent="0.2"/>
    <row r="9896" customFormat="1" ht="16" customHeight="1" x14ac:dyDescent="0.2"/>
    <row r="9897" customFormat="1" ht="16" customHeight="1" x14ac:dyDescent="0.2"/>
    <row r="9898" customFormat="1" ht="16" customHeight="1" x14ac:dyDescent="0.2"/>
    <row r="9899" customFormat="1" ht="16" customHeight="1" x14ac:dyDescent="0.2"/>
    <row r="9900" customFormat="1" ht="16" customHeight="1" x14ac:dyDescent="0.2"/>
    <row r="9901" customFormat="1" ht="16" customHeight="1" x14ac:dyDescent="0.2"/>
    <row r="9902" customFormat="1" ht="16" customHeight="1" x14ac:dyDescent="0.2"/>
    <row r="9903" customFormat="1" ht="16" customHeight="1" x14ac:dyDescent="0.2"/>
    <row r="9904" customFormat="1" ht="16" customHeight="1" x14ac:dyDescent="0.2"/>
    <row r="9905" customFormat="1" ht="16" customHeight="1" x14ac:dyDescent="0.2"/>
    <row r="9906" customFormat="1" ht="16" customHeight="1" x14ac:dyDescent="0.2"/>
    <row r="9907" customFormat="1" ht="16" customHeight="1" x14ac:dyDescent="0.2"/>
    <row r="9908" customFormat="1" ht="16" customHeight="1" x14ac:dyDescent="0.2"/>
    <row r="9909" customFormat="1" ht="16" customHeight="1" x14ac:dyDescent="0.2"/>
    <row r="9910" customFormat="1" ht="16" customHeight="1" x14ac:dyDescent="0.2"/>
    <row r="9911" customFormat="1" ht="16" customHeight="1" x14ac:dyDescent="0.2"/>
    <row r="9912" customFormat="1" ht="16" customHeight="1" x14ac:dyDescent="0.2"/>
    <row r="9913" customFormat="1" ht="16" customHeight="1" x14ac:dyDescent="0.2"/>
    <row r="9914" customFormat="1" ht="16" customHeight="1" x14ac:dyDescent="0.2"/>
    <row r="9915" customFormat="1" ht="16" customHeight="1" x14ac:dyDescent="0.2"/>
    <row r="9916" customFormat="1" ht="16" customHeight="1" x14ac:dyDescent="0.2"/>
    <row r="9917" customFormat="1" ht="16" customHeight="1" x14ac:dyDescent="0.2"/>
    <row r="9918" customFormat="1" ht="16" customHeight="1" x14ac:dyDescent="0.2"/>
    <row r="9919" customFormat="1" ht="16" customHeight="1" x14ac:dyDescent="0.2"/>
    <row r="9920" customFormat="1" ht="16" customHeight="1" x14ac:dyDescent="0.2"/>
    <row r="9921" customFormat="1" ht="16" customHeight="1" x14ac:dyDescent="0.2"/>
    <row r="9922" customFormat="1" ht="16" customHeight="1" x14ac:dyDescent="0.2"/>
    <row r="9923" customFormat="1" ht="16" customHeight="1" x14ac:dyDescent="0.2"/>
    <row r="9924" customFormat="1" ht="16" customHeight="1" x14ac:dyDescent="0.2"/>
    <row r="9925" customFormat="1" ht="16" customHeight="1" x14ac:dyDescent="0.2"/>
    <row r="9926" customFormat="1" ht="16" customHeight="1" x14ac:dyDescent="0.2"/>
    <row r="9927" customFormat="1" ht="16" customHeight="1" x14ac:dyDescent="0.2"/>
    <row r="9928" customFormat="1" ht="16" customHeight="1" x14ac:dyDescent="0.2"/>
    <row r="9929" customFormat="1" ht="16" customHeight="1" x14ac:dyDescent="0.2"/>
    <row r="9930" customFormat="1" ht="16" customHeight="1" x14ac:dyDescent="0.2"/>
    <row r="9931" customFormat="1" ht="16" customHeight="1" x14ac:dyDescent="0.2"/>
    <row r="9932" customFormat="1" ht="16" customHeight="1" x14ac:dyDescent="0.2"/>
    <row r="9933" customFormat="1" ht="16" customHeight="1" x14ac:dyDescent="0.2"/>
    <row r="9934" customFormat="1" ht="16" customHeight="1" x14ac:dyDescent="0.2"/>
    <row r="9935" customFormat="1" ht="16" customHeight="1" x14ac:dyDescent="0.2"/>
    <row r="9936" customFormat="1" ht="16" customHeight="1" x14ac:dyDescent="0.2"/>
    <row r="9937" customFormat="1" ht="16" customHeight="1" x14ac:dyDescent="0.2"/>
    <row r="9938" customFormat="1" ht="16" customHeight="1" x14ac:dyDescent="0.2"/>
    <row r="9939" customFormat="1" ht="16" customHeight="1" x14ac:dyDescent="0.2"/>
    <row r="9940" customFormat="1" ht="16" customHeight="1" x14ac:dyDescent="0.2"/>
    <row r="9941" customFormat="1" ht="16" customHeight="1" x14ac:dyDescent="0.2"/>
    <row r="9942" customFormat="1" ht="16" customHeight="1" x14ac:dyDescent="0.2"/>
    <row r="9943" customFormat="1" ht="16" customHeight="1" x14ac:dyDescent="0.2"/>
    <row r="9944" customFormat="1" ht="16" customHeight="1" x14ac:dyDescent="0.2"/>
    <row r="9945" customFormat="1" ht="16" customHeight="1" x14ac:dyDescent="0.2"/>
    <row r="9946" customFormat="1" ht="16" customHeight="1" x14ac:dyDescent="0.2"/>
    <row r="9947" customFormat="1" ht="16" customHeight="1" x14ac:dyDescent="0.2"/>
    <row r="9948" customFormat="1" ht="16" customHeight="1" x14ac:dyDescent="0.2"/>
    <row r="9949" customFormat="1" ht="16" customHeight="1" x14ac:dyDescent="0.2"/>
    <row r="9950" customFormat="1" ht="16" customHeight="1" x14ac:dyDescent="0.2"/>
    <row r="9951" customFormat="1" ht="16" customHeight="1" x14ac:dyDescent="0.2"/>
    <row r="9952" customFormat="1" ht="16" customHeight="1" x14ac:dyDescent="0.2"/>
    <row r="9953" customFormat="1" ht="16" customHeight="1" x14ac:dyDescent="0.2"/>
    <row r="9954" customFormat="1" ht="16" customHeight="1" x14ac:dyDescent="0.2"/>
    <row r="9955" customFormat="1" ht="16" customHeight="1" x14ac:dyDescent="0.2"/>
    <row r="9956" customFormat="1" ht="16" customHeight="1" x14ac:dyDescent="0.2"/>
    <row r="9957" customFormat="1" ht="16" customHeight="1" x14ac:dyDescent="0.2"/>
    <row r="9958" customFormat="1" ht="16" customHeight="1" x14ac:dyDescent="0.2"/>
    <row r="9959" customFormat="1" ht="16" customHeight="1" x14ac:dyDescent="0.2"/>
    <row r="9960" customFormat="1" ht="16" customHeight="1" x14ac:dyDescent="0.2"/>
    <row r="9961" customFormat="1" ht="16" customHeight="1" x14ac:dyDescent="0.2"/>
    <row r="9962" customFormat="1" ht="16" customHeight="1" x14ac:dyDescent="0.2"/>
    <row r="9963" customFormat="1" ht="16" customHeight="1" x14ac:dyDescent="0.2"/>
    <row r="9964" customFormat="1" ht="16" customHeight="1" x14ac:dyDescent="0.2"/>
    <row r="9965" customFormat="1" ht="16" customHeight="1" x14ac:dyDescent="0.2"/>
    <row r="9966" customFormat="1" ht="16" customHeight="1" x14ac:dyDescent="0.2"/>
    <row r="9967" customFormat="1" ht="16" customHeight="1" x14ac:dyDescent="0.2"/>
    <row r="9968" customFormat="1" ht="16" customHeight="1" x14ac:dyDescent="0.2"/>
    <row r="9969" customFormat="1" ht="16" customHeight="1" x14ac:dyDescent="0.2"/>
    <row r="9970" customFormat="1" ht="16" customHeight="1" x14ac:dyDescent="0.2"/>
    <row r="9971" customFormat="1" ht="16" customHeight="1" x14ac:dyDescent="0.2"/>
    <row r="9972" customFormat="1" ht="16" customHeight="1" x14ac:dyDescent="0.2"/>
    <row r="9973" customFormat="1" ht="16" customHeight="1" x14ac:dyDescent="0.2"/>
    <row r="9974" customFormat="1" ht="16" customHeight="1" x14ac:dyDescent="0.2"/>
    <row r="9975" customFormat="1" ht="16" customHeight="1" x14ac:dyDescent="0.2"/>
    <row r="9976" customFormat="1" ht="16" customHeight="1" x14ac:dyDescent="0.2"/>
    <row r="9977" customFormat="1" ht="16" customHeight="1" x14ac:dyDescent="0.2"/>
    <row r="9978" customFormat="1" ht="16" customHeight="1" x14ac:dyDescent="0.2"/>
    <row r="9979" customFormat="1" ht="16" customHeight="1" x14ac:dyDescent="0.2"/>
    <row r="9980" customFormat="1" ht="16" customHeight="1" x14ac:dyDescent="0.2"/>
    <row r="9981" customFormat="1" ht="16" customHeight="1" x14ac:dyDescent="0.2"/>
    <row r="9982" customFormat="1" ht="16" customHeight="1" x14ac:dyDescent="0.2"/>
    <row r="9983" customFormat="1" ht="16" customHeight="1" x14ac:dyDescent="0.2"/>
    <row r="9984" customFormat="1" ht="16" customHeight="1" x14ac:dyDescent="0.2"/>
    <row r="9985" customFormat="1" ht="16" customHeight="1" x14ac:dyDescent="0.2"/>
    <row r="9986" customFormat="1" ht="16" customHeight="1" x14ac:dyDescent="0.2"/>
    <row r="9987" customFormat="1" ht="16" customHeight="1" x14ac:dyDescent="0.2"/>
    <row r="9988" customFormat="1" ht="16" customHeight="1" x14ac:dyDescent="0.2"/>
    <row r="9989" customFormat="1" ht="16" customHeight="1" x14ac:dyDescent="0.2"/>
    <row r="9990" customFormat="1" ht="16" customHeight="1" x14ac:dyDescent="0.2"/>
    <row r="9991" customFormat="1" ht="16" customHeight="1" x14ac:dyDescent="0.2"/>
    <row r="9992" customFormat="1" ht="16" customHeight="1" x14ac:dyDescent="0.2"/>
    <row r="9993" customFormat="1" ht="16" customHeight="1" x14ac:dyDescent="0.2"/>
    <row r="9994" customFormat="1" ht="16" customHeight="1" x14ac:dyDescent="0.2"/>
    <row r="9995" customFormat="1" ht="16" customHeight="1" x14ac:dyDescent="0.2"/>
    <row r="9996" customFormat="1" ht="16" customHeight="1" x14ac:dyDescent="0.2"/>
    <row r="9997" customFormat="1" ht="16" customHeight="1" x14ac:dyDescent="0.2"/>
    <row r="9998" customFormat="1" ht="16" customHeight="1" x14ac:dyDescent="0.2"/>
    <row r="9999" customFormat="1" ht="16" customHeight="1" x14ac:dyDescent="0.2"/>
    <row r="10000" customFormat="1" ht="16" customHeight="1" x14ac:dyDescent="0.2"/>
    <row r="10001" customFormat="1" ht="16" customHeight="1" x14ac:dyDescent="0.2"/>
    <row r="10002" customFormat="1" ht="16" customHeight="1" x14ac:dyDescent="0.2"/>
    <row r="10003" customFormat="1" ht="16" customHeight="1" x14ac:dyDescent="0.2"/>
    <row r="10004" customFormat="1" ht="16" customHeight="1" x14ac:dyDescent="0.2"/>
    <row r="10005" customFormat="1" ht="16" customHeight="1" x14ac:dyDescent="0.2"/>
    <row r="10006" customFormat="1" ht="16" customHeight="1" x14ac:dyDescent="0.2"/>
    <row r="10007" customFormat="1" ht="16" customHeight="1" x14ac:dyDescent="0.2"/>
    <row r="10008" customFormat="1" ht="16" customHeight="1" x14ac:dyDescent="0.2"/>
    <row r="10009" customFormat="1" ht="16" customHeight="1" x14ac:dyDescent="0.2"/>
    <row r="10010" customFormat="1" ht="16" customHeight="1" x14ac:dyDescent="0.2"/>
    <row r="10011" customFormat="1" ht="16" customHeight="1" x14ac:dyDescent="0.2"/>
    <row r="10012" customFormat="1" ht="16" customHeight="1" x14ac:dyDescent="0.2"/>
    <row r="10013" customFormat="1" ht="16" customHeight="1" x14ac:dyDescent="0.2"/>
    <row r="10014" customFormat="1" ht="16" customHeight="1" x14ac:dyDescent="0.2"/>
    <row r="10015" customFormat="1" ht="16" customHeight="1" x14ac:dyDescent="0.2"/>
    <row r="10016" customFormat="1" ht="16" customHeight="1" x14ac:dyDescent="0.2"/>
    <row r="10017" customFormat="1" ht="16" customHeight="1" x14ac:dyDescent="0.2"/>
    <row r="10018" customFormat="1" ht="16" customHeight="1" x14ac:dyDescent="0.2"/>
    <row r="10019" customFormat="1" ht="16" customHeight="1" x14ac:dyDescent="0.2"/>
    <row r="10020" customFormat="1" ht="16" customHeight="1" x14ac:dyDescent="0.2"/>
    <row r="10021" customFormat="1" ht="16" customHeight="1" x14ac:dyDescent="0.2"/>
    <row r="10022" customFormat="1" ht="16" customHeight="1" x14ac:dyDescent="0.2"/>
    <row r="10023" customFormat="1" ht="16" customHeight="1" x14ac:dyDescent="0.2"/>
    <row r="10024" customFormat="1" ht="16" customHeight="1" x14ac:dyDescent="0.2"/>
    <row r="10025" customFormat="1" ht="16" customHeight="1" x14ac:dyDescent="0.2"/>
    <row r="10026" customFormat="1" ht="16" customHeight="1" x14ac:dyDescent="0.2"/>
    <row r="10027" customFormat="1" ht="16" customHeight="1" x14ac:dyDescent="0.2"/>
    <row r="10028" customFormat="1" ht="16" customHeight="1" x14ac:dyDescent="0.2"/>
    <row r="10029" customFormat="1" ht="16" customHeight="1" x14ac:dyDescent="0.2"/>
    <row r="10030" customFormat="1" ht="16" customHeight="1" x14ac:dyDescent="0.2"/>
    <row r="10031" customFormat="1" ht="16" customHeight="1" x14ac:dyDescent="0.2"/>
    <row r="10032" customFormat="1" ht="16" customHeight="1" x14ac:dyDescent="0.2"/>
    <row r="10033" customFormat="1" ht="16" customHeight="1" x14ac:dyDescent="0.2"/>
    <row r="10034" customFormat="1" ht="16" customHeight="1" x14ac:dyDescent="0.2"/>
    <row r="10035" customFormat="1" ht="16" customHeight="1" x14ac:dyDescent="0.2"/>
    <row r="10036" customFormat="1" ht="16" customHeight="1" x14ac:dyDescent="0.2"/>
    <row r="10037" customFormat="1" ht="16" customHeight="1" x14ac:dyDescent="0.2"/>
    <row r="10038" customFormat="1" ht="16" customHeight="1" x14ac:dyDescent="0.2"/>
    <row r="10039" customFormat="1" ht="16" customHeight="1" x14ac:dyDescent="0.2"/>
    <row r="10040" customFormat="1" ht="16" customHeight="1" x14ac:dyDescent="0.2"/>
    <row r="10041" customFormat="1" ht="16" customHeight="1" x14ac:dyDescent="0.2"/>
    <row r="10042" customFormat="1" ht="16" customHeight="1" x14ac:dyDescent="0.2"/>
    <row r="10043" customFormat="1" ht="16" customHeight="1" x14ac:dyDescent="0.2"/>
    <row r="10044" customFormat="1" ht="16" customHeight="1" x14ac:dyDescent="0.2"/>
    <row r="10045" customFormat="1" ht="16" customHeight="1" x14ac:dyDescent="0.2"/>
    <row r="10046" customFormat="1" ht="16" customHeight="1" x14ac:dyDescent="0.2"/>
    <row r="10047" customFormat="1" ht="16" customHeight="1" x14ac:dyDescent="0.2"/>
    <row r="10048" customFormat="1" ht="16" customHeight="1" x14ac:dyDescent="0.2"/>
    <row r="10049" customFormat="1" ht="16" customHeight="1" x14ac:dyDescent="0.2"/>
    <row r="10050" customFormat="1" ht="16" customHeight="1" x14ac:dyDescent="0.2"/>
    <row r="10051" customFormat="1" ht="16" customHeight="1" x14ac:dyDescent="0.2"/>
    <row r="10052" customFormat="1" ht="16" customHeight="1" x14ac:dyDescent="0.2"/>
    <row r="10053" customFormat="1" ht="16" customHeight="1" x14ac:dyDescent="0.2"/>
    <row r="10054" customFormat="1" ht="16" customHeight="1" x14ac:dyDescent="0.2"/>
    <row r="10055" customFormat="1" ht="16" customHeight="1" x14ac:dyDescent="0.2"/>
    <row r="10056" customFormat="1" ht="16" customHeight="1" x14ac:dyDescent="0.2"/>
    <row r="10057" customFormat="1" ht="16" customHeight="1" x14ac:dyDescent="0.2"/>
    <row r="10058" customFormat="1" ht="16" customHeight="1" x14ac:dyDescent="0.2"/>
    <row r="10059" customFormat="1" ht="16" customHeight="1" x14ac:dyDescent="0.2"/>
    <row r="10060" customFormat="1" ht="16" customHeight="1" x14ac:dyDescent="0.2"/>
    <row r="10061" customFormat="1" ht="16" customHeight="1" x14ac:dyDescent="0.2"/>
    <row r="10062" customFormat="1" ht="16" customHeight="1" x14ac:dyDescent="0.2"/>
    <row r="10063" customFormat="1" ht="16" customHeight="1" x14ac:dyDescent="0.2"/>
    <row r="10064" customFormat="1" ht="16" customHeight="1" x14ac:dyDescent="0.2"/>
    <row r="10065" customFormat="1" ht="16" customHeight="1" x14ac:dyDescent="0.2"/>
    <row r="10066" customFormat="1" ht="16" customHeight="1" x14ac:dyDescent="0.2"/>
    <row r="10067" customFormat="1" ht="16" customHeight="1" x14ac:dyDescent="0.2"/>
    <row r="10068" customFormat="1" ht="16" customHeight="1" x14ac:dyDescent="0.2"/>
    <row r="10069" customFormat="1" ht="16" customHeight="1" x14ac:dyDescent="0.2"/>
    <row r="10070" customFormat="1" ht="16" customHeight="1" x14ac:dyDescent="0.2"/>
    <row r="10071" customFormat="1" ht="16" customHeight="1" x14ac:dyDescent="0.2"/>
    <row r="10072" customFormat="1" ht="16" customHeight="1" x14ac:dyDescent="0.2"/>
    <row r="10073" customFormat="1" ht="16" customHeight="1" x14ac:dyDescent="0.2"/>
    <row r="10074" customFormat="1" ht="16" customHeight="1" x14ac:dyDescent="0.2"/>
    <row r="10075" customFormat="1" ht="16" customHeight="1" x14ac:dyDescent="0.2"/>
    <row r="10076" customFormat="1" ht="16" customHeight="1" x14ac:dyDescent="0.2"/>
    <row r="10077" customFormat="1" ht="16" customHeight="1" x14ac:dyDescent="0.2"/>
    <row r="10078" customFormat="1" ht="16" customHeight="1" x14ac:dyDescent="0.2"/>
    <row r="10079" customFormat="1" ht="16" customHeight="1" x14ac:dyDescent="0.2"/>
    <row r="10080" customFormat="1" ht="16" customHeight="1" x14ac:dyDescent="0.2"/>
    <row r="10081" customFormat="1" ht="16" customHeight="1" x14ac:dyDescent="0.2"/>
    <row r="10082" customFormat="1" ht="16" customHeight="1" x14ac:dyDescent="0.2"/>
    <row r="10083" customFormat="1" ht="16" customHeight="1" x14ac:dyDescent="0.2"/>
    <row r="10084" customFormat="1" ht="16" customHeight="1" x14ac:dyDescent="0.2"/>
    <row r="10085" customFormat="1" ht="16" customHeight="1" x14ac:dyDescent="0.2"/>
    <row r="10086" customFormat="1" ht="16" customHeight="1" x14ac:dyDescent="0.2"/>
    <row r="10087" customFormat="1" ht="16" customHeight="1" x14ac:dyDescent="0.2"/>
    <row r="10088" customFormat="1" ht="16" customHeight="1" x14ac:dyDescent="0.2"/>
    <row r="10089" customFormat="1" ht="16" customHeight="1" x14ac:dyDescent="0.2"/>
    <row r="10090" customFormat="1" ht="16" customHeight="1" x14ac:dyDescent="0.2"/>
    <row r="10091" customFormat="1" ht="16" customHeight="1" x14ac:dyDescent="0.2"/>
    <row r="10092" customFormat="1" ht="16" customHeight="1" x14ac:dyDescent="0.2"/>
    <row r="10093" customFormat="1" ht="16" customHeight="1" x14ac:dyDescent="0.2"/>
    <row r="10094" customFormat="1" ht="16" customHeight="1" x14ac:dyDescent="0.2"/>
    <row r="10095" customFormat="1" ht="16" customHeight="1" x14ac:dyDescent="0.2"/>
    <row r="10096" customFormat="1" ht="16" customHeight="1" x14ac:dyDescent="0.2"/>
    <row r="10097" customFormat="1" ht="16" customHeight="1" x14ac:dyDescent="0.2"/>
    <row r="10098" customFormat="1" ht="16" customHeight="1" x14ac:dyDescent="0.2"/>
    <row r="10099" customFormat="1" ht="16" customHeight="1" x14ac:dyDescent="0.2"/>
    <row r="10100" customFormat="1" ht="16" customHeight="1" x14ac:dyDescent="0.2"/>
    <row r="10101" customFormat="1" ht="16" customHeight="1" x14ac:dyDescent="0.2"/>
    <row r="10102" customFormat="1" ht="16" customHeight="1" x14ac:dyDescent="0.2"/>
    <row r="10103" customFormat="1" ht="16" customHeight="1" x14ac:dyDescent="0.2"/>
    <row r="10104" customFormat="1" ht="16" customHeight="1" x14ac:dyDescent="0.2"/>
    <row r="10105" customFormat="1" ht="16" customHeight="1" x14ac:dyDescent="0.2"/>
    <row r="10106" customFormat="1" ht="16" customHeight="1" x14ac:dyDescent="0.2"/>
    <row r="10107" customFormat="1" ht="16" customHeight="1" x14ac:dyDescent="0.2"/>
    <row r="10108" customFormat="1" ht="16" customHeight="1" x14ac:dyDescent="0.2"/>
    <row r="10109" customFormat="1" ht="16" customHeight="1" x14ac:dyDescent="0.2"/>
    <row r="10110" customFormat="1" ht="16" customHeight="1" x14ac:dyDescent="0.2"/>
    <row r="10111" customFormat="1" ht="16" customHeight="1" x14ac:dyDescent="0.2"/>
    <row r="10112" customFormat="1" ht="16" customHeight="1" x14ac:dyDescent="0.2"/>
    <row r="10113" customFormat="1" ht="16" customHeight="1" x14ac:dyDescent="0.2"/>
    <row r="10114" customFormat="1" ht="16" customHeight="1" x14ac:dyDescent="0.2"/>
    <row r="10115" customFormat="1" ht="16" customHeight="1" x14ac:dyDescent="0.2"/>
    <row r="10116" customFormat="1" ht="16" customHeight="1" x14ac:dyDescent="0.2"/>
    <row r="10117" customFormat="1" ht="16" customHeight="1" x14ac:dyDescent="0.2"/>
    <row r="10118" customFormat="1" ht="16" customHeight="1" x14ac:dyDescent="0.2"/>
    <row r="10119" customFormat="1" ht="16" customHeight="1" x14ac:dyDescent="0.2"/>
    <row r="10120" customFormat="1" ht="16" customHeight="1" x14ac:dyDescent="0.2"/>
    <row r="10121" customFormat="1" ht="16" customHeight="1" x14ac:dyDescent="0.2"/>
    <row r="10122" customFormat="1" ht="16" customHeight="1" x14ac:dyDescent="0.2"/>
    <row r="10123" customFormat="1" ht="16" customHeight="1" x14ac:dyDescent="0.2"/>
    <row r="10124" customFormat="1" ht="16" customHeight="1" x14ac:dyDescent="0.2"/>
    <row r="10125" customFormat="1" ht="16" customHeight="1" x14ac:dyDescent="0.2"/>
    <row r="10126" customFormat="1" ht="16" customHeight="1" x14ac:dyDescent="0.2"/>
    <row r="10127" customFormat="1" ht="16" customHeight="1" x14ac:dyDescent="0.2"/>
    <row r="10128" customFormat="1" ht="16" customHeight="1" x14ac:dyDescent="0.2"/>
    <row r="10129" customFormat="1" ht="16" customHeight="1" x14ac:dyDescent="0.2"/>
    <row r="10130" customFormat="1" ht="16" customHeight="1" x14ac:dyDescent="0.2"/>
    <row r="10131" customFormat="1" ht="16" customHeight="1" x14ac:dyDescent="0.2"/>
    <row r="10132" customFormat="1" ht="16" customHeight="1" x14ac:dyDescent="0.2"/>
    <row r="10133" customFormat="1" ht="16" customHeight="1" x14ac:dyDescent="0.2"/>
    <row r="10134" customFormat="1" ht="16" customHeight="1" x14ac:dyDescent="0.2"/>
    <row r="10135" customFormat="1" ht="16" customHeight="1" x14ac:dyDescent="0.2"/>
    <row r="10136" customFormat="1" ht="16" customHeight="1" x14ac:dyDescent="0.2"/>
    <row r="10137" customFormat="1" ht="16" customHeight="1" x14ac:dyDescent="0.2"/>
    <row r="10138" customFormat="1" ht="16" customHeight="1" x14ac:dyDescent="0.2"/>
    <row r="10139" customFormat="1" ht="16" customHeight="1" x14ac:dyDescent="0.2"/>
    <row r="10140" customFormat="1" ht="16" customHeight="1" x14ac:dyDescent="0.2"/>
    <row r="10141" customFormat="1" ht="16" customHeight="1" x14ac:dyDescent="0.2"/>
    <row r="10142" customFormat="1" ht="16" customHeight="1" x14ac:dyDescent="0.2"/>
    <row r="10143" customFormat="1" ht="16" customHeight="1" x14ac:dyDescent="0.2"/>
    <row r="10144" customFormat="1" ht="16" customHeight="1" x14ac:dyDescent="0.2"/>
    <row r="10145" customFormat="1" ht="16" customHeight="1" x14ac:dyDescent="0.2"/>
    <row r="10146" customFormat="1" ht="16" customHeight="1" x14ac:dyDescent="0.2"/>
    <row r="10147" customFormat="1" ht="16" customHeight="1" x14ac:dyDescent="0.2"/>
    <row r="10148" customFormat="1" ht="16" customHeight="1" x14ac:dyDescent="0.2"/>
    <row r="10149" customFormat="1" ht="16" customHeight="1" x14ac:dyDescent="0.2"/>
    <row r="10150" customFormat="1" ht="16" customHeight="1" x14ac:dyDescent="0.2"/>
    <row r="10151" customFormat="1" ht="16" customHeight="1" x14ac:dyDescent="0.2"/>
    <row r="10152" customFormat="1" ht="16" customHeight="1" x14ac:dyDescent="0.2"/>
    <row r="10153" customFormat="1" ht="16" customHeight="1" x14ac:dyDescent="0.2"/>
    <row r="10154" customFormat="1" ht="16" customHeight="1" x14ac:dyDescent="0.2"/>
    <row r="10155" customFormat="1" ht="16" customHeight="1" x14ac:dyDescent="0.2"/>
    <row r="10156" customFormat="1" ht="16" customHeight="1" x14ac:dyDescent="0.2"/>
    <row r="10157" customFormat="1" ht="16" customHeight="1" x14ac:dyDescent="0.2"/>
    <row r="10158" customFormat="1" ht="16" customHeight="1" x14ac:dyDescent="0.2"/>
    <row r="10159" customFormat="1" ht="16" customHeight="1" x14ac:dyDescent="0.2"/>
    <row r="10160" customFormat="1" ht="16" customHeight="1" x14ac:dyDescent="0.2"/>
    <row r="10161" customFormat="1" ht="16" customHeight="1" x14ac:dyDescent="0.2"/>
    <row r="10162" customFormat="1" ht="16" customHeight="1" x14ac:dyDescent="0.2"/>
    <row r="10163" customFormat="1" ht="16" customHeight="1" x14ac:dyDescent="0.2"/>
    <row r="10164" customFormat="1" ht="16" customHeight="1" x14ac:dyDescent="0.2"/>
    <row r="10165" customFormat="1" ht="16" customHeight="1" x14ac:dyDescent="0.2"/>
    <row r="10166" customFormat="1" ht="16" customHeight="1" x14ac:dyDescent="0.2"/>
    <row r="10167" customFormat="1" ht="16" customHeight="1" x14ac:dyDescent="0.2"/>
    <row r="10168" customFormat="1" ht="16" customHeight="1" x14ac:dyDescent="0.2"/>
    <row r="10169" customFormat="1" ht="16" customHeight="1" x14ac:dyDescent="0.2"/>
    <row r="10170" customFormat="1" ht="16" customHeight="1" x14ac:dyDescent="0.2"/>
    <row r="10171" customFormat="1" ht="16" customHeight="1" x14ac:dyDescent="0.2"/>
    <row r="10172" customFormat="1" ht="16" customHeight="1" x14ac:dyDescent="0.2"/>
    <row r="10173" customFormat="1" ht="16" customHeight="1" x14ac:dyDescent="0.2"/>
    <row r="10174" customFormat="1" ht="16" customHeight="1" x14ac:dyDescent="0.2"/>
    <row r="10175" customFormat="1" ht="16" customHeight="1" x14ac:dyDescent="0.2"/>
    <row r="10176" customFormat="1" ht="16" customHeight="1" x14ac:dyDescent="0.2"/>
    <row r="10177" customFormat="1" ht="16" customHeight="1" x14ac:dyDescent="0.2"/>
    <row r="10178" customFormat="1" ht="16" customHeight="1" x14ac:dyDescent="0.2"/>
    <row r="10179" customFormat="1" ht="16" customHeight="1" x14ac:dyDescent="0.2"/>
    <row r="10180" customFormat="1" ht="16" customHeight="1" x14ac:dyDescent="0.2"/>
    <row r="10181" customFormat="1" ht="16" customHeight="1" x14ac:dyDescent="0.2"/>
    <row r="10182" customFormat="1" ht="16" customHeight="1" x14ac:dyDescent="0.2"/>
    <row r="10183" customFormat="1" ht="16" customHeight="1" x14ac:dyDescent="0.2"/>
    <row r="10184" customFormat="1" ht="16" customHeight="1" x14ac:dyDescent="0.2"/>
    <row r="10185" customFormat="1" ht="16" customHeight="1" x14ac:dyDescent="0.2"/>
    <row r="10186" customFormat="1" ht="16" customHeight="1" x14ac:dyDescent="0.2"/>
    <row r="10187" customFormat="1" ht="16" customHeight="1" x14ac:dyDescent="0.2"/>
    <row r="10188" customFormat="1" ht="16" customHeight="1" x14ac:dyDescent="0.2"/>
    <row r="10189" customFormat="1" ht="16" customHeight="1" x14ac:dyDescent="0.2"/>
    <row r="10190" customFormat="1" ht="16" customHeight="1" x14ac:dyDescent="0.2"/>
    <row r="10191" customFormat="1" ht="16" customHeight="1" x14ac:dyDescent="0.2"/>
    <row r="10192" customFormat="1" ht="16" customHeight="1" x14ac:dyDescent="0.2"/>
    <row r="10193" customFormat="1" ht="16" customHeight="1" x14ac:dyDescent="0.2"/>
    <row r="10194" customFormat="1" ht="16" customHeight="1" x14ac:dyDescent="0.2"/>
    <row r="10195" customFormat="1" ht="16" customHeight="1" x14ac:dyDescent="0.2"/>
    <row r="10196" customFormat="1" ht="16" customHeight="1" x14ac:dyDescent="0.2"/>
    <row r="10197" customFormat="1" ht="16" customHeight="1" x14ac:dyDescent="0.2"/>
    <row r="10198" customFormat="1" ht="16" customHeight="1" x14ac:dyDescent="0.2"/>
    <row r="10199" customFormat="1" ht="16" customHeight="1" x14ac:dyDescent="0.2"/>
    <row r="10200" customFormat="1" ht="16" customHeight="1" x14ac:dyDescent="0.2"/>
    <row r="10201" customFormat="1" ht="16" customHeight="1" x14ac:dyDescent="0.2"/>
    <row r="10202" customFormat="1" ht="16" customHeight="1" x14ac:dyDescent="0.2"/>
    <row r="10203" customFormat="1" ht="16" customHeight="1" x14ac:dyDescent="0.2"/>
    <row r="10204" customFormat="1" ht="16" customHeight="1" x14ac:dyDescent="0.2"/>
    <row r="10205" customFormat="1" ht="16" customHeight="1" x14ac:dyDescent="0.2"/>
    <row r="10206" customFormat="1" ht="16" customHeight="1" x14ac:dyDescent="0.2"/>
    <row r="10207" customFormat="1" ht="16" customHeight="1" x14ac:dyDescent="0.2"/>
    <row r="10208" customFormat="1" ht="16" customHeight="1" x14ac:dyDescent="0.2"/>
    <row r="10209" customFormat="1" ht="16" customHeight="1" x14ac:dyDescent="0.2"/>
    <row r="10210" customFormat="1" ht="16" customHeight="1" x14ac:dyDescent="0.2"/>
    <row r="10211" customFormat="1" ht="16" customHeight="1" x14ac:dyDescent="0.2"/>
    <row r="10212" customFormat="1" ht="16" customHeight="1" x14ac:dyDescent="0.2"/>
    <row r="10213" customFormat="1" ht="16" customHeight="1" x14ac:dyDescent="0.2"/>
    <row r="10214" customFormat="1" ht="16" customHeight="1" x14ac:dyDescent="0.2"/>
    <row r="10215" customFormat="1" ht="16" customHeight="1" x14ac:dyDescent="0.2"/>
    <row r="10216" customFormat="1" ht="16" customHeight="1" x14ac:dyDescent="0.2"/>
    <row r="10217" customFormat="1" ht="16" customHeight="1" x14ac:dyDescent="0.2"/>
    <row r="10218" customFormat="1" ht="16" customHeight="1" x14ac:dyDescent="0.2"/>
    <row r="10219" customFormat="1" ht="16" customHeight="1" x14ac:dyDescent="0.2"/>
    <row r="10220" customFormat="1" ht="16" customHeight="1" x14ac:dyDescent="0.2"/>
    <row r="10221" customFormat="1" ht="16" customHeight="1" x14ac:dyDescent="0.2"/>
    <row r="10222" customFormat="1" ht="16" customHeight="1" x14ac:dyDescent="0.2"/>
    <row r="10223" customFormat="1" ht="16" customHeight="1" x14ac:dyDescent="0.2"/>
    <row r="10224" customFormat="1" ht="16" customHeight="1" x14ac:dyDescent="0.2"/>
    <row r="10225" customFormat="1" ht="16" customHeight="1" x14ac:dyDescent="0.2"/>
    <row r="10226" customFormat="1" ht="16" customHeight="1" x14ac:dyDescent="0.2"/>
    <row r="10227" customFormat="1" ht="16" customHeight="1" x14ac:dyDescent="0.2"/>
    <row r="10228" customFormat="1" ht="16" customHeight="1" x14ac:dyDescent="0.2"/>
    <row r="10229" customFormat="1" ht="16" customHeight="1" x14ac:dyDescent="0.2"/>
    <row r="10230" customFormat="1" ht="16" customHeight="1" x14ac:dyDescent="0.2"/>
    <row r="10231" customFormat="1" ht="16" customHeight="1" x14ac:dyDescent="0.2"/>
    <row r="10232" customFormat="1" ht="16" customHeight="1" x14ac:dyDescent="0.2"/>
    <row r="10233" customFormat="1" ht="16" customHeight="1" x14ac:dyDescent="0.2"/>
    <row r="10234" customFormat="1" ht="16" customHeight="1" x14ac:dyDescent="0.2"/>
    <row r="10235" customFormat="1" ht="16" customHeight="1" x14ac:dyDescent="0.2"/>
    <row r="10236" customFormat="1" ht="16" customHeight="1" x14ac:dyDescent="0.2"/>
    <row r="10237" customFormat="1" ht="16" customHeight="1" x14ac:dyDescent="0.2"/>
    <row r="10238" customFormat="1" ht="16" customHeight="1" x14ac:dyDescent="0.2"/>
    <row r="10239" customFormat="1" ht="16" customHeight="1" x14ac:dyDescent="0.2"/>
    <row r="10240" customFormat="1" ht="16" customHeight="1" x14ac:dyDescent="0.2"/>
    <row r="10241" customFormat="1" ht="16" customHeight="1" x14ac:dyDescent="0.2"/>
    <row r="10242" customFormat="1" ht="16" customHeight="1" x14ac:dyDescent="0.2"/>
    <row r="10243" customFormat="1" ht="16" customHeight="1" x14ac:dyDescent="0.2"/>
    <row r="10244" customFormat="1" ht="16" customHeight="1" x14ac:dyDescent="0.2"/>
    <row r="10245" customFormat="1" ht="16" customHeight="1" x14ac:dyDescent="0.2"/>
    <row r="10246" customFormat="1" ht="16" customHeight="1" x14ac:dyDescent="0.2"/>
    <row r="10247" customFormat="1" ht="16" customHeight="1" x14ac:dyDescent="0.2"/>
    <row r="10248" customFormat="1" ht="16" customHeight="1" x14ac:dyDescent="0.2"/>
    <row r="10249" customFormat="1" ht="16" customHeight="1" x14ac:dyDescent="0.2"/>
    <row r="10250" customFormat="1" ht="16" customHeight="1" x14ac:dyDescent="0.2"/>
    <row r="10251" customFormat="1" ht="16" customHeight="1" x14ac:dyDescent="0.2"/>
    <row r="10252" customFormat="1" ht="16" customHeight="1" x14ac:dyDescent="0.2"/>
    <row r="10253" customFormat="1" ht="16" customHeight="1" x14ac:dyDescent="0.2"/>
    <row r="10254" customFormat="1" ht="16" customHeight="1" x14ac:dyDescent="0.2"/>
    <row r="10255" customFormat="1" ht="16" customHeight="1" x14ac:dyDescent="0.2"/>
    <row r="10256" customFormat="1" ht="16" customHeight="1" x14ac:dyDescent="0.2"/>
    <row r="10257" customFormat="1" ht="16" customHeight="1" x14ac:dyDescent="0.2"/>
    <row r="10258" customFormat="1" ht="16" customHeight="1" x14ac:dyDescent="0.2"/>
    <row r="10259" customFormat="1" ht="16" customHeight="1" x14ac:dyDescent="0.2"/>
    <row r="10260" customFormat="1" ht="16" customHeight="1" x14ac:dyDescent="0.2"/>
    <row r="10261" customFormat="1" ht="16" customHeight="1" x14ac:dyDescent="0.2"/>
    <row r="10262" customFormat="1" ht="16" customHeight="1" x14ac:dyDescent="0.2"/>
    <row r="10263" customFormat="1" ht="16" customHeight="1" x14ac:dyDescent="0.2"/>
    <row r="10264" customFormat="1" ht="16" customHeight="1" x14ac:dyDescent="0.2"/>
    <row r="10265" customFormat="1" ht="16" customHeight="1" x14ac:dyDescent="0.2"/>
    <row r="10266" customFormat="1" ht="16" customHeight="1" x14ac:dyDescent="0.2"/>
    <row r="10267" customFormat="1" ht="16" customHeight="1" x14ac:dyDescent="0.2"/>
    <row r="10268" customFormat="1" ht="16" customHeight="1" x14ac:dyDescent="0.2"/>
    <row r="10269" customFormat="1" ht="16" customHeight="1" x14ac:dyDescent="0.2"/>
    <row r="10270" customFormat="1" ht="16" customHeight="1" x14ac:dyDescent="0.2"/>
    <row r="10271" customFormat="1" ht="16" customHeight="1" x14ac:dyDescent="0.2"/>
    <row r="10272" customFormat="1" ht="16" customHeight="1" x14ac:dyDescent="0.2"/>
    <row r="10273" customFormat="1" ht="16" customHeight="1" x14ac:dyDescent="0.2"/>
    <row r="10274" customFormat="1" ht="16" customHeight="1" x14ac:dyDescent="0.2"/>
    <row r="10275" customFormat="1" ht="16" customHeight="1" x14ac:dyDescent="0.2"/>
    <row r="10276" customFormat="1" ht="16" customHeight="1" x14ac:dyDescent="0.2"/>
    <row r="10277" customFormat="1" ht="16" customHeight="1" x14ac:dyDescent="0.2"/>
    <row r="10278" customFormat="1" ht="16" customHeight="1" x14ac:dyDescent="0.2"/>
    <row r="10279" customFormat="1" ht="16" customHeight="1" x14ac:dyDescent="0.2"/>
    <row r="10280" customFormat="1" ht="16" customHeight="1" x14ac:dyDescent="0.2"/>
    <row r="10281" customFormat="1" ht="16" customHeight="1" x14ac:dyDescent="0.2"/>
    <row r="10282" customFormat="1" ht="16" customHeight="1" x14ac:dyDescent="0.2"/>
    <row r="10283" customFormat="1" ht="16" customHeight="1" x14ac:dyDescent="0.2"/>
    <row r="10284" customFormat="1" ht="16" customHeight="1" x14ac:dyDescent="0.2"/>
    <row r="10285" customFormat="1" ht="16" customHeight="1" x14ac:dyDescent="0.2"/>
    <row r="10286" customFormat="1" ht="16" customHeight="1" x14ac:dyDescent="0.2"/>
    <row r="10287" customFormat="1" ht="16" customHeight="1" x14ac:dyDescent="0.2"/>
    <row r="10288" customFormat="1" ht="16" customHeight="1" x14ac:dyDescent="0.2"/>
    <row r="10289" customFormat="1" ht="16" customHeight="1" x14ac:dyDescent="0.2"/>
    <row r="10290" customFormat="1" ht="16" customHeight="1" x14ac:dyDescent="0.2"/>
    <row r="10291" customFormat="1" ht="16" customHeight="1" x14ac:dyDescent="0.2"/>
    <row r="10292" customFormat="1" ht="16" customHeight="1" x14ac:dyDescent="0.2"/>
    <row r="10293" customFormat="1" ht="16" customHeight="1" x14ac:dyDescent="0.2"/>
    <row r="10294" customFormat="1" ht="16" customHeight="1" x14ac:dyDescent="0.2"/>
    <row r="10295" customFormat="1" ht="16" customHeight="1" x14ac:dyDescent="0.2"/>
    <row r="10296" customFormat="1" ht="16" customHeight="1" x14ac:dyDescent="0.2"/>
    <row r="10297" customFormat="1" ht="16" customHeight="1" x14ac:dyDescent="0.2"/>
    <row r="10298" customFormat="1" ht="16" customHeight="1" x14ac:dyDescent="0.2"/>
    <row r="10299" customFormat="1" ht="16" customHeight="1" x14ac:dyDescent="0.2"/>
    <row r="10300" customFormat="1" ht="16" customHeight="1" x14ac:dyDescent="0.2"/>
    <row r="10301" customFormat="1" ht="16" customHeight="1" x14ac:dyDescent="0.2"/>
    <row r="10302" customFormat="1" ht="16" customHeight="1" x14ac:dyDescent="0.2"/>
    <row r="10303" customFormat="1" ht="16" customHeight="1" x14ac:dyDescent="0.2"/>
    <row r="10304" customFormat="1" ht="16" customHeight="1" x14ac:dyDescent="0.2"/>
    <row r="10305" customFormat="1" ht="16" customHeight="1" x14ac:dyDescent="0.2"/>
    <row r="10306" customFormat="1" ht="16" customHeight="1" x14ac:dyDescent="0.2"/>
    <row r="10307" customFormat="1" ht="16" customHeight="1" x14ac:dyDescent="0.2"/>
    <row r="10308" customFormat="1" ht="16" customHeight="1" x14ac:dyDescent="0.2"/>
    <row r="10309" customFormat="1" ht="16" customHeight="1" x14ac:dyDescent="0.2"/>
    <row r="10310" customFormat="1" ht="16" customHeight="1" x14ac:dyDescent="0.2"/>
    <row r="10311" customFormat="1" ht="16" customHeight="1" x14ac:dyDescent="0.2"/>
    <row r="10312" customFormat="1" ht="16" customHeight="1" x14ac:dyDescent="0.2"/>
    <row r="10313" customFormat="1" ht="16" customHeight="1" x14ac:dyDescent="0.2"/>
    <row r="10314" customFormat="1" ht="16" customHeight="1" x14ac:dyDescent="0.2"/>
    <row r="10315" customFormat="1" ht="16" customHeight="1" x14ac:dyDescent="0.2"/>
    <row r="10316" customFormat="1" ht="16" customHeight="1" x14ac:dyDescent="0.2"/>
    <row r="10317" customFormat="1" ht="16" customHeight="1" x14ac:dyDescent="0.2"/>
    <row r="10318" customFormat="1" ht="16" customHeight="1" x14ac:dyDescent="0.2"/>
    <row r="10319" customFormat="1" ht="16" customHeight="1" x14ac:dyDescent="0.2"/>
    <row r="10320" customFormat="1" ht="16" customHeight="1" x14ac:dyDescent="0.2"/>
    <row r="10321" customFormat="1" ht="16" customHeight="1" x14ac:dyDescent="0.2"/>
    <row r="10322" customFormat="1" ht="16" customHeight="1" x14ac:dyDescent="0.2"/>
    <row r="10323" customFormat="1" ht="16" customHeight="1" x14ac:dyDescent="0.2"/>
    <row r="10324" customFormat="1" ht="16" customHeight="1" x14ac:dyDescent="0.2"/>
    <row r="10325" customFormat="1" ht="16" customHeight="1" x14ac:dyDescent="0.2"/>
    <row r="10326" customFormat="1" ht="16" customHeight="1" x14ac:dyDescent="0.2"/>
    <row r="10327" customFormat="1" ht="16" customHeight="1" x14ac:dyDescent="0.2"/>
    <row r="10328" customFormat="1" ht="16" customHeight="1" x14ac:dyDescent="0.2"/>
    <row r="10329" customFormat="1" ht="16" customHeight="1" x14ac:dyDescent="0.2"/>
    <row r="10330" customFormat="1" ht="16" customHeight="1" x14ac:dyDescent="0.2"/>
    <row r="10331" customFormat="1" ht="16" customHeight="1" x14ac:dyDescent="0.2"/>
    <row r="10332" customFormat="1" ht="16" customHeight="1" x14ac:dyDescent="0.2"/>
    <row r="10333" customFormat="1" ht="16" customHeight="1" x14ac:dyDescent="0.2"/>
    <row r="10334" customFormat="1" ht="16" customHeight="1" x14ac:dyDescent="0.2"/>
    <row r="10335" customFormat="1" ht="16" customHeight="1" x14ac:dyDescent="0.2"/>
    <row r="10336" customFormat="1" ht="16" customHeight="1" x14ac:dyDescent="0.2"/>
    <row r="10337" customFormat="1" ht="16" customHeight="1" x14ac:dyDescent="0.2"/>
  </sheetData>
  <sheetProtection algorithmName="SHA-512" hashValue="f/IajtTPt9DRoFoy7sUaVinE02uJUCOgzuH1Vm7YEoEIkAHlbsliuWW2pCJxnxQXSFo2DczP18LuZyqTZZ1lAg==" saltValue="SVkgYtZT88dtx5SW3MZHjA==" spinCount="100000" sheet="1" objects="1" scenarios="1" selectLockedCells="1"/>
  <mergeCells count="10">
    <mergeCell ref="B24:F24"/>
    <mergeCell ref="B26:F26"/>
    <mergeCell ref="B28:F28"/>
    <mergeCell ref="B30:F30"/>
    <mergeCell ref="B32:F32"/>
    <mergeCell ref="B34:F34"/>
    <mergeCell ref="A14:I14"/>
    <mergeCell ref="B22:F22"/>
    <mergeCell ref="A16:I17"/>
    <mergeCell ref="A18:I18"/>
  </mergeCells>
  <hyperlinks>
    <hyperlink ref="A11" r:id="rId1" xr:uid="{29422C80-0166-534B-B38A-8DCAACEFE783}"/>
  </hyperlinks>
  <printOptions horizontalCentered="1"/>
  <pageMargins left="0.2" right="0.2" top="0.25" bottom="0.25" header="0" footer="0"/>
  <pageSetup paperSize="9" fitToHeight="0" orientation="portrait" r:id="rId2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FF050-95FB-4D45-8F71-77EF8D88E618}">
  <sheetPr>
    <pageSetUpPr autoPageBreaks="0" fitToPage="1"/>
  </sheetPr>
  <dimension ref="A1:TB10367"/>
  <sheetViews>
    <sheetView showGridLines="0" topLeftCell="A10" workbookViewId="0">
      <selection activeCell="B44" sqref="B44"/>
    </sheetView>
  </sheetViews>
  <sheetFormatPr baseColWidth="10" defaultColWidth="8.83203125" defaultRowHeight="16" customHeight="1" x14ac:dyDescent="0.2"/>
  <cols>
    <col min="1" max="1" width="35.6640625" style="3" bestFit="1" customWidth="1"/>
    <col min="2" max="4" width="14.6640625" style="3" customWidth="1"/>
    <col min="5" max="5" width="4.6640625" style="3" customWidth="1"/>
    <col min="6" max="6" width="38.6640625" style="3" customWidth="1"/>
    <col min="7" max="9" width="14.6640625" style="2" customWidth="1"/>
    <col min="10" max="10" width="21.6640625" style="2" customWidth="1"/>
    <col min="11" max="11" width="14" customWidth="1"/>
    <col min="12" max="13" width="13.83203125" customWidth="1"/>
  </cols>
  <sheetData>
    <row r="1" spans="1:23" s="17" customFormat="1" ht="16" customHeight="1" x14ac:dyDescent="0.2">
      <c r="A1" s="19"/>
      <c r="B1" s="19"/>
      <c r="C1" s="19"/>
      <c r="D1" s="19"/>
      <c r="E1" s="19"/>
      <c r="F1" s="19"/>
      <c r="G1" s="19"/>
      <c r="H1" s="19"/>
      <c r="I1" s="19"/>
    </row>
    <row r="2" spans="1:23" s="17" customFormat="1" ht="16" customHeight="1" x14ac:dyDescent="0.2">
      <c r="A2" s="19"/>
      <c r="B2" s="19"/>
      <c r="C2" s="19"/>
      <c r="D2" s="19"/>
      <c r="E2" s="19"/>
      <c r="F2" s="19"/>
      <c r="G2" s="19"/>
      <c r="H2" s="19"/>
      <c r="I2" s="19"/>
    </row>
    <row r="3" spans="1:23" s="17" customFormat="1" ht="16" customHeight="1" x14ac:dyDescent="0.2">
      <c r="A3" s="19"/>
      <c r="B3" s="19"/>
      <c r="C3" s="19"/>
      <c r="D3" s="19"/>
      <c r="E3" s="19"/>
      <c r="F3" s="19"/>
      <c r="G3" s="19"/>
      <c r="H3" s="19"/>
      <c r="I3" s="19"/>
    </row>
    <row r="4" spans="1:23" s="17" customFormat="1" ht="16" customHeight="1" x14ac:dyDescent="0.2">
      <c r="A4" s="19"/>
      <c r="B4" s="19"/>
      <c r="C4" s="19"/>
      <c r="D4" s="19"/>
      <c r="E4" s="19"/>
      <c r="F4" s="19"/>
      <c r="G4" s="19"/>
      <c r="H4" s="19"/>
      <c r="I4" s="19"/>
    </row>
    <row r="5" spans="1:23" s="17" customFormat="1" ht="16" customHeight="1" x14ac:dyDescent="0.2">
      <c r="A5" s="19"/>
      <c r="B5" s="19"/>
      <c r="C5" s="19"/>
      <c r="D5" s="19"/>
      <c r="E5" s="19"/>
      <c r="F5" s="19"/>
      <c r="G5" s="19"/>
      <c r="H5" s="19"/>
      <c r="I5" s="19"/>
    </row>
    <row r="6" spans="1:23" s="17" customFormat="1" ht="16" customHeight="1" x14ac:dyDescent="0.2">
      <c r="A6" s="19"/>
      <c r="B6" s="19"/>
      <c r="C6" s="19"/>
      <c r="D6" s="19"/>
      <c r="E6" s="19"/>
      <c r="F6" s="19"/>
      <c r="G6" s="19"/>
      <c r="H6" s="19"/>
      <c r="I6" s="19"/>
    </row>
    <row r="7" spans="1:23" s="17" customFormat="1" ht="16" customHeight="1" x14ac:dyDescent="0.2">
      <c r="A7" s="19"/>
      <c r="B7" s="19"/>
      <c r="C7" s="19"/>
      <c r="D7" s="19"/>
      <c r="E7" s="19"/>
      <c r="F7" s="19"/>
      <c r="G7" s="19"/>
      <c r="H7" s="19"/>
      <c r="I7" s="19"/>
    </row>
    <row r="8" spans="1:23" s="17" customFormat="1" ht="16" customHeight="1" x14ac:dyDescent="0.2">
      <c r="A8" s="19"/>
      <c r="B8" s="19"/>
      <c r="C8" s="19"/>
      <c r="D8" s="19"/>
      <c r="E8" s="19"/>
      <c r="F8" s="19"/>
      <c r="G8" s="19"/>
      <c r="H8" s="19"/>
      <c r="I8" s="19"/>
    </row>
    <row r="9" spans="1:23" s="17" customFormat="1" ht="16" customHeight="1" x14ac:dyDescent="0.2">
      <c r="A9" s="19"/>
      <c r="B9" s="19"/>
      <c r="C9" s="19"/>
      <c r="D9" s="19"/>
      <c r="E9" s="19"/>
      <c r="F9" s="19"/>
      <c r="G9" s="19"/>
      <c r="H9" s="19"/>
      <c r="I9" s="19"/>
    </row>
    <row r="10" spans="1:23" s="17" customFormat="1" ht="16" customHeight="1" x14ac:dyDescent="0.2">
      <c r="A10" s="19"/>
      <c r="B10" s="19"/>
      <c r="C10" s="19"/>
      <c r="D10" s="19"/>
      <c r="E10" s="19"/>
      <c r="F10" s="19"/>
      <c r="G10" s="19"/>
      <c r="H10" s="19"/>
      <c r="I10" s="19"/>
    </row>
    <row r="11" spans="1:23" s="17" customFormat="1" ht="16" customHeight="1" x14ac:dyDescent="0.2">
      <c r="A11" s="18" t="s">
        <v>36</v>
      </c>
      <c r="B11" s="20"/>
      <c r="C11" s="20"/>
      <c r="D11" s="21"/>
      <c r="E11" s="22"/>
      <c r="F11" s="19"/>
      <c r="G11" s="19"/>
      <c r="H11" s="21" t="s">
        <v>37</v>
      </c>
      <c r="I11" s="22" t="s">
        <v>38</v>
      </c>
    </row>
    <row r="12" spans="1:23" s="17" customFormat="1" ht="16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</row>
    <row r="13" spans="1:23" s="17" customFormat="1" ht="16" customHeight="1" x14ac:dyDescent="0.2">
      <c r="A13" s="19"/>
      <c r="B13" s="19"/>
      <c r="C13" s="19"/>
      <c r="D13" s="19"/>
      <c r="E13" s="19"/>
      <c r="F13" s="19"/>
      <c r="G13" s="19"/>
      <c r="H13" s="19"/>
      <c r="I13" s="19"/>
    </row>
    <row r="14" spans="1:23" ht="21" x14ac:dyDescent="0.25">
      <c r="A14" s="12" t="s">
        <v>35</v>
      </c>
      <c r="B14" s="13"/>
      <c r="C14" s="13"/>
      <c r="D14" s="13"/>
      <c r="E14" s="13"/>
      <c r="F14" s="13"/>
      <c r="G14" s="13"/>
      <c r="H14" s="13"/>
      <c r="I14" s="1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19" x14ac:dyDescent="0.25">
      <c r="A15" s="23" t="str">
        <f>ANO!A15</f>
        <v>COLOQUE O NOME DA EMPRESA AQUI!</v>
      </c>
      <c r="B15" s="24"/>
      <c r="C15" s="24"/>
      <c r="D15" s="25"/>
      <c r="E15" s="26"/>
      <c r="F15" s="27" t="s">
        <v>43</v>
      </c>
      <c r="G15" s="28"/>
      <c r="H15" s="28"/>
      <c r="I15" s="29"/>
      <c r="J15" s="5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19" x14ac:dyDescent="0.25">
      <c r="A16" s="30"/>
      <c r="B16" s="54">
        <f>ANO!B16</f>
        <v>2024</v>
      </c>
      <c r="C16" s="54">
        <f>ANO!C16</f>
        <v>2024</v>
      </c>
      <c r="D16" s="32"/>
      <c r="E16" s="26"/>
      <c r="F16" s="33"/>
      <c r="G16" s="34"/>
      <c r="H16" s="34"/>
      <c r="I16" s="34"/>
      <c r="J16" s="5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s="1" customFormat="1" ht="15" x14ac:dyDescent="0.2">
      <c r="A17" s="35" t="s">
        <v>12</v>
      </c>
      <c r="B17" s="36" t="s">
        <v>1</v>
      </c>
      <c r="C17" s="36" t="s">
        <v>2</v>
      </c>
      <c r="D17" s="37" t="s">
        <v>3</v>
      </c>
      <c r="E17" s="38"/>
      <c r="F17" s="39" t="s">
        <v>0</v>
      </c>
      <c r="G17" s="40" t="s">
        <v>1</v>
      </c>
      <c r="H17" s="40" t="s">
        <v>2</v>
      </c>
      <c r="I17" s="40" t="s">
        <v>3</v>
      </c>
      <c r="J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3" ht="15" x14ac:dyDescent="0.2">
      <c r="A18" s="41" t="str">
        <f>TabelaDeRendimentos8131563371115[[#This Row],[RENDIMENTOS]]</f>
        <v>Revenda de Mercadorias</v>
      </c>
      <c r="B18" s="7">
        <v>2</v>
      </c>
      <c r="C18" s="8">
        <v>2</v>
      </c>
      <c r="D18" s="6">
        <f>TabelaDeRendimentos8131563371119232731[[#This Row],[REAL]]-TabelaDeRendimentos8131563371119232731[[#This Row],[ESTIMADO]]</f>
        <v>0</v>
      </c>
      <c r="E18" s="38"/>
      <c r="F18" s="41" t="s">
        <v>4</v>
      </c>
      <c r="G18" s="6">
        <f>TabelaDeRendimentos8131563371119232731[[#Totals],[ESTIMADO]]</f>
        <v>5</v>
      </c>
      <c r="H18" s="6">
        <f>TabelaDeRendimentos8131563371119232731[[#Totals],[REAL]]</f>
        <v>5</v>
      </c>
      <c r="I18" s="6">
        <f>TabelaDeTotais9141664481220242832[[#This Row],[REAL]]-TabelaDeTotais9141664481220242832[[#This Row],[ESTIMADO]]</f>
        <v>0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3" ht="15" x14ac:dyDescent="0.2">
      <c r="A19" s="41" t="str">
        <f>TabelaDeRendimentos8131563371115[[#This Row],[RENDIMENTOS]]</f>
        <v>Venda de Produtos Industrializados</v>
      </c>
      <c r="B19" s="7">
        <v>3</v>
      </c>
      <c r="C19" s="8">
        <v>3</v>
      </c>
      <c r="D19" s="6">
        <f>TabelaDeRendimentos8131563371119232731[[#This Row],[REAL]]-TabelaDeRendimentos8131563371119232731[[#This Row],[ESTIMADO]]</f>
        <v>0</v>
      </c>
      <c r="E19" s="38"/>
      <c r="F19" s="41" t="s">
        <v>5</v>
      </c>
      <c r="G19" s="6">
        <f>TabelaDeDespesasDePessoal11161865591321252933[[#Totals],[ESTIMADO]]+TabelaDeDespesasOperacionais7121462261018222630[[#Totals],[ESTIMADO]]</f>
        <v>0</v>
      </c>
      <c r="H19" s="6">
        <f>TabelaDeDespesasDePessoal11161865591321252933[[#Totals],[REAL]]+TabelaDeDespesasOperacionais7121462261018222630[[#Totals],[REAL]]</f>
        <v>0</v>
      </c>
      <c r="I19" s="6">
        <f>TabelaDeTotais9141664481220242832[[#This Row],[ESTIMADO]]-TabelaDeTotais9141664481220242832[[#This Row],[REAL]]</f>
        <v>0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3" ht="15" x14ac:dyDescent="0.2">
      <c r="A20" s="41" t="str">
        <f>TabelaDeRendimentos8131563371115[[#This Row],[RENDIMENTOS]]</f>
        <v>Prestação de Serviços</v>
      </c>
      <c r="B20" s="7">
        <v>0</v>
      </c>
      <c r="C20" s="8">
        <v>0</v>
      </c>
      <c r="D20" s="6">
        <f>TabelaDeRendimentos8131563371119232731[[#This Row],[REAL]]-TabelaDeRendimentos8131563371119232731[[#This Row],[ESTIMADO]]</f>
        <v>0</v>
      </c>
      <c r="E20" s="38"/>
      <c r="F20" s="42" t="s">
        <v>6</v>
      </c>
      <c r="G20" s="15">
        <f>G18-G19</f>
        <v>5</v>
      </c>
      <c r="H20" s="15">
        <f>H18-H19</f>
        <v>5</v>
      </c>
      <c r="I20" s="16">
        <f>TabelaDeTotais9141664481220242832[[#Totals],[REAL]]-TabelaDeTotais9141664481220242832[[#Totals],[ESTIMADO]]</f>
        <v>0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3" ht="15" x14ac:dyDescent="0.2">
      <c r="A21" s="41" t="str">
        <f>TabelaDeRendimentos8131563371115[[#This Row],[RENDIMENTOS]]</f>
        <v>Outras receitas</v>
      </c>
      <c r="B21" s="7">
        <v>0</v>
      </c>
      <c r="C21" s="8">
        <v>0</v>
      </c>
      <c r="D21" s="6">
        <f>TabelaDeRendimentos8131563371119232731[[#This Row],[REAL]]-TabelaDeRendimentos8131563371119232731[[#This Row],[ESTIMADO]]</f>
        <v>0</v>
      </c>
      <c r="E21" s="38"/>
      <c r="F21" s="38"/>
      <c r="G21" s="38"/>
      <c r="H21" s="38"/>
      <c r="I21" s="3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3" ht="15" x14ac:dyDescent="0.2">
      <c r="A22" s="43" t="s">
        <v>11</v>
      </c>
      <c r="B22" s="44">
        <f>SUBTOTAL(9,TabelaDeRendimentos8131563371119232731[ESTIMADO])</f>
        <v>5</v>
      </c>
      <c r="C22" s="44">
        <f>SUBTOTAL(9,TabelaDeRendimentos8131563371119232731[REAL])</f>
        <v>5</v>
      </c>
      <c r="D22" s="45">
        <f>SUBTOTAL(9,TabelaDeRendimentos8131563371119232731[DIFERENÇA])</f>
        <v>0</v>
      </c>
      <c r="E22" s="38"/>
      <c r="F22" s="38"/>
      <c r="G22" s="38"/>
      <c r="H22" s="38"/>
      <c r="I22" s="3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3" ht="15" x14ac:dyDescent="0.2">
      <c r="A23" s="46"/>
      <c r="B23" s="47"/>
      <c r="C23" s="47"/>
      <c r="D23" s="47"/>
      <c r="E23" s="38"/>
      <c r="F23" s="38"/>
      <c r="G23" s="38"/>
      <c r="H23" s="38"/>
      <c r="I23" s="3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3" ht="15" x14ac:dyDescent="0.2">
      <c r="A24" s="38"/>
      <c r="B24" s="31">
        <f>$B$16</f>
        <v>2024</v>
      </c>
      <c r="C24" s="31">
        <f>$C$16</f>
        <v>2024</v>
      </c>
      <c r="D24" s="38"/>
      <c r="E24" s="38"/>
      <c r="F24" s="38"/>
      <c r="G24" s="38"/>
      <c r="H24" s="38"/>
      <c r="I24" s="3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15" x14ac:dyDescent="0.2">
      <c r="A25" s="48" t="s">
        <v>17</v>
      </c>
      <c r="B25" s="31" t="s">
        <v>1</v>
      </c>
      <c r="C25" s="31" t="s">
        <v>2</v>
      </c>
      <c r="D25" s="31" t="s">
        <v>3</v>
      </c>
      <c r="E25" s="38"/>
      <c r="F25" s="38"/>
      <c r="G25" s="38"/>
      <c r="H25" s="38"/>
      <c r="I25" s="38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3" ht="15" x14ac:dyDescent="0.2">
      <c r="A26" s="41" t="str">
        <f>TabelaDeDespesasDePessoal11161865591317[[#This Row],[DESPESAS PRINCIPAIS]]</f>
        <v>Compra de Mercadorias</v>
      </c>
      <c r="B26" s="7">
        <v>0</v>
      </c>
      <c r="C26" s="9">
        <v>0</v>
      </c>
      <c r="D26" s="6">
        <f>TabelaDeDespesasDePessoal11161865591321252933[[#This Row],[ESTIMADO]]-TabelaDeDespesasDePessoal11161865591321252933[[#This Row],[REAL]]</f>
        <v>0</v>
      </c>
      <c r="E26" s="38"/>
      <c r="F26" s="38"/>
      <c r="G26" s="38"/>
      <c r="H26" s="38"/>
      <c r="I26" s="3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3" ht="15" x14ac:dyDescent="0.2">
      <c r="A27" s="41" t="str">
        <f>TabelaDeDespesasDePessoal11161865591317[[#This Row],[DESPESAS PRINCIPAIS]]</f>
        <v>Material de Expediente</v>
      </c>
      <c r="B27" s="7">
        <v>0</v>
      </c>
      <c r="C27" s="9">
        <v>0</v>
      </c>
      <c r="D27" s="6">
        <f>TabelaDeDespesasDePessoal11161865591321252933[[#This Row],[ESTIMADO]]-TabelaDeDespesasDePessoal11161865591321252933[[#This Row],[REAL]]</f>
        <v>0</v>
      </c>
      <c r="E27" s="38"/>
      <c r="F27" s="38"/>
      <c r="G27" s="38"/>
      <c r="H27" s="38"/>
      <c r="I27" s="38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3" ht="15" x14ac:dyDescent="0.2">
      <c r="A28" s="41" t="str">
        <f>TabelaDeDespesasDePessoal11161865591317[[#This Row],[DESPESAS PRINCIPAIS]]</f>
        <v>Funcionários e Pro Labore</v>
      </c>
      <c r="B28" s="7">
        <v>0</v>
      </c>
      <c r="C28" s="9">
        <v>0</v>
      </c>
      <c r="D28" s="6">
        <f>TabelaDeDespesasDePessoal11161865591321252933[[#This Row],[ESTIMADO]]-TabelaDeDespesasDePessoal11161865591321252933[[#This Row],[REAL]]</f>
        <v>0</v>
      </c>
      <c r="E28" s="38"/>
      <c r="F28" s="38"/>
      <c r="G28" s="38"/>
      <c r="H28" s="38"/>
      <c r="I28" s="38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3" ht="15" x14ac:dyDescent="0.2">
      <c r="A29" s="41" t="str">
        <f>TabelaDeDespesasDePessoal11161865591317[[#This Row],[DESPESAS PRINCIPAIS]]</f>
        <v>Veículos (Manutenção e Combustível)</v>
      </c>
      <c r="B29" s="7">
        <v>0</v>
      </c>
      <c r="C29" s="9">
        <v>0</v>
      </c>
      <c r="D29" s="6">
        <f>TabelaDeDespesasDePessoal11161865591321252933[[#This Row],[ESTIMADO]]-TabelaDeDespesasDePessoal11161865591321252933[[#This Row],[REAL]]</f>
        <v>0</v>
      </c>
      <c r="E29" s="38"/>
      <c r="F29" s="38"/>
      <c r="G29" s="38"/>
      <c r="H29" s="38"/>
      <c r="I29" s="3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3" ht="15" x14ac:dyDescent="0.2">
      <c r="A30" s="49" t="s">
        <v>19</v>
      </c>
      <c r="B30" s="50">
        <f>SUBTOTAL(9,TabelaDeDespesasDePessoal11161865591321252933[ESTIMADO])</f>
        <v>0</v>
      </c>
      <c r="C30" s="50">
        <f>SUBTOTAL(9,TabelaDeDespesasDePessoal11161865591321252933[REAL])</f>
        <v>0</v>
      </c>
      <c r="D30" s="50">
        <f>SUBTOTAL(9,TabelaDeDespesasDePessoal11161865591321252933[DIFERENÇA])</f>
        <v>0</v>
      </c>
      <c r="E30" s="38"/>
      <c r="F30" s="38"/>
      <c r="G30" s="38"/>
      <c r="H30" s="38"/>
      <c r="I30" s="3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3" ht="15" x14ac:dyDescent="0.2">
      <c r="A31" s="38"/>
      <c r="B31" s="38"/>
      <c r="C31" s="38"/>
      <c r="D31" s="38"/>
      <c r="E31" s="38"/>
      <c r="F31" s="38"/>
      <c r="G31" s="38"/>
      <c r="H31" s="38"/>
      <c r="I31" s="3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15" x14ac:dyDescent="0.2">
      <c r="A32" s="38"/>
      <c r="B32" s="31">
        <f>$B$16</f>
        <v>2024</v>
      </c>
      <c r="C32" s="31">
        <f>$C$16</f>
        <v>2024</v>
      </c>
      <c r="D32" s="38"/>
      <c r="E32" s="38"/>
      <c r="F32" s="38"/>
      <c r="G32" s="38"/>
      <c r="H32" s="38"/>
      <c r="I32" s="3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522" s="3" customFormat="1" ht="15" x14ac:dyDescent="0.2">
      <c r="A33" s="48" t="s">
        <v>21</v>
      </c>
      <c r="B33" s="31" t="s">
        <v>1</v>
      </c>
      <c r="C33" s="31" t="s">
        <v>2</v>
      </c>
      <c r="D33" s="31" t="s">
        <v>3</v>
      </c>
      <c r="E33" s="38"/>
      <c r="F33" s="38"/>
      <c r="G33" s="38"/>
      <c r="H33" s="38"/>
      <c r="I33" s="3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</row>
    <row r="34" spans="1:522" s="3" customFormat="1" ht="15" x14ac:dyDescent="0.2">
      <c r="A34" s="41" t="str">
        <f>TabelaDeDespesasOperacionais7121462261014[[#This Row],[OUTRAS DESPESAS]]</f>
        <v>Energia Elétrica</v>
      </c>
      <c r="B34" s="10">
        <v>0</v>
      </c>
      <c r="C34" s="11">
        <v>0</v>
      </c>
      <c r="D34" s="51">
        <f>TabelaDeDespesasOperacionais7121462261018222630[[#This Row],[ESTIMADO]]-TabelaDeDespesasOperacionais7121462261018222630[[#This Row],[REAL]]</f>
        <v>0</v>
      </c>
      <c r="E34" s="38"/>
      <c r="F34" s="38"/>
      <c r="G34" s="38"/>
      <c r="H34" s="38"/>
      <c r="I34" s="38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</row>
    <row r="35" spans="1:522" s="3" customFormat="1" ht="16.5" customHeight="1" x14ac:dyDescent="0.2">
      <c r="A35" s="41" t="str">
        <f>TabelaDeDespesasOperacionais7121462261014[[#This Row],[OUTRAS DESPESAS]]</f>
        <v>Telefone e Internet</v>
      </c>
      <c r="B35" s="10">
        <v>0</v>
      </c>
      <c r="C35" s="11">
        <v>0</v>
      </c>
      <c r="D35" s="51">
        <f>TabelaDeDespesasOperacionais7121462261018222630[[#This Row],[ESTIMADO]]-TabelaDeDespesasOperacionais7121462261018222630[[#This Row],[REAL]]</f>
        <v>0</v>
      </c>
      <c r="E35" s="38"/>
      <c r="F35" s="38"/>
      <c r="G35" s="38"/>
      <c r="H35" s="38"/>
      <c r="I35" s="38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</row>
    <row r="36" spans="1:522" s="3" customFormat="1" ht="16.5" customHeight="1" x14ac:dyDescent="0.2">
      <c r="A36" s="41" t="str">
        <f>TabelaDeDespesasOperacionais7121462261014[[#This Row],[OUTRAS DESPESAS]]</f>
        <v>Água e Esgoto</v>
      </c>
      <c r="B36" s="10">
        <v>0</v>
      </c>
      <c r="C36" s="11">
        <v>0</v>
      </c>
      <c r="D36" s="51">
        <f>TabelaDeDespesasOperacionais7121462261018222630[[#This Row],[ESTIMADO]]-TabelaDeDespesasOperacionais7121462261018222630[[#This Row],[REAL]]</f>
        <v>0</v>
      </c>
      <c r="E36" s="38"/>
      <c r="F36" s="38"/>
      <c r="G36" s="38"/>
      <c r="H36" s="38"/>
      <c r="I36" s="38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</row>
    <row r="37" spans="1:522" s="3" customFormat="1" ht="16.5" customHeight="1" x14ac:dyDescent="0.2">
      <c r="A37" s="41" t="str">
        <f>TabelaDeDespesasOperacionais7121462261014[[#This Row],[OUTRAS DESPESAS]]</f>
        <v>Consultorias</v>
      </c>
      <c r="B37" s="10">
        <v>0</v>
      </c>
      <c r="C37" s="11">
        <v>0</v>
      </c>
      <c r="D37" s="51">
        <f>TabelaDeDespesasOperacionais7121462261018222630[[#This Row],[ESTIMADO]]-TabelaDeDespesasOperacionais7121462261018222630[[#This Row],[REAL]]</f>
        <v>0</v>
      </c>
      <c r="E37" s="38"/>
      <c r="F37" s="38"/>
      <c r="G37" s="38"/>
      <c r="H37" s="38"/>
      <c r="I37" s="38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</row>
    <row r="38" spans="1:522" s="3" customFormat="1" ht="16.5" customHeight="1" x14ac:dyDescent="0.2">
      <c r="A38" s="41" t="str">
        <f>TabelaDeDespesasOperacionais7121462261014[[#This Row],[OUTRAS DESPESAS]]</f>
        <v>Assistência Técnica</v>
      </c>
      <c r="B38" s="10">
        <v>0</v>
      </c>
      <c r="C38" s="11">
        <v>0</v>
      </c>
      <c r="D38" s="51">
        <f>TabelaDeDespesasOperacionais7121462261018222630[[#This Row],[ESTIMADO]]-TabelaDeDespesasOperacionais7121462261018222630[[#This Row],[REAL]]</f>
        <v>0</v>
      </c>
      <c r="E38" s="38"/>
      <c r="F38" s="38"/>
      <c r="G38" s="38"/>
      <c r="H38" s="38"/>
      <c r="I38" s="38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</row>
    <row r="39" spans="1:522" s="3" customFormat="1" ht="16.5" customHeight="1" x14ac:dyDescent="0.2">
      <c r="A39" s="41" t="str">
        <f>TabelaDeDespesasOperacionais7121462261014[[#This Row],[OUTRAS DESPESAS]]</f>
        <v>Sistema de Gestão</v>
      </c>
      <c r="B39" s="10">
        <v>0</v>
      </c>
      <c r="C39" s="11">
        <v>0</v>
      </c>
      <c r="D39" s="51">
        <f>TabelaDeDespesasOperacionais7121462261018222630[[#This Row],[ESTIMADO]]-TabelaDeDespesasOperacionais7121462261018222630[[#This Row],[REAL]]</f>
        <v>0</v>
      </c>
      <c r="E39" s="38"/>
      <c r="F39" s="38"/>
      <c r="G39" s="38"/>
      <c r="H39" s="38"/>
      <c r="I39" s="3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</row>
    <row r="40" spans="1:522" s="3" customFormat="1" ht="16.5" customHeight="1" x14ac:dyDescent="0.2">
      <c r="A40" s="41" t="str">
        <f>TabelaDeDespesasOperacionais7121462261014[[#This Row],[OUTRAS DESPESAS]]</f>
        <v>Marketing e Publicidade</v>
      </c>
      <c r="B40" s="10">
        <v>0</v>
      </c>
      <c r="C40" s="11">
        <v>0</v>
      </c>
      <c r="D40" s="51">
        <f>TabelaDeDespesasOperacionais7121462261018222630[[#This Row],[ESTIMADO]]-TabelaDeDespesasOperacionais7121462261018222630[[#This Row],[REAL]]</f>
        <v>0</v>
      </c>
      <c r="E40" s="38"/>
      <c r="F40" s="38"/>
      <c r="G40" s="38"/>
      <c r="H40" s="38"/>
      <c r="I40" s="38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</row>
    <row r="41" spans="1:522" s="3" customFormat="1" ht="16.5" customHeight="1" x14ac:dyDescent="0.2">
      <c r="A41" s="41" t="str">
        <f>TabelaDeDespesasOperacionais7121462261014[[#This Row],[OUTRAS DESPESAS]]</f>
        <v>Fretes, Seguros e Correios</v>
      </c>
      <c r="B41" s="10">
        <v>0</v>
      </c>
      <c r="C41" s="11">
        <v>0</v>
      </c>
      <c r="D41" s="51">
        <f>TabelaDeDespesasOperacionais7121462261018222630[[#This Row],[ESTIMADO]]-TabelaDeDespesasOperacionais7121462261018222630[[#This Row],[REAL]]</f>
        <v>0</v>
      </c>
      <c r="E41" s="38"/>
      <c r="F41" s="38"/>
      <c r="G41" s="38"/>
      <c r="H41" s="38"/>
      <c r="I41" s="3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</row>
    <row r="42" spans="1:522" s="3" customFormat="1" ht="16.5" customHeight="1" x14ac:dyDescent="0.2">
      <c r="A42" s="41" t="str">
        <f>TabelaDeDespesasOperacionais7121462261014[[#This Row],[OUTRAS DESPESAS]]</f>
        <v>Comissões</v>
      </c>
      <c r="B42" s="10">
        <v>0</v>
      </c>
      <c r="C42" s="11">
        <v>0</v>
      </c>
      <c r="D42" s="51">
        <f>TabelaDeDespesasOperacionais7121462261018222630[[#This Row],[ESTIMADO]]-TabelaDeDespesasOperacionais7121462261018222630[[#This Row],[REAL]]</f>
        <v>0</v>
      </c>
      <c r="E42" s="38"/>
      <c r="F42" s="38"/>
      <c r="G42" s="38"/>
      <c r="H42" s="38"/>
      <c r="I42" s="38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</row>
    <row r="43" spans="1:522" s="3" customFormat="1" ht="16.5" customHeight="1" x14ac:dyDescent="0.2">
      <c r="A43" s="41" t="str">
        <f>TabelaDeDespesasOperacionais7121462261014[[#This Row],[OUTRAS DESPESAS]]</f>
        <v>Empréstimos e Financiamentos</v>
      </c>
      <c r="B43" s="10">
        <v>0</v>
      </c>
      <c r="C43" s="11">
        <v>0</v>
      </c>
      <c r="D43" s="51">
        <f>TabelaDeDespesasOperacionais7121462261018222630[[#This Row],[ESTIMADO]]-TabelaDeDespesasOperacionais7121462261018222630[[#This Row],[REAL]]</f>
        <v>0</v>
      </c>
      <c r="E43" s="38"/>
      <c r="F43" s="38"/>
      <c r="G43" s="38"/>
      <c r="H43" s="38"/>
      <c r="I43" s="38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</row>
    <row r="44" spans="1:522" s="3" customFormat="1" ht="16.5" customHeight="1" x14ac:dyDescent="0.2">
      <c r="A44" s="41" t="str">
        <f>TabelaDeDespesasOperacionais7121462261014[[#This Row],[OUTRAS DESPESAS]]</f>
        <v>Impostos</v>
      </c>
      <c r="B44" s="10">
        <v>0</v>
      </c>
      <c r="C44" s="11">
        <v>0</v>
      </c>
      <c r="D44" s="51">
        <f>TabelaDeDespesasOperacionais7121462261018222630[[#This Row],[ESTIMADO]]-TabelaDeDespesasOperacionais7121462261018222630[[#This Row],[REAL]]</f>
        <v>0</v>
      </c>
      <c r="E44" s="38"/>
      <c r="F44" s="38"/>
      <c r="G44" s="38"/>
      <c r="H44" s="38"/>
      <c r="I44" s="38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</row>
    <row r="45" spans="1:522" s="3" customFormat="1" ht="16.5" customHeight="1" x14ac:dyDescent="0.2">
      <c r="A45" s="41" t="str">
        <f>TabelaDeDespesasOperacionais7121462261014[[#This Row],[OUTRAS DESPESAS]]</f>
        <v>Outros</v>
      </c>
      <c r="B45" s="10">
        <v>0</v>
      </c>
      <c r="C45" s="11">
        <v>0</v>
      </c>
      <c r="D45" s="51">
        <f>TabelaDeDespesasOperacionais7121462261018222630[[#This Row],[ESTIMADO]]-TabelaDeDespesasOperacionais7121462261018222630[[#This Row],[REAL]]</f>
        <v>0</v>
      </c>
      <c r="E45" s="38"/>
      <c r="F45" s="38"/>
      <c r="G45" s="38"/>
      <c r="H45" s="38"/>
      <c r="I45" s="38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</row>
    <row r="46" spans="1:522" s="3" customFormat="1" ht="16.5" customHeight="1" x14ac:dyDescent="0.2">
      <c r="A46" s="41" t="str">
        <f>TabelaDeDespesasOperacionais7121462261014[[#This Row],[OUTRAS DESPESAS]]</f>
        <v>Outros</v>
      </c>
      <c r="B46" s="10">
        <v>0</v>
      </c>
      <c r="C46" s="11">
        <v>0</v>
      </c>
      <c r="D46" s="51">
        <f>TabelaDeDespesasOperacionais7121462261018222630[[#This Row],[ESTIMADO]]-TabelaDeDespesasOperacionais7121462261018222630[[#This Row],[REAL]]</f>
        <v>0</v>
      </c>
      <c r="E46" s="38"/>
      <c r="F46" s="38"/>
      <c r="G46" s="38"/>
      <c r="H46" s="38"/>
      <c r="I46" s="3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</row>
    <row r="47" spans="1:522" s="3" customFormat="1" ht="16.5" customHeight="1" x14ac:dyDescent="0.2">
      <c r="A47" s="41" t="str">
        <f>TabelaDeDespesasOperacionais7121462261014[[#This Row],[OUTRAS DESPESAS]]</f>
        <v>Outros</v>
      </c>
      <c r="B47" s="10">
        <v>0</v>
      </c>
      <c r="C47" s="11">
        <v>0</v>
      </c>
      <c r="D47" s="51">
        <f>TabelaDeDespesasOperacionais7121462261018222630[[#This Row],[ESTIMADO]]-TabelaDeDespesasOperacionais7121462261018222630[[#This Row],[REAL]]</f>
        <v>0</v>
      </c>
      <c r="E47" s="38"/>
      <c r="F47" s="38"/>
      <c r="G47" s="38"/>
      <c r="H47" s="38"/>
      <c r="I47" s="38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</row>
    <row r="48" spans="1:522" s="3" customFormat="1" ht="16.5" customHeight="1" x14ac:dyDescent="0.2">
      <c r="A48" s="41" t="str">
        <f>TabelaDeDespesasOperacionais7121462261014[[#This Row],[OUTRAS DESPESAS]]</f>
        <v>Outros</v>
      </c>
      <c r="B48" s="10">
        <v>0</v>
      </c>
      <c r="C48" s="11">
        <v>0</v>
      </c>
      <c r="D48" s="51">
        <f>TabelaDeDespesasOperacionais7121462261018222630[[#This Row],[ESTIMADO]]-TabelaDeDespesasOperacionais7121462261018222630[[#This Row],[REAL]]</f>
        <v>0</v>
      </c>
      <c r="E48" s="38"/>
      <c r="F48" s="38"/>
      <c r="G48" s="38"/>
      <c r="H48" s="38"/>
      <c r="I48" s="3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</row>
    <row r="49" spans="1:522" s="3" customFormat="1" ht="16.5" customHeight="1" x14ac:dyDescent="0.2">
      <c r="A49" s="41" t="str">
        <f>TabelaDeDespesasOperacionais7121462261014[[#This Row],[OUTRAS DESPESAS]]</f>
        <v>Outros</v>
      </c>
      <c r="B49" s="10">
        <v>0</v>
      </c>
      <c r="C49" s="11">
        <v>0</v>
      </c>
      <c r="D49" s="51">
        <f>TabelaDeDespesasOperacionais7121462261018222630[[#This Row],[ESTIMADO]]-TabelaDeDespesasOperacionais7121462261018222630[[#This Row],[REAL]]</f>
        <v>0</v>
      </c>
      <c r="E49" s="38"/>
      <c r="F49" s="38"/>
      <c r="G49" s="38"/>
      <c r="H49" s="38"/>
      <c r="I49" s="3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</row>
    <row r="50" spans="1:522" s="3" customFormat="1" ht="16" customHeight="1" x14ac:dyDescent="0.2">
      <c r="A50" s="49" t="s">
        <v>22</v>
      </c>
      <c r="B50" s="50">
        <f>SUBTOTAL(9,TabelaDeDespesasOperacionais7121462261018222630[ESTIMADO])</f>
        <v>0</v>
      </c>
      <c r="C50" s="50">
        <f>SUBTOTAL(9,TabelaDeDespesasOperacionais7121462261018222630[REAL])</f>
        <v>0</v>
      </c>
      <c r="D50" s="50">
        <f>SUBTOTAL(9,TabelaDeDespesasOperacionais7121462261018222630[DIFERENÇA])</f>
        <v>0</v>
      </c>
      <c r="E50" s="38"/>
      <c r="F50" s="38"/>
      <c r="G50" s="38"/>
      <c r="H50" s="38"/>
      <c r="I50" s="38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</row>
    <row r="51" spans="1:522" ht="16" customHeight="1" x14ac:dyDescent="0.2">
      <c r="A51" s="4" t="s">
        <v>8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522" ht="16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522" ht="16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522" ht="16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522" ht="16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522" ht="16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522" ht="16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522" ht="16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522" ht="16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522" ht="16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522" ht="16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522" ht="16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522" ht="16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522" ht="16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6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6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6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6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6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6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6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6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6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6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6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6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6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6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6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6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6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6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6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6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6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6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6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6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6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6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6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6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6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6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6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6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6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6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6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6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6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6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6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6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6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6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6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6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6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6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6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6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6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6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6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6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6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6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6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6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6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6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6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6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6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6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6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6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6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6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6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6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6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6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6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6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6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6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6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6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6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6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6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6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6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6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6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6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6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6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6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6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6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6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6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6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6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6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6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6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6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6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6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6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6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6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6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6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6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6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6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6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6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6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6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6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6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6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6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6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6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6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6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6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6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6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6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6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6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6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6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6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6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6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6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6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6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6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6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6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6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6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6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6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6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6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6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6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6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6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6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6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6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6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6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6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6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6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6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6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6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6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6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6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6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6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6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6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6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6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6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6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6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6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6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6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6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6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6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6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6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6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6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6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6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6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6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6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6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6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6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6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6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6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6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6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6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6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6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6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6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6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6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6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6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6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6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6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6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6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6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6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6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6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6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6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6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6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6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6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6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6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6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6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6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6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6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6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6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6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6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6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6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6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6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6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6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6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6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6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6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6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6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6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6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6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6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6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6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6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6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6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6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6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6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6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6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6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6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6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6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6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6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6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6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6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6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6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6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6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6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6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6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6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6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6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6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6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6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6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6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6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6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6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6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6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6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6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6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6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6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6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6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6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6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6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6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6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6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6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6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6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6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6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6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6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6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6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6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6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6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6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6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6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6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6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6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6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6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6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6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6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6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6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6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6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6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6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6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6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6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6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6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6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6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6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6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6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6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6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6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6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6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6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6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6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6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6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6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6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6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6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6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6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6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6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6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6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6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6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6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6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6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6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6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6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6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6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6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6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6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6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6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6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6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6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6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6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6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6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6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6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6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6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6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6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6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6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6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6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6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6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6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6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6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6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6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6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6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6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6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6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6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6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6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6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6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6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6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6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6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6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6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6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6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6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6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6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6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6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6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6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6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6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6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6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6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6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6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6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6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6" customHeight="1" x14ac:dyDescent="0.2">
      <c r="A492"/>
      <c r="B492"/>
      <c r="C492"/>
      <c r="D492"/>
      <c r="E492"/>
      <c r="F492"/>
      <c r="G492"/>
      <c r="H492"/>
      <c r="I492"/>
      <c r="J492"/>
    </row>
    <row r="493" spans="1:23" ht="16" customHeight="1" x14ac:dyDescent="0.2">
      <c r="A493"/>
      <c r="B493"/>
      <c r="C493"/>
      <c r="D493"/>
      <c r="E493"/>
      <c r="F493"/>
      <c r="G493"/>
      <c r="H493"/>
      <c r="I493"/>
      <c r="J493"/>
    </row>
    <row r="494" spans="1:23" ht="16" customHeight="1" x14ac:dyDescent="0.2">
      <c r="A494"/>
      <c r="B494"/>
      <c r="C494"/>
      <c r="D494"/>
      <c r="E494"/>
      <c r="F494"/>
      <c r="G494"/>
      <c r="H494"/>
      <c r="I494"/>
      <c r="J494"/>
    </row>
    <row r="495" spans="1:23" ht="16" customHeight="1" x14ac:dyDescent="0.2">
      <c r="A495"/>
      <c r="B495"/>
      <c r="C495"/>
      <c r="D495"/>
      <c r="E495"/>
      <c r="F495"/>
      <c r="G495"/>
      <c r="H495"/>
      <c r="I495"/>
      <c r="J495"/>
    </row>
    <row r="496" spans="1:23" ht="16" customHeight="1" x14ac:dyDescent="0.2">
      <c r="A496"/>
      <c r="B496"/>
      <c r="C496"/>
      <c r="D496"/>
      <c r="E496"/>
      <c r="F496"/>
      <c r="G496"/>
      <c r="H496"/>
      <c r="I496"/>
      <c r="J496"/>
    </row>
    <row r="497" customFormat="1" ht="16" customHeight="1" x14ac:dyDescent="0.2"/>
    <row r="498" customFormat="1" ht="16" customHeight="1" x14ac:dyDescent="0.2"/>
    <row r="499" customFormat="1" ht="16" customHeight="1" x14ac:dyDescent="0.2"/>
    <row r="500" customFormat="1" ht="16" customHeight="1" x14ac:dyDescent="0.2"/>
    <row r="501" customFormat="1" ht="16" customHeight="1" x14ac:dyDescent="0.2"/>
    <row r="502" customFormat="1" ht="16" customHeight="1" x14ac:dyDescent="0.2"/>
    <row r="503" customFormat="1" ht="16" customHeight="1" x14ac:dyDescent="0.2"/>
    <row r="504" customFormat="1" ht="16" customHeight="1" x14ac:dyDescent="0.2"/>
    <row r="505" customFormat="1" ht="16" customHeight="1" x14ac:dyDescent="0.2"/>
    <row r="506" customFormat="1" ht="16" customHeight="1" x14ac:dyDescent="0.2"/>
    <row r="507" customFormat="1" ht="16" customHeight="1" x14ac:dyDescent="0.2"/>
    <row r="508" customFormat="1" ht="16" customHeight="1" x14ac:dyDescent="0.2"/>
    <row r="509" customFormat="1" ht="16" customHeight="1" x14ac:dyDescent="0.2"/>
    <row r="510" customFormat="1" ht="16" customHeight="1" x14ac:dyDescent="0.2"/>
    <row r="511" customFormat="1" ht="16" customHeight="1" x14ac:dyDescent="0.2"/>
    <row r="512" customFormat="1" ht="16" customHeight="1" x14ac:dyDescent="0.2"/>
    <row r="513" customFormat="1" ht="16" customHeight="1" x14ac:dyDescent="0.2"/>
    <row r="514" customFormat="1" ht="16" customHeight="1" x14ac:dyDescent="0.2"/>
    <row r="515" customFormat="1" ht="16" customHeight="1" x14ac:dyDescent="0.2"/>
    <row r="516" customFormat="1" ht="16" customHeight="1" x14ac:dyDescent="0.2"/>
    <row r="517" customFormat="1" ht="16" customHeight="1" x14ac:dyDescent="0.2"/>
    <row r="518" customFormat="1" ht="16" customHeight="1" x14ac:dyDescent="0.2"/>
    <row r="519" customFormat="1" ht="16" customHeight="1" x14ac:dyDescent="0.2"/>
    <row r="520" customFormat="1" ht="16" customHeight="1" x14ac:dyDescent="0.2"/>
    <row r="521" customFormat="1" ht="16" customHeight="1" x14ac:dyDescent="0.2"/>
    <row r="522" customFormat="1" ht="16" customHeight="1" x14ac:dyDescent="0.2"/>
    <row r="523" customFormat="1" ht="16" customHeight="1" x14ac:dyDescent="0.2"/>
    <row r="524" customFormat="1" ht="16" customHeight="1" x14ac:dyDescent="0.2"/>
    <row r="525" customFormat="1" ht="16" customHeight="1" x14ac:dyDescent="0.2"/>
    <row r="526" customFormat="1" ht="16" customHeight="1" x14ac:dyDescent="0.2"/>
    <row r="527" customFormat="1" ht="16" customHeight="1" x14ac:dyDescent="0.2"/>
    <row r="528" customFormat="1" ht="16" customHeight="1" x14ac:dyDescent="0.2"/>
    <row r="529" customFormat="1" ht="16" customHeight="1" x14ac:dyDescent="0.2"/>
    <row r="530" customFormat="1" ht="16" customHeight="1" x14ac:dyDescent="0.2"/>
    <row r="531" customFormat="1" ht="16" customHeight="1" x14ac:dyDescent="0.2"/>
    <row r="532" customFormat="1" ht="16" customHeight="1" x14ac:dyDescent="0.2"/>
    <row r="533" customFormat="1" ht="16" customHeight="1" x14ac:dyDescent="0.2"/>
    <row r="534" customFormat="1" ht="16" customHeight="1" x14ac:dyDescent="0.2"/>
    <row r="535" customFormat="1" ht="16" customHeight="1" x14ac:dyDescent="0.2"/>
    <row r="536" customFormat="1" ht="16" customHeight="1" x14ac:dyDescent="0.2"/>
    <row r="537" customFormat="1" ht="16" customHeight="1" x14ac:dyDescent="0.2"/>
    <row r="538" customFormat="1" ht="16" customHeight="1" x14ac:dyDescent="0.2"/>
    <row r="539" customFormat="1" ht="16" customHeight="1" x14ac:dyDescent="0.2"/>
    <row r="540" customFormat="1" ht="16" customHeight="1" x14ac:dyDescent="0.2"/>
    <row r="541" customFormat="1" ht="16" customHeight="1" x14ac:dyDescent="0.2"/>
    <row r="542" customFormat="1" ht="16" customHeight="1" x14ac:dyDescent="0.2"/>
    <row r="543" customFormat="1" ht="16" customHeight="1" x14ac:dyDescent="0.2"/>
    <row r="544" customFormat="1" ht="16" customHeight="1" x14ac:dyDescent="0.2"/>
    <row r="545" customFormat="1" ht="16" customHeight="1" x14ac:dyDescent="0.2"/>
    <row r="546" customFormat="1" ht="16" customHeight="1" x14ac:dyDescent="0.2"/>
    <row r="547" customFormat="1" ht="16" customHeight="1" x14ac:dyDescent="0.2"/>
    <row r="548" customFormat="1" ht="16" customHeight="1" x14ac:dyDescent="0.2"/>
    <row r="549" customFormat="1" ht="16" customHeight="1" x14ac:dyDescent="0.2"/>
    <row r="550" customFormat="1" ht="16" customHeight="1" x14ac:dyDescent="0.2"/>
    <row r="551" customFormat="1" ht="16" customHeight="1" x14ac:dyDescent="0.2"/>
    <row r="552" customFormat="1" ht="16" customHeight="1" x14ac:dyDescent="0.2"/>
    <row r="553" customFormat="1" ht="16" customHeight="1" x14ac:dyDescent="0.2"/>
    <row r="554" customFormat="1" ht="16" customHeight="1" x14ac:dyDescent="0.2"/>
    <row r="555" customFormat="1" ht="16" customHeight="1" x14ac:dyDescent="0.2"/>
    <row r="556" customFormat="1" ht="16" customHeight="1" x14ac:dyDescent="0.2"/>
    <row r="557" customFormat="1" ht="16" customHeight="1" x14ac:dyDescent="0.2"/>
    <row r="558" customFormat="1" ht="16" customHeight="1" x14ac:dyDescent="0.2"/>
    <row r="559" customFormat="1" ht="16" customHeight="1" x14ac:dyDescent="0.2"/>
    <row r="560" customFormat="1" ht="16" customHeight="1" x14ac:dyDescent="0.2"/>
    <row r="561" customFormat="1" ht="16" customHeight="1" x14ac:dyDescent="0.2"/>
    <row r="562" customFormat="1" ht="16" customHeight="1" x14ac:dyDescent="0.2"/>
    <row r="563" customFormat="1" ht="16" customHeight="1" x14ac:dyDescent="0.2"/>
    <row r="564" customFormat="1" ht="16" customHeight="1" x14ac:dyDescent="0.2"/>
    <row r="565" customFormat="1" ht="16" customHeight="1" x14ac:dyDescent="0.2"/>
    <row r="566" customFormat="1" ht="16" customHeight="1" x14ac:dyDescent="0.2"/>
    <row r="567" customFormat="1" ht="16" customHeight="1" x14ac:dyDescent="0.2"/>
    <row r="568" customFormat="1" ht="16" customHeight="1" x14ac:dyDescent="0.2"/>
    <row r="569" customFormat="1" ht="16" customHeight="1" x14ac:dyDescent="0.2"/>
    <row r="570" customFormat="1" ht="16" customHeight="1" x14ac:dyDescent="0.2"/>
    <row r="571" customFormat="1" ht="16" customHeight="1" x14ac:dyDescent="0.2"/>
    <row r="572" customFormat="1" ht="16" customHeight="1" x14ac:dyDescent="0.2"/>
    <row r="573" customFormat="1" ht="16" customHeight="1" x14ac:dyDescent="0.2"/>
    <row r="574" customFormat="1" ht="16" customHeight="1" x14ac:dyDescent="0.2"/>
    <row r="575" customFormat="1" ht="16" customHeight="1" x14ac:dyDescent="0.2"/>
    <row r="576" customFormat="1" ht="16" customHeight="1" x14ac:dyDescent="0.2"/>
    <row r="577" customFormat="1" ht="16" customHeight="1" x14ac:dyDescent="0.2"/>
    <row r="578" customFormat="1" ht="16" customHeight="1" x14ac:dyDescent="0.2"/>
    <row r="579" customFormat="1" ht="16" customHeight="1" x14ac:dyDescent="0.2"/>
    <row r="580" customFormat="1" ht="16" customHeight="1" x14ac:dyDescent="0.2"/>
    <row r="581" customFormat="1" ht="16" customHeight="1" x14ac:dyDescent="0.2"/>
    <row r="582" customFormat="1" ht="16" customHeight="1" x14ac:dyDescent="0.2"/>
    <row r="583" customFormat="1" ht="16" customHeight="1" x14ac:dyDescent="0.2"/>
    <row r="584" customFormat="1" ht="16" customHeight="1" x14ac:dyDescent="0.2"/>
    <row r="585" customFormat="1" ht="16" customHeight="1" x14ac:dyDescent="0.2"/>
    <row r="586" customFormat="1" ht="16" customHeight="1" x14ac:dyDescent="0.2"/>
    <row r="587" customFormat="1" ht="16" customHeight="1" x14ac:dyDescent="0.2"/>
    <row r="588" customFormat="1" ht="16" customHeight="1" x14ac:dyDescent="0.2"/>
    <row r="589" customFormat="1" ht="16" customHeight="1" x14ac:dyDescent="0.2"/>
    <row r="590" customFormat="1" ht="16" customHeight="1" x14ac:dyDescent="0.2"/>
    <row r="591" customFormat="1" ht="16" customHeight="1" x14ac:dyDescent="0.2"/>
    <row r="592" customFormat="1" ht="16" customHeight="1" x14ac:dyDescent="0.2"/>
    <row r="593" customFormat="1" ht="16" customHeight="1" x14ac:dyDescent="0.2"/>
    <row r="594" customFormat="1" ht="16" customHeight="1" x14ac:dyDescent="0.2"/>
    <row r="595" customFormat="1" ht="16" customHeight="1" x14ac:dyDescent="0.2"/>
    <row r="596" customFormat="1" ht="16" customHeight="1" x14ac:dyDescent="0.2"/>
    <row r="597" customFormat="1" ht="16" customHeight="1" x14ac:dyDescent="0.2"/>
    <row r="598" customFormat="1" ht="16" customHeight="1" x14ac:dyDescent="0.2"/>
    <row r="599" customFormat="1" ht="16" customHeight="1" x14ac:dyDescent="0.2"/>
    <row r="600" customFormat="1" ht="16" customHeight="1" x14ac:dyDescent="0.2"/>
    <row r="601" customFormat="1" ht="16" customHeight="1" x14ac:dyDescent="0.2"/>
    <row r="602" customFormat="1" ht="16" customHeight="1" x14ac:dyDescent="0.2"/>
    <row r="603" customFormat="1" ht="16" customHeight="1" x14ac:dyDescent="0.2"/>
    <row r="604" customFormat="1" ht="16" customHeight="1" x14ac:dyDescent="0.2"/>
    <row r="605" customFormat="1" ht="16" customHeight="1" x14ac:dyDescent="0.2"/>
    <row r="606" customFormat="1" ht="16" customHeight="1" x14ac:dyDescent="0.2"/>
    <row r="607" customFormat="1" ht="16" customHeight="1" x14ac:dyDescent="0.2"/>
    <row r="608" customFormat="1" ht="16" customHeight="1" x14ac:dyDescent="0.2"/>
    <row r="609" customFormat="1" ht="16" customHeight="1" x14ac:dyDescent="0.2"/>
    <row r="610" customFormat="1" ht="16" customHeight="1" x14ac:dyDescent="0.2"/>
    <row r="611" customFormat="1" ht="16" customHeight="1" x14ac:dyDescent="0.2"/>
    <row r="612" customFormat="1" ht="16" customHeight="1" x14ac:dyDescent="0.2"/>
    <row r="613" customFormat="1" ht="16" customHeight="1" x14ac:dyDescent="0.2"/>
    <row r="614" customFormat="1" ht="16" customHeight="1" x14ac:dyDescent="0.2"/>
    <row r="615" customFormat="1" ht="16" customHeight="1" x14ac:dyDescent="0.2"/>
    <row r="616" customFormat="1" ht="16" customHeight="1" x14ac:dyDescent="0.2"/>
    <row r="617" customFormat="1" ht="16" customHeight="1" x14ac:dyDescent="0.2"/>
    <row r="618" customFormat="1" ht="16" customHeight="1" x14ac:dyDescent="0.2"/>
    <row r="619" customFormat="1" ht="16" customHeight="1" x14ac:dyDescent="0.2"/>
    <row r="620" customFormat="1" ht="16" customHeight="1" x14ac:dyDescent="0.2"/>
    <row r="621" customFormat="1" ht="16" customHeight="1" x14ac:dyDescent="0.2"/>
    <row r="622" customFormat="1" ht="16" customHeight="1" x14ac:dyDescent="0.2"/>
    <row r="623" customFormat="1" ht="16" customHeight="1" x14ac:dyDescent="0.2"/>
    <row r="624" customFormat="1" ht="16" customHeight="1" x14ac:dyDescent="0.2"/>
    <row r="625" customFormat="1" ht="16" customHeight="1" x14ac:dyDescent="0.2"/>
    <row r="626" customFormat="1" ht="16" customHeight="1" x14ac:dyDescent="0.2"/>
    <row r="627" customFormat="1" ht="16" customHeight="1" x14ac:dyDescent="0.2"/>
    <row r="628" customFormat="1" ht="16" customHeight="1" x14ac:dyDescent="0.2"/>
    <row r="629" customFormat="1" ht="16" customHeight="1" x14ac:dyDescent="0.2"/>
    <row r="630" customFormat="1" ht="16" customHeight="1" x14ac:dyDescent="0.2"/>
    <row r="631" customFormat="1" ht="16" customHeight="1" x14ac:dyDescent="0.2"/>
    <row r="632" customFormat="1" ht="16" customHeight="1" x14ac:dyDescent="0.2"/>
    <row r="633" customFormat="1" ht="16" customHeight="1" x14ac:dyDescent="0.2"/>
    <row r="634" customFormat="1" ht="16" customHeight="1" x14ac:dyDescent="0.2"/>
    <row r="635" customFormat="1" ht="16" customHeight="1" x14ac:dyDescent="0.2"/>
    <row r="636" customFormat="1" ht="16" customHeight="1" x14ac:dyDescent="0.2"/>
    <row r="637" customFormat="1" ht="16" customHeight="1" x14ac:dyDescent="0.2"/>
    <row r="638" customFormat="1" ht="16" customHeight="1" x14ac:dyDescent="0.2"/>
    <row r="639" customFormat="1" ht="16" customHeight="1" x14ac:dyDescent="0.2"/>
    <row r="640" customFormat="1" ht="16" customHeight="1" x14ac:dyDescent="0.2"/>
    <row r="641" customFormat="1" ht="16" customHeight="1" x14ac:dyDescent="0.2"/>
    <row r="642" customFormat="1" ht="16" customHeight="1" x14ac:dyDescent="0.2"/>
    <row r="643" customFormat="1" ht="16" customHeight="1" x14ac:dyDescent="0.2"/>
    <row r="644" customFormat="1" ht="16" customHeight="1" x14ac:dyDescent="0.2"/>
    <row r="645" customFormat="1" ht="16" customHeight="1" x14ac:dyDescent="0.2"/>
    <row r="646" customFormat="1" ht="16" customHeight="1" x14ac:dyDescent="0.2"/>
    <row r="647" customFormat="1" ht="16" customHeight="1" x14ac:dyDescent="0.2"/>
    <row r="648" customFormat="1" ht="16" customHeight="1" x14ac:dyDescent="0.2"/>
    <row r="649" customFormat="1" ht="16" customHeight="1" x14ac:dyDescent="0.2"/>
    <row r="650" customFormat="1" ht="16" customHeight="1" x14ac:dyDescent="0.2"/>
    <row r="651" customFormat="1" ht="16" customHeight="1" x14ac:dyDescent="0.2"/>
    <row r="652" customFormat="1" ht="16" customHeight="1" x14ac:dyDescent="0.2"/>
    <row r="653" customFormat="1" ht="16" customHeight="1" x14ac:dyDescent="0.2"/>
    <row r="654" customFormat="1" ht="16" customHeight="1" x14ac:dyDescent="0.2"/>
    <row r="655" customFormat="1" ht="16" customHeight="1" x14ac:dyDescent="0.2"/>
    <row r="656" customFormat="1" ht="16" customHeight="1" x14ac:dyDescent="0.2"/>
    <row r="657" customFormat="1" ht="16" customHeight="1" x14ac:dyDescent="0.2"/>
    <row r="658" customFormat="1" ht="16" customHeight="1" x14ac:dyDescent="0.2"/>
    <row r="659" customFormat="1" ht="16" customHeight="1" x14ac:dyDescent="0.2"/>
    <row r="660" customFormat="1" ht="16" customHeight="1" x14ac:dyDescent="0.2"/>
    <row r="661" customFormat="1" ht="16" customHeight="1" x14ac:dyDescent="0.2"/>
    <row r="662" customFormat="1" ht="16" customHeight="1" x14ac:dyDescent="0.2"/>
    <row r="663" customFormat="1" ht="16" customHeight="1" x14ac:dyDescent="0.2"/>
    <row r="664" customFormat="1" ht="16" customHeight="1" x14ac:dyDescent="0.2"/>
    <row r="665" customFormat="1" ht="16" customHeight="1" x14ac:dyDescent="0.2"/>
    <row r="666" customFormat="1" ht="16" customHeight="1" x14ac:dyDescent="0.2"/>
    <row r="667" customFormat="1" ht="16" customHeight="1" x14ac:dyDescent="0.2"/>
    <row r="668" customFormat="1" ht="16" customHeight="1" x14ac:dyDescent="0.2"/>
    <row r="669" customFormat="1" ht="16" customHeight="1" x14ac:dyDescent="0.2"/>
    <row r="670" customFormat="1" ht="16" customHeight="1" x14ac:dyDescent="0.2"/>
    <row r="671" customFormat="1" ht="16" customHeight="1" x14ac:dyDescent="0.2"/>
    <row r="672" customFormat="1" ht="16" customHeight="1" x14ac:dyDescent="0.2"/>
    <row r="673" customFormat="1" ht="16" customHeight="1" x14ac:dyDescent="0.2"/>
    <row r="674" customFormat="1" ht="16" customHeight="1" x14ac:dyDescent="0.2"/>
    <row r="675" customFormat="1" ht="16" customHeight="1" x14ac:dyDescent="0.2"/>
    <row r="676" customFormat="1" ht="16" customHeight="1" x14ac:dyDescent="0.2"/>
    <row r="677" customFormat="1" ht="16" customHeight="1" x14ac:dyDescent="0.2"/>
    <row r="678" customFormat="1" ht="16" customHeight="1" x14ac:dyDescent="0.2"/>
    <row r="679" customFormat="1" ht="16" customHeight="1" x14ac:dyDescent="0.2"/>
    <row r="680" customFormat="1" ht="16" customHeight="1" x14ac:dyDescent="0.2"/>
    <row r="681" customFormat="1" ht="16" customHeight="1" x14ac:dyDescent="0.2"/>
    <row r="682" customFormat="1" ht="16" customHeight="1" x14ac:dyDescent="0.2"/>
    <row r="683" customFormat="1" ht="16" customHeight="1" x14ac:dyDescent="0.2"/>
    <row r="684" customFormat="1" ht="16" customHeight="1" x14ac:dyDescent="0.2"/>
    <row r="685" customFormat="1" ht="16" customHeight="1" x14ac:dyDescent="0.2"/>
    <row r="686" customFormat="1" ht="16" customHeight="1" x14ac:dyDescent="0.2"/>
    <row r="687" customFormat="1" ht="16" customHeight="1" x14ac:dyDescent="0.2"/>
    <row r="688" customFormat="1" ht="16" customHeight="1" x14ac:dyDescent="0.2"/>
    <row r="689" customFormat="1" ht="16" customHeight="1" x14ac:dyDescent="0.2"/>
    <row r="690" customFormat="1" ht="16" customHeight="1" x14ac:dyDescent="0.2"/>
    <row r="691" customFormat="1" ht="16" customHeight="1" x14ac:dyDescent="0.2"/>
    <row r="692" customFormat="1" ht="16" customHeight="1" x14ac:dyDescent="0.2"/>
    <row r="693" customFormat="1" ht="16" customHeight="1" x14ac:dyDescent="0.2"/>
    <row r="694" customFormat="1" ht="16" customHeight="1" x14ac:dyDescent="0.2"/>
    <row r="695" customFormat="1" ht="16" customHeight="1" x14ac:dyDescent="0.2"/>
    <row r="696" customFormat="1" ht="16" customHeight="1" x14ac:dyDescent="0.2"/>
    <row r="697" customFormat="1" ht="16" customHeight="1" x14ac:dyDescent="0.2"/>
    <row r="698" customFormat="1" ht="16" customHeight="1" x14ac:dyDescent="0.2"/>
    <row r="699" customFormat="1" ht="16" customHeight="1" x14ac:dyDescent="0.2"/>
    <row r="700" customFormat="1" ht="16" customHeight="1" x14ac:dyDescent="0.2"/>
    <row r="701" customFormat="1" ht="16" customHeight="1" x14ac:dyDescent="0.2"/>
    <row r="702" customFormat="1" ht="16" customHeight="1" x14ac:dyDescent="0.2"/>
    <row r="703" customFormat="1" ht="16" customHeight="1" x14ac:dyDescent="0.2"/>
    <row r="704" customFormat="1" ht="16" customHeight="1" x14ac:dyDescent="0.2"/>
    <row r="705" customFormat="1" ht="16" customHeight="1" x14ac:dyDescent="0.2"/>
    <row r="706" customFormat="1" ht="16" customHeight="1" x14ac:dyDescent="0.2"/>
    <row r="707" customFormat="1" ht="16" customHeight="1" x14ac:dyDescent="0.2"/>
    <row r="708" customFormat="1" ht="16" customHeight="1" x14ac:dyDescent="0.2"/>
    <row r="709" customFormat="1" ht="16" customHeight="1" x14ac:dyDescent="0.2"/>
    <row r="710" customFormat="1" ht="16" customHeight="1" x14ac:dyDescent="0.2"/>
    <row r="711" customFormat="1" ht="16" customHeight="1" x14ac:dyDescent="0.2"/>
    <row r="712" customFormat="1" ht="16" customHeight="1" x14ac:dyDescent="0.2"/>
    <row r="713" customFormat="1" ht="16" customHeight="1" x14ac:dyDescent="0.2"/>
    <row r="714" customFormat="1" ht="16" customHeight="1" x14ac:dyDescent="0.2"/>
    <row r="715" customFormat="1" ht="16" customHeight="1" x14ac:dyDescent="0.2"/>
    <row r="716" customFormat="1" ht="16" customHeight="1" x14ac:dyDescent="0.2"/>
    <row r="717" customFormat="1" ht="16" customHeight="1" x14ac:dyDescent="0.2"/>
    <row r="718" customFormat="1" ht="16" customHeight="1" x14ac:dyDescent="0.2"/>
    <row r="719" customFormat="1" ht="16" customHeight="1" x14ac:dyDescent="0.2"/>
    <row r="720" customFormat="1" ht="16" customHeight="1" x14ac:dyDescent="0.2"/>
    <row r="721" customFormat="1" ht="16" customHeight="1" x14ac:dyDescent="0.2"/>
    <row r="722" customFormat="1" ht="16" customHeight="1" x14ac:dyDescent="0.2"/>
    <row r="723" customFormat="1" ht="16" customHeight="1" x14ac:dyDescent="0.2"/>
    <row r="724" customFormat="1" ht="16" customHeight="1" x14ac:dyDescent="0.2"/>
    <row r="725" customFormat="1" ht="16" customHeight="1" x14ac:dyDescent="0.2"/>
    <row r="726" customFormat="1" ht="16" customHeight="1" x14ac:dyDescent="0.2"/>
    <row r="727" customFormat="1" ht="16" customHeight="1" x14ac:dyDescent="0.2"/>
    <row r="728" customFormat="1" ht="16" customHeight="1" x14ac:dyDescent="0.2"/>
    <row r="729" customFormat="1" ht="16" customHeight="1" x14ac:dyDescent="0.2"/>
    <row r="730" customFormat="1" ht="16" customHeight="1" x14ac:dyDescent="0.2"/>
    <row r="731" customFormat="1" ht="16" customHeight="1" x14ac:dyDescent="0.2"/>
    <row r="732" customFormat="1" ht="16" customHeight="1" x14ac:dyDescent="0.2"/>
    <row r="733" customFormat="1" ht="16" customHeight="1" x14ac:dyDescent="0.2"/>
    <row r="734" customFormat="1" ht="16" customHeight="1" x14ac:dyDescent="0.2"/>
    <row r="735" customFormat="1" ht="16" customHeight="1" x14ac:dyDescent="0.2"/>
    <row r="736" customFormat="1" ht="16" customHeight="1" x14ac:dyDescent="0.2"/>
    <row r="737" customFormat="1" ht="16" customHeight="1" x14ac:dyDescent="0.2"/>
    <row r="738" customFormat="1" ht="16" customHeight="1" x14ac:dyDescent="0.2"/>
    <row r="739" customFormat="1" ht="16" customHeight="1" x14ac:dyDescent="0.2"/>
    <row r="740" customFormat="1" ht="16" customHeight="1" x14ac:dyDescent="0.2"/>
    <row r="741" customFormat="1" ht="16" customHeight="1" x14ac:dyDescent="0.2"/>
    <row r="742" customFormat="1" ht="16" customHeight="1" x14ac:dyDescent="0.2"/>
    <row r="743" customFormat="1" ht="16" customHeight="1" x14ac:dyDescent="0.2"/>
    <row r="744" customFormat="1" ht="16" customHeight="1" x14ac:dyDescent="0.2"/>
    <row r="745" customFormat="1" ht="16" customHeight="1" x14ac:dyDescent="0.2"/>
    <row r="746" customFormat="1" ht="16" customHeight="1" x14ac:dyDescent="0.2"/>
    <row r="747" customFormat="1" ht="16" customHeight="1" x14ac:dyDescent="0.2"/>
    <row r="748" customFormat="1" ht="16" customHeight="1" x14ac:dyDescent="0.2"/>
    <row r="749" customFormat="1" ht="16" customHeight="1" x14ac:dyDescent="0.2"/>
    <row r="750" customFormat="1" ht="16" customHeight="1" x14ac:dyDescent="0.2"/>
    <row r="751" customFormat="1" ht="16" customHeight="1" x14ac:dyDescent="0.2"/>
    <row r="752" customFormat="1" ht="16" customHeight="1" x14ac:dyDescent="0.2"/>
    <row r="753" customFormat="1" ht="16" customHeight="1" x14ac:dyDescent="0.2"/>
    <row r="754" customFormat="1" ht="16" customHeight="1" x14ac:dyDescent="0.2"/>
    <row r="755" customFormat="1" ht="16" customHeight="1" x14ac:dyDescent="0.2"/>
    <row r="756" customFormat="1" ht="16" customHeight="1" x14ac:dyDescent="0.2"/>
    <row r="757" customFormat="1" ht="16" customHeight="1" x14ac:dyDescent="0.2"/>
    <row r="758" customFormat="1" ht="16" customHeight="1" x14ac:dyDescent="0.2"/>
    <row r="759" customFormat="1" ht="16" customHeight="1" x14ac:dyDescent="0.2"/>
    <row r="760" customFormat="1" ht="16" customHeight="1" x14ac:dyDescent="0.2"/>
    <row r="761" customFormat="1" ht="16" customHeight="1" x14ac:dyDescent="0.2"/>
    <row r="762" customFormat="1" ht="16" customHeight="1" x14ac:dyDescent="0.2"/>
    <row r="763" customFormat="1" ht="16" customHeight="1" x14ac:dyDescent="0.2"/>
    <row r="764" customFormat="1" ht="16" customHeight="1" x14ac:dyDescent="0.2"/>
    <row r="765" customFormat="1" ht="16" customHeight="1" x14ac:dyDescent="0.2"/>
    <row r="766" customFormat="1" ht="16" customHeight="1" x14ac:dyDescent="0.2"/>
    <row r="767" customFormat="1" ht="16" customHeight="1" x14ac:dyDescent="0.2"/>
    <row r="768" customFormat="1" ht="16" customHeight="1" x14ac:dyDescent="0.2"/>
    <row r="769" customFormat="1" ht="16" customHeight="1" x14ac:dyDescent="0.2"/>
    <row r="770" customFormat="1" ht="16" customHeight="1" x14ac:dyDescent="0.2"/>
    <row r="771" customFormat="1" ht="16" customHeight="1" x14ac:dyDescent="0.2"/>
    <row r="772" customFormat="1" ht="16" customHeight="1" x14ac:dyDescent="0.2"/>
    <row r="773" customFormat="1" ht="16" customHeight="1" x14ac:dyDescent="0.2"/>
    <row r="774" customFormat="1" ht="16" customHeight="1" x14ac:dyDescent="0.2"/>
    <row r="775" customFormat="1" ht="16" customHeight="1" x14ac:dyDescent="0.2"/>
    <row r="776" customFormat="1" ht="16" customHeight="1" x14ac:dyDescent="0.2"/>
    <row r="777" customFormat="1" ht="16" customHeight="1" x14ac:dyDescent="0.2"/>
    <row r="778" customFormat="1" ht="16" customHeight="1" x14ac:dyDescent="0.2"/>
    <row r="779" customFormat="1" ht="16" customHeight="1" x14ac:dyDescent="0.2"/>
    <row r="780" customFormat="1" ht="16" customHeight="1" x14ac:dyDescent="0.2"/>
    <row r="781" customFormat="1" ht="16" customHeight="1" x14ac:dyDescent="0.2"/>
    <row r="782" customFormat="1" ht="16" customHeight="1" x14ac:dyDescent="0.2"/>
    <row r="783" customFormat="1" ht="16" customHeight="1" x14ac:dyDescent="0.2"/>
    <row r="784" customFormat="1" ht="16" customHeight="1" x14ac:dyDescent="0.2"/>
    <row r="785" customFormat="1" ht="16" customHeight="1" x14ac:dyDescent="0.2"/>
    <row r="786" customFormat="1" ht="16" customHeight="1" x14ac:dyDescent="0.2"/>
    <row r="787" customFormat="1" ht="16" customHeight="1" x14ac:dyDescent="0.2"/>
    <row r="788" customFormat="1" ht="16" customHeight="1" x14ac:dyDescent="0.2"/>
    <row r="789" customFormat="1" ht="16" customHeight="1" x14ac:dyDescent="0.2"/>
    <row r="790" customFormat="1" ht="16" customHeight="1" x14ac:dyDescent="0.2"/>
    <row r="791" customFormat="1" ht="16" customHeight="1" x14ac:dyDescent="0.2"/>
    <row r="792" customFormat="1" ht="16" customHeight="1" x14ac:dyDescent="0.2"/>
    <row r="793" customFormat="1" ht="16" customHeight="1" x14ac:dyDescent="0.2"/>
    <row r="794" customFormat="1" ht="16" customHeight="1" x14ac:dyDescent="0.2"/>
    <row r="795" customFormat="1" ht="16" customHeight="1" x14ac:dyDescent="0.2"/>
    <row r="796" customFormat="1" ht="16" customHeight="1" x14ac:dyDescent="0.2"/>
    <row r="797" customFormat="1" ht="16" customHeight="1" x14ac:dyDescent="0.2"/>
    <row r="798" customFormat="1" ht="16" customHeight="1" x14ac:dyDescent="0.2"/>
    <row r="799" customFormat="1" ht="16" customHeight="1" x14ac:dyDescent="0.2"/>
    <row r="800" customFormat="1" ht="16" customHeight="1" x14ac:dyDescent="0.2"/>
    <row r="801" customFormat="1" ht="16" customHeight="1" x14ac:dyDescent="0.2"/>
    <row r="802" customFormat="1" ht="16" customHeight="1" x14ac:dyDescent="0.2"/>
    <row r="803" customFormat="1" ht="16" customHeight="1" x14ac:dyDescent="0.2"/>
    <row r="804" customFormat="1" ht="16" customHeight="1" x14ac:dyDescent="0.2"/>
    <row r="805" customFormat="1" ht="16" customHeight="1" x14ac:dyDescent="0.2"/>
    <row r="806" customFormat="1" ht="16" customHeight="1" x14ac:dyDescent="0.2"/>
    <row r="807" customFormat="1" ht="16" customHeight="1" x14ac:dyDescent="0.2"/>
    <row r="808" customFormat="1" ht="16" customHeight="1" x14ac:dyDescent="0.2"/>
    <row r="809" customFormat="1" ht="16" customHeight="1" x14ac:dyDescent="0.2"/>
    <row r="810" customFormat="1" ht="16" customHeight="1" x14ac:dyDescent="0.2"/>
    <row r="811" customFormat="1" ht="16" customHeight="1" x14ac:dyDescent="0.2"/>
    <row r="812" customFormat="1" ht="16" customHeight="1" x14ac:dyDescent="0.2"/>
    <row r="813" customFormat="1" ht="16" customHeight="1" x14ac:dyDescent="0.2"/>
    <row r="814" customFormat="1" ht="16" customHeight="1" x14ac:dyDescent="0.2"/>
    <row r="815" customFormat="1" ht="16" customHeight="1" x14ac:dyDescent="0.2"/>
    <row r="816" customFormat="1" ht="16" customHeight="1" x14ac:dyDescent="0.2"/>
    <row r="817" customFormat="1" ht="16" customHeight="1" x14ac:dyDescent="0.2"/>
    <row r="818" customFormat="1" ht="16" customHeight="1" x14ac:dyDescent="0.2"/>
    <row r="819" customFormat="1" ht="16" customHeight="1" x14ac:dyDescent="0.2"/>
    <row r="820" customFormat="1" ht="16" customHeight="1" x14ac:dyDescent="0.2"/>
    <row r="821" customFormat="1" ht="16" customHeight="1" x14ac:dyDescent="0.2"/>
    <row r="822" customFormat="1" ht="16" customHeight="1" x14ac:dyDescent="0.2"/>
    <row r="823" customFormat="1" ht="16" customHeight="1" x14ac:dyDescent="0.2"/>
    <row r="824" customFormat="1" ht="16" customHeight="1" x14ac:dyDescent="0.2"/>
    <row r="825" customFormat="1" ht="16" customHeight="1" x14ac:dyDescent="0.2"/>
    <row r="826" customFormat="1" ht="16" customHeight="1" x14ac:dyDescent="0.2"/>
    <row r="827" customFormat="1" ht="16" customHeight="1" x14ac:dyDescent="0.2"/>
    <row r="828" customFormat="1" ht="16" customHeight="1" x14ac:dyDescent="0.2"/>
    <row r="829" customFormat="1" ht="16" customHeight="1" x14ac:dyDescent="0.2"/>
    <row r="830" customFormat="1" ht="16" customHeight="1" x14ac:dyDescent="0.2"/>
    <row r="831" customFormat="1" ht="16" customHeight="1" x14ac:dyDescent="0.2"/>
    <row r="832" customFormat="1" ht="16" customHeight="1" x14ac:dyDescent="0.2"/>
    <row r="833" customFormat="1" ht="16" customHeight="1" x14ac:dyDescent="0.2"/>
    <row r="834" customFormat="1" ht="16" customHeight="1" x14ac:dyDescent="0.2"/>
    <row r="835" customFormat="1" ht="16" customHeight="1" x14ac:dyDescent="0.2"/>
    <row r="836" customFormat="1" ht="16" customHeight="1" x14ac:dyDescent="0.2"/>
    <row r="837" customFormat="1" ht="16" customHeight="1" x14ac:dyDescent="0.2"/>
    <row r="838" customFormat="1" ht="16" customHeight="1" x14ac:dyDescent="0.2"/>
    <row r="839" customFormat="1" ht="16" customHeight="1" x14ac:dyDescent="0.2"/>
    <row r="840" customFormat="1" ht="16" customHeight="1" x14ac:dyDescent="0.2"/>
    <row r="841" customFormat="1" ht="16" customHeight="1" x14ac:dyDescent="0.2"/>
    <row r="842" customFormat="1" ht="16" customHeight="1" x14ac:dyDescent="0.2"/>
    <row r="843" customFormat="1" ht="16" customHeight="1" x14ac:dyDescent="0.2"/>
    <row r="844" customFormat="1" ht="16" customHeight="1" x14ac:dyDescent="0.2"/>
    <row r="845" customFormat="1" ht="16" customHeight="1" x14ac:dyDescent="0.2"/>
    <row r="846" customFormat="1" ht="16" customHeight="1" x14ac:dyDescent="0.2"/>
    <row r="847" customFormat="1" ht="16" customHeight="1" x14ac:dyDescent="0.2"/>
    <row r="848" customFormat="1" ht="16" customHeight="1" x14ac:dyDescent="0.2"/>
    <row r="849" customFormat="1" ht="16" customHeight="1" x14ac:dyDescent="0.2"/>
    <row r="850" customFormat="1" ht="16" customHeight="1" x14ac:dyDescent="0.2"/>
    <row r="851" customFormat="1" ht="16" customHeight="1" x14ac:dyDescent="0.2"/>
    <row r="852" customFormat="1" ht="16" customHeight="1" x14ac:dyDescent="0.2"/>
    <row r="853" customFormat="1" ht="16" customHeight="1" x14ac:dyDescent="0.2"/>
    <row r="854" customFormat="1" ht="16" customHeight="1" x14ac:dyDescent="0.2"/>
    <row r="855" customFormat="1" ht="16" customHeight="1" x14ac:dyDescent="0.2"/>
    <row r="856" customFormat="1" ht="16" customHeight="1" x14ac:dyDescent="0.2"/>
    <row r="857" customFormat="1" ht="16" customHeight="1" x14ac:dyDescent="0.2"/>
    <row r="858" customFormat="1" ht="16" customHeight="1" x14ac:dyDescent="0.2"/>
    <row r="859" customFormat="1" ht="16" customHeight="1" x14ac:dyDescent="0.2"/>
    <row r="860" customFormat="1" ht="16" customHeight="1" x14ac:dyDescent="0.2"/>
    <row r="861" customFormat="1" ht="16" customHeight="1" x14ac:dyDescent="0.2"/>
    <row r="862" customFormat="1" ht="16" customHeight="1" x14ac:dyDescent="0.2"/>
    <row r="863" customFormat="1" ht="16" customHeight="1" x14ac:dyDescent="0.2"/>
    <row r="864" customFormat="1" ht="16" customHeight="1" x14ac:dyDescent="0.2"/>
    <row r="865" customFormat="1" ht="16" customHeight="1" x14ac:dyDescent="0.2"/>
    <row r="866" customFormat="1" ht="16" customHeight="1" x14ac:dyDescent="0.2"/>
    <row r="867" customFormat="1" ht="16" customHeight="1" x14ac:dyDescent="0.2"/>
    <row r="868" customFormat="1" ht="16" customHeight="1" x14ac:dyDescent="0.2"/>
    <row r="869" customFormat="1" ht="16" customHeight="1" x14ac:dyDescent="0.2"/>
    <row r="870" customFormat="1" ht="16" customHeight="1" x14ac:dyDescent="0.2"/>
    <row r="871" customFormat="1" ht="16" customHeight="1" x14ac:dyDescent="0.2"/>
    <row r="872" customFormat="1" ht="16" customHeight="1" x14ac:dyDescent="0.2"/>
    <row r="873" customFormat="1" ht="16" customHeight="1" x14ac:dyDescent="0.2"/>
    <row r="874" customFormat="1" ht="16" customHeight="1" x14ac:dyDescent="0.2"/>
    <row r="875" customFormat="1" ht="16" customHeight="1" x14ac:dyDescent="0.2"/>
    <row r="876" customFormat="1" ht="16" customHeight="1" x14ac:dyDescent="0.2"/>
    <row r="877" customFormat="1" ht="16" customHeight="1" x14ac:dyDescent="0.2"/>
    <row r="878" customFormat="1" ht="16" customHeight="1" x14ac:dyDescent="0.2"/>
    <row r="879" customFormat="1" ht="16" customHeight="1" x14ac:dyDescent="0.2"/>
    <row r="880" customFormat="1" ht="16" customHeight="1" x14ac:dyDescent="0.2"/>
    <row r="881" customFormat="1" ht="16" customHeight="1" x14ac:dyDescent="0.2"/>
    <row r="882" customFormat="1" ht="16" customHeight="1" x14ac:dyDescent="0.2"/>
    <row r="883" customFormat="1" ht="16" customHeight="1" x14ac:dyDescent="0.2"/>
    <row r="884" customFormat="1" ht="16" customHeight="1" x14ac:dyDescent="0.2"/>
    <row r="885" customFormat="1" ht="16" customHeight="1" x14ac:dyDescent="0.2"/>
    <row r="886" customFormat="1" ht="16" customHeight="1" x14ac:dyDescent="0.2"/>
    <row r="887" customFormat="1" ht="16" customHeight="1" x14ac:dyDescent="0.2"/>
    <row r="888" customFormat="1" ht="16" customHeight="1" x14ac:dyDescent="0.2"/>
    <row r="889" customFormat="1" ht="16" customHeight="1" x14ac:dyDescent="0.2"/>
    <row r="890" customFormat="1" ht="16" customHeight="1" x14ac:dyDescent="0.2"/>
    <row r="891" customFormat="1" ht="16" customHeight="1" x14ac:dyDescent="0.2"/>
    <row r="892" customFormat="1" ht="16" customHeight="1" x14ac:dyDescent="0.2"/>
    <row r="893" customFormat="1" ht="16" customHeight="1" x14ac:dyDescent="0.2"/>
    <row r="894" customFormat="1" ht="16" customHeight="1" x14ac:dyDescent="0.2"/>
    <row r="895" customFormat="1" ht="16" customHeight="1" x14ac:dyDescent="0.2"/>
    <row r="896" customFormat="1" ht="16" customHeight="1" x14ac:dyDescent="0.2"/>
    <row r="897" customFormat="1" ht="16" customHeight="1" x14ac:dyDescent="0.2"/>
    <row r="898" customFormat="1" ht="16" customHeight="1" x14ac:dyDescent="0.2"/>
    <row r="899" customFormat="1" ht="16" customHeight="1" x14ac:dyDescent="0.2"/>
    <row r="900" customFormat="1" ht="16" customHeight="1" x14ac:dyDescent="0.2"/>
    <row r="901" customFormat="1" ht="16" customHeight="1" x14ac:dyDescent="0.2"/>
    <row r="902" customFormat="1" ht="16" customHeight="1" x14ac:dyDescent="0.2"/>
    <row r="903" customFormat="1" ht="16" customHeight="1" x14ac:dyDescent="0.2"/>
    <row r="904" customFormat="1" ht="16" customHeight="1" x14ac:dyDescent="0.2"/>
    <row r="905" customFormat="1" ht="16" customHeight="1" x14ac:dyDescent="0.2"/>
    <row r="906" customFormat="1" ht="16" customHeight="1" x14ac:dyDescent="0.2"/>
    <row r="907" customFormat="1" ht="16" customHeight="1" x14ac:dyDescent="0.2"/>
    <row r="908" customFormat="1" ht="16" customHeight="1" x14ac:dyDescent="0.2"/>
    <row r="909" customFormat="1" ht="16" customHeight="1" x14ac:dyDescent="0.2"/>
    <row r="910" customFormat="1" ht="16" customHeight="1" x14ac:dyDescent="0.2"/>
    <row r="911" customFormat="1" ht="16" customHeight="1" x14ac:dyDescent="0.2"/>
    <row r="912" customFormat="1" ht="16" customHeight="1" x14ac:dyDescent="0.2"/>
    <row r="913" customFormat="1" ht="16" customHeight="1" x14ac:dyDescent="0.2"/>
    <row r="914" customFormat="1" ht="16" customHeight="1" x14ac:dyDescent="0.2"/>
    <row r="915" customFormat="1" ht="16" customHeight="1" x14ac:dyDescent="0.2"/>
    <row r="916" customFormat="1" ht="16" customHeight="1" x14ac:dyDescent="0.2"/>
    <row r="917" customFormat="1" ht="16" customHeight="1" x14ac:dyDescent="0.2"/>
    <row r="918" customFormat="1" ht="16" customHeight="1" x14ac:dyDescent="0.2"/>
    <row r="919" customFormat="1" ht="16" customHeight="1" x14ac:dyDescent="0.2"/>
    <row r="920" customFormat="1" ht="16" customHeight="1" x14ac:dyDescent="0.2"/>
    <row r="921" customFormat="1" ht="16" customHeight="1" x14ac:dyDescent="0.2"/>
    <row r="922" customFormat="1" ht="16" customHeight="1" x14ac:dyDescent="0.2"/>
    <row r="923" customFormat="1" ht="16" customHeight="1" x14ac:dyDescent="0.2"/>
    <row r="924" customFormat="1" ht="16" customHeight="1" x14ac:dyDescent="0.2"/>
    <row r="925" customFormat="1" ht="16" customHeight="1" x14ac:dyDescent="0.2"/>
    <row r="926" customFormat="1" ht="16" customHeight="1" x14ac:dyDescent="0.2"/>
    <row r="927" customFormat="1" ht="16" customHeight="1" x14ac:dyDescent="0.2"/>
    <row r="928" customFormat="1" ht="16" customHeight="1" x14ac:dyDescent="0.2"/>
    <row r="929" customFormat="1" ht="16" customHeight="1" x14ac:dyDescent="0.2"/>
    <row r="930" customFormat="1" ht="16" customHeight="1" x14ac:dyDescent="0.2"/>
    <row r="931" customFormat="1" ht="16" customHeight="1" x14ac:dyDescent="0.2"/>
    <row r="932" customFormat="1" ht="16" customHeight="1" x14ac:dyDescent="0.2"/>
    <row r="933" customFormat="1" ht="16" customHeight="1" x14ac:dyDescent="0.2"/>
    <row r="934" customFormat="1" ht="16" customHeight="1" x14ac:dyDescent="0.2"/>
    <row r="935" customFormat="1" ht="16" customHeight="1" x14ac:dyDescent="0.2"/>
    <row r="936" customFormat="1" ht="16" customHeight="1" x14ac:dyDescent="0.2"/>
    <row r="937" customFormat="1" ht="16" customHeight="1" x14ac:dyDescent="0.2"/>
    <row r="938" customFormat="1" ht="16" customHeight="1" x14ac:dyDescent="0.2"/>
    <row r="939" customFormat="1" ht="16" customHeight="1" x14ac:dyDescent="0.2"/>
    <row r="940" customFormat="1" ht="16" customHeight="1" x14ac:dyDescent="0.2"/>
    <row r="941" customFormat="1" ht="16" customHeight="1" x14ac:dyDescent="0.2"/>
    <row r="942" customFormat="1" ht="16" customHeight="1" x14ac:dyDescent="0.2"/>
    <row r="943" customFormat="1" ht="16" customHeight="1" x14ac:dyDescent="0.2"/>
    <row r="944" customFormat="1" ht="16" customHeight="1" x14ac:dyDescent="0.2"/>
    <row r="945" customFormat="1" ht="16" customHeight="1" x14ac:dyDescent="0.2"/>
    <row r="946" customFormat="1" ht="16" customHeight="1" x14ac:dyDescent="0.2"/>
    <row r="947" customFormat="1" ht="16" customHeight="1" x14ac:dyDescent="0.2"/>
    <row r="948" customFormat="1" ht="16" customHeight="1" x14ac:dyDescent="0.2"/>
    <row r="949" customFormat="1" ht="16" customHeight="1" x14ac:dyDescent="0.2"/>
    <row r="950" customFormat="1" ht="16" customHeight="1" x14ac:dyDescent="0.2"/>
    <row r="951" customFormat="1" ht="16" customHeight="1" x14ac:dyDescent="0.2"/>
    <row r="952" customFormat="1" ht="16" customHeight="1" x14ac:dyDescent="0.2"/>
    <row r="953" customFormat="1" ht="16" customHeight="1" x14ac:dyDescent="0.2"/>
    <row r="954" customFormat="1" ht="16" customHeight="1" x14ac:dyDescent="0.2"/>
    <row r="955" customFormat="1" ht="16" customHeight="1" x14ac:dyDescent="0.2"/>
    <row r="956" customFormat="1" ht="16" customHeight="1" x14ac:dyDescent="0.2"/>
    <row r="957" customFormat="1" ht="16" customHeight="1" x14ac:dyDescent="0.2"/>
    <row r="958" customFormat="1" ht="16" customHeight="1" x14ac:dyDescent="0.2"/>
    <row r="959" customFormat="1" ht="16" customHeight="1" x14ac:dyDescent="0.2"/>
    <row r="960" customFormat="1" ht="16" customHeight="1" x14ac:dyDescent="0.2"/>
    <row r="961" customFormat="1" ht="16" customHeight="1" x14ac:dyDescent="0.2"/>
    <row r="962" customFormat="1" ht="16" customHeight="1" x14ac:dyDescent="0.2"/>
    <row r="963" customFormat="1" ht="16" customHeight="1" x14ac:dyDescent="0.2"/>
    <row r="964" customFormat="1" ht="16" customHeight="1" x14ac:dyDescent="0.2"/>
    <row r="965" customFormat="1" ht="16" customHeight="1" x14ac:dyDescent="0.2"/>
    <row r="966" customFormat="1" ht="16" customHeight="1" x14ac:dyDescent="0.2"/>
    <row r="967" customFormat="1" ht="16" customHeight="1" x14ac:dyDescent="0.2"/>
    <row r="968" customFormat="1" ht="16" customHeight="1" x14ac:dyDescent="0.2"/>
    <row r="969" customFormat="1" ht="16" customHeight="1" x14ac:dyDescent="0.2"/>
    <row r="970" customFormat="1" ht="16" customHeight="1" x14ac:dyDescent="0.2"/>
    <row r="971" customFormat="1" ht="16" customHeight="1" x14ac:dyDescent="0.2"/>
    <row r="972" customFormat="1" ht="16" customHeight="1" x14ac:dyDescent="0.2"/>
    <row r="973" customFormat="1" ht="16" customHeight="1" x14ac:dyDescent="0.2"/>
    <row r="974" customFormat="1" ht="16" customHeight="1" x14ac:dyDescent="0.2"/>
    <row r="975" customFormat="1" ht="16" customHeight="1" x14ac:dyDescent="0.2"/>
    <row r="976" customFormat="1" ht="16" customHeight="1" x14ac:dyDescent="0.2"/>
    <row r="977" customFormat="1" ht="16" customHeight="1" x14ac:dyDescent="0.2"/>
    <row r="978" customFormat="1" ht="16" customHeight="1" x14ac:dyDescent="0.2"/>
    <row r="979" customFormat="1" ht="16" customHeight="1" x14ac:dyDescent="0.2"/>
    <row r="980" customFormat="1" ht="16" customHeight="1" x14ac:dyDescent="0.2"/>
    <row r="981" customFormat="1" ht="16" customHeight="1" x14ac:dyDescent="0.2"/>
    <row r="982" customFormat="1" ht="16" customHeight="1" x14ac:dyDescent="0.2"/>
    <row r="983" customFormat="1" ht="16" customHeight="1" x14ac:dyDescent="0.2"/>
    <row r="984" customFormat="1" ht="16" customHeight="1" x14ac:dyDescent="0.2"/>
    <row r="985" customFormat="1" ht="16" customHeight="1" x14ac:dyDescent="0.2"/>
    <row r="986" customFormat="1" ht="16" customHeight="1" x14ac:dyDescent="0.2"/>
    <row r="987" customFormat="1" ht="16" customHeight="1" x14ac:dyDescent="0.2"/>
    <row r="988" customFormat="1" ht="16" customHeight="1" x14ac:dyDescent="0.2"/>
    <row r="989" customFormat="1" ht="16" customHeight="1" x14ac:dyDescent="0.2"/>
    <row r="990" customFormat="1" ht="16" customHeight="1" x14ac:dyDescent="0.2"/>
    <row r="991" customFormat="1" ht="16" customHeight="1" x14ac:dyDescent="0.2"/>
    <row r="992" customFormat="1" ht="16" customHeight="1" x14ac:dyDescent="0.2"/>
    <row r="993" customFormat="1" ht="16" customHeight="1" x14ac:dyDescent="0.2"/>
    <row r="994" customFormat="1" ht="16" customHeight="1" x14ac:dyDescent="0.2"/>
    <row r="995" customFormat="1" ht="16" customHeight="1" x14ac:dyDescent="0.2"/>
    <row r="996" customFormat="1" ht="16" customHeight="1" x14ac:dyDescent="0.2"/>
    <row r="997" customFormat="1" ht="16" customHeight="1" x14ac:dyDescent="0.2"/>
    <row r="998" customFormat="1" ht="16" customHeight="1" x14ac:dyDescent="0.2"/>
    <row r="999" customFormat="1" ht="16" customHeight="1" x14ac:dyDescent="0.2"/>
    <row r="1000" customFormat="1" ht="16" customHeight="1" x14ac:dyDescent="0.2"/>
    <row r="1001" customFormat="1" ht="16" customHeight="1" x14ac:dyDescent="0.2"/>
    <row r="1002" customFormat="1" ht="16" customHeight="1" x14ac:dyDescent="0.2"/>
    <row r="1003" customFormat="1" ht="16" customHeight="1" x14ac:dyDescent="0.2"/>
    <row r="1004" customFormat="1" ht="16" customHeight="1" x14ac:dyDescent="0.2"/>
    <row r="1005" customFormat="1" ht="16" customHeight="1" x14ac:dyDescent="0.2"/>
    <row r="1006" customFormat="1" ht="16" customHeight="1" x14ac:dyDescent="0.2"/>
    <row r="1007" customFormat="1" ht="16" customHeight="1" x14ac:dyDescent="0.2"/>
    <row r="1008" customFormat="1" ht="16" customHeight="1" x14ac:dyDescent="0.2"/>
    <row r="1009" customFormat="1" ht="16" customHeight="1" x14ac:dyDescent="0.2"/>
    <row r="1010" customFormat="1" ht="16" customHeight="1" x14ac:dyDescent="0.2"/>
    <row r="1011" customFormat="1" ht="16" customHeight="1" x14ac:dyDescent="0.2"/>
    <row r="1012" customFormat="1" ht="16" customHeight="1" x14ac:dyDescent="0.2"/>
    <row r="1013" customFormat="1" ht="16" customHeight="1" x14ac:dyDescent="0.2"/>
    <row r="1014" customFormat="1" ht="16" customHeight="1" x14ac:dyDescent="0.2"/>
    <row r="1015" customFormat="1" ht="16" customHeight="1" x14ac:dyDescent="0.2"/>
    <row r="1016" customFormat="1" ht="16" customHeight="1" x14ac:dyDescent="0.2"/>
    <row r="1017" customFormat="1" ht="16" customHeight="1" x14ac:dyDescent="0.2"/>
    <row r="1018" customFormat="1" ht="16" customHeight="1" x14ac:dyDescent="0.2"/>
    <row r="1019" customFormat="1" ht="16" customHeight="1" x14ac:dyDescent="0.2"/>
    <row r="1020" customFormat="1" ht="16" customHeight="1" x14ac:dyDescent="0.2"/>
    <row r="1021" customFormat="1" ht="16" customHeight="1" x14ac:dyDescent="0.2"/>
    <row r="1022" customFormat="1" ht="16" customHeight="1" x14ac:dyDescent="0.2"/>
    <row r="1023" customFormat="1" ht="16" customHeight="1" x14ac:dyDescent="0.2"/>
    <row r="1024" customFormat="1" ht="16" customHeight="1" x14ac:dyDescent="0.2"/>
    <row r="1025" customFormat="1" ht="16" customHeight="1" x14ac:dyDescent="0.2"/>
    <row r="1026" customFormat="1" ht="16" customHeight="1" x14ac:dyDescent="0.2"/>
    <row r="1027" customFormat="1" ht="16" customHeight="1" x14ac:dyDescent="0.2"/>
    <row r="1028" customFormat="1" ht="16" customHeight="1" x14ac:dyDescent="0.2"/>
    <row r="1029" customFormat="1" ht="16" customHeight="1" x14ac:dyDescent="0.2"/>
    <row r="1030" customFormat="1" ht="16" customHeight="1" x14ac:dyDescent="0.2"/>
    <row r="1031" customFormat="1" ht="16" customHeight="1" x14ac:dyDescent="0.2"/>
    <row r="1032" customFormat="1" ht="16" customHeight="1" x14ac:dyDescent="0.2"/>
    <row r="1033" customFormat="1" ht="16" customHeight="1" x14ac:dyDescent="0.2"/>
    <row r="1034" customFormat="1" ht="16" customHeight="1" x14ac:dyDescent="0.2"/>
    <row r="1035" customFormat="1" ht="16" customHeight="1" x14ac:dyDescent="0.2"/>
    <row r="1036" customFormat="1" ht="16" customHeight="1" x14ac:dyDescent="0.2"/>
    <row r="1037" customFormat="1" ht="16" customHeight="1" x14ac:dyDescent="0.2"/>
    <row r="1038" customFormat="1" ht="16" customHeight="1" x14ac:dyDescent="0.2"/>
    <row r="1039" customFormat="1" ht="16" customHeight="1" x14ac:dyDescent="0.2"/>
    <row r="1040" customFormat="1" ht="16" customHeight="1" x14ac:dyDescent="0.2"/>
    <row r="1041" customFormat="1" ht="16" customHeight="1" x14ac:dyDescent="0.2"/>
    <row r="1042" customFormat="1" ht="16" customHeight="1" x14ac:dyDescent="0.2"/>
    <row r="1043" customFormat="1" ht="16" customHeight="1" x14ac:dyDescent="0.2"/>
    <row r="1044" customFormat="1" ht="16" customHeight="1" x14ac:dyDescent="0.2"/>
    <row r="1045" customFormat="1" ht="16" customHeight="1" x14ac:dyDescent="0.2"/>
    <row r="1046" customFormat="1" ht="16" customHeight="1" x14ac:dyDescent="0.2"/>
    <row r="1047" customFormat="1" ht="16" customHeight="1" x14ac:dyDescent="0.2"/>
    <row r="1048" customFormat="1" ht="16" customHeight="1" x14ac:dyDescent="0.2"/>
    <row r="1049" customFormat="1" ht="16" customHeight="1" x14ac:dyDescent="0.2"/>
    <row r="1050" customFormat="1" ht="16" customHeight="1" x14ac:dyDescent="0.2"/>
    <row r="1051" customFormat="1" ht="16" customHeight="1" x14ac:dyDescent="0.2"/>
    <row r="1052" customFormat="1" ht="16" customHeight="1" x14ac:dyDescent="0.2"/>
    <row r="1053" customFormat="1" ht="16" customHeight="1" x14ac:dyDescent="0.2"/>
    <row r="1054" customFormat="1" ht="16" customHeight="1" x14ac:dyDescent="0.2"/>
    <row r="1055" customFormat="1" ht="16" customHeight="1" x14ac:dyDescent="0.2"/>
    <row r="1056" customFormat="1" ht="16" customHeight="1" x14ac:dyDescent="0.2"/>
    <row r="1057" customFormat="1" ht="16" customHeight="1" x14ac:dyDescent="0.2"/>
    <row r="1058" customFormat="1" ht="16" customHeight="1" x14ac:dyDescent="0.2"/>
    <row r="1059" customFormat="1" ht="16" customHeight="1" x14ac:dyDescent="0.2"/>
    <row r="1060" customFormat="1" ht="16" customHeight="1" x14ac:dyDescent="0.2"/>
    <row r="1061" customFormat="1" ht="16" customHeight="1" x14ac:dyDescent="0.2"/>
    <row r="1062" customFormat="1" ht="16" customHeight="1" x14ac:dyDescent="0.2"/>
    <row r="1063" customFormat="1" ht="16" customHeight="1" x14ac:dyDescent="0.2"/>
    <row r="1064" customFormat="1" ht="16" customHeight="1" x14ac:dyDescent="0.2"/>
    <row r="1065" customFormat="1" ht="16" customHeight="1" x14ac:dyDescent="0.2"/>
    <row r="1066" customFormat="1" ht="16" customHeight="1" x14ac:dyDescent="0.2"/>
    <row r="1067" customFormat="1" ht="16" customHeight="1" x14ac:dyDescent="0.2"/>
    <row r="1068" customFormat="1" ht="16" customHeight="1" x14ac:dyDescent="0.2"/>
    <row r="1069" customFormat="1" ht="16" customHeight="1" x14ac:dyDescent="0.2"/>
    <row r="1070" customFormat="1" ht="16" customHeight="1" x14ac:dyDescent="0.2"/>
    <row r="1071" customFormat="1" ht="16" customHeight="1" x14ac:dyDescent="0.2"/>
    <row r="1072" customFormat="1" ht="16" customHeight="1" x14ac:dyDescent="0.2"/>
    <row r="1073" customFormat="1" ht="16" customHeight="1" x14ac:dyDescent="0.2"/>
    <row r="1074" customFormat="1" ht="16" customHeight="1" x14ac:dyDescent="0.2"/>
    <row r="1075" customFormat="1" ht="16" customHeight="1" x14ac:dyDescent="0.2"/>
    <row r="1076" customFormat="1" ht="16" customHeight="1" x14ac:dyDescent="0.2"/>
    <row r="1077" customFormat="1" ht="16" customHeight="1" x14ac:dyDescent="0.2"/>
    <row r="1078" customFormat="1" ht="16" customHeight="1" x14ac:dyDescent="0.2"/>
    <row r="1079" customFormat="1" ht="16" customHeight="1" x14ac:dyDescent="0.2"/>
    <row r="1080" customFormat="1" ht="16" customHeight="1" x14ac:dyDescent="0.2"/>
    <row r="1081" customFormat="1" ht="16" customHeight="1" x14ac:dyDescent="0.2"/>
    <row r="1082" customFormat="1" ht="16" customHeight="1" x14ac:dyDescent="0.2"/>
    <row r="1083" customFormat="1" ht="16" customHeight="1" x14ac:dyDescent="0.2"/>
    <row r="1084" customFormat="1" ht="16" customHeight="1" x14ac:dyDescent="0.2"/>
    <row r="1085" customFormat="1" ht="16" customHeight="1" x14ac:dyDescent="0.2"/>
    <row r="1086" customFormat="1" ht="16" customHeight="1" x14ac:dyDescent="0.2"/>
    <row r="1087" customFormat="1" ht="16" customHeight="1" x14ac:dyDescent="0.2"/>
    <row r="1088" customFormat="1" ht="16" customHeight="1" x14ac:dyDescent="0.2"/>
    <row r="1089" customFormat="1" ht="16" customHeight="1" x14ac:dyDescent="0.2"/>
    <row r="1090" customFormat="1" ht="16" customHeight="1" x14ac:dyDescent="0.2"/>
    <row r="1091" customFormat="1" ht="16" customHeight="1" x14ac:dyDescent="0.2"/>
    <row r="1092" customFormat="1" ht="16" customHeight="1" x14ac:dyDescent="0.2"/>
    <row r="1093" customFormat="1" ht="16" customHeight="1" x14ac:dyDescent="0.2"/>
    <row r="1094" customFormat="1" ht="16" customHeight="1" x14ac:dyDescent="0.2"/>
    <row r="1095" customFormat="1" ht="16" customHeight="1" x14ac:dyDescent="0.2"/>
    <row r="1096" customFormat="1" ht="16" customHeight="1" x14ac:dyDescent="0.2"/>
    <row r="1097" customFormat="1" ht="16" customHeight="1" x14ac:dyDescent="0.2"/>
    <row r="1098" customFormat="1" ht="16" customHeight="1" x14ac:dyDescent="0.2"/>
    <row r="1099" customFormat="1" ht="16" customHeight="1" x14ac:dyDescent="0.2"/>
    <row r="1100" customFormat="1" ht="16" customHeight="1" x14ac:dyDescent="0.2"/>
    <row r="1101" customFormat="1" ht="16" customHeight="1" x14ac:dyDescent="0.2"/>
    <row r="1102" customFormat="1" ht="16" customHeight="1" x14ac:dyDescent="0.2"/>
    <row r="1103" customFormat="1" ht="16" customHeight="1" x14ac:dyDescent="0.2"/>
    <row r="1104" customFormat="1" ht="16" customHeight="1" x14ac:dyDescent="0.2"/>
    <row r="1105" customFormat="1" ht="16" customHeight="1" x14ac:dyDescent="0.2"/>
    <row r="1106" customFormat="1" ht="16" customHeight="1" x14ac:dyDescent="0.2"/>
    <row r="1107" customFormat="1" ht="16" customHeight="1" x14ac:dyDescent="0.2"/>
    <row r="1108" customFormat="1" ht="16" customHeight="1" x14ac:dyDescent="0.2"/>
    <row r="1109" customFormat="1" ht="16" customHeight="1" x14ac:dyDescent="0.2"/>
    <row r="1110" customFormat="1" ht="16" customHeight="1" x14ac:dyDescent="0.2"/>
    <row r="1111" customFormat="1" ht="16" customHeight="1" x14ac:dyDescent="0.2"/>
    <row r="1112" customFormat="1" ht="16" customHeight="1" x14ac:dyDescent="0.2"/>
    <row r="1113" customFormat="1" ht="16" customHeight="1" x14ac:dyDescent="0.2"/>
    <row r="1114" customFormat="1" ht="16" customHeight="1" x14ac:dyDescent="0.2"/>
    <row r="1115" customFormat="1" ht="16" customHeight="1" x14ac:dyDescent="0.2"/>
    <row r="1116" customFormat="1" ht="16" customHeight="1" x14ac:dyDescent="0.2"/>
    <row r="1117" customFormat="1" ht="16" customHeight="1" x14ac:dyDescent="0.2"/>
    <row r="1118" customFormat="1" ht="16" customHeight="1" x14ac:dyDescent="0.2"/>
    <row r="1119" customFormat="1" ht="16" customHeight="1" x14ac:dyDescent="0.2"/>
    <row r="1120" customFormat="1" ht="16" customHeight="1" x14ac:dyDescent="0.2"/>
    <row r="1121" customFormat="1" ht="16" customHeight="1" x14ac:dyDescent="0.2"/>
    <row r="1122" customFormat="1" ht="16" customHeight="1" x14ac:dyDescent="0.2"/>
    <row r="1123" customFormat="1" ht="16" customHeight="1" x14ac:dyDescent="0.2"/>
    <row r="1124" customFormat="1" ht="16" customHeight="1" x14ac:dyDescent="0.2"/>
    <row r="1125" customFormat="1" ht="16" customHeight="1" x14ac:dyDescent="0.2"/>
    <row r="1126" customFormat="1" ht="16" customHeight="1" x14ac:dyDescent="0.2"/>
    <row r="1127" customFormat="1" ht="16" customHeight="1" x14ac:dyDescent="0.2"/>
    <row r="1128" customFormat="1" ht="16" customHeight="1" x14ac:dyDescent="0.2"/>
    <row r="1129" customFormat="1" ht="16" customHeight="1" x14ac:dyDescent="0.2"/>
    <row r="1130" customFormat="1" ht="16" customHeight="1" x14ac:dyDescent="0.2"/>
    <row r="1131" customFormat="1" ht="16" customHeight="1" x14ac:dyDescent="0.2"/>
    <row r="1132" customFormat="1" ht="16" customHeight="1" x14ac:dyDescent="0.2"/>
    <row r="1133" customFormat="1" ht="16" customHeight="1" x14ac:dyDescent="0.2"/>
    <row r="1134" customFormat="1" ht="16" customHeight="1" x14ac:dyDescent="0.2"/>
    <row r="1135" customFormat="1" ht="16" customHeight="1" x14ac:dyDescent="0.2"/>
    <row r="1136" customFormat="1" ht="16" customHeight="1" x14ac:dyDescent="0.2"/>
    <row r="1137" customFormat="1" ht="16" customHeight="1" x14ac:dyDescent="0.2"/>
    <row r="1138" customFormat="1" ht="16" customHeight="1" x14ac:dyDescent="0.2"/>
    <row r="1139" customFormat="1" ht="16" customHeight="1" x14ac:dyDescent="0.2"/>
    <row r="1140" customFormat="1" ht="16" customHeight="1" x14ac:dyDescent="0.2"/>
    <row r="1141" customFormat="1" ht="16" customHeight="1" x14ac:dyDescent="0.2"/>
    <row r="1142" customFormat="1" ht="16" customHeight="1" x14ac:dyDescent="0.2"/>
    <row r="1143" customFormat="1" ht="16" customHeight="1" x14ac:dyDescent="0.2"/>
    <row r="1144" customFormat="1" ht="16" customHeight="1" x14ac:dyDescent="0.2"/>
    <row r="1145" customFormat="1" ht="16" customHeight="1" x14ac:dyDescent="0.2"/>
    <row r="1146" customFormat="1" ht="16" customHeight="1" x14ac:dyDescent="0.2"/>
    <row r="1147" customFormat="1" ht="16" customHeight="1" x14ac:dyDescent="0.2"/>
    <row r="1148" customFormat="1" ht="16" customHeight="1" x14ac:dyDescent="0.2"/>
    <row r="1149" customFormat="1" ht="16" customHeight="1" x14ac:dyDescent="0.2"/>
    <row r="1150" customFormat="1" ht="16" customHeight="1" x14ac:dyDescent="0.2"/>
    <row r="1151" customFormat="1" ht="16" customHeight="1" x14ac:dyDescent="0.2"/>
    <row r="1152" customFormat="1" ht="16" customHeight="1" x14ac:dyDescent="0.2"/>
    <row r="1153" customFormat="1" ht="16" customHeight="1" x14ac:dyDescent="0.2"/>
    <row r="1154" customFormat="1" ht="16" customHeight="1" x14ac:dyDescent="0.2"/>
    <row r="1155" customFormat="1" ht="16" customHeight="1" x14ac:dyDescent="0.2"/>
    <row r="1156" customFormat="1" ht="16" customHeight="1" x14ac:dyDescent="0.2"/>
    <row r="1157" customFormat="1" ht="16" customHeight="1" x14ac:dyDescent="0.2"/>
    <row r="1158" customFormat="1" ht="16" customHeight="1" x14ac:dyDescent="0.2"/>
    <row r="1159" customFormat="1" ht="16" customHeight="1" x14ac:dyDescent="0.2"/>
    <row r="1160" customFormat="1" ht="16" customHeight="1" x14ac:dyDescent="0.2"/>
    <row r="1161" customFormat="1" ht="16" customHeight="1" x14ac:dyDescent="0.2"/>
    <row r="1162" customFormat="1" ht="16" customHeight="1" x14ac:dyDescent="0.2"/>
    <row r="1163" customFormat="1" ht="16" customHeight="1" x14ac:dyDescent="0.2"/>
    <row r="1164" customFormat="1" ht="16" customHeight="1" x14ac:dyDescent="0.2"/>
    <row r="1165" customFormat="1" ht="16" customHeight="1" x14ac:dyDescent="0.2"/>
    <row r="1166" customFormat="1" ht="16" customHeight="1" x14ac:dyDescent="0.2"/>
    <row r="1167" customFormat="1" ht="16" customHeight="1" x14ac:dyDescent="0.2"/>
    <row r="1168" customFormat="1" ht="16" customHeight="1" x14ac:dyDescent="0.2"/>
    <row r="1169" customFormat="1" ht="16" customHeight="1" x14ac:dyDescent="0.2"/>
    <row r="1170" customFormat="1" ht="16" customHeight="1" x14ac:dyDescent="0.2"/>
    <row r="1171" customFormat="1" ht="16" customHeight="1" x14ac:dyDescent="0.2"/>
    <row r="1172" customFormat="1" ht="16" customHeight="1" x14ac:dyDescent="0.2"/>
    <row r="1173" customFormat="1" ht="16" customHeight="1" x14ac:dyDescent="0.2"/>
    <row r="1174" customFormat="1" ht="16" customHeight="1" x14ac:dyDescent="0.2"/>
    <row r="1175" customFormat="1" ht="16" customHeight="1" x14ac:dyDescent="0.2"/>
    <row r="1176" customFormat="1" ht="16" customHeight="1" x14ac:dyDescent="0.2"/>
    <row r="1177" customFormat="1" ht="16" customHeight="1" x14ac:dyDescent="0.2"/>
    <row r="1178" customFormat="1" ht="16" customHeight="1" x14ac:dyDescent="0.2"/>
    <row r="1179" customFormat="1" ht="16" customHeight="1" x14ac:dyDescent="0.2"/>
    <row r="1180" customFormat="1" ht="16" customHeight="1" x14ac:dyDescent="0.2"/>
    <row r="1181" customFormat="1" ht="16" customHeight="1" x14ac:dyDescent="0.2"/>
    <row r="1182" customFormat="1" ht="16" customHeight="1" x14ac:dyDescent="0.2"/>
    <row r="1183" customFormat="1" ht="16" customHeight="1" x14ac:dyDescent="0.2"/>
    <row r="1184" customFormat="1" ht="16" customHeight="1" x14ac:dyDescent="0.2"/>
    <row r="1185" customFormat="1" ht="16" customHeight="1" x14ac:dyDescent="0.2"/>
    <row r="1186" customFormat="1" ht="16" customHeight="1" x14ac:dyDescent="0.2"/>
    <row r="1187" customFormat="1" ht="16" customHeight="1" x14ac:dyDescent="0.2"/>
    <row r="1188" customFormat="1" ht="16" customHeight="1" x14ac:dyDescent="0.2"/>
    <row r="1189" customFormat="1" ht="16" customHeight="1" x14ac:dyDescent="0.2"/>
    <row r="1190" customFormat="1" ht="16" customHeight="1" x14ac:dyDescent="0.2"/>
    <row r="1191" customFormat="1" ht="16" customHeight="1" x14ac:dyDescent="0.2"/>
    <row r="1192" customFormat="1" ht="16" customHeight="1" x14ac:dyDescent="0.2"/>
    <row r="1193" customFormat="1" ht="16" customHeight="1" x14ac:dyDescent="0.2"/>
    <row r="1194" customFormat="1" ht="16" customHeight="1" x14ac:dyDescent="0.2"/>
    <row r="1195" customFormat="1" ht="16" customHeight="1" x14ac:dyDescent="0.2"/>
    <row r="1196" customFormat="1" ht="16" customHeight="1" x14ac:dyDescent="0.2"/>
    <row r="1197" customFormat="1" ht="16" customHeight="1" x14ac:dyDescent="0.2"/>
    <row r="1198" customFormat="1" ht="16" customHeight="1" x14ac:dyDescent="0.2"/>
    <row r="1199" customFormat="1" ht="16" customHeight="1" x14ac:dyDescent="0.2"/>
    <row r="1200" customFormat="1" ht="16" customHeight="1" x14ac:dyDescent="0.2"/>
    <row r="1201" customFormat="1" ht="16" customHeight="1" x14ac:dyDescent="0.2"/>
    <row r="1202" customFormat="1" ht="16" customHeight="1" x14ac:dyDescent="0.2"/>
    <row r="1203" customFormat="1" ht="16" customHeight="1" x14ac:dyDescent="0.2"/>
    <row r="1204" customFormat="1" ht="16" customHeight="1" x14ac:dyDescent="0.2"/>
    <row r="1205" customFormat="1" ht="16" customHeight="1" x14ac:dyDescent="0.2"/>
    <row r="1206" customFormat="1" ht="16" customHeight="1" x14ac:dyDescent="0.2"/>
    <row r="1207" customFormat="1" ht="16" customHeight="1" x14ac:dyDescent="0.2"/>
    <row r="1208" customFormat="1" ht="16" customHeight="1" x14ac:dyDescent="0.2"/>
    <row r="1209" customFormat="1" ht="16" customHeight="1" x14ac:dyDescent="0.2"/>
    <row r="1210" customFormat="1" ht="16" customHeight="1" x14ac:dyDescent="0.2"/>
    <row r="1211" customFormat="1" ht="16" customHeight="1" x14ac:dyDescent="0.2"/>
    <row r="1212" customFormat="1" ht="16" customHeight="1" x14ac:dyDescent="0.2"/>
    <row r="1213" customFormat="1" ht="16" customHeight="1" x14ac:dyDescent="0.2"/>
    <row r="1214" customFormat="1" ht="16" customHeight="1" x14ac:dyDescent="0.2"/>
    <row r="1215" customFormat="1" ht="16" customHeight="1" x14ac:dyDescent="0.2"/>
    <row r="1216" customFormat="1" ht="16" customHeight="1" x14ac:dyDescent="0.2"/>
    <row r="1217" customFormat="1" ht="16" customHeight="1" x14ac:dyDescent="0.2"/>
    <row r="1218" customFormat="1" ht="16" customHeight="1" x14ac:dyDescent="0.2"/>
    <row r="1219" customFormat="1" ht="16" customHeight="1" x14ac:dyDescent="0.2"/>
    <row r="1220" customFormat="1" ht="16" customHeight="1" x14ac:dyDescent="0.2"/>
    <row r="1221" customFormat="1" ht="16" customHeight="1" x14ac:dyDescent="0.2"/>
    <row r="1222" customFormat="1" ht="16" customHeight="1" x14ac:dyDescent="0.2"/>
    <row r="1223" customFormat="1" ht="16" customHeight="1" x14ac:dyDescent="0.2"/>
    <row r="1224" customFormat="1" ht="16" customHeight="1" x14ac:dyDescent="0.2"/>
    <row r="1225" customFormat="1" ht="16" customHeight="1" x14ac:dyDescent="0.2"/>
    <row r="1226" customFormat="1" ht="16" customHeight="1" x14ac:dyDescent="0.2"/>
    <row r="1227" customFormat="1" ht="16" customHeight="1" x14ac:dyDescent="0.2"/>
    <row r="1228" customFormat="1" ht="16" customHeight="1" x14ac:dyDescent="0.2"/>
    <row r="1229" customFormat="1" ht="16" customHeight="1" x14ac:dyDescent="0.2"/>
    <row r="1230" customFormat="1" ht="16" customHeight="1" x14ac:dyDescent="0.2"/>
    <row r="1231" customFormat="1" ht="16" customHeight="1" x14ac:dyDescent="0.2"/>
    <row r="1232" customFormat="1" ht="16" customHeight="1" x14ac:dyDescent="0.2"/>
    <row r="1233" customFormat="1" ht="16" customHeight="1" x14ac:dyDescent="0.2"/>
    <row r="1234" customFormat="1" ht="16" customHeight="1" x14ac:dyDescent="0.2"/>
    <row r="1235" customFormat="1" ht="16" customHeight="1" x14ac:dyDescent="0.2"/>
    <row r="1236" customFormat="1" ht="16" customHeight="1" x14ac:dyDescent="0.2"/>
    <row r="1237" customFormat="1" ht="16" customHeight="1" x14ac:dyDescent="0.2"/>
    <row r="1238" customFormat="1" ht="16" customHeight="1" x14ac:dyDescent="0.2"/>
    <row r="1239" customFormat="1" ht="16" customHeight="1" x14ac:dyDescent="0.2"/>
    <row r="1240" customFormat="1" ht="16" customHeight="1" x14ac:dyDescent="0.2"/>
    <row r="1241" customFormat="1" ht="16" customHeight="1" x14ac:dyDescent="0.2"/>
    <row r="1242" customFormat="1" ht="16" customHeight="1" x14ac:dyDescent="0.2"/>
    <row r="1243" customFormat="1" ht="16" customHeight="1" x14ac:dyDescent="0.2"/>
    <row r="1244" customFormat="1" ht="16" customHeight="1" x14ac:dyDescent="0.2"/>
    <row r="1245" customFormat="1" ht="16" customHeight="1" x14ac:dyDescent="0.2"/>
    <row r="1246" customFormat="1" ht="16" customHeight="1" x14ac:dyDescent="0.2"/>
    <row r="1247" customFormat="1" ht="16" customHeight="1" x14ac:dyDescent="0.2"/>
    <row r="1248" customFormat="1" ht="16" customHeight="1" x14ac:dyDescent="0.2"/>
    <row r="1249" customFormat="1" ht="16" customHeight="1" x14ac:dyDescent="0.2"/>
    <row r="1250" customFormat="1" ht="16" customHeight="1" x14ac:dyDescent="0.2"/>
    <row r="1251" customFormat="1" ht="16" customHeight="1" x14ac:dyDescent="0.2"/>
    <row r="1252" customFormat="1" ht="16" customHeight="1" x14ac:dyDescent="0.2"/>
    <row r="1253" customFormat="1" ht="16" customHeight="1" x14ac:dyDescent="0.2"/>
    <row r="1254" customFormat="1" ht="16" customHeight="1" x14ac:dyDescent="0.2"/>
    <row r="1255" customFormat="1" ht="16" customHeight="1" x14ac:dyDescent="0.2"/>
    <row r="1256" customFormat="1" ht="16" customHeight="1" x14ac:dyDescent="0.2"/>
    <row r="1257" customFormat="1" ht="16" customHeight="1" x14ac:dyDescent="0.2"/>
    <row r="1258" customFormat="1" ht="16" customHeight="1" x14ac:dyDescent="0.2"/>
    <row r="1259" customFormat="1" ht="16" customHeight="1" x14ac:dyDescent="0.2"/>
    <row r="1260" customFormat="1" ht="16" customHeight="1" x14ac:dyDescent="0.2"/>
    <row r="1261" customFormat="1" ht="16" customHeight="1" x14ac:dyDescent="0.2"/>
    <row r="1262" customFormat="1" ht="16" customHeight="1" x14ac:dyDescent="0.2"/>
    <row r="1263" customFormat="1" ht="16" customHeight="1" x14ac:dyDescent="0.2"/>
    <row r="1264" customFormat="1" ht="16" customHeight="1" x14ac:dyDescent="0.2"/>
    <row r="1265" customFormat="1" ht="16" customHeight="1" x14ac:dyDescent="0.2"/>
    <row r="1266" customFormat="1" ht="16" customHeight="1" x14ac:dyDescent="0.2"/>
    <row r="1267" customFormat="1" ht="16" customHeight="1" x14ac:dyDescent="0.2"/>
    <row r="1268" customFormat="1" ht="16" customHeight="1" x14ac:dyDescent="0.2"/>
    <row r="1269" customFormat="1" ht="16" customHeight="1" x14ac:dyDescent="0.2"/>
    <row r="1270" customFormat="1" ht="16" customHeight="1" x14ac:dyDescent="0.2"/>
    <row r="1271" customFormat="1" ht="16" customHeight="1" x14ac:dyDescent="0.2"/>
    <row r="1272" customFormat="1" ht="16" customHeight="1" x14ac:dyDescent="0.2"/>
    <row r="1273" customFormat="1" ht="16" customHeight="1" x14ac:dyDescent="0.2"/>
    <row r="1274" customFormat="1" ht="16" customHeight="1" x14ac:dyDescent="0.2"/>
    <row r="1275" customFormat="1" ht="16" customHeight="1" x14ac:dyDescent="0.2"/>
    <row r="1276" customFormat="1" ht="16" customHeight="1" x14ac:dyDescent="0.2"/>
    <row r="1277" customFormat="1" ht="16" customHeight="1" x14ac:dyDescent="0.2"/>
    <row r="1278" customFormat="1" ht="16" customHeight="1" x14ac:dyDescent="0.2"/>
    <row r="1279" customFormat="1" ht="16" customHeight="1" x14ac:dyDescent="0.2"/>
    <row r="1280" customFormat="1" ht="16" customHeight="1" x14ac:dyDescent="0.2"/>
    <row r="1281" customFormat="1" ht="16" customHeight="1" x14ac:dyDescent="0.2"/>
    <row r="1282" customFormat="1" ht="16" customHeight="1" x14ac:dyDescent="0.2"/>
    <row r="1283" customFormat="1" ht="16" customHeight="1" x14ac:dyDescent="0.2"/>
    <row r="1284" customFormat="1" ht="16" customHeight="1" x14ac:dyDescent="0.2"/>
    <row r="1285" customFormat="1" ht="16" customHeight="1" x14ac:dyDescent="0.2"/>
    <row r="1286" customFormat="1" ht="16" customHeight="1" x14ac:dyDescent="0.2"/>
    <row r="1287" customFormat="1" ht="16" customHeight="1" x14ac:dyDescent="0.2"/>
    <row r="1288" customFormat="1" ht="16" customHeight="1" x14ac:dyDescent="0.2"/>
    <row r="1289" customFormat="1" ht="16" customHeight="1" x14ac:dyDescent="0.2"/>
    <row r="1290" customFormat="1" ht="16" customHeight="1" x14ac:dyDescent="0.2"/>
    <row r="1291" customFormat="1" ht="16" customHeight="1" x14ac:dyDescent="0.2"/>
    <row r="1292" customFormat="1" ht="16" customHeight="1" x14ac:dyDescent="0.2"/>
    <row r="1293" customFormat="1" ht="16" customHeight="1" x14ac:dyDescent="0.2"/>
    <row r="1294" customFormat="1" ht="16" customHeight="1" x14ac:dyDescent="0.2"/>
    <row r="1295" customFormat="1" ht="16" customHeight="1" x14ac:dyDescent="0.2"/>
    <row r="1296" customFormat="1" ht="16" customHeight="1" x14ac:dyDescent="0.2"/>
    <row r="1297" customFormat="1" ht="16" customHeight="1" x14ac:dyDescent="0.2"/>
    <row r="1298" customFormat="1" ht="16" customHeight="1" x14ac:dyDescent="0.2"/>
    <row r="1299" customFormat="1" ht="16" customHeight="1" x14ac:dyDescent="0.2"/>
    <row r="1300" customFormat="1" ht="16" customHeight="1" x14ac:dyDescent="0.2"/>
    <row r="1301" customFormat="1" ht="16" customHeight="1" x14ac:dyDescent="0.2"/>
    <row r="1302" customFormat="1" ht="16" customHeight="1" x14ac:dyDescent="0.2"/>
    <row r="1303" customFormat="1" ht="16" customHeight="1" x14ac:dyDescent="0.2"/>
    <row r="1304" customFormat="1" ht="16" customHeight="1" x14ac:dyDescent="0.2"/>
    <row r="1305" customFormat="1" ht="16" customHeight="1" x14ac:dyDescent="0.2"/>
    <row r="1306" customFormat="1" ht="16" customHeight="1" x14ac:dyDescent="0.2"/>
    <row r="1307" customFormat="1" ht="16" customHeight="1" x14ac:dyDescent="0.2"/>
    <row r="1308" customFormat="1" ht="16" customHeight="1" x14ac:dyDescent="0.2"/>
    <row r="1309" customFormat="1" ht="16" customHeight="1" x14ac:dyDescent="0.2"/>
    <row r="1310" customFormat="1" ht="16" customHeight="1" x14ac:dyDescent="0.2"/>
    <row r="1311" customFormat="1" ht="16" customHeight="1" x14ac:dyDescent="0.2"/>
    <row r="1312" customFormat="1" ht="16" customHeight="1" x14ac:dyDescent="0.2"/>
    <row r="1313" customFormat="1" ht="16" customHeight="1" x14ac:dyDescent="0.2"/>
    <row r="1314" customFormat="1" ht="16" customHeight="1" x14ac:dyDescent="0.2"/>
    <row r="1315" customFormat="1" ht="16" customHeight="1" x14ac:dyDescent="0.2"/>
    <row r="1316" customFormat="1" ht="16" customHeight="1" x14ac:dyDescent="0.2"/>
    <row r="1317" customFormat="1" ht="16" customHeight="1" x14ac:dyDescent="0.2"/>
    <row r="1318" customFormat="1" ht="16" customHeight="1" x14ac:dyDescent="0.2"/>
    <row r="1319" customFormat="1" ht="16" customHeight="1" x14ac:dyDescent="0.2"/>
    <row r="1320" customFormat="1" ht="16" customHeight="1" x14ac:dyDescent="0.2"/>
    <row r="1321" customFormat="1" ht="16" customHeight="1" x14ac:dyDescent="0.2"/>
    <row r="1322" customFormat="1" ht="16" customHeight="1" x14ac:dyDescent="0.2"/>
    <row r="1323" customFormat="1" ht="16" customHeight="1" x14ac:dyDescent="0.2"/>
    <row r="1324" customFormat="1" ht="16" customHeight="1" x14ac:dyDescent="0.2"/>
    <row r="1325" customFormat="1" ht="16" customHeight="1" x14ac:dyDescent="0.2"/>
    <row r="1326" customFormat="1" ht="16" customHeight="1" x14ac:dyDescent="0.2"/>
    <row r="1327" customFormat="1" ht="16" customHeight="1" x14ac:dyDescent="0.2"/>
    <row r="1328" customFormat="1" ht="16" customHeight="1" x14ac:dyDescent="0.2"/>
    <row r="1329" customFormat="1" ht="16" customHeight="1" x14ac:dyDescent="0.2"/>
    <row r="1330" customFormat="1" ht="16" customHeight="1" x14ac:dyDescent="0.2"/>
    <row r="1331" customFormat="1" ht="16" customHeight="1" x14ac:dyDescent="0.2"/>
    <row r="1332" customFormat="1" ht="16" customHeight="1" x14ac:dyDescent="0.2"/>
    <row r="1333" customFormat="1" ht="16" customHeight="1" x14ac:dyDescent="0.2"/>
    <row r="1334" customFormat="1" ht="16" customHeight="1" x14ac:dyDescent="0.2"/>
    <row r="1335" customFormat="1" ht="16" customHeight="1" x14ac:dyDescent="0.2"/>
    <row r="1336" customFormat="1" ht="16" customHeight="1" x14ac:dyDescent="0.2"/>
    <row r="1337" customFormat="1" ht="16" customHeight="1" x14ac:dyDescent="0.2"/>
    <row r="1338" customFormat="1" ht="16" customHeight="1" x14ac:dyDescent="0.2"/>
    <row r="1339" customFormat="1" ht="16" customHeight="1" x14ac:dyDescent="0.2"/>
    <row r="1340" customFormat="1" ht="16" customHeight="1" x14ac:dyDescent="0.2"/>
    <row r="1341" customFormat="1" ht="16" customHeight="1" x14ac:dyDescent="0.2"/>
    <row r="1342" customFormat="1" ht="16" customHeight="1" x14ac:dyDescent="0.2"/>
    <row r="1343" customFormat="1" ht="16" customHeight="1" x14ac:dyDescent="0.2"/>
    <row r="1344" customFormat="1" ht="16" customHeight="1" x14ac:dyDescent="0.2"/>
    <row r="1345" customFormat="1" ht="16" customHeight="1" x14ac:dyDescent="0.2"/>
    <row r="1346" customFormat="1" ht="16" customHeight="1" x14ac:dyDescent="0.2"/>
    <row r="1347" customFormat="1" ht="16" customHeight="1" x14ac:dyDescent="0.2"/>
    <row r="1348" customFormat="1" ht="16" customHeight="1" x14ac:dyDescent="0.2"/>
    <row r="1349" customFormat="1" ht="16" customHeight="1" x14ac:dyDescent="0.2"/>
    <row r="1350" customFormat="1" ht="16" customHeight="1" x14ac:dyDescent="0.2"/>
    <row r="1351" customFormat="1" ht="16" customHeight="1" x14ac:dyDescent="0.2"/>
    <row r="1352" customFormat="1" ht="16" customHeight="1" x14ac:dyDescent="0.2"/>
    <row r="1353" customFormat="1" ht="16" customHeight="1" x14ac:dyDescent="0.2"/>
    <row r="1354" customFormat="1" ht="16" customHeight="1" x14ac:dyDescent="0.2"/>
    <row r="1355" customFormat="1" ht="16" customHeight="1" x14ac:dyDescent="0.2"/>
    <row r="1356" customFormat="1" ht="16" customHeight="1" x14ac:dyDescent="0.2"/>
    <row r="1357" customFormat="1" ht="16" customHeight="1" x14ac:dyDescent="0.2"/>
    <row r="1358" customFormat="1" ht="16" customHeight="1" x14ac:dyDescent="0.2"/>
    <row r="1359" customFormat="1" ht="16" customHeight="1" x14ac:dyDescent="0.2"/>
    <row r="1360" customFormat="1" ht="16" customHeight="1" x14ac:dyDescent="0.2"/>
    <row r="1361" customFormat="1" ht="16" customHeight="1" x14ac:dyDescent="0.2"/>
    <row r="1362" customFormat="1" ht="16" customHeight="1" x14ac:dyDescent="0.2"/>
    <row r="1363" customFormat="1" ht="16" customHeight="1" x14ac:dyDescent="0.2"/>
    <row r="1364" customFormat="1" ht="16" customHeight="1" x14ac:dyDescent="0.2"/>
    <row r="1365" customFormat="1" ht="16" customHeight="1" x14ac:dyDescent="0.2"/>
    <row r="1366" customFormat="1" ht="16" customHeight="1" x14ac:dyDescent="0.2"/>
    <row r="1367" customFormat="1" ht="16" customHeight="1" x14ac:dyDescent="0.2"/>
    <row r="1368" customFormat="1" ht="16" customHeight="1" x14ac:dyDescent="0.2"/>
    <row r="1369" customFormat="1" ht="16" customHeight="1" x14ac:dyDescent="0.2"/>
    <row r="1370" customFormat="1" ht="16" customHeight="1" x14ac:dyDescent="0.2"/>
    <row r="1371" customFormat="1" ht="16" customHeight="1" x14ac:dyDescent="0.2"/>
    <row r="1372" customFormat="1" ht="16" customHeight="1" x14ac:dyDescent="0.2"/>
    <row r="1373" customFormat="1" ht="16" customHeight="1" x14ac:dyDescent="0.2"/>
    <row r="1374" customFormat="1" ht="16" customHeight="1" x14ac:dyDescent="0.2"/>
    <row r="1375" customFormat="1" ht="16" customHeight="1" x14ac:dyDescent="0.2"/>
    <row r="1376" customFormat="1" ht="16" customHeight="1" x14ac:dyDescent="0.2"/>
    <row r="1377" customFormat="1" ht="16" customHeight="1" x14ac:dyDescent="0.2"/>
    <row r="1378" customFormat="1" ht="16" customHeight="1" x14ac:dyDescent="0.2"/>
    <row r="1379" customFormat="1" ht="16" customHeight="1" x14ac:dyDescent="0.2"/>
    <row r="1380" customFormat="1" ht="16" customHeight="1" x14ac:dyDescent="0.2"/>
    <row r="1381" customFormat="1" ht="16" customHeight="1" x14ac:dyDescent="0.2"/>
    <row r="1382" customFormat="1" ht="16" customHeight="1" x14ac:dyDescent="0.2"/>
    <row r="1383" customFormat="1" ht="16" customHeight="1" x14ac:dyDescent="0.2"/>
    <row r="1384" customFormat="1" ht="16" customHeight="1" x14ac:dyDescent="0.2"/>
    <row r="1385" customFormat="1" ht="16" customHeight="1" x14ac:dyDescent="0.2"/>
    <row r="1386" customFormat="1" ht="16" customHeight="1" x14ac:dyDescent="0.2"/>
    <row r="1387" customFormat="1" ht="16" customHeight="1" x14ac:dyDescent="0.2"/>
    <row r="1388" customFormat="1" ht="16" customHeight="1" x14ac:dyDescent="0.2"/>
    <row r="1389" customFormat="1" ht="16" customHeight="1" x14ac:dyDescent="0.2"/>
    <row r="1390" customFormat="1" ht="16" customHeight="1" x14ac:dyDescent="0.2"/>
    <row r="1391" customFormat="1" ht="16" customHeight="1" x14ac:dyDescent="0.2"/>
    <row r="1392" customFormat="1" ht="16" customHeight="1" x14ac:dyDescent="0.2"/>
    <row r="1393" customFormat="1" ht="16" customHeight="1" x14ac:dyDescent="0.2"/>
    <row r="1394" customFormat="1" ht="16" customHeight="1" x14ac:dyDescent="0.2"/>
    <row r="1395" customFormat="1" ht="16" customHeight="1" x14ac:dyDescent="0.2"/>
    <row r="1396" customFormat="1" ht="16" customHeight="1" x14ac:dyDescent="0.2"/>
    <row r="1397" customFormat="1" ht="16" customHeight="1" x14ac:dyDescent="0.2"/>
    <row r="1398" customFormat="1" ht="16" customHeight="1" x14ac:dyDescent="0.2"/>
    <row r="1399" customFormat="1" ht="16" customHeight="1" x14ac:dyDescent="0.2"/>
    <row r="1400" customFormat="1" ht="16" customHeight="1" x14ac:dyDescent="0.2"/>
    <row r="1401" customFormat="1" ht="16" customHeight="1" x14ac:dyDescent="0.2"/>
    <row r="1402" customFormat="1" ht="16" customHeight="1" x14ac:dyDescent="0.2"/>
    <row r="1403" customFormat="1" ht="16" customHeight="1" x14ac:dyDescent="0.2"/>
    <row r="1404" customFormat="1" ht="16" customHeight="1" x14ac:dyDescent="0.2"/>
    <row r="1405" customFormat="1" ht="16" customHeight="1" x14ac:dyDescent="0.2"/>
    <row r="1406" customFormat="1" ht="16" customHeight="1" x14ac:dyDescent="0.2"/>
    <row r="1407" customFormat="1" ht="16" customHeight="1" x14ac:dyDescent="0.2"/>
    <row r="1408" customFormat="1" ht="16" customHeight="1" x14ac:dyDescent="0.2"/>
    <row r="1409" customFormat="1" ht="16" customHeight="1" x14ac:dyDescent="0.2"/>
    <row r="1410" customFormat="1" ht="16" customHeight="1" x14ac:dyDescent="0.2"/>
    <row r="1411" customFormat="1" ht="16" customHeight="1" x14ac:dyDescent="0.2"/>
    <row r="1412" customFormat="1" ht="16" customHeight="1" x14ac:dyDescent="0.2"/>
    <row r="1413" customFormat="1" ht="16" customHeight="1" x14ac:dyDescent="0.2"/>
    <row r="1414" customFormat="1" ht="16" customHeight="1" x14ac:dyDescent="0.2"/>
    <row r="1415" customFormat="1" ht="16" customHeight="1" x14ac:dyDescent="0.2"/>
    <row r="1416" customFormat="1" ht="16" customHeight="1" x14ac:dyDescent="0.2"/>
    <row r="1417" customFormat="1" ht="16" customHeight="1" x14ac:dyDescent="0.2"/>
    <row r="1418" customFormat="1" ht="16" customHeight="1" x14ac:dyDescent="0.2"/>
    <row r="1419" customFormat="1" ht="16" customHeight="1" x14ac:dyDescent="0.2"/>
    <row r="1420" customFormat="1" ht="16" customHeight="1" x14ac:dyDescent="0.2"/>
    <row r="1421" customFormat="1" ht="16" customHeight="1" x14ac:dyDescent="0.2"/>
    <row r="1422" customFormat="1" ht="16" customHeight="1" x14ac:dyDescent="0.2"/>
    <row r="1423" customFormat="1" ht="16" customHeight="1" x14ac:dyDescent="0.2"/>
    <row r="1424" customFormat="1" ht="16" customHeight="1" x14ac:dyDescent="0.2"/>
    <row r="1425" customFormat="1" ht="16" customHeight="1" x14ac:dyDescent="0.2"/>
    <row r="1426" customFormat="1" ht="16" customHeight="1" x14ac:dyDescent="0.2"/>
    <row r="1427" customFormat="1" ht="16" customHeight="1" x14ac:dyDescent="0.2"/>
    <row r="1428" customFormat="1" ht="16" customHeight="1" x14ac:dyDescent="0.2"/>
    <row r="1429" customFormat="1" ht="16" customHeight="1" x14ac:dyDescent="0.2"/>
    <row r="1430" customFormat="1" ht="16" customHeight="1" x14ac:dyDescent="0.2"/>
    <row r="1431" customFormat="1" ht="16" customHeight="1" x14ac:dyDescent="0.2"/>
    <row r="1432" customFormat="1" ht="16" customHeight="1" x14ac:dyDescent="0.2"/>
    <row r="1433" customFormat="1" ht="16" customHeight="1" x14ac:dyDescent="0.2"/>
    <row r="1434" customFormat="1" ht="16" customHeight="1" x14ac:dyDescent="0.2"/>
    <row r="1435" customFormat="1" ht="16" customHeight="1" x14ac:dyDescent="0.2"/>
    <row r="1436" customFormat="1" ht="16" customHeight="1" x14ac:dyDescent="0.2"/>
    <row r="1437" customFormat="1" ht="16" customHeight="1" x14ac:dyDescent="0.2"/>
    <row r="1438" customFormat="1" ht="16" customHeight="1" x14ac:dyDescent="0.2"/>
    <row r="1439" customFormat="1" ht="16" customHeight="1" x14ac:dyDescent="0.2"/>
    <row r="1440" customFormat="1" ht="16" customHeight="1" x14ac:dyDescent="0.2"/>
    <row r="1441" customFormat="1" ht="16" customHeight="1" x14ac:dyDescent="0.2"/>
    <row r="1442" customFormat="1" ht="16" customHeight="1" x14ac:dyDescent="0.2"/>
    <row r="1443" customFormat="1" ht="16" customHeight="1" x14ac:dyDescent="0.2"/>
    <row r="1444" customFormat="1" ht="16" customHeight="1" x14ac:dyDescent="0.2"/>
    <row r="1445" customFormat="1" ht="16" customHeight="1" x14ac:dyDescent="0.2"/>
    <row r="1446" customFormat="1" ht="16" customHeight="1" x14ac:dyDescent="0.2"/>
    <row r="1447" customFormat="1" ht="16" customHeight="1" x14ac:dyDescent="0.2"/>
    <row r="1448" customFormat="1" ht="16" customHeight="1" x14ac:dyDescent="0.2"/>
    <row r="1449" customFormat="1" ht="16" customHeight="1" x14ac:dyDescent="0.2"/>
    <row r="1450" customFormat="1" ht="16" customHeight="1" x14ac:dyDescent="0.2"/>
    <row r="1451" customFormat="1" ht="16" customHeight="1" x14ac:dyDescent="0.2"/>
    <row r="1452" customFormat="1" ht="16" customHeight="1" x14ac:dyDescent="0.2"/>
    <row r="1453" customFormat="1" ht="16" customHeight="1" x14ac:dyDescent="0.2"/>
    <row r="1454" customFormat="1" ht="16" customHeight="1" x14ac:dyDescent="0.2"/>
    <row r="1455" customFormat="1" ht="16" customHeight="1" x14ac:dyDescent="0.2"/>
    <row r="1456" customFormat="1" ht="16" customHeight="1" x14ac:dyDescent="0.2"/>
    <row r="1457" customFormat="1" ht="16" customHeight="1" x14ac:dyDescent="0.2"/>
    <row r="1458" customFormat="1" ht="16" customHeight="1" x14ac:dyDescent="0.2"/>
    <row r="1459" customFormat="1" ht="16" customHeight="1" x14ac:dyDescent="0.2"/>
    <row r="1460" customFormat="1" ht="16" customHeight="1" x14ac:dyDescent="0.2"/>
    <row r="1461" customFormat="1" ht="16" customHeight="1" x14ac:dyDescent="0.2"/>
    <row r="1462" customFormat="1" ht="16" customHeight="1" x14ac:dyDescent="0.2"/>
    <row r="1463" customFormat="1" ht="16" customHeight="1" x14ac:dyDescent="0.2"/>
    <row r="1464" customFormat="1" ht="16" customHeight="1" x14ac:dyDescent="0.2"/>
    <row r="1465" customFormat="1" ht="16" customHeight="1" x14ac:dyDescent="0.2"/>
    <row r="1466" customFormat="1" ht="16" customHeight="1" x14ac:dyDescent="0.2"/>
    <row r="1467" customFormat="1" ht="16" customHeight="1" x14ac:dyDescent="0.2"/>
    <row r="1468" customFormat="1" ht="16" customHeight="1" x14ac:dyDescent="0.2"/>
    <row r="1469" customFormat="1" ht="16" customHeight="1" x14ac:dyDescent="0.2"/>
    <row r="1470" customFormat="1" ht="16" customHeight="1" x14ac:dyDescent="0.2"/>
    <row r="1471" customFormat="1" ht="16" customHeight="1" x14ac:dyDescent="0.2"/>
    <row r="1472" customFormat="1" ht="16" customHeight="1" x14ac:dyDescent="0.2"/>
    <row r="1473" customFormat="1" ht="16" customHeight="1" x14ac:dyDescent="0.2"/>
    <row r="1474" customFormat="1" ht="16" customHeight="1" x14ac:dyDescent="0.2"/>
    <row r="1475" customFormat="1" ht="16" customHeight="1" x14ac:dyDescent="0.2"/>
    <row r="1476" customFormat="1" ht="16" customHeight="1" x14ac:dyDescent="0.2"/>
    <row r="1477" customFormat="1" ht="16" customHeight="1" x14ac:dyDescent="0.2"/>
    <row r="1478" customFormat="1" ht="16" customHeight="1" x14ac:dyDescent="0.2"/>
    <row r="1479" customFormat="1" ht="16" customHeight="1" x14ac:dyDescent="0.2"/>
    <row r="1480" customFormat="1" ht="16" customHeight="1" x14ac:dyDescent="0.2"/>
    <row r="1481" customFormat="1" ht="16" customHeight="1" x14ac:dyDescent="0.2"/>
    <row r="1482" customFormat="1" ht="16" customHeight="1" x14ac:dyDescent="0.2"/>
    <row r="1483" customFormat="1" ht="16" customHeight="1" x14ac:dyDescent="0.2"/>
    <row r="1484" customFormat="1" ht="16" customHeight="1" x14ac:dyDescent="0.2"/>
    <row r="1485" customFormat="1" ht="16" customHeight="1" x14ac:dyDescent="0.2"/>
    <row r="1486" customFormat="1" ht="16" customHeight="1" x14ac:dyDescent="0.2"/>
    <row r="1487" customFormat="1" ht="16" customHeight="1" x14ac:dyDescent="0.2"/>
    <row r="1488" customFormat="1" ht="16" customHeight="1" x14ac:dyDescent="0.2"/>
    <row r="1489" customFormat="1" ht="16" customHeight="1" x14ac:dyDescent="0.2"/>
    <row r="1490" customFormat="1" ht="16" customHeight="1" x14ac:dyDescent="0.2"/>
    <row r="1491" customFormat="1" ht="16" customHeight="1" x14ac:dyDescent="0.2"/>
    <row r="1492" customFormat="1" ht="16" customHeight="1" x14ac:dyDescent="0.2"/>
    <row r="1493" customFormat="1" ht="16" customHeight="1" x14ac:dyDescent="0.2"/>
    <row r="1494" customFormat="1" ht="16" customHeight="1" x14ac:dyDescent="0.2"/>
    <row r="1495" customFormat="1" ht="16" customHeight="1" x14ac:dyDescent="0.2"/>
    <row r="1496" customFormat="1" ht="16" customHeight="1" x14ac:dyDescent="0.2"/>
    <row r="1497" customFormat="1" ht="16" customHeight="1" x14ac:dyDescent="0.2"/>
    <row r="1498" customFormat="1" ht="16" customHeight="1" x14ac:dyDescent="0.2"/>
    <row r="1499" customFormat="1" ht="16" customHeight="1" x14ac:dyDescent="0.2"/>
    <row r="1500" customFormat="1" ht="16" customHeight="1" x14ac:dyDescent="0.2"/>
    <row r="1501" customFormat="1" ht="16" customHeight="1" x14ac:dyDescent="0.2"/>
    <row r="1502" customFormat="1" ht="16" customHeight="1" x14ac:dyDescent="0.2"/>
    <row r="1503" customFormat="1" ht="16" customHeight="1" x14ac:dyDescent="0.2"/>
    <row r="1504" customFormat="1" ht="16" customHeight="1" x14ac:dyDescent="0.2"/>
    <row r="1505" customFormat="1" ht="16" customHeight="1" x14ac:dyDescent="0.2"/>
    <row r="1506" customFormat="1" ht="16" customHeight="1" x14ac:dyDescent="0.2"/>
    <row r="1507" customFormat="1" ht="16" customHeight="1" x14ac:dyDescent="0.2"/>
    <row r="1508" customFormat="1" ht="16" customHeight="1" x14ac:dyDescent="0.2"/>
    <row r="1509" customFormat="1" ht="16" customHeight="1" x14ac:dyDescent="0.2"/>
    <row r="1510" customFormat="1" ht="16" customHeight="1" x14ac:dyDescent="0.2"/>
    <row r="1511" customFormat="1" ht="16" customHeight="1" x14ac:dyDescent="0.2"/>
    <row r="1512" customFormat="1" ht="16" customHeight="1" x14ac:dyDescent="0.2"/>
    <row r="1513" customFormat="1" ht="16" customHeight="1" x14ac:dyDescent="0.2"/>
    <row r="1514" customFormat="1" ht="16" customHeight="1" x14ac:dyDescent="0.2"/>
    <row r="1515" customFormat="1" ht="16" customHeight="1" x14ac:dyDescent="0.2"/>
    <row r="1516" customFormat="1" ht="16" customHeight="1" x14ac:dyDescent="0.2"/>
    <row r="1517" customFormat="1" ht="16" customHeight="1" x14ac:dyDescent="0.2"/>
    <row r="1518" customFormat="1" ht="16" customHeight="1" x14ac:dyDescent="0.2"/>
    <row r="1519" customFormat="1" ht="16" customHeight="1" x14ac:dyDescent="0.2"/>
    <row r="1520" customFormat="1" ht="16" customHeight="1" x14ac:dyDescent="0.2"/>
    <row r="1521" customFormat="1" ht="16" customHeight="1" x14ac:dyDescent="0.2"/>
    <row r="1522" customFormat="1" ht="16" customHeight="1" x14ac:dyDescent="0.2"/>
    <row r="1523" customFormat="1" ht="16" customHeight="1" x14ac:dyDescent="0.2"/>
    <row r="1524" customFormat="1" ht="16" customHeight="1" x14ac:dyDescent="0.2"/>
    <row r="1525" customFormat="1" ht="16" customHeight="1" x14ac:dyDescent="0.2"/>
    <row r="1526" customFormat="1" ht="16" customHeight="1" x14ac:dyDescent="0.2"/>
    <row r="1527" customFormat="1" ht="16" customHeight="1" x14ac:dyDescent="0.2"/>
    <row r="1528" customFormat="1" ht="16" customHeight="1" x14ac:dyDescent="0.2"/>
    <row r="1529" customFormat="1" ht="16" customHeight="1" x14ac:dyDescent="0.2"/>
    <row r="1530" customFormat="1" ht="16" customHeight="1" x14ac:dyDescent="0.2"/>
    <row r="1531" customFormat="1" ht="16" customHeight="1" x14ac:dyDescent="0.2"/>
    <row r="1532" customFormat="1" ht="16" customHeight="1" x14ac:dyDescent="0.2"/>
    <row r="1533" customFormat="1" ht="16" customHeight="1" x14ac:dyDescent="0.2"/>
    <row r="1534" customFormat="1" ht="16" customHeight="1" x14ac:dyDescent="0.2"/>
    <row r="1535" customFormat="1" ht="16" customHeight="1" x14ac:dyDescent="0.2"/>
    <row r="1536" customFormat="1" ht="16" customHeight="1" x14ac:dyDescent="0.2"/>
    <row r="1537" customFormat="1" ht="16" customHeight="1" x14ac:dyDescent="0.2"/>
    <row r="1538" customFormat="1" ht="16" customHeight="1" x14ac:dyDescent="0.2"/>
    <row r="1539" customFormat="1" ht="16" customHeight="1" x14ac:dyDescent="0.2"/>
    <row r="1540" customFormat="1" ht="16" customHeight="1" x14ac:dyDescent="0.2"/>
    <row r="1541" customFormat="1" ht="16" customHeight="1" x14ac:dyDescent="0.2"/>
    <row r="1542" customFormat="1" ht="16" customHeight="1" x14ac:dyDescent="0.2"/>
    <row r="1543" customFormat="1" ht="16" customHeight="1" x14ac:dyDescent="0.2"/>
    <row r="1544" customFormat="1" ht="16" customHeight="1" x14ac:dyDescent="0.2"/>
    <row r="1545" customFormat="1" ht="16" customHeight="1" x14ac:dyDescent="0.2"/>
    <row r="1546" customFormat="1" ht="16" customHeight="1" x14ac:dyDescent="0.2"/>
    <row r="1547" customFormat="1" ht="16" customHeight="1" x14ac:dyDescent="0.2"/>
    <row r="1548" customFormat="1" ht="16" customHeight="1" x14ac:dyDescent="0.2"/>
    <row r="1549" customFormat="1" ht="16" customHeight="1" x14ac:dyDescent="0.2"/>
    <row r="1550" customFormat="1" ht="16" customHeight="1" x14ac:dyDescent="0.2"/>
    <row r="1551" customFormat="1" ht="16" customHeight="1" x14ac:dyDescent="0.2"/>
    <row r="1552" customFormat="1" ht="16" customHeight="1" x14ac:dyDescent="0.2"/>
    <row r="1553" customFormat="1" ht="16" customHeight="1" x14ac:dyDescent="0.2"/>
    <row r="1554" customFormat="1" ht="16" customHeight="1" x14ac:dyDescent="0.2"/>
    <row r="1555" customFormat="1" ht="16" customHeight="1" x14ac:dyDescent="0.2"/>
    <row r="1556" customFormat="1" ht="16" customHeight="1" x14ac:dyDescent="0.2"/>
    <row r="1557" customFormat="1" ht="16" customHeight="1" x14ac:dyDescent="0.2"/>
    <row r="1558" customFormat="1" ht="16" customHeight="1" x14ac:dyDescent="0.2"/>
    <row r="1559" customFormat="1" ht="16" customHeight="1" x14ac:dyDescent="0.2"/>
    <row r="1560" customFormat="1" ht="16" customHeight="1" x14ac:dyDescent="0.2"/>
    <row r="1561" customFormat="1" ht="16" customHeight="1" x14ac:dyDescent="0.2"/>
    <row r="1562" customFormat="1" ht="16" customHeight="1" x14ac:dyDescent="0.2"/>
    <row r="1563" customFormat="1" ht="16" customHeight="1" x14ac:dyDescent="0.2"/>
    <row r="1564" customFormat="1" ht="16" customHeight="1" x14ac:dyDescent="0.2"/>
    <row r="1565" customFormat="1" ht="16" customHeight="1" x14ac:dyDescent="0.2"/>
    <row r="1566" customFormat="1" ht="16" customHeight="1" x14ac:dyDescent="0.2"/>
    <row r="1567" customFormat="1" ht="16" customHeight="1" x14ac:dyDescent="0.2"/>
    <row r="1568" customFormat="1" ht="16" customHeight="1" x14ac:dyDescent="0.2"/>
    <row r="1569" customFormat="1" ht="16" customHeight="1" x14ac:dyDescent="0.2"/>
    <row r="1570" customFormat="1" ht="16" customHeight="1" x14ac:dyDescent="0.2"/>
    <row r="1571" customFormat="1" ht="16" customHeight="1" x14ac:dyDescent="0.2"/>
    <row r="1572" customFormat="1" ht="16" customHeight="1" x14ac:dyDescent="0.2"/>
    <row r="1573" customFormat="1" ht="16" customHeight="1" x14ac:dyDescent="0.2"/>
    <row r="1574" customFormat="1" ht="16" customHeight="1" x14ac:dyDescent="0.2"/>
    <row r="1575" customFormat="1" ht="16" customHeight="1" x14ac:dyDescent="0.2"/>
    <row r="1576" customFormat="1" ht="16" customHeight="1" x14ac:dyDescent="0.2"/>
    <row r="1577" customFormat="1" ht="16" customHeight="1" x14ac:dyDescent="0.2"/>
    <row r="1578" customFormat="1" ht="16" customHeight="1" x14ac:dyDescent="0.2"/>
    <row r="1579" customFormat="1" ht="16" customHeight="1" x14ac:dyDescent="0.2"/>
    <row r="1580" customFormat="1" ht="16" customHeight="1" x14ac:dyDescent="0.2"/>
    <row r="1581" customFormat="1" ht="16" customHeight="1" x14ac:dyDescent="0.2"/>
    <row r="1582" customFormat="1" ht="16" customHeight="1" x14ac:dyDescent="0.2"/>
    <row r="1583" customFormat="1" ht="16" customHeight="1" x14ac:dyDescent="0.2"/>
    <row r="1584" customFormat="1" ht="16" customHeight="1" x14ac:dyDescent="0.2"/>
    <row r="1585" customFormat="1" ht="16" customHeight="1" x14ac:dyDescent="0.2"/>
    <row r="1586" customFormat="1" ht="16" customHeight="1" x14ac:dyDescent="0.2"/>
    <row r="1587" customFormat="1" ht="16" customHeight="1" x14ac:dyDescent="0.2"/>
    <row r="1588" customFormat="1" ht="16" customHeight="1" x14ac:dyDescent="0.2"/>
    <row r="1589" customFormat="1" ht="16" customHeight="1" x14ac:dyDescent="0.2"/>
    <row r="1590" customFormat="1" ht="16" customHeight="1" x14ac:dyDescent="0.2"/>
    <row r="1591" customFormat="1" ht="16" customHeight="1" x14ac:dyDescent="0.2"/>
    <row r="1592" customFormat="1" ht="16" customHeight="1" x14ac:dyDescent="0.2"/>
    <row r="1593" customFormat="1" ht="16" customHeight="1" x14ac:dyDescent="0.2"/>
    <row r="1594" customFormat="1" ht="16" customHeight="1" x14ac:dyDescent="0.2"/>
    <row r="1595" customFormat="1" ht="16" customHeight="1" x14ac:dyDescent="0.2"/>
    <row r="1596" customFormat="1" ht="16" customHeight="1" x14ac:dyDescent="0.2"/>
    <row r="1597" customFormat="1" ht="16" customHeight="1" x14ac:dyDescent="0.2"/>
    <row r="1598" customFormat="1" ht="16" customHeight="1" x14ac:dyDescent="0.2"/>
    <row r="1599" customFormat="1" ht="16" customHeight="1" x14ac:dyDescent="0.2"/>
    <row r="1600" customFormat="1" ht="16" customHeight="1" x14ac:dyDescent="0.2"/>
    <row r="1601" customFormat="1" ht="16" customHeight="1" x14ac:dyDescent="0.2"/>
    <row r="1602" customFormat="1" ht="16" customHeight="1" x14ac:dyDescent="0.2"/>
    <row r="1603" customFormat="1" ht="16" customHeight="1" x14ac:dyDescent="0.2"/>
    <row r="1604" customFormat="1" ht="16" customHeight="1" x14ac:dyDescent="0.2"/>
    <row r="1605" customFormat="1" ht="16" customHeight="1" x14ac:dyDescent="0.2"/>
    <row r="1606" customFormat="1" ht="16" customHeight="1" x14ac:dyDescent="0.2"/>
    <row r="1607" customFormat="1" ht="16" customHeight="1" x14ac:dyDescent="0.2"/>
    <row r="1608" customFormat="1" ht="16" customHeight="1" x14ac:dyDescent="0.2"/>
    <row r="1609" customFormat="1" ht="16" customHeight="1" x14ac:dyDescent="0.2"/>
    <row r="1610" customFormat="1" ht="16" customHeight="1" x14ac:dyDescent="0.2"/>
    <row r="1611" customFormat="1" ht="16" customHeight="1" x14ac:dyDescent="0.2"/>
    <row r="1612" customFormat="1" ht="16" customHeight="1" x14ac:dyDescent="0.2"/>
    <row r="1613" customFormat="1" ht="16" customHeight="1" x14ac:dyDescent="0.2"/>
    <row r="1614" customFormat="1" ht="16" customHeight="1" x14ac:dyDescent="0.2"/>
    <row r="1615" customFormat="1" ht="16" customHeight="1" x14ac:dyDescent="0.2"/>
    <row r="1616" customFormat="1" ht="16" customHeight="1" x14ac:dyDescent="0.2"/>
    <row r="1617" customFormat="1" ht="16" customHeight="1" x14ac:dyDescent="0.2"/>
    <row r="1618" customFormat="1" ht="16" customHeight="1" x14ac:dyDescent="0.2"/>
    <row r="1619" customFormat="1" ht="16" customHeight="1" x14ac:dyDescent="0.2"/>
    <row r="1620" customFormat="1" ht="16" customHeight="1" x14ac:dyDescent="0.2"/>
    <row r="1621" customFormat="1" ht="16" customHeight="1" x14ac:dyDescent="0.2"/>
    <row r="1622" customFormat="1" ht="16" customHeight="1" x14ac:dyDescent="0.2"/>
    <row r="1623" customFormat="1" ht="16" customHeight="1" x14ac:dyDescent="0.2"/>
    <row r="1624" customFormat="1" ht="16" customHeight="1" x14ac:dyDescent="0.2"/>
    <row r="1625" customFormat="1" ht="16" customHeight="1" x14ac:dyDescent="0.2"/>
    <row r="1626" customFormat="1" ht="16" customHeight="1" x14ac:dyDescent="0.2"/>
    <row r="1627" customFormat="1" ht="16" customHeight="1" x14ac:dyDescent="0.2"/>
    <row r="1628" customFormat="1" ht="16" customHeight="1" x14ac:dyDescent="0.2"/>
    <row r="1629" customFormat="1" ht="16" customHeight="1" x14ac:dyDescent="0.2"/>
    <row r="1630" customFormat="1" ht="16" customHeight="1" x14ac:dyDescent="0.2"/>
    <row r="1631" customFormat="1" ht="16" customHeight="1" x14ac:dyDescent="0.2"/>
    <row r="1632" customFormat="1" ht="16" customHeight="1" x14ac:dyDescent="0.2"/>
    <row r="1633" customFormat="1" ht="16" customHeight="1" x14ac:dyDescent="0.2"/>
    <row r="1634" customFormat="1" ht="16" customHeight="1" x14ac:dyDescent="0.2"/>
    <row r="1635" customFormat="1" ht="16" customHeight="1" x14ac:dyDescent="0.2"/>
    <row r="1636" customFormat="1" ht="16" customHeight="1" x14ac:dyDescent="0.2"/>
    <row r="1637" customFormat="1" ht="16" customHeight="1" x14ac:dyDescent="0.2"/>
    <row r="1638" customFormat="1" ht="16" customHeight="1" x14ac:dyDescent="0.2"/>
    <row r="1639" customFormat="1" ht="16" customHeight="1" x14ac:dyDescent="0.2"/>
    <row r="1640" customFormat="1" ht="16" customHeight="1" x14ac:dyDescent="0.2"/>
    <row r="1641" customFormat="1" ht="16" customHeight="1" x14ac:dyDescent="0.2"/>
    <row r="1642" customFormat="1" ht="16" customHeight="1" x14ac:dyDescent="0.2"/>
    <row r="1643" customFormat="1" ht="16" customHeight="1" x14ac:dyDescent="0.2"/>
    <row r="1644" customFormat="1" ht="16" customHeight="1" x14ac:dyDescent="0.2"/>
    <row r="1645" customFormat="1" ht="16" customHeight="1" x14ac:dyDescent="0.2"/>
    <row r="1646" customFormat="1" ht="16" customHeight="1" x14ac:dyDescent="0.2"/>
    <row r="1647" customFormat="1" ht="16" customHeight="1" x14ac:dyDescent="0.2"/>
    <row r="1648" customFormat="1" ht="16" customHeight="1" x14ac:dyDescent="0.2"/>
    <row r="1649" customFormat="1" ht="16" customHeight="1" x14ac:dyDescent="0.2"/>
    <row r="1650" customFormat="1" ht="16" customHeight="1" x14ac:dyDescent="0.2"/>
    <row r="1651" customFormat="1" ht="16" customHeight="1" x14ac:dyDescent="0.2"/>
    <row r="1652" customFormat="1" ht="16" customHeight="1" x14ac:dyDescent="0.2"/>
    <row r="1653" customFormat="1" ht="16" customHeight="1" x14ac:dyDescent="0.2"/>
    <row r="1654" customFormat="1" ht="16" customHeight="1" x14ac:dyDescent="0.2"/>
    <row r="1655" customFormat="1" ht="16" customHeight="1" x14ac:dyDescent="0.2"/>
    <row r="1656" customFormat="1" ht="16" customHeight="1" x14ac:dyDescent="0.2"/>
    <row r="1657" customFormat="1" ht="16" customHeight="1" x14ac:dyDescent="0.2"/>
    <row r="1658" customFormat="1" ht="16" customHeight="1" x14ac:dyDescent="0.2"/>
    <row r="1659" customFormat="1" ht="16" customHeight="1" x14ac:dyDescent="0.2"/>
    <row r="1660" customFormat="1" ht="16" customHeight="1" x14ac:dyDescent="0.2"/>
    <row r="1661" customFormat="1" ht="16" customHeight="1" x14ac:dyDescent="0.2"/>
    <row r="1662" customFormat="1" ht="16" customHeight="1" x14ac:dyDescent="0.2"/>
    <row r="1663" customFormat="1" ht="16" customHeight="1" x14ac:dyDescent="0.2"/>
    <row r="1664" customFormat="1" ht="16" customHeight="1" x14ac:dyDescent="0.2"/>
    <row r="1665" customFormat="1" ht="16" customHeight="1" x14ac:dyDescent="0.2"/>
    <row r="1666" customFormat="1" ht="16" customHeight="1" x14ac:dyDescent="0.2"/>
    <row r="1667" customFormat="1" ht="16" customHeight="1" x14ac:dyDescent="0.2"/>
    <row r="1668" customFormat="1" ht="16" customHeight="1" x14ac:dyDescent="0.2"/>
    <row r="1669" customFormat="1" ht="16" customHeight="1" x14ac:dyDescent="0.2"/>
    <row r="1670" customFormat="1" ht="16" customHeight="1" x14ac:dyDescent="0.2"/>
    <row r="1671" customFormat="1" ht="16" customHeight="1" x14ac:dyDescent="0.2"/>
    <row r="1672" customFormat="1" ht="16" customHeight="1" x14ac:dyDescent="0.2"/>
    <row r="1673" customFormat="1" ht="16" customHeight="1" x14ac:dyDescent="0.2"/>
    <row r="1674" customFormat="1" ht="16" customHeight="1" x14ac:dyDescent="0.2"/>
    <row r="1675" customFormat="1" ht="16" customHeight="1" x14ac:dyDescent="0.2"/>
    <row r="1676" customFormat="1" ht="16" customHeight="1" x14ac:dyDescent="0.2"/>
    <row r="1677" customFormat="1" ht="16" customHeight="1" x14ac:dyDescent="0.2"/>
    <row r="1678" customFormat="1" ht="16" customHeight="1" x14ac:dyDescent="0.2"/>
    <row r="1679" customFormat="1" ht="16" customHeight="1" x14ac:dyDescent="0.2"/>
    <row r="1680" customFormat="1" ht="16" customHeight="1" x14ac:dyDescent="0.2"/>
    <row r="1681" customFormat="1" ht="16" customHeight="1" x14ac:dyDescent="0.2"/>
    <row r="1682" customFormat="1" ht="16" customHeight="1" x14ac:dyDescent="0.2"/>
    <row r="1683" customFormat="1" ht="16" customHeight="1" x14ac:dyDescent="0.2"/>
    <row r="1684" customFormat="1" ht="16" customHeight="1" x14ac:dyDescent="0.2"/>
    <row r="1685" customFormat="1" ht="16" customHeight="1" x14ac:dyDescent="0.2"/>
    <row r="1686" customFormat="1" ht="16" customHeight="1" x14ac:dyDescent="0.2"/>
    <row r="1687" customFormat="1" ht="16" customHeight="1" x14ac:dyDescent="0.2"/>
    <row r="1688" customFormat="1" ht="16" customHeight="1" x14ac:dyDescent="0.2"/>
    <row r="1689" customFormat="1" ht="16" customHeight="1" x14ac:dyDescent="0.2"/>
    <row r="1690" customFormat="1" ht="16" customHeight="1" x14ac:dyDescent="0.2"/>
    <row r="1691" customFormat="1" ht="16" customHeight="1" x14ac:dyDescent="0.2"/>
    <row r="1692" customFormat="1" ht="16" customHeight="1" x14ac:dyDescent="0.2"/>
    <row r="1693" customFormat="1" ht="16" customHeight="1" x14ac:dyDescent="0.2"/>
    <row r="1694" customFormat="1" ht="16" customHeight="1" x14ac:dyDescent="0.2"/>
    <row r="1695" customFormat="1" ht="16" customHeight="1" x14ac:dyDescent="0.2"/>
    <row r="1696" customFormat="1" ht="16" customHeight="1" x14ac:dyDescent="0.2"/>
    <row r="1697" customFormat="1" ht="16" customHeight="1" x14ac:dyDescent="0.2"/>
    <row r="1698" customFormat="1" ht="16" customHeight="1" x14ac:dyDescent="0.2"/>
    <row r="1699" customFormat="1" ht="16" customHeight="1" x14ac:dyDescent="0.2"/>
    <row r="1700" customFormat="1" ht="16" customHeight="1" x14ac:dyDescent="0.2"/>
    <row r="1701" customFormat="1" ht="16" customHeight="1" x14ac:dyDescent="0.2"/>
    <row r="1702" customFormat="1" ht="16" customHeight="1" x14ac:dyDescent="0.2"/>
    <row r="1703" customFormat="1" ht="16" customHeight="1" x14ac:dyDescent="0.2"/>
    <row r="1704" customFormat="1" ht="16" customHeight="1" x14ac:dyDescent="0.2"/>
    <row r="1705" customFormat="1" ht="16" customHeight="1" x14ac:dyDescent="0.2"/>
    <row r="1706" customFormat="1" ht="16" customHeight="1" x14ac:dyDescent="0.2"/>
    <row r="1707" customFormat="1" ht="16" customHeight="1" x14ac:dyDescent="0.2"/>
    <row r="1708" customFormat="1" ht="16" customHeight="1" x14ac:dyDescent="0.2"/>
    <row r="1709" customFormat="1" ht="16" customHeight="1" x14ac:dyDescent="0.2"/>
    <row r="1710" customFormat="1" ht="16" customHeight="1" x14ac:dyDescent="0.2"/>
    <row r="1711" customFormat="1" ht="16" customHeight="1" x14ac:dyDescent="0.2"/>
    <row r="1712" customFormat="1" ht="16" customHeight="1" x14ac:dyDescent="0.2"/>
    <row r="1713" customFormat="1" ht="16" customHeight="1" x14ac:dyDescent="0.2"/>
    <row r="1714" customFormat="1" ht="16" customHeight="1" x14ac:dyDescent="0.2"/>
    <row r="1715" customFormat="1" ht="16" customHeight="1" x14ac:dyDescent="0.2"/>
    <row r="1716" customFormat="1" ht="16" customHeight="1" x14ac:dyDescent="0.2"/>
    <row r="1717" customFormat="1" ht="16" customHeight="1" x14ac:dyDescent="0.2"/>
    <row r="1718" customFormat="1" ht="16" customHeight="1" x14ac:dyDescent="0.2"/>
    <row r="1719" customFormat="1" ht="16" customHeight="1" x14ac:dyDescent="0.2"/>
    <row r="1720" customFormat="1" ht="16" customHeight="1" x14ac:dyDescent="0.2"/>
    <row r="1721" customFormat="1" ht="16" customHeight="1" x14ac:dyDescent="0.2"/>
    <row r="1722" customFormat="1" ht="16" customHeight="1" x14ac:dyDescent="0.2"/>
    <row r="1723" customFormat="1" ht="16" customHeight="1" x14ac:dyDescent="0.2"/>
    <row r="1724" customFormat="1" ht="16" customHeight="1" x14ac:dyDescent="0.2"/>
    <row r="1725" customFormat="1" ht="16" customHeight="1" x14ac:dyDescent="0.2"/>
    <row r="1726" customFormat="1" ht="16" customHeight="1" x14ac:dyDescent="0.2"/>
    <row r="1727" customFormat="1" ht="16" customHeight="1" x14ac:dyDescent="0.2"/>
    <row r="1728" customFormat="1" ht="16" customHeight="1" x14ac:dyDescent="0.2"/>
    <row r="1729" customFormat="1" ht="16" customHeight="1" x14ac:dyDescent="0.2"/>
    <row r="1730" customFormat="1" ht="16" customHeight="1" x14ac:dyDescent="0.2"/>
    <row r="1731" customFormat="1" ht="16" customHeight="1" x14ac:dyDescent="0.2"/>
    <row r="1732" customFormat="1" ht="16" customHeight="1" x14ac:dyDescent="0.2"/>
    <row r="1733" customFormat="1" ht="16" customHeight="1" x14ac:dyDescent="0.2"/>
    <row r="1734" customFormat="1" ht="16" customHeight="1" x14ac:dyDescent="0.2"/>
    <row r="1735" customFormat="1" ht="16" customHeight="1" x14ac:dyDescent="0.2"/>
    <row r="1736" customFormat="1" ht="16" customHeight="1" x14ac:dyDescent="0.2"/>
    <row r="1737" customFormat="1" ht="16" customHeight="1" x14ac:dyDescent="0.2"/>
    <row r="1738" customFormat="1" ht="16" customHeight="1" x14ac:dyDescent="0.2"/>
    <row r="1739" customFormat="1" ht="16" customHeight="1" x14ac:dyDescent="0.2"/>
    <row r="1740" customFormat="1" ht="16" customHeight="1" x14ac:dyDescent="0.2"/>
    <row r="1741" customFormat="1" ht="16" customHeight="1" x14ac:dyDescent="0.2"/>
    <row r="1742" customFormat="1" ht="16" customHeight="1" x14ac:dyDescent="0.2"/>
    <row r="1743" customFormat="1" ht="16" customHeight="1" x14ac:dyDescent="0.2"/>
    <row r="1744" customFormat="1" ht="16" customHeight="1" x14ac:dyDescent="0.2"/>
    <row r="1745" customFormat="1" ht="16" customHeight="1" x14ac:dyDescent="0.2"/>
    <row r="1746" customFormat="1" ht="16" customHeight="1" x14ac:dyDescent="0.2"/>
    <row r="1747" customFormat="1" ht="16" customHeight="1" x14ac:dyDescent="0.2"/>
    <row r="1748" customFormat="1" ht="16" customHeight="1" x14ac:dyDescent="0.2"/>
    <row r="1749" customFormat="1" ht="16" customHeight="1" x14ac:dyDescent="0.2"/>
    <row r="1750" customFormat="1" ht="16" customHeight="1" x14ac:dyDescent="0.2"/>
    <row r="1751" customFormat="1" ht="16" customHeight="1" x14ac:dyDescent="0.2"/>
    <row r="1752" customFormat="1" ht="16" customHeight="1" x14ac:dyDescent="0.2"/>
    <row r="1753" customFormat="1" ht="16" customHeight="1" x14ac:dyDescent="0.2"/>
    <row r="1754" customFormat="1" ht="16" customHeight="1" x14ac:dyDescent="0.2"/>
    <row r="1755" customFormat="1" ht="16" customHeight="1" x14ac:dyDescent="0.2"/>
    <row r="1756" customFormat="1" ht="16" customHeight="1" x14ac:dyDescent="0.2"/>
    <row r="1757" customFormat="1" ht="16" customHeight="1" x14ac:dyDescent="0.2"/>
    <row r="1758" customFormat="1" ht="16" customHeight="1" x14ac:dyDescent="0.2"/>
    <row r="1759" customFormat="1" ht="16" customHeight="1" x14ac:dyDescent="0.2"/>
    <row r="1760" customFormat="1" ht="16" customHeight="1" x14ac:dyDescent="0.2"/>
    <row r="1761" customFormat="1" ht="16" customHeight="1" x14ac:dyDescent="0.2"/>
    <row r="1762" customFormat="1" ht="16" customHeight="1" x14ac:dyDescent="0.2"/>
    <row r="1763" customFormat="1" ht="16" customHeight="1" x14ac:dyDescent="0.2"/>
    <row r="1764" customFormat="1" ht="16" customHeight="1" x14ac:dyDescent="0.2"/>
    <row r="1765" customFormat="1" ht="16" customHeight="1" x14ac:dyDescent="0.2"/>
    <row r="1766" customFormat="1" ht="16" customHeight="1" x14ac:dyDescent="0.2"/>
    <row r="1767" customFormat="1" ht="16" customHeight="1" x14ac:dyDescent="0.2"/>
    <row r="1768" customFormat="1" ht="16" customHeight="1" x14ac:dyDescent="0.2"/>
    <row r="1769" customFormat="1" ht="16" customHeight="1" x14ac:dyDescent="0.2"/>
    <row r="1770" customFormat="1" ht="16" customHeight="1" x14ac:dyDescent="0.2"/>
    <row r="1771" customFormat="1" ht="16" customHeight="1" x14ac:dyDescent="0.2"/>
    <row r="1772" customFormat="1" ht="16" customHeight="1" x14ac:dyDescent="0.2"/>
    <row r="1773" customFormat="1" ht="16" customHeight="1" x14ac:dyDescent="0.2"/>
    <row r="1774" customFormat="1" ht="16" customHeight="1" x14ac:dyDescent="0.2"/>
    <row r="1775" customFormat="1" ht="16" customHeight="1" x14ac:dyDescent="0.2"/>
    <row r="1776" customFormat="1" ht="16" customHeight="1" x14ac:dyDescent="0.2"/>
    <row r="1777" customFormat="1" ht="16" customHeight="1" x14ac:dyDescent="0.2"/>
    <row r="1778" customFormat="1" ht="16" customHeight="1" x14ac:dyDescent="0.2"/>
    <row r="1779" customFormat="1" ht="16" customHeight="1" x14ac:dyDescent="0.2"/>
    <row r="1780" customFormat="1" ht="16" customHeight="1" x14ac:dyDescent="0.2"/>
    <row r="1781" customFormat="1" ht="16" customHeight="1" x14ac:dyDescent="0.2"/>
    <row r="1782" customFormat="1" ht="16" customHeight="1" x14ac:dyDescent="0.2"/>
    <row r="1783" customFormat="1" ht="16" customHeight="1" x14ac:dyDescent="0.2"/>
    <row r="1784" customFormat="1" ht="16" customHeight="1" x14ac:dyDescent="0.2"/>
    <row r="1785" customFormat="1" ht="16" customHeight="1" x14ac:dyDescent="0.2"/>
    <row r="1786" customFormat="1" ht="16" customHeight="1" x14ac:dyDescent="0.2"/>
    <row r="1787" customFormat="1" ht="16" customHeight="1" x14ac:dyDescent="0.2"/>
    <row r="1788" customFormat="1" ht="16" customHeight="1" x14ac:dyDescent="0.2"/>
    <row r="1789" customFormat="1" ht="16" customHeight="1" x14ac:dyDescent="0.2"/>
    <row r="1790" customFormat="1" ht="16" customHeight="1" x14ac:dyDescent="0.2"/>
    <row r="1791" customFormat="1" ht="16" customHeight="1" x14ac:dyDescent="0.2"/>
    <row r="1792" customFormat="1" ht="16" customHeight="1" x14ac:dyDescent="0.2"/>
    <row r="1793" customFormat="1" ht="16" customHeight="1" x14ac:dyDescent="0.2"/>
    <row r="1794" customFormat="1" ht="16" customHeight="1" x14ac:dyDescent="0.2"/>
    <row r="1795" customFormat="1" ht="16" customHeight="1" x14ac:dyDescent="0.2"/>
    <row r="1796" customFormat="1" ht="16" customHeight="1" x14ac:dyDescent="0.2"/>
    <row r="1797" customFormat="1" ht="16" customHeight="1" x14ac:dyDescent="0.2"/>
    <row r="1798" customFormat="1" ht="16" customHeight="1" x14ac:dyDescent="0.2"/>
    <row r="1799" customFormat="1" ht="16" customHeight="1" x14ac:dyDescent="0.2"/>
    <row r="1800" customFormat="1" ht="16" customHeight="1" x14ac:dyDescent="0.2"/>
    <row r="1801" customFormat="1" ht="16" customHeight="1" x14ac:dyDescent="0.2"/>
    <row r="1802" customFormat="1" ht="16" customHeight="1" x14ac:dyDescent="0.2"/>
    <row r="1803" customFormat="1" ht="16" customHeight="1" x14ac:dyDescent="0.2"/>
    <row r="1804" customFormat="1" ht="16" customHeight="1" x14ac:dyDescent="0.2"/>
    <row r="1805" customFormat="1" ht="16" customHeight="1" x14ac:dyDescent="0.2"/>
    <row r="1806" customFormat="1" ht="16" customHeight="1" x14ac:dyDescent="0.2"/>
    <row r="1807" customFormat="1" ht="16" customHeight="1" x14ac:dyDescent="0.2"/>
    <row r="1808" customFormat="1" ht="16" customHeight="1" x14ac:dyDescent="0.2"/>
    <row r="1809" customFormat="1" ht="16" customHeight="1" x14ac:dyDescent="0.2"/>
    <row r="1810" customFormat="1" ht="16" customHeight="1" x14ac:dyDescent="0.2"/>
    <row r="1811" customFormat="1" ht="16" customHeight="1" x14ac:dyDescent="0.2"/>
    <row r="1812" customFormat="1" ht="16" customHeight="1" x14ac:dyDescent="0.2"/>
    <row r="1813" customFormat="1" ht="16" customHeight="1" x14ac:dyDescent="0.2"/>
    <row r="1814" customFormat="1" ht="16" customHeight="1" x14ac:dyDescent="0.2"/>
    <row r="1815" customFormat="1" ht="16" customHeight="1" x14ac:dyDescent="0.2"/>
    <row r="1816" customFormat="1" ht="16" customHeight="1" x14ac:dyDescent="0.2"/>
    <row r="1817" customFormat="1" ht="16" customHeight="1" x14ac:dyDescent="0.2"/>
    <row r="1818" customFormat="1" ht="16" customHeight="1" x14ac:dyDescent="0.2"/>
    <row r="1819" customFormat="1" ht="16" customHeight="1" x14ac:dyDescent="0.2"/>
    <row r="1820" customFormat="1" ht="16" customHeight="1" x14ac:dyDescent="0.2"/>
    <row r="1821" customFormat="1" ht="16" customHeight="1" x14ac:dyDescent="0.2"/>
    <row r="1822" customFormat="1" ht="16" customHeight="1" x14ac:dyDescent="0.2"/>
    <row r="1823" customFormat="1" ht="16" customHeight="1" x14ac:dyDescent="0.2"/>
    <row r="1824" customFormat="1" ht="16" customHeight="1" x14ac:dyDescent="0.2"/>
    <row r="1825" customFormat="1" ht="16" customHeight="1" x14ac:dyDescent="0.2"/>
    <row r="1826" customFormat="1" ht="16" customHeight="1" x14ac:dyDescent="0.2"/>
    <row r="1827" customFormat="1" ht="16" customHeight="1" x14ac:dyDescent="0.2"/>
    <row r="1828" customFormat="1" ht="16" customHeight="1" x14ac:dyDescent="0.2"/>
    <row r="1829" customFormat="1" ht="16" customHeight="1" x14ac:dyDescent="0.2"/>
    <row r="1830" customFormat="1" ht="16" customHeight="1" x14ac:dyDescent="0.2"/>
    <row r="1831" customFormat="1" ht="16" customHeight="1" x14ac:dyDescent="0.2"/>
    <row r="1832" customFormat="1" ht="16" customHeight="1" x14ac:dyDescent="0.2"/>
    <row r="1833" customFormat="1" ht="16" customHeight="1" x14ac:dyDescent="0.2"/>
    <row r="1834" customFormat="1" ht="16" customHeight="1" x14ac:dyDescent="0.2"/>
    <row r="1835" customFormat="1" ht="16" customHeight="1" x14ac:dyDescent="0.2"/>
    <row r="1836" customFormat="1" ht="16" customHeight="1" x14ac:dyDescent="0.2"/>
    <row r="1837" customFormat="1" ht="16" customHeight="1" x14ac:dyDescent="0.2"/>
    <row r="1838" customFormat="1" ht="16" customHeight="1" x14ac:dyDescent="0.2"/>
    <row r="1839" customFormat="1" ht="16" customHeight="1" x14ac:dyDescent="0.2"/>
    <row r="1840" customFormat="1" ht="16" customHeight="1" x14ac:dyDescent="0.2"/>
    <row r="1841" customFormat="1" ht="16" customHeight="1" x14ac:dyDescent="0.2"/>
    <row r="1842" customFormat="1" ht="16" customHeight="1" x14ac:dyDescent="0.2"/>
    <row r="1843" customFormat="1" ht="16" customHeight="1" x14ac:dyDescent="0.2"/>
    <row r="1844" customFormat="1" ht="16" customHeight="1" x14ac:dyDescent="0.2"/>
    <row r="1845" customFormat="1" ht="16" customHeight="1" x14ac:dyDescent="0.2"/>
    <row r="1846" customFormat="1" ht="16" customHeight="1" x14ac:dyDescent="0.2"/>
    <row r="1847" customFormat="1" ht="16" customHeight="1" x14ac:dyDescent="0.2"/>
    <row r="1848" customFormat="1" ht="16" customHeight="1" x14ac:dyDescent="0.2"/>
    <row r="1849" customFormat="1" ht="16" customHeight="1" x14ac:dyDescent="0.2"/>
    <row r="1850" customFormat="1" ht="16" customHeight="1" x14ac:dyDescent="0.2"/>
    <row r="1851" customFormat="1" ht="16" customHeight="1" x14ac:dyDescent="0.2"/>
    <row r="1852" customFormat="1" ht="16" customHeight="1" x14ac:dyDescent="0.2"/>
    <row r="1853" customFormat="1" ht="16" customHeight="1" x14ac:dyDescent="0.2"/>
    <row r="1854" customFormat="1" ht="16" customHeight="1" x14ac:dyDescent="0.2"/>
    <row r="1855" customFormat="1" ht="16" customHeight="1" x14ac:dyDescent="0.2"/>
    <row r="1856" customFormat="1" ht="16" customHeight="1" x14ac:dyDescent="0.2"/>
    <row r="1857" customFormat="1" ht="16" customHeight="1" x14ac:dyDescent="0.2"/>
    <row r="1858" customFormat="1" ht="16" customHeight="1" x14ac:dyDescent="0.2"/>
    <row r="1859" customFormat="1" ht="16" customHeight="1" x14ac:dyDescent="0.2"/>
    <row r="1860" customFormat="1" ht="16" customHeight="1" x14ac:dyDescent="0.2"/>
    <row r="1861" customFormat="1" ht="16" customHeight="1" x14ac:dyDescent="0.2"/>
    <row r="1862" customFormat="1" ht="16" customHeight="1" x14ac:dyDescent="0.2"/>
    <row r="1863" customFormat="1" ht="16" customHeight="1" x14ac:dyDescent="0.2"/>
    <row r="1864" customFormat="1" ht="16" customHeight="1" x14ac:dyDescent="0.2"/>
    <row r="1865" customFormat="1" ht="16" customHeight="1" x14ac:dyDescent="0.2"/>
    <row r="1866" customFormat="1" ht="16" customHeight="1" x14ac:dyDescent="0.2"/>
    <row r="1867" customFormat="1" ht="16" customHeight="1" x14ac:dyDescent="0.2"/>
    <row r="1868" customFormat="1" ht="16" customHeight="1" x14ac:dyDescent="0.2"/>
    <row r="1869" customFormat="1" ht="16" customHeight="1" x14ac:dyDescent="0.2"/>
    <row r="1870" customFormat="1" ht="16" customHeight="1" x14ac:dyDescent="0.2"/>
    <row r="1871" customFormat="1" ht="16" customHeight="1" x14ac:dyDescent="0.2"/>
    <row r="1872" customFormat="1" ht="16" customHeight="1" x14ac:dyDescent="0.2"/>
    <row r="1873" customFormat="1" ht="16" customHeight="1" x14ac:dyDescent="0.2"/>
    <row r="1874" customFormat="1" ht="16" customHeight="1" x14ac:dyDescent="0.2"/>
    <row r="1875" customFormat="1" ht="16" customHeight="1" x14ac:dyDescent="0.2"/>
    <row r="1876" customFormat="1" ht="16" customHeight="1" x14ac:dyDescent="0.2"/>
    <row r="1877" customFormat="1" ht="16" customHeight="1" x14ac:dyDescent="0.2"/>
    <row r="1878" customFormat="1" ht="16" customHeight="1" x14ac:dyDescent="0.2"/>
    <row r="1879" customFormat="1" ht="16" customHeight="1" x14ac:dyDescent="0.2"/>
    <row r="1880" customFormat="1" ht="16" customHeight="1" x14ac:dyDescent="0.2"/>
    <row r="1881" customFormat="1" ht="16" customHeight="1" x14ac:dyDescent="0.2"/>
    <row r="1882" customFormat="1" ht="16" customHeight="1" x14ac:dyDescent="0.2"/>
    <row r="1883" customFormat="1" ht="16" customHeight="1" x14ac:dyDescent="0.2"/>
    <row r="1884" customFormat="1" ht="16" customHeight="1" x14ac:dyDescent="0.2"/>
    <row r="1885" customFormat="1" ht="16" customHeight="1" x14ac:dyDescent="0.2"/>
    <row r="1886" customFormat="1" ht="16" customHeight="1" x14ac:dyDescent="0.2"/>
    <row r="1887" customFormat="1" ht="16" customHeight="1" x14ac:dyDescent="0.2"/>
    <row r="1888" customFormat="1" ht="16" customHeight="1" x14ac:dyDescent="0.2"/>
    <row r="1889" customFormat="1" ht="16" customHeight="1" x14ac:dyDescent="0.2"/>
    <row r="1890" customFormat="1" ht="16" customHeight="1" x14ac:dyDescent="0.2"/>
    <row r="1891" customFormat="1" ht="16" customHeight="1" x14ac:dyDescent="0.2"/>
    <row r="1892" customFormat="1" ht="16" customHeight="1" x14ac:dyDescent="0.2"/>
    <row r="1893" customFormat="1" ht="16" customHeight="1" x14ac:dyDescent="0.2"/>
    <row r="1894" customFormat="1" ht="16" customHeight="1" x14ac:dyDescent="0.2"/>
    <row r="1895" customFormat="1" ht="16" customHeight="1" x14ac:dyDescent="0.2"/>
    <row r="1896" customFormat="1" ht="16" customHeight="1" x14ac:dyDescent="0.2"/>
    <row r="1897" customFormat="1" ht="16" customHeight="1" x14ac:dyDescent="0.2"/>
    <row r="1898" customFormat="1" ht="16" customHeight="1" x14ac:dyDescent="0.2"/>
    <row r="1899" customFormat="1" ht="16" customHeight="1" x14ac:dyDescent="0.2"/>
    <row r="1900" customFormat="1" ht="16" customHeight="1" x14ac:dyDescent="0.2"/>
    <row r="1901" customFormat="1" ht="16" customHeight="1" x14ac:dyDescent="0.2"/>
    <row r="1902" customFormat="1" ht="16" customHeight="1" x14ac:dyDescent="0.2"/>
    <row r="1903" customFormat="1" ht="16" customHeight="1" x14ac:dyDescent="0.2"/>
    <row r="1904" customFormat="1" ht="16" customHeight="1" x14ac:dyDescent="0.2"/>
    <row r="1905" customFormat="1" ht="16" customHeight="1" x14ac:dyDescent="0.2"/>
    <row r="1906" customFormat="1" ht="16" customHeight="1" x14ac:dyDescent="0.2"/>
    <row r="1907" customFormat="1" ht="16" customHeight="1" x14ac:dyDescent="0.2"/>
    <row r="1908" customFormat="1" ht="16" customHeight="1" x14ac:dyDescent="0.2"/>
    <row r="1909" customFormat="1" ht="16" customHeight="1" x14ac:dyDescent="0.2"/>
    <row r="1910" customFormat="1" ht="16" customHeight="1" x14ac:dyDescent="0.2"/>
    <row r="1911" customFormat="1" ht="16" customHeight="1" x14ac:dyDescent="0.2"/>
    <row r="1912" customFormat="1" ht="16" customHeight="1" x14ac:dyDescent="0.2"/>
    <row r="1913" customFormat="1" ht="16" customHeight="1" x14ac:dyDescent="0.2"/>
    <row r="1914" customFormat="1" ht="16" customHeight="1" x14ac:dyDescent="0.2"/>
    <row r="1915" customFormat="1" ht="16" customHeight="1" x14ac:dyDescent="0.2"/>
    <row r="1916" customFormat="1" ht="16" customHeight="1" x14ac:dyDescent="0.2"/>
    <row r="1917" customFormat="1" ht="16" customHeight="1" x14ac:dyDescent="0.2"/>
    <row r="1918" customFormat="1" ht="16" customHeight="1" x14ac:dyDescent="0.2"/>
    <row r="1919" customFormat="1" ht="16" customHeight="1" x14ac:dyDescent="0.2"/>
    <row r="1920" customFormat="1" ht="16" customHeight="1" x14ac:dyDescent="0.2"/>
    <row r="1921" customFormat="1" ht="16" customHeight="1" x14ac:dyDescent="0.2"/>
    <row r="1922" customFormat="1" ht="16" customHeight="1" x14ac:dyDescent="0.2"/>
    <row r="1923" customFormat="1" ht="16" customHeight="1" x14ac:dyDescent="0.2"/>
    <row r="1924" customFormat="1" ht="16" customHeight="1" x14ac:dyDescent="0.2"/>
    <row r="1925" customFormat="1" ht="16" customHeight="1" x14ac:dyDescent="0.2"/>
    <row r="1926" customFormat="1" ht="16" customHeight="1" x14ac:dyDescent="0.2"/>
    <row r="1927" customFormat="1" ht="16" customHeight="1" x14ac:dyDescent="0.2"/>
    <row r="1928" customFormat="1" ht="16" customHeight="1" x14ac:dyDescent="0.2"/>
    <row r="1929" customFormat="1" ht="16" customHeight="1" x14ac:dyDescent="0.2"/>
    <row r="1930" customFormat="1" ht="16" customHeight="1" x14ac:dyDescent="0.2"/>
    <row r="1931" customFormat="1" ht="16" customHeight="1" x14ac:dyDescent="0.2"/>
    <row r="1932" customFormat="1" ht="16" customHeight="1" x14ac:dyDescent="0.2"/>
    <row r="1933" customFormat="1" ht="16" customHeight="1" x14ac:dyDescent="0.2"/>
    <row r="1934" customFormat="1" ht="16" customHeight="1" x14ac:dyDescent="0.2"/>
    <row r="1935" customFormat="1" ht="16" customHeight="1" x14ac:dyDescent="0.2"/>
    <row r="1936" customFormat="1" ht="16" customHeight="1" x14ac:dyDescent="0.2"/>
    <row r="1937" customFormat="1" ht="16" customHeight="1" x14ac:dyDescent="0.2"/>
    <row r="1938" customFormat="1" ht="16" customHeight="1" x14ac:dyDescent="0.2"/>
    <row r="1939" customFormat="1" ht="16" customHeight="1" x14ac:dyDescent="0.2"/>
    <row r="1940" customFormat="1" ht="16" customHeight="1" x14ac:dyDescent="0.2"/>
    <row r="1941" customFormat="1" ht="16" customHeight="1" x14ac:dyDescent="0.2"/>
    <row r="1942" customFormat="1" ht="16" customHeight="1" x14ac:dyDescent="0.2"/>
    <row r="1943" customFormat="1" ht="16" customHeight="1" x14ac:dyDescent="0.2"/>
    <row r="1944" customFormat="1" ht="16" customHeight="1" x14ac:dyDescent="0.2"/>
    <row r="1945" customFormat="1" ht="16" customHeight="1" x14ac:dyDescent="0.2"/>
    <row r="1946" customFormat="1" ht="16" customHeight="1" x14ac:dyDescent="0.2"/>
    <row r="1947" customFormat="1" ht="16" customHeight="1" x14ac:dyDescent="0.2"/>
    <row r="1948" customFormat="1" ht="16" customHeight="1" x14ac:dyDescent="0.2"/>
    <row r="1949" customFormat="1" ht="16" customHeight="1" x14ac:dyDescent="0.2"/>
    <row r="1950" customFormat="1" ht="16" customHeight="1" x14ac:dyDescent="0.2"/>
    <row r="1951" customFormat="1" ht="16" customHeight="1" x14ac:dyDescent="0.2"/>
    <row r="1952" customFormat="1" ht="16" customHeight="1" x14ac:dyDescent="0.2"/>
    <row r="1953" customFormat="1" ht="16" customHeight="1" x14ac:dyDescent="0.2"/>
    <row r="1954" customFormat="1" ht="16" customHeight="1" x14ac:dyDescent="0.2"/>
    <row r="1955" customFormat="1" ht="16" customHeight="1" x14ac:dyDescent="0.2"/>
    <row r="1956" customFormat="1" ht="16" customHeight="1" x14ac:dyDescent="0.2"/>
    <row r="1957" customFormat="1" ht="16" customHeight="1" x14ac:dyDescent="0.2"/>
    <row r="1958" customFormat="1" ht="16" customHeight="1" x14ac:dyDescent="0.2"/>
    <row r="1959" customFormat="1" ht="16" customHeight="1" x14ac:dyDescent="0.2"/>
    <row r="1960" customFormat="1" ht="16" customHeight="1" x14ac:dyDescent="0.2"/>
    <row r="1961" customFormat="1" ht="16" customHeight="1" x14ac:dyDescent="0.2"/>
    <row r="1962" customFormat="1" ht="16" customHeight="1" x14ac:dyDescent="0.2"/>
    <row r="1963" customFormat="1" ht="16" customHeight="1" x14ac:dyDescent="0.2"/>
    <row r="1964" customFormat="1" ht="16" customHeight="1" x14ac:dyDescent="0.2"/>
    <row r="1965" customFormat="1" ht="16" customHeight="1" x14ac:dyDescent="0.2"/>
    <row r="1966" customFormat="1" ht="16" customHeight="1" x14ac:dyDescent="0.2"/>
    <row r="1967" customFormat="1" ht="16" customHeight="1" x14ac:dyDescent="0.2"/>
    <row r="1968" customFormat="1" ht="16" customHeight="1" x14ac:dyDescent="0.2"/>
    <row r="1969" customFormat="1" ht="16" customHeight="1" x14ac:dyDescent="0.2"/>
    <row r="1970" customFormat="1" ht="16" customHeight="1" x14ac:dyDescent="0.2"/>
    <row r="1971" customFormat="1" ht="16" customHeight="1" x14ac:dyDescent="0.2"/>
    <row r="1972" customFormat="1" ht="16" customHeight="1" x14ac:dyDescent="0.2"/>
    <row r="1973" customFormat="1" ht="16" customHeight="1" x14ac:dyDescent="0.2"/>
    <row r="1974" customFormat="1" ht="16" customHeight="1" x14ac:dyDescent="0.2"/>
    <row r="1975" customFormat="1" ht="16" customHeight="1" x14ac:dyDescent="0.2"/>
    <row r="1976" customFormat="1" ht="16" customHeight="1" x14ac:dyDescent="0.2"/>
    <row r="1977" customFormat="1" ht="16" customHeight="1" x14ac:dyDescent="0.2"/>
    <row r="1978" customFormat="1" ht="16" customHeight="1" x14ac:dyDescent="0.2"/>
    <row r="1979" customFormat="1" ht="16" customHeight="1" x14ac:dyDescent="0.2"/>
    <row r="1980" customFormat="1" ht="16" customHeight="1" x14ac:dyDescent="0.2"/>
    <row r="1981" customFormat="1" ht="16" customHeight="1" x14ac:dyDescent="0.2"/>
    <row r="1982" customFormat="1" ht="16" customHeight="1" x14ac:dyDescent="0.2"/>
    <row r="1983" customFormat="1" ht="16" customHeight="1" x14ac:dyDescent="0.2"/>
    <row r="1984" customFormat="1" ht="16" customHeight="1" x14ac:dyDescent="0.2"/>
    <row r="1985" customFormat="1" ht="16" customHeight="1" x14ac:dyDescent="0.2"/>
    <row r="1986" customFormat="1" ht="16" customHeight="1" x14ac:dyDescent="0.2"/>
    <row r="1987" customFormat="1" ht="16" customHeight="1" x14ac:dyDescent="0.2"/>
    <row r="1988" customFormat="1" ht="16" customHeight="1" x14ac:dyDescent="0.2"/>
    <row r="1989" customFormat="1" ht="16" customHeight="1" x14ac:dyDescent="0.2"/>
    <row r="1990" customFormat="1" ht="16" customHeight="1" x14ac:dyDescent="0.2"/>
    <row r="1991" customFormat="1" ht="16" customHeight="1" x14ac:dyDescent="0.2"/>
    <row r="1992" customFormat="1" ht="16" customHeight="1" x14ac:dyDescent="0.2"/>
    <row r="1993" customFormat="1" ht="16" customHeight="1" x14ac:dyDescent="0.2"/>
    <row r="1994" customFormat="1" ht="16" customHeight="1" x14ac:dyDescent="0.2"/>
    <row r="1995" customFormat="1" ht="16" customHeight="1" x14ac:dyDescent="0.2"/>
    <row r="1996" customFormat="1" ht="16" customHeight="1" x14ac:dyDescent="0.2"/>
    <row r="1997" customFormat="1" ht="16" customHeight="1" x14ac:dyDescent="0.2"/>
    <row r="1998" customFormat="1" ht="16" customHeight="1" x14ac:dyDescent="0.2"/>
    <row r="1999" customFormat="1" ht="16" customHeight="1" x14ac:dyDescent="0.2"/>
    <row r="2000" customFormat="1" ht="16" customHeight="1" x14ac:dyDescent="0.2"/>
    <row r="2001" customFormat="1" ht="16" customHeight="1" x14ac:dyDescent="0.2"/>
    <row r="2002" customFormat="1" ht="16" customHeight="1" x14ac:dyDescent="0.2"/>
    <row r="2003" customFormat="1" ht="16" customHeight="1" x14ac:dyDescent="0.2"/>
    <row r="2004" customFormat="1" ht="16" customHeight="1" x14ac:dyDescent="0.2"/>
    <row r="2005" customFormat="1" ht="16" customHeight="1" x14ac:dyDescent="0.2"/>
    <row r="2006" customFormat="1" ht="16" customHeight="1" x14ac:dyDescent="0.2"/>
    <row r="2007" customFormat="1" ht="16" customHeight="1" x14ac:dyDescent="0.2"/>
    <row r="2008" customFormat="1" ht="16" customHeight="1" x14ac:dyDescent="0.2"/>
    <row r="2009" customFormat="1" ht="16" customHeight="1" x14ac:dyDescent="0.2"/>
    <row r="2010" customFormat="1" ht="16" customHeight="1" x14ac:dyDescent="0.2"/>
    <row r="2011" customFormat="1" ht="16" customHeight="1" x14ac:dyDescent="0.2"/>
    <row r="2012" customFormat="1" ht="16" customHeight="1" x14ac:dyDescent="0.2"/>
    <row r="2013" customFormat="1" ht="16" customHeight="1" x14ac:dyDescent="0.2"/>
    <row r="2014" customFormat="1" ht="16" customHeight="1" x14ac:dyDescent="0.2"/>
    <row r="2015" customFormat="1" ht="16" customHeight="1" x14ac:dyDescent="0.2"/>
    <row r="2016" customFormat="1" ht="16" customHeight="1" x14ac:dyDescent="0.2"/>
    <row r="2017" customFormat="1" ht="16" customHeight="1" x14ac:dyDescent="0.2"/>
    <row r="2018" customFormat="1" ht="16" customHeight="1" x14ac:dyDescent="0.2"/>
    <row r="2019" customFormat="1" ht="16" customHeight="1" x14ac:dyDescent="0.2"/>
    <row r="2020" customFormat="1" ht="16" customHeight="1" x14ac:dyDescent="0.2"/>
    <row r="2021" customFormat="1" ht="16" customHeight="1" x14ac:dyDescent="0.2"/>
    <row r="2022" customFormat="1" ht="16" customHeight="1" x14ac:dyDescent="0.2"/>
    <row r="2023" customFormat="1" ht="16" customHeight="1" x14ac:dyDescent="0.2"/>
    <row r="2024" customFormat="1" ht="16" customHeight="1" x14ac:dyDescent="0.2"/>
    <row r="2025" customFormat="1" ht="16" customHeight="1" x14ac:dyDescent="0.2"/>
    <row r="2026" customFormat="1" ht="16" customHeight="1" x14ac:dyDescent="0.2"/>
    <row r="2027" customFormat="1" ht="16" customHeight="1" x14ac:dyDescent="0.2"/>
    <row r="2028" customFormat="1" ht="16" customHeight="1" x14ac:dyDescent="0.2"/>
    <row r="2029" customFormat="1" ht="16" customHeight="1" x14ac:dyDescent="0.2"/>
    <row r="2030" customFormat="1" ht="16" customHeight="1" x14ac:dyDescent="0.2"/>
    <row r="2031" customFormat="1" ht="16" customHeight="1" x14ac:dyDescent="0.2"/>
    <row r="2032" customFormat="1" ht="16" customHeight="1" x14ac:dyDescent="0.2"/>
    <row r="2033" customFormat="1" ht="16" customHeight="1" x14ac:dyDescent="0.2"/>
    <row r="2034" customFormat="1" ht="16" customHeight="1" x14ac:dyDescent="0.2"/>
    <row r="2035" customFormat="1" ht="16" customHeight="1" x14ac:dyDescent="0.2"/>
    <row r="2036" customFormat="1" ht="16" customHeight="1" x14ac:dyDescent="0.2"/>
    <row r="2037" customFormat="1" ht="16" customHeight="1" x14ac:dyDescent="0.2"/>
    <row r="2038" customFormat="1" ht="16" customHeight="1" x14ac:dyDescent="0.2"/>
    <row r="2039" customFormat="1" ht="16" customHeight="1" x14ac:dyDescent="0.2"/>
    <row r="2040" customFormat="1" ht="16" customHeight="1" x14ac:dyDescent="0.2"/>
    <row r="2041" customFormat="1" ht="16" customHeight="1" x14ac:dyDescent="0.2"/>
    <row r="2042" customFormat="1" ht="16" customHeight="1" x14ac:dyDescent="0.2"/>
    <row r="2043" customFormat="1" ht="16" customHeight="1" x14ac:dyDescent="0.2"/>
    <row r="2044" customFormat="1" ht="16" customHeight="1" x14ac:dyDescent="0.2"/>
    <row r="2045" customFormat="1" ht="16" customHeight="1" x14ac:dyDescent="0.2"/>
    <row r="2046" customFormat="1" ht="16" customHeight="1" x14ac:dyDescent="0.2"/>
    <row r="2047" customFormat="1" ht="16" customHeight="1" x14ac:dyDescent="0.2"/>
    <row r="2048" customFormat="1" ht="16" customHeight="1" x14ac:dyDescent="0.2"/>
    <row r="2049" customFormat="1" ht="16" customHeight="1" x14ac:dyDescent="0.2"/>
    <row r="2050" customFormat="1" ht="16" customHeight="1" x14ac:dyDescent="0.2"/>
    <row r="2051" customFormat="1" ht="16" customHeight="1" x14ac:dyDescent="0.2"/>
    <row r="2052" customFormat="1" ht="16" customHeight="1" x14ac:dyDescent="0.2"/>
    <row r="2053" customFormat="1" ht="16" customHeight="1" x14ac:dyDescent="0.2"/>
    <row r="2054" customFormat="1" ht="16" customHeight="1" x14ac:dyDescent="0.2"/>
    <row r="2055" customFormat="1" ht="16" customHeight="1" x14ac:dyDescent="0.2"/>
    <row r="2056" customFormat="1" ht="16" customHeight="1" x14ac:dyDescent="0.2"/>
    <row r="2057" customFormat="1" ht="16" customHeight="1" x14ac:dyDescent="0.2"/>
    <row r="2058" customFormat="1" ht="16" customHeight="1" x14ac:dyDescent="0.2"/>
    <row r="2059" customFormat="1" ht="16" customHeight="1" x14ac:dyDescent="0.2"/>
    <row r="2060" customFormat="1" ht="16" customHeight="1" x14ac:dyDescent="0.2"/>
    <row r="2061" customFormat="1" ht="16" customHeight="1" x14ac:dyDescent="0.2"/>
    <row r="2062" customFormat="1" ht="16" customHeight="1" x14ac:dyDescent="0.2"/>
    <row r="2063" customFormat="1" ht="16" customHeight="1" x14ac:dyDescent="0.2"/>
    <row r="2064" customFormat="1" ht="16" customHeight="1" x14ac:dyDescent="0.2"/>
    <row r="2065" customFormat="1" ht="16" customHeight="1" x14ac:dyDescent="0.2"/>
    <row r="2066" customFormat="1" ht="16" customHeight="1" x14ac:dyDescent="0.2"/>
    <row r="2067" customFormat="1" ht="16" customHeight="1" x14ac:dyDescent="0.2"/>
    <row r="2068" customFormat="1" ht="16" customHeight="1" x14ac:dyDescent="0.2"/>
    <row r="2069" customFormat="1" ht="16" customHeight="1" x14ac:dyDescent="0.2"/>
    <row r="2070" customFormat="1" ht="16" customHeight="1" x14ac:dyDescent="0.2"/>
    <row r="2071" customFormat="1" ht="16" customHeight="1" x14ac:dyDescent="0.2"/>
    <row r="2072" customFormat="1" ht="16" customHeight="1" x14ac:dyDescent="0.2"/>
    <row r="2073" customFormat="1" ht="16" customHeight="1" x14ac:dyDescent="0.2"/>
    <row r="2074" customFormat="1" ht="16" customHeight="1" x14ac:dyDescent="0.2"/>
    <row r="2075" customFormat="1" ht="16" customHeight="1" x14ac:dyDescent="0.2"/>
    <row r="2076" customFormat="1" ht="16" customHeight="1" x14ac:dyDescent="0.2"/>
    <row r="2077" customFormat="1" ht="16" customHeight="1" x14ac:dyDescent="0.2"/>
    <row r="2078" customFormat="1" ht="16" customHeight="1" x14ac:dyDescent="0.2"/>
    <row r="2079" customFormat="1" ht="16" customHeight="1" x14ac:dyDescent="0.2"/>
    <row r="2080" customFormat="1" ht="16" customHeight="1" x14ac:dyDescent="0.2"/>
    <row r="2081" customFormat="1" ht="16" customHeight="1" x14ac:dyDescent="0.2"/>
    <row r="2082" customFormat="1" ht="16" customHeight="1" x14ac:dyDescent="0.2"/>
    <row r="2083" customFormat="1" ht="16" customHeight="1" x14ac:dyDescent="0.2"/>
    <row r="2084" customFormat="1" ht="16" customHeight="1" x14ac:dyDescent="0.2"/>
    <row r="2085" customFormat="1" ht="16" customHeight="1" x14ac:dyDescent="0.2"/>
    <row r="2086" customFormat="1" ht="16" customHeight="1" x14ac:dyDescent="0.2"/>
    <row r="2087" customFormat="1" ht="16" customHeight="1" x14ac:dyDescent="0.2"/>
    <row r="2088" customFormat="1" ht="16" customHeight="1" x14ac:dyDescent="0.2"/>
    <row r="2089" customFormat="1" ht="16" customHeight="1" x14ac:dyDescent="0.2"/>
    <row r="2090" customFormat="1" ht="16" customHeight="1" x14ac:dyDescent="0.2"/>
    <row r="2091" customFormat="1" ht="16" customHeight="1" x14ac:dyDescent="0.2"/>
    <row r="2092" customFormat="1" ht="16" customHeight="1" x14ac:dyDescent="0.2"/>
    <row r="2093" customFormat="1" ht="16" customHeight="1" x14ac:dyDescent="0.2"/>
    <row r="2094" customFormat="1" ht="16" customHeight="1" x14ac:dyDescent="0.2"/>
    <row r="2095" customFormat="1" ht="16" customHeight="1" x14ac:dyDescent="0.2"/>
    <row r="2096" customFormat="1" ht="16" customHeight="1" x14ac:dyDescent="0.2"/>
    <row r="2097" customFormat="1" ht="16" customHeight="1" x14ac:dyDescent="0.2"/>
    <row r="2098" customFormat="1" ht="16" customHeight="1" x14ac:dyDescent="0.2"/>
    <row r="2099" customFormat="1" ht="16" customHeight="1" x14ac:dyDescent="0.2"/>
    <row r="2100" customFormat="1" ht="16" customHeight="1" x14ac:dyDescent="0.2"/>
    <row r="2101" customFormat="1" ht="16" customHeight="1" x14ac:dyDescent="0.2"/>
    <row r="2102" customFormat="1" ht="16" customHeight="1" x14ac:dyDescent="0.2"/>
    <row r="2103" customFormat="1" ht="16" customHeight="1" x14ac:dyDescent="0.2"/>
    <row r="2104" customFormat="1" ht="16" customHeight="1" x14ac:dyDescent="0.2"/>
    <row r="2105" customFormat="1" ht="16" customHeight="1" x14ac:dyDescent="0.2"/>
    <row r="2106" customFormat="1" ht="16" customHeight="1" x14ac:dyDescent="0.2"/>
    <row r="2107" customFormat="1" ht="16" customHeight="1" x14ac:dyDescent="0.2"/>
    <row r="2108" customFormat="1" ht="16" customHeight="1" x14ac:dyDescent="0.2"/>
    <row r="2109" customFormat="1" ht="16" customHeight="1" x14ac:dyDescent="0.2"/>
    <row r="2110" customFormat="1" ht="16" customHeight="1" x14ac:dyDescent="0.2"/>
    <row r="2111" customFormat="1" ht="16" customHeight="1" x14ac:dyDescent="0.2"/>
    <row r="2112" customFormat="1" ht="16" customHeight="1" x14ac:dyDescent="0.2"/>
    <row r="2113" customFormat="1" ht="16" customHeight="1" x14ac:dyDescent="0.2"/>
    <row r="2114" customFormat="1" ht="16" customHeight="1" x14ac:dyDescent="0.2"/>
    <row r="2115" customFormat="1" ht="16" customHeight="1" x14ac:dyDescent="0.2"/>
    <row r="2116" customFormat="1" ht="16" customHeight="1" x14ac:dyDescent="0.2"/>
    <row r="2117" customFormat="1" ht="16" customHeight="1" x14ac:dyDescent="0.2"/>
    <row r="2118" customFormat="1" ht="16" customHeight="1" x14ac:dyDescent="0.2"/>
    <row r="2119" customFormat="1" ht="16" customHeight="1" x14ac:dyDescent="0.2"/>
    <row r="2120" customFormat="1" ht="16" customHeight="1" x14ac:dyDescent="0.2"/>
    <row r="2121" customFormat="1" ht="16" customHeight="1" x14ac:dyDescent="0.2"/>
    <row r="2122" customFormat="1" ht="16" customHeight="1" x14ac:dyDescent="0.2"/>
    <row r="2123" customFormat="1" ht="16" customHeight="1" x14ac:dyDescent="0.2"/>
    <row r="2124" customFormat="1" ht="16" customHeight="1" x14ac:dyDescent="0.2"/>
    <row r="2125" customFormat="1" ht="16" customHeight="1" x14ac:dyDescent="0.2"/>
    <row r="2126" customFormat="1" ht="16" customHeight="1" x14ac:dyDescent="0.2"/>
    <row r="2127" customFormat="1" ht="16" customHeight="1" x14ac:dyDescent="0.2"/>
    <row r="2128" customFormat="1" ht="16" customHeight="1" x14ac:dyDescent="0.2"/>
    <row r="2129" customFormat="1" ht="16" customHeight="1" x14ac:dyDescent="0.2"/>
    <row r="2130" customFormat="1" ht="16" customHeight="1" x14ac:dyDescent="0.2"/>
    <row r="2131" customFormat="1" ht="16" customHeight="1" x14ac:dyDescent="0.2"/>
    <row r="2132" customFormat="1" ht="16" customHeight="1" x14ac:dyDescent="0.2"/>
    <row r="2133" customFormat="1" ht="16" customHeight="1" x14ac:dyDescent="0.2"/>
    <row r="2134" customFormat="1" ht="16" customHeight="1" x14ac:dyDescent="0.2"/>
    <row r="2135" customFormat="1" ht="16" customHeight="1" x14ac:dyDescent="0.2"/>
    <row r="2136" customFormat="1" ht="16" customHeight="1" x14ac:dyDescent="0.2"/>
    <row r="2137" customFormat="1" ht="16" customHeight="1" x14ac:dyDescent="0.2"/>
    <row r="2138" customFormat="1" ht="16" customHeight="1" x14ac:dyDescent="0.2"/>
    <row r="2139" customFormat="1" ht="16" customHeight="1" x14ac:dyDescent="0.2"/>
    <row r="2140" customFormat="1" ht="16" customHeight="1" x14ac:dyDescent="0.2"/>
    <row r="2141" customFormat="1" ht="16" customHeight="1" x14ac:dyDescent="0.2"/>
    <row r="2142" customFormat="1" ht="16" customHeight="1" x14ac:dyDescent="0.2"/>
    <row r="2143" customFormat="1" ht="16" customHeight="1" x14ac:dyDescent="0.2"/>
    <row r="2144" customFormat="1" ht="16" customHeight="1" x14ac:dyDescent="0.2"/>
    <row r="2145" customFormat="1" ht="16" customHeight="1" x14ac:dyDescent="0.2"/>
    <row r="2146" customFormat="1" ht="16" customHeight="1" x14ac:dyDescent="0.2"/>
    <row r="2147" customFormat="1" ht="16" customHeight="1" x14ac:dyDescent="0.2"/>
    <row r="2148" customFormat="1" ht="16" customHeight="1" x14ac:dyDescent="0.2"/>
    <row r="2149" customFormat="1" ht="16" customHeight="1" x14ac:dyDescent="0.2"/>
    <row r="2150" customFormat="1" ht="16" customHeight="1" x14ac:dyDescent="0.2"/>
    <row r="2151" customFormat="1" ht="16" customHeight="1" x14ac:dyDescent="0.2"/>
    <row r="2152" customFormat="1" ht="16" customHeight="1" x14ac:dyDescent="0.2"/>
    <row r="2153" customFormat="1" ht="16" customHeight="1" x14ac:dyDescent="0.2"/>
    <row r="2154" customFormat="1" ht="16" customHeight="1" x14ac:dyDescent="0.2"/>
    <row r="2155" customFormat="1" ht="16" customHeight="1" x14ac:dyDescent="0.2"/>
    <row r="2156" customFormat="1" ht="16" customHeight="1" x14ac:dyDescent="0.2"/>
    <row r="2157" customFormat="1" ht="16" customHeight="1" x14ac:dyDescent="0.2"/>
    <row r="2158" customFormat="1" ht="16" customHeight="1" x14ac:dyDescent="0.2"/>
    <row r="2159" customFormat="1" ht="16" customHeight="1" x14ac:dyDescent="0.2"/>
    <row r="2160" customFormat="1" ht="16" customHeight="1" x14ac:dyDescent="0.2"/>
    <row r="2161" customFormat="1" ht="16" customHeight="1" x14ac:dyDescent="0.2"/>
    <row r="2162" customFormat="1" ht="16" customHeight="1" x14ac:dyDescent="0.2"/>
    <row r="2163" customFormat="1" ht="16" customHeight="1" x14ac:dyDescent="0.2"/>
    <row r="2164" customFormat="1" ht="16" customHeight="1" x14ac:dyDescent="0.2"/>
    <row r="2165" customFormat="1" ht="16" customHeight="1" x14ac:dyDescent="0.2"/>
    <row r="2166" customFormat="1" ht="16" customHeight="1" x14ac:dyDescent="0.2"/>
    <row r="2167" customFormat="1" ht="16" customHeight="1" x14ac:dyDescent="0.2"/>
    <row r="2168" customFormat="1" ht="16" customHeight="1" x14ac:dyDescent="0.2"/>
    <row r="2169" customFormat="1" ht="16" customHeight="1" x14ac:dyDescent="0.2"/>
    <row r="2170" customFormat="1" ht="16" customHeight="1" x14ac:dyDescent="0.2"/>
    <row r="2171" customFormat="1" ht="16" customHeight="1" x14ac:dyDescent="0.2"/>
    <row r="2172" customFormat="1" ht="16" customHeight="1" x14ac:dyDescent="0.2"/>
    <row r="2173" customFormat="1" ht="16" customHeight="1" x14ac:dyDescent="0.2"/>
    <row r="2174" customFormat="1" ht="16" customHeight="1" x14ac:dyDescent="0.2"/>
    <row r="2175" customFormat="1" ht="16" customHeight="1" x14ac:dyDescent="0.2"/>
    <row r="2176" customFormat="1" ht="16" customHeight="1" x14ac:dyDescent="0.2"/>
    <row r="2177" customFormat="1" ht="16" customHeight="1" x14ac:dyDescent="0.2"/>
    <row r="2178" customFormat="1" ht="16" customHeight="1" x14ac:dyDescent="0.2"/>
    <row r="2179" customFormat="1" ht="16" customHeight="1" x14ac:dyDescent="0.2"/>
    <row r="2180" customFormat="1" ht="16" customHeight="1" x14ac:dyDescent="0.2"/>
    <row r="2181" customFormat="1" ht="16" customHeight="1" x14ac:dyDescent="0.2"/>
    <row r="2182" customFormat="1" ht="16" customHeight="1" x14ac:dyDescent="0.2"/>
    <row r="2183" customFormat="1" ht="16" customHeight="1" x14ac:dyDescent="0.2"/>
    <row r="2184" customFormat="1" ht="16" customHeight="1" x14ac:dyDescent="0.2"/>
    <row r="2185" customFormat="1" ht="16" customHeight="1" x14ac:dyDescent="0.2"/>
    <row r="2186" customFormat="1" ht="16" customHeight="1" x14ac:dyDescent="0.2"/>
    <row r="2187" customFormat="1" ht="16" customHeight="1" x14ac:dyDescent="0.2"/>
    <row r="2188" customFormat="1" ht="16" customHeight="1" x14ac:dyDescent="0.2"/>
    <row r="2189" customFormat="1" ht="16" customHeight="1" x14ac:dyDescent="0.2"/>
    <row r="2190" customFormat="1" ht="16" customHeight="1" x14ac:dyDescent="0.2"/>
    <row r="2191" customFormat="1" ht="16" customHeight="1" x14ac:dyDescent="0.2"/>
    <row r="2192" customFormat="1" ht="16" customHeight="1" x14ac:dyDescent="0.2"/>
    <row r="2193" customFormat="1" ht="16" customHeight="1" x14ac:dyDescent="0.2"/>
    <row r="2194" customFormat="1" ht="16" customHeight="1" x14ac:dyDescent="0.2"/>
    <row r="2195" customFormat="1" ht="16" customHeight="1" x14ac:dyDescent="0.2"/>
    <row r="2196" customFormat="1" ht="16" customHeight="1" x14ac:dyDescent="0.2"/>
    <row r="2197" customFormat="1" ht="16" customHeight="1" x14ac:dyDescent="0.2"/>
    <row r="2198" customFormat="1" ht="16" customHeight="1" x14ac:dyDescent="0.2"/>
    <row r="2199" customFormat="1" ht="16" customHeight="1" x14ac:dyDescent="0.2"/>
    <row r="2200" customFormat="1" ht="16" customHeight="1" x14ac:dyDescent="0.2"/>
    <row r="2201" customFormat="1" ht="16" customHeight="1" x14ac:dyDescent="0.2"/>
    <row r="2202" customFormat="1" ht="16" customHeight="1" x14ac:dyDescent="0.2"/>
    <row r="2203" customFormat="1" ht="16" customHeight="1" x14ac:dyDescent="0.2"/>
    <row r="2204" customFormat="1" ht="16" customHeight="1" x14ac:dyDescent="0.2"/>
    <row r="2205" customFormat="1" ht="16" customHeight="1" x14ac:dyDescent="0.2"/>
    <row r="2206" customFormat="1" ht="16" customHeight="1" x14ac:dyDescent="0.2"/>
    <row r="2207" customFormat="1" ht="16" customHeight="1" x14ac:dyDescent="0.2"/>
    <row r="2208" customFormat="1" ht="16" customHeight="1" x14ac:dyDescent="0.2"/>
    <row r="2209" customFormat="1" ht="16" customHeight="1" x14ac:dyDescent="0.2"/>
    <row r="2210" customFormat="1" ht="16" customHeight="1" x14ac:dyDescent="0.2"/>
    <row r="2211" customFormat="1" ht="16" customHeight="1" x14ac:dyDescent="0.2"/>
    <row r="2212" customFormat="1" ht="16" customHeight="1" x14ac:dyDescent="0.2"/>
    <row r="2213" customFormat="1" ht="16" customHeight="1" x14ac:dyDescent="0.2"/>
    <row r="2214" customFormat="1" ht="16" customHeight="1" x14ac:dyDescent="0.2"/>
    <row r="2215" customFormat="1" ht="16" customHeight="1" x14ac:dyDescent="0.2"/>
    <row r="2216" customFormat="1" ht="16" customHeight="1" x14ac:dyDescent="0.2"/>
    <row r="2217" customFormat="1" ht="16" customHeight="1" x14ac:dyDescent="0.2"/>
    <row r="2218" customFormat="1" ht="16" customHeight="1" x14ac:dyDescent="0.2"/>
    <row r="2219" customFormat="1" ht="16" customHeight="1" x14ac:dyDescent="0.2"/>
    <row r="2220" customFormat="1" ht="16" customHeight="1" x14ac:dyDescent="0.2"/>
    <row r="2221" customFormat="1" ht="16" customHeight="1" x14ac:dyDescent="0.2"/>
    <row r="2222" customFormat="1" ht="16" customHeight="1" x14ac:dyDescent="0.2"/>
    <row r="2223" customFormat="1" ht="16" customHeight="1" x14ac:dyDescent="0.2"/>
    <row r="2224" customFormat="1" ht="16" customHeight="1" x14ac:dyDescent="0.2"/>
    <row r="2225" customFormat="1" ht="16" customHeight="1" x14ac:dyDescent="0.2"/>
    <row r="2226" customFormat="1" ht="16" customHeight="1" x14ac:dyDescent="0.2"/>
    <row r="2227" customFormat="1" ht="16" customHeight="1" x14ac:dyDescent="0.2"/>
    <row r="2228" customFormat="1" ht="16" customHeight="1" x14ac:dyDescent="0.2"/>
    <row r="2229" customFormat="1" ht="16" customHeight="1" x14ac:dyDescent="0.2"/>
    <row r="2230" customFormat="1" ht="16" customHeight="1" x14ac:dyDescent="0.2"/>
    <row r="2231" customFormat="1" ht="16" customHeight="1" x14ac:dyDescent="0.2"/>
    <row r="2232" customFormat="1" ht="16" customHeight="1" x14ac:dyDescent="0.2"/>
    <row r="2233" customFormat="1" ht="16" customHeight="1" x14ac:dyDescent="0.2"/>
    <row r="2234" customFormat="1" ht="16" customHeight="1" x14ac:dyDescent="0.2"/>
    <row r="2235" customFormat="1" ht="16" customHeight="1" x14ac:dyDescent="0.2"/>
    <row r="2236" customFormat="1" ht="16" customHeight="1" x14ac:dyDescent="0.2"/>
    <row r="2237" customFormat="1" ht="16" customHeight="1" x14ac:dyDescent="0.2"/>
    <row r="2238" customFormat="1" ht="16" customHeight="1" x14ac:dyDescent="0.2"/>
    <row r="2239" customFormat="1" ht="16" customHeight="1" x14ac:dyDescent="0.2"/>
    <row r="2240" customFormat="1" ht="16" customHeight="1" x14ac:dyDescent="0.2"/>
    <row r="2241" customFormat="1" ht="16" customHeight="1" x14ac:dyDescent="0.2"/>
    <row r="2242" customFormat="1" ht="16" customHeight="1" x14ac:dyDescent="0.2"/>
    <row r="2243" customFormat="1" ht="16" customHeight="1" x14ac:dyDescent="0.2"/>
    <row r="2244" customFormat="1" ht="16" customHeight="1" x14ac:dyDescent="0.2"/>
    <row r="2245" customFormat="1" ht="16" customHeight="1" x14ac:dyDescent="0.2"/>
    <row r="2246" customFormat="1" ht="16" customHeight="1" x14ac:dyDescent="0.2"/>
    <row r="2247" customFormat="1" ht="16" customHeight="1" x14ac:dyDescent="0.2"/>
    <row r="2248" customFormat="1" ht="16" customHeight="1" x14ac:dyDescent="0.2"/>
    <row r="2249" customFormat="1" ht="16" customHeight="1" x14ac:dyDescent="0.2"/>
    <row r="2250" customFormat="1" ht="16" customHeight="1" x14ac:dyDescent="0.2"/>
    <row r="2251" customFormat="1" ht="16" customHeight="1" x14ac:dyDescent="0.2"/>
    <row r="2252" customFormat="1" ht="16" customHeight="1" x14ac:dyDescent="0.2"/>
    <row r="2253" customFormat="1" ht="16" customHeight="1" x14ac:dyDescent="0.2"/>
    <row r="2254" customFormat="1" ht="16" customHeight="1" x14ac:dyDescent="0.2"/>
    <row r="2255" customFormat="1" ht="16" customHeight="1" x14ac:dyDescent="0.2"/>
    <row r="2256" customFormat="1" ht="16" customHeight="1" x14ac:dyDescent="0.2"/>
    <row r="2257" customFormat="1" ht="16" customHeight="1" x14ac:dyDescent="0.2"/>
    <row r="2258" customFormat="1" ht="16" customHeight="1" x14ac:dyDescent="0.2"/>
    <row r="2259" customFormat="1" ht="16" customHeight="1" x14ac:dyDescent="0.2"/>
    <row r="2260" customFormat="1" ht="16" customHeight="1" x14ac:dyDescent="0.2"/>
    <row r="2261" customFormat="1" ht="16" customHeight="1" x14ac:dyDescent="0.2"/>
    <row r="2262" customFormat="1" ht="16" customHeight="1" x14ac:dyDescent="0.2"/>
    <row r="2263" customFormat="1" ht="16" customHeight="1" x14ac:dyDescent="0.2"/>
    <row r="2264" customFormat="1" ht="16" customHeight="1" x14ac:dyDescent="0.2"/>
    <row r="2265" customFormat="1" ht="16" customHeight="1" x14ac:dyDescent="0.2"/>
    <row r="2266" customFormat="1" ht="16" customHeight="1" x14ac:dyDescent="0.2"/>
    <row r="2267" customFormat="1" ht="16" customHeight="1" x14ac:dyDescent="0.2"/>
    <row r="2268" customFormat="1" ht="16" customHeight="1" x14ac:dyDescent="0.2"/>
    <row r="2269" customFormat="1" ht="16" customHeight="1" x14ac:dyDescent="0.2"/>
    <row r="2270" customFormat="1" ht="16" customHeight="1" x14ac:dyDescent="0.2"/>
    <row r="2271" customFormat="1" ht="16" customHeight="1" x14ac:dyDescent="0.2"/>
    <row r="2272" customFormat="1" ht="16" customHeight="1" x14ac:dyDescent="0.2"/>
    <row r="2273" customFormat="1" ht="16" customHeight="1" x14ac:dyDescent="0.2"/>
    <row r="2274" customFormat="1" ht="16" customHeight="1" x14ac:dyDescent="0.2"/>
    <row r="2275" customFormat="1" ht="16" customHeight="1" x14ac:dyDescent="0.2"/>
    <row r="2276" customFormat="1" ht="16" customHeight="1" x14ac:dyDescent="0.2"/>
    <row r="2277" customFormat="1" ht="16" customHeight="1" x14ac:dyDescent="0.2"/>
    <row r="2278" customFormat="1" ht="16" customHeight="1" x14ac:dyDescent="0.2"/>
    <row r="2279" customFormat="1" ht="16" customHeight="1" x14ac:dyDescent="0.2"/>
    <row r="2280" customFormat="1" ht="16" customHeight="1" x14ac:dyDescent="0.2"/>
    <row r="2281" customFormat="1" ht="16" customHeight="1" x14ac:dyDescent="0.2"/>
    <row r="2282" customFormat="1" ht="16" customHeight="1" x14ac:dyDescent="0.2"/>
    <row r="2283" customFormat="1" ht="16" customHeight="1" x14ac:dyDescent="0.2"/>
    <row r="2284" customFormat="1" ht="16" customHeight="1" x14ac:dyDescent="0.2"/>
    <row r="2285" customFormat="1" ht="16" customHeight="1" x14ac:dyDescent="0.2"/>
    <row r="2286" customFormat="1" ht="16" customHeight="1" x14ac:dyDescent="0.2"/>
    <row r="2287" customFormat="1" ht="16" customHeight="1" x14ac:dyDescent="0.2"/>
    <row r="2288" customFormat="1" ht="16" customHeight="1" x14ac:dyDescent="0.2"/>
    <row r="2289" customFormat="1" ht="16" customHeight="1" x14ac:dyDescent="0.2"/>
    <row r="2290" customFormat="1" ht="16" customHeight="1" x14ac:dyDescent="0.2"/>
    <row r="2291" customFormat="1" ht="16" customHeight="1" x14ac:dyDescent="0.2"/>
    <row r="2292" customFormat="1" ht="16" customHeight="1" x14ac:dyDescent="0.2"/>
    <row r="2293" customFormat="1" ht="16" customHeight="1" x14ac:dyDescent="0.2"/>
    <row r="2294" customFormat="1" ht="16" customHeight="1" x14ac:dyDescent="0.2"/>
    <row r="2295" customFormat="1" ht="16" customHeight="1" x14ac:dyDescent="0.2"/>
    <row r="2296" customFormat="1" ht="16" customHeight="1" x14ac:dyDescent="0.2"/>
    <row r="2297" customFormat="1" ht="16" customHeight="1" x14ac:dyDescent="0.2"/>
    <row r="2298" customFormat="1" ht="16" customHeight="1" x14ac:dyDescent="0.2"/>
    <row r="2299" customFormat="1" ht="16" customHeight="1" x14ac:dyDescent="0.2"/>
    <row r="2300" customFormat="1" ht="16" customHeight="1" x14ac:dyDescent="0.2"/>
    <row r="2301" customFormat="1" ht="16" customHeight="1" x14ac:dyDescent="0.2"/>
    <row r="2302" customFormat="1" ht="16" customHeight="1" x14ac:dyDescent="0.2"/>
    <row r="2303" customFormat="1" ht="16" customHeight="1" x14ac:dyDescent="0.2"/>
    <row r="2304" customFormat="1" ht="16" customHeight="1" x14ac:dyDescent="0.2"/>
    <row r="2305" customFormat="1" ht="16" customHeight="1" x14ac:dyDescent="0.2"/>
    <row r="2306" customFormat="1" ht="16" customHeight="1" x14ac:dyDescent="0.2"/>
    <row r="2307" customFormat="1" ht="16" customHeight="1" x14ac:dyDescent="0.2"/>
    <row r="2308" customFormat="1" ht="16" customHeight="1" x14ac:dyDescent="0.2"/>
    <row r="2309" customFormat="1" ht="16" customHeight="1" x14ac:dyDescent="0.2"/>
    <row r="2310" customFormat="1" ht="16" customHeight="1" x14ac:dyDescent="0.2"/>
    <row r="2311" customFormat="1" ht="16" customHeight="1" x14ac:dyDescent="0.2"/>
    <row r="2312" customFormat="1" ht="16" customHeight="1" x14ac:dyDescent="0.2"/>
    <row r="2313" customFormat="1" ht="16" customHeight="1" x14ac:dyDescent="0.2"/>
    <row r="2314" customFormat="1" ht="16" customHeight="1" x14ac:dyDescent="0.2"/>
    <row r="2315" customFormat="1" ht="16" customHeight="1" x14ac:dyDescent="0.2"/>
    <row r="2316" customFormat="1" ht="16" customHeight="1" x14ac:dyDescent="0.2"/>
    <row r="2317" customFormat="1" ht="16" customHeight="1" x14ac:dyDescent="0.2"/>
    <row r="2318" customFormat="1" ht="16" customHeight="1" x14ac:dyDescent="0.2"/>
    <row r="2319" customFormat="1" ht="16" customHeight="1" x14ac:dyDescent="0.2"/>
    <row r="2320" customFormat="1" ht="16" customHeight="1" x14ac:dyDescent="0.2"/>
    <row r="2321" customFormat="1" ht="16" customHeight="1" x14ac:dyDescent="0.2"/>
    <row r="2322" customFormat="1" ht="16" customHeight="1" x14ac:dyDescent="0.2"/>
    <row r="2323" customFormat="1" ht="16" customHeight="1" x14ac:dyDescent="0.2"/>
    <row r="2324" customFormat="1" ht="16" customHeight="1" x14ac:dyDescent="0.2"/>
    <row r="2325" customFormat="1" ht="16" customHeight="1" x14ac:dyDescent="0.2"/>
    <row r="2326" customFormat="1" ht="16" customHeight="1" x14ac:dyDescent="0.2"/>
    <row r="2327" customFormat="1" ht="16" customHeight="1" x14ac:dyDescent="0.2"/>
    <row r="2328" customFormat="1" ht="16" customHeight="1" x14ac:dyDescent="0.2"/>
    <row r="2329" customFormat="1" ht="16" customHeight="1" x14ac:dyDescent="0.2"/>
    <row r="2330" customFormat="1" ht="16" customHeight="1" x14ac:dyDescent="0.2"/>
    <row r="2331" customFormat="1" ht="16" customHeight="1" x14ac:dyDescent="0.2"/>
    <row r="2332" customFormat="1" ht="16" customHeight="1" x14ac:dyDescent="0.2"/>
    <row r="2333" customFormat="1" ht="16" customHeight="1" x14ac:dyDescent="0.2"/>
    <row r="2334" customFormat="1" ht="16" customHeight="1" x14ac:dyDescent="0.2"/>
    <row r="2335" customFormat="1" ht="16" customHeight="1" x14ac:dyDescent="0.2"/>
    <row r="2336" customFormat="1" ht="16" customHeight="1" x14ac:dyDescent="0.2"/>
    <row r="2337" customFormat="1" ht="16" customHeight="1" x14ac:dyDescent="0.2"/>
    <row r="2338" customFormat="1" ht="16" customHeight="1" x14ac:dyDescent="0.2"/>
    <row r="2339" customFormat="1" ht="16" customHeight="1" x14ac:dyDescent="0.2"/>
    <row r="2340" customFormat="1" ht="16" customHeight="1" x14ac:dyDescent="0.2"/>
    <row r="2341" customFormat="1" ht="16" customHeight="1" x14ac:dyDescent="0.2"/>
    <row r="2342" customFormat="1" ht="16" customHeight="1" x14ac:dyDescent="0.2"/>
    <row r="2343" customFormat="1" ht="16" customHeight="1" x14ac:dyDescent="0.2"/>
    <row r="2344" customFormat="1" ht="16" customHeight="1" x14ac:dyDescent="0.2"/>
    <row r="2345" customFormat="1" ht="16" customHeight="1" x14ac:dyDescent="0.2"/>
    <row r="2346" customFormat="1" ht="16" customHeight="1" x14ac:dyDescent="0.2"/>
    <row r="2347" customFormat="1" ht="16" customHeight="1" x14ac:dyDescent="0.2"/>
    <row r="2348" customFormat="1" ht="16" customHeight="1" x14ac:dyDescent="0.2"/>
    <row r="2349" customFormat="1" ht="16" customHeight="1" x14ac:dyDescent="0.2"/>
    <row r="2350" customFormat="1" ht="16" customHeight="1" x14ac:dyDescent="0.2"/>
    <row r="2351" customFormat="1" ht="16" customHeight="1" x14ac:dyDescent="0.2"/>
    <row r="2352" customFormat="1" ht="16" customHeight="1" x14ac:dyDescent="0.2"/>
    <row r="2353" customFormat="1" ht="16" customHeight="1" x14ac:dyDescent="0.2"/>
    <row r="2354" customFormat="1" ht="16" customHeight="1" x14ac:dyDescent="0.2"/>
    <row r="2355" customFormat="1" ht="16" customHeight="1" x14ac:dyDescent="0.2"/>
    <row r="2356" customFormat="1" ht="16" customHeight="1" x14ac:dyDescent="0.2"/>
    <row r="2357" customFormat="1" ht="16" customHeight="1" x14ac:dyDescent="0.2"/>
    <row r="2358" customFormat="1" ht="16" customHeight="1" x14ac:dyDescent="0.2"/>
    <row r="2359" customFormat="1" ht="16" customHeight="1" x14ac:dyDescent="0.2"/>
    <row r="2360" customFormat="1" ht="16" customHeight="1" x14ac:dyDescent="0.2"/>
    <row r="2361" customFormat="1" ht="16" customHeight="1" x14ac:dyDescent="0.2"/>
    <row r="2362" customFormat="1" ht="16" customHeight="1" x14ac:dyDescent="0.2"/>
    <row r="2363" customFormat="1" ht="16" customHeight="1" x14ac:dyDescent="0.2"/>
    <row r="2364" customFormat="1" ht="16" customHeight="1" x14ac:dyDescent="0.2"/>
    <row r="2365" customFormat="1" ht="16" customHeight="1" x14ac:dyDescent="0.2"/>
    <row r="2366" customFormat="1" ht="16" customHeight="1" x14ac:dyDescent="0.2"/>
    <row r="2367" customFormat="1" ht="16" customHeight="1" x14ac:dyDescent="0.2"/>
    <row r="2368" customFormat="1" ht="16" customHeight="1" x14ac:dyDescent="0.2"/>
    <row r="2369" customFormat="1" ht="16" customHeight="1" x14ac:dyDescent="0.2"/>
    <row r="2370" customFormat="1" ht="16" customHeight="1" x14ac:dyDescent="0.2"/>
    <row r="2371" customFormat="1" ht="16" customHeight="1" x14ac:dyDescent="0.2"/>
    <row r="2372" customFormat="1" ht="16" customHeight="1" x14ac:dyDescent="0.2"/>
    <row r="2373" customFormat="1" ht="16" customHeight="1" x14ac:dyDescent="0.2"/>
    <row r="2374" customFormat="1" ht="16" customHeight="1" x14ac:dyDescent="0.2"/>
    <row r="2375" customFormat="1" ht="16" customHeight="1" x14ac:dyDescent="0.2"/>
    <row r="2376" customFormat="1" ht="16" customHeight="1" x14ac:dyDescent="0.2"/>
    <row r="2377" customFormat="1" ht="16" customHeight="1" x14ac:dyDescent="0.2"/>
    <row r="2378" customFormat="1" ht="16" customHeight="1" x14ac:dyDescent="0.2"/>
    <row r="2379" customFormat="1" ht="16" customHeight="1" x14ac:dyDescent="0.2"/>
    <row r="2380" customFormat="1" ht="16" customHeight="1" x14ac:dyDescent="0.2"/>
    <row r="2381" customFormat="1" ht="16" customHeight="1" x14ac:dyDescent="0.2"/>
    <row r="2382" customFormat="1" ht="16" customHeight="1" x14ac:dyDescent="0.2"/>
    <row r="2383" customFormat="1" ht="16" customHeight="1" x14ac:dyDescent="0.2"/>
    <row r="2384" customFormat="1" ht="16" customHeight="1" x14ac:dyDescent="0.2"/>
    <row r="2385" customFormat="1" ht="16" customHeight="1" x14ac:dyDescent="0.2"/>
    <row r="2386" customFormat="1" ht="16" customHeight="1" x14ac:dyDescent="0.2"/>
    <row r="2387" customFormat="1" ht="16" customHeight="1" x14ac:dyDescent="0.2"/>
    <row r="2388" customFormat="1" ht="16" customHeight="1" x14ac:dyDescent="0.2"/>
    <row r="2389" customFormat="1" ht="16" customHeight="1" x14ac:dyDescent="0.2"/>
    <row r="2390" customFormat="1" ht="16" customHeight="1" x14ac:dyDescent="0.2"/>
    <row r="2391" customFormat="1" ht="16" customHeight="1" x14ac:dyDescent="0.2"/>
    <row r="2392" customFormat="1" ht="16" customHeight="1" x14ac:dyDescent="0.2"/>
    <row r="2393" customFormat="1" ht="16" customHeight="1" x14ac:dyDescent="0.2"/>
    <row r="2394" customFormat="1" ht="16" customHeight="1" x14ac:dyDescent="0.2"/>
    <row r="2395" customFormat="1" ht="16" customHeight="1" x14ac:dyDescent="0.2"/>
    <row r="2396" customFormat="1" ht="16" customHeight="1" x14ac:dyDescent="0.2"/>
    <row r="2397" customFormat="1" ht="16" customHeight="1" x14ac:dyDescent="0.2"/>
    <row r="2398" customFormat="1" ht="16" customHeight="1" x14ac:dyDescent="0.2"/>
    <row r="2399" customFormat="1" ht="16" customHeight="1" x14ac:dyDescent="0.2"/>
    <row r="2400" customFormat="1" ht="16" customHeight="1" x14ac:dyDescent="0.2"/>
    <row r="2401" customFormat="1" ht="16" customHeight="1" x14ac:dyDescent="0.2"/>
    <row r="2402" customFormat="1" ht="16" customHeight="1" x14ac:dyDescent="0.2"/>
    <row r="2403" customFormat="1" ht="16" customHeight="1" x14ac:dyDescent="0.2"/>
    <row r="2404" customFormat="1" ht="16" customHeight="1" x14ac:dyDescent="0.2"/>
    <row r="2405" customFormat="1" ht="16" customHeight="1" x14ac:dyDescent="0.2"/>
    <row r="2406" customFormat="1" ht="16" customHeight="1" x14ac:dyDescent="0.2"/>
    <row r="2407" customFormat="1" ht="16" customHeight="1" x14ac:dyDescent="0.2"/>
    <row r="2408" customFormat="1" ht="16" customHeight="1" x14ac:dyDescent="0.2"/>
    <row r="2409" customFormat="1" ht="16" customHeight="1" x14ac:dyDescent="0.2"/>
    <row r="2410" customFormat="1" ht="16" customHeight="1" x14ac:dyDescent="0.2"/>
    <row r="2411" customFormat="1" ht="16" customHeight="1" x14ac:dyDescent="0.2"/>
    <row r="2412" customFormat="1" ht="16" customHeight="1" x14ac:dyDescent="0.2"/>
    <row r="2413" customFormat="1" ht="16" customHeight="1" x14ac:dyDescent="0.2"/>
    <row r="2414" customFormat="1" ht="16" customHeight="1" x14ac:dyDescent="0.2"/>
    <row r="2415" customFormat="1" ht="16" customHeight="1" x14ac:dyDescent="0.2"/>
    <row r="2416" customFormat="1" ht="16" customHeight="1" x14ac:dyDescent="0.2"/>
    <row r="2417" customFormat="1" ht="16" customHeight="1" x14ac:dyDescent="0.2"/>
    <row r="2418" customFormat="1" ht="16" customHeight="1" x14ac:dyDescent="0.2"/>
    <row r="2419" customFormat="1" ht="16" customHeight="1" x14ac:dyDescent="0.2"/>
    <row r="2420" customFormat="1" ht="16" customHeight="1" x14ac:dyDescent="0.2"/>
    <row r="2421" customFormat="1" ht="16" customHeight="1" x14ac:dyDescent="0.2"/>
    <row r="2422" customFormat="1" ht="16" customHeight="1" x14ac:dyDescent="0.2"/>
    <row r="2423" customFormat="1" ht="16" customHeight="1" x14ac:dyDescent="0.2"/>
    <row r="2424" customFormat="1" ht="16" customHeight="1" x14ac:dyDescent="0.2"/>
    <row r="2425" customFormat="1" ht="16" customHeight="1" x14ac:dyDescent="0.2"/>
    <row r="2426" customFormat="1" ht="16" customHeight="1" x14ac:dyDescent="0.2"/>
    <row r="2427" customFormat="1" ht="16" customHeight="1" x14ac:dyDescent="0.2"/>
    <row r="2428" customFormat="1" ht="16" customHeight="1" x14ac:dyDescent="0.2"/>
    <row r="2429" customFormat="1" ht="16" customHeight="1" x14ac:dyDescent="0.2"/>
    <row r="2430" customFormat="1" ht="16" customHeight="1" x14ac:dyDescent="0.2"/>
    <row r="2431" customFormat="1" ht="16" customHeight="1" x14ac:dyDescent="0.2"/>
    <row r="2432" customFormat="1" ht="16" customHeight="1" x14ac:dyDescent="0.2"/>
    <row r="2433" customFormat="1" ht="16" customHeight="1" x14ac:dyDescent="0.2"/>
    <row r="2434" customFormat="1" ht="16" customHeight="1" x14ac:dyDescent="0.2"/>
    <row r="2435" customFormat="1" ht="16" customHeight="1" x14ac:dyDescent="0.2"/>
    <row r="2436" customFormat="1" ht="16" customHeight="1" x14ac:dyDescent="0.2"/>
    <row r="2437" customFormat="1" ht="16" customHeight="1" x14ac:dyDescent="0.2"/>
    <row r="2438" customFormat="1" ht="16" customHeight="1" x14ac:dyDescent="0.2"/>
    <row r="2439" customFormat="1" ht="16" customHeight="1" x14ac:dyDescent="0.2"/>
    <row r="2440" customFormat="1" ht="16" customHeight="1" x14ac:dyDescent="0.2"/>
    <row r="2441" customFormat="1" ht="16" customHeight="1" x14ac:dyDescent="0.2"/>
    <row r="2442" customFormat="1" ht="16" customHeight="1" x14ac:dyDescent="0.2"/>
    <row r="2443" customFormat="1" ht="16" customHeight="1" x14ac:dyDescent="0.2"/>
    <row r="2444" customFormat="1" ht="16" customHeight="1" x14ac:dyDescent="0.2"/>
    <row r="2445" customFormat="1" ht="16" customHeight="1" x14ac:dyDescent="0.2"/>
    <row r="2446" customFormat="1" ht="16" customHeight="1" x14ac:dyDescent="0.2"/>
    <row r="2447" customFormat="1" ht="16" customHeight="1" x14ac:dyDescent="0.2"/>
    <row r="2448" customFormat="1" ht="16" customHeight="1" x14ac:dyDescent="0.2"/>
    <row r="2449" customFormat="1" ht="16" customHeight="1" x14ac:dyDescent="0.2"/>
    <row r="2450" customFormat="1" ht="16" customHeight="1" x14ac:dyDescent="0.2"/>
    <row r="2451" customFormat="1" ht="16" customHeight="1" x14ac:dyDescent="0.2"/>
    <row r="2452" customFormat="1" ht="16" customHeight="1" x14ac:dyDescent="0.2"/>
    <row r="2453" customFormat="1" ht="16" customHeight="1" x14ac:dyDescent="0.2"/>
    <row r="2454" customFormat="1" ht="16" customHeight="1" x14ac:dyDescent="0.2"/>
    <row r="2455" customFormat="1" ht="16" customHeight="1" x14ac:dyDescent="0.2"/>
    <row r="2456" customFormat="1" ht="16" customHeight="1" x14ac:dyDescent="0.2"/>
    <row r="2457" customFormat="1" ht="16" customHeight="1" x14ac:dyDescent="0.2"/>
    <row r="2458" customFormat="1" ht="16" customHeight="1" x14ac:dyDescent="0.2"/>
    <row r="2459" customFormat="1" ht="16" customHeight="1" x14ac:dyDescent="0.2"/>
    <row r="2460" customFormat="1" ht="16" customHeight="1" x14ac:dyDescent="0.2"/>
    <row r="2461" customFormat="1" ht="16" customHeight="1" x14ac:dyDescent="0.2"/>
    <row r="2462" customFormat="1" ht="16" customHeight="1" x14ac:dyDescent="0.2"/>
    <row r="2463" customFormat="1" ht="16" customHeight="1" x14ac:dyDescent="0.2"/>
    <row r="2464" customFormat="1" ht="16" customHeight="1" x14ac:dyDescent="0.2"/>
    <row r="2465" customFormat="1" ht="16" customHeight="1" x14ac:dyDescent="0.2"/>
    <row r="2466" customFormat="1" ht="16" customHeight="1" x14ac:dyDescent="0.2"/>
    <row r="2467" customFormat="1" ht="16" customHeight="1" x14ac:dyDescent="0.2"/>
    <row r="2468" customFormat="1" ht="16" customHeight="1" x14ac:dyDescent="0.2"/>
    <row r="2469" customFormat="1" ht="16" customHeight="1" x14ac:dyDescent="0.2"/>
    <row r="2470" customFormat="1" ht="16" customHeight="1" x14ac:dyDescent="0.2"/>
    <row r="2471" customFormat="1" ht="16" customHeight="1" x14ac:dyDescent="0.2"/>
    <row r="2472" customFormat="1" ht="16" customHeight="1" x14ac:dyDescent="0.2"/>
    <row r="2473" customFormat="1" ht="16" customHeight="1" x14ac:dyDescent="0.2"/>
    <row r="2474" customFormat="1" ht="16" customHeight="1" x14ac:dyDescent="0.2"/>
    <row r="2475" customFormat="1" ht="16" customHeight="1" x14ac:dyDescent="0.2"/>
    <row r="2476" customFormat="1" ht="16" customHeight="1" x14ac:dyDescent="0.2"/>
    <row r="2477" customFormat="1" ht="16" customHeight="1" x14ac:dyDescent="0.2"/>
    <row r="2478" customFormat="1" ht="16" customHeight="1" x14ac:dyDescent="0.2"/>
    <row r="2479" customFormat="1" ht="16" customHeight="1" x14ac:dyDescent="0.2"/>
    <row r="2480" customFormat="1" ht="16" customHeight="1" x14ac:dyDescent="0.2"/>
    <row r="2481" customFormat="1" ht="16" customHeight="1" x14ac:dyDescent="0.2"/>
    <row r="2482" customFormat="1" ht="16" customHeight="1" x14ac:dyDescent="0.2"/>
    <row r="2483" customFormat="1" ht="16" customHeight="1" x14ac:dyDescent="0.2"/>
    <row r="2484" customFormat="1" ht="16" customHeight="1" x14ac:dyDescent="0.2"/>
    <row r="2485" customFormat="1" ht="16" customHeight="1" x14ac:dyDescent="0.2"/>
    <row r="2486" customFormat="1" ht="16" customHeight="1" x14ac:dyDescent="0.2"/>
    <row r="2487" customFormat="1" ht="16" customHeight="1" x14ac:dyDescent="0.2"/>
    <row r="2488" customFormat="1" ht="16" customHeight="1" x14ac:dyDescent="0.2"/>
    <row r="2489" customFormat="1" ht="16" customHeight="1" x14ac:dyDescent="0.2"/>
    <row r="2490" customFormat="1" ht="16" customHeight="1" x14ac:dyDescent="0.2"/>
    <row r="2491" customFormat="1" ht="16" customHeight="1" x14ac:dyDescent="0.2"/>
    <row r="2492" customFormat="1" ht="16" customHeight="1" x14ac:dyDescent="0.2"/>
    <row r="2493" customFormat="1" ht="16" customHeight="1" x14ac:dyDescent="0.2"/>
    <row r="2494" customFormat="1" ht="16" customHeight="1" x14ac:dyDescent="0.2"/>
    <row r="2495" customFormat="1" ht="16" customHeight="1" x14ac:dyDescent="0.2"/>
    <row r="2496" customFormat="1" ht="16" customHeight="1" x14ac:dyDescent="0.2"/>
    <row r="2497" customFormat="1" ht="16" customHeight="1" x14ac:dyDescent="0.2"/>
    <row r="2498" customFormat="1" ht="16" customHeight="1" x14ac:dyDescent="0.2"/>
    <row r="2499" customFormat="1" ht="16" customHeight="1" x14ac:dyDescent="0.2"/>
    <row r="2500" customFormat="1" ht="16" customHeight="1" x14ac:dyDescent="0.2"/>
    <row r="2501" customFormat="1" ht="16" customHeight="1" x14ac:dyDescent="0.2"/>
    <row r="2502" customFormat="1" ht="16" customHeight="1" x14ac:dyDescent="0.2"/>
    <row r="2503" customFormat="1" ht="16" customHeight="1" x14ac:dyDescent="0.2"/>
    <row r="2504" customFormat="1" ht="16" customHeight="1" x14ac:dyDescent="0.2"/>
    <row r="2505" customFormat="1" ht="16" customHeight="1" x14ac:dyDescent="0.2"/>
    <row r="2506" customFormat="1" ht="16" customHeight="1" x14ac:dyDescent="0.2"/>
    <row r="2507" customFormat="1" ht="16" customHeight="1" x14ac:dyDescent="0.2"/>
    <row r="2508" customFormat="1" ht="16" customHeight="1" x14ac:dyDescent="0.2"/>
    <row r="2509" customFormat="1" ht="16" customHeight="1" x14ac:dyDescent="0.2"/>
    <row r="2510" customFormat="1" ht="16" customHeight="1" x14ac:dyDescent="0.2"/>
    <row r="2511" customFormat="1" ht="16" customHeight="1" x14ac:dyDescent="0.2"/>
    <row r="2512" customFormat="1" ht="16" customHeight="1" x14ac:dyDescent="0.2"/>
    <row r="2513" customFormat="1" ht="16" customHeight="1" x14ac:dyDescent="0.2"/>
    <row r="2514" customFormat="1" ht="16" customHeight="1" x14ac:dyDescent="0.2"/>
    <row r="2515" customFormat="1" ht="16" customHeight="1" x14ac:dyDescent="0.2"/>
    <row r="2516" customFormat="1" ht="16" customHeight="1" x14ac:dyDescent="0.2"/>
    <row r="2517" customFormat="1" ht="16" customHeight="1" x14ac:dyDescent="0.2"/>
    <row r="2518" customFormat="1" ht="16" customHeight="1" x14ac:dyDescent="0.2"/>
    <row r="2519" customFormat="1" ht="16" customHeight="1" x14ac:dyDescent="0.2"/>
    <row r="2520" customFormat="1" ht="16" customHeight="1" x14ac:dyDescent="0.2"/>
    <row r="2521" customFormat="1" ht="16" customHeight="1" x14ac:dyDescent="0.2"/>
    <row r="2522" customFormat="1" ht="16" customHeight="1" x14ac:dyDescent="0.2"/>
    <row r="2523" customFormat="1" ht="16" customHeight="1" x14ac:dyDescent="0.2"/>
    <row r="2524" customFormat="1" ht="16" customHeight="1" x14ac:dyDescent="0.2"/>
    <row r="2525" customFormat="1" ht="16" customHeight="1" x14ac:dyDescent="0.2"/>
    <row r="2526" customFormat="1" ht="16" customHeight="1" x14ac:dyDescent="0.2"/>
    <row r="2527" customFormat="1" ht="16" customHeight="1" x14ac:dyDescent="0.2"/>
    <row r="2528" customFormat="1" ht="16" customHeight="1" x14ac:dyDescent="0.2"/>
    <row r="2529" customFormat="1" ht="16" customHeight="1" x14ac:dyDescent="0.2"/>
    <row r="2530" customFormat="1" ht="16" customHeight="1" x14ac:dyDescent="0.2"/>
    <row r="2531" customFormat="1" ht="16" customHeight="1" x14ac:dyDescent="0.2"/>
    <row r="2532" customFormat="1" ht="16" customHeight="1" x14ac:dyDescent="0.2"/>
    <row r="2533" customFormat="1" ht="16" customHeight="1" x14ac:dyDescent="0.2"/>
    <row r="2534" customFormat="1" ht="16" customHeight="1" x14ac:dyDescent="0.2"/>
    <row r="2535" customFormat="1" ht="16" customHeight="1" x14ac:dyDescent="0.2"/>
    <row r="2536" customFormat="1" ht="16" customHeight="1" x14ac:dyDescent="0.2"/>
    <row r="2537" customFormat="1" ht="16" customHeight="1" x14ac:dyDescent="0.2"/>
    <row r="2538" customFormat="1" ht="16" customHeight="1" x14ac:dyDescent="0.2"/>
    <row r="2539" customFormat="1" ht="16" customHeight="1" x14ac:dyDescent="0.2"/>
    <row r="2540" customFormat="1" ht="16" customHeight="1" x14ac:dyDescent="0.2"/>
    <row r="2541" customFormat="1" ht="16" customHeight="1" x14ac:dyDescent="0.2"/>
    <row r="2542" customFormat="1" ht="16" customHeight="1" x14ac:dyDescent="0.2"/>
    <row r="2543" customFormat="1" ht="16" customHeight="1" x14ac:dyDescent="0.2"/>
    <row r="2544" customFormat="1" ht="16" customHeight="1" x14ac:dyDescent="0.2"/>
    <row r="2545" customFormat="1" ht="16" customHeight="1" x14ac:dyDescent="0.2"/>
    <row r="2546" customFormat="1" ht="16" customHeight="1" x14ac:dyDescent="0.2"/>
    <row r="2547" customFormat="1" ht="16" customHeight="1" x14ac:dyDescent="0.2"/>
    <row r="2548" customFormat="1" ht="16" customHeight="1" x14ac:dyDescent="0.2"/>
    <row r="2549" customFormat="1" ht="16" customHeight="1" x14ac:dyDescent="0.2"/>
    <row r="2550" customFormat="1" ht="16" customHeight="1" x14ac:dyDescent="0.2"/>
    <row r="2551" customFormat="1" ht="16" customHeight="1" x14ac:dyDescent="0.2"/>
    <row r="2552" customFormat="1" ht="16" customHeight="1" x14ac:dyDescent="0.2"/>
    <row r="2553" customFormat="1" ht="16" customHeight="1" x14ac:dyDescent="0.2"/>
    <row r="2554" customFormat="1" ht="16" customHeight="1" x14ac:dyDescent="0.2"/>
    <row r="2555" customFormat="1" ht="16" customHeight="1" x14ac:dyDescent="0.2"/>
    <row r="2556" customFormat="1" ht="16" customHeight="1" x14ac:dyDescent="0.2"/>
    <row r="2557" customFormat="1" ht="16" customHeight="1" x14ac:dyDescent="0.2"/>
    <row r="2558" customFormat="1" ht="16" customHeight="1" x14ac:dyDescent="0.2"/>
    <row r="2559" customFormat="1" ht="16" customHeight="1" x14ac:dyDescent="0.2"/>
    <row r="2560" customFormat="1" ht="16" customHeight="1" x14ac:dyDescent="0.2"/>
    <row r="2561" customFormat="1" ht="16" customHeight="1" x14ac:dyDescent="0.2"/>
    <row r="2562" customFormat="1" ht="16" customHeight="1" x14ac:dyDescent="0.2"/>
    <row r="2563" customFormat="1" ht="16" customHeight="1" x14ac:dyDescent="0.2"/>
    <row r="2564" customFormat="1" ht="16" customHeight="1" x14ac:dyDescent="0.2"/>
    <row r="2565" customFormat="1" ht="16" customHeight="1" x14ac:dyDescent="0.2"/>
    <row r="2566" customFormat="1" ht="16" customHeight="1" x14ac:dyDescent="0.2"/>
    <row r="2567" customFormat="1" ht="16" customHeight="1" x14ac:dyDescent="0.2"/>
    <row r="2568" customFormat="1" ht="16" customHeight="1" x14ac:dyDescent="0.2"/>
    <row r="2569" customFormat="1" ht="16" customHeight="1" x14ac:dyDescent="0.2"/>
    <row r="2570" customFormat="1" ht="16" customHeight="1" x14ac:dyDescent="0.2"/>
    <row r="2571" customFormat="1" ht="16" customHeight="1" x14ac:dyDescent="0.2"/>
    <row r="2572" customFormat="1" ht="16" customHeight="1" x14ac:dyDescent="0.2"/>
    <row r="2573" customFormat="1" ht="16" customHeight="1" x14ac:dyDescent="0.2"/>
    <row r="2574" customFormat="1" ht="16" customHeight="1" x14ac:dyDescent="0.2"/>
    <row r="2575" customFormat="1" ht="16" customHeight="1" x14ac:dyDescent="0.2"/>
    <row r="2576" customFormat="1" ht="16" customHeight="1" x14ac:dyDescent="0.2"/>
    <row r="2577" customFormat="1" ht="16" customHeight="1" x14ac:dyDescent="0.2"/>
    <row r="2578" customFormat="1" ht="16" customHeight="1" x14ac:dyDescent="0.2"/>
    <row r="2579" customFormat="1" ht="16" customHeight="1" x14ac:dyDescent="0.2"/>
    <row r="2580" customFormat="1" ht="16" customHeight="1" x14ac:dyDescent="0.2"/>
    <row r="2581" customFormat="1" ht="16" customHeight="1" x14ac:dyDescent="0.2"/>
    <row r="2582" customFormat="1" ht="16" customHeight="1" x14ac:dyDescent="0.2"/>
    <row r="2583" customFormat="1" ht="16" customHeight="1" x14ac:dyDescent="0.2"/>
    <row r="2584" customFormat="1" ht="16" customHeight="1" x14ac:dyDescent="0.2"/>
    <row r="2585" customFormat="1" ht="16" customHeight="1" x14ac:dyDescent="0.2"/>
    <row r="2586" customFormat="1" ht="16" customHeight="1" x14ac:dyDescent="0.2"/>
    <row r="2587" customFormat="1" ht="16" customHeight="1" x14ac:dyDescent="0.2"/>
    <row r="2588" customFormat="1" ht="16" customHeight="1" x14ac:dyDescent="0.2"/>
    <row r="2589" customFormat="1" ht="16" customHeight="1" x14ac:dyDescent="0.2"/>
    <row r="2590" customFormat="1" ht="16" customHeight="1" x14ac:dyDescent="0.2"/>
    <row r="2591" customFormat="1" ht="16" customHeight="1" x14ac:dyDescent="0.2"/>
    <row r="2592" customFormat="1" ht="16" customHeight="1" x14ac:dyDescent="0.2"/>
    <row r="2593" customFormat="1" ht="16" customHeight="1" x14ac:dyDescent="0.2"/>
    <row r="2594" customFormat="1" ht="16" customHeight="1" x14ac:dyDescent="0.2"/>
    <row r="2595" customFormat="1" ht="16" customHeight="1" x14ac:dyDescent="0.2"/>
    <row r="2596" customFormat="1" ht="16" customHeight="1" x14ac:dyDescent="0.2"/>
    <row r="2597" customFormat="1" ht="16" customHeight="1" x14ac:dyDescent="0.2"/>
    <row r="2598" customFormat="1" ht="16" customHeight="1" x14ac:dyDescent="0.2"/>
    <row r="2599" customFormat="1" ht="16" customHeight="1" x14ac:dyDescent="0.2"/>
    <row r="2600" customFormat="1" ht="16" customHeight="1" x14ac:dyDescent="0.2"/>
    <row r="2601" customFormat="1" ht="16" customHeight="1" x14ac:dyDescent="0.2"/>
    <row r="2602" customFormat="1" ht="16" customHeight="1" x14ac:dyDescent="0.2"/>
    <row r="2603" customFormat="1" ht="16" customHeight="1" x14ac:dyDescent="0.2"/>
    <row r="2604" customFormat="1" ht="16" customHeight="1" x14ac:dyDescent="0.2"/>
    <row r="2605" customFormat="1" ht="16" customHeight="1" x14ac:dyDescent="0.2"/>
    <row r="2606" customFormat="1" ht="16" customHeight="1" x14ac:dyDescent="0.2"/>
    <row r="2607" customFormat="1" ht="16" customHeight="1" x14ac:dyDescent="0.2"/>
    <row r="2608" customFormat="1" ht="16" customHeight="1" x14ac:dyDescent="0.2"/>
    <row r="2609" customFormat="1" ht="16" customHeight="1" x14ac:dyDescent="0.2"/>
    <row r="2610" customFormat="1" ht="16" customHeight="1" x14ac:dyDescent="0.2"/>
    <row r="2611" customFormat="1" ht="16" customHeight="1" x14ac:dyDescent="0.2"/>
    <row r="2612" customFormat="1" ht="16" customHeight="1" x14ac:dyDescent="0.2"/>
    <row r="2613" customFormat="1" ht="16" customHeight="1" x14ac:dyDescent="0.2"/>
    <row r="2614" customFormat="1" ht="16" customHeight="1" x14ac:dyDescent="0.2"/>
    <row r="2615" customFormat="1" ht="16" customHeight="1" x14ac:dyDescent="0.2"/>
    <row r="2616" customFormat="1" ht="16" customHeight="1" x14ac:dyDescent="0.2"/>
    <row r="2617" customFormat="1" ht="16" customHeight="1" x14ac:dyDescent="0.2"/>
    <row r="2618" customFormat="1" ht="16" customHeight="1" x14ac:dyDescent="0.2"/>
    <row r="2619" customFormat="1" ht="16" customHeight="1" x14ac:dyDescent="0.2"/>
    <row r="2620" customFormat="1" ht="16" customHeight="1" x14ac:dyDescent="0.2"/>
    <row r="2621" customFormat="1" ht="16" customHeight="1" x14ac:dyDescent="0.2"/>
    <row r="2622" customFormat="1" ht="16" customHeight="1" x14ac:dyDescent="0.2"/>
    <row r="2623" customFormat="1" ht="16" customHeight="1" x14ac:dyDescent="0.2"/>
    <row r="2624" customFormat="1" ht="16" customHeight="1" x14ac:dyDescent="0.2"/>
    <row r="2625" customFormat="1" ht="16" customHeight="1" x14ac:dyDescent="0.2"/>
    <row r="2626" customFormat="1" ht="16" customHeight="1" x14ac:dyDescent="0.2"/>
    <row r="2627" customFormat="1" ht="16" customHeight="1" x14ac:dyDescent="0.2"/>
    <row r="2628" customFormat="1" ht="16" customHeight="1" x14ac:dyDescent="0.2"/>
    <row r="2629" customFormat="1" ht="16" customHeight="1" x14ac:dyDescent="0.2"/>
    <row r="2630" customFormat="1" ht="16" customHeight="1" x14ac:dyDescent="0.2"/>
    <row r="2631" customFormat="1" ht="16" customHeight="1" x14ac:dyDescent="0.2"/>
    <row r="2632" customFormat="1" ht="16" customHeight="1" x14ac:dyDescent="0.2"/>
    <row r="2633" customFormat="1" ht="16" customHeight="1" x14ac:dyDescent="0.2"/>
    <row r="2634" customFormat="1" ht="16" customHeight="1" x14ac:dyDescent="0.2"/>
    <row r="2635" customFormat="1" ht="16" customHeight="1" x14ac:dyDescent="0.2"/>
    <row r="2636" customFormat="1" ht="16" customHeight="1" x14ac:dyDescent="0.2"/>
    <row r="2637" customFormat="1" ht="16" customHeight="1" x14ac:dyDescent="0.2"/>
    <row r="2638" customFormat="1" ht="16" customHeight="1" x14ac:dyDescent="0.2"/>
    <row r="2639" customFormat="1" ht="16" customHeight="1" x14ac:dyDescent="0.2"/>
    <row r="2640" customFormat="1" ht="16" customHeight="1" x14ac:dyDescent="0.2"/>
    <row r="2641" customFormat="1" ht="16" customHeight="1" x14ac:dyDescent="0.2"/>
    <row r="2642" customFormat="1" ht="16" customHeight="1" x14ac:dyDescent="0.2"/>
    <row r="2643" customFormat="1" ht="16" customHeight="1" x14ac:dyDescent="0.2"/>
    <row r="2644" customFormat="1" ht="16" customHeight="1" x14ac:dyDescent="0.2"/>
    <row r="2645" customFormat="1" ht="16" customHeight="1" x14ac:dyDescent="0.2"/>
    <row r="2646" customFormat="1" ht="16" customHeight="1" x14ac:dyDescent="0.2"/>
    <row r="2647" customFormat="1" ht="16" customHeight="1" x14ac:dyDescent="0.2"/>
    <row r="2648" customFormat="1" ht="16" customHeight="1" x14ac:dyDescent="0.2"/>
    <row r="2649" customFormat="1" ht="16" customHeight="1" x14ac:dyDescent="0.2"/>
    <row r="2650" customFormat="1" ht="16" customHeight="1" x14ac:dyDescent="0.2"/>
    <row r="2651" customFormat="1" ht="16" customHeight="1" x14ac:dyDescent="0.2"/>
    <row r="2652" customFormat="1" ht="16" customHeight="1" x14ac:dyDescent="0.2"/>
    <row r="2653" customFormat="1" ht="16" customHeight="1" x14ac:dyDescent="0.2"/>
    <row r="2654" customFormat="1" ht="16" customHeight="1" x14ac:dyDescent="0.2"/>
    <row r="2655" customFormat="1" ht="16" customHeight="1" x14ac:dyDescent="0.2"/>
    <row r="2656" customFormat="1" ht="16" customHeight="1" x14ac:dyDescent="0.2"/>
    <row r="2657" customFormat="1" ht="16" customHeight="1" x14ac:dyDescent="0.2"/>
    <row r="2658" customFormat="1" ht="16" customHeight="1" x14ac:dyDescent="0.2"/>
    <row r="2659" customFormat="1" ht="16" customHeight="1" x14ac:dyDescent="0.2"/>
    <row r="2660" customFormat="1" ht="16" customHeight="1" x14ac:dyDescent="0.2"/>
    <row r="2661" customFormat="1" ht="16" customHeight="1" x14ac:dyDescent="0.2"/>
    <row r="2662" customFormat="1" ht="16" customHeight="1" x14ac:dyDescent="0.2"/>
    <row r="2663" customFormat="1" ht="16" customHeight="1" x14ac:dyDescent="0.2"/>
    <row r="2664" customFormat="1" ht="16" customHeight="1" x14ac:dyDescent="0.2"/>
    <row r="2665" customFormat="1" ht="16" customHeight="1" x14ac:dyDescent="0.2"/>
    <row r="2666" customFormat="1" ht="16" customHeight="1" x14ac:dyDescent="0.2"/>
    <row r="2667" customFormat="1" ht="16" customHeight="1" x14ac:dyDescent="0.2"/>
    <row r="2668" customFormat="1" ht="16" customHeight="1" x14ac:dyDescent="0.2"/>
    <row r="2669" customFormat="1" ht="16" customHeight="1" x14ac:dyDescent="0.2"/>
    <row r="2670" customFormat="1" ht="16" customHeight="1" x14ac:dyDescent="0.2"/>
    <row r="2671" customFormat="1" ht="16" customHeight="1" x14ac:dyDescent="0.2"/>
    <row r="2672" customFormat="1" ht="16" customHeight="1" x14ac:dyDescent="0.2"/>
    <row r="2673" customFormat="1" ht="16" customHeight="1" x14ac:dyDescent="0.2"/>
    <row r="2674" customFormat="1" ht="16" customHeight="1" x14ac:dyDescent="0.2"/>
    <row r="2675" customFormat="1" ht="16" customHeight="1" x14ac:dyDescent="0.2"/>
    <row r="2676" customFormat="1" ht="16" customHeight="1" x14ac:dyDescent="0.2"/>
    <row r="2677" customFormat="1" ht="16" customHeight="1" x14ac:dyDescent="0.2"/>
    <row r="2678" customFormat="1" ht="16" customHeight="1" x14ac:dyDescent="0.2"/>
    <row r="2679" customFormat="1" ht="16" customHeight="1" x14ac:dyDescent="0.2"/>
    <row r="2680" customFormat="1" ht="16" customHeight="1" x14ac:dyDescent="0.2"/>
    <row r="2681" customFormat="1" ht="16" customHeight="1" x14ac:dyDescent="0.2"/>
    <row r="2682" customFormat="1" ht="16" customHeight="1" x14ac:dyDescent="0.2"/>
    <row r="2683" customFormat="1" ht="16" customHeight="1" x14ac:dyDescent="0.2"/>
    <row r="2684" customFormat="1" ht="16" customHeight="1" x14ac:dyDescent="0.2"/>
    <row r="2685" customFormat="1" ht="16" customHeight="1" x14ac:dyDescent="0.2"/>
    <row r="2686" customFormat="1" ht="16" customHeight="1" x14ac:dyDescent="0.2"/>
    <row r="2687" customFormat="1" ht="16" customHeight="1" x14ac:dyDescent="0.2"/>
    <row r="2688" customFormat="1" ht="16" customHeight="1" x14ac:dyDescent="0.2"/>
    <row r="2689" customFormat="1" ht="16" customHeight="1" x14ac:dyDescent="0.2"/>
    <row r="2690" customFormat="1" ht="16" customHeight="1" x14ac:dyDescent="0.2"/>
    <row r="2691" customFormat="1" ht="16" customHeight="1" x14ac:dyDescent="0.2"/>
    <row r="2692" customFormat="1" ht="16" customHeight="1" x14ac:dyDescent="0.2"/>
    <row r="2693" customFormat="1" ht="16" customHeight="1" x14ac:dyDescent="0.2"/>
    <row r="2694" customFormat="1" ht="16" customHeight="1" x14ac:dyDescent="0.2"/>
    <row r="2695" customFormat="1" ht="16" customHeight="1" x14ac:dyDescent="0.2"/>
    <row r="2696" customFormat="1" ht="16" customHeight="1" x14ac:dyDescent="0.2"/>
    <row r="2697" customFormat="1" ht="16" customHeight="1" x14ac:dyDescent="0.2"/>
    <row r="2698" customFormat="1" ht="16" customHeight="1" x14ac:dyDescent="0.2"/>
    <row r="2699" customFormat="1" ht="16" customHeight="1" x14ac:dyDescent="0.2"/>
    <row r="2700" customFormat="1" ht="16" customHeight="1" x14ac:dyDescent="0.2"/>
    <row r="2701" customFormat="1" ht="16" customHeight="1" x14ac:dyDescent="0.2"/>
    <row r="2702" customFormat="1" ht="16" customHeight="1" x14ac:dyDescent="0.2"/>
    <row r="2703" customFormat="1" ht="16" customHeight="1" x14ac:dyDescent="0.2"/>
    <row r="2704" customFormat="1" ht="16" customHeight="1" x14ac:dyDescent="0.2"/>
    <row r="2705" customFormat="1" ht="16" customHeight="1" x14ac:dyDescent="0.2"/>
    <row r="2706" customFormat="1" ht="16" customHeight="1" x14ac:dyDescent="0.2"/>
    <row r="2707" customFormat="1" ht="16" customHeight="1" x14ac:dyDescent="0.2"/>
    <row r="2708" customFormat="1" ht="16" customHeight="1" x14ac:dyDescent="0.2"/>
    <row r="2709" customFormat="1" ht="16" customHeight="1" x14ac:dyDescent="0.2"/>
    <row r="2710" customFormat="1" ht="16" customHeight="1" x14ac:dyDescent="0.2"/>
    <row r="2711" customFormat="1" ht="16" customHeight="1" x14ac:dyDescent="0.2"/>
    <row r="2712" customFormat="1" ht="16" customHeight="1" x14ac:dyDescent="0.2"/>
    <row r="2713" customFormat="1" ht="16" customHeight="1" x14ac:dyDescent="0.2"/>
    <row r="2714" customFormat="1" ht="16" customHeight="1" x14ac:dyDescent="0.2"/>
    <row r="2715" customFormat="1" ht="16" customHeight="1" x14ac:dyDescent="0.2"/>
    <row r="2716" customFormat="1" ht="16" customHeight="1" x14ac:dyDescent="0.2"/>
    <row r="2717" customFormat="1" ht="16" customHeight="1" x14ac:dyDescent="0.2"/>
    <row r="2718" customFormat="1" ht="16" customHeight="1" x14ac:dyDescent="0.2"/>
    <row r="2719" customFormat="1" ht="16" customHeight="1" x14ac:dyDescent="0.2"/>
    <row r="2720" customFormat="1" ht="16" customHeight="1" x14ac:dyDescent="0.2"/>
    <row r="2721" customFormat="1" ht="16" customHeight="1" x14ac:dyDescent="0.2"/>
    <row r="2722" customFormat="1" ht="16" customHeight="1" x14ac:dyDescent="0.2"/>
    <row r="2723" customFormat="1" ht="16" customHeight="1" x14ac:dyDescent="0.2"/>
    <row r="2724" customFormat="1" ht="16" customHeight="1" x14ac:dyDescent="0.2"/>
    <row r="2725" customFormat="1" ht="16" customHeight="1" x14ac:dyDescent="0.2"/>
    <row r="2726" customFormat="1" ht="16" customHeight="1" x14ac:dyDescent="0.2"/>
    <row r="2727" customFormat="1" ht="16" customHeight="1" x14ac:dyDescent="0.2"/>
    <row r="2728" customFormat="1" ht="16" customHeight="1" x14ac:dyDescent="0.2"/>
    <row r="2729" customFormat="1" ht="16" customHeight="1" x14ac:dyDescent="0.2"/>
    <row r="2730" customFormat="1" ht="16" customHeight="1" x14ac:dyDescent="0.2"/>
    <row r="2731" customFormat="1" ht="16" customHeight="1" x14ac:dyDescent="0.2"/>
    <row r="2732" customFormat="1" ht="16" customHeight="1" x14ac:dyDescent="0.2"/>
    <row r="2733" customFormat="1" ht="16" customHeight="1" x14ac:dyDescent="0.2"/>
    <row r="2734" customFormat="1" ht="16" customHeight="1" x14ac:dyDescent="0.2"/>
    <row r="2735" customFormat="1" ht="16" customHeight="1" x14ac:dyDescent="0.2"/>
    <row r="2736" customFormat="1" ht="16" customHeight="1" x14ac:dyDescent="0.2"/>
    <row r="2737" customFormat="1" ht="16" customHeight="1" x14ac:dyDescent="0.2"/>
    <row r="2738" customFormat="1" ht="16" customHeight="1" x14ac:dyDescent="0.2"/>
    <row r="2739" customFormat="1" ht="16" customHeight="1" x14ac:dyDescent="0.2"/>
    <row r="2740" customFormat="1" ht="16" customHeight="1" x14ac:dyDescent="0.2"/>
    <row r="2741" customFormat="1" ht="16" customHeight="1" x14ac:dyDescent="0.2"/>
    <row r="2742" customFormat="1" ht="16" customHeight="1" x14ac:dyDescent="0.2"/>
    <row r="2743" customFormat="1" ht="16" customHeight="1" x14ac:dyDescent="0.2"/>
    <row r="2744" customFormat="1" ht="16" customHeight="1" x14ac:dyDescent="0.2"/>
    <row r="2745" customFormat="1" ht="16" customHeight="1" x14ac:dyDescent="0.2"/>
    <row r="2746" customFormat="1" ht="16" customHeight="1" x14ac:dyDescent="0.2"/>
    <row r="2747" customFormat="1" ht="16" customHeight="1" x14ac:dyDescent="0.2"/>
    <row r="2748" customFormat="1" ht="16" customHeight="1" x14ac:dyDescent="0.2"/>
    <row r="2749" customFormat="1" ht="16" customHeight="1" x14ac:dyDescent="0.2"/>
    <row r="2750" customFormat="1" ht="16" customHeight="1" x14ac:dyDescent="0.2"/>
    <row r="2751" customFormat="1" ht="16" customHeight="1" x14ac:dyDescent="0.2"/>
    <row r="2752" customFormat="1" ht="16" customHeight="1" x14ac:dyDescent="0.2"/>
    <row r="2753" customFormat="1" ht="16" customHeight="1" x14ac:dyDescent="0.2"/>
    <row r="2754" customFormat="1" ht="16" customHeight="1" x14ac:dyDescent="0.2"/>
    <row r="2755" customFormat="1" ht="16" customHeight="1" x14ac:dyDescent="0.2"/>
    <row r="2756" customFormat="1" ht="16" customHeight="1" x14ac:dyDescent="0.2"/>
    <row r="2757" customFormat="1" ht="16" customHeight="1" x14ac:dyDescent="0.2"/>
    <row r="2758" customFormat="1" ht="16" customHeight="1" x14ac:dyDescent="0.2"/>
    <row r="2759" customFormat="1" ht="16" customHeight="1" x14ac:dyDescent="0.2"/>
    <row r="2760" customFormat="1" ht="16" customHeight="1" x14ac:dyDescent="0.2"/>
    <row r="2761" customFormat="1" ht="16" customHeight="1" x14ac:dyDescent="0.2"/>
    <row r="2762" customFormat="1" ht="16" customHeight="1" x14ac:dyDescent="0.2"/>
    <row r="2763" customFormat="1" ht="16" customHeight="1" x14ac:dyDescent="0.2"/>
    <row r="2764" customFormat="1" ht="16" customHeight="1" x14ac:dyDescent="0.2"/>
    <row r="2765" customFormat="1" ht="16" customHeight="1" x14ac:dyDescent="0.2"/>
    <row r="2766" customFormat="1" ht="16" customHeight="1" x14ac:dyDescent="0.2"/>
    <row r="2767" customFormat="1" ht="16" customHeight="1" x14ac:dyDescent="0.2"/>
    <row r="2768" customFormat="1" ht="16" customHeight="1" x14ac:dyDescent="0.2"/>
    <row r="2769" customFormat="1" ht="16" customHeight="1" x14ac:dyDescent="0.2"/>
    <row r="2770" customFormat="1" ht="16" customHeight="1" x14ac:dyDescent="0.2"/>
    <row r="2771" customFormat="1" ht="16" customHeight="1" x14ac:dyDescent="0.2"/>
    <row r="2772" customFormat="1" ht="16" customHeight="1" x14ac:dyDescent="0.2"/>
    <row r="2773" customFormat="1" ht="16" customHeight="1" x14ac:dyDescent="0.2"/>
    <row r="2774" customFormat="1" ht="16" customHeight="1" x14ac:dyDescent="0.2"/>
    <row r="2775" customFormat="1" ht="16" customHeight="1" x14ac:dyDescent="0.2"/>
    <row r="2776" customFormat="1" ht="16" customHeight="1" x14ac:dyDescent="0.2"/>
    <row r="2777" customFormat="1" ht="16" customHeight="1" x14ac:dyDescent="0.2"/>
    <row r="2778" customFormat="1" ht="16" customHeight="1" x14ac:dyDescent="0.2"/>
    <row r="2779" customFormat="1" ht="16" customHeight="1" x14ac:dyDescent="0.2"/>
    <row r="2780" customFormat="1" ht="16" customHeight="1" x14ac:dyDescent="0.2"/>
    <row r="2781" customFormat="1" ht="16" customHeight="1" x14ac:dyDescent="0.2"/>
    <row r="2782" customFormat="1" ht="16" customHeight="1" x14ac:dyDescent="0.2"/>
    <row r="2783" customFormat="1" ht="16" customHeight="1" x14ac:dyDescent="0.2"/>
    <row r="2784" customFormat="1" ht="16" customHeight="1" x14ac:dyDescent="0.2"/>
    <row r="2785" customFormat="1" ht="16" customHeight="1" x14ac:dyDescent="0.2"/>
    <row r="2786" customFormat="1" ht="16" customHeight="1" x14ac:dyDescent="0.2"/>
    <row r="2787" customFormat="1" ht="16" customHeight="1" x14ac:dyDescent="0.2"/>
    <row r="2788" customFormat="1" ht="16" customHeight="1" x14ac:dyDescent="0.2"/>
    <row r="2789" customFormat="1" ht="16" customHeight="1" x14ac:dyDescent="0.2"/>
    <row r="2790" customFormat="1" ht="16" customHeight="1" x14ac:dyDescent="0.2"/>
    <row r="2791" customFormat="1" ht="16" customHeight="1" x14ac:dyDescent="0.2"/>
    <row r="2792" customFormat="1" ht="16" customHeight="1" x14ac:dyDescent="0.2"/>
    <row r="2793" customFormat="1" ht="16" customHeight="1" x14ac:dyDescent="0.2"/>
    <row r="2794" customFormat="1" ht="16" customHeight="1" x14ac:dyDescent="0.2"/>
    <row r="2795" customFormat="1" ht="16" customHeight="1" x14ac:dyDescent="0.2"/>
    <row r="2796" customFormat="1" ht="16" customHeight="1" x14ac:dyDescent="0.2"/>
    <row r="2797" customFormat="1" ht="16" customHeight="1" x14ac:dyDescent="0.2"/>
    <row r="2798" customFormat="1" ht="16" customHeight="1" x14ac:dyDescent="0.2"/>
    <row r="2799" customFormat="1" ht="16" customHeight="1" x14ac:dyDescent="0.2"/>
    <row r="2800" customFormat="1" ht="16" customHeight="1" x14ac:dyDescent="0.2"/>
    <row r="2801" customFormat="1" ht="16" customHeight="1" x14ac:dyDescent="0.2"/>
    <row r="2802" customFormat="1" ht="16" customHeight="1" x14ac:dyDescent="0.2"/>
    <row r="2803" customFormat="1" ht="16" customHeight="1" x14ac:dyDescent="0.2"/>
    <row r="2804" customFormat="1" ht="16" customHeight="1" x14ac:dyDescent="0.2"/>
    <row r="2805" customFormat="1" ht="16" customHeight="1" x14ac:dyDescent="0.2"/>
    <row r="2806" customFormat="1" ht="16" customHeight="1" x14ac:dyDescent="0.2"/>
    <row r="2807" customFormat="1" ht="16" customHeight="1" x14ac:dyDescent="0.2"/>
    <row r="2808" customFormat="1" ht="16" customHeight="1" x14ac:dyDescent="0.2"/>
    <row r="2809" customFormat="1" ht="16" customHeight="1" x14ac:dyDescent="0.2"/>
    <row r="2810" customFormat="1" ht="16" customHeight="1" x14ac:dyDescent="0.2"/>
    <row r="2811" customFormat="1" ht="16" customHeight="1" x14ac:dyDescent="0.2"/>
    <row r="2812" customFormat="1" ht="16" customHeight="1" x14ac:dyDescent="0.2"/>
    <row r="2813" customFormat="1" ht="16" customHeight="1" x14ac:dyDescent="0.2"/>
    <row r="2814" customFormat="1" ht="16" customHeight="1" x14ac:dyDescent="0.2"/>
    <row r="2815" customFormat="1" ht="16" customHeight="1" x14ac:dyDescent="0.2"/>
    <row r="2816" customFormat="1" ht="16" customHeight="1" x14ac:dyDescent="0.2"/>
    <row r="2817" customFormat="1" ht="16" customHeight="1" x14ac:dyDescent="0.2"/>
    <row r="2818" customFormat="1" ht="16" customHeight="1" x14ac:dyDescent="0.2"/>
    <row r="2819" customFormat="1" ht="16" customHeight="1" x14ac:dyDescent="0.2"/>
    <row r="2820" customFormat="1" ht="16" customHeight="1" x14ac:dyDescent="0.2"/>
    <row r="2821" customFormat="1" ht="16" customHeight="1" x14ac:dyDescent="0.2"/>
    <row r="2822" customFormat="1" ht="16" customHeight="1" x14ac:dyDescent="0.2"/>
    <row r="2823" customFormat="1" ht="16" customHeight="1" x14ac:dyDescent="0.2"/>
    <row r="2824" customFormat="1" ht="16" customHeight="1" x14ac:dyDescent="0.2"/>
    <row r="2825" customFormat="1" ht="16" customHeight="1" x14ac:dyDescent="0.2"/>
    <row r="2826" customFormat="1" ht="16" customHeight="1" x14ac:dyDescent="0.2"/>
    <row r="2827" customFormat="1" ht="16" customHeight="1" x14ac:dyDescent="0.2"/>
    <row r="2828" customFormat="1" ht="16" customHeight="1" x14ac:dyDescent="0.2"/>
    <row r="2829" customFormat="1" ht="16" customHeight="1" x14ac:dyDescent="0.2"/>
    <row r="2830" customFormat="1" ht="16" customHeight="1" x14ac:dyDescent="0.2"/>
    <row r="2831" customFormat="1" ht="16" customHeight="1" x14ac:dyDescent="0.2"/>
    <row r="2832" customFormat="1" ht="16" customHeight="1" x14ac:dyDescent="0.2"/>
    <row r="2833" customFormat="1" ht="16" customHeight="1" x14ac:dyDescent="0.2"/>
    <row r="2834" customFormat="1" ht="16" customHeight="1" x14ac:dyDescent="0.2"/>
    <row r="2835" customFormat="1" ht="16" customHeight="1" x14ac:dyDescent="0.2"/>
    <row r="2836" customFormat="1" ht="16" customHeight="1" x14ac:dyDescent="0.2"/>
    <row r="2837" customFormat="1" ht="16" customHeight="1" x14ac:dyDescent="0.2"/>
    <row r="2838" customFormat="1" ht="16" customHeight="1" x14ac:dyDescent="0.2"/>
    <row r="2839" customFormat="1" ht="16" customHeight="1" x14ac:dyDescent="0.2"/>
    <row r="2840" customFormat="1" ht="16" customHeight="1" x14ac:dyDescent="0.2"/>
    <row r="2841" customFormat="1" ht="16" customHeight="1" x14ac:dyDescent="0.2"/>
    <row r="2842" customFormat="1" ht="16" customHeight="1" x14ac:dyDescent="0.2"/>
    <row r="2843" customFormat="1" ht="16" customHeight="1" x14ac:dyDescent="0.2"/>
    <row r="2844" customFormat="1" ht="16" customHeight="1" x14ac:dyDescent="0.2"/>
    <row r="2845" customFormat="1" ht="16" customHeight="1" x14ac:dyDescent="0.2"/>
    <row r="2846" customFormat="1" ht="16" customHeight="1" x14ac:dyDescent="0.2"/>
    <row r="2847" customFormat="1" ht="16" customHeight="1" x14ac:dyDescent="0.2"/>
    <row r="2848" customFormat="1" ht="16" customHeight="1" x14ac:dyDescent="0.2"/>
    <row r="2849" customFormat="1" ht="16" customHeight="1" x14ac:dyDescent="0.2"/>
    <row r="2850" customFormat="1" ht="16" customHeight="1" x14ac:dyDescent="0.2"/>
    <row r="2851" customFormat="1" ht="16" customHeight="1" x14ac:dyDescent="0.2"/>
    <row r="2852" customFormat="1" ht="16" customHeight="1" x14ac:dyDescent="0.2"/>
    <row r="2853" customFormat="1" ht="16" customHeight="1" x14ac:dyDescent="0.2"/>
    <row r="2854" customFormat="1" ht="16" customHeight="1" x14ac:dyDescent="0.2"/>
    <row r="2855" customFormat="1" ht="16" customHeight="1" x14ac:dyDescent="0.2"/>
    <row r="2856" customFormat="1" ht="16" customHeight="1" x14ac:dyDescent="0.2"/>
    <row r="2857" customFormat="1" ht="16" customHeight="1" x14ac:dyDescent="0.2"/>
    <row r="2858" customFormat="1" ht="16" customHeight="1" x14ac:dyDescent="0.2"/>
    <row r="2859" customFormat="1" ht="16" customHeight="1" x14ac:dyDescent="0.2"/>
    <row r="2860" customFormat="1" ht="16" customHeight="1" x14ac:dyDescent="0.2"/>
    <row r="2861" customFormat="1" ht="16" customHeight="1" x14ac:dyDescent="0.2"/>
    <row r="2862" customFormat="1" ht="16" customHeight="1" x14ac:dyDescent="0.2"/>
    <row r="2863" customFormat="1" ht="16" customHeight="1" x14ac:dyDescent="0.2"/>
    <row r="2864" customFormat="1" ht="16" customHeight="1" x14ac:dyDescent="0.2"/>
    <row r="2865" customFormat="1" ht="16" customHeight="1" x14ac:dyDescent="0.2"/>
    <row r="2866" customFormat="1" ht="16" customHeight="1" x14ac:dyDescent="0.2"/>
    <row r="2867" customFormat="1" ht="16" customHeight="1" x14ac:dyDescent="0.2"/>
    <row r="2868" customFormat="1" ht="16" customHeight="1" x14ac:dyDescent="0.2"/>
    <row r="2869" customFormat="1" ht="16" customHeight="1" x14ac:dyDescent="0.2"/>
    <row r="2870" customFormat="1" ht="16" customHeight="1" x14ac:dyDescent="0.2"/>
    <row r="2871" customFormat="1" ht="16" customHeight="1" x14ac:dyDescent="0.2"/>
    <row r="2872" customFormat="1" ht="16" customHeight="1" x14ac:dyDescent="0.2"/>
    <row r="2873" customFormat="1" ht="16" customHeight="1" x14ac:dyDescent="0.2"/>
    <row r="2874" customFormat="1" ht="16" customHeight="1" x14ac:dyDescent="0.2"/>
    <row r="2875" customFormat="1" ht="16" customHeight="1" x14ac:dyDescent="0.2"/>
    <row r="2876" customFormat="1" ht="16" customHeight="1" x14ac:dyDescent="0.2"/>
    <row r="2877" customFormat="1" ht="16" customHeight="1" x14ac:dyDescent="0.2"/>
    <row r="2878" customFormat="1" ht="16" customHeight="1" x14ac:dyDescent="0.2"/>
    <row r="2879" customFormat="1" ht="16" customHeight="1" x14ac:dyDescent="0.2"/>
    <row r="2880" customFormat="1" ht="16" customHeight="1" x14ac:dyDescent="0.2"/>
    <row r="2881" customFormat="1" ht="16" customHeight="1" x14ac:dyDescent="0.2"/>
    <row r="2882" customFormat="1" ht="16" customHeight="1" x14ac:dyDescent="0.2"/>
    <row r="2883" customFormat="1" ht="16" customHeight="1" x14ac:dyDescent="0.2"/>
    <row r="2884" customFormat="1" ht="16" customHeight="1" x14ac:dyDescent="0.2"/>
    <row r="2885" customFormat="1" ht="16" customHeight="1" x14ac:dyDescent="0.2"/>
    <row r="2886" customFormat="1" ht="16" customHeight="1" x14ac:dyDescent="0.2"/>
    <row r="2887" customFormat="1" ht="16" customHeight="1" x14ac:dyDescent="0.2"/>
    <row r="2888" customFormat="1" ht="16" customHeight="1" x14ac:dyDescent="0.2"/>
    <row r="2889" customFormat="1" ht="16" customHeight="1" x14ac:dyDescent="0.2"/>
    <row r="2890" customFormat="1" ht="16" customHeight="1" x14ac:dyDescent="0.2"/>
    <row r="2891" customFormat="1" ht="16" customHeight="1" x14ac:dyDescent="0.2"/>
    <row r="2892" customFormat="1" ht="16" customHeight="1" x14ac:dyDescent="0.2"/>
    <row r="2893" customFormat="1" ht="16" customHeight="1" x14ac:dyDescent="0.2"/>
    <row r="2894" customFormat="1" ht="16" customHeight="1" x14ac:dyDescent="0.2"/>
    <row r="2895" customFormat="1" ht="16" customHeight="1" x14ac:dyDescent="0.2"/>
    <row r="2896" customFormat="1" ht="16" customHeight="1" x14ac:dyDescent="0.2"/>
    <row r="2897" customFormat="1" ht="16" customHeight="1" x14ac:dyDescent="0.2"/>
    <row r="2898" customFormat="1" ht="16" customHeight="1" x14ac:dyDescent="0.2"/>
    <row r="2899" customFormat="1" ht="16" customHeight="1" x14ac:dyDescent="0.2"/>
    <row r="2900" customFormat="1" ht="16" customHeight="1" x14ac:dyDescent="0.2"/>
    <row r="2901" customFormat="1" ht="16" customHeight="1" x14ac:dyDescent="0.2"/>
    <row r="2902" customFormat="1" ht="16" customHeight="1" x14ac:dyDescent="0.2"/>
    <row r="2903" customFormat="1" ht="16" customHeight="1" x14ac:dyDescent="0.2"/>
    <row r="2904" customFormat="1" ht="16" customHeight="1" x14ac:dyDescent="0.2"/>
    <row r="2905" customFormat="1" ht="16" customHeight="1" x14ac:dyDescent="0.2"/>
    <row r="2906" customFormat="1" ht="16" customHeight="1" x14ac:dyDescent="0.2"/>
    <row r="2907" customFormat="1" ht="16" customHeight="1" x14ac:dyDescent="0.2"/>
    <row r="2908" customFormat="1" ht="16" customHeight="1" x14ac:dyDescent="0.2"/>
    <row r="2909" customFormat="1" ht="16" customHeight="1" x14ac:dyDescent="0.2"/>
    <row r="2910" customFormat="1" ht="16" customHeight="1" x14ac:dyDescent="0.2"/>
    <row r="2911" customFormat="1" ht="16" customHeight="1" x14ac:dyDescent="0.2"/>
    <row r="2912" customFormat="1" ht="16" customHeight="1" x14ac:dyDescent="0.2"/>
    <row r="2913" customFormat="1" ht="16" customHeight="1" x14ac:dyDescent="0.2"/>
    <row r="2914" customFormat="1" ht="16" customHeight="1" x14ac:dyDescent="0.2"/>
    <row r="2915" customFormat="1" ht="16" customHeight="1" x14ac:dyDescent="0.2"/>
    <row r="2916" customFormat="1" ht="16" customHeight="1" x14ac:dyDescent="0.2"/>
    <row r="2917" customFormat="1" ht="16" customHeight="1" x14ac:dyDescent="0.2"/>
    <row r="2918" customFormat="1" ht="16" customHeight="1" x14ac:dyDescent="0.2"/>
    <row r="2919" customFormat="1" ht="16" customHeight="1" x14ac:dyDescent="0.2"/>
    <row r="2920" customFormat="1" ht="16" customHeight="1" x14ac:dyDescent="0.2"/>
    <row r="2921" customFormat="1" ht="16" customHeight="1" x14ac:dyDescent="0.2"/>
    <row r="2922" customFormat="1" ht="16" customHeight="1" x14ac:dyDescent="0.2"/>
    <row r="2923" customFormat="1" ht="16" customHeight="1" x14ac:dyDescent="0.2"/>
    <row r="2924" customFormat="1" ht="16" customHeight="1" x14ac:dyDescent="0.2"/>
    <row r="2925" customFormat="1" ht="16" customHeight="1" x14ac:dyDescent="0.2"/>
    <row r="2926" customFormat="1" ht="16" customHeight="1" x14ac:dyDescent="0.2"/>
    <row r="2927" customFormat="1" ht="16" customHeight="1" x14ac:dyDescent="0.2"/>
    <row r="2928" customFormat="1" ht="16" customHeight="1" x14ac:dyDescent="0.2"/>
    <row r="2929" customFormat="1" ht="16" customHeight="1" x14ac:dyDescent="0.2"/>
    <row r="2930" customFormat="1" ht="16" customHeight="1" x14ac:dyDescent="0.2"/>
    <row r="2931" customFormat="1" ht="16" customHeight="1" x14ac:dyDescent="0.2"/>
    <row r="2932" customFormat="1" ht="16" customHeight="1" x14ac:dyDescent="0.2"/>
    <row r="2933" customFormat="1" ht="16" customHeight="1" x14ac:dyDescent="0.2"/>
    <row r="2934" customFormat="1" ht="16" customHeight="1" x14ac:dyDescent="0.2"/>
    <row r="2935" customFormat="1" ht="16" customHeight="1" x14ac:dyDescent="0.2"/>
    <row r="2936" customFormat="1" ht="16" customHeight="1" x14ac:dyDescent="0.2"/>
    <row r="2937" customFormat="1" ht="16" customHeight="1" x14ac:dyDescent="0.2"/>
    <row r="2938" customFormat="1" ht="16" customHeight="1" x14ac:dyDescent="0.2"/>
    <row r="2939" customFormat="1" ht="16" customHeight="1" x14ac:dyDescent="0.2"/>
    <row r="2940" customFormat="1" ht="16" customHeight="1" x14ac:dyDescent="0.2"/>
    <row r="2941" customFormat="1" ht="16" customHeight="1" x14ac:dyDescent="0.2"/>
    <row r="2942" customFormat="1" ht="16" customHeight="1" x14ac:dyDescent="0.2"/>
    <row r="2943" customFormat="1" ht="16" customHeight="1" x14ac:dyDescent="0.2"/>
    <row r="2944" customFormat="1" ht="16" customHeight="1" x14ac:dyDescent="0.2"/>
    <row r="2945" customFormat="1" ht="16" customHeight="1" x14ac:dyDescent="0.2"/>
    <row r="2946" customFormat="1" ht="16" customHeight="1" x14ac:dyDescent="0.2"/>
    <row r="2947" customFormat="1" ht="16" customHeight="1" x14ac:dyDescent="0.2"/>
    <row r="2948" customFormat="1" ht="16" customHeight="1" x14ac:dyDescent="0.2"/>
    <row r="2949" customFormat="1" ht="16" customHeight="1" x14ac:dyDescent="0.2"/>
    <row r="2950" customFormat="1" ht="16" customHeight="1" x14ac:dyDescent="0.2"/>
    <row r="2951" customFormat="1" ht="16" customHeight="1" x14ac:dyDescent="0.2"/>
    <row r="2952" customFormat="1" ht="16" customHeight="1" x14ac:dyDescent="0.2"/>
    <row r="2953" customFormat="1" ht="16" customHeight="1" x14ac:dyDescent="0.2"/>
    <row r="2954" customFormat="1" ht="16" customHeight="1" x14ac:dyDescent="0.2"/>
    <row r="2955" customFormat="1" ht="16" customHeight="1" x14ac:dyDescent="0.2"/>
    <row r="2956" customFormat="1" ht="16" customHeight="1" x14ac:dyDescent="0.2"/>
    <row r="2957" customFormat="1" ht="16" customHeight="1" x14ac:dyDescent="0.2"/>
    <row r="2958" customFormat="1" ht="16" customHeight="1" x14ac:dyDescent="0.2"/>
    <row r="2959" customFormat="1" ht="16" customHeight="1" x14ac:dyDescent="0.2"/>
    <row r="2960" customFormat="1" ht="16" customHeight="1" x14ac:dyDescent="0.2"/>
    <row r="2961" customFormat="1" ht="16" customHeight="1" x14ac:dyDescent="0.2"/>
    <row r="2962" customFormat="1" ht="16" customHeight="1" x14ac:dyDescent="0.2"/>
    <row r="2963" customFormat="1" ht="16" customHeight="1" x14ac:dyDescent="0.2"/>
    <row r="2964" customFormat="1" ht="16" customHeight="1" x14ac:dyDescent="0.2"/>
    <row r="2965" customFormat="1" ht="16" customHeight="1" x14ac:dyDescent="0.2"/>
    <row r="2966" customFormat="1" ht="16" customHeight="1" x14ac:dyDescent="0.2"/>
    <row r="2967" customFormat="1" ht="16" customHeight="1" x14ac:dyDescent="0.2"/>
    <row r="2968" customFormat="1" ht="16" customHeight="1" x14ac:dyDescent="0.2"/>
    <row r="2969" customFormat="1" ht="16" customHeight="1" x14ac:dyDescent="0.2"/>
    <row r="2970" customFormat="1" ht="16" customHeight="1" x14ac:dyDescent="0.2"/>
    <row r="2971" customFormat="1" ht="16" customHeight="1" x14ac:dyDescent="0.2"/>
    <row r="2972" customFormat="1" ht="16" customHeight="1" x14ac:dyDescent="0.2"/>
    <row r="2973" customFormat="1" ht="16" customHeight="1" x14ac:dyDescent="0.2"/>
    <row r="2974" customFormat="1" ht="16" customHeight="1" x14ac:dyDescent="0.2"/>
    <row r="2975" customFormat="1" ht="16" customHeight="1" x14ac:dyDescent="0.2"/>
    <row r="2976" customFormat="1" ht="16" customHeight="1" x14ac:dyDescent="0.2"/>
    <row r="2977" customFormat="1" ht="16" customHeight="1" x14ac:dyDescent="0.2"/>
    <row r="2978" customFormat="1" ht="16" customHeight="1" x14ac:dyDescent="0.2"/>
    <row r="2979" customFormat="1" ht="16" customHeight="1" x14ac:dyDescent="0.2"/>
    <row r="2980" customFormat="1" ht="16" customHeight="1" x14ac:dyDescent="0.2"/>
    <row r="2981" customFormat="1" ht="16" customHeight="1" x14ac:dyDescent="0.2"/>
    <row r="2982" customFormat="1" ht="16" customHeight="1" x14ac:dyDescent="0.2"/>
    <row r="2983" customFormat="1" ht="16" customHeight="1" x14ac:dyDescent="0.2"/>
    <row r="2984" customFormat="1" ht="16" customHeight="1" x14ac:dyDescent="0.2"/>
    <row r="2985" customFormat="1" ht="16" customHeight="1" x14ac:dyDescent="0.2"/>
    <row r="2986" customFormat="1" ht="16" customHeight="1" x14ac:dyDescent="0.2"/>
    <row r="2987" customFormat="1" ht="16" customHeight="1" x14ac:dyDescent="0.2"/>
    <row r="2988" customFormat="1" ht="16" customHeight="1" x14ac:dyDescent="0.2"/>
    <row r="2989" customFormat="1" ht="16" customHeight="1" x14ac:dyDescent="0.2"/>
    <row r="2990" customFormat="1" ht="16" customHeight="1" x14ac:dyDescent="0.2"/>
    <row r="2991" customFormat="1" ht="16" customHeight="1" x14ac:dyDescent="0.2"/>
    <row r="2992" customFormat="1" ht="16" customHeight="1" x14ac:dyDescent="0.2"/>
    <row r="2993" customFormat="1" ht="16" customHeight="1" x14ac:dyDescent="0.2"/>
    <row r="2994" customFormat="1" ht="16" customHeight="1" x14ac:dyDescent="0.2"/>
    <row r="2995" customFormat="1" ht="16" customHeight="1" x14ac:dyDescent="0.2"/>
    <row r="2996" customFormat="1" ht="16" customHeight="1" x14ac:dyDescent="0.2"/>
    <row r="2997" customFormat="1" ht="16" customHeight="1" x14ac:dyDescent="0.2"/>
    <row r="2998" customFormat="1" ht="16" customHeight="1" x14ac:dyDescent="0.2"/>
    <row r="2999" customFormat="1" ht="16" customHeight="1" x14ac:dyDescent="0.2"/>
    <row r="3000" customFormat="1" ht="16" customHeight="1" x14ac:dyDescent="0.2"/>
    <row r="3001" customFormat="1" ht="16" customHeight="1" x14ac:dyDescent="0.2"/>
    <row r="3002" customFormat="1" ht="16" customHeight="1" x14ac:dyDescent="0.2"/>
    <row r="3003" customFormat="1" ht="16" customHeight="1" x14ac:dyDescent="0.2"/>
    <row r="3004" customFormat="1" ht="16" customHeight="1" x14ac:dyDescent="0.2"/>
    <row r="3005" customFormat="1" ht="16" customHeight="1" x14ac:dyDescent="0.2"/>
    <row r="3006" customFormat="1" ht="16" customHeight="1" x14ac:dyDescent="0.2"/>
    <row r="3007" customFormat="1" ht="16" customHeight="1" x14ac:dyDescent="0.2"/>
    <row r="3008" customFormat="1" ht="16" customHeight="1" x14ac:dyDescent="0.2"/>
    <row r="3009" customFormat="1" ht="16" customHeight="1" x14ac:dyDescent="0.2"/>
    <row r="3010" customFormat="1" ht="16" customHeight="1" x14ac:dyDescent="0.2"/>
    <row r="3011" customFormat="1" ht="16" customHeight="1" x14ac:dyDescent="0.2"/>
    <row r="3012" customFormat="1" ht="16" customHeight="1" x14ac:dyDescent="0.2"/>
    <row r="3013" customFormat="1" ht="16" customHeight="1" x14ac:dyDescent="0.2"/>
    <row r="3014" customFormat="1" ht="16" customHeight="1" x14ac:dyDescent="0.2"/>
    <row r="3015" customFormat="1" ht="16" customHeight="1" x14ac:dyDescent="0.2"/>
    <row r="3016" customFormat="1" ht="16" customHeight="1" x14ac:dyDescent="0.2"/>
    <row r="3017" customFormat="1" ht="16" customHeight="1" x14ac:dyDescent="0.2"/>
    <row r="3018" customFormat="1" ht="16" customHeight="1" x14ac:dyDescent="0.2"/>
    <row r="3019" customFormat="1" ht="16" customHeight="1" x14ac:dyDescent="0.2"/>
    <row r="3020" customFormat="1" ht="16" customHeight="1" x14ac:dyDescent="0.2"/>
    <row r="3021" customFormat="1" ht="16" customHeight="1" x14ac:dyDescent="0.2"/>
    <row r="3022" customFormat="1" ht="16" customHeight="1" x14ac:dyDescent="0.2"/>
    <row r="3023" customFormat="1" ht="16" customHeight="1" x14ac:dyDescent="0.2"/>
    <row r="3024" customFormat="1" ht="16" customHeight="1" x14ac:dyDescent="0.2"/>
    <row r="3025" customFormat="1" ht="16" customHeight="1" x14ac:dyDescent="0.2"/>
    <row r="3026" customFormat="1" ht="16" customHeight="1" x14ac:dyDescent="0.2"/>
    <row r="3027" customFormat="1" ht="16" customHeight="1" x14ac:dyDescent="0.2"/>
    <row r="3028" customFormat="1" ht="16" customHeight="1" x14ac:dyDescent="0.2"/>
    <row r="3029" customFormat="1" ht="16" customHeight="1" x14ac:dyDescent="0.2"/>
    <row r="3030" customFormat="1" ht="16" customHeight="1" x14ac:dyDescent="0.2"/>
    <row r="3031" customFormat="1" ht="16" customHeight="1" x14ac:dyDescent="0.2"/>
    <row r="3032" customFormat="1" ht="16" customHeight="1" x14ac:dyDescent="0.2"/>
    <row r="3033" customFormat="1" ht="16" customHeight="1" x14ac:dyDescent="0.2"/>
    <row r="3034" customFormat="1" ht="16" customHeight="1" x14ac:dyDescent="0.2"/>
    <row r="3035" customFormat="1" ht="16" customHeight="1" x14ac:dyDescent="0.2"/>
    <row r="3036" customFormat="1" ht="16" customHeight="1" x14ac:dyDescent="0.2"/>
    <row r="3037" customFormat="1" ht="16" customHeight="1" x14ac:dyDescent="0.2"/>
    <row r="3038" customFormat="1" ht="16" customHeight="1" x14ac:dyDescent="0.2"/>
    <row r="3039" customFormat="1" ht="16" customHeight="1" x14ac:dyDescent="0.2"/>
    <row r="3040" customFormat="1" ht="16" customHeight="1" x14ac:dyDescent="0.2"/>
    <row r="3041" customFormat="1" ht="16" customHeight="1" x14ac:dyDescent="0.2"/>
    <row r="3042" customFormat="1" ht="16" customHeight="1" x14ac:dyDescent="0.2"/>
    <row r="3043" customFormat="1" ht="16" customHeight="1" x14ac:dyDescent="0.2"/>
    <row r="3044" customFormat="1" ht="16" customHeight="1" x14ac:dyDescent="0.2"/>
    <row r="3045" customFormat="1" ht="16" customHeight="1" x14ac:dyDescent="0.2"/>
    <row r="3046" customFormat="1" ht="16" customHeight="1" x14ac:dyDescent="0.2"/>
    <row r="3047" customFormat="1" ht="16" customHeight="1" x14ac:dyDescent="0.2"/>
    <row r="3048" customFormat="1" ht="16" customHeight="1" x14ac:dyDescent="0.2"/>
    <row r="3049" customFormat="1" ht="16" customHeight="1" x14ac:dyDescent="0.2"/>
    <row r="3050" customFormat="1" ht="16" customHeight="1" x14ac:dyDescent="0.2"/>
    <row r="3051" customFormat="1" ht="16" customHeight="1" x14ac:dyDescent="0.2"/>
    <row r="3052" customFormat="1" ht="16" customHeight="1" x14ac:dyDescent="0.2"/>
    <row r="3053" customFormat="1" ht="16" customHeight="1" x14ac:dyDescent="0.2"/>
    <row r="3054" customFormat="1" ht="16" customHeight="1" x14ac:dyDescent="0.2"/>
    <row r="3055" customFormat="1" ht="16" customHeight="1" x14ac:dyDescent="0.2"/>
    <row r="3056" customFormat="1" ht="16" customHeight="1" x14ac:dyDescent="0.2"/>
    <row r="3057" customFormat="1" ht="16" customHeight="1" x14ac:dyDescent="0.2"/>
    <row r="3058" customFormat="1" ht="16" customHeight="1" x14ac:dyDescent="0.2"/>
    <row r="3059" customFormat="1" ht="16" customHeight="1" x14ac:dyDescent="0.2"/>
    <row r="3060" customFormat="1" ht="16" customHeight="1" x14ac:dyDescent="0.2"/>
    <row r="3061" customFormat="1" ht="16" customHeight="1" x14ac:dyDescent="0.2"/>
    <row r="3062" customFormat="1" ht="16" customHeight="1" x14ac:dyDescent="0.2"/>
    <row r="3063" customFormat="1" ht="16" customHeight="1" x14ac:dyDescent="0.2"/>
    <row r="3064" customFormat="1" ht="16" customHeight="1" x14ac:dyDescent="0.2"/>
    <row r="3065" customFormat="1" ht="16" customHeight="1" x14ac:dyDescent="0.2"/>
    <row r="3066" customFormat="1" ht="16" customHeight="1" x14ac:dyDescent="0.2"/>
    <row r="3067" customFormat="1" ht="16" customHeight="1" x14ac:dyDescent="0.2"/>
    <row r="3068" customFormat="1" ht="16" customHeight="1" x14ac:dyDescent="0.2"/>
    <row r="3069" customFormat="1" ht="16" customHeight="1" x14ac:dyDescent="0.2"/>
    <row r="3070" customFormat="1" ht="16" customHeight="1" x14ac:dyDescent="0.2"/>
    <row r="3071" customFormat="1" ht="16" customHeight="1" x14ac:dyDescent="0.2"/>
    <row r="3072" customFormat="1" ht="16" customHeight="1" x14ac:dyDescent="0.2"/>
    <row r="3073" customFormat="1" ht="16" customHeight="1" x14ac:dyDescent="0.2"/>
    <row r="3074" customFormat="1" ht="16" customHeight="1" x14ac:dyDescent="0.2"/>
    <row r="3075" customFormat="1" ht="16" customHeight="1" x14ac:dyDescent="0.2"/>
    <row r="3076" customFormat="1" ht="16" customHeight="1" x14ac:dyDescent="0.2"/>
    <row r="3077" customFormat="1" ht="16" customHeight="1" x14ac:dyDescent="0.2"/>
    <row r="3078" customFormat="1" ht="16" customHeight="1" x14ac:dyDescent="0.2"/>
    <row r="3079" customFormat="1" ht="16" customHeight="1" x14ac:dyDescent="0.2"/>
    <row r="3080" customFormat="1" ht="16" customHeight="1" x14ac:dyDescent="0.2"/>
    <row r="3081" customFormat="1" ht="16" customHeight="1" x14ac:dyDescent="0.2"/>
    <row r="3082" customFormat="1" ht="16" customHeight="1" x14ac:dyDescent="0.2"/>
    <row r="3083" customFormat="1" ht="16" customHeight="1" x14ac:dyDescent="0.2"/>
    <row r="3084" customFormat="1" ht="16" customHeight="1" x14ac:dyDescent="0.2"/>
    <row r="3085" customFormat="1" ht="16" customHeight="1" x14ac:dyDescent="0.2"/>
    <row r="3086" customFormat="1" ht="16" customHeight="1" x14ac:dyDescent="0.2"/>
    <row r="3087" customFormat="1" ht="16" customHeight="1" x14ac:dyDescent="0.2"/>
    <row r="3088" customFormat="1" ht="16" customHeight="1" x14ac:dyDescent="0.2"/>
    <row r="3089" customFormat="1" ht="16" customHeight="1" x14ac:dyDescent="0.2"/>
    <row r="3090" customFormat="1" ht="16" customHeight="1" x14ac:dyDescent="0.2"/>
    <row r="3091" customFormat="1" ht="16" customHeight="1" x14ac:dyDescent="0.2"/>
    <row r="3092" customFormat="1" ht="16" customHeight="1" x14ac:dyDescent="0.2"/>
    <row r="3093" customFormat="1" ht="16" customHeight="1" x14ac:dyDescent="0.2"/>
    <row r="3094" customFormat="1" ht="16" customHeight="1" x14ac:dyDescent="0.2"/>
    <row r="3095" customFormat="1" ht="16" customHeight="1" x14ac:dyDescent="0.2"/>
    <row r="3096" customFormat="1" ht="16" customHeight="1" x14ac:dyDescent="0.2"/>
    <row r="3097" customFormat="1" ht="16" customHeight="1" x14ac:dyDescent="0.2"/>
    <row r="3098" customFormat="1" ht="16" customHeight="1" x14ac:dyDescent="0.2"/>
    <row r="3099" customFormat="1" ht="16" customHeight="1" x14ac:dyDescent="0.2"/>
    <row r="3100" customFormat="1" ht="16" customHeight="1" x14ac:dyDescent="0.2"/>
    <row r="3101" customFormat="1" ht="16" customHeight="1" x14ac:dyDescent="0.2"/>
    <row r="3102" customFormat="1" ht="16" customHeight="1" x14ac:dyDescent="0.2"/>
    <row r="3103" customFormat="1" ht="16" customHeight="1" x14ac:dyDescent="0.2"/>
    <row r="3104" customFormat="1" ht="16" customHeight="1" x14ac:dyDescent="0.2"/>
    <row r="3105" customFormat="1" ht="16" customHeight="1" x14ac:dyDescent="0.2"/>
    <row r="3106" customFormat="1" ht="16" customHeight="1" x14ac:dyDescent="0.2"/>
    <row r="3107" customFormat="1" ht="16" customHeight="1" x14ac:dyDescent="0.2"/>
    <row r="3108" customFormat="1" ht="16" customHeight="1" x14ac:dyDescent="0.2"/>
    <row r="3109" customFormat="1" ht="16" customHeight="1" x14ac:dyDescent="0.2"/>
    <row r="3110" customFormat="1" ht="16" customHeight="1" x14ac:dyDescent="0.2"/>
    <row r="3111" customFormat="1" ht="16" customHeight="1" x14ac:dyDescent="0.2"/>
    <row r="3112" customFormat="1" ht="16" customHeight="1" x14ac:dyDescent="0.2"/>
    <row r="3113" customFormat="1" ht="16" customHeight="1" x14ac:dyDescent="0.2"/>
    <row r="3114" customFormat="1" ht="16" customHeight="1" x14ac:dyDescent="0.2"/>
    <row r="3115" customFormat="1" ht="16" customHeight="1" x14ac:dyDescent="0.2"/>
    <row r="3116" customFormat="1" ht="16" customHeight="1" x14ac:dyDescent="0.2"/>
    <row r="3117" customFormat="1" ht="16" customHeight="1" x14ac:dyDescent="0.2"/>
    <row r="3118" customFormat="1" ht="16" customHeight="1" x14ac:dyDescent="0.2"/>
    <row r="3119" customFormat="1" ht="16" customHeight="1" x14ac:dyDescent="0.2"/>
    <row r="3120" customFormat="1" ht="16" customHeight="1" x14ac:dyDescent="0.2"/>
    <row r="3121" customFormat="1" ht="16" customHeight="1" x14ac:dyDescent="0.2"/>
    <row r="3122" customFormat="1" ht="16" customHeight="1" x14ac:dyDescent="0.2"/>
    <row r="3123" customFormat="1" ht="16" customHeight="1" x14ac:dyDescent="0.2"/>
    <row r="3124" customFormat="1" ht="16" customHeight="1" x14ac:dyDescent="0.2"/>
    <row r="3125" customFormat="1" ht="16" customHeight="1" x14ac:dyDescent="0.2"/>
    <row r="3126" customFormat="1" ht="16" customHeight="1" x14ac:dyDescent="0.2"/>
    <row r="3127" customFormat="1" ht="16" customHeight="1" x14ac:dyDescent="0.2"/>
    <row r="3128" customFormat="1" ht="16" customHeight="1" x14ac:dyDescent="0.2"/>
    <row r="3129" customFormat="1" ht="16" customHeight="1" x14ac:dyDescent="0.2"/>
    <row r="3130" customFormat="1" ht="16" customHeight="1" x14ac:dyDescent="0.2"/>
    <row r="3131" customFormat="1" ht="16" customHeight="1" x14ac:dyDescent="0.2"/>
    <row r="3132" customFormat="1" ht="16" customHeight="1" x14ac:dyDescent="0.2"/>
    <row r="3133" customFormat="1" ht="16" customHeight="1" x14ac:dyDescent="0.2"/>
    <row r="3134" customFormat="1" ht="16" customHeight="1" x14ac:dyDescent="0.2"/>
    <row r="3135" customFormat="1" ht="16" customHeight="1" x14ac:dyDescent="0.2"/>
    <row r="3136" customFormat="1" ht="16" customHeight="1" x14ac:dyDescent="0.2"/>
    <row r="3137" customFormat="1" ht="16" customHeight="1" x14ac:dyDescent="0.2"/>
    <row r="3138" customFormat="1" ht="16" customHeight="1" x14ac:dyDescent="0.2"/>
    <row r="3139" customFormat="1" ht="16" customHeight="1" x14ac:dyDescent="0.2"/>
    <row r="3140" customFormat="1" ht="16" customHeight="1" x14ac:dyDescent="0.2"/>
    <row r="3141" customFormat="1" ht="16" customHeight="1" x14ac:dyDescent="0.2"/>
    <row r="3142" customFormat="1" ht="16" customHeight="1" x14ac:dyDescent="0.2"/>
    <row r="3143" customFormat="1" ht="16" customHeight="1" x14ac:dyDescent="0.2"/>
    <row r="3144" customFormat="1" ht="16" customHeight="1" x14ac:dyDescent="0.2"/>
    <row r="3145" customFormat="1" ht="16" customHeight="1" x14ac:dyDescent="0.2"/>
    <row r="3146" customFormat="1" ht="16" customHeight="1" x14ac:dyDescent="0.2"/>
    <row r="3147" customFormat="1" ht="16" customHeight="1" x14ac:dyDescent="0.2"/>
    <row r="3148" customFormat="1" ht="16" customHeight="1" x14ac:dyDescent="0.2"/>
    <row r="3149" customFormat="1" ht="16" customHeight="1" x14ac:dyDescent="0.2"/>
    <row r="3150" customFormat="1" ht="16" customHeight="1" x14ac:dyDescent="0.2"/>
    <row r="3151" customFormat="1" ht="16" customHeight="1" x14ac:dyDescent="0.2"/>
    <row r="3152" customFormat="1" ht="16" customHeight="1" x14ac:dyDescent="0.2"/>
    <row r="3153" customFormat="1" ht="16" customHeight="1" x14ac:dyDescent="0.2"/>
    <row r="3154" customFormat="1" ht="16" customHeight="1" x14ac:dyDescent="0.2"/>
    <row r="3155" customFormat="1" ht="16" customHeight="1" x14ac:dyDescent="0.2"/>
    <row r="3156" customFormat="1" ht="16" customHeight="1" x14ac:dyDescent="0.2"/>
    <row r="3157" customFormat="1" ht="16" customHeight="1" x14ac:dyDescent="0.2"/>
    <row r="3158" customFormat="1" ht="16" customHeight="1" x14ac:dyDescent="0.2"/>
    <row r="3159" customFormat="1" ht="16" customHeight="1" x14ac:dyDescent="0.2"/>
    <row r="3160" customFormat="1" ht="16" customHeight="1" x14ac:dyDescent="0.2"/>
    <row r="3161" customFormat="1" ht="16" customHeight="1" x14ac:dyDescent="0.2"/>
    <row r="3162" customFormat="1" ht="16" customHeight="1" x14ac:dyDescent="0.2"/>
    <row r="3163" customFormat="1" ht="16" customHeight="1" x14ac:dyDescent="0.2"/>
    <row r="3164" customFormat="1" ht="16" customHeight="1" x14ac:dyDescent="0.2"/>
    <row r="3165" customFormat="1" ht="16" customHeight="1" x14ac:dyDescent="0.2"/>
    <row r="3166" customFormat="1" ht="16" customHeight="1" x14ac:dyDescent="0.2"/>
    <row r="3167" customFormat="1" ht="16" customHeight="1" x14ac:dyDescent="0.2"/>
    <row r="3168" customFormat="1" ht="16" customHeight="1" x14ac:dyDescent="0.2"/>
    <row r="3169" customFormat="1" ht="16" customHeight="1" x14ac:dyDescent="0.2"/>
    <row r="3170" customFormat="1" ht="16" customHeight="1" x14ac:dyDescent="0.2"/>
    <row r="3171" customFormat="1" ht="16" customHeight="1" x14ac:dyDescent="0.2"/>
    <row r="3172" customFormat="1" ht="16" customHeight="1" x14ac:dyDescent="0.2"/>
    <row r="3173" customFormat="1" ht="16" customHeight="1" x14ac:dyDescent="0.2"/>
    <row r="3174" customFormat="1" ht="16" customHeight="1" x14ac:dyDescent="0.2"/>
    <row r="3175" customFormat="1" ht="16" customHeight="1" x14ac:dyDescent="0.2"/>
    <row r="3176" customFormat="1" ht="16" customHeight="1" x14ac:dyDescent="0.2"/>
    <row r="3177" customFormat="1" ht="16" customHeight="1" x14ac:dyDescent="0.2"/>
    <row r="3178" customFormat="1" ht="16" customHeight="1" x14ac:dyDescent="0.2"/>
    <row r="3179" customFormat="1" ht="16" customHeight="1" x14ac:dyDescent="0.2"/>
    <row r="3180" customFormat="1" ht="16" customHeight="1" x14ac:dyDescent="0.2"/>
    <row r="3181" customFormat="1" ht="16" customHeight="1" x14ac:dyDescent="0.2"/>
    <row r="3182" customFormat="1" ht="16" customHeight="1" x14ac:dyDescent="0.2"/>
    <row r="3183" customFormat="1" ht="16" customHeight="1" x14ac:dyDescent="0.2"/>
    <row r="3184" customFormat="1" ht="16" customHeight="1" x14ac:dyDescent="0.2"/>
    <row r="3185" customFormat="1" ht="16" customHeight="1" x14ac:dyDescent="0.2"/>
    <row r="3186" customFormat="1" ht="16" customHeight="1" x14ac:dyDescent="0.2"/>
    <row r="3187" customFormat="1" ht="16" customHeight="1" x14ac:dyDescent="0.2"/>
    <row r="3188" customFormat="1" ht="16" customHeight="1" x14ac:dyDescent="0.2"/>
    <row r="3189" customFormat="1" ht="16" customHeight="1" x14ac:dyDescent="0.2"/>
    <row r="3190" customFormat="1" ht="16" customHeight="1" x14ac:dyDescent="0.2"/>
    <row r="3191" customFormat="1" ht="16" customHeight="1" x14ac:dyDescent="0.2"/>
    <row r="3192" customFormat="1" ht="16" customHeight="1" x14ac:dyDescent="0.2"/>
    <row r="3193" customFormat="1" ht="16" customHeight="1" x14ac:dyDescent="0.2"/>
    <row r="3194" customFormat="1" ht="16" customHeight="1" x14ac:dyDescent="0.2"/>
    <row r="3195" customFormat="1" ht="16" customHeight="1" x14ac:dyDescent="0.2"/>
    <row r="3196" customFormat="1" ht="16" customHeight="1" x14ac:dyDescent="0.2"/>
    <row r="3197" customFormat="1" ht="16" customHeight="1" x14ac:dyDescent="0.2"/>
    <row r="3198" customFormat="1" ht="16" customHeight="1" x14ac:dyDescent="0.2"/>
    <row r="3199" customFormat="1" ht="16" customHeight="1" x14ac:dyDescent="0.2"/>
    <row r="3200" customFormat="1" ht="16" customHeight="1" x14ac:dyDescent="0.2"/>
    <row r="3201" customFormat="1" ht="16" customHeight="1" x14ac:dyDescent="0.2"/>
    <row r="3202" customFormat="1" ht="16" customHeight="1" x14ac:dyDescent="0.2"/>
    <row r="3203" customFormat="1" ht="16" customHeight="1" x14ac:dyDescent="0.2"/>
    <row r="3204" customFormat="1" ht="16" customHeight="1" x14ac:dyDescent="0.2"/>
    <row r="3205" customFormat="1" ht="16" customHeight="1" x14ac:dyDescent="0.2"/>
    <row r="3206" customFormat="1" ht="16" customHeight="1" x14ac:dyDescent="0.2"/>
    <row r="3207" customFormat="1" ht="16" customHeight="1" x14ac:dyDescent="0.2"/>
    <row r="3208" customFormat="1" ht="16" customHeight="1" x14ac:dyDescent="0.2"/>
    <row r="3209" customFormat="1" ht="16" customHeight="1" x14ac:dyDescent="0.2"/>
    <row r="3210" customFormat="1" ht="16" customHeight="1" x14ac:dyDescent="0.2"/>
    <row r="3211" customFormat="1" ht="16" customHeight="1" x14ac:dyDescent="0.2"/>
    <row r="3212" customFormat="1" ht="16" customHeight="1" x14ac:dyDescent="0.2"/>
    <row r="3213" customFormat="1" ht="16" customHeight="1" x14ac:dyDescent="0.2"/>
    <row r="3214" customFormat="1" ht="16" customHeight="1" x14ac:dyDescent="0.2"/>
    <row r="3215" customFormat="1" ht="16" customHeight="1" x14ac:dyDescent="0.2"/>
    <row r="3216" customFormat="1" ht="16" customHeight="1" x14ac:dyDescent="0.2"/>
    <row r="3217" customFormat="1" ht="16" customHeight="1" x14ac:dyDescent="0.2"/>
    <row r="3218" customFormat="1" ht="16" customHeight="1" x14ac:dyDescent="0.2"/>
    <row r="3219" customFormat="1" ht="16" customHeight="1" x14ac:dyDescent="0.2"/>
    <row r="3220" customFormat="1" ht="16" customHeight="1" x14ac:dyDescent="0.2"/>
    <row r="3221" customFormat="1" ht="16" customHeight="1" x14ac:dyDescent="0.2"/>
    <row r="3222" customFormat="1" ht="16" customHeight="1" x14ac:dyDescent="0.2"/>
    <row r="3223" customFormat="1" ht="16" customHeight="1" x14ac:dyDescent="0.2"/>
    <row r="3224" customFormat="1" ht="16" customHeight="1" x14ac:dyDescent="0.2"/>
    <row r="3225" customFormat="1" ht="16" customHeight="1" x14ac:dyDescent="0.2"/>
    <row r="3226" customFormat="1" ht="16" customHeight="1" x14ac:dyDescent="0.2"/>
    <row r="3227" customFormat="1" ht="16" customHeight="1" x14ac:dyDescent="0.2"/>
    <row r="3228" customFormat="1" ht="16" customHeight="1" x14ac:dyDescent="0.2"/>
    <row r="3229" customFormat="1" ht="16" customHeight="1" x14ac:dyDescent="0.2"/>
    <row r="3230" customFormat="1" ht="16" customHeight="1" x14ac:dyDescent="0.2"/>
    <row r="3231" customFormat="1" ht="16" customHeight="1" x14ac:dyDescent="0.2"/>
    <row r="3232" customFormat="1" ht="16" customHeight="1" x14ac:dyDescent="0.2"/>
    <row r="3233" customFormat="1" ht="16" customHeight="1" x14ac:dyDescent="0.2"/>
    <row r="3234" customFormat="1" ht="16" customHeight="1" x14ac:dyDescent="0.2"/>
    <row r="3235" customFormat="1" ht="16" customHeight="1" x14ac:dyDescent="0.2"/>
    <row r="3236" customFormat="1" ht="16" customHeight="1" x14ac:dyDescent="0.2"/>
    <row r="3237" customFormat="1" ht="16" customHeight="1" x14ac:dyDescent="0.2"/>
    <row r="3238" customFormat="1" ht="16" customHeight="1" x14ac:dyDescent="0.2"/>
    <row r="3239" customFormat="1" ht="16" customHeight="1" x14ac:dyDescent="0.2"/>
    <row r="3240" customFormat="1" ht="16" customHeight="1" x14ac:dyDescent="0.2"/>
    <row r="3241" customFormat="1" ht="16" customHeight="1" x14ac:dyDescent="0.2"/>
    <row r="3242" customFormat="1" ht="16" customHeight="1" x14ac:dyDescent="0.2"/>
    <row r="3243" customFormat="1" ht="16" customHeight="1" x14ac:dyDescent="0.2"/>
    <row r="3244" customFormat="1" ht="16" customHeight="1" x14ac:dyDescent="0.2"/>
    <row r="3245" customFormat="1" ht="16" customHeight="1" x14ac:dyDescent="0.2"/>
    <row r="3246" customFormat="1" ht="16" customHeight="1" x14ac:dyDescent="0.2"/>
    <row r="3247" customFormat="1" ht="16" customHeight="1" x14ac:dyDescent="0.2"/>
    <row r="3248" customFormat="1" ht="16" customHeight="1" x14ac:dyDescent="0.2"/>
    <row r="3249" customFormat="1" ht="16" customHeight="1" x14ac:dyDescent="0.2"/>
    <row r="3250" customFormat="1" ht="16" customHeight="1" x14ac:dyDescent="0.2"/>
    <row r="3251" customFormat="1" ht="16" customHeight="1" x14ac:dyDescent="0.2"/>
    <row r="3252" customFormat="1" ht="16" customHeight="1" x14ac:dyDescent="0.2"/>
    <row r="3253" customFormat="1" ht="16" customHeight="1" x14ac:dyDescent="0.2"/>
    <row r="3254" customFormat="1" ht="16" customHeight="1" x14ac:dyDescent="0.2"/>
    <row r="3255" customFormat="1" ht="16" customHeight="1" x14ac:dyDescent="0.2"/>
    <row r="3256" customFormat="1" ht="16" customHeight="1" x14ac:dyDescent="0.2"/>
    <row r="3257" customFormat="1" ht="16" customHeight="1" x14ac:dyDescent="0.2"/>
    <row r="3258" customFormat="1" ht="16" customHeight="1" x14ac:dyDescent="0.2"/>
    <row r="3259" customFormat="1" ht="16" customHeight="1" x14ac:dyDescent="0.2"/>
    <row r="3260" customFormat="1" ht="16" customHeight="1" x14ac:dyDescent="0.2"/>
    <row r="3261" customFormat="1" ht="16" customHeight="1" x14ac:dyDescent="0.2"/>
    <row r="3262" customFormat="1" ht="16" customHeight="1" x14ac:dyDescent="0.2"/>
    <row r="3263" customFormat="1" ht="16" customHeight="1" x14ac:dyDescent="0.2"/>
    <row r="3264" customFormat="1" ht="16" customHeight="1" x14ac:dyDescent="0.2"/>
    <row r="3265" customFormat="1" ht="16" customHeight="1" x14ac:dyDescent="0.2"/>
    <row r="3266" customFormat="1" ht="16" customHeight="1" x14ac:dyDescent="0.2"/>
    <row r="3267" customFormat="1" ht="16" customHeight="1" x14ac:dyDescent="0.2"/>
    <row r="3268" customFormat="1" ht="16" customHeight="1" x14ac:dyDescent="0.2"/>
    <row r="3269" customFormat="1" ht="16" customHeight="1" x14ac:dyDescent="0.2"/>
    <row r="3270" customFormat="1" ht="16" customHeight="1" x14ac:dyDescent="0.2"/>
    <row r="3271" customFormat="1" ht="16" customHeight="1" x14ac:dyDescent="0.2"/>
    <row r="3272" customFormat="1" ht="16" customHeight="1" x14ac:dyDescent="0.2"/>
    <row r="3273" customFormat="1" ht="16" customHeight="1" x14ac:dyDescent="0.2"/>
    <row r="3274" customFormat="1" ht="16" customHeight="1" x14ac:dyDescent="0.2"/>
    <row r="3275" customFormat="1" ht="16" customHeight="1" x14ac:dyDescent="0.2"/>
    <row r="3276" customFormat="1" ht="16" customHeight="1" x14ac:dyDescent="0.2"/>
    <row r="3277" customFormat="1" ht="16" customHeight="1" x14ac:dyDescent="0.2"/>
    <row r="3278" customFormat="1" ht="16" customHeight="1" x14ac:dyDescent="0.2"/>
    <row r="3279" customFormat="1" ht="16" customHeight="1" x14ac:dyDescent="0.2"/>
    <row r="3280" customFormat="1" ht="16" customHeight="1" x14ac:dyDescent="0.2"/>
    <row r="3281" customFormat="1" ht="16" customHeight="1" x14ac:dyDescent="0.2"/>
    <row r="3282" customFormat="1" ht="16" customHeight="1" x14ac:dyDescent="0.2"/>
    <row r="3283" customFormat="1" ht="16" customHeight="1" x14ac:dyDescent="0.2"/>
    <row r="3284" customFormat="1" ht="16" customHeight="1" x14ac:dyDescent="0.2"/>
    <row r="3285" customFormat="1" ht="16" customHeight="1" x14ac:dyDescent="0.2"/>
    <row r="3286" customFormat="1" ht="16" customHeight="1" x14ac:dyDescent="0.2"/>
    <row r="3287" customFormat="1" ht="16" customHeight="1" x14ac:dyDescent="0.2"/>
    <row r="3288" customFormat="1" ht="16" customHeight="1" x14ac:dyDescent="0.2"/>
    <row r="3289" customFormat="1" ht="16" customHeight="1" x14ac:dyDescent="0.2"/>
    <row r="3290" customFormat="1" ht="16" customHeight="1" x14ac:dyDescent="0.2"/>
    <row r="3291" customFormat="1" ht="16" customHeight="1" x14ac:dyDescent="0.2"/>
    <row r="3292" customFormat="1" ht="16" customHeight="1" x14ac:dyDescent="0.2"/>
    <row r="3293" customFormat="1" ht="16" customHeight="1" x14ac:dyDescent="0.2"/>
    <row r="3294" customFormat="1" ht="16" customHeight="1" x14ac:dyDescent="0.2"/>
    <row r="3295" customFormat="1" ht="16" customHeight="1" x14ac:dyDescent="0.2"/>
    <row r="3296" customFormat="1" ht="16" customHeight="1" x14ac:dyDescent="0.2"/>
    <row r="3297" customFormat="1" ht="16" customHeight="1" x14ac:dyDescent="0.2"/>
    <row r="3298" customFormat="1" ht="16" customHeight="1" x14ac:dyDescent="0.2"/>
    <row r="3299" customFormat="1" ht="16" customHeight="1" x14ac:dyDescent="0.2"/>
    <row r="3300" customFormat="1" ht="16" customHeight="1" x14ac:dyDescent="0.2"/>
    <row r="3301" customFormat="1" ht="16" customHeight="1" x14ac:dyDescent="0.2"/>
    <row r="3302" customFormat="1" ht="16" customHeight="1" x14ac:dyDescent="0.2"/>
    <row r="3303" customFormat="1" ht="16" customHeight="1" x14ac:dyDescent="0.2"/>
    <row r="3304" customFormat="1" ht="16" customHeight="1" x14ac:dyDescent="0.2"/>
    <row r="3305" customFormat="1" ht="16" customHeight="1" x14ac:dyDescent="0.2"/>
    <row r="3306" customFormat="1" ht="16" customHeight="1" x14ac:dyDescent="0.2"/>
    <row r="3307" customFormat="1" ht="16" customHeight="1" x14ac:dyDescent="0.2"/>
    <row r="3308" customFormat="1" ht="16" customHeight="1" x14ac:dyDescent="0.2"/>
    <row r="3309" customFormat="1" ht="16" customHeight="1" x14ac:dyDescent="0.2"/>
    <row r="3310" customFormat="1" ht="16" customHeight="1" x14ac:dyDescent="0.2"/>
    <row r="3311" customFormat="1" ht="16" customHeight="1" x14ac:dyDescent="0.2"/>
    <row r="3312" customFormat="1" ht="16" customHeight="1" x14ac:dyDescent="0.2"/>
    <row r="3313" customFormat="1" ht="16" customHeight="1" x14ac:dyDescent="0.2"/>
    <row r="3314" customFormat="1" ht="16" customHeight="1" x14ac:dyDescent="0.2"/>
    <row r="3315" customFormat="1" ht="16" customHeight="1" x14ac:dyDescent="0.2"/>
    <row r="3316" customFormat="1" ht="16" customHeight="1" x14ac:dyDescent="0.2"/>
    <row r="3317" customFormat="1" ht="16" customHeight="1" x14ac:dyDescent="0.2"/>
    <row r="3318" customFormat="1" ht="16" customHeight="1" x14ac:dyDescent="0.2"/>
    <row r="3319" customFormat="1" ht="16" customHeight="1" x14ac:dyDescent="0.2"/>
    <row r="3320" customFormat="1" ht="16" customHeight="1" x14ac:dyDescent="0.2"/>
    <row r="3321" customFormat="1" ht="16" customHeight="1" x14ac:dyDescent="0.2"/>
    <row r="3322" customFormat="1" ht="16" customHeight="1" x14ac:dyDescent="0.2"/>
    <row r="3323" customFormat="1" ht="16" customHeight="1" x14ac:dyDescent="0.2"/>
    <row r="3324" customFormat="1" ht="16" customHeight="1" x14ac:dyDescent="0.2"/>
    <row r="3325" customFormat="1" ht="16" customHeight="1" x14ac:dyDescent="0.2"/>
    <row r="3326" customFormat="1" ht="16" customHeight="1" x14ac:dyDescent="0.2"/>
    <row r="3327" customFormat="1" ht="16" customHeight="1" x14ac:dyDescent="0.2"/>
    <row r="3328" customFormat="1" ht="16" customHeight="1" x14ac:dyDescent="0.2"/>
    <row r="3329" customFormat="1" ht="16" customHeight="1" x14ac:dyDescent="0.2"/>
    <row r="3330" customFormat="1" ht="16" customHeight="1" x14ac:dyDescent="0.2"/>
    <row r="3331" customFormat="1" ht="16" customHeight="1" x14ac:dyDescent="0.2"/>
    <row r="3332" customFormat="1" ht="16" customHeight="1" x14ac:dyDescent="0.2"/>
    <row r="3333" customFormat="1" ht="16" customHeight="1" x14ac:dyDescent="0.2"/>
    <row r="3334" customFormat="1" ht="16" customHeight="1" x14ac:dyDescent="0.2"/>
    <row r="3335" customFormat="1" ht="16" customHeight="1" x14ac:dyDescent="0.2"/>
    <row r="3336" customFormat="1" ht="16" customHeight="1" x14ac:dyDescent="0.2"/>
    <row r="3337" customFormat="1" ht="16" customHeight="1" x14ac:dyDescent="0.2"/>
    <row r="3338" customFormat="1" ht="16" customHeight="1" x14ac:dyDescent="0.2"/>
    <row r="3339" customFormat="1" ht="16" customHeight="1" x14ac:dyDescent="0.2"/>
    <row r="3340" customFormat="1" ht="16" customHeight="1" x14ac:dyDescent="0.2"/>
    <row r="3341" customFormat="1" ht="16" customHeight="1" x14ac:dyDescent="0.2"/>
    <row r="3342" customFormat="1" ht="16" customHeight="1" x14ac:dyDescent="0.2"/>
    <row r="3343" customFormat="1" ht="16" customHeight="1" x14ac:dyDescent="0.2"/>
    <row r="3344" customFormat="1" ht="16" customHeight="1" x14ac:dyDescent="0.2"/>
    <row r="3345" customFormat="1" ht="16" customHeight="1" x14ac:dyDescent="0.2"/>
    <row r="3346" customFormat="1" ht="16" customHeight="1" x14ac:dyDescent="0.2"/>
    <row r="3347" customFormat="1" ht="16" customHeight="1" x14ac:dyDescent="0.2"/>
    <row r="3348" customFormat="1" ht="16" customHeight="1" x14ac:dyDescent="0.2"/>
    <row r="3349" customFormat="1" ht="16" customHeight="1" x14ac:dyDescent="0.2"/>
    <row r="3350" customFormat="1" ht="16" customHeight="1" x14ac:dyDescent="0.2"/>
    <row r="3351" customFormat="1" ht="16" customHeight="1" x14ac:dyDescent="0.2"/>
    <row r="3352" customFormat="1" ht="16" customHeight="1" x14ac:dyDescent="0.2"/>
    <row r="3353" customFormat="1" ht="16" customHeight="1" x14ac:dyDescent="0.2"/>
    <row r="3354" customFormat="1" ht="16" customHeight="1" x14ac:dyDescent="0.2"/>
    <row r="3355" customFormat="1" ht="16" customHeight="1" x14ac:dyDescent="0.2"/>
    <row r="3356" customFormat="1" ht="16" customHeight="1" x14ac:dyDescent="0.2"/>
    <row r="3357" customFormat="1" ht="16" customHeight="1" x14ac:dyDescent="0.2"/>
    <row r="3358" customFormat="1" ht="16" customHeight="1" x14ac:dyDescent="0.2"/>
    <row r="3359" customFormat="1" ht="16" customHeight="1" x14ac:dyDescent="0.2"/>
    <row r="3360" customFormat="1" ht="16" customHeight="1" x14ac:dyDescent="0.2"/>
    <row r="3361" customFormat="1" ht="16" customHeight="1" x14ac:dyDescent="0.2"/>
    <row r="3362" customFormat="1" ht="16" customHeight="1" x14ac:dyDescent="0.2"/>
    <row r="3363" customFormat="1" ht="16" customHeight="1" x14ac:dyDescent="0.2"/>
    <row r="3364" customFormat="1" ht="16" customHeight="1" x14ac:dyDescent="0.2"/>
    <row r="3365" customFormat="1" ht="16" customHeight="1" x14ac:dyDescent="0.2"/>
    <row r="3366" customFormat="1" ht="16" customHeight="1" x14ac:dyDescent="0.2"/>
    <row r="3367" customFormat="1" ht="16" customHeight="1" x14ac:dyDescent="0.2"/>
    <row r="3368" customFormat="1" ht="16" customHeight="1" x14ac:dyDescent="0.2"/>
    <row r="3369" customFormat="1" ht="16" customHeight="1" x14ac:dyDescent="0.2"/>
    <row r="3370" customFormat="1" ht="16" customHeight="1" x14ac:dyDescent="0.2"/>
    <row r="3371" customFormat="1" ht="16" customHeight="1" x14ac:dyDescent="0.2"/>
    <row r="3372" customFormat="1" ht="16" customHeight="1" x14ac:dyDescent="0.2"/>
    <row r="3373" customFormat="1" ht="16" customHeight="1" x14ac:dyDescent="0.2"/>
    <row r="3374" customFormat="1" ht="16" customHeight="1" x14ac:dyDescent="0.2"/>
    <row r="3375" customFormat="1" ht="16" customHeight="1" x14ac:dyDescent="0.2"/>
    <row r="3376" customFormat="1" ht="16" customHeight="1" x14ac:dyDescent="0.2"/>
    <row r="3377" customFormat="1" ht="16" customHeight="1" x14ac:dyDescent="0.2"/>
    <row r="3378" customFormat="1" ht="16" customHeight="1" x14ac:dyDescent="0.2"/>
    <row r="3379" customFormat="1" ht="16" customHeight="1" x14ac:dyDescent="0.2"/>
    <row r="3380" customFormat="1" ht="16" customHeight="1" x14ac:dyDescent="0.2"/>
    <row r="3381" customFormat="1" ht="16" customHeight="1" x14ac:dyDescent="0.2"/>
    <row r="3382" customFormat="1" ht="16" customHeight="1" x14ac:dyDescent="0.2"/>
    <row r="3383" customFormat="1" ht="16" customHeight="1" x14ac:dyDescent="0.2"/>
    <row r="3384" customFormat="1" ht="16" customHeight="1" x14ac:dyDescent="0.2"/>
    <row r="3385" customFormat="1" ht="16" customHeight="1" x14ac:dyDescent="0.2"/>
    <row r="3386" customFormat="1" ht="16" customHeight="1" x14ac:dyDescent="0.2"/>
    <row r="3387" customFormat="1" ht="16" customHeight="1" x14ac:dyDescent="0.2"/>
    <row r="3388" customFormat="1" ht="16" customHeight="1" x14ac:dyDescent="0.2"/>
    <row r="3389" customFormat="1" ht="16" customHeight="1" x14ac:dyDescent="0.2"/>
    <row r="3390" customFormat="1" ht="16" customHeight="1" x14ac:dyDescent="0.2"/>
    <row r="3391" customFormat="1" ht="16" customHeight="1" x14ac:dyDescent="0.2"/>
    <row r="3392" customFormat="1" ht="16" customHeight="1" x14ac:dyDescent="0.2"/>
    <row r="3393" customFormat="1" ht="16" customHeight="1" x14ac:dyDescent="0.2"/>
    <row r="3394" customFormat="1" ht="16" customHeight="1" x14ac:dyDescent="0.2"/>
    <row r="3395" customFormat="1" ht="16" customHeight="1" x14ac:dyDescent="0.2"/>
    <row r="3396" customFormat="1" ht="16" customHeight="1" x14ac:dyDescent="0.2"/>
    <row r="3397" customFormat="1" ht="16" customHeight="1" x14ac:dyDescent="0.2"/>
    <row r="3398" customFormat="1" ht="16" customHeight="1" x14ac:dyDescent="0.2"/>
    <row r="3399" customFormat="1" ht="16" customHeight="1" x14ac:dyDescent="0.2"/>
    <row r="3400" customFormat="1" ht="16" customHeight="1" x14ac:dyDescent="0.2"/>
    <row r="3401" customFormat="1" ht="16" customHeight="1" x14ac:dyDescent="0.2"/>
    <row r="3402" customFormat="1" ht="16" customHeight="1" x14ac:dyDescent="0.2"/>
    <row r="3403" customFormat="1" ht="16" customHeight="1" x14ac:dyDescent="0.2"/>
    <row r="3404" customFormat="1" ht="16" customHeight="1" x14ac:dyDescent="0.2"/>
    <row r="3405" customFormat="1" ht="16" customHeight="1" x14ac:dyDescent="0.2"/>
    <row r="3406" customFormat="1" ht="16" customHeight="1" x14ac:dyDescent="0.2"/>
    <row r="3407" customFormat="1" ht="16" customHeight="1" x14ac:dyDescent="0.2"/>
    <row r="3408" customFormat="1" ht="16" customHeight="1" x14ac:dyDescent="0.2"/>
    <row r="3409" customFormat="1" ht="16" customHeight="1" x14ac:dyDescent="0.2"/>
    <row r="3410" customFormat="1" ht="16" customHeight="1" x14ac:dyDescent="0.2"/>
    <row r="3411" customFormat="1" ht="16" customHeight="1" x14ac:dyDescent="0.2"/>
    <row r="3412" customFormat="1" ht="16" customHeight="1" x14ac:dyDescent="0.2"/>
    <row r="3413" customFormat="1" ht="16" customHeight="1" x14ac:dyDescent="0.2"/>
    <row r="3414" customFormat="1" ht="16" customHeight="1" x14ac:dyDescent="0.2"/>
    <row r="3415" customFormat="1" ht="16" customHeight="1" x14ac:dyDescent="0.2"/>
    <row r="3416" customFormat="1" ht="16" customHeight="1" x14ac:dyDescent="0.2"/>
    <row r="3417" customFormat="1" ht="16" customHeight="1" x14ac:dyDescent="0.2"/>
    <row r="3418" customFormat="1" ht="16" customHeight="1" x14ac:dyDescent="0.2"/>
    <row r="3419" customFormat="1" ht="16" customHeight="1" x14ac:dyDescent="0.2"/>
    <row r="3420" customFormat="1" ht="16" customHeight="1" x14ac:dyDescent="0.2"/>
    <row r="3421" customFormat="1" ht="16" customHeight="1" x14ac:dyDescent="0.2"/>
    <row r="3422" customFormat="1" ht="16" customHeight="1" x14ac:dyDescent="0.2"/>
    <row r="3423" customFormat="1" ht="16" customHeight="1" x14ac:dyDescent="0.2"/>
    <row r="3424" customFormat="1" ht="16" customHeight="1" x14ac:dyDescent="0.2"/>
    <row r="3425" customFormat="1" ht="16" customHeight="1" x14ac:dyDescent="0.2"/>
    <row r="3426" customFormat="1" ht="16" customHeight="1" x14ac:dyDescent="0.2"/>
    <row r="3427" customFormat="1" ht="16" customHeight="1" x14ac:dyDescent="0.2"/>
    <row r="3428" customFormat="1" ht="16" customHeight="1" x14ac:dyDescent="0.2"/>
    <row r="3429" customFormat="1" ht="16" customHeight="1" x14ac:dyDescent="0.2"/>
    <row r="3430" customFormat="1" ht="16" customHeight="1" x14ac:dyDescent="0.2"/>
    <row r="3431" customFormat="1" ht="16" customHeight="1" x14ac:dyDescent="0.2"/>
    <row r="3432" customFormat="1" ht="16" customHeight="1" x14ac:dyDescent="0.2"/>
    <row r="3433" customFormat="1" ht="16" customHeight="1" x14ac:dyDescent="0.2"/>
    <row r="3434" customFormat="1" ht="16" customHeight="1" x14ac:dyDescent="0.2"/>
    <row r="3435" customFormat="1" ht="16" customHeight="1" x14ac:dyDescent="0.2"/>
    <row r="3436" customFormat="1" ht="16" customHeight="1" x14ac:dyDescent="0.2"/>
    <row r="3437" customFormat="1" ht="16" customHeight="1" x14ac:dyDescent="0.2"/>
    <row r="3438" customFormat="1" ht="16" customHeight="1" x14ac:dyDescent="0.2"/>
    <row r="3439" customFormat="1" ht="16" customHeight="1" x14ac:dyDescent="0.2"/>
    <row r="3440" customFormat="1" ht="16" customHeight="1" x14ac:dyDescent="0.2"/>
    <row r="3441" customFormat="1" ht="16" customHeight="1" x14ac:dyDescent="0.2"/>
    <row r="3442" customFormat="1" ht="16" customHeight="1" x14ac:dyDescent="0.2"/>
    <row r="3443" customFormat="1" ht="16" customHeight="1" x14ac:dyDescent="0.2"/>
    <row r="3444" customFormat="1" ht="16" customHeight="1" x14ac:dyDescent="0.2"/>
    <row r="3445" customFormat="1" ht="16" customHeight="1" x14ac:dyDescent="0.2"/>
    <row r="3446" customFormat="1" ht="16" customHeight="1" x14ac:dyDescent="0.2"/>
    <row r="3447" customFormat="1" ht="16" customHeight="1" x14ac:dyDescent="0.2"/>
    <row r="3448" customFormat="1" ht="16" customHeight="1" x14ac:dyDescent="0.2"/>
    <row r="3449" customFormat="1" ht="16" customHeight="1" x14ac:dyDescent="0.2"/>
    <row r="3450" customFormat="1" ht="16" customHeight="1" x14ac:dyDescent="0.2"/>
    <row r="3451" customFormat="1" ht="16" customHeight="1" x14ac:dyDescent="0.2"/>
    <row r="3452" customFormat="1" ht="16" customHeight="1" x14ac:dyDescent="0.2"/>
    <row r="3453" customFormat="1" ht="16" customHeight="1" x14ac:dyDescent="0.2"/>
    <row r="3454" customFormat="1" ht="16" customHeight="1" x14ac:dyDescent="0.2"/>
    <row r="3455" customFormat="1" ht="16" customHeight="1" x14ac:dyDescent="0.2"/>
    <row r="3456" customFormat="1" ht="16" customHeight="1" x14ac:dyDescent="0.2"/>
    <row r="3457" customFormat="1" ht="16" customHeight="1" x14ac:dyDescent="0.2"/>
    <row r="3458" customFormat="1" ht="16" customHeight="1" x14ac:dyDescent="0.2"/>
    <row r="3459" customFormat="1" ht="16" customHeight="1" x14ac:dyDescent="0.2"/>
    <row r="3460" customFormat="1" ht="16" customHeight="1" x14ac:dyDescent="0.2"/>
    <row r="3461" customFormat="1" ht="16" customHeight="1" x14ac:dyDescent="0.2"/>
    <row r="3462" customFormat="1" ht="16" customHeight="1" x14ac:dyDescent="0.2"/>
    <row r="3463" customFormat="1" ht="16" customHeight="1" x14ac:dyDescent="0.2"/>
    <row r="3464" customFormat="1" ht="16" customHeight="1" x14ac:dyDescent="0.2"/>
    <row r="3465" customFormat="1" ht="16" customHeight="1" x14ac:dyDescent="0.2"/>
    <row r="3466" customFormat="1" ht="16" customHeight="1" x14ac:dyDescent="0.2"/>
    <row r="3467" customFormat="1" ht="16" customHeight="1" x14ac:dyDescent="0.2"/>
    <row r="3468" customFormat="1" ht="16" customHeight="1" x14ac:dyDescent="0.2"/>
    <row r="3469" customFormat="1" ht="16" customHeight="1" x14ac:dyDescent="0.2"/>
    <row r="3470" customFormat="1" ht="16" customHeight="1" x14ac:dyDescent="0.2"/>
    <row r="3471" customFormat="1" ht="16" customHeight="1" x14ac:dyDescent="0.2"/>
    <row r="3472" customFormat="1" ht="16" customHeight="1" x14ac:dyDescent="0.2"/>
    <row r="3473" customFormat="1" ht="16" customHeight="1" x14ac:dyDescent="0.2"/>
    <row r="3474" customFormat="1" ht="16" customHeight="1" x14ac:dyDescent="0.2"/>
    <row r="3475" customFormat="1" ht="16" customHeight="1" x14ac:dyDescent="0.2"/>
    <row r="3476" customFormat="1" ht="16" customHeight="1" x14ac:dyDescent="0.2"/>
    <row r="3477" customFormat="1" ht="16" customHeight="1" x14ac:dyDescent="0.2"/>
    <row r="3478" customFormat="1" ht="16" customHeight="1" x14ac:dyDescent="0.2"/>
    <row r="3479" customFormat="1" ht="16" customHeight="1" x14ac:dyDescent="0.2"/>
    <row r="3480" customFormat="1" ht="16" customHeight="1" x14ac:dyDescent="0.2"/>
    <row r="3481" customFormat="1" ht="16" customHeight="1" x14ac:dyDescent="0.2"/>
    <row r="3482" customFormat="1" ht="16" customHeight="1" x14ac:dyDescent="0.2"/>
    <row r="3483" customFormat="1" ht="16" customHeight="1" x14ac:dyDescent="0.2"/>
    <row r="3484" customFormat="1" ht="16" customHeight="1" x14ac:dyDescent="0.2"/>
    <row r="3485" customFormat="1" ht="16" customHeight="1" x14ac:dyDescent="0.2"/>
    <row r="3486" customFormat="1" ht="16" customHeight="1" x14ac:dyDescent="0.2"/>
    <row r="3487" customFormat="1" ht="16" customHeight="1" x14ac:dyDescent="0.2"/>
    <row r="3488" customFormat="1" ht="16" customHeight="1" x14ac:dyDescent="0.2"/>
    <row r="3489" customFormat="1" ht="16" customHeight="1" x14ac:dyDescent="0.2"/>
    <row r="3490" customFormat="1" ht="16" customHeight="1" x14ac:dyDescent="0.2"/>
    <row r="3491" customFormat="1" ht="16" customHeight="1" x14ac:dyDescent="0.2"/>
    <row r="3492" customFormat="1" ht="16" customHeight="1" x14ac:dyDescent="0.2"/>
    <row r="3493" customFormat="1" ht="16" customHeight="1" x14ac:dyDescent="0.2"/>
    <row r="3494" customFormat="1" ht="16" customHeight="1" x14ac:dyDescent="0.2"/>
    <row r="3495" customFormat="1" ht="16" customHeight="1" x14ac:dyDescent="0.2"/>
    <row r="3496" customFormat="1" ht="16" customHeight="1" x14ac:dyDescent="0.2"/>
    <row r="3497" customFormat="1" ht="16" customHeight="1" x14ac:dyDescent="0.2"/>
    <row r="3498" customFormat="1" ht="16" customHeight="1" x14ac:dyDescent="0.2"/>
    <row r="3499" customFormat="1" ht="16" customHeight="1" x14ac:dyDescent="0.2"/>
    <row r="3500" customFormat="1" ht="16" customHeight="1" x14ac:dyDescent="0.2"/>
    <row r="3501" customFormat="1" ht="16" customHeight="1" x14ac:dyDescent="0.2"/>
    <row r="3502" customFormat="1" ht="16" customHeight="1" x14ac:dyDescent="0.2"/>
    <row r="3503" customFormat="1" ht="16" customHeight="1" x14ac:dyDescent="0.2"/>
    <row r="3504" customFormat="1" ht="16" customHeight="1" x14ac:dyDescent="0.2"/>
    <row r="3505" customFormat="1" ht="16" customHeight="1" x14ac:dyDescent="0.2"/>
    <row r="3506" customFormat="1" ht="16" customHeight="1" x14ac:dyDescent="0.2"/>
    <row r="3507" customFormat="1" ht="16" customHeight="1" x14ac:dyDescent="0.2"/>
    <row r="3508" customFormat="1" ht="16" customHeight="1" x14ac:dyDescent="0.2"/>
    <row r="3509" customFormat="1" ht="16" customHeight="1" x14ac:dyDescent="0.2"/>
    <row r="3510" customFormat="1" ht="16" customHeight="1" x14ac:dyDescent="0.2"/>
    <row r="3511" customFormat="1" ht="16" customHeight="1" x14ac:dyDescent="0.2"/>
    <row r="3512" customFormat="1" ht="16" customHeight="1" x14ac:dyDescent="0.2"/>
    <row r="3513" customFormat="1" ht="16" customHeight="1" x14ac:dyDescent="0.2"/>
    <row r="3514" customFormat="1" ht="16" customHeight="1" x14ac:dyDescent="0.2"/>
    <row r="3515" customFormat="1" ht="16" customHeight="1" x14ac:dyDescent="0.2"/>
    <row r="3516" customFormat="1" ht="16" customHeight="1" x14ac:dyDescent="0.2"/>
    <row r="3517" customFormat="1" ht="16" customHeight="1" x14ac:dyDescent="0.2"/>
    <row r="3518" customFormat="1" ht="16" customHeight="1" x14ac:dyDescent="0.2"/>
    <row r="3519" customFormat="1" ht="16" customHeight="1" x14ac:dyDescent="0.2"/>
    <row r="3520" customFormat="1" ht="16" customHeight="1" x14ac:dyDescent="0.2"/>
    <row r="3521" customFormat="1" ht="16" customHeight="1" x14ac:dyDescent="0.2"/>
    <row r="3522" customFormat="1" ht="16" customHeight="1" x14ac:dyDescent="0.2"/>
    <row r="3523" customFormat="1" ht="16" customHeight="1" x14ac:dyDescent="0.2"/>
    <row r="3524" customFormat="1" ht="16" customHeight="1" x14ac:dyDescent="0.2"/>
    <row r="3525" customFormat="1" ht="16" customHeight="1" x14ac:dyDescent="0.2"/>
    <row r="3526" customFormat="1" ht="16" customHeight="1" x14ac:dyDescent="0.2"/>
    <row r="3527" customFormat="1" ht="16" customHeight="1" x14ac:dyDescent="0.2"/>
    <row r="3528" customFormat="1" ht="16" customHeight="1" x14ac:dyDescent="0.2"/>
    <row r="3529" customFormat="1" ht="16" customHeight="1" x14ac:dyDescent="0.2"/>
    <row r="3530" customFormat="1" ht="16" customHeight="1" x14ac:dyDescent="0.2"/>
    <row r="3531" customFormat="1" ht="16" customHeight="1" x14ac:dyDescent="0.2"/>
    <row r="3532" customFormat="1" ht="16" customHeight="1" x14ac:dyDescent="0.2"/>
    <row r="3533" customFormat="1" ht="16" customHeight="1" x14ac:dyDescent="0.2"/>
    <row r="3534" customFormat="1" ht="16" customHeight="1" x14ac:dyDescent="0.2"/>
    <row r="3535" customFormat="1" ht="16" customHeight="1" x14ac:dyDescent="0.2"/>
    <row r="3536" customFormat="1" ht="16" customHeight="1" x14ac:dyDescent="0.2"/>
    <row r="3537" customFormat="1" ht="16" customHeight="1" x14ac:dyDescent="0.2"/>
    <row r="3538" customFormat="1" ht="16" customHeight="1" x14ac:dyDescent="0.2"/>
    <row r="3539" customFormat="1" ht="16" customHeight="1" x14ac:dyDescent="0.2"/>
    <row r="3540" customFormat="1" ht="16" customHeight="1" x14ac:dyDescent="0.2"/>
    <row r="3541" customFormat="1" ht="16" customHeight="1" x14ac:dyDescent="0.2"/>
    <row r="3542" customFormat="1" ht="16" customHeight="1" x14ac:dyDescent="0.2"/>
    <row r="3543" customFormat="1" ht="16" customHeight="1" x14ac:dyDescent="0.2"/>
    <row r="3544" customFormat="1" ht="16" customHeight="1" x14ac:dyDescent="0.2"/>
    <row r="3545" customFormat="1" ht="16" customHeight="1" x14ac:dyDescent="0.2"/>
    <row r="3546" customFormat="1" ht="16" customHeight="1" x14ac:dyDescent="0.2"/>
    <row r="3547" customFormat="1" ht="16" customHeight="1" x14ac:dyDescent="0.2"/>
    <row r="3548" customFormat="1" ht="16" customHeight="1" x14ac:dyDescent="0.2"/>
    <row r="3549" customFormat="1" ht="16" customHeight="1" x14ac:dyDescent="0.2"/>
    <row r="3550" customFormat="1" ht="16" customHeight="1" x14ac:dyDescent="0.2"/>
    <row r="3551" customFormat="1" ht="16" customHeight="1" x14ac:dyDescent="0.2"/>
    <row r="3552" customFormat="1" ht="16" customHeight="1" x14ac:dyDescent="0.2"/>
    <row r="3553" customFormat="1" ht="16" customHeight="1" x14ac:dyDescent="0.2"/>
    <row r="3554" customFormat="1" ht="16" customHeight="1" x14ac:dyDescent="0.2"/>
    <row r="3555" customFormat="1" ht="16" customHeight="1" x14ac:dyDescent="0.2"/>
    <row r="3556" customFormat="1" ht="16" customHeight="1" x14ac:dyDescent="0.2"/>
    <row r="3557" customFormat="1" ht="16" customHeight="1" x14ac:dyDescent="0.2"/>
    <row r="3558" customFormat="1" ht="16" customHeight="1" x14ac:dyDescent="0.2"/>
    <row r="3559" customFormat="1" ht="16" customHeight="1" x14ac:dyDescent="0.2"/>
    <row r="3560" customFormat="1" ht="16" customHeight="1" x14ac:dyDescent="0.2"/>
    <row r="3561" customFormat="1" ht="16" customHeight="1" x14ac:dyDescent="0.2"/>
    <row r="3562" customFormat="1" ht="16" customHeight="1" x14ac:dyDescent="0.2"/>
    <row r="3563" customFormat="1" ht="16" customHeight="1" x14ac:dyDescent="0.2"/>
    <row r="3564" customFormat="1" ht="16" customHeight="1" x14ac:dyDescent="0.2"/>
    <row r="3565" customFormat="1" ht="16" customHeight="1" x14ac:dyDescent="0.2"/>
    <row r="3566" customFormat="1" ht="16" customHeight="1" x14ac:dyDescent="0.2"/>
    <row r="3567" customFormat="1" ht="16" customHeight="1" x14ac:dyDescent="0.2"/>
    <row r="3568" customFormat="1" ht="16" customHeight="1" x14ac:dyDescent="0.2"/>
    <row r="3569" customFormat="1" ht="16" customHeight="1" x14ac:dyDescent="0.2"/>
    <row r="3570" customFormat="1" ht="16" customHeight="1" x14ac:dyDescent="0.2"/>
    <row r="3571" customFormat="1" ht="16" customHeight="1" x14ac:dyDescent="0.2"/>
    <row r="3572" customFormat="1" ht="16" customHeight="1" x14ac:dyDescent="0.2"/>
    <row r="3573" customFormat="1" ht="16" customHeight="1" x14ac:dyDescent="0.2"/>
    <row r="3574" customFormat="1" ht="16" customHeight="1" x14ac:dyDescent="0.2"/>
    <row r="3575" customFormat="1" ht="16" customHeight="1" x14ac:dyDescent="0.2"/>
    <row r="3576" customFormat="1" ht="16" customHeight="1" x14ac:dyDescent="0.2"/>
    <row r="3577" customFormat="1" ht="16" customHeight="1" x14ac:dyDescent="0.2"/>
    <row r="3578" customFormat="1" ht="16" customHeight="1" x14ac:dyDescent="0.2"/>
    <row r="3579" customFormat="1" ht="16" customHeight="1" x14ac:dyDescent="0.2"/>
    <row r="3580" customFormat="1" ht="16" customHeight="1" x14ac:dyDescent="0.2"/>
    <row r="3581" customFormat="1" ht="16" customHeight="1" x14ac:dyDescent="0.2"/>
    <row r="3582" customFormat="1" ht="16" customHeight="1" x14ac:dyDescent="0.2"/>
    <row r="3583" customFormat="1" ht="16" customHeight="1" x14ac:dyDescent="0.2"/>
    <row r="3584" customFormat="1" ht="16" customHeight="1" x14ac:dyDescent="0.2"/>
    <row r="3585" customFormat="1" ht="16" customHeight="1" x14ac:dyDescent="0.2"/>
    <row r="3586" customFormat="1" ht="16" customHeight="1" x14ac:dyDescent="0.2"/>
    <row r="3587" customFormat="1" ht="16" customHeight="1" x14ac:dyDescent="0.2"/>
    <row r="3588" customFormat="1" ht="16" customHeight="1" x14ac:dyDescent="0.2"/>
    <row r="3589" customFormat="1" ht="16" customHeight="1" x14ac:dyDescent="0.2"/>
    <row r="3590" customFormat="1" ht="16" customHeight="1" x14ac:dyDescent="0.2"/>
    <row r="3591" customFormat="1" ht="16" customHeight="1" x14ac:dyDescent="0.2"/>
    <row r="3592" customFormat="1" ht="16" customHeight="1" x14ac:dyDescent="0.2"/>
    <row r="3593" customFormat="1" ht="16" customHeight="1" x14ac:dyDescent="0.2"/>
    <row r="3594" customFormat="1" ht="16" customHeight="1" x14ac:dyDescent="0.2"/>
    <row r="3595" customFormat="1" ht="16" customHeight="1" x14ac:dyDescent="0.2"/>
    <row r="3596" customFormat="1" ht="16" customHeight="1" x14ac:dyDescent="0.2"/>
    <row r="3597" customFormat="1" ht="16" customHeight="1" x14ac:dyDescent="0.2"/>
    <row r="3598" customFormat="1" ht="16" customHeight="1" x14ac:dyDescent="0.2"/>
    <row r="3599" customFormat="1" ht="16" customHeight="1" x14ac:dyDescent="0.2"/>
    <row r="3600" customFormat="1" ht="16" customHeight="1" x14ac:dyDescent="0.2"/>
    <row r="3601" customFormat="1" ht="16" customHeight="1" x14ac:dyDescent="0.2"/>
    <row r="3602" customFormat="1" ht="16" customHeight="1" x14ac:dyDescent="0.2"/>
    <row r="3603" customFormat="1" ht="16" customHeight="1" x14ac:dyDescent="0.2"/>
    <row r="3604" customFormat="1" ht="16" customHeight="1" x14ac:dyDescent="0.2"/>
    <row r="3605" customFormat="1" ht="16" customHeight="1" x14ac:dyDescent="0.2"/>
    <row r="3606" customFormat="1" ht="16" customHeight="1" x14ac:dyDescent="0.2"/>
    <row r="3607" customFormat="1" ht="16" customHeight="1" x14ac:dyDescent="0.2"/>
    <row r="3608" customFormat="1" ht="16" customHeight="1" x14ac:dyDescent="0.2"/>
    <row r="3609" customFormat="1" ht="16" customHeight="1" x14ac:dyDescent="0.2"/>
    <row r="3610" customFormat="1" ht="16" customHeight="1" x14ac:dyDescent="0.2"/>
    <row r="3611" customFormat="1" ht="16" customHeight="1" x14ac:dyDescent="0.2"/>
    <row r="3612" customFormat="1" ht="16" customHeight="1" x14ac:dyDescent="0.2"/>
    <row r="3613" customFormat="1" ht="16" customHeight="1" x14ac:dyDescent="0.2"/>
    <row r="3614" customFormat="1" ht="16" customHeight="1" x14ac:dyDescent="0.2"/>
    <row r="3615" customFormat="1" ht="16" customHeight="1" x14ac:dyDescent="0.2"/>
    <row r="3616" customFormat="1" ht="16" customHeight="1" x14ac:dyDescent="0.2"/>
    <row r="3617" customFormat="1" ht="16" customHeight="1" x14ac:dyDescent="0.2"/>
    <row r="3618" customFormat="1" ht="16" customHeight="1" x14ac:dyDescent="0.2"/>
    <row r="3619" customFormat="1" ht="16" customHeight="1" x14ac:dyDescent="0.2"/>
    <row r="3620" customFormat="1" ht="16" customHeight="1" x14ac:dyDescent="0.2"/>
    <row r="3621" customFormat="1" ht="16" customHeight="1" x14ac:dyDescent="0.2"/>
    <row r="3622" customFormat="1" ht="16" customHeight="1" x14ac:dyDescent="0.2"/>
    <row r="3623" customFormat="1" ht="16" customHeight="1" x14ac:dyDescent="0.2"/>
    <row r="3624" customFormat="1" ht="16" customHeight="1" x14ac:dyDescent="0.2"/>
    <row r="3625" customFormat="1" ht="16" customHeight="1" x14ac:dyDescent="0.2"/>
    <row r="3626" customFormat="1" ht="16" customHeight="1" x14ac:dyDescent="0.2"/>
    <row r="3627" customFormat="1" ht="16" customHeight="1" x14ac:dyDescent="0.2"/>
    <row r="3628" customFormat="1" ht="16" customHeight="1" x14ac:dyDescent="0.2"/>
    <row r="3629" customFormat="1" ht="16" customHeight="1" x14ac:dyDescent="0.2"/>
    <row r="3630" customFormat="1" ht="16" customHeight="1" x14ac:dyDescent="0.2"/>
    <row r="3631" customFormat="1" ht="16" customHeight="1" x14ac:dyDescent="0.2"/>
    <row r="3632" customFormat="1" ht="16" customHeight="1" x14ac:dyDescent="0.2"/>
    <row r="3633" customFormat="1" ht="16" customHeight="1" x14ac:dyDescent="0.2"/>
    <row r="3634" customFormat="1" ht="16" customHeight="1" x14ac:dyDescent="0.2"/>
    <row r="3635" customFormat="1" ht="16" customHeight="1" x14ac:dyDescent="0.2"/>
    <row r="3636" customFormat="1" ht="16" customHeight="1" x14ac:dyDescent="0.2"/>
    <row r="3637" customFormat="1" ht="16" customHeight="1" x14ac:dyDescent="0.2"/>
    <row r="3638" customFormat="1" ht="16" customHeight="1" x14ac:dyDescent="0.2"/>
    <row r="3639" customFormat="1" ht="16" customHeight="1" x14ac:dyDescent="0.2"/>
    <row r="3640" customFormat="1" ht="16" customHeight="1" x14ac:dyDescent="0.2"/>
    <row r="3641" customFormat="1" ht="16" customHeight="1" x14ac:dyDescent="0.2"/>
    <row r="3642" customFormat="1" ht="16" customHeight="1" x14ac:dyDescent="0.2"/>
    <row r="3643" customFormat="1" ht="16" customHeight="1" x14ac:dyDescent="0.2"/>
    <row r="3644" customFormat="1" ht="16" customHeight="1" x14ac:dyDescent="0.2"/>
    <row r="3645" customFormat="1" ht="16" customHeight="1" x14ac:dyDescent="0.2"/>
    <row r="3646" customFormat="1" ht="16" customHeight="1" x14ac:dyDescent="0.2"/>
    <row r="3647" customFormat="1" ht="16" customHeight="1" x14ac:dyDescent="0.2"/>
    <row r="3648" customFormat="1" ht="16" customHeight="1" x14ac:dyDescent="0.2"/>
    <row r="3649" customFormat="1" ht="16" customHeight="1" x14ac:dyDescent="0.2"/>
    <row r="3650" customFormat="1" ht="16" customHeight="1" x14ac:dyDescent="0.2"/>
    <row r="3651" customFormat="1" ht="16" customHeight="1" x14ac:dyDescent="0.2"/>
    <row r="3652" customFormat="1" ht="16" customHeight="1" x14ac:dyDescent="0.2"/>
    <row r="3653" customFormat="1" ht="16" customHeight="1" x14ac:dyDescent="0.2"/>
    <row r="3654" customFormat="1" ht="16" customHeight="1" x14ac:dyDescent="0.2"/>
    <row r="3655" customFormat="1" ht="16" customHeight="1" x14ac:dyDescent="0.2"/>
    <row r="3656" customFormat="1" ht="16" customHeight="1" x14ac:dyDescent="0.2"/>
    <row r="3657" customFormat="1" ht="16" customHeight="1" x14ac:dyDescent="0.2"/>
    <row r="3658" customFormat="1" ht="16" customHeight="1" x14ac:dyDescent="0.2"/>
    <row r="3659" customFormat="1" ht="16" customHeight="1" x14ac:dyDescent="0.2"/>
    <row r="3660" customFormat="1" ht="16" customHeight="1" x14ac:dyDescent="0.2"/>
    <row r="3661" customFormat="1" ht="16" customHeight="1" x14ac:dyDescent="0.2"/>
    <row r="3662" customFormat="1" ht="16" customHeight="1" x14ac:dyDescent="0.2"/>
    <row r="3663" customFormat="1" ht="16" customHeight="1" x14ac:dyDescent="0.2"/>
    <row r="3664" customFormat="1" ht="16" customHeight="1" x14ac:dyDescent="0.2"/>
    <row r="3665" customFormat="1" ht="16" customHeight="1" x14ac:dyDescent="0.2"/>
    <row r="3666" customFormat="1" ht="16" customHeight="1" x14ac:dyDescent="0.2"/>
    <row r="3667" customFormat="1" ht="16" customHeight="1" x14ac:dyDescent="0.2"/>
    <row r="3668" customFormat="1" ht="16" customHeight="1" x14ac:dyDescent="0.2"/>
    <row r="3669" customFormat="1" ht="16" customHeight="1" x14ac:dyDescent="0.2"/>
    <row r="3670" customFormat="1" ht="16" customHeight="1" x14ac:dyDescent="0.2"/>
    <row r="3671" customFormat="1" ht="16" customHeight="1" x14ac:dyDescent="0.2"/>
    <row r="3672" customFormat="1" ht="16" customHeight="1" x14ac:dyDescent="0.2"/>
    <row r="3673" customFormat="1" ht="16" customHeight="1" x14ac:dyDescent="0.2"/>
    <row r="3674" customFormat="1" ht="16" customHeight="1" x14ac:dyDescent="0.2"/>
    <row r="3675" customFormat="1" ht="16" customHeight="1" x14ac:dyDescent="0.2"/>
    <row r="3676" customFormat="1" ht="16" customHeight="1" x14ac:dyDescent="0.2"/>
    <row r="3677" customFormat="1" ht="16" customHeight="1" x14ac:dyDescent="0.2"/>
    <row r="3678" customFormat="1" ht="16" customHeight="1" x14ac:dyDescent="0.2"/>
    <row r="3679" customFormat="1" ht="16" customHeight="1" x14ac:dyDescent="0.2"/>
    <row r="3680" customFormat="1" ht="16" customHeight="1" x14ac:dyDescent="0.2"/>
    <row r="3681" customFormat="1" ht="16" customHeight="1" x14ac:dyDescent="0.2"/>
    <row r="3682" customFormat="1" ht="16" customHeight="1" x14ac:dyDescent="0.2"/>
    <row r="3683" customFormat="1" ht="16" customHeight="1" x14ac:dyDescent="0.2"/>
    <row r="3684" customFormat="1" ht="16" customHeight="1" x14ac:dyDescent="0.2"/>
    <row r="3685" customFormat="1" ht="16" customHeight="1" x14ac:dyDescent="0.2"/>
    <row r="3686" customFormat="1" ht="16" customHeight="1" x14ac:dyDescent="0.2"/>
    <row r="3687" customFormat="1" ht="16" customHeight="1" x14ac:dyDescent="0.2"/>
    <row r="3688" customFormat="1" ht="16" customHeight="1" x14ac:dyDescent="0.2"/>
    <row r="3689" customFormat="1" ht="16" customHeight="1" x14ac:dyDescent="0.2"/>
    <row r="3690" customFormat="1" ht="16" customHeight="1" x14ac:dyDescent="0.2"/>
    <row r="3691" customFormat="1" ht="16" customHeight="1" x14ac:dyDescent="0.2"/>
    <row r="3692" customFormat="1" ht="16" customHeight="1" x14ac:dyDescent="0.2"/>
    <row r="3693" customFormat="1" ht="16" customHeight="1" x14ac:dyDescent="0.2"/>
    <row r="3694" customFormat="1" ht="16" customHeight="1" x14ac:dyDescent="0.2"/>
    <row r="3695" customFormat="1" ht="16" customHeight="1" x14ac:dyDescent="0.2"/>
    <row r="3696" customFormat="1" ht="16" customHeight="1" x14ac:dyDescent="0.2"/>
    <row r="3697" customFormat="1" ht="16" customHeight="1" x14ac:dyDescent="0.2"/>
    <row r="3698" customFormat="1" ht="16" customHeight="1" x14ac:dyDescent="0.2"/>
    <row r="3699" customFormat="1" ht="16" customHeight="1" x14ac:dyDescent="0.2"/>
    <row r="3700" customFormat="1" ht="16" customHeight="1" x14ac:dyDescent="0.2"/>
    <row r="3701" customFormat="1" ht="16" customHeight="1" x14ac:dyDescent="0.2"/>
    <row r="3702" customFormat="1" ht="16" customHeight="1" x14ac:dyDescent="0.2"/>
    <row r="3703" customFormat="1" ht="16" customHeight="1" x14ac:dyDescent="0.2"/>
    <row r="3704" customFormat="1" ht="16" customHeight="1" x14ac:dyDescent="0.2"/>
    <row r="3705" customFormat="1" ht="16" customHeight="1" x14ac:dyDescent="0.2"/>
    <row r="3706" customFormat="1" ht="16" customHeight="1" x14ac:dyDescent="0.2"/>
    <row r="3707" customFormat="1" ht="16" customHeight="1" x14ac:dyDescent="0.2"/>
    <row r="3708" customFormat="1" ht="16" customHeight="1" x14ac:dyDescent="0.2"/>
    <row r="3709" customFormat="1" ht="16" customHeight="1" x14ac:dyDescent="0.2"/>
    <row r="3710" customFormat="1" ht="16" customHeight="1" x14ac:dyDescent="0.2"/>
    <row r="3711" customFormat="1" ht="16" customHeight="1" x14ac:dyDescent="0.2"/>
    <row r="3712" customFormat="1" ht="16" customHeight="1" x14ac:dyDescent="0.2"/>
    <row r="3713" customFormat="1" ht="16" customHeight="1" x14ac:dyDescent="0.2"/>
    <row r="3714" customFormat="1" ht="16" customHeight="1" x14ac:dyDescent="0.2"/>
    <row r="3715" customFormat="1" ht="16" customHeight="1" x14ac:dyDescent="0.2"/>
    <row r="3716" customFormat="1" ht="16" customHeight="1" x14ac:dyDescent="0.2"/>
    <row r="3717" customFormat="1" ht="16" customHeight="1" x14ac:dyDescent="0.2"/>
    <row r="3718" customFormat="1" ht="16" customHeight="1" x14ac:dyDescent="0.2"/>
    <row r="3719" customFormat="1" ht="16" customHeight="1" x14ac:dyDescent="0.2"/>
    <row r="3720" customFormat="1" ht="16" customHeight="1" x14ac:dyDescent="0.2"/>
    <row r="3721" customFormat="1" ht="16" customHeight="1" x14ac:dyDescent="0.2"/>
    <row r="3722" customFormat="1" ht="16" customHeight="1" x14ac:dyDescent="0.2"/>
    <row r="3723" customFormat="1" ht="16" customHeight="1" x14ac:dyDescent="0.2"/>
    <row r="3724" customFormat="1" ht="16" customHeight="1" x14ac:dyDescent="0.2"/>
    <row r="3725" customFormat="1" ht="16" customHeight="1" x14ac:dyDescent="0.2"/>
    <row r="3726" customFormat="1" ht="16" customHeight="1" x14ac:dyDescent="0.2"/>
    <row r="3727" customFormat="1" ht="16" customHeight="1" x14ac:dyDescent="0.2"/>
    <row r="3728" customFormat="1" ht="16" customHeight="1" x14ac:dyDescent="0.2"/>
    <row r="3729" customFormat="1" ht="16" customHeight="1" x14ac:dyDescent="0.2"/>
    <row r="3730" customFormat="1" ht="16" customHeight="1" x14ac:dyDescent="0.2"/>
    <row r="3731" customFormat="1" ht="16" customHeight="1" x14ac:dyDescent="0.2"/>
    <row r="3732" customFormat="1" ht="16" customHeight="1" x14ac:dyDescent="0.2"/>
    <row r="3733" customFormat="1" ht="16" customHeight="1" x14ac:dyDescent="0.2"/>
    <row r="3734" customFormat="1" ht="16" customHeight="1" x14ac:dyDescent="0.2"/>
    <row r="3735" customFormat="1" ht="16" customHeight="1" x14ac:dyDescent="0.2"/>
    <row r="3736" customFormat="1" ht="16" customHeight="1" x14ac:dyDescent="0.2"/>
    <row r="3737" customFormat="1" ht="16" customHeight="1" x14ac:dyDescent="0.2"/>
    <row r="3738" customFormat="1" ht="16" customHeight="1" x14ac:dyDescent="0.2"/>
    <row r="3739" customFormat="1" ht="16" customHeight="1" x14ac:dyDescent="0.2"/>
    <row r="3740" customFormat="1" ht="16" customHeight="1" x14ac:dyDescent="0.2"/>
    <row r="3741" customFormat="1" ht="16" customHeight="1" x14ac:dyDescent="0.2"/>
    <row r="3742" customFormat="1" ht="16" customHeight="1" x14ac:dyDescent="0.2"/>
    <row r="3743" customFormat="1" ht="16" customHeight="1" x14ac:dyDescent="0.2"/>
    <row r="3744" customFormat="1" ht="16" customHeight="1" x14ac:dyDescent="0.2"/>
    <row r="3745" customFormat="1" ht="16" customHeight="1" x14ac:dyDescent="0.2"/>
    <row r="3746" customFormat="1" ht="16" customHeight="1" x14ac:dyDescent="0.2"/>
    <row r="3747" customFormat="1" ht="16" customHeight="1" x14ac:dyDescent="0.2"/>
    <row r="3748" customFormat="1" ht="16" customHeight="1" x14ac:dyDescent="0.2"/>
    <row r="3749" customFormat="1" ht="16" customHeight="1" x14ac:dyDescent="0.2"/>
    <row r="3750" customFormat="1" ht="16" customHeight="1" x14ac:dyDescent="0.2"/>
    <row r="3751" customFormat="1" ht="16" customHeight="1" x14ac:dyDescent="0.2"/>
    <row r="3752" customFormat="1" ht="16" customHeight="1" x14ac:dyDescent="0.2"/>
    <row r="3753" customFormat="1" ht="16" customHeight="1" x14ac:dyDescent="0.2"/>
    <row r="3754" customFormat="1" ht="16" customHeight="1" x14ac:dyDescent="0.2"/>
    <row r="3755" customFormat="1" ht="16" customHeight="1" x14ac:dyDescent="0.2"/>
    <row r="3756" customFormat="1" ht="16" customHeight="1" x14ac:dyDescent="0.2"/>
    <row r="3757" customFormat="1" ht="16" customHeight="1" x14ac:dyDescent="0.2"/>
    <row r="3758" customFormat="1" ht="16" customHeight="1" x14ac:dyDescent="0.2"/>
    <row r="3759" customFormat="1" ht="16" customHeight="1" x14ac:dyDescent="0.2"/>
    <row r="3760" customFormat="1" ht="16" customHeight="1" x14ac:dyDescent="0.2"/>
    <row r="3761" customFormat="1" ht="16" customHeight="1" x14ac:dyDescent="0.2"/>
    <row r="3762" customFormat="1" ht="16" customHeight="1" x14ac:dyDescent="0.2"/>
    <row r="3763" customFormat="1" ht="16" customHeight="1" x14ac:dyDescent="0.2"/>
    <row r="3764" customFormat="1" ht="16" customHeight="1" x14ac:dyDescent="0.2"/>
    <row r="3765" customFormat="1" ht="16" customHeight="1" x14ac:dyDescent="0.2"/>
    <row r="3766" customFormat="1" ht="16" customHeight="1" x14ac:dyDescent="0.2"/>
    <row r="3767" customFormat="1" ht="16" customHeight="1" x14ac:dyDescent="0.2"/>
    <row r="3768" customFormat="1" ht="16" customHeight="1" x14ac:dyDescent="0.2"/>
    <row r="3769" customFormat="1" ht="16" customHeight="1" x14ac:dyDescent="0.2"/>
    <row r="3770" customFormat="1" ht="16" customHeight="1" x14ac:dyDescent="0.2"/>
    <row r="3771" customFormat="1" ht="16" customHeight="1" x14ac:dyDescent="0.2"/>
    <row r="3772" customFormat="1" ht="16" customHeight="1" x14ac:dyDescent="0.2"/>
    <row r="3773" customFormat="1" ht="16" customHeight="1" x14ac:dyDescent="0.2"/>
    <row r="3774" customFormat="1" ht="16" customHeight="1" x14ac:dyDescent="0.2"/>
    <row r="3775" customFormat="1" ht="16" customHeight="1" x14ac:dyDescent="0.2"/>
    <row r="3776" customFormat="1" ht="16" customHeight="1" x14ac:dyDescent="0.2"/>
    <row r="3777" customFormat="1" ht="16" customHeight="1" x14ac:dyDescent="0.2"/>
    <row r="3778" customFormat="1" ht="16" customHeight="1" x14ac:dyDescent="0.2"/>
    <row r="3779" customFormat="1" ht="16" customHeight="1" x14ac:dyDescent="0.2"/>
    <row r="3780" customFormat="1" ht="16" customHeight="1" x14ac:dyDescent="0.2"/>
    <row r="3781" customFormat="1" ht="16" customHeight="1" x14ac:dyDescent="0.2"/>
    <row r="3782" customFormat="1" ht="16" customHeight="1" x14ac:dyDescent="0.2"/>
    <row r="3783" customFormat="1" ht="16" customHeight="1" x14ac:dyDescent="0.2"/>
    <row r="3784" customFormat="1" ht="16" customHeight="1" x14ac:dyDescent="0.2"/>
    <row r="3785" customFormat="1" ht="16" customHeight="1" x14ac:dyDescent="0.2"/>
    <row r="3786" customFormat="1" ht="16" customHeight="1" x14ac:dyDescent="0.2"/>
    <row r="3787" customFormat="1" ht="16" customHeight="1" x14ac:dyDescent="0.2"/>
    <row r="3788" customFormat="1" ht="16" customHeight="1" x14ac:dyDescent="0.2"/>
    <row r="3789" customFormat="1" ht="16" customHeight="1" x14ac:dyDescent="0.2"/>
    <row r="3790" customFormat="1" ht="16" customHeight="1" x14ac:dyDescent="0.2"/>
    <row r="3791" customFormat="1" ht="16" customHeight="1" x14ac:dyDescent="0.2"/>
    <row r="3792" customFormat="1" ht="16" customHeight="1" x14ac:dyDescent="0.2"/>
    <row r="3793" customFormat="1" ht="16" customHeight="1" x14ac:dyDescent="0.2"/>
    <row r="3794" customFormat="1" ht="16" customHeight="1" x14ac:dyDescent="0.2"/>
    <row r="3795" customFormat="1" ht="16" customHeight="1" x14ac:dyDescent="0.2"/>
    <row r="3796" customFormat="1" ht="16" customHeight="1" x14ac:dyDescent="0.2"/>
    <row r="3797" customFormat="1" ht="16" customHeight="1" x14ac:dyDescent="0.2"/>
    <row r="3798" customFormat="1" ht="16" customHeight="1" x14ac:dyDescent="0.2"/>
    <row r="3799" customFormat="1" ht="16" customHeight="1" x14ac:dyDescent="0.2"/>
    <row r="3800" customFormat="1" ht="16" customHeight="1" x14ac:dyDescent="0.2"/>
    <row r="3801" customFormat="1" ht="16" customHeight="1" x14ac:dyDescent="0.2"/>
    <row r="3802" customFormat="1" ht="16" customHeight="1" x14ac:dyDescent="0.2"/>
    <row r="3803" customFormat="1" ht="16" customHeight="1" x14ac:dyDescent="0.2"/>
    <row r="3804" customFormat="1" ht="16" customHeight="1" x14ac:dyDescent="0.2"/>
    <row r="3805" customFormat="1" ht="16" customHeight="1" x14ac:dyDescent="0.2"/>
    <row r="3806" customFormat="1" ht="16" customHeight="1" x14ac:dyDescent="0.2"/>
    <row r="3807" customFormat="1" ht="16" customHeight="1" x14ac:dyDescent="0.2"/>
    <row r="3808" customFormat="1" ht="16" customHeight="1" x14ac:dyDescent="0.2"/>
    <row r="3809" customFormat="1" ht="16" customHeight="1" x14ac:dyDescent="0.2"/>
    <row r="3810" customFormat="1" ht="16" customHeight="1" x14ac:dyDescent="0.2"/>
    <row r="3811" customFormat="1" ht="16" customHeight="1" x14ac:dyDescent="0.2"/>
    <row r="3812" customFormat="1" ht="16" customHeight="1" x14ac:dyDescent="0.2"/>
    <row r="3813" customFormat="1" ht="16" customHeight="1" x14ac:dyDescent="0.2"/>
    <row r="3814" customFormat="1" ht="16" customHeight="1" x14ac:dyDescent="0.2"/>
    <row r="3815" customFormat="1" ht="16" customHeight="1" x14ac:dyDescent="0.2"/>
    <row r="3816" customFormat="1" ht="16" customHeight="1" x14ac:dyDescent="0.2"/>
    <row r="3817" customFormat="1" ht="16" customHeight="1" x14ac:dyDescent="0.2"/>
    <row r="3818" customFormat="1" ht="16" customHeight="1" x14ac:dyDescent="0.2"/>
    <row r="3819" customFormat="1" ht="16" customHeight="1" x14ac:dyDescent="0.2"/>
    <row r="3820" customFormat="1" ht="16" customHeight="1" x14ac:dyDescent="0.2"/>
    <row r="3821" customFormat="1" ht="16" customHeight="1" x14ac:dyDescent="0.2"/>
    <row r="3822" customFormat="1" ht="16" customHeight="1" x14ac:dyDescent="0.2"/>
    <row r="3823" customFormat="1" ht="16" customHeight="1" x14ac:dyDescent="0.2"/>
    <row r="3824" customFormat="1" ht="16" customHeight="1" x14ac:dyDescent="0.2"/>
    <row r="3825" customFormat="1" ht="16" customHeight="1" x14ac:dyDescent="0.2"/>
    <row r="3826" customFormat="1" ht="16" customHeight="1" x14ac:dyDescent="0.2"/>
    <row r="3827" customFormat="1" ht="16" customHeight="1" x14ac:dyDescent="0.2"/>
    <row r="3828" customFormat="1" ht="16" customHeight="1" x14ac:dyDescent="0.2"/>
    <row r="3829" customFormat="1" ht="16" customHeight="1" x14ac:dyDescent="0.2"/>
    <row r="3830" customFormat="1" ht="16" customHeight="1" x14ac:dyDescent="0.2"/>
    <row r="3831" customFormat="1" ht="16" customHeight="1" x14ac:dyDescent="0.2"/>
    <row r="3832" customFormat="1" ht="16" customHeight="1" x14ac:dyDescent="0.2"/>
    <row r="3833" customFormat="1" ht="16" customHeight="1" x14ac:dyDescent="0.2"/>
    <row r="3834" customFormat="1" ht="16" customHeight="1" x14ac:dyDescent="0.2"/>
    <row r="3835" customFormat="1" ht="16" customHeight="1" x14ac:dyDescent="0.2"/>
    <row r="3836" customFormat="1" ht="16" customHeight="1" x14ac:dyDescent="0.2"/>
    <row r="3837" customFormat="1" ht="16" customHeight="1" x14ac:dyDescent="0.2"/>
    <row r="3838" customFormat="1" ht="16" customHeight="1" x14ac:dyDescent="0.2"/>
    <row r="3839" customFormat="1" ht="16" customHeight="1" x14ac:dyDescent="0.2"/>
    <row r="3840" customFormat="1" ht="16" customHeight="1" x14ac:dyDescent="0.2"/>
    <row r="3841" customFormat="1" ht="16" customHeight="1" x14ac:dyDescent="0.2"/>
    <row r="3842" customFormat="1" ht="16" customHeight="1" x14ac:dyDescent="0.2"/>
    <row r="3843" customFormat="1" ht="16" customHeight="1" x14ac:dyDescent="0.2"/>
    <row r="3844" customFormat="1" ht="16" customHeight="1" x14ac:dyDescent="0.2"/>
    <row r="3845" customFormat="1" ht="16" customHeight="1" x14ac:dyDescent="0.2"/>
    <row r="3846" customFormat="1" ht="16" customHeight="1" x14ac:dyDescent="0.2"/>
    <row r="3847" customFormat="1" ht="16" customHeight="1" x14ac:dyDescent="0.2"/>
    <row r="3848" customFormat="1" ht="16" customHeight="1" x14ac:dyDescent="0.2"/>
    <row r="3849" customFormat="1" ht="16" customHeight="1" x14ac:dyDescent="0.2"/>
    <row r="3850" customFormat="1" ht="16" customHeight="1" x14ac:dyDescent="0.2"/>
    <row r="3851" customFormat="1" ht="16" customHeight="1" x14ac:dyDescent="0.2"/>
    <row r="3852" customFormat="1" ht="16" customHeight="1" x14ac:dyDescent="0.2"/>
    <row r="3853" customFormat="1" ht="16" customHeight="1" x14ac:dyDescent="0.2"/>
    <row r="3854" customFormat="1" ht="16" customHeight="1" x14ac:dyDescent="0.2"/>
    <row r="3855" customFormat="1" ht="16" customHeight="1" x14ac:dyDescent="0.2"/>
    <row r="3856" customFormat="1" ht="16" customHeight="1" x14ac:dyDescent="0.2"/>
    <row r="3857" customFormat="1" ht="16" customHeight="1" x14ac:dyDescent="0.2"/>
    <row r="3858" customFormat="1" ht="16" customHeight="1" x14ac:dyDescent="0.2"/>
    <row r="3859" customFormat="1" ht="16" customHeight="1" x14ac:dyDescent="0.2"/>
    <row r="3860" customFormat="1" ht="16" customHeight="1" x14ac:dyDescent="0.2"/>
    <row r="3861" customFormat="1" ht="16" customHeight="1" x14ac:dyDescent="0.2"/>
    <row r="3862" customFormat="1" ht="16" customHeight="1" x14ac:dyDescent="0.2"/>
    <row r="3863" customFormat="1" ht="16" customHeight="1" x14ac:dyDescent="0.2"/>
    <row r="3864" customFormat="1" ht="16" customHeight="1" x14ac:dyDescent="0.2"/>
    <row r="3865" customFormat="1" ht="16" customHeight="1" x14ac:dyDescent="0.2"/>
    <row r="3866" customFormat="1" ht="16" customHeight="1" x14ac:dyDescent="0.2"/>
    <row r="3867" customFormat="1" ht="16" customHeight="1" x14ac:dyDescent="0.2"/>
    <row r="3868" customFormat="1" ht="16" customHeight="1" x14ac:dyDescent="0.2"/>
    <row r="3869" customFormat="1" ht="16" customHeight="1" x14ac:dyDescent="0.2"/>
    <row r="3870" customFormat="1" ht="16" customHeight="1" x14ac:dyDescent="0.2"/>
    <row r="3871" customFormat="1" ht="16" customHeight="1" x14ac:dyDescent="0.2"/>
    <row r="3872" customFormat="1" ht="16" customHeight="1" x14ac:dyDescent="0.2"/>
    <row r="3873" customFormat="1" ht="16" customHeight="1" x14ac:dyDescent="0.2"/>
    <row r="3874" customFormat="1" ht="16" customHeight="1" x14ac:dyDescent="0.2"/>
    <row r="3875" customFormat="1" ht="16" customHeight="1" x14ac:dyDescent="0.2"/>
    <row r="3876" customFormat="1" ht="16" customHeight="1" x14ac:dyDescent="0.2"/>
    <row r="3877" customFormat="1" ht="16" customHeight="1" x14ac:dyDescent="0.2"/>
    <row r="3878" customFormat="1" ht="16" customHeight="1" x14ac:dyDescent="0.2"/>
    <row r="3879" customFormat="1" ht="16" customHeight="1" x14ac:dyDescent="0.2"/>
    <row r="3880" customFormat="1" ht="16" customHeight="1" x14ac:dyDescent="0.2"/>
    <row r="3881" customFormat="1" ht="16" customHeight="1" x14ac:dyDescent="0.2"/>
    <row r="3882" customFormat="1" ht="16" customHeight="1" x14ac:dyDescent="0.2"/>
    <row r="3883" customFormat="1" ht="16" customHeight="1" x14ac:dyDescent="0.2"/>
    <row r="3884" customFormat="1" ht="16" customHeight="1" x14ac:dyDescent="0.2"/>
    <row r="3885" customFormat="1" ht="16" customHeight="1" x14ac:dyDescent="0.2"/>
    <row r="3886" customFormat="1" ht="16" customHeight="1" x14ac:dyDescent="0.2"/>
    <row r="3887" customFormat="1" ht="16" customHeight="1" x14ac:dyDescent="0.2"/>
    <row r="3888" customFormat="1" ht="16" customHeight="1" x14ac:dyDescent="0.2"/>
    <row r="3889" customFormat="1" ht="16" customHeight="1" x14ac:dyDescent="0.2"/>
    <row r="3890" customFormat="1" ht="16" customHeight="1" x14ac:dyDescent="0.2"/>
    <row r="3891" customFormat="1" ht="16" customHeight="1" x14ac:dyDescent="0.2"/>
    <row r="3892" customFormat="1" ht="16" customHeight="1" x14ac:dyDescent="0.2"/>
    <row r="3893" customFormat="1" ht="16" customHeight="1" x14ac:dyDescent="0.2"/>
    <row r="3894" customFormat="1" ht="16" customHeight="1" x14ac:dyDescent="0.2"/>
    <row r="3895" customFormat="1" ht="16" customHeight="1" x14ac:dyDescent="0.2"/>
    <row r="3896" customFormat="1" ht="16" customHeight="1" x14ac:dyDescent="0.2"/>
    <row r="3897" customFormat="1" ht="16" customHeight="1" x14ac:dyDescent="0.2"/>
    <row r="3898" customFormat="1" ht="16" customHeight="1" x14ac:dyDescent="0.2"/>
    <row r="3899" customFormat="1" ht="16" customHeight="1" x14ac:dyDescent="0.2"/>
    <row r="3900" customFormat="1" ht="16" customHeight="1" x14ac:dyDescent="0.2"/>
    <row r="3901" customFormat="1" ht="16" customHeight="1" x14ac:dyDescent="0.2"/>
    <row r="3902" customFormat="1" ht="16" customHeight="1" x14ac:dyDescent="0.2"/>
    <row r="3903" customFormat="1" ht="16" customHeight="1" x14ac:dyDescent="0.2"/>
    <row r="3904" customFormat="1" ht="16" customHeight="1" x14ac:dyDescent="0.2"/>
    <row r="3905" customFormat="1" ht="16" customHeight="1" x14ac:dyDescent="0.2"/>
    <row r="3906" customFormat="1" ht="16" customHeight="1" x14ac:dyDescent="0.2"/>
    <row r="3907" customFormat="1" ht="16" customHeight="1" x14ac:dyDescent="0.2"/>
    <row r="3908" customFormat="1" ht="16" customHeight="1" x14ac:dyDescent="0.2"/>
    <row r="3909" customFormat="1" ht="16" customHeight="1" x14ac:dyDescent="0.2"/>
    <row r="3910" customFormat="1" ht="16" customHeight="1" x14ac:dyDescent="0.2"/>
    <row r="3911" customFormat="1" ht="16" customHeight="1" x14ac:dyDescent="0.2"/>
    <row r="3912" customFormat="1" ht="16" customHeight="1" x14ac:dyDescent="0.2"/>
    <row r="3913" customFormat="1" ht="16" customHeight="1" x14ac:dyDescent="0.2"/>
    <row r="3914" customFormat="1" ht="16" customHeight="1" x14ac:dyDescent="0.2"/>
    <row r="3915" customFormat="1" ht="16" customHeight="1" x14ac:dyDescent="0.2"/>
    <row r="3916" customFormat="1" ht="16" customHeight="1" x14ac:dyDescent="0.2"/>
    <row r="3917" customFormat="1" ht="16" customHeight="1" x14ac:dyDescent="0.2"/>
    <row r="3918" customFormat="1" ht="16" customHeight="1" x14ac:dyDescent="0.2"/>
    <row r="3919" customFormat="1" ht="16" customHeight="1" x14ac:dyDescent="0.2"/>
    <row r="3920" customFormat="1" ht="16" customHeight="1" x14ac:dyDescent="0.2"/>
    <row r="3921" customFormat="1" ht="16" customHeight="1" x14ac:dyDescent="0.2"/>
    <row r="3922" customFormat="1" ht="16" customHeight="1" x14ac:dyDescent="0.2"/>
    <row r="3923" customFormat="1" ht="16" customHeight="1" x14ac:dyDescent="0.2"/>
    <row r="3924" customFormat="1" ht="16" customHeight="1" x14ac:dyDescent="0.2"/>
    <row r="3925" customFormat="1" ht="16" customHeight="1" x14ac:dyDescent="0.2"/>
    <row r="3926" customFormat="1" ht="16" customHeight="1" x14ac:dyDescent="0.2"/>
    <row r="3927" customFormat="1" ht="16" customHeight="1" x14ac:dyDescent="0.2"/>
    <row r="3928" customFormat="1" ht="16" customHeight="1" x14ac:dyDescent="0.2"/>
    <row r="3929" customFormat="1" ht="16" customHeight="1" x14ac:dyDescent="0.2"/>
    <row r="3930" customFormat="1" ht="16" customHeight="1" x14ac:dyDescent="0.2"/>
    <row r="3931" customFormat="1" ht="16" customHeight="1" x14ac:dyDescent="0.2"/>
    <row r="3932" customFormat="1" ht="16" customHeight="1" x14ac:dyDescent="0.2"/>
    <row r="3933" customFormat="1" ht="16" customHeight="1" x14ac:dyDescent="0.2"/>
    <row r="3934" customFormat="1" ht="16" customHeight="1" x14ac:dyDescent="0.2"/>
    <row r="3935" customFormat="1" ht="16" customHeight="1" x14ac:dyDescent="0.2"/>
    <row r="3936" customFormat="1" ht="16" customHeight="1" x14ac:dyDescent="0.2"/>
    <row r="3937" customFormat="1" ht="16" customHeight="1" x14ac:dyDescent="0.2"/>
    <row r="3938" customFormat="1" ht="16" customHeight="1" x14ac:dyDescent="0.2"/>
    <row r="3939" customFormat="1" ht="16" customHeight="1" x14ac:dyDescent="0.2"/>
    <row r="3940" customFormat="1" ht="16" customHeight="1" x14ac:dyDescent="0.2"/>
    <row r="3941" customFormat="1" ht="16" customHeight="1" x14ac:dyDescent="0.2"/>
    <row r="3942" customFormat="1" ht="16" customHeight="1" x14ac:dyDescent="0.2"/>
    <row r="3943" customFormat="1" ht="16" customHeight="1" x14ac:dyDescent="0.2"/>
    <row r="3944" customFormat="1" ht="16" customHeight="1" x14ac:dyDescent="0.2"/>
    <row r="3945" customFormat="1" ht="16" customHeight="1" x14ac:dyDescent="0.2"/>
    <row r="3946" customFormat="1" ht="16" customHeight="1" x14ac:dyDescent="0.2"/>
    <row r="3947" customFormat="1" ht="16" customHeight="1" x14ac:dyDescent="0.2"/>
    <row r="3948" customFormat="1" ht="16" customHeight="1" x14ac:dyDescent="0.2"/>
    <row r="3949" customFormat="1" ht="16" customHeight="1" x14ac:dyDescent="0.2"/>
    <row r="3950" customFormat="1" ht="16" customHeight="1" x14ac:dyDescent="0.2"/>
    <row r="3951" customFormat="1" ht="16" customHeight="1" x14ac:dyDescent="0.2"/>
    <row r="3952" customFormat="1" ht="16" customHeight="1" x14ac:dyDescent="0.2"/>
    <row r="3953" customFormat="1" ht="16" customHeight="1" x14ac:dyDescent="0.2"/>
    <row r="3954" customFormat="1" ht="16" customHeight="1" x14ac:dyDescent="0.2"/>
    <row r="3955" customFormat="1" ht="16" customHeight="1" x14ac:dyDescent="0.2"/>
    <row r="3956" customFormat="1" ht="16" customHeight="1" x14ac:dyDescent="0.2"/>
    <row r="3957" customFormat="1" ht="16" customHeight="1" x14ac:dyDescent="0.2"/>
    <row r="3958" customFormat="1" ht="16" customHeight="1" x14ac:dyDescent="0.2"/>
    <row r="3959" customFormat="1" ht="16" customHeight="1" x14ac:dyDescent="0.2"/>
    <row r="3960" customFormat="1" ht="16" customHeight="1" x14ac:dyDescent="0.2"/>
    <row r="3961" customFormat="1" ht="16" customHeight="1" x14ac:dyDescent="0.2"/>
    <row r="3962" customFormat="1" ht="16" customHeight="1" x14ac:dyDescent="0.2"/>
    <row r="3963" customFormat="1" ht="16" customHeight="1" x14ac:dyDescent="0.2"/>
    <row r="3964" customFormat="1" ht="16" customHeight="1" x14ac:dyDescent="0.2"/>
    <row r="3965" customFormat="1" ht="16" customHeight="1" x14ac:dyDescent="0.2"/>
    <row r="3966" customFormat="1" ht="16" customHeight="1" x14ac:dyDescent="0.2"/>
    <row r="3967" customFormat="1" ht="16" customHeight="1" x14ac:dyDescent="0.2"/>
    <row r="3968" customFormat="1" ht="16" customHeight="1" x14ac:dyDescent="0.2"/>
    <row r="3969" customFormat="1" ht="16" customHeight="1" x14ac:dyDescent="0.2"/>
    <row r="3970" customFormat="1" ht="16" customHeight="1" x14ac:dyDescent="0.2"/>
    <row r="3971" customFormat="1" ht="16" customHeight="1" x14ac:dyDescent="0.2"/>
    <row r="3972" customFormat="1" ht="16" customHeight="1" x14ac:dyDescent="0.2"/>
    <row r="3973" customFormat="1" ht="16" customHeight="1" x14ac:dyDescent="0.2"/>
    <row r="3974" customFormat="1" ht="16" customHeight="1" x14ac:dyDescent="0.2"/>
    <row r="3975" customFormat="1" ht="16" customHeight="1" x14ac:dyDescent="0.2"/>
    <row r="3976" customFormat="1" ht="16" customHeight="1" x14ac:dyDescent="0.2"/>
    <row r="3977" customFormat="1" ht="16" customHeight="1" x14ac:dyDescent="0.2"/>
    <row r="3978" customFormat="1" ht="16" customHeight="1" x14ac:dyDescent="0.2"/>
    <row r="3979" customFormat="1" ht="16" customHeight="1" x14ac:dyDescent="0.2"/>
    <row r="3980" customFormat="1" ht="16" customHeight="1" x14ac:dyDescent="0.2"/>
    <row r="3981" customFormat="1" ht="16" customHeight="1" x14ac:dyDescent="0.2"/>
    <row r="3982" customFormat="1" ht="16" customHeight="1" x14ac:dyDescent="0.2"/>
    <row r="3983" customFormat="1" ht="16" customHeight="1" x14ac:dyDescent="0.2"/>
    <row r="3984" customFormat="1" ht="16" customHeight="1" x14ac:dyDescent="0.2"/>
    <row r="3985" customFormat="1" ht="16" customHeight="1" x14ac:dyDescent="0.2"/>
    <row r="3986" customFormat="1" ht="16" customHeight="1" x14ac:dyDescent="0.2"/>
    <row r="3987" customFormat="1" ht="16" customHeight="1" x14ac:dyDescent="0.2"/>
    <row r="3988" customFormat="1" ht="16" customHeight="1" x14ac:dyDescent="0.2"/>
    <row r="3989" customFormat="1" ht="16" customHeight="1" x14ac:dyDescent="0.2"/>
    <row r="3990" customFormat="1" ht="16" customHeight="1" x14ac:dyDescent="0.2"/>
    <row r="3991" customFormat="1" ht="16" customHeight="1" x14ac:dyDescent="0.2"/>
    <row r="3992" customFormat="1" ht="16" customHeight="1" x14ac:dyDescent="0.2"/>
    <row r="3993" customFormat="1" ht="16" customHeight="1" x14ac:dyDescent="0.2"/>
    <row r="3994" customFormat="1" ht="16" customHeight="1" x14ac:dyDescent="0.2"/>
    <row r="3995" customFormat="1" ht="16" customHeight="1" x14ac:dyDescent="0.2"/>
    <row r="3996" customFormat="1" ht="16" customHeight="1" x14ac:dyDescent="0.2"/>
    <row r="3997" customFormat="1" ht="16" customHeight="1" x14ac:dyDescent="0.2"/>
    <row r="3998" customFormat="1" ht="16" customHeight="1" x14ac:dyDescent="0.2"/>
    <row r="3999" customFormat="1" ht="16" customHeight="1" x14ac:dyDescent="0.2"/>
    <row r="4000" customFormat="1" ht="16" customHeight="1" x14ac:dyDescent="0.2"/>
    <row r="4001" customFormat="1" ht="16" customHeight="1" x14ac:dyDescent="0.2"/>
    <row r="4002" customFormat="1" ht="16" customHeight="1" x14ac:dyDescent="0.2"/>
    <row r="4003" customFormat="1" ht="16" customHeight="1" x14ac:dyDescent="0.2"/>
    <row r="4004" customFormat="1" ht="16" customHeight="1" x14ac:dyDescent="0.2"/>
    <row r="4005" customFormat="1" ht="16" customHeight="1" x14ac:dyDescent="0.2"/>
    <row r="4006" customFormat="1" ht="16" customHeight="1" x14ac:dyDescent="0.2"/>
    <row r="4007" customFormat="1" ht="16" customHeight="1" x14ac:dyDescent="0.2"/>
    <row r="4008" customFormat="1" ht="16" customHeight="1" x14ac:dyDescent="0.2"/>
    <row r="4009" customFormat="1" ht="16" customHeight="1" x14ac:dyDescent="0.2"/>
    <row r="4010" customFormat="1" ht="16" customHeight="1" x14ac:dyDescent="0.2"/>
    <row r="4011" customFormat="1" ht="16" customHeight="1" x14ac:dyDescent="0.2"/>
    <row r="4012" customFormat="1" ht="16" customHeight="1" x14ac:dyDescent="0.2"/>
    <row r="4013" customFormat="1" ht="16" customHeight="1" x14ac:dyDescent="0.2"/>
    <row r="4014" customFormat="1" ht="16" customHeight="1" x14ac:dyDescent="0.2"/>
    <row r="4015" customFormat="1" ht="16" customHeight="1" x14ac:dyDescent="0.2"/>
    <row r="4016" customFormat="1" ht="16" customHeight="1" x14ac:dyDescent="0.2"/>
    <row r="4017" customFormat="1" ht="16" customHeight="1" x14ac:dyDescent="0.2"/>
    <row r="4018" customFormat="1" ht="16" customHeight="1" x14ac:dyDescent="0.2"/>
    <row r="4019" customFormat="1" ht="16" customHeight="1" x14ac:dyDescent="0.2"/>
    <row r="4020" customFormat="1" ht="16" customHeight="1" x14ac:dyDescent="0.2"/>
    <row r="4021" customFormat="1" ht="16" customHeight="1" x14ac:dyDescent="0.2"/>
    <row r="4022" customFormat="1" ht="16" customHeight="1" x14ac:dyDescent="0.2"/>
    <row r="4023" customFormat="1" ht="16" customHeight="1" x14ac:dyDescent="0.2"/>
    <row r="4024" customFormat="1" ht="16" customHeight="1" x14ac:dyDescent="0.2"/>
    <row r="4025" customFormat="1" ht="16" customHeight="1" x14ac:dyDescent="0.2"/>
    <row r="4026" customFormat="1" ht="16" customHeight="1" x14ac:dyDescent="0.2"/>
    <row r="4027" customFormat="1" ht="16" customHeight="1" x14ac:dyDescent="0.2"/>
    <row r="4028" customFormat="1" ht="16" customHeight="1" x14ac:dyDescent="0.2"/>
    <row r="4029" customFormat="1" ht="16" customHeight="1" x14ac:dyDescent="0.2"/>
    <row r="4030" customFormat="1" ht="16" customHeight="1" x14ac:dyDescent="0.2"/>
    <row r="4031" customFormat="1" ht="16" customHeight="1" x14ac:dyDescent="0.2"/>
    <row r="4032" customFormat="1" ht="16" customHeight="1" x14ac:dyDescent="0.2"/>
    <row r="4033" customFormat="1" ht="16" customHeight="1" x14ac:dyDescent="0.2"/>
    <row r="4034" customFormat="1" ht="16" customHeight="1" x14ac:dyDescent="0.2"/>
    <row r="4035" customFormat="1" ht="16" customHeight="1" x14ac:dyDescent="0.2"/>
    <row r="4036" customFormat="1" ht="16" customHeight="1" x14ac:dyDescent="0.2"/>
    <row r="4037" customFormat="1" ht="16" customHeight="1" x14ac:dyDescent="0.2"/>
    <row r="4038" customFormat="1" ht="16" customHeight="1" x14ac:dyDescent="0.2"/>
    <row r="4039" customFormat="1" ht="16" customHeight="1" x14ac:dyDescent="0.2"/>
    <row r="4040" customFormat="1" ht="16" customHeight="1" x14ac:dyDescent="0.2"/>
    <row r="4041" customFormat="1" ht="16" customHeight="1" x14ac:dyDescent="0.2"/>
    <row r="4042" customFormat="1" ht="16" customHeight="1" x14ac:dyDescent="0.2"/>
    <row r="4043" customFormat="1" ht="16" customHeight="1" x14ac:dyDescent="0.2"/>
    <row r="4044" customFormat="1" ht="16" customHeight="1" x14ac:dyDescent="0.2"/>
    <row r="4045" customFormat="1" ht="16" customHeight="1" x14ac:dyDescent="0.2"/>
    <row r="4046" customFormat="1" ht="16" customHeight="1" x14ac:dyDescent="0.2"/>
    <row r="4047" customFormat="1" ht="16" customHeight="1" x14ac:dyDescent="0.2"/>
    <row r="4048" customFormat="1" ht="16" customHeight="1" x14ac:dyDescent="0.2"/>
    <row r="4049" customFormat="1" ht="16" customHeight="1" x14ac:dyDescent="0.2"/>
    <row r="4050" customFormat="1" ht="16" customHeight="1" x14ac:dyDescent="0.2"/>
    <row r="4051" customFormat="1" ht="16" customHeight="1" x14ac:dyDescent="0.2"/>
    <row r="4052" customFormat="1" ht="16" customHeight="1" x14ac:dyDescent="0.2"/>
    <row r="4053" customFormat="1" ht="16" customHeight="1" x14ac:dyDescent="0.2"/>
    <row r="4054" customFormat="1" ht="16" customHeight="1" x14ac:dyDescent="0.2"/>
    <row r="4055" customFormat="1" ht="16" customHeight="1" x14ac:dyDescent="0.2"/>
    <row r="4056" customFormat="1" ht="16" customHeight="1" x14ac:dyDescent="0.2"/>
    <row r="4057" customFormat="1" ht="16" customHeight="1" x14ac:dyDescent="0.2"/>
    <row r="4058" customFormat="1" ht="16" customHeight="1" x14ac:dyDescent="0.2"/>
    <row r="4059" customFormat="1" ht="16" customHeight="1" x14ac:dyDescent="0.2"/>
    <row r="4060" customFormat="1" ht="16" customHeight="1" x14ac:dyDescent="0.2"/>
    <row r="4061" customFormat="1" ht="16" customHeight="1" x14ac:dyDescent="0.2"/>
    <row r="4062" customFormat="1" ht="16" customHeight="1" x14ac:dyDescent="0.2"/>
    <row r="4063" customFormat="1" ht="16" customHeight="1" x14ac:dyDescent="0.2"/>
    <row r="4064" customFormat="1" ht="16" customHeight="1" x14ac:dyDescent="0.2"/>
    <row r="4065" customFormat="1" ht="16" customHeight="1" x14ac:dyDescent="0.2"/>
    <row r="4066" customFormat="1" ht="16" customHeight="1" x14ac:dyDescent="0.2"/>
    <row r="4067" customFormat="1" ht="16" customHeight="1" x14ac:dyDescent="0.2"/>
    <row r="4068" customFormat="1" ht="16" customHeight="1" x14ac:dyDescent="0.2"/>
    <row r="4069" customFormat="1" ht="16" customHeight="1" x14ac:dyDescent="0.2"/>
    <row r="4070" customFormat="1" ht="16" customHeight="1" x14ac:dyDescent="0.2"/>
    <row r="4071" customFormat="1" ht="16" customHeight="1" x14ac:dyDescent="0.2"/>
    <row r="4072" customFormat="1" ht="16" customHeight="1" x14ac:dyDescent="0.2"/>
    <row r="4073" customFormat="1" ht="16" customHeight="1" x14ac:dyDescent="0.2"/>
    <row r="4074" customFormat="1" ht="16" customHeight="1" x14ac:dyDescent="0.2"/>
    <row r="4075" customFormat="1" ht="16" customHeight="1" x14ac:dyDescent="0.2"/>
    <row r="4076" customFormat="1" ht="16" customHeight="1" x14ac:dyDescent="0.2"/>
    <row r="4077" customFormat="1" ht="16" customHeight="1" x14ac:dyDescent="0.2"/>
    <row r="4078" customFormat="1" ht="16" customHeight="1" x14ac:dyDescent="0.2"/>
    <row r="4079" customFormat="1" ht="16" customHeight="1" x14ac:dyDescent="0.2"/>
    <row r="4080" customFormat="1" ht="16" customHeight="1" x14ac:dyDescent="0.2"/>
    <row r="4081" customFormat="1" ht="16" customHeight="1" x14ac:dyDescent="0.2"/>
    <row r="4082" customFormat="1" ht="16" customHeight="1" x14ac:dyDescent="0.2"/>
    <row r="4083" customFormat="1" ht="16" customHeight="1" x14ac:dyDescent="0.2"/>
    <row r="4084" customFormat="1" ht="16" customHeight="1" x14ac:dyDescent="0.2"/>
    <row r="4085" customFormat="1" ht="16" customHeight="1" x14ac:dyDescent="0.2"/>
    <row r="4086" customFormat="1" ht="16" customHeight="1" x14ac:dyDescent="0.2"/>
    <row r="4087" customFormat="1" ht="16" customHeight="1" x14ac:dyDescent="0.2"/>
    <row r="4088" customFormat="1" ht="16" customHeight="1" x14ac:dyDescent="0.2"/>
    <row r="4089" customFormat="1" ht="16" customHeight="1" x14ac:dyDescent="0.2"/>
    <row r="4090" customFormat="1" ht="16" customHeight="1" x14ac:dyDescent="0.2"/>
    <row r="4091" customFormat="1" ht="16" customHeight="1" x14ac:dyDescent="0.2"/>
    <row r="4092" customFormat="1" ht="16" customHeight="1" x14ac:dyDescent="0.2"/>
    <row r="4093" customFormat="1" ht="16" customHeight="1" x14ac:dyDescent="0.2"/>
    <row r="4094" customFormat="1" ht="16" customHeight="1" x14ac:dyDescent="0.2"/>
    <row r="4095" customFormat="1" ht="16" customHeight="1" x14ac:dyDescent="0.2"/>
    <row r="4096" customFormat="1" ht="16" customHeight="1" x14ac:dyDescent="0.2"/>
    <row r="4097" customFormat="1" ht="16" customHeight="1" x14ac:dyDescent="0.2"/>
    <row r="4098" customFormat="1" ht="16" customHeight="1" x14ac:dyDescent="0.2"/>
    <row r="4099" customFormat="1" ht="16" customHeight="1" x14ac:dyDescent="0.2"/>
    <row r="4100" customFormat="1" ht="16" customHeight="1" x14ac:dyDescent="0.2"/>
    <row r="4101" customFormat="1" ht="16" customHeight="1" x14ac:dyDescent="0.2"/>
    <row r="4102" customFormat="1" ht="16" customHeight="1" x14ac:dyDescent="0.2"/>
    <row r="4103" customFormat="1" ht="16" customHeight="1" x14ac:dyDescent="0.2"/>
    <row r="4104" customFormat="1" ht="16" customHeight="1" x14ac:dyDescent="0.2"/>
    <row r="4105" customFormat="1" ht="16" customHeight="1" x14ac:dyDescent="0.2"/>
    <row r="4106" customFormat="1" ht="16" customHeight="1" x14ac:dyDescent="0.2"/>
    <row r="4107" customFormat="1" ht="16" customHeight="1" x14ac:dyDescent="0.2"/>
    <row r="4108" customFormat="1" ht="16" customHeight="1" x14ac:dyDescent="0.2"/>
    <row r="4109" customFormat="1" ht="16" customHeight="1" x14ac:dyDescent="0.2"/>
    <row r="4110" customFormat="1" ht="16" customHeight="1" x14ac:dyDescent="0.2"/>
    <row r="4111" customFormat="1" ht="16" customHeight="1" x14ac:dyDescent="0.2"/>
    <row r="4112" customFormat="1" ht="16" customHeight="1" x14ac:dyDescent="0.2"/>
    <row r="4113" customFormat="1" ht="16" customHeight="1" x14ac:dyDescent="0.2"/>
    <row r="4114" customFormat="1" ht="16" customHeight="1" x14ac:dyDescent="0.2"/>
    <row r="4115" customFormat="1" ht="16" customHeight="1" x14ac:dyDescent="0.2"/>
    <row r="4116" customFormat="1" ht="16" customHeight="1" x14ac:dyDescent="0.2"/>
    <row r="4117" customFormat="1" ht="16" customHeight="1" x14ac:dyDescent="0.2"/>
    <row r="4118" customFormat="1" ht="16" customHeight="1" x14ac:dyDescent="0.2"/>
    <row r="4119" customFormat="1" ht="16" customHeight="1" x14ac:dyDescent="0.2"/>
    <row r="4120" customFormat="1" ht="16" customHeight="1" x14ac:dyDescent="0.2"/>
    <row r="4121" customFormat="1" ht="16" customHeight="1" x14ac:dyDescent="0.2"/>
    <row r="4122" customFormat="1" ht="16" customHeight="1" x14ac:dyDescent="0.2"/>
    <row r="4123" customFormat="1" ht="16" customHeight="1" x14ac:dyDescent="0.2"/>
    <row r="4124" customFormat="1" ht="16" customHeight="1" x14ac:dyDescent="0.2"/>
    <row r="4125" customFormat="1" ht="16" customHeight="1" x14ac:dyDescent="0.2"/>
    <row r="4126" customFormat="1" ht="16" customHeight="1" x14ac:dyDescent="0.2"/>
    <row r="4127" customFormat="1" ht="16" customHeight="1" x14ac:dyDescent="0.2"/>
    <row r="4128" customFormat="1" ht="16" customHeight="1" x14ac:dyDescent="0.2"/>
    <row r="4129" customFormat="1" ht="16" customHeight="1" x14ac:dyDescent="0.2"/>
    <row r="4130" customFormat="1" ht="16" customHeight="1" x14ac:dyDescent="0.2"/>
    <row r="4131" customFormat="1" ht="16" customHeight="1" x14ac:dyDescent="0.2"/>
    <row r="4132" customFormat="1" ht="16" customHeight="1" x14ac:dyDescent="0.2"/>
    <row r="4133" customFormat="1" ht="16" customHeight="1" x14ac:dyDescent="0.2"/>
    <row r="4134" customFormat="1" ht="16" customHeight="1" x14ac:dyDescent="0.2"/>
    <row r="4135" customFormat="1" ht="16" customHeight="1" x14ac:dyDescent="0.2"/>
    <row r="4136" customFormat="1" ht="16" customHeight="1" x14ac:dyDescent="0.2"/>
    <row r="4137" customFormat="1" ht="16" customHeight="1" x14ac:dyDescent="0.2"/>
    <row r="4138" customFormat="1" ht="16" customHeight="1" x14ac:dyDescent="0.2"/>
    <row r="4139" customFormat="1" ht="16" customHeight="1" x14ac:dyDescent="0.2"/>
    <row r="4140" customFormat="1" ht="16" customHeight="1" x14ac:dyDescent="0.2"/>
    <row r="4141" customFormat="1" ht="16" customHeight="1" x14ac:dyDescent="0.2"/>
    <row r="4142" customFormat="1" ht="16" customHeight="1" x14ac:dyDescent="0.2"/>
    <row r="4143" customFormat="1" ht="16" customHeight="1" x14ac:dyDescent="0.2"/>
    <row r="4144" customFormat="1" ht="16" customHeight="1" x14ac:dyDescent="0.2"/>
    <row r="4145" customFormat="1" ht="16" customHeight="1" x14ac:dyDescent="0.2"/>
    <row r="4146" customFormat="1" ht="16" customHeight="1" x14ac:dyDescent="0.2"/>
    <row r="4147" customFormat="1" ht="16" customHeight="1" x14ac:dyDescent="0.2"/>
    <row r="4148" customFormat="1" ht="16" customHeight="1" x14ac:dyDescent="0.2"/>
    <row r="4149" customFormat="1" ht="16" customHeight="1" x14ac:dyDescent="0.2"/>
    <row r="4150" customFormat="1" ht="16" customHeight="1" x14ac:dyDescent="0.2"/>
    <row r="4151" customFormat="1" ht="16" customHeight="1" x14ac:dyDescent="0.2"/>
    <row r="4152" customFormat="1" ht="16" customHeight="1" x14ac:dyDescent="0.2"/>
    <row r="4153" customFormat="1" ht="16" customHeight="1" x14ac:dyDescent="0.2"/>
    <row r="4154" customFormat="1" ht="16" customHeight="1" x14ac:dyDescent="0.2"/>
    <row r="4155" customFormat="1" ht="16" customHeight="1" x14ac:dyDescent="0.2"/>
    <row r="4156" customFormat="1" ht="16" customHeight="1" x14ac:dyDescent="0.2"/>
    <row r="4157" customFormat="1" ht="16" customHeight="1" x14ac:dyDescent="0.2"/>
    <row r="4158" customFormat="1" ht="16" customHeight="1" x14ac:dyDescent="0.2"/>
    <row r="4159" customFormat="1" ht="16" customHeight="1" x14ac:dyDescent="0.2"/>
    <row r="4160" customFormat="1" ht="16" customHeight="1" x14ac:dyDescent="0.2"/>
    <row r="4161" customFormat="1" ht="16" customHeight="1" x14ac:dyDescent="0.2"/>
    <row r="4162" customFormat="1" ht="16" customHeight="1" x14ac:dyDescent="0.2"/>
    <row r="4163" customFormat="1" ht="16" customHeight="1" x14ac:dyDescent="0.2"/>
    <row r="4164" customFormat="1" ht="16" customHeight="1" x14ac:dyDescent="0.2"/>
    <row r="4165" customFormat="1" ht="16" customHeight="1" x14ac:dyDescent="0.2"/>
    <row r="4166" customFormat="1" ht="16" customHeight="1" x14ac:dyDescent="0.2"/>
    <row r="4167" customFormat="1" ht="16" customHeight="1" x14ac:dyDescent="0.2"/>
    <row r="4168" customFormat="1" ht="16" customHeight="1" x14ac:dyDescent="0.2"/>
    <row r="4169" customFormat="1" ht="16" customHeight="1" x14ac:dyDescent="0.2"/>
    <row r="4170" customFormat="1" ht="16" customHeight="1" x14ac:dyDescent="0.2"/>
    <row r="4171" customFormat="1" ht="16" customHeight="1" x14ac:dyDescent="0.2"/>
    <row r="4172" customFormat="1" ht="16" customHeight="1" x14ac:dyDescent="0.2"/>
    <row r="4173" customFormat="1" ht="16" customHeight="1" x14ac:dyDescent="0.2"/>
    <row r="4174" customFormat="1" ht="16" customHeight="1" x14ac:dyDescent="0.2"/>
    <row r="4175" customFormat="1" ht="16" customHeight="1" x14ac:dyDescent="0.2"/>
    <row r="4176" customFormat="1" ht="16" customHeight="1" x14ac:dyDescent="0.2"/>
    <row r="4177" customFormat="1" ht="16" customHeight="1" x14ac:dyDescent="0.2"/>
    <row r="4178" customFormat="1" ht="16" customHeight="1" x14ac:dyDescent="0.2"/>
    <row r="4179" customFormat="1" ht="16" customHeight="1" x14ac:dyDescent="0.2"/>
    <row r="4180" customFormat="1" ht="16" customHeight="1" x14ac:dyDescent="0.2"/>
    <row r="4181" customFormat="1" ht="16" customHeight="1" x14ac:dyDescent="0.2"/>
    <row r="4182" customFormat="1" ht="16" customHeight="1" x14ac:dyDescent="0.2"/>
    <row r="4183" customFormat="1" ht="16" customHeight="1" x14ac:dyDescent="0.2"/>
    <row r="4184" customFormat="1" ht="16" customHeight="1" x14ac:dyDescent="0.2"/>
    <row r="4185" customFormat="1" ht="16" customHeight="1" x14ac:dyDescent="0.2"/>
    <row r="4186" customFormat="1" ht="16" customHeight="1" x14ac:dyDescent="0.2"/>
    <row r="4187" customFormat="1" ht="16" customHeight="1" x14ac:dyDescent="0.2"/>
    <row r="4188" customFormat="1" ht="16" customHeight="1" x14ac:dyDescent="0.2"/>
    <row r="4189" customFormat="1" ht="16" customHeight="1" x14ac:dyDescent="0.2"/>
    <row r="4190" customFormat="1" ht="16" customHeight="1" x14ac:dyDescent="0.2"/>
    <row r="4191" customFormat="1" ht="16" customHeight="1" x14ac:dyDescent="0.2"/>
    <row r="4192" customFormat="1" ht="16" customHeight="1" x14ac:dyDescent="0.2"/>
    <row r="4193" customFormat="1" ht="16" customHeight="1" x14ac:dyDescent="0.2"/>
    <row r="4194" customFormat="1" ht="16" customHeight="1" x14ac:dyDescent="0.2"/>
    <row r="4195" customFormat="1" ht="16" customHeight="1" x14ac:dyDescent="0.2"/>
    <row r="4196" customFormat="1" ht="16" customHeight="1" x14ac:dyDescent="0.2"/>
    <row r="4197" customFormat="1" ht="16" customHeight="1" x14ac:dyDescent="0.2"/>
    <row r="4198" customFormat="1" ht="16" customHeight="1" x14ac:dyDescent="0.2"/>
    <row r="4199" customFormat="1" ht="16" customHeight="1" x14ac:dyDescent="0.2"/>
    <row r="4200" customFormat="1" ht="16" customHeight="1" x14ac:dyDescent="0.2"/>
    <row r="4201" customFormat="1" ht="16" customHeight="1" x14ac:dyDescent="0.2"/>
    <row r="4202" customFormat="1" ht="16" customHeight="1" x14ac:dyDescent="0.2"/>
    <row r="4203" customFormat="1" ht="16" customHeight="1" x14ac:dyDescent="0.2"/>
    <row r="4204" customFormat="1" ht="16" customHeight="1" x14ac:dyDescent="0.2"/>
    <row r="4205" customFormat="1" ht="16" customHeight="1" x14ac:dyDescent="0.2"/>
    <row r="4206" customFormat="1" ht="16" customHeight="1" x14ac:dyDescent="0.2"/>
    <row r="4207" customFormat="1" ht="16" customHeight="1" x14ac:dyDescent="0.2"/>
    <row r="4208" customFormat="1" ht="16" customHeight="1" x14ac:dyDescent="0.2"/>
    <row r="4209" customFormat="1" ht="16" customHeight="1" x14ac:dyDescent="0.2"/>
    <row r="4210" customFormat="1" ht="16" customHeight="1" x14ac:dyDescent="0.2"/>
    <row r="4211" customFormat="1" ht="16" customHeight="1" x14ac:dyDescent="0.2"/>
    <row r="4212" customFormat="1" ht="16" customHeight="1" x14ac:dyDescent="0.2"/>
    <row r="4213" customFormat="1" ht="16" customHeight="1" x14ac:dyDescent="0.2"/>
    <row r="4214" customFormat="1" ht="16" customHeight="1" x14ac:dyDescent="0.2"/>
    <row r="4215" customFormat="1" ht="16" customHeight="1" x14ac:dyDescent="0.2"/>
    <row r="4216" customFormat="1" ht="16" customHeight="1" x14ac:dyDescent="0.2"/>
    <row r="4217" customFormat="1" ht="16" customHeight="1" x14ac:dyDescent="0.2"/>
    <row r="4218" customFormat="1" ht="16" customHeight="1" x14ac:dyDescent="0.2"/>
    <row r="4219" customFormat="1" ht="16" customHeight="1" x14ac:dyDescent="0.2"/>
    <row r="4220" customFormat="1" ht="16" customHeight="1" x14ac:dyDescent="0.2"/>
    <row r="4221" customFormat="1" ht="16" customHeight="1" x14ac:dyDescent="0.2"/>
    <row r="4222" customFormat="1" ht="16" customHeight="1" x14ac:dyDescent="0.2"/>
    <row r="4223" customFormat="1" ht="16" customHeight="1" x14ac:dyDescent="0.2"/>
    <row r="4224" customFormat="1" ht="16" customHeight="1" x14ac:dyDescent="0.2"/>
    <row r="4225" customFormat="1" ht="16" customHeight="1" x14ac:dyDescent="0.2"/>
    <row r="4226" customFormat="1" ht="16" customHeight="1" x14ac:dyDescent="0.2"/>
    <row r="4227" customFormat="1" ht="16" customHeight="1" x14ac:dyDescent="0.2"/>
    <row r="4228" customFormat="1" ht="16" customHeight="1" x14ac:dyDescent="0.2"/>
    <row r="4229" customFormat="1" ht="16" customHeight="1" x14ac:dyDescent="0.2"/>
    <row r="4230" customFormat="1" ht="16" customHeight="1" x14ac:dyDescent="0.2"/>
    <row r="4231" customFormat="1" ht="16" customHeight="1" x14ac:dyDescent="0.2"/>
    <row r="4232" customFormat="1" ht="16" customHeight="1" x14ac:dyDescent="0.2"/>
    <row r="4233" customFormat="1" ht="16" customHeight="1" x14ac:dyDescent="0.2"/>
    <row r="4234" customFormat="1" ht="16" customHeight="1" x14ac:dyDescent="0.2"/>
    <row r="4235" customFormat="1" ht="16" customHeight="1" x14ac:dyDescent="0.2"/>
    <row r="4236" customFormat="1" ht="16" customHeight="1" x14ac:dyDescent="0.2"/>
    <row r="4237" customFormat="1" ht="16" customHeight="1" x14ac:dyDescent="0.2"/>
    <row r="4238" customFormat="1" ht="16" customHeight="1" x14ac:dyDescent="0.2"/>
    <row r="4239" customFormat="1" ht="16" customHeight="1" x14ac:dyDescent="0.2"/>
    <row r="4240" customFormat="1" ht="16" customHeight="1" x14ac:dyDescent="0.2"/>
    <row r="4241" customFormat="1" ht="16" customHeight="1" x14ac:dyDescent="0.2"/>
    <row r="4242" customFormat="1" ht="16" customHeight="1" x14ac:dyDescent="0.2"/>
    <row r="4243" customFormat="1" ht="16" customHeight="1" x14ac:dyDescent="0.2"/>
    <row r="4244" customFormat="1" ht="16" customHeight="1" x14ac:dyDescent="0.2"/>
    <row r="4245" customFormat="1" ht="16" customHeight="1" x14ac:dyDescent="0.2"/>
    <row r="4246" customFormat="1" ht="16" customHeight="1" x14ac:dyDescent="0.2"/>
    <row r="4247" customFormat="1" ht="16" customHeight="1" x14ac:dyDescent="0.2"/>
    <row r="4248" customFormat="1" ht="16" customHeight="1" x14ac:dyDescent="0.2"/>
    <row r="4249" customFormat="1" ht="16" customHeight="1" x14ac:dyDescent="0.2"/>
    <row r="4250" customFormat="1" ht="16" customHeight="1" x14ac:dyDescent="0.2"/>
    <row r="4251" customFormat="1" ht="16" customHeight="1" x14ac:dyDescent="0.2"/>
    <row r="4252" customFormat="1" ht="16" customHeight="1" x14ac:dyDescent="0.2"/>
    <row r="4253" customFormat="1" ht="16" customHeight="1" x14ac:dyDescent="0.2"/>
    <row r="4254" customFormat="1" ht="16" customHeight="1" x14ac:dyDescent="0.2"/>
    <row r="4255" customFormat="1" ht="16" customHeight="1" x14ac:dyDescent="0.2"/>
    <row r="4256" customFormat="1" ht="16" customHeight="1" x14ac:dyDescent="0.2"/>
    <row r="4257" customFormat="1" ht="16" customHeight="1" x14ac:dyDescent="0.2"/>
    <row r="4258" customFormat="1" ht="16" customHeight="1" x14ac:dyDescent="0.2"/>
    <row r="4259" customFormat="1" ht="16" customHeight="1" x14ac:dyDescent="0.2"/>
    <row r="4260" customFormat="1" ht="16" customHeight="1" x14ac:dyDescent="0.2"/>
    <row r="4261" customFormat="1" ht="16" customHeight="1" x14ac:dyDescent="0.2"/>
    <row r="4262" customFormat="1" ht="16" customHeight="1" x14ac:dyDescent="0.2"/>
    <row r="4263" customFormat="1" ht="16" customHeight="1" x14ac:dyDescent="0.2"/>
    <row r="4264" customFormat="1" ht="16" customHeight="1" x14ac:dyDescent="0.2"/>
    <row r="4265" customFormat="1" ht="16" customHeight="1" x14ac:dyDescent="0.2"/>
    <row r="4266" customFormat="1" ht="16" customHeight="1" x14ac:dyDescent="0.2"/>
    <row r="4267" customFormat="1" ht="16" customHeight="1" x14ac:dyDescent="0.2"/>
    <row r="4268" customFormat="1" ht="16" customHeight="1" x14ac:dyDescent="0.2"/>
    <row r="4269" customFormat="1" ht="16" customHeight="1" x14ac:dyDescent="0.2"/>
    <row r="4270" customFormat="1" ht="16" customHeight="1" x14ac:dyDescent="0.2"/>
    <row r="4271" customFormat="1" ht="16" customHeight="1" x14ac:dyDescent="0.2"/>
    <row r="4272" customFormat="1" ht="16" customHeight="1" x14ac:dyDescent="0.2"/>
    <row r="4273" customFormat="1" ht="16" customHeight="1" x14ac:dyDescent="0.2"/>
    <row r="4274" customFormat="1" ht="16" customHeight="1" x14ac:dyDescent="0.2"/>
    <row r="4275" customFormat="1" ht="16" customHeight="1" x14ac:dyDescent="0.2"/>
    <row r="4276" customFormat="1" ht="16" customHeight="1" x14ac:dyDescent="0.2"/>
    <row r="4277" customFormat="1" ht="16" customHeight="1" x14ac:dyDescent="0.2"/>
    <row r="4278" customFormat="1" ht="16" customHeight="1" x14ac:dyDescent="0.2"/>
    <row r="4279" customFormat="1" ht="16" customHeight="1" x14ac:dyDescent="0.2"/>
    <row r="4280" customFormat="1" ht="16" customHeight="1" x14ac:dyDescent="0.2"/>
    <row r="4281" customFormat="1" ht="16" customHeight="1" x14ac:dyDescent="0.2"/>
    <row r="4282" customFormat="1" ht="16" customHeight="1" x14ac:dyDescent="0.2"/>
    <row r="4283" customFormat="1" ht="16" customHeight="1" x14ac:dyDescent="0.2"/>
    <row r="4284" customFormat="1" ht="16" customHeight="1" x14ac:dyDescent="0.2"/>
    <row r="4285" customFormat="1" ht="16" customHeight="1" x14ac:dyDescent="0.2"/>
    <row r="4286" customFormat="1" ht="16" customHeight="1" x14ac:dyDescent="0.2"/>
    <row r="4287" customFormat="1" ht="16" customHeight="1" x14ac:dyDescent="0.2"/>
    <row r="4288" customFormat="1" ht="16" customHeight="1" x14ac:dyDescent="0.2"/>
    <row r="4289" customFormat="1" ht="16" customHeight="1" x14ac:dyDescent="0.2"/>
    <row r="4290" customFormat="1" ht="16" customHeight="1" x14ac:dyDescent="0.2"/>
    <row r="4291" customFormat="1" ht="16" customHeight="1" x14ac:dyDescent="0.2"/>
    <row r="4292" customFormat="1" ht="16" customHeight="1" x14ac:dyDescent="0.2"/>
    <row r="4293" customFormat="1" ht="16" customHeight="1" x14ac:dyDescent="0.2"/>
    <row r="4294" customFormat="1" ht="16" customHeight="1" x14ac:dyDescent="0.2"/>
    <row r="4295" customFormat="1" ht="16" customHeight="1" x14ac:dyDescent="0.2"/>
    <row r="4296" customFormat="1" ht="16" customHeight="1" x14ac:dyDescent="0.2"/>
    <row r="4297" customFormat="1" ht="16" customHeight="1" x14ac:dyDescent="0.2"/>
    <row r="4298" customFormat="1" ht="16" customHeight="1" x14ac:dyDescent="0.2"/>
    <row r="4299" customFormat="1" ht="16" customHeight="1" x14ac:dyDescent="0.2"/>
    <row r="4300" customFormat="1" ht="16" customHeight="1" x14ac:dyDescent="0.2"/>
    <row r="4301" customFormat="1" ht="16" customHeight="1" x14ac:dyDescent="0.2"/>
    <row r="4302" customFormat="1" ht="16" customHeight="1" x14ac:dyDescent="0.2"/>
    <row r="4303" customFormat="1" ht="16" customHeight="1" x14ac:dyDescent="0.2"/>
    <row r="4304" customFormat="1" ht="16" customHeight="1" x14ac:dyDescent="0.2"/>
    <row r="4305" customFormat="1" ht="16" customHeight="1" x14ac:dyDescent="0.2"/>
    <row r="4306" customFormat="1" ht="16" customHeight="1" x14ac:dyDescent="0.2"/>
    <row r="4307" customFormat="1" ht="16" customHeight="1" x14ac:dyDescent="0.2"/>
    <row r="4308" customFormat="1" ht="16" customHeight="1" x14ac:dyDescent="0.2"/>
    <row r="4309" customFormat="1" ht="16" customHeight="1" x14ac:dyDescent="0.2"/>
    <row r="4310" customFormat="1" ht="16" customHeight="1" x14ac:dyDescent="0.2"/>
    <row r="4311" customFormat="1" ht="16" customHeight="1" x14ac:dyDescent="0.2"/>
    <row r="4312" customFormat="1" ht="16" customHeight="1" x14ac:dyDescent="0.2"/>
    <row r="4313" customFormat="1" ht="16" customHeight="1" x14ac:dyDescent="0.2"/>
    <row r="4314" customFormat="1" ht="16" customHeight="1" x14ac:dyDescent="0.2"/>
    <row r="4315" customFormat="1" ht="16" customHeight="1" x14ac:dyDescent="0.2"/>
    <row r="4316" customFormat="1" ht="16" customHeight="1" x14ac:dyDescent="0.2"/>
    <row r="4317" customFormat="1" ht="16" customHeight="1" x14ac:dyDescent="0.2"/>
    <row r="4318" customFormat="1" ht="16" customHeight="1" x14ac:dyDescent="0.2"/>
    <row r="4319" customFormat="1" ht="16" customHeight="1" x14ac:dyDescent="0.2"/>
    <row r="4320" customFormat="1" ht="16" customHeight="1" x14ac:dyDescent="0.2"/>
    <row r="4321" customFormat="1" ht="16" customHeight="1" x14ac:dyDescent="0.2"/>
    <row r="4322" customFormat="1" ht="16" customHeight="1" x14ac:dyDescent="0.2"/>
    <row r="4323" customFormat="1" ht="16" customHeight="1" x14ac:dyDescent="0.2"/>
    <row r="4324" customFormat="1" ht="16" customHeight="1" x14ac:dyDescent="0.2"/>
    <row r="4325" customFormat="1" ht="16" customHeight="1" x14ac:dyDescent="0.2"/>
    <row r="4326" customFormat="1" ht="16" customHeight="1" x14ac:dyDescent="0.2"/>
    <row r="4327" customFormat="1" ht="16" customHeight="1" x14ac:dyDescent="0.2"/>
    <row r="4328" customFormat="1" ht="16" customHeight="1" x14ac:dyDescent="0.2"/>
    <row r="4329" customFormat="1" ht="16" customHeight="1" x14ac:dyDescent="0.2"/>
    <row r="4330" customFormat="1" ht="16" customHeight="1" x14ac:dyDescent="0.2"/>
    <row r="4331" customFormat="1" ht="16" customHeight="1" x14ac:dyDescent="0.2"/>
    <row r="4332" customFormat="1" ht="16" customHeight="1" x14ac:dyDescent="0.2"/>
    <row r="4333" customFormat="1" ht="16" customHeight="1" x14ac:dyDescent="0.2"/>
    <row r="4334" customFormat="1" ht="16" customHeight="1" x14ac:dyDescent="0.2"/>
    <row r="4335" customFormat="1" ht="16" customHeight="1" x14ac:dyDescent="0.2"/>
    <row r="4336" customFormat="1" ht="16" customHeight="1" x14ac:dyDescent="0.2"/>
    <row r="4337" customFormat="1" ht="16" customHeight="1" x14ac:dyDescent="0.2"/>
    <row r="4338" customFormat="1" ht="16" customHeight="1" x14ac:dyDescent="0.2"/>
    <row r="4339" customFormat="1" ht="16" customHeight="1" x14ac:dyDescent="0.2"/>
    <row r="4340" customFormat="1" ht="16" customHeight="1" x14ac:dyDescent="0.2"/>
    <row r="4341" customFormat="1" ht="16" customHeight="1" x14ac:dyDescent="0.2"/>
    <row r="4342" customFormat="1" ht="16" customHeight="1" x14ac:dyDescent="0.2"/>
    <row r="4343" customFormat="1" ht="16" customHeight="1" x14ac:dyDescent="0.2"/>
    <row r="4344" customFormat="1" ht="16" customHeight="1" x14ac:dyDescent="0.2"/>
    <row r="4345" customFormat="1" ht="16" customHeight="1" x14ac:dyDescent="0.2"/>
    <row r="4346" customFormat="1" ht="16" customHeight="1" x14ac:dyDescent="0.2"/>
    <row r="4347" customFormat="1" ht="16" customHeight="1" x14ac:dyDescent="0.2"/>
    <row r="4348" customFormat="1" ht="16" customHeight="1" x14ac:dyDescent="0.2"/>
    <row r="4349" customFormat="1" ht="16" customHeight="1" x14ac:dyDescent="0.2"/>
    <row r="4350" customFormat="1" ht="16" customHeight="1" x14ac:dyDescent="0.2"/>
    <row r="4351" customFormat="1" ht="16" customHeight="1" x14ac:dyDescent="0.2"/>
    <row r="4352" customFormat="1" ht="16" customHeight="1" x14ac:dyDescent="0.2"/>
    <row r="4353" customFormat="1" ht="16" customHeight="1" x14ac:dyDescent="0.2"/>
    <row r="4354" customFormat="1" ht="16" customHeight="1" x14ac:dyDescent="0.2"/>
    <row r="4355" customFormat="1" ht="16" customHeight="1" x14ac:dyDescent="0.2"/>
    <row r="4356" customFormat="1" ht="16" customHeight="1" x14ac:dyDescent="0.2"/>
    <row r="4357" customFormat="1" ht="16" customHeight="1" x14ac:dyDescent="0.2"/>
    <row r="4358" customFormat="1" ht="16" customHeight="1" x14ac:dyDescent="0.2"/>
    <row r="4359" customFormat="1" ht="16" customHeight="1" x14ac:dyDescent="0.2"/>
    <row r="4360" customFormat="1" ht="16" customHeight="1" x14ac:dyDescent="0.2"/>
    <row r="4361" customFormat="1" ht="16" customHeight="1" x14ac:dyDescent="0.2"/>
    <row r="4362" customFormat="1" ht="16" customHeight="1" x14ac:dyDescent="0.2"/>
    <row r="4363" customFormat="1" ht="16" customHeight="1" x14ac:dyDescent="0.2"/>
    <row r="4364" customFormat="1" ht="16" customHeight="1" x14ac:dyDescent="0.2"/>
    <row r="4365" customFormat="1" ht="16" customHeight="1" x14ac:dyDescent="0.2"/>
    <row r="4366" customFormat="1" ht="16" customHeight="1" x14ac:dyDescent="0.2"/>
    <row r="4367" customFormat="1" ht="16" customHeight="1" x14ac:dyDescent="0.2"/>
    <row r="4368" customFormat="1" ht="16" customHeight="1" x14ac:dyDescent="0.2"/>
    <row r="4369" customFormat="1" ht="16" customHeight="1" x14ac:dyDescent="0.2"/>
    <row r="4370" customFormat="1" ht="16" customHeight="1" x14ac:dyDescent="0.2"/>
    <row r="4371" customFormat="1" ht="16" customHeight="1" x14ac:dyDescent="0.2"/>
    <row r="4372" customFormat="1" ht="16" customHeight="1" x14ac:dyDescent="0.2"/>
    <row r="4373" customFormat="1" ht="16" customHeight="1" x14ac:dyDescent="0.2"/>
    <row r="4374" customFormat="1" ht="16" customHeight="1" x14ac:dyDescent="0.2"/>
    <row r="4375" customFormat="1" ht="16" customHeight="1" x14ac:dyDescent="0.2"/>
    <row r="4376" customFormat="1" ht="16" customHeight="1" x14ac:dyDescent="0.2"/>
    <row r="4377" customFormat="1" ht="16" customHeight="1" x14ac:dyDescent="0.2"/>
    <row r="4378" customFormat="1" ht="16" customHeight="1" x14ac:dyDescent="0.2"/>
    <row r="4379" customFormat="1" ht="16" customHeight="1" x14ac:dyDescent="0.2"/>
    <row r="4380" customFormat="1" ht="16" customHeight="1" x14ac:dyDescent="0.2"/>
    <row r="4381" customFormat="1" ht="16" customHeight="1" x14ac:dyDescent="0.2"/>
    <row r="4382" customFormat="1" ht="16" customHeight="1" x14ac:dyDescent="0.2"/>
    <row r="4383" customFormat="1" ht="16" customHeight="1" x14ac:dyDescent="0.2"/>
    <row r="4384" customFormat="1" ht="16" customHeight="1" x14ac:dyDescent="0.2"/>
    <row r="4385" customFormat="1" ht="16" customHeight="1" x14ac:dyDescent="0.2"/>
    <row r="4386" customFormat="1" ht="16" customHeight="1" x14ac:dyDescent="0.2"/>
    <row r="4387" customFormat="1" ht="16" customHeight="1" x14ac:dyDescent="0.2"/>
    <row r="4388" customFormat="1" ht="16" customHeight="1" x14ac:dyDescent="0.2"/>
    <row r="4389" customFormat="1" ht="16" customHeight="1" x14ac:dyDescent="0.2"/>
    <row r="4390" customFormat="1" ht="16" customHeight="1" x14ac:dyDescent="0.2"/>
    <row r="4391" customFormat="1" ht="16" customHeight="1" x14ac:dyDescent="0.2"/>
    <row r="4392" customFormat="1" ht="16" customHeight="1" x14ac:dyDescent="0.2"/>
    <row r="4393" customFormat="1" ht="16" customHeight="1" x14ac:dyDescent="0.2"/>
    <row r="4394" customFormat="1" ht="16" customHeight="1" x14ac:dyDescent="0.2"/>
    <row r="4395" customFormat="1" ht="16" customHeight="1" x14ac:dyDescent="0.2"/>
    <row r="4396" customFormat="1" ht="16" customHeight="1" x14ac:dyDescent="0.2"/>
    <row r="4397" customFormat="1" ht="16" customHeight="1" x14ac:dyDescent="0.2"/>
    <row r="4398" customFormat="1" ht="16" customHeight="1" x14ac:dyDescent="0.2"/>
    <row r="4399" customFormat="1" ht="16" customHeight="1" x14ac:dyDescent="0.2"/>
    <row r="4400" customFormat="1" ht="16" customHeight="1" x14ac:dyDescent="0.2"/>
    <row r="4401" customFormat="1" ht="16" customHeight="1" x14ac:dyDescent="0.2"/>
    <row r="4402" customFormat="1" ht="16" customHeight="1" x14ac:dyDescent="0.2"/>
    <row r="4403" customFormat="1" ht="16" customHeight="1" x14ac:dyDescent="0.2"/>
    <row r="4404" customFormat="1" ht="16" customHeight="1" x14ac:dyDescent="0.2"/>
    <row r="4405" customFormat="1" ht="16" customHeight="1" x14ac:dyDescent="0.2"/>
    <row r="4406" customFormat="1" ht="16" customHeight="1" x14ac:dyDescent="0.2"/>
    <row r="4407" customFormat="1" ht="16" customHeight="1" x14ac:dyDescent="0.2"/>
    <row r="4408" customFormat="1" ht="16" customHeight="1" x14ac:dyDescent="0.2"/>
    <row r="4409" customFormat="1" ht="16" customHeight="1" x14ac:dyDescent="0.2"/>
    <row r="4410" customFormat="1" ht="16" customHeight="1" x14ac:dyDescent="0.2"/>
    <row r="4411" customFormat="1" ht="16" customHeight="1" x14ac:dyDescent="0.2"/>
    <row r="4412" customFormat="1" ht="16" customHeight="1" x14ac:dyDescent="0.2"/>
    <row r="4413" customFormat="1" ht="16" customHeight="1" x14ac:dyDescent="0.2"/>
    <row r="4414" customFormat="1" ht="16" customHeight="1" x14ac:dyDescent="0.2"/>
    <row r="4415" customFormat="1" ht="16" customHeight="1" x14ac:dyDescent="0.2"/>
    <row r="4416" customFormat="1" ht="16" customHeight="1" x14ac:dyDescent="0.2"/>
    <row r="4417" customFormat="1" ht="16" customHeight="1" x14ac:dyDescent="0.2"/>
    <row r="4418" customFormat="1" ht="16" customHeight="1" x14ac:dyDescent="0.2"/>
    <row r="4419" customFormat="1" ht="16" customHeight="1" x14ac:dyDescent="0.2"/>
    <row r="4420" customFormat="1" ht="16" customHeight="1" x14ac:dyDescent="0.2"/>
    <row r="4421" customFormat="1" ht="16" customHeight="1" x14ac:dyDescent="0.2"/>
    <row r="4422" customFormat="1" ht="16" customHeight="1" x14ac:dyDescent="0.2"/>
    <row r="4423" customFormat="1" ht="16" customHeight="1" x14ac:dyDescent="0.2"/>
    <row r="4424" customFormat="1" ht="16" customHeight="1" x14ac:dyDescent="0.2"/>
    <row r="4425" customFormat="1" ht="16" customHeight="1" x14ac:dyDescent="0.2"/>
    <row r="4426" customFormat="1" ht="16" customHeight="1" x14ac:dyDescent="0.2"/>
    <row r="4427" customFormat="1" ht="16" customHeight="1" x14ac:dyDescent="0.2"/>
    <row r="4428" customFormat="1" ht="16" customHeight="1" x14ac:dyDescent="0.2"/>
    <row r="4429" customFormat="1" ht="16" customHeight="1" x14ac:dyDescent="0.2"/>
    <row r="4430" customFormat="1" ht="16" customHeight="1" x14ac:dyDescent="0.2"/>
    <row r="4431" customFormat="1" ht="16" customHeight="1" x14ac:dyDescent="0.2"/>
    <row r="4432" customFormat="1" ht="16" customHeight="1" x14ac:dyDescent="0.2"/>
    <row r="4433" customFormat="1" ht="16" customHeight="1" x14ac:dyDescent="0.2"/>
    <row r="4434" customFormat="1" ht="16" customHeight="1" x14ac:dyDescent="0.2"/>
    <row r="4435" customFormat="1" ht="16" customHeight="1" x14ac:dyDescent="0.2"/>
    <row r="4436" customFormat="1" ht="16" customHeight="1" x14ac:dyDescent="0.2"/>
    <row r="4437" customFormat="1" ht="16" customHeight="1" x14ac:dyDescent="0.2"/>
    <row r="4438" customFormat="1" ht="16" customHeight="1" x14ac:dyDescent="0.2"/>
    <row r="4439" customFormat="1" ht="16" customHeight="1" x14ac:dyDescent="0.2"/>
    <row r="4440" customFormat="1" ht="16" customHeight="1" x14ac:dyDescent="0.2"/>
    <row r="4441" customFormat="1" ht="16" customHeight="1" x14ac:dyDescent="0.2"/>
    <row r="4442" customFormat="1" ht="16" customHeight="1" x14ac:dyDescent="0.2"/>
    <row r="4443" customFormat="1" ht="16" customHeight="1" x14ac:dyDescent="0.2"/>
    <row r="4444" customFormat="1" ht="16" customHeight="1" x14ac:dyDescent="0.2"/>
    <row r="4445" customFormat="1" ht="16" customHeight="1" x14ac:dyDescent="0.2"/>
    <row r="4446" customFormat="1" ht="16" customHeight="1" x14ac:dyDescent="0.2"/>
    <row r="4447" customFormat="1" ht="16" customHeight="1" x14ac:dyDescent="0.2"/>
    <row r="4448" customFormat="1" ht="16" customHeight="1" x14ac:dyDescent="0.2"/>
    <row r="4449" customFormat="1" ht="16" customHeight="1" x14ac:dyDescent="0.2"/>
    <row r="4450" customFormat="1" ht="16" customHeight="1" x14ac:dyDescent="0.2"/>
    <row r="4451" customFormat="1" ht="16" customHeight="1" x14ac:dyDescent="0.2"/>
    <row r="4452" customFormat="1" ht="16" customHeight="1" x14ac:dyDescent="0.2"/>
    <row r="4453" customFormat="1" ht="16" customHeight="1" x14ac:dyDescent="0.2"/>
    <row r="4454" customFormat="1" ht="16" customHeight="1" x14ac:dyDescent="0.2"/>
    <row r="4455" customFormat="1" ht="16" customHeight="1" x14ac:dyDescent="0.2"/>
    <row r="4456" customFormat="1" ht="16" customHeight="1" x14ac:dyDescent="0.2"/>
    <row r="4457" customFormat="1" ht="16" customHeight="1" x14ac:dyDescent="0.2"/>
    <row r="4458" customFormat="1" ht="16" customHeight="1" x14ac:dyDescent="0.2"/>
    <row r="4459" customFormat="1" ht="16" customHeight="1" x14ac:dyDescent="0.2"/>
    <row r="4460" customFormat="1" ht="16" customHeight="1" x14ac:dyDescent="0.2"/>
    <row r="4461" customFormat="1" ht="16" customHeight="1" x14ac:dyDescent="0.2"/>
    <row r="4462" customFormat="1" ht="16" customHeight="1" x14ac:dyDescent="0.2"/>
    <row r="4463" customFormat="1" ht="16" customHeight="1" x14ac:dyDescent="0.2"/>
    <row r="4464" customFormat="1" ht="16" customHeight="1" x14ac:dyDescent="0.2"/>
    <row r="4465" customFormat="1" ht="16" customHeight="1" x14ac:dyDescent="0.2"/>
    <row r="4466" customFormat="1" ht="16" customHeight="1" x14ac:dyDescent="0.2"/>
    <row r="4467" customFormat="1" ht="16" customHeight="1" x14ac:dyDescent="0.2"/>
    <row r="4468" customFormat="1" ht="16" customHeight="1" x14ac:dyDescent="0.2"/>
    <row r="4469" customFormat="1" ht="16" customHeight="1" x14ac:dyDescent="0.2"/>
    <row r="4470" customFormat="1" ht="16" customHeight="1" x14ac:dyDescent="0.2"/>
    <row r="4471" customFormat="1" ht="16" customHeight="1" x14ac:dyDescent="0.2"/>
    <row r="4472" customFormat="1" ht="16" customHeight="1" x14ac:dyDescent="0.2"/>
    <row r="4473" customFormat="1" ht="16" customHeight="1" x14ac:dyDescent="0.2"/>
    <row r="4474" customFormat="1" ht="16" customHeight="1" x14ac:dyDescent="0.2"/>
    <row r="4475" customFormat="1" ht="16" customHeight="1" x14ac:dyDescent="0.2"/>
    <row r="4476" customFormat="1" ht="16" customHeight="1" x14ac:dyDescent="0.2"/>
    <row r="4477" customFormat="1" ht="16" customHeight="1" x14ac:dyDescent="0.2"/>
    <row r="4478" customFormat="1" ht="16" customHeight="1" x14ac:dyDescent="0.2"/>
    <row r="4479" customFormat="1" ht="16" customHeight="1" x14ac:dyDescent="0.2"/>
    <row r="4480" customFormat="1" ht="16" customHeight="1" x14ac:dyDescent="0.2"/>
    <row r="4481" customFormat="1" ht="16" customHeight="1" x14ac:dyDescent="0.2"/>
    <row r="4482" customFormat="1" ht="16" customHeight="1" x14ac:dyDescent="0.2"/>
    <row r="4483" customFormat="1" ht="16" customHeight="1" x14ac:dyDescent="0.2"/>
    <row r="4484" customFormat="1" ht="16" customHeight="1" x14ac:dyDescent="0.2"/>
    <row r="4485" customFormat="1" ht="16" customHeight="1" x14ac:dyDescent="0.2"/>
    <row r="4486" customFormat="1" ht="16" customHeight="1" x14ac:dyDescent="0.2"/>
    <row r="4487" customFormat="1" ht="16" customHeight="1" x14ac:dyDescent="0.2"/>
    <row r="4488" customFormat="1" ht="16" customHeight="1" x14ac:dyDescent="0.2"/>
    <row r="4489" customFormat="1" ht="16" customHeight="1" x14ac:dyDescent="0.2"/>
    <row r="4490" customFormat="1" ht="16" customHeight="1" x14ac:dyDescent="0.2"/>
    <row r="4491" customFormat="1" ht="16" customHeight="1" x14ac:dyDescent="0.2"/>
    <row r="4492" customFormat="1" ht="16" customHeight="1" x14ac:dyDescent="0.2"/>
    <row r="4493" customFormat="1" ht="16" customHeight="1" x14ac:dyDescent="0.2"/>
    <row r="4494" customFormat="1" ht="16" customHeight="1" x14ac:dyDescent="0.2"/>
    <row r="4495" customFormat="1" ht="16" customHeight="1" x14ac:dyDescent="0.2"/>
    <row r="4496" customFormat="1" ht="16" customHeight="1" x14ac:dyDescent="0.2"/>
    <row r="4497" customFormat="1" ht="16" customHeight="1" x14ac:dyDescent="0.2"/>
    <row r="4498" customFormat="1" ht="16" customHeight="1" x14ac:dyDescent="0.2"/>
    <row r="4499" customFormat="1" ht="16" customHeight="1" x14ac:dyDescent="0.2"/>
    <row r="4500" customFormat="1" ht="16" customHeight="1" x14ac:dyDescent="0.2"/>
    <row r="4501" customFormat="1" ht="16" customHeight="1" x14ac:dyDescent="0.2"/>
    <row r="4502" customFormat="1" ht="16" customHeight="1" x14ac:dyDescent="0.2"/>
    <row r="4503" customFormat="1" ht="16" customHeight="1" x14ac:dyDescent="0.2"/>
    <row r="4504" customFormat="1" ht="16" customHeight="1" x14ac:dyDescent="0.2"/>
    <row r="4505" customFormat="1" ht="16" customHeight="1" x14ac:dyDescent="0.2"/>
    <row r="4506" customFormat="1" ht="16" customHeight="1" x14ac:dyDescent="0.2"/>
    <row r="4507" customFormat="1" ht="16" customHeight="1" x14ac:dyDescent="0.2"/>
    <row r="4508" customFormat="1" ht="16" customHeight="1" x14ac:dyDescent="0.2"/>
    <row r="4509" customFormat="1" ht="16" customHeight="1" x14ac:dyDescent="0.2"/>
    <row r="4510" customFormat="1" ht="16" customHeight="1" x14ac:dyDescent="0.2"/>
    <row r="4511" customFormat="1" ht="16" customHeight="1" x14ac:dyDescent="0.2"/>
    <row r="4512" customFormat="1" ht="16" customHeight="1" x14ac:dyDescent="0.2"/>
    <row r="4513" customFormat="1" ht="16" customHeight="1" x14ac:dyDescent="0.2"/>
    <row r="4514" customFormat="1" ht="16" customHeight="1" x14ac:dyDescent="0.2"/>
    <row r="4515" customFormat="1" ht="16" customHeight="1" x14ac:dyDescent="0.2"/>
    <row r="4516" customFormat="1" ht="16" customHeight="1" x14ac:dyDescent="0.2"/>
    <row r="4517" customFormat="1" ht="16" customHeight="1" x14ac:dyDescent="0.2"/>
    <row r="4518" customFormat="1" ht="16" customHeight="1" x14ac:dyDescent="0.2"/>
    <row r="4519" customFormat="1" ht="16" customHeight="1" x14ac:dyDescent="0.2"/>
    <row r="4520" customFormat="1" ht="16" customHeight="1" x14ac:dyDescent="0.2"/>
    <row r="4521" customFormat="1" ht="16" customHeight="1" x14ac:dyDescent="0.2"/>
    <row r="4522" customFormat="1" ht="16" customHeight="1" x14ac:dyDescent="0.2"/>
    <row r="4523" customFormat="1" ht="16" customHeight="1" x14ac:dyDescent="0.2"/>
    <row r="4524" customFormat="1" ht="16" customHeight="1" x14ac:dyDescent="0.2"/>
    <row r="4525" customFormat="1" ht="16" customHeight="1" x14ac:dyDescent="0.2"/>
    <row r="4526" customFormat="1" ht="16" customHeight="1" x14ac:dyDescent="0.2"/>
    <row r="4527" customFormat="1" ht="16" customHeight="1" x14ac:dyDescent="0.2"/>
    <row r="4528" customFormat="1" ht="16" customHeight="1" x14ac:dyDescent="0.2"/>
    <row r="4529" customFormat="1" ht="16" customHeight="1" x14ac:dyDescent="0.2"/>
    <row r="4530" customFormat="1" ht="16" customHeight="1" x14ac:dyDescent="0.2"/>
    <row r="4531" customFormat="1" ht="16" customHeight="1" x14ac:dyDescent="0.2"/>
    <row r="4532" customFormat="1" ht="16" customHeight="1" x14ac:dyDescent="0.2"/>
    <row r="4533" customFormat="1" ht="16" customHeight="1" x14ac:dyDescent="0.2"/>
    <row r="4534" customFormat="1" ht="16" customHeight="1" x14ac:dyDescent="0.2"/>
    <row r="4535" customFormat="1" ht="16" customHeight="1" x14ac:dyDescent="0.2"/>
    <row r="4536" customFormat="1" ht="16" customHeight="1" x14ac:dyDescent="0.2"/>
    <row r="4537" customFormat="1" ht="16" customHeight="1" x14ac:dyDescent="0.2"/>
    <row r="4538" customFormat="1" ht="16" customHeight="1" x14ac:dyDescent="0.2"/>
    <row r="4539" customFormat="1" ht="16" customHeight="1" x14ac:dyDescent="0.2"/>
    <row r="4540" customFormat="1" ht="16" customHeight="1" x14ac:dyDescent="0.2"/>
    <row r="4541" customFormat="1" ht="16" customHeight="1" x14ac:dyDescent="0.2"/>
    <row r="4542" customFormat="1" ht="16" customHeight="1" x14ac:dyDescent="0.2"/>
    <row r="4543" customFormat="1" ht="16" customHeight="1" x14ac:dyDescent="0.2"/>
    <row r="4544" customFormat="1" ht="16" customHeight="1" x14ac:dyDescent="0.2"/>
    <row r="4545" customFormat="1" ht="16" customHeight="1" x14ac:dyDescent="0.2"/>
    <row r="4546" customFormat="1" ht="16" customHeight="1" x14ac:dyDescent="0.2"/>
    <row r="4547" customFormat="1" ht="16" customHeight="1" x14ac:dyDescent="0.2"/>
    <row r="4548" customFormat="1" ht="16" customHeight="1" x14ac:dyDescent="0.2"/>
    <row r="4549" customFormat="1" ht="16" customHeight="1" x14ac:dyDescent="0.2"/>
    <row r="4550" customFormat="1" ht="16" customHeight="1" x14ac:dyDescent="0.2"/>
    <row r="4551" customFormat="1" ht="16" customHeight="1" x14ac:dyDescent="0.2"/>
    <row r="4552" customFormat="1" ht="16" customHeight="1" x14ac:dyDescent="0.2"/>
    <row r="4553" customFormat="1" ht="16" customHeight="1" x14ac:dyDescent="0.2"/>
    <row r="4554" customFormat="1" ht="16" customHeight="1" x14ac:dyDescent="0.2"/>
    <row r="4555" customFormat="1" ht="16" customHeight="1" x14ac:dyDescent="0.2"/>
    <row r="4556" customFormat="1" ht="16" customHeight="1" x14ac:dyDescent="0.2"/>
    <row r="4557" customFormat="1" ht="16" customHeight="1" x14ac:dyDescent="0.2"/>
    <row r="4558" customFormat="1" ht="16" customHeight="1" x14ac:dyDescent="0.2"/>
    <row r="4559" customFormat="1" ht="16" customHeight="1" x14ac:dyDescent="0.2"/>
    <row r="4560" customFormat="1" ht="16" customHeight="1" x14ac:dyDescent="0.2"/>
    <row r="4561" customFormat="1" ht="16" customHeight="1" x14ac:dyDescent="0.2"/>
    <row r="4562" customFormat="1" ht="16" customHeight="1" x14ac:dyDescent="0.2"/>
    <row r="4563" customFormat="1" ht="16" customHeight="1" x14ac:dyDescent="0.2"/>
    <row r="4564" customFormat="1" ht="16" customHeight="1" x14ac:dyDescent="0.2"/>
    <row r="4565" customFormat="1" ht="16" customHeight="1" x14ac:dyDescent="0.2"/>
    <row r="4566" customFormat="1" ht="16" customHeight="1" x14ac:dyDescent="0.2"/>
    <row r="4567" customFormat="1" ht="16" customHeight="1" x14ac:dyDescent="0.2"/>
    <row r="4568" customFormat="1" ht="16" customHeight="1" x14ac:dyDescent="0.2"/>
    <row r="4569" customFormat="1" ht="16" customHeight="1" x14ac:dyDescent="0.2"/>
    <row r="4570" customFormat="1" ht="16" customHeight="1" x14ac:dyDescent="0.2"/>
    <row r="4571" customFormat="1" ht="16" customHeight="1" x14ac:dyDescent="0.2"/>
    <row r="4572" customFormat="1" ht="16" customHeight="1" x14ac:dyDescent="0.2"/>
    <row r="4573" customFormat="1" ht="16" customHeight="1" x14ac:dyDescent="0.2"/>
    <row r="4574" customFormat="1" ht="16" customHeight="1" x14ac:dyDescent="0.2"/>
    <row r="4575" customFormat="1" ht="16" customHeight="1" x14ac:dyDescent="0.2"/>
    <row r="4576" customFormat="1" ht="16" customHeight="1" x14ac:dyDescent="0.2"/>
    <row r="4577" customFormat="1" ht="16" customHeight="1" x14ac:dyDescent="0.2"/>
    <row r="4578" customFormat="1" ht="16" customHeight="1" x14ac:dyDescent="0.2"/>
    <row r="4579" customFormat="1" ht="16" customHeight="1" x14ac:dyDescent="0.2"/>
    <row r="4580" customFormat="1" ht="16" customHeight="1" x14ac:dyDescent="0.2"/>
    <row r="4581" customFormat="1" ht="16" customHeight="1" x14ac:dyDescent="0.2"/>
    <row r="4582" customFormat="1" ht="16" customHeight="1" x14ac:dyDescent="0.2"/>
    <row r="4583" customFormat="1" ht="16" customHeight="1" x14ac:dyDescent="0.2"/>
    <row r="4584" customFormat="1" ht="16" customHeight="1" x14ac:dyDescent="0.2"/>
    <row r="4585" customFormat="1" ht="16" customHeight="1" x14ac:dyDescent="0.2"/>
    <row r="4586" customFormat="1" ht="16" customHeight="1" x14ac:dyDescent="0.2"/>
    <row r="4587" customFormat="1" ht="16" customHeight="1" x14ac:dyDescent="0.2"/>
    <row r="4588" customFormat="1" ht="16" customHeight="1" x14ac:dyDescent="0.2"/>
    <row r="4589" customFormat="1" ht="16" customHeight="1" x14ac:dyDescent="0.2"/>
    <row r="4590" customFormat="1" ht="16" customHeight="1" x14ac:dyDescent="0.2"/>
    <row r="4591" customFormat="1" ht="16" customHeight="1" x14ac:dyDescent="0.2"/>
    <row r="4592" customFormat="1" ht="16" customHeight="1" x14ac:dyDescent="0.2"/>
    <row r="4593" customFormat="1" ht="16" customHeight="1" x14ac:dyDescent="0.2"/>
    <row r="4594" customFormat="1" ht="16" customHeight="1" x14ac:dyDescent="0.2"/>
    <row r="4595" customFormat="1" ht="16" customHeight="1" x14ac:dyDescent="0.2"/>
    <row r="4596" customFormat="1" ht="16" customHeight="1" x14ac:dyDescent="0.2"/>
    <row r="4597" customFormat="1" ht="16" customHeight="1" x14ac:dyDescent="0.2"/>
    <row r="4598" customFormat="1" ht="16" customHeight="1" x14ac:dyDescent="0.2"/>
    <row r="4599" customFormat="1" ht="16" customHeight="1" x14ac:dyDescent="0.2"/>
    <row r="4600" customFormat="1" ht="16" customHeight="1" x14ac:dyDescent="0.2"/>
    <row r="4601" customFormat="1" ht="16" customHeight="1" x14ac:dyDescent="0.2"/>
    <row r="4602" customFormat="1" ht="16" customHeight="1" x14ac:dyDescent="0.2"/>
    <row r="4603" customFormat="1" ht="16" customHeight="1" x14ac:dyDescent="0.2"/>
    <row r="4604" customFormat="1" ht="16" customHeight="1" x14ac:dyDescent="0.2"/>
    <row r="4605" customFormat="1" ht="16" customHeight="1" x14ac:dyDescent="0.2"/>
    <row r="4606" customFormat="1" ht="16" customHeight="1" x14ac:dyDescent="0.2"/>
    <row r="4607" customFormat="1" ht="16" customHeight="1" x14ac:dyDescent="0.2"/>
    <row r="4608" customFormat="1" ht="16" customHeight="1" x14ac:dyDescent="0.2"/>
    <row r="4609" customFormat="1" ht="16" customHeight="1" x14ac:dyDescent="0.2"/>
    <row r="4610" customFormat="1" ht="16" customHeight="1" x14ac:dyDescent="0.2"/>
    <row r="4611" customFormat="1" ht="16" customHeight="1" x14ac:dyDescent="0.2"/>
    <row r="4612" customFormat="1" ht="16" customHeight="1" x14ac:dyDescent="0.2"/>
    <row r="4613" customFormat="1" ht="16" customHeight="1" x14ac:dyDescent="0.2"/>
    <row r="4614" customFormat="1" ht="16" customHeight="1" x14ac:dyDescent="0.2"/>
    <row r="4615" customFormat="1" ht="16" customHeight="1" x14ac:dyDescent="0.2"/>
    <row r="4616" customFormat="1" ht="16" customHeight="1" x14ac:dyDescent="0.2"/>
    <row r="4617" customFormat="1" ht="16" customHeight="1" x14ac:dyDescent="0.2"/>
    <row r="4618" customFormat="1" ht="16" customHeight="1" x14ac:dyDescent="0.2"/>
    <row r="4619" customFormat="1" ht="16" customHeight="1" x14ac:dyDescent="0.2"/>
    <row r="4620" customFormat="1" ht="16" customHeight="1" x14ac:dyDescent="0.2"/>
    <row r="4621" customFormat="1" ht="16" customHeight="1" x14ac:dyDescent="0.2"/>
    <row r="4622" customFormat="1" ht="16" customHeight="1" x14ac:dyDescent="0.2"/>
    <row r="4623" customFormat="1" ht="16" customHeight="1" x14ac:dyDescent="0.2"/>
    <row r="4624" customFormat="1" ht="16" customHeight="1" x14ac:dyDescent="0.2"/>
    <row r="4625" customFormat="1" ht="16" customHeight="1" x14ac:dyDescent="0.2"/>
    <row r="4626" customFormat="1" ht="16" customHeight="1" x14ac:dyDescent="0.2"/>
    <row r="4627" customFormat="1" ht="16" customHeight="1" x14ac:dyDescent="0.2"/>
    <row r="4628" customFormat="1" ht="16" customHeight="1" x14ac:dyDescent="0.2"/>
    <row r="4629" customFormat="1" ht="16" customHeight="1" x14ac:dyDescent="0.2"/>
    <row r="4630" customFormat="1" ht="16" customHeight="1" x14ac:dyDescent="0.2"/>
    <row r="4631" customFormat="1" ht="16" customHeight="1" x14ac:dyDescent="0.2"/>
    <row r="4632" customFormat="1" ht="16" customHeight="1" x14ac:dyDescent="0.2"/>
    <row r="4633" customFormat="1" ht="16" customHeight="1" x14ac:dyDescent="0.2"/>
    <row r="4634" customFormat="1" ht="16" customHeight="1" x14ac:dyDescent="0.2"/>
    <row r="4635" customFormat="1" ht="16" customHeight="1" x14ac:dyDescent="0.2"/>
    <row r="4636" customFormat="1" ht="16" customHeight="1" x14ac:dyDescent="0.2"/>
    <row r="4637" customFormat="1" ht="16" customHeight="1" x14ac:dyDescent="0.2"/>
    <row r="4638" customFormat="1" ht="16" customHeight="1" x14ac:dyDescent="0.2"/>
    <row r="4639" customFormat="1" ht="16" customHeight="1" x14ac:dyDescent="0.2"/>
    <row r="4640" customFormat="1" ht="16" customHeight="1" x14ac:dyDescent="0.2"/>
    <row r="4641" customFormat="1" ht="16" customHeight="1" x14ac:dyDescent="0.2"/>
    <row r="4642" customFormat="1" ht="16" customHeight="1" x14ac:dyDescent="0.2"/>
    <row r="4643" customFormat="1" ht="16" customHeight="1" x14ac:dyDescent="0.2"/>
    <row r="4644" customFormat="1" ht="16" customHeight="1" x14ac:dyDescent="0.2"/>
    <row r="4645" customFormat="1" ht="16" customHeight="1" x14ac:dyDescent="0.2"/>
    <row r="4646" customFormat="1" ht="16" customHeight="1" x14ac:dyDescent="0.2"/>
    <row r="4647" customFormat="1" ht="16" customHeight="1" x14ac:dyDescent="0.2"/>
    <row r="4648" customFormat="1" ht="16" customHeight="1" x14ac:dyDescent="0.2"/>
    <row r="4649" customFormat="1" ht="16" customHeight="1" x14ac:dyDescent="0.2"/>
    <row r="4650" customFormat="1" ht="16" customHeight="1" x14ac:dyDescent="0.2"/>
    <row r="4651" customFormat="1" ht="16" customHeight="1" x14ac:dyDescent="0.2"/>
    <row r="4652" customFormat="1" ht="16" customHeight="1" x14ac:dyDescent="0.2"/>
    <row r="4653" customFormat="1" ht="16" customHeight="1" x14ac:dyDescent="0.2"/>
    <row r="4654" customFormat="1" ht="16" customHeight="1" x14ac:dyDescent="0.2"/>
    <row r="4655" customFormat="1" ht="16" customHeight="1" x14ac:dyDescent="0.2"/>
    <row r="4656" customFormat="1" ht="16" customHeight="1" x14ac:dyDescent="0.2"/>
    <row r="4657" customFormat="1" ht="16" customHeight="1" x14ac:dyDescent="0.2"/>
    <row r="4658" customFormat="1" ht="16" customHeight="1" x14ac:dyDescent="0.2"/>
    <row r="4659" customFormat="1" ht="16" customHeight="1" x14ac:dyDescent="0.2"/>
    <row r="4660" customFormat="1" ht="16" customHeight="1" x14ac:dyDescent="0.2"/>
    <row r="4661" customFormat="1" ht="16" customHeight="1" x14ac:dyDescent="0.2"/>
    <row r="4662" customFormat="1" ht="16" customHeight="1" x14ac:dyDescent="0.2"/>
    <row r="4663" customFormat="1" ht="16" customHeight="1" x14ac:dyDescent="0.2"/>
    <row r="4664" customFormat="1" ht="16" customHeight="1" x14ac:dyDescent="0.2"/>
    <row r="4665" customFormat="1" ht="16" customHeight="1" x14ac:dyDescent="0.2"/>
    <row r="4666" customFormat="1" ht="16" customHeight="1" x14ac:dyDescent="0.2"/>
    <row r="4667" customFormat="1" ht="16" customHeight="1" x14ac:dyDescent="0.2"/>
    <row r="4668" customFormat="1" ht="16" customHeight="1" x14ac:dyDescent="0.2"/>
    <row r="4669" customFormat="1" ht="16" customHeight="1" x14ac:dyDescent="0.2"/>
    <row r="4670" customFormat="1" ht="16" customHeight="1" x14ac:dyDescent="0.2"/>
    <row r="4671" customFormat="1" ht="16" customHeight="1" x14ac:dyDescent="0.2"/>
    <row r="4672" customFormat="1" ht="16" customHeight="1" x14ac:dyDescent="0.2"/>
    <row r="4673" customFormat="1" ht="16" customHeight="1" x14ac:dyDescent="0.2"/>
    <row r="4674" customFormat="1" ht="16" customHeight="1" x14ac:dyDescent="0.2"/>
    <row r="4675" customFormat="1" ht="16" customHeight="1" x14ac:dyDescent="0.2"/>
    <row r="4676" customFormat="1" ht="16" customHeight="1" x14ac:dyDescent="0.2"/>
    <row r="4677" customFormat="1" ht="16" customHeight="1" x14ac:dyDescent="0.2"/>
    <row r="4678" customFormat="1" ht="16" customHeight="1" x14ac:dyDescent="0.2"/>
    <row r="4679" customFormat="1" ht="16" customHeight="1" x14ac:dyDescent="0.2"/>
    <row r="4680" customFormat="1" ht="16" customHeight="1" x14ac:dyDescent="0.2"/>
    <row r="4681" customFormat="1" ht="16" customHeight="1" x14ac:dyDescent="0.2"/>
    <row r="4682" customFormat="1" ht="16" customHeight="1" x14ac:dyDescent="0.2"/>
    <row r="4683" customFormat="1" ht="16" customHeight="1" x14ac:dyDescent="0.2"/>
    <row r="4684" customFormat="1" ht="16" customHeight="1" x14ac:dyDescent="0.2"/>
    <row r="4685" customFormat="1" ht="16" customHeight="1" x14ac:dyDescent="0.2"/>
    <row r="4686" customFormat="1" ht="16" customHeight="1" x14ac:dyDescent="0.2"/>
    <row r="4687" customFormat="1" ht="16" customHeight="1" x14ac:dyDescent="0.2"/>
    <row r="4688" customFormat="1" ht="16" customHeight="1" x14ac:dyDescent="0.2"/>
    <row r="4689" customFormat="1" ht="16" customHeight="1" x14ac:dyDescent="0.2"/>
    <row r="4690" customFormat="1" ht="16" customHeight="1" x14ac:dyDescent="0.2"/>
    <row r="4691" customFormat="1" ht="16" customHeight="1" x14ac:dyDescent="0.2"/>
    <row r="4692" customFormat="1" ht="16" customHeight="1" x14ac:dyDescent="0.2"/>
    <row r="4693" customFormat="1" ht="16" customHeight="1" x14ac:dyDescent="0.2"/>
    <row r="4694" customFormat="1" ht="16" customHeight="1" x14ac:dyDescent="0.2"/>
    <row r="4695" customFormat="1" ht="16" customHeight="1" x14ac:dyDescent="0.2"/>
    <row r="4696" customFormat="1" ht="16" customHeight="1" x14ac:dyDescent="0.2"/>
    <row r="4697" customFormat="1" ht="16" customHeight="1" x14ac:dyDescent="0.2"/>
    <row r="4698" customFormat="1" ht="16" customHeight="1" x14ac:dyDescent="0.2"/>
    <row r="4699" customFormat="1" ht="16" customHeight="1" x14ac:dyDescent="0.2"/>
    <row r="4700" customFormat="1" ht="16" customHeight="1" x14ac:dyDescent="0.2"/>
    <row r="4701" customFormat="1" ht="16" customHeight="1" x14ac:dyDescent="0.2"/>
    <row r="4702" customFormat="1" ht="16" customHeight="1" x14ac:dyDescent="0.2"/>
    <row r="4703" customFormat="1" ht="16" customHeight="1" x14ac:dyDescent="0.2"/>
    <row r="4704" customFormat="1" ht="16" customHeight="1" x14ac:dyDescent="0.2"/>
    <row r="4705" customFormat="1" ht="16" customHeight="1" x14ac:dyDescent="0.2"/>
    <row r="4706" customFormat="1" ht="16" customHeight="1" x14ac:dyDescent="0.2"/>
    <row r="4707" customFormat="1" ht="16" customHeight="1" x14ac:dyDescent="0.2"/>
    <row r="4708" customFormat="1" ht="16" customHeight="1" x14ac:dyDescent="0.2"/>
    <row r="4709" customFormat="1" ht="16" customHeight="1" x14ac:dyDescent="0.2"/>
    <row r="4710" customFormat="1" ht="16" customHeight="1" x14ac:dyDescent="0.2"/>
    <row r="4711" customFormat="1" ht="16" customHeight="1" x14ac:dyDescent="0.2"/>
    <row r="4712" customFormat="1" ht="16" customHeight="1" x14ac:dyDescent="0.2"/>
    <row r="4713" customFormat="1" ht="16" customHeight="1" x14ac:dyDescent="0.2"/>
    <row r="4714" customFormat="1" ht="16" customHeight="1" x14ac:dyDescent="0.2"/>
    <row r="4715" customFormat="1" ht="16" customHeight="1" x14ac:dyDescent="0.2"/>
    <row r="4716" customFormat="1" ht="16" customHeight="1" x14ac:dyDescent="0.2"/>
    <row r="4717" customFormat="1" ht="16" customHeight="1" x14ac:dyDescent="0.2"/>
    <row r="4718" customFormat="1" ht="16" customHeight="1" x14ac:dyDescent="0.2"/>
    <row r="4719" customFormat="1" ht="16" customHeight="1" x14ac:dyDescent="0.2"/>
    <row r="4720" customFormat="1" ht="16" customHeight="1" x14ac:dyDescent="0.2"/>
    <row r="4721" customFormat="1" ht="16" customHeight="1" x14ac:dyDescent="0.2"/>
    <row r="4722" customFormat="1" ht="16" customHeight="1" x14ac:dyDescent="0.2"/>
    <row r="4723" customFormat="1" ht="16" customHeight="1" x14ac:dyDescent="0.2"/>
    <row r="4724" customFormat="1" ht="16" customHeight="1" x14ac:dyDescent="0.2"/>
    <row r="4725" customFormat="1" ht="16" customHeight="1" x14ac:dyDescent="0.2"/>
    <row r="4726" customFormat="1" ht="16" customHeight="1" x14ac:dyDescent="0.2"/>
    <row r="4727" customFormat="1" ht="16" customHeight="1" x14ac:dyDescent="0.2"/>
    <row r="4728" customFormat="1" ht="16" customHeight="1" x14ac:dyDescent="0.2"/>
    <row r="4729" customFormat="1" ht="16" customHeight="1" x14ac:dyDescent="0.2"/>
    <row r="4730" customFormat="1" ht="16" customHeight="1" x14ac:dyDescent="0.2"/>
    <row r="4731" customFormat="1" ht="16" customHeight="1" x14ac:dyDescent="0.2"/>
    <row r="4732" customFormat="1" ht="16" customHeight="1" x14ac:dyDescent="0.2"/>
    <row r="4733" customFormat="1" ht="16" customHeight="1" x14ac:dyDescent="0.2"/>
    <row r="4734" customFormat="1" ht="16" customHeight="1" x14ac:dyDescent="0.2"/>
    <row r="4735" customFormat="1" ht="16" customHeight="1" x14ac:dyDescent="0.2"/>
    <row r="4736" customFormat="1" ht="16" customHeight="1" x14ac:dyDescent="0.2"/>
    <row r="4737" customFormat="1" ht="16" customHeight="1" x14ac:dyDescent="0.2"/>
    <row r="4738" customFormat="1" ht="16" customHeight="1" x14ac:dyDescent="0.2"/>
    <row r="4739" customFormat="1" ht="16" customHeight="1" x14ac:dyDescent="0.2"/>
    <row r="4740" customFormat="1" ht="16" customHeight="1" x14ac:dyDescent="0.2"/>
    <row r="4741" customFormat="1" ht="16" customHeight="1" x14ac:dyDescent="0.2"/>
    <row r="4742" customFormat="1" ht="16" customHeight="1" x14ac:dyDescent="0.2"/>
    <row r="4743" customFormat="1" ht="16" customHeight="1" x14ac:dyDescent="0.2"/>
    <row r="4744" customFormat="1" ht="16" customHeight="1" x14ac:dyDescent="0.2"/>
    <row r="4745" customFormat="1" ht="16" customHeight="1" x14ac:dyDescent="0.2"/>
    <row r="4746" customFormat="1" ht="16" customHeight="1" x14ac:dyDescent="0.2"/>
    <row r="4747" customFormat="1" ht="16" customHeight="1" x14ac:dyDescent="0.2"/>
    <row r="4748" customFormat="1" ht="16" customHeight="1" x14ac:dyDescent="0.2"/>
    <row r="4749" customFormat="1" ht="16" customHeight="1" x14ac:dyDescent="0.2"/>
    <row r="4750" customFormat="1" ht="16" customHeight="1" x14ac:dyDescent="0.2"/>
    <row r="4751" customFormat="1" ht="16" customHeight="1" x14ac:dyDescent="0.2"/>
    <row r="4752" customFormat="1" ht="16" customHeight="1" x14ac:dyDescent="0.2"/>
    <row r="4753" customFormat="1" ht="16" customHeight="1" x14ac:dyDescent="0.2"/>
    <row r="4754" customFormat="1" ht="16" customHeight="1" x14ac:dyDescent="0.2"/>
    <row r="4755" customFormat="1" ht="16" customHeight="1" x14ac:dyDescent="0.2"/>
    <row r="4756" customFormat="1" ht="16" customHeight="1" x14ac:dyDescent="0.2"/>
    <row r="4757" customFormat="1" ht="16" customHeight="1" x14ac:dyDescent="0.2"/>
    <row r="4758" customFormat="1" ht="16" customHeight="1" x14ac:dyDescent="0.2"/>
    <row r="4759" customFormat="1" ht="16" customHeight="1" x14ac:dyDescent="0.2"/>
    <row r="4760" customFormat="1" ht="16" customHeight="1" x14ac:dyDescent="0.2"/>
    <row r="4761" customFormat="1" ht="16" customHeight="1" x14ac:dyDescent="0.2"/>
    <row r="4762" customFormat="1" ht="16" customHeight="1" x14ac:dyDescent="0.2"/>
    <row r="4763" customFormat="1" ht="16" customHeight="1" x14ac:dyDescent="0.2"/>
    <row r="4764" customFormat="1" ht="16" customHeight="1" x14ac:dyDescent="0.2"/>
    <row r="4765" customFormat="1" ht="16" customHeight="1" x14ac:dyDescent="0.2"/>
    <row r="4766" customFormat="1" ht="16" customHeight="1" x14ac:dyDescent="0.2"/>
    <row r="4767" customFormat="1" ht="16" customHeight="1" x14ac:dyDescent="0.2"/>
    <row r="4768" customFormat="1" ht="16" customHeight="1" x14ac:dyDescent="0.2"/>
    <row r="4769" customFormat="1" ht="16" customHeight="1" x14ac:dyDescent="0.2"/>
    <row r="4770" customFormat="1" ht="16" customHeight="1" x14ac:dyDescent="0.2"/>
    <row r="4771" customFormat="1" ht="16" customHeight="1" x14ac:dyDescent="0.2"/>
    <row r="4772" customFormat="1" ht="16" customHeight="1" x14ac:dyDescent="0.2"/>
    <row r="4773" customFormat="1" ht="16" customHeight="1" x14ac:dyDescent="0.2"/>
    <row r="4774" customFormat="1" ht="16" customHeight="1" x14ac:dyDescent="0.2"/>
    <row r="4775" customFormat="1" ht="16" customHeight="1" x14ac:dyDescent="0.2"/>
    <row r="4776" customFormat="1" ht="16" customHeight="1" x14ac:dyDescent="0.2"/>
    <row r="4777" customFormat="1" ht="16" customHeight="1" x14ac:dyDescent="0.2"/>
    <row r="4778" customFormat="1" ht="16" customHeight="1" x14ac:dyDescent="0.2"/>
    <row r="4779" customFormat="1" ht="16" customHeight="1" x14ac:dyDescent="0.2"/>
    <row r="4780" customFormat="1" ht="16" customHeight="1" x14ac:dyDescent="0.2"/>
    <row r="4781" customFormat="1" ht="16" customHeight="1" x14ac:dyDescent="0.2"/>
    <row r="4782" customFormat="1" ht="16" customHeight="1" x14ac:dyDescent="0.2"/>
    <row r="4783" customFormat="1" ht="16" customHeight="1" x14ac:dyDescent="0.2"/>
    <row r="4784" customFormat="1" ht="16" customHeight="1" x14ac:dyDescent="0.2"/>
    <row r="4785" customFormat="1" ht="16" customHeight="1" x14ac:dyDescent="0.2"/>
    <row r="4786" customFormat="1" ht="16" customHeight="1" x14ac:dyDescent="0.2"/>
    <row r="4787" customFormat="1" ht="16" customHeight="1" x14ac:dyDescent="0.2"/>
    <row r="4788" customFormat="1" ht="16" customHeight="1" x14ac:dyDescent="0.2"/>
    <row r="4789" customFormat="1" ht="16" customHeight="1" x14ac:dyDescent="0.2"/>
    <row r="4790" customFormat="1" ht="16" customHeight="1" x14ac:dyDescent="0.2"/>
    <row r="4791" customFormat="1" ht="16" customHeight="1" x14ac:dyDescent="0.2"/>
    <row r="4792" customFormat="1" ht="16" customHeight="1" x14ac:dyDescent="0.2"/>
    <row r="4793" customFormat="1" ht="16" customHeight="1" x14ac:dyDescent="0.2"/>
    <row r="4794" customFormat="1" ht="16" customHeight="1" x14ac:dyDescent="0.2"/>
    <row r="4795" customFormat="1" ht="16" customHeight="1" x14ac:dyDescent="0.2"/>
    <row r="4796" customFormat="1" ht="16" customHeight="1" x14ac:dyDescent="0.2"/>
    <row r="4797" customFormat="1" ht="16" customHeight="1" x14ac:dyDescent="0.2"/>
    <row r="4798" customFormat="1" ht="16" customHeight="1" x14ac:dyDescent="0.2"/>
    <row r="4799" customFormat="1" ht="16" customHeight="1" x14ac:dyDescent="0.2"/>
    <row r="4800" customFormat="1" ht="16" customHeight="1" x14ac:dyDescent="0.2"/>
    <row r="4801" customFormat="1" ht="16" customHeight="1" x14ac:dyDescent="0.2"/>
    <row r="4802" customFormat="1" ht="16" customHeight="1" x14ac:dyDescent="0.2"/>
    <row r="4803" customFormat="1" ht="16" customHeight="1" x14ac:dyDescent="0.2"/>
    <row r="4804" customFormat="1" ht="16" customHeight="1" x14ac:dyDescent="0.2"/>
    <row r="4805" customFormat="1" ht="16" customHeight="1" x14ac:dyDescent="0.2"/>
    <row r="4806" customFormat="1" ht="16" customHeight="1" x14ac:dyDescent="0.2"/>
    <row r="4807" customFormat="1" ht="16" customHeight="1" x14ac:dyDescent="0.2"/>
    <row r="4808" customFormat="1" ht="16" customHeight="1" x14ac:dyDescent="0.2"/>
    <row r="4809" customFormat="1" ht="16" customHeight="1" x14ac:dyDescent="0.2"/>
    <row r="4810" customFormat="1" ht="16" customHeight="1" x14ac:dyDescent="0.2"/>
    <row r="4811" customFormat="1" ht="16" customHeight="1" x14ac:dyDescent="0.2"/>
    <row r="4812" customFormat="1" ht="16" customHeight="1" x14ac:dyDescent="0.2"/>
    <row r="4813" customFormat="1" ht="16" customHeight="1" x14ac:dyDescent="0.2"/>
    <row r="4814" customFormat="1" ht="16" customHeight="1" x14ac:dyDescent="0.2"/>
    <row r="4815" customFormat="1" ht="16" customHeight="1" x14ac:dyDescent="0.2"/>
    <row r="4816" customFormat="1" ht="16" customHeight="1" x14ac:dyDescent="0.2"/>
    <row r="4817" customFormat="1" ht="16" customHeight="1" x14ac:dyDescent="0.2"/>
    <row r="4818" customFormat="1" ht="16" customHeight="1" x14ac:dyDescent="0.2"/>
    <row r="4819" customFormat="1" ht="16" customHeight="1" x14ac:dyDescent="0.2"/>
    <row r="4820" customFormat="1" ht="16" customHeight="1" x14ac:dyDescent="0.2"/>
    <row r="4821" customFormat="1" ht="16" customHeight="1" x14ac:dyDescent="0.2"/>
    <row r="4822" customFormat="1" ht="16" customHeight="1" x14ac:dyDescent="0.2"/>
    <row r="4823" customFormat="1" ht="16" customHeight="1" x14ac:dyDescent="0.2"/>
    <row r="4824" customFormat="1" ht="16" customHeight="1" x14ac:dyDescent="0.2"/>
    <row r="4825" customFormat="1" ht="16" customHeight="1" x14ac:dyDescent="0.2"/>
    <row r="4826" customFormat="1" ht="16" customHeight="1" x14ac:dyDescent="0.2"/>
    <row r="4827" customFormat="1" ht="16" customHeight="1" x14ac:dyDescent="0.2"/>
    <row r="4828" customFormat="1" ht="16" customHeight="1" x14ac:dyDescent="0.2"/>
    <row r="4829" customFormat="1" ht="16" customHeight="1" x14ac:dyDescent="0.2"/>
    <row r="4830" customFormat="1" ht="16" customHeight="1" x14ac:dyDescent="0.2"/>
    <row r="4831" customFormat="1" ht="16" customHeight="1" x14ac:dyDescent="0.2"/>
    <row r="4832" customFormat="1" ht="16" customHeight="1" x14ac:dyDescent="0.2"/>
    <row r="4833" customFormat="1" ht="16" customHeight="1" x14ac:dyDescent="0.2"/>
    <row r="4834" customFormat="1" ht="16" customHeight="1" x14ac:dyDescent="0.2"/>
    <row r="4835" customFormat="1" ht="16" customHeight="1" x14ac:dyDescent="0.2"/>
    <row r="4836" customFormat="1" ht="16" customHeight="1" x14ac:dyDescent="0.2"/>
    <row r="4837" customFormat="1" ht="16" customHeight="1" x14ac:dyDescent="0.2"/>
    <row r="4838" customFormat="1" ht="16" customHeight="1" x14ac:dyDescent="0.2"/>
    <row r="4839" customFormat="1" ht="16" customHeight="1" x14ac:dyDescent="0.2"/>
    <row r="4840" customFormat="1" ht="16" customHeight="1" x14ac:dyDescent="0.2"/>
    <row r="4841" customFormat="1" ht="16" customHeight="1" x14ac:dyDescent="0.2"/>
    <row r="4842" customFormat="1" ht="16" customHeight="1" x14ac:dyDescent="0.2"/>
    <row r="4843" customFormat="1" ht="16" customHeight="1" x14ac:dyDescent="0.2"/>
    <row r="4844" customFormat="1" ht="16" customHeight="1" x14ac:dyDescent="0.2"/>
    <row r="4845" customFormat="1" ht="16" customHeight="1" x14ac:dyDescent="0.2"/>
    <row r="4846" customFormat="1" ht="16" customHeight="1" x14ac:dyDescent="0.2"/>
    <row r="4847" customFormat="1" ht="16" customHeight="1" x14ac:dyDescent="0.2"/>
    <row r="4848" customFormat="1" ht="16" customHeight="1" x14ac:dyDescent="0.2"/>
    <row r="4849" customFormat="1" ht="16" customHeight="1" x14ac:dyDescent="0.2"/>
    <row r="4850" customFormat="1" ht="16" customHeight="1" x14ac:dyDescent="0.2"/>
    <row r="4851" customFormat="1" ht="16" customHeight="1" x14ac:dyDescent="0.2"/>
    <row r="4852" customFormat="1" ht="16" customHeight="1" x14ac:dyDescent="0.2"/>
    <row r="4853" customFormat="1" ht="16" customHeight="1" x14ac:dyDescent="0.2"/>
    <row r="4854" customFormat="1" ht="16" customHeight="1" x14ac:dyDescent="0.2"/>
    <row r="4855" customFormat="1" ht="16" customHeight="1" x14ac:dyDescent="0.2"/>
    <row r="4856" customFormat="1" ht="16" customHeight="1" x14ac:dyDescent="0.2"/>
    <row r="4857" customFormat="1" ht="16" customHeight="1" x14ac:dyDescent="0.2"/>
    <row r="4858" customFormat="1" ht="16" customHeight="1" x14ac:dyDescent="0.2"/>
    <row r="4859" customFormat="1" ht="16" customHeight="1" x14ac:dyDescent="0.2"/>
    <row r="4860" customFormat="1" ht="16" customHeight="1" x14ac:dyDescent="0.2"/>
    <row r="4861" customFormat="1" ht="16" customHeight="1" x14ac:dyDescent="0.2"/>
    <row r="4862" customFormat="1" ht="16" customHeight="1" x14ac:dyDescent="0.2"/>
    <row r="4863" customFormat="1" ht="16" customHeight="1" x14ac:dyDescent="0.2"/>
    <row r="4864" customFormat="1" ht="16" customHeight="1" x14ac:dyDescent="0.2"/>
    <row r="4865" customFormat="1" ht="16" customHeight="1" x14ac:dyDescent="0.2"/>
    <row r="4866" customFormat="1" ht="16" customHeight="1" x14ac:dyDescent="0.2"/>
    <row r="4867" customFormat="1" ht="16" customHeight="1" x14ac:dyDescent="0.2"/>
    <row r="4868" customFormat="1" ht="16" customHeight="1" x14ac:dyDescent="0.2"/>
    <row r="4869" customFormat="1" ht="16" customHeight="1" x14ac:dyDescent="0.2"/>
    <row r="4870" customFormat="1" ht="16" customHeight="1" x14ac:dyDescent="0.2"/>
    <row r="4871" customFormat="1" ht="16" customHeight="1" x14ac:dyDescent="0.2"/>
    <row r="4872" customFormat="1" ht="16" customHeight="1" x14ac:dyDescent="0.2"/>
    <row r="4873" customFormat="1" ht="16" customHeight="1" x14ac:dyDescent="0.2"/>
    <row r="4874" customFormat="1" ht="16" customHeight="1" x14ac:dyDescent="0.2"/>
    <row r="4875" customFormat="1" ht="16" customHeight="1" x14ac:dyDescent="0.2"/>
    <row r="4876" customFormat="1" ht="16" customHeight="1" x14ac:dyDescent="0.2"/>
    <row r="4877" customFormat="1" ht="16" customHeight="1" x14ac:dyDescent="0.2"/>
    <row r="4878" customFormat="1" ht="16" customHeight="1" x14ac:dyDescent="0.2"/>
    <row r="4879" customFormat="1" ht="16" customHeight="1" x14ac:dyDescent="0.2"/>
    <row r="4880" customFormat="1" ht="16" customHeight="1" x14ac:dyDescent="0.2"/>
    <row r="4881" customFormat="1" ht="16" customHeight="1" x14ac:dyDescent="0.2"/>
    <row r="4882" customFormat="1" ht="16" customHeight="1" x14ac:dyDescent="0.2"/>
    <row r="4883" customFormat="1" ht="16" customHeight="1" x14ac:dyDescent="0.2"/>
    <row r="4884" customFormat="1" ht="16" customHeight="1" x14ac:dyDescent="0.2"/>
    <row r="4885" customFormat="1" ht="16" customHeight="1" x14ac:dyDescent="0.2"/>
    <row r="4886" customFormat="1" ht="16" customHeight="1" x14ac:dyDescent="0.2"/>
    <row r="4887" customFormat="1" ht="16" customHeight="1" x14ac:dyDescent="0.2"/>
    <row r="4888" customFormat="1" ht="16" customHeight="1" x14ac:dyDescent="0.2"/>
    <row r="4889" customFormat="1" ht="16" customHeight="1" x14ac:dyDescent="0.2"/>
    <row r="4890" customFormat="1" ht="16" customHeight="1" x14ac:dyDescent="0.2"/>
    <row r="4891" customFormat="1" ht="16" customHeight="1" x14ac:dyDescent="0.2"/>
    <row r="4892" customFormat="1" ht="16" customHeight="1" x14ac:dyDescent="0.2"/>
    <row r="4893" customFormat="1" ht="16" customHeight="1" x14ac:dyDescent="0.2"/>
    <row r="4894" customFormat="1" ht="16" customHeight="1" x14ac:dyDescent="0.2"/>
    <row r="4895" customFormat="1" ht="16" customHeight="1" x14ac:dyDescent="0.2"/>
    <row r="4896" customFormat="1" ht="16" customHeight="1" x14ac:dyDescent="0.2"/>
    <row r="4897" customFormat="1" ht="16" customHeight="1" x14ac:dyDescent="0.2"/>
    <row r="4898" customFormat="1" ht="16" customHeight="1" x14ac:dyDescent="0.2"/>
    <row r="4899" customFormat="1" ht="16" customHeight="1" x14ac:dyDescent="0.2"/>
    <row r="4900" customFormat="1" ht="16" customHeight="1" x14ac:dyDescent="0.2"/>
    <row r="4901" customFormat="1" ht="16" customHeight="1" x14ac:dyDescent="0.2"/>
    <row r="4902" customFormat="1" ht="16" customHeight="1" x14ac:dyDescent="0.2"/>
    <row r="4903" customFormat="1" ht="16" customHeight="1" x14ac:dyDescent="0.2"/>
    <row r="4904" customFormat="1" ht="16" customHeight="1" x14ac:dyDescent="0.2"/>
    <row r="4905" customFormat="1" ht="16" customHeight="1" x14ac:dyDescent="0.2"/>
    <row r="4906" customFormat="1" ht="16" customHeight="1" x14ac:dyDescent="0.2"/>
    <row r="4907" customFormat="1" ht="16" customHeight="1" x14ac:dyDescent="0.2"/>
    <row r="4908" customFormat="1" ht="16" customHeight="1" x14ac:dyDescent="0.2"/>
    <row r="4909" customFormat="1" ht="16" customHeight="1" x14ac:dyDescent="0.2"/>
    <row r="4910" customFormat="1" ht="16" customHeight="1" x14ac:dyDescent="0.2"/>
    <row r="4911" customFormat="1" ht="16" customHeight="1" x14ac:dyDescent="0.2"/>
    <row r="4912" customFormat="1" ht="16" customHeight="1" x14ac:dyDescent="0.2"/>
    <row r="4913" customFormat="1" ht="16" customHeight="1" x14ac:dyDescent="0.2"/>
    <row r="4914" customFormat="1" ht="16" customHeight="1" x14ac:dyDescent="0.2"/>
    <row r="4915" customFormat="1" ht="16" customHeight="1" x14ac:dyDescent="0.2"/>
    <row r="4916" customFormat="1" ht="16" customHeight="1" x14ac:dyDescent="0.2"/>
    <row r="4917" customFormat="1" ht="16" customHeight="1" x14ac:dyDescent="0.2"/>
    <row r="4918" customFormat="1" ht="16" customHeight="1" x14ac:dyDescent="0.2"/>
    <row r="4919" customFormat="1" ht="16" customHeight="1" x14ac:dyDescent="0.2"/>
    <row r="4920" customFormat="1" ht="16" customHeight="1" x14ac:dyDescent="0.2"/>
    <row r="4921" customFormat="1" ht="16" customHeight="1" x14ac:dyDescent="0.2"/>
    <row r="4922" customFormat="1" ht="16" customHeight="1" x14ac:dyDescent="0.2"/>
    <row r="4923" customFormat="1" ht="16" customHeight="1" x14ac:dyDescent="0.2"/>
    <row r="4924" customFormat="1" ht="16" customHeight="1" x14ac:dyDescent="0.2"/>
    <row r="4925" customFormat="1" ht="16" customHeight="1" x14ac:dyDescent="0.2"/>
    <row r="4926" customFormat="1" ht="16" customHeight="1" x14ac:dyDescent="0.2"/>
    <row r="4927" customFormat="1" ht="16" customHeight="1" x14ac:dyDescent="0.2"/>
    <row r="4928" customFormat="1" ht="16" customHeight="1" x14ac:dyDescent="0.2"/>
    <row r="4929" customFormat="1" ht="16" customHeight="1" x14ac:dyDescent="0.2"/>
    <row r="4930" customFormat="1" ht="16" customHeight="1" x14ac:dyDescent="0.2"/>
    <row r="4931" customFormat="1" ht="16" customHeight="1" x14ac:dyDescent="0.2"/>
    <row r="4932" customFormat="1" ht="16" customHeight="1" x14ac:dyDescent="0.2"/>
    <row r="4933" customFormat="1" ht="16" customHeight="1" x14ac:dyDescent="0.2"/>
    <row r="4934" customFormat="1" ht="16" customHeight="1" x14ac:dyDescent="0.2"/>
    <row r="4935" customFormat="1" ht="16" customHeight="1" x14ac:dyDescent="0.2"/>
    <row r="4936" customFormat="1" ht="16" customHeight="1" x14ac:dyDescent="0.2"/>
    <row r="4937" customFormat="1" ht="16" customHeight="1" x14ac:dyDescent="0.2"/>
    <row r="4938" customFormat="1" ht="16" customHeight="1" x14ac:dyDescent="0.2"/>
    <row r="4939" customFormat="1" ht="16" customHeight="1" x14ac:dyDescent="0.2"/>
    <row r="4940" customFormat="1" ht="16" customHeight="1" x14ac:dyDescent="0.2"/>
    <row r="4941" customFormat="1" ht="16" customHeight="1" x14ac:dyDescent="0.2"/>
    <row r="4942" customFormat="1" ht="16" customHeight="1" x14ac:dyDescent="0.2"/>
    <row r="4943" customFormat="1" ht="16" customHeight="1" x14ac:dyDescent="0.2"/>
    <row r="4944" customFormat="1" ht="16" customHeight="1" x14ac:dyDescent="0.2"/>
    <row r="4945" customFormat="1" ht="16" customHeight="1" x14ac:dyDescent="0.2"/>
    <row r="4946" customFormat="1" ht="16" customHeight="1" x14ac:dyDescent="0.2"/>
    <row r="4947" customFormat="1" ht="16" customHeight="1" x14ac:dyDescent="0.2"/>
    <row r="4948" customFormat="1" ht="16" customHeight="1" x14ac:dyDescent="0.2"/>
    <row r="4949" customFormat="1" ht="16" customHeight="1" x14ac:dyDescent="0.2"/>
    <row r="4950" customFormat="1" ht="16" customHeight="1" x14ac:dyDescent="0.2"/>
    <row r="4951" customFormat="1" ht="16" customHeight="1" x14ac:dyDescent="0.2"/>
    <row r="4952" customFormat="1" ht="16" customHeight="1" x14ac:dyDescent="0.2"/>
    <row r="4953" customFormat="1" ht="16" customHeight="1" x14ac:dyDescent="0.2"/>
    <row r="4954" customFormat="1" ht="16" customHeight="1" x14ac:dyDescent="0.2"/>
    <row r="4955" customFormat="1" ht="16" customHeight="1" x14ac:dyDescent="0.2"/>
    <row r="4956" customFormat="1" ht="16" customHeight="1" x14ac:dyDescent="0.2"/>
    <row r="4957" customFormat="1" ht="16" customHeight="1" x14ac:dyDescent="0.2"/>
    <row r="4958" customFormat="1" ht="16" customHeight="1" x14ac:dyDescent="0.2"/>
    <row r="4959" customFormat="1" ht="16" customHeight="1" x14ac:dyDescent="0.2"/>
    <row r="4960" customFormat="1" ht="16" customHeight="1" x14ac:dyDescent="0.2"/>
    <row r="4961" customFormat="1" ht="16" customHeight="1" x14ac:dyDescent="0.2"/>
    <row r="4962" customFormat="1" ht="16" customHeight="1" x14ac:dyDescent="0.2"/>
    <row r="4963" customFormat="1" ht="16" customHeight="1" x14ac:dyDescent="0.2"/>
    <row r="4964" customFormat="1" ht="16" customHeight="1" x14ac:dyDescent="0.2"/>
    <row r="4965" customFormat="1" ht="16" customHeight="1" x14ac:dyDescent="0.2"/>
    <row r="4966" customFormat="1" ht="16" customHeight="1" x14ac:dyDescent="0.2"/>
    <row r="4967" customFormat="1" ht="16" customHeight="1" x14ac:dyDescent="0.2"/>
    <row r="4968" customFormat="1" ht="16" customHeight="1" x14ac:dyDescent="0.2"/>
    <row r="4969" customFormat="1" ht="16" customHeight="1" x14ac:dyDescent="0.2"/>
    <row r="4970" customFormat="1" ht="16" customHeight="1" x14ac:dyDescent="0.2"/>
    <row r="4971" customFormat="1" ht="16" customHeight="1" x14ac:dyDescent="0.2"/>
    <row r="4972" customFormat="1" ht="16" customHeight="1" x14ac:dyDescent="0.2"/>
    <row r="4973" customFormat="1" ht="16" customHeight="1" x14ac:dyDescent="0.2"/>
    <row r="4974" customFormat="1" ht="16" customHeight="1" x14ac:dyDescent="0.2"/>
    <row r="4975" customFormat="1" ht="16" customHeight="1" x14ac:dyDescent="0.2"/>
    <row r="4976" customFormat="1" ht="16" customHeight="1" x14ac:dyDescent="0.2"/>
    <row r="4977" customFormat="1" ht="16" customHeight="1" x14ac:dyDescent="0.2"/>
    <row r="4978" customFormat="1" ht="16" customHeight="1" x14ac:dyDescent="0.2"/>
    <row r="4979" customFormat="1" ht="16" customHeight="1" x14ac:dyDescent="0.2"/>
    <row r="4980" customFormat="1" ht="16" customHeight="1" x14ac:dyDescent="0.2"/>
    <row r="4981" customFormat="1" ht="16" customHeight="1" x14ac:dyDescent="0.2"/>
    <row r="4982" customFormat="1" ht="16" customHeight="1" x14ac:dyDescent="0.2"/>
    <row r="4983" customFormat="1" ht="16" customHeight="1" x14ac:dyDescent="0.2"/>
    <row r="4984" customFormat="1" ht="16" customHeight="1" x14ac:dyDescent="0.2"/>
    <row r="4985" customFormat="1" ht="16" customHeight="1" x14ac:dyDescent="0.2"/>
    <row r="4986" customFormat="1" ht="16" customHeight="1" x14ac:dyDescent="0.2"/>
    <row r="4987" customFormat="1" ht="16" customHeight="1" x14ac:dyDescent="0.2"/>
    <row r="4988" customFormat="1" ht="16" customHeight="1" x14ac:dyDescent="0.2"/>
    <row r="4989" customFormat="1" ht="16" customHeight="1" x14ac:dyDescent="0.2"/>
    <row r="4990" customFormat="1" ht="16" customHeight="1" x14ac:dyDescent="0.2"/>
    <row r="4991" customFormat="1" ht="16" customHeight="1" x14ac:dyDescent="0.2"/>
    <row r="4992" customFormat="1" ht="16" customHeight="1" x14ac:dyDescent="0.2"/>
    <row r="4993" customFormat="1" ht="16" customHeight="1" x14ac:dyDescent="0.2"/>
    <row r="4994" customFormat="1" ht="16" customHeight="1" x14ac:dyDescent="0.2"/>
    <row r="4995" customFormat="1" ht="16" customHeight="1" x14ac:dyDescent="0.2"/>
    <row r="4996" customFormat="1" ht="16" customHeight="1" x14ac:dyDescent="0.2"/>
    <row r="4997" customFormat="1" ht="16" customHeight="1" x14ac:dyDescent="0.2"/>
    <row r="4998" customFormat="1" ht="16" customHeight="1" x14ac:dyDescent="0.2"/>
    <row r="4999" customFormat="1" ht="16" customHeight="1" x14ac:dyDescent="0.2"/>
    <row r="5000" customFormat="1" ht="16" customHeight="1" x14ac:dyDescent="0.2"/>
    <row r="5001" customFormat="1" ht="16" customHeight="1" x14ac:dyDescent="0.2"/>
    <row r="5002" customFormat="1" ht="16" customHeight="1" x14ac:dyDescent="0.2"/>
    <row r="5003" customFormat="1" ht="16" customHeight="1" x14ac:dyDescent="0.2"/>
    <row r="5004" customFormat="1" ht="16" customHeight="1" x14ac:dyDescent="0.2"/>
    <row r="5005" customFormat="1" ht="16" customHeight="1" x14ac:dyDescent="0.2"/>
    <row r="5006" customFormat="1" ht="16" customHeight="1" x14ac:dyDescent="0.2"/>
    <row r="5007" customFormat="1" ht="16" customHeight="1" x14ac:dyDescent="0.2"/>
    <row r="5008" customFormat="1" ht="16" customHeight="1" x14ac:dyDescent="0.2"/>
    <row r="5009" customFormat="1" ht="16" customHeight="1" x14ac:dyDescent="0.2"/>
    <row r="5010" customFormat="1" ht="16" customHeight="1" x14ac:dyDescent="0.2"/>
    <row r="5011" customFormat="1" ht="16" customHeight="1" x14ac:dyDescent="0.2"/>
    <row r="5012" customFormat="1" ht="16" customHeight="1" x14ac:dyDescent="0.2"/>
    <row r="5013" customFormat="1" ht="16" customHeight="1" x14ac:dyDescent="0.2"/>
    <row r="5014" customFormat="1" ht="16" customHeight="1" x14ac:dyDescent="0.2"/>
    <row r="5015" customFormat="1" ht="16" customHeight="1" x14ac:dyDescent="0.2"/>
    <row r="5016" customFormat="1" ht="16" customHeight="1" x14ac:dyDescent="0.2"/>
    <row r="5017" customFormat="1" ht="16" customHeight="1" x14ac:dyDescent="0.2"/>
    <row r="5018" customFormat="1" ht="16" customHeight="1" x14ac:dyDescent="0.2"/>
    <row r="5019" customFormat="1" ht="16" customHeight="1" x14ac:dyDescent="0.2"/>
    <row r="5020" customFormat="1" ht="16" customHeight="1" x14ac:dyDescent="0.2"/>
    <row r="5021" customFormat="1" ht="16" customHeight="1" x14ac:dyDescent="0.2"/>
    <row r="5022" customFormat="1" ht="16" customHeight="1" x14ac:dyDescent="0.2"/>
    <row r="5023" customFormat="1" ht="16" customHeight="1" x14ac:dyDescent="0.2"/>
    <row r="5024" customFormat="1" ht="16" customHeight="1" x14ac:dyDescent="0.2"/>
    <row r="5025" customFormat="1" ht="16" customHeight="1" x14ac:dyDescent="0.2"/>
    <row r="5026" customFormat="1" ht="16" customHeight="1" x14ac:dyDescent="0.2"/>
    <row r="5027" customFormat="1" ht="16" customHeight="1" x14ac:dyDescent="0.2"/>
    <row r="5028" customFormat="1" ht="16" customHeight="1" x14ac:dyDescent="0.2"/>
    <row r="5029" customFormat="1" ht="16" customHeight="1" x14ac:dyDescent="0.2"/>
    <row r="5030" customFormat="1" ht="16" customHeight="1" x14ac:dyDescent="0.2"/>
    <row r="5031" customFormat="1" ht="16" customHeight="1" x14ac:dyDescent="0.2"/>
    <row r="5032" customFormat="1" ht="16" customHeight="1" x14ac:dyDescent="0.2"/>
    <row r="5033" customFormat="1" ht="16" customHeight="1" x14ac:dyDescent="0.2"/>
    <row r="5034" customFormat="1" ht="16" customHeight="1" x14ac:dyDescent="0.2"/>
    <row r="5035" customFormat="1" ht="16" customHeight="1" x14ac:dyDescent="0.2"/>
    <row r="5036" customFormat="1" ht="16" customHeight="1" x14ac:dyDescent="0.2"/>
    <row r="5037" customFormat="1" ht="16" customHeight="1" x14ac:dyDescent="0.2"/>
    <row r="5038" customFormat="1" ht="16" customHeight="1" x14ac:dyDescent="0.2"/>
    <row r="5039" customFormat="1" ht="16" customHeight="1" x14ac:dyDescent="0.2"/>
    <row r="5040" customFormat="1" ht="16" customHeight="1" x14ac:dyDescent="0.2"/>
    <row r="5041" customFormat="1" ht="16" customHeight="1" x14ac:dyDescent="0.2"/>
    <row r="5042" customFormat="1" ht="16" customHeight="1" x14ac:dyDescent="0.2"/>
    <row r="5043" customFormat="1" ht="16" customHeight="1" x14ac:dyDescent="0.2"/>
    <row r="5044" customFormat="1" ht="16" customHeight="1" x14ac:dyDescent="0.2"/>
    <row r="5045" customFormat="1" ht="16" customHeight="1" x14ac:dyDescent="0.2"/>
    <row r="5046" customFormat="1" ht="16" customHeight="1" x14ac:dyDescent="0.2"/>
    <row r="5047" customFormat="1" ht="16" customHeight="1" x14ac:dyDescent="0.2"/>
    <row r="5048" customFormat="1" ht="16" customHeight="1" x14ac:dyDescent="0.2"/>
    <row r="5049" customFormat="1" ht="16" customHeight="1" x14ac:dyDescent="0.2"/>
    <row r="5050" customFormat="1" ht="16" customHeight="1" x14ac:dyDescent="0.2"/>
    <row r="5051" customFormat="1" ht="16" customHeight="1" x14ac:dyDescent="0.2"/>
    <row r="5052" customFormat="1" ht="16" customHeight="1" x14ac:dyDescent="0.2"/>
    <row r="5053" customFormat="1" ht="16" customHeight="1" x14ac:dyDescent="0.2"/>
    <row r="5054" customFormat="1" ht="16" customHeight="1" x14ac:dyDescent="0.2"/>
    <row r="5055" customFormat="1" ht="16" customHeight="1" x14ac:dyDescent="0.2"/>
    <row r="5056" customFormat="1" ht="16" customHeight="1" x14ac:dyDescent="0.2"/>
    <row r="5057" customFormat="1" ht="16" customHeight="1" x14ac:dyDescent="0.2"/>
    <row r="5058" customFormat="1" ht="16" customHeight="1" x14ac:dyDescent="0.2"/>
    <row r="5059" customFormat="1" ht="16" customHeight="1" x14ac:dyDescent="0.2"/>
    <row r="5060" customFormat="1" ht="16" customHeight="1" x14ac:dyDescent="0.2"/>
    <row r="5061" customFormat="1" ht="16" customHeight="1" x14ac:dyDescent="0.2"/>
    <row r="5062" customFormat="1" ht="16" customHeight="1" x14ac:dyDescent="0.2"/>
    <row r="5063" customFormat="1" ht="16" customHeight="1" x14ac:dyDescent="0.2"/>
    <row r="5064" customFormat="1" ht="16" customHeight="1" x14ac:dyDescent="0.2"/>
    <row r="5065" customFormat="1" ht="16" customHeight="1" x14ac:dyDescent="0.2"/>
    <row r="5066" customFormat="1" ht="16" customHeight="1" x14ac:dyDescent="0.2"/>
    <row r="5067" customFormat="1" ht="16" customHeight="1" x14ac:dyDescent="0.2"/>
    <row r="5068" customFormat="1" ht="16" customHeight="1" x14ac:dyDescent="0.2"/>
    <row r="5069" customFormat="1" ht="16" customHeight="1" x14ac:dyDescent="0.2"/>
    <row r="5070" customFormat="1" ht="16" customHeight="1" x14ac:dyDescent="0.2"/>
    <row r="5071" customFormat="1" ht="16" customHeight="1" x14ac:dyDescent="0.2"/>
    <row r="5072" customFormat="1" ht="16" customHeight="1" x14ac:dyDescent="0.2"/>
    <row r="5073" customFormat="1" ht="16" customHeight="1" x14ac:dyDescent="0.2"/>
    <row r="5074" customFormat="1" ht="16" customHeight="1" x14ac:dyDescent="0.2"/>
    <row r="5075" customFormat="1" ht="16" customHeight="1" x14ac:dyDescent="0.2"/>
    <row r="5076" customFormat="1" ht="16" customHeight="1" x14ac:dyDescent="0.2"/>
    <row r="5077" customFormat="1" ht="16" customHeight="1" x14ac:dyDescent="0.2"/>
    <row r="5078" customFormat="1" ht="16" customHeight="1" x14ac:dyDescent="0.2"/>
    <row r="5079" customFormat="1" ht="16" customHeight="1" x14ac:dyDescent="0.2"/>
    <row r="5080" customFormat="1" ht="16" customHeight="1" x14ac:dyDescent="0.2"/>
    <row r="5081" customFormat="1" ht="16" customHeight="1" x14ac:dyDescent="0.2"/>
    <row r="5082" customFormat="1" ht="16" customHeight="1" x14ac:dyDescent="0.2"/>
    <row r="5083" customFormat="1" ht="16" customHeight="1" x14ac:dyDescent="0.2"/>
    <row r="5084" customFormat="1" ht="16" customHeight="1" x14ac:dyDescent="0.2"/>
    <row r="5085" customFormat="1" ht="16" customHeight="1" x14ac:dyDescent="0.2"/>
    <row r="5086" customFormat="1" ht="16" customHeight="1" x14ac:dyDescent="0.2"/>
    <row r="5087" customFormat="1" ht="16" customHeight="1" x14ac:dyDescent="0.2"/>
    <row r="5088" customFormat="1" ht="16" customHeight="1" x14ac:dyDescent="0.2"/>
    <row r="5089" customFormat="1" ht="16" customHeight="1" x14ac:dyDescent="0.2"/>
    <row r="5090" customFormat="1" ht="16" customHeight="1" x14ac:dyDescent="0.2"/>
    <row r="5091" customFormat="1" ht="16" customHeight="1" x14ac:dyDescent="0.2"/>
    <row r="5092" customFormat="1" ht="16" customHeight="1" x14ac:dyDescent="0.2"/>
    <row r="5093" customFormat="1" ht="16" customHeight="1" x14ac:dyDescent="0.2"/>
    <row r="5094" customFormat="1" ht="16" customHeight="1" x14ac:dyDescent="0.2"/>
    <row r="5095" customFormat="1" ht="16" customHeight="1" x14ac:dyDescent="0.2"/>
    <row r="5096" customFormat="1" ht="16" customHeight="1" x14ac:dyDescent="0.2"/>
    <row r="5097" customFormat="1" ht="16" customHeight="1" x14ac:dyDescent="0.2"/>
    <row r="5098" customFormat="1" ht="16" customHeight="1" x14ac:dyDescent="0.2"/>
    <row r="5099" customFormat="1" ht="16" customHeight="1" x14ac:dyDescent="0.2"/>
    <row r="5100" customFormat="1" ht="16" customHeight="1" x14ac:dyDescent="0.2"/>
    <row r="5101" customFormat="1" ht="16" customHeight="1" x14ac:dyDescent="0.2"/>
    <row r="5102" customFormat="1" ht="16" customHeight="1" x14ac:dyDescent="0.2"/>
    <row r="5103" customFormat="1" ht="16" customHeight="1" x14ac:dyDescent="0.2"/>
    <row r="5104" customFormat="1" ht="16" customHeight="1" x14ac:dyDescent="0.2"/>
    <row r="5105" customFormat="1" ht="16" customHeight="1" x14ac:dyDescent="0.2"/>
    <row r="5106" customFormat="1" ht="16" customHeight="1" x14ac:dyDescent="0.2"/>
    <row r="5107" customFormat="1" ht="16" customHeight="1" x14ac:dyDescent="0.2"/>
    <row r="5108" customFormat="1" ht="16" customHeight="1" x14ac:dyDescent="0.2"/>
    <row r="5109" customFormat="1" ht="16" customHeight="1" x14ac:dyDescent="0.2"/>
    <row r="5110" customFormat="1" ht="16" customHeight="1" x14ac:dyDescent="0.2"/>
    <row r="5111" customFormat="1" ht="16" customHeight="1" x14ac:dyDescent="0.2"/>
    <row r="5112" customFormat="1" ht="16" customHeight="1" x14ac:dyDescent="0.2"/>
    <row r="5113" customFormat="1" ht="16" customHeight="1" x14ac:dyDescent="0.2"/>
    <row r="5114" customFormat="1" ht="16" customHeight="1" x14ac:dyDescent="0.2"/>
    <row r="5115" customFormat="1" ht="16" customHeight="1" x14ac:dyDescent="0.2"/>
    <row r="5116" customFormat="1" ht="16" customHeight="1" x14ac:dyDescent="0.2"/>
    <row r="5117" customFormat="1" ht="16" customHeight="1" x14ac:dyDescent="0.2"/>
    <row r="5118" customFormat="1" ht="16" customHeight="1" x14ac:dyDescent="0.2"/>
    <row r="5119" customFormat="1" ht="16" customHeight="1" x14ac:dyDescent="0.2"/>
    <row r="5120" customFormat="1" ht="16" customHeight="1" x14ac:dyDescent="0.2"/>
    <row r="5121" customFormat="1" ht="16" customHeight="1" x14ac:dyDescent="0.2"/>
    <row r="5122" customFormat="1" ht="16" customHeight="1" x14ac:dyDescent="0.2"/>
    <row r="5123" customFormat="1" ht="16" customHeight="1" x14ac:dyDescent="0.2"/>
    <row r="5124" customFormat="1" ht="16" customHeight="1" x14ac:dyDescent="0.2"/>
    <row r="5125" customFormat="1" ht="16" customHeight="1" x14ac:dyDescent="0.2"/>
    <row r="5126" customFormat="1" ht="16" customHeight="1" x14ac:dyDescent="0.2"/>
    <row r="5127" customFormat="1" ht="16" customHeight="1" x14ac:dyDescent="0.2"/>
    <row r="5128" customFormat="1" ht="16" customHeight="1" x14ac:dyDescent="0.2"/>
    <row r="5129" customFormat="1" ht="16" customHeight="1" x14ac:dyDescent="0.2"/>
    <row r="5130" customFormat="1" ht="16" customHeight="1" x14ac:dyDescent="0.2"/>
    <row r="5131" customFormat="1" ht="16" customHeight="1" x14ac:dyDescent="0.2"/>
    <row r="5132" customFormat="1" ht="16" customHeight="1" x14ac:dyDescent="0.2"/>
    <row r="5133" customFormat="1" ht="16" customHeight="1" x14ac:dyDescent="0.2"/>
    <row r="5134" customFormat="1" ht="16" customHeight="1" x14ac:dyDescent="0.2"/>
    <row r="5135" customFormat="1" ht="16" customHeight="1" x14ac:dyDescent="0.2"/>
    <row r="5136" customFormat="1" ht="16" customHeight="1" x14ac:dyDescent="0.2"/>
    <row r="5137" customFormat="1" ht="16" customHeight="1" x14ac:dyDescent="0.2"/>
    <row r="5138" customFormat="1" ht="16" customHeight="1" x14ac:dyDescent="0.2"/>
    <row r="5139" customFormat="1" ht="16" customHeight="1" x14ac:dyDescent="0.2"/>
    <row r="5140" customFormat="1" ht="16" customHeight="1" x14ac:dyDescent="0.2"/>
    <row r="5141" customFormat="1" ht="16" customHeight="1" x14ac:dyDescent="0.2"/>
    <row r="5142" customFormat="1" ht="16" customHeight="1" x14ac:dyDescent="0.2"/>
    <row r="5143" customFormat="1" ht="16" customHeight="1" x14ac:dyDescent="0.2"/>
    <row r="5144" customFormat="1" ht="16" customHeight="1" x14ac:dyDescent="0.2"/>
    <row r="5145" customFormat="1" ht="16" customHeight="1" x14ac:dyDescent="0.2"/>
    <row r="5146" customFormat="1" ht="16" customHeight="1" x14ac:dyDescent="0.2"/>
    <row r="5147" customFormat="1" ht="16" customHeight="1" x14ac:dyDescent="0.2"/>
    <row r="5148" customFormat="1" ht="16" customHeight="1" x14ac:dyDescent="0.2"/>
    <row r="5149" customFormat="1" ht="16" customHeight="1" x14ac:dyDescent="0.2"/>
    <row r="5150" customFormat="1" ht="16" customHeight="1" x14ac:dyDescent="0.2"/>
    <row r="5151" customFormat="1" ht="16" customHeight="1" x14ac:dyDescent="0.2"/>
    <row r="5152" customFormat="1" ht="16" customHeight="1" x14ac:dyDescent="0.2"/>
    <row r="5153" customFormat="1" ht="16" customHeight="1" x14ac:dyDescent="0.2"/>
    <row r="5154" customFormat="1" ht="16" customHeight="1" x14ac:dyDescent="0.2"/>
    <row r="5155" customFormat="1" ht="16" customHeight="1" x14ac:dyDescent="0.2"/>
    <row r="5156" customFormat="1" ht="16" customHeight="1" x14ac:dyDescent="0.2"/>
    <row r="5157" customFormat="1" ht="16" customHeight="1" x14ac:dyDescent="0.2"/>
    <row r="5158" customFormat="1" ht="16" customHeight="1" x14ac:dyDescent="0.2"/>
    <row r="5159" customFormat="1" ht="16" customHeight="1" x14ac:dyDescent="0.2"/>
    <row r="5160" customFormat="1" ht="16" customHeight="1" x14ac:dyDescent="0.2"/>
    <row r="5161" customFormat="1" ht="16" customHeight="1" x14ac:dyDescent="0.2"/>
    <row r="5162" customFormat="1" ht="16" customHeight="1" x14ac:dyDescent="0.2"/>
    <row r="5163" customFormat="1" ht="16" customHeight="1" x14ac:dyDescent="0.2"/>
    <row r="5164" customFormat="1" ht="16" customHeight="1" x14ac:dyDescent="0.2"/>
    <row r="5165" customFormat="1" ht="16" customHeight="1" x14ac:dyDescent="0.2"/>
    <row r="5166" customFormat="1" ht="16" customHeight="1" x14ac:dyDescent="0.2"/>
    <row r="5167" customFormat="1" ht="16" customHeight="1" x14ac:dyDescent="0.2"/>
    <row r="5168" customFormat="1" ht="16" customHeight="1" x14ac:dyDescent="0.2"/>
    <row r="5169" customFormat="1" ht="16" customHeight="1" x14ac:dyDescent="0.2"/>
    <row r="5170" customFormat="1" ht="16" customHeight="1" x14ac:dyDescent="0.2"/>
    <row r="5171" customFormat="1" ht="16" customHeight="1" x14ac:dyDescent="0.2"/>
    <row r="5172" customFormat="1" ht="16" customHeight="1" x14ac:dyDescent="0.2"/>
    <row r="5173" customFormat="1" ht="16" customHeight="1" x14ac:dyDescent="0.2"/>
    <row r="5174" customFormat="1" ht="16" customHeight="1" x14ac:dyDescent="0.2"/>
    <row r="5175" customFormat="1" ht="16" customHeight="1" x14ac:dyDescent="0.2"/>
    <row r="5176" customFormat="1" ht="16" customHeight="1" x14ac:dyDescent="0.2"/>
    <row r="5177" customFormat="1" ht="16" customHeight="1" x14ac:dyDescent="0.2"/>
    <row r="5178" customFormat="1" ht="16" customHeight="1" x14ac:dyDescent="0.2"/>
    <row r="5179" customFormat="1" ht="16" customHeight="1" x14ac:dyDescent="0.2"/>
    <row r="5180" customFormat="1" ht="16" customHeight="1" x14ac:dyDescent="0.2"/>
    <row r="5181" customFormat="1" ht="16" customHeight="1" x14ac:dyDescent="0.2"/>
    <row r="5182" customFormat="1" ht="16" customHeight="1" x14ac:dyDescent="0.2"/>
    <row r="5183" customFormat="1" ht="16" customHeight="1" x14ac:dyDescent="0.2"/>
    <row r="5184" customFormat="1" ht="16" customHeight="1" x14ac:dyDescent="0.2"/>
    <row r="5185" customFormat="1" ht="16" customHeight="1" x14ac:dyDescent="0.2"/>
    <row r="5186" customFormat="1" ht="16" customHeight="1" x14ac:dyDescent="0.2"/>
    <row r="5187" customFormat="1" ht="16" customHeight="1" x14ac:dyDescent="0.2"/>
    <row r="5188" customFormat="1" ht="16" customHeight="1" x14ac:dyDescent="0.2"/>
    <row r="5189" customFormat="1" ht="16" customHeight="1" x14ac:dyDescent="0.2"/>
    <row r="5190" customFormat="1" ht="16" customHeight="1" x14ac:dyDescent="0.2"/>
    <row r="5191" customFormat="1" ht="16" customHeight="1" x14ac:dyDescent="0.2"/>
    <row r="5192" customFormat="1" ht="16" customHeight="1" x14ac:dyDescent="0.2"/>
    <row r="5193" customFormat="1" ht="16" customHeight="1" x14ac:dyDescent="0.2"/>
    <row r="5194" customFormat="1" ht="16" customHeight="1" x14ac:dyDescent="0.2"/>
    <row r="5195" customFormat="1" ht="16" customHeight="1" x14ac:dyDescent="0.2"/>
    <row r="5196" customFormat="1" ht="16" customHeight="1" x14ac:dyDescent="0.2"/>
    <row r="5197" customFormat="1" ht="16" customHeight="1" x14ac:dyDescent="0.2"/>
    <row r="5198" customFormat="1" ht="16" customHeight="1" x14ac:dyDescent="0.2"/>
    <row r="5199" customFormat="1" ht="16" customHeight="1" x14ac:dyDescent="0.2"/>
    <row r="5200" customFormat="1" ht="16" customHeight="1" x14ac:dyDescent="0.2"/>
    <row r="5201" customFormat="1" ht="16" customHeight="1" x14ac:dyDescent="0.2"/>
    <row r="5202" customFormat="1" ht="16" customHeight="1" x14ac:dyDescent="0.2"/>
    <row r="5203" customFormat="1" ht="16" customHeight="1" x14ac:dyDescent="0.2"/>
    <row r="5204" customFormat="1" ht="16" customHeight="1" x14ac:dyDescent="0.2"/>
    <row r="5205" customFormat="1" ht="16" customHeight="1" x14ac:dyDescent="0.2"/>
    <row r="5206" customFormat="1" ht="16" customHeight="1" x14ac:dyDescent="0.2"/>
    <row r="5207" customFormat="1" ht="16" customHeight="1" x14ac:dyDescent="0.2"/>
    <row r="5208" customFormat="1" ht="16" customHeight="1" x14ac:dyDescent="0.2"/>
    <row r="5209" customFormat="1" ht="16" customHeight="1" x14ac:dyDescent="0.2"/>
    <row r="5210" customFormat="1" ht="16" customHeight="1" x14ac:dyDescent="0.2"/>
    <row r="5211" customFormat="1" ht="16" customHeight="1" x14ac:dyDescent="0.2"/>
    <row r="5212" customFormat="1" ht="16" customHeight="1" x14ac:dyDescent="0.2"/>
    <row r="5213" customFormat="1" ht="16" customHeight="1" x14ac:dyDescent="0.2"/>
    <row r="5214" customFormat="1" ht="16" customHeight="1" x14ac:dyDescent="0.2"/>
    <row r="5215" customFormat="1" ht="16" customHeight="1" x14ac:dyDescent="0.2"/>
    <row r="5216" customFormat="1" ht="16" customHeight="1" x14ac:dyDescent="0.2"/>
    <row r="5217" customFormat="1" ht="16" customHeight="1" x14ac:dyDescent="0.2"/>
    <row r="5218" customFormat="1" ht="16" customHeight="1" x14ac:dyDescent="0.2"/>
    <row r="5219" customFormat="1" ht="16" customHeight="1" x14ac:dyDescent="0.2"/>
    <row r="5220" customFormat="1" ht="16" customHeight="1" x14ac:dyDescent="0.2"/>
    <row r="5221" customFormat="1" ht="16" customHeight="1" x14ac:dyDescent="0.2"/>
    <row r="5222" customFormat="1" ht="16" customHeight="1" x14ac:dyDescent="0.2"/>
    <row r="5223" customFormat="1" ht="16" customHeight="1" x14ac:dyDescent="0.2"/>
    <row r="5224" customFormat="1" ht="16" customHeight="1" x14ac:dyDescent="0.2"/>
    <row r="5225" customFormat="1" ht="16" customHeight="1" x14ac:dyDescent="0.2"/>
    <row r="5226" customFormat="1" ht="16" customHeight="1" x14ac:dyDescent="0.2"/>
    <row r="5227" customFormat="1" ht="16" customHeight="1" x14ac:dyDescent="0.2"/>
    <row r="5228" customFormat="1" ht="16" customHeight="1" x14ac:dyDescent="0.2"/>
    <row r="5229" customFormat="1" ht="16" customHeight="1" x14ac:dyDescent="0.2"/>
    <row r="5230" customFormat="1" ht="16" customHeight="1" x14ac:dyDescent="0.2"/>
    <row r="5231" customFormat="1" ht="16" customHeight="1" x14ac:dyDescent="0.2"/>
    <row r="5232" customFormat="1" ht="16" customHeight="1" x14ac:dyDescent="0.2"/>
    <row r="5233" customFormat="1" ht="16" customHeight="1" x14ac:dyDescent="0.2"/>
    <row r="5234" customFormat="1" ht="16" customHeight="1" x14ac:dyDescent="0.2"/>
    <row r="5235" customFormat="1" ht="16" customHeight="1" x14ac:dyDescent="0.2"/>
    <row r="5236" customFormat="1" ht="16" customHeight="1" x14ac:dyDescent="0.2"/>
    <row r="5237" customFormat="1" ht="16" customHeight="1" x14ac:dyDescent="0.2"/>
    <row r="5238" customFormat="1" ht="16" customHeight="1" x14ac:dyDescent="0.2"/>
    <row r="5239" customFormat="1" ht="16" customHeight="1" x14ac:dyDescent="0.2"/>
    <row r="5240" customFormat="1" ht="16" customHeight="1" x14ac:dyDescent="0.2"/>
    <row r="5241" customFormat="1" ht="16" customHeight="1" x14ac:dyDescent="0.2"/>
    <row r="5242" customFormat="1" ht="16" customHeight="1" x14ac:dyDescent="0.2"/>
    <row r="5243" customFormat="1" ht="16" customHeight="1" x14ac:dyDescent="0.2"/>
    <row r="5244" customFormat="1" ht="16" customHeight="1" x14ac:dyDescent="0.2"/>
    <row r="5245" customFormat="1" ht="16" customHeight="1" x14ac:dyDescent="0.2"/>
    <row r="5246" customFormat="1" ht="16" customHeight="1" x14ac:dyDescent="0.2"/>
    <row r="5247" customFormat="1" ht="16" customHeight="1" x14ac:dyDescent="0.2"/>
    <row r="5248" customFormat="1" ht="16" customHeight="1" x14ac:dyDescent="0.2"/>
    <row r="5249" customFormat="1" ht="16" customHeight="1" x14ac:dyDescent="0.2"/>
    <row r="5250" customFormat="1" ht="16" customHeight="1" x14ac:dyDescent="0.2"/>
    <row r="5251" customFormat="1" ht="16" customHeight="1" x14ac:dyDescent="0.2"/>
    <row r="5252" customFormat="1" ht="16" customHeight="1" x14ac:dyDescent="0.2"/>
    <row r="5253" customFormat="1" ht="16" customHeight="1" x14ac:dyDescent="0.2"/>
    <row r="5254" customFormat="1" ht="16" customHeight="1" x14ac:dyDescent="0.2"/>
    <row r="5255" customFormat="1" ht="16" customHeight="1" x14ac:dyDescent="0.2"/>
    <row r="5256" customFormat="1" ht="16" customHeight="1" x14ac:dyDescent="0.2"/>
    <row r="5257" customFormat="1" ht="16" customHeight="1" x14ac:dyDescent="0.2"/>
    <row r="5258" customFormat="1" ht="16" customHeight="1" x14ac:dyDescent="0.2"/>
    <row r="5259" customFormat="1" ht="16" customHeight="1" x14ac:dyDescent="0.2"/>
    <row r="5260" customFormat="1" ht="16" customHeight="1" x14ac:dyDescent="0.2"/>
    <row r="5261" customFormat="1" ht="16" customHeight="1" x14ac:dyDescent="0.2"/>
    <row r="5262" customFormat="1" ht="16" customHeight="1" x14ac:dyDescent="0.2"/>
    <row r="5263" customFormat="1" ht="16" customHeight="1" x14ac:dyDescent="0.2"/>
    <row r="5264" customFormat="1" ht="16" customHeight="1" x14ac:dyDescent="0.2"/>
    <row r="5265" customFormat="1" ht="16" customHeight="1" x14ac:dyDescent="0.2"/>
    <row r="5266" customFormat="1" ht="16" customHeight="1" x14ac:dyDescent="0.2"/>
    <row r="5267" customFormat="1" ht="16" customHeight="1" x14ac:dyDescent="0.2"/>
    <row r="5268" customFormat="1" ht="16" customHeight="1" x14ac:dyDescent="0.2"/>
    <row r="5269" customFormat="1" ht="16" customHeight="1" x14ac:dyDescent="0.2"/>
    <row r="5270" customFormat="1" ht="16" customHeight="1" x14ac:dyDescent="0.2"/>
    <row r="5271" customFormat="1" ht="16" customHeight="1" x14ac:dyDescent="0.2"/>
    <row r="5272" customFormat="1" ht="16" customHeight="1" x14ac:dyDescent="0.2"/>
    <row r="5273" customFormat="1" ht="16" customHeight="1" x14ac:dyDescent="0.2"/>
    <row r="5274" customFormat="1" ht="16" customHeight="1" x14ac:dyDescent="0.2"/>
    <row r="5275" customFormat="1" ht="16" customHeight="1" x14ac:dyDescent="0.2"/>
    <row r="5276" customFormat="1" ht="16" customHeight="1" x14ac:dyDescent="0.2"/>
    <row r="5277" customFormat="1" ht="16" customHeight="1" x14ac:dyDescent="0.2"/>
    <row r="5278" customFormat="1" ht="16" customHeight="1" x14ac:dyDescent="0.2"/>
    <row r="5279" customFormat="1" ht="16" customHeight="1" x14ac:dyDescent="0.2"/>
    <row r="5280" customFormat="1" ht="16" customHeight="1" x14ac:dyDescent="0.2"/>
    <row r="5281" customFormat="1" ht="16" customHeight="1" x14ac:dyDescent="0.2"/>
    <row r="5282" customFormat="1" ht="16" customHeight="1" x14ac:dyDescent="0.2"/>
    <row r="5283" customFormat="1" ht="16" customHeight="1" x14ac:dyDescent="0.2"/>
    <row r="5284" customFormat="1" ht="16" customHeight="1" x14ac:dyDescent="0.2"/>
    <row r="5285" customFormat="1" ht="16" customHeight="1" x14ac:dyDescent="0.2"/>
    <row r="5286" customFormat="1" ht="16" customHeight="1" x14ac:dyDescent="0.2"/>
    <row r="5287" customFormat="1" ht="16" customHeight="1" x14ac:dyDescent="0.2"/>
    <row r="5288" customFormat="1" ht="16" customHeight="1" x14ac:dyDescent="0.2"/>
    <row r="5289" customFormat="1" ht="16" customHeight="1" x14ac:dyDescent="0.2"/>
    <row r="5290" customFormat="1" ht="16" customHeight="1" x14ac:dyDescent="0.2"/>
    <row r="5291" customFormat="1" ht="16" customHeight="1" x14ac:dyDescent="0.2"/>
    <row r="5292" customFormat="1" ht="16" customHeight="1" x14ac:dyDescent="0.2"/>
    <row r="5293" customFormat="1" ht="16" customHeight="1" x14ac:dyDescent="0.2"/>
    <row r="5294" customFormat="1" ht="16" customHeight="1" x14ac:dyDescent="0.2"/>
    <row r="5295" customFormat="1" ht="16" customHeight="1" x14ac:dyDescent="0.2"/>
    <row r="5296" customFormat="1" ht="16" customHeight="1" x14ac:dyDescent="0.2"/>
    <row r="5297" customFormat="1" ht="16" customHeight="1" x14ac:dyDescent="0.2"/>
    <row r="5298" customFormat="1" ht="16" customHeight="1" x14ac:dyDescent="0.2"/>
    <row r="5299" customFormat="1" ht="16" customHeight="1" x14ac:dyDescent="0.2"/>
    <row r="5300" customFormat="1" ht="16" customHeight="1" x14ac:dyDescent="0.2"/>
    <row r="5301" customFormat="1" ht="16" customHeight="1" x14ac:dyDescent="0.2"/>
    <row r="5302" customFormat="1" ht="16" customHeight="1" x14ac:dyDescent="0.2"/>
    <row r="5303" customFormat="1" ht="16" customHeight="1" x14ac:dyDescent="0.2"/>
    <row r="5304" customFormat="1" ht="16" customHeight="1" x14ac:dyDescent="0.2"/>
    <row r="5305" customFormat="1" ht="16" customHeight="1" x14ac:dyDescent="0.2"/>
    <row r="5306" customFormat="1" ht="16" customHeight="1" x14ac:dyDescent="0.2"/>
    <row r="5307" customFormat="1" ht="16" customHeight="1" x14ac:dyDescent="0.2"/>
    <row r="5308" customFormat="1" ht="16" customHeight="1" x14ac:dyDescent="0.2"/>
    <row r="5309" customFormat="1" ht="16" customHeight="1" x14ac:dyDescent="0.2"/>
    <row r="5310" customFormat="1" ht="16" customHeight="1" x14ac:dyDescent="0.2"/>
    <row r="5311" customFormat="1" ht="16" customHeight="1" x14ac:dyDescent="0.2"/>
    <row r="5312" customFormat="1" ht="16" customHeight="1" x14ac:dyDescent="0.2"/>
    <row r="5313" customFormat="1" ht="16" customHeight="1" x14ac:dyDescent="0.2"/>
    <row r="5314" customFormat="1" ht="16" customHeight="1" x14ac:dyDescent="0.2"/>
    <row r="5315" customFormat="1" ht="16" customHeight="1" x14ac:dyDescent="0.2"/>
    <row r="5316" customFormat="1" ht="16" customHeight="1" x14ac:dyDescent="0.2"/>
    <row r="5317" customFormat="1" ht="16" customHeight="1" x14ac:dyDescent="0.2"/>
    <row r="5318" customFormat="1" ht="16" customHeight="1" x14ac:dyDescent="0.2"/>
    <row r="5319" customFormat="1" ht="16" customHeight="1" x14ac:dyDescent="0.2"/>
    <row r="5320" customFormat="1" ht="16" customHeight="1" x14ac:dyDescent="0.2"/>
    <row r="5321" customFormat="1" ht="16" customHeight="1" x14ac:dyDescent="0.2"/>
    <row r="5322" customFormat="1" ht="16" customHeight="1" x14ac:dyDescent="0.2"/>
    <row r="5323" customFormat="1" ht="16" customHeight="1" x14ac:dyDescent="0.2"/>
    <row r="5324" customFormat="1" ht="16" customHeight="1" x14ac:dyDescent="0.2"/>
    <row r="5325" customFormat="1" ht="16" customHeight="1" x14ac:dyDescent="0.2"/>
    <row r="5326" customFormat="1" ht="16" customHeight="1" x14ac:dyDescent="0.2"/>
    <row r="5327" customFormat="1" ht="16" customHeight="1" x14ac:dyDescent="0.2"/>
    <row r="5328" customFormat="1" ht="16" customHeight="1" x14ac:dyDescent="0.2"/>
    <row r="5329" customFormat="1" ht="16" customHeight="1" x14ac:dyDescent="0.2"/>
    <row r="5330" customFormat="1" ht="16" customHeight="1" x14ac:dyDescent="0.2"/>
    <row r="5331" customFormat="1" ht="16" customHeight="1" x14ac:dyDescent="0.2"/>
    <row r="5332" customFormat="1" ht="16" customHeight="1" x14ac:dyDescent="0.2"/>
    <row r="5333" customFormat="1" ht="16" customHeight="1" x14ac:dyDescent="0.2"/>
    <row r="5334" customFormat="1" ht="16" customHeight="1" x14ac:dyDescent="0.2"/>
    <row r="5335" customFormat="1" ht="16" customHeight="1" x14ac:dyDescent="0.2"/>
    <row r="5336" customFormat="1" ht="16" customHeight="1" x14ac:dyDescent="0.2"/>
    <row r="5337" customFormat="1" ht="16" customHeight="1" x14ac:dyDescent="0.2"/>
    <row r="5338" customFormat="1" ht="16" customHeight="1" x14ac:dyDescent="0.2"/>
    <row r="5339" customFormat="1" ht="16" customHeight="1" x14ac:dyDescent="0.2"/>
    <row r="5340" customFormat="1" ht="16" customHeight="1" x14ac:dyDescent="0.2"/>
    <row r="5341" customFormat="1" ht="16" customHeight="1" x14ac:dyDescent="0.2"/>
    <row r="5342" customFormat="1" ht="16" customHeight="1" x14ac:dyDescent="0.2"/>
    <row r="5343" customFormat="1" ht="16" customHeight="1" x14ac:dyDescent="0.2"/>
    <row r="5344" customFormat="1" ht="16" customHeight="1" x14ac:dyDescent="0.2"/>
    <row r="5345" customFormat="1" ht="16" customHeight="1" x14ac:dyDescent="0.2"/>
    <row r="5346" customFormat="1" ht="16" customHeight="1" x14ac:dyDescent="0.2"/>
    <row r="5347" customFormat="1" ht="16" customHeight="1" x14ac:dyDescent="0.2"/>
    <row r="5348" customFormat="1" ht="16" customHeight="1" x14ac:dyDescent="0.2"/>
    <row r="5349" customFormat="1" ht="16" customHeight="1" x14ac:dyDescent="0.2"/>
    <row r="5350" customFormat="1" ht="16" customHeight="1" x14ac:dyDescent="0.2"/>
    <row r="5351" customFormat="1" ht="16" customHeight="1" x14ac:dyDescent="0.2"/>
    <row r="5352" customFormat="1" ht="16" customHeight="1" x14ac:dyDescent="0.2"/>
    <row r="5353" customFormat="1" ht="16" customHeight="1" x14ac:dyDescent="0.2"/>
    <row r="5354" customFormat="1" ht="16" customHeight="1" x14ac:dyDescent="0.2"/>
    <row r="5355" customFormat="1" ht="16" customHeight="1" x14ac:dyDescent="0.2"/>
    <row r="5356" customFormat="1" ht="16" customHeight="1" x14ac:dyDescent="0.2"/>
    <row r="5357" customFormat="1" ht="16" customHeight="1" x14ac:dyDescent="0.2"/>
    <row r="5358" customFormat="1" ht="16" customHeight="1" x14ac:dyDescent="0.2"/>
    <row r="5359" customFormat="1" ht="16" customHeight="1" x14ac:dyDescent="0.2"/>
    <row r="5360" customFormat="1" ht="16" customHeight="1" x14ac:dyDescent="0.2"/>
    <row r="5361" customFormat="1" ht="16" customHeight="1" x14ac:dyDescent="0.2"/>
    <row r="5362" customFormat="1" ht="16" customHeight="1" x14ac:dyDescent="0.2"/>
    <row r="5363" customFormat="1" ht="16" customHeight="1" x14ac:dyDescent="0.2"/>
    <row r="5364" customFormat="1" ht="16" customHeight="1" x14ac:dyDescent="0.2"/>
    <row r="5365" customFormat="1" ht="16" customHeight="1" x14ac:dyDescent="0.2"/>
    <row r="5366" customFormat="1" ht="16" customHeight="1" x14ac:dyDescent="0.2"/>
    <row r="5367" customFormat="1" ht="16" customHeight="1" x14ac:dyDescent="0.2"/>
    <row r="5368" customFormat="1" ht="16" customHeight="1" x14ac:dyDescent="0.2"/>
    <row r="5369" customFormat="1" ht="16" customHeight="1" x14ac:dyDescent="0.2"/>
    <row r="5370" customFormat="1" ht="16" customHeight="1" x14ac:dyDescent="0.2"/>
    <row r="5371" customFormat="1" ht="16" customHeight="1" x14ac:dyDescent="0.2"/>
    <row r="5372" customFormat="1" ht="16" customHeight="1" x14ac:dyDescent="0.2"/>
    <row r="5373" customFormat="1" ht="16" customHeight="1" x14ac:dyDescent="0.2"/>
    <row r="5374" customFormat="1" ht="16" customHeight="1" x14ac:dyDescent="0.2"/>
    <row r="5375" customFormat="1" ht="16" customHeight="1" x14ac:dyDescent="0.2"/>
    <row r="5376" customFormat="1" ht="16" customHeight="1" x14ac:dyDescent="0.2"/>
    <row r="5377" customFormat="1" ht="16" customHeight="1" x14ac:dyDescent="0.2"/>
    <row r="5378" customFormat="1" ht="16" customHeight="1" x14ac:dyDescent="0.2"/>
    <row r="5379" customFormat="1" ht="16" customHeight="1" x14ac:dyDescent="0.2"/>
    <row r="5380" customFormat="1" ht="16" customHeight="1" x14ac:dyDescent="0.2"/>
    <row r="5381" customFormat="1" ht="16" customHeight="1" x14ac:dyDescent="0.2"/>
    <row r="5382" customFormat="1" ht="16" customHeight="1" x14ac:dyDescent="0.2"/>
    <row r="5383" customFormat="1" ht="16" customHeight="1" x14ac:dyDescent="0.2"/>
    <row r="5384" customFormat="1" ht="16" customHeight="1" x14ac:dyDescent="0.2"/>
    <row r="5385" customFormat="1" ht="16" customHeight="1" x14ac:dyDescent="0.2"/>
    <row r="5386" customFormat="1" ht="16" customHeight="1" x14ac:dyDescent="0.2"/>
    <row r="5387" customFormat="1" ht="16" customHeight="1" x14ac:dyDescent="0.2"/>
    <row r="5388" customFormat="1" ht="16" customHeight="1" x14ac:dyDescent="0.2"/>
    <row r="5389" customFormat="1" ht="16" customHeight="1" x14ac:dyDescent="0.2"/>
    <row r="5390" customFormat="1" ht="16" customHeight="1" x14ac:dyDescent="0.2"/>
    <row r="5391" customFormat="1" ht="16" customHeight="1" x14ac:dyDescent="0.2"/>
    <row r="5392" customFormat="1" ht="16" customHeight="1" x14ac:dyDescent="0.2"/>
    <row r="5393" customFormat="1" ht="16" customHeight="1" x14ac:dyDescent="0.2"/>
    <row r="5394" customFormat="1" ht="16" customHeight="1" x14ac:dyDescent="0.2"/>
    <row r="5395" customFormat="1" ht="16" customHeight="1" x14ac:dyDescent="0.2"/>
    <row r="5396" customFormat="1" ht="16" customHeight="1" x14ac:dyDescent="0.2"/>
    <row r="5397" customFormat="1" ht="16" customHeight="1" x14ac:dyDescent="0.2"/>
    <row r="5398" customFormat="1" ht="16" customHeight="1" x14ac:dyDescent="0.2"/>
    <row r="5399" customFormat="1" ht="16" customHeight="1" x14ac:dyDescent="0.2"/>
    <row r="5400" customFormat="1" ht="16" customHeight="1" x14ac:dyDescent="0.2"/>
    <row r="5401" customFormat="1" ht="16" customHeight="1" x14ac:dyDescent="0.2"/>
    <row r="5402" customFormat="1" ht="16" customHeight="1" x14ac:dyDescent="0.2"/>
    <row r="5403" customFormat="1" ht="16" customHeight="1" x14ac:dyDescent="0.2"/>
    <row r="5404" customFormat="1" ht="16" customHeight="1" x14ac:dyDescent="0.2"/>
    <row r="5405" customFormat="1" ht="16" customHeight="1" x14ac:dyDescent="0.2"/>
    <row r="5406" customFormat="1" ht="16" customHeight="1" x14ac:dyDescent="0.2"/>
    <row r="5407" customFormat="1" ht="16" customHeight="1" x14ac:dyDescent="0.2"/>
    <row r="5408" customFormat="1" ht="16" customHeight="1" x14ac:dyDescent="0.2"/>
    <row r="5409" customFormat="1" ht="16" customHeight="1" x14ac:dyDescent="0.2"/>
    <row r="5410" customFormat="1" ht="16" customHeight="1" x14ac:dyDescent="0.2"/>
    <row r="5411" customFormat="1" ht="16" customHeight="1" x14ac:dyDescent="0.2"/>
    <row r="5412" customFormat="1" ht="16" customHeight="1" x14ac:dyDescent="0.2"/>
    <row r="5413" customFormat="1" ht="16" customHeight="1" x14ac:dyDescent="0.2"/>
    <row r="5414" customFormat="1" ht="16" customHeight="1" x14ac:dyDescent="0.2"/>
    <row r="5415" customFormat="1" ht="16" customHeight="1" x14ac:dyDescent="0.2"/>
    <row r="5416" customFormat="1" ht="16" customHeight="1" x14ac:dyDescent="0.2"/>
    <row r="5417" customFormat="1" ht="16" customHeight="1" x14ac:dyDescent="0.2"/>
    <row r="5418" customFormat="1" ht="16" customHeight="1" x14ac:dyDescent="0.2"/>
    <row r="5419" customFormat="1" ht="16" customHeight="1" x14ac:dyDescent="0.2"/>
    <row r="5420" customFormat="1" ht="16" customHeight="1" x14ac:dyDescent="0.2"/>
    <row r="5421" customFormat="1" ht="16" customHeight="1" x14ac:dyDescent="0.2"/>
    <row r="5422" customFormat="1" ht="16" customHeight="1" x14ac:dyDescent="0.2"/>
    <row r="5423" customFormat="1" ht="16" customHeight="1" x14ac:dyDescent="0.2"/>
    <row r="5424" customFormat="1" ht="16" customHeight="1" x14ac:dyDescent="0.2"/>
    <row r="5425" customFormat="1" ht="16" customHeight="1" x14ac:dyDescent="0.2"/>
    <row r="5426" customFormat="1" ht="16" customHeight="1" x14ac:dyDescent="0.2"/>
    <row r="5427" customFormat="1" ht="16" customHeight="1" x14ac:dyDescent="0.2"/>
    <row r="5428" customFormat="1" ht="16" customHeight="1" x14ac:dyDescent="0.2"/>
    <row r="5429" customFormat="1" ht="16" customHeight="1" x14ac:dyDescent="0.2"/>
    <row r="5430" customFormat="1" ht="16" customHeight="1" x14ac:dyDescent="0.2"/>
    <row r="5431" customFormat="1" ht="16" customHeight="1" x14ac:dyDescent="0.2"/>
    <row r="5432" customFormat="1" ht="16" customHeight="1" x14ac:dyDescent="0.2"/>
    <row r="5433" customFormat="1" ht="16" customHeight="1" x14ac:dyDescent="0.2"/>
    <row r="5434" customFormat="1" ht="16" customHeight="1" x14ac:dyDescent="0.2"/>
    <row r="5435" customFormat="1" ht="16" customHeight="1" x14ac:dyDescent="0.2"/>
    <row r="5436" customFormat="1" ht="16" customHeight="1" x14ac:dyDescent="0.2"/>
    <row r="5437" customFormat="1" ht="16" customHeight="1" x14ac:dyDescent="0.2"/>
    <row r="5438" customFormat="1" ht="16" customHeight="1" x14ac:dyDescent="0.2"/>
    <row r="5439" customFormat="1" ht="16" customHeight="1" x14ac:dyDescent="0.2"/>
    <row r="5440" customFormat="1" ht="16" customHeight="1" x14ac:dyDescent="0.2"/>
    <row r="5441" customFormat="1" ht="16" customHeight="1" x14ac:dyDescent="0.2"/>
    <row r="5442" customFormat="1" ht="16" customHeight="1" x14ac:dyDescent="0.2"/>
    <row r="5443" customFormat="1" ht="16" customHeight="1" x14ac:dyDescent="0.2"/>
    <row r="5444" customFormat="1" ht="16" customHeight="1" x14ac:dyDescent="0.2"/>
    <row r="5445" customFormat="1" ht="16" customHeight="1" x14ac:dyDescent="0.2"/>
    <row r="5446" customFormat="1" ht="16" customHeight="1" x14ac:dyDescent="0.2"/>
    <row r="5447" customFormat="1" ht="16" customHeight="1" x14ac:dyDescent="0.2"/>
    <row r="5448" customFormat="1" ht="16" customHeight="1" x14ac:dyDescent="0.2"/>
    <row r="5449" customFormat="1" ht="16" customHeight="1" x14ac:dyDescent="0.2"/>
    <row r="5450" customFormat="1" ht="16" customHeight="1" x14ac:dyDescent="0.2"/>
    <row r="5451" customFormat="1" ht="16" customHeight="1" x14ac:dyDescent="0.2"/>
    <row r="5452" customFormat="1" ht="16" customHeight="1" x14ac:dyDescent="0.2"/>
    <row r="5453" customFormat="1" ht="16" customHeight="1" x14ac:dyDescent="0.2"/>
    <row r="5454" customFormat="1" ht="16" customHeight="1" x14ac:dyDescent="0.2"/>
    <row r="5455" customFormat="1" ht="16" customHeight="1" x14ac:dyDescent="0.2"/>
    <row r="5456" customFormat="1" ht="16" customHeight="1" x14ac:dyDescent="0.2"/>
    <row r="5457" customFormat="1" ht="16" customHeight="1" x14ac:dyDescent="0.2"/>
    <row r="5458" customFormat="1" ht="16" customHeight="1" x14ac:dyDescent="0.2"/>
    <row r="5459" customFormat="1" ht="16" customHeight="1" x14ac:dyDescent="0.2"/>
    <row r="5460" customFormat="1" ht="16" customHeight="1" x14ac:dyDescent="0.2"/>
    <row r="5461" customFormat="1" ht="16" customHeight="1" x14ac:dyDescent="0.2"/>
    <row r="5462" customFormat="1" ht="16" customHeight="1" x14ac:dyDescent="0.2"/>
    <row r="5463" customFormat="1" ht="16" customHeight="1" x14ac:dyDescent="0.2"/>
    <row r="5464" customFormat="1" ht="16" customHeight="1" x14ac:dyDescent="0.2"/>
    <row r="5465" customFormat="1" ht="16" customHeight="1" x14ac:dyDescent="0.2"/>
    <row r="5466" customFormat="1" ht="16" customHeight="1" x14ac:dyDescent="0.2"/>
    <row r="5467" customFormat="1" ht="16" customHeight="1" x14ac:dyDescent="0.2"/>
    <row r="5468" customFormat="1" ht="16" customHeight="1" x14ac:dyDescent="0.2"/>
    <row r="5469" customFormat="1" ht="16" customHeight="1" x14ac:dyDescent="0.2"/>
    <row r="5470" customFormat="1" ht="16" customHeight="1" x14ac:dyDescent="0.2"/>
    <row r="5471" customFormat="1" ht="16" customHeight="1" x14ac:dyDescent="0.2"/>
    <row r="5472" customFormat="1" ht="16" customHeight="1" x14ac:dyDescent="0.2"/>
    <row r="5473" customFormat="1" ht="16" customHeight="1" x14ac:dyDescent="0.2"/>
    <row r="5474" customFormat="1" ht="16" customHeight="1" x14ac:dyDescent="0.2"/>
    <row r="5475" customFormat="1" ht="16" customHeight="1" x14ac:dyDescent="0.2"/>
    <row r="5476" customFormat="1" ht="16" customHeight="1" x14ac:dyDescent="0.2"/>
    <row r="5477" customFormat="1" ht="16" customHeight="1" x14ac:dyDescent="0.2"/>
    <row r="5478" customFormat="1" ht="16" customHeight="1" x14ac:dyDescent="0.2"/>
    <row r="5479" customFormat="1" ht="16" customHeight="1" x14ac:dyDescent="0.2"/>
    <row r="5480" customFormat="1" ht="16" customHeight="1" x14ac:dyDescent="0.2"/>
    <row r="5481" customFormat="1" ht="16" customHeight="1" x14ac:dyDescent="0.2"/>
    <row r="5482" customFormat="1" ht="16" customHeight="1" x14ac:dyDescent="0.2"/>
    <row r="5483" customFormat="1" ht="16" customHeight="1" x14ac:dyDescent="0.2"/>
    <row r="5484" customFormat="1" ht="16" customHeight="1" x14ac:dyDescent="0.2"/>
    <row r="5485" customFormat="1" ht="16" customHeight="1" x14ac:dyDescent="0.2"/>
    <row r="5486" customFormat="1" ht="16" customHeight="1" x14ac:dyDescent="0.2"/>
    <row r="5487" customFormat="1" ht="16" customHeight="1" x14ac:dyDescent="0.2"/>
    <row r="5488" customFormat="1" ht="16" customHeight="1" x14ac:dyDescent="0.2"/>
    <row r="5489" customFormat="1" ht="16" customHeight="1" x14ac:dyDescent="0.2"/>
    <row r="5490" customFormat="1" ht="16" customHeight="1" x14ac:dyDescent="0.2"/>
    <row r="5491" customFormat="1" ht="16" customHeight="1" x14ac:dyDescent="0.2"/>
    <row r="5492" customFormat="1" ht="16" customHeight="1" x14ac:dyDescent="0.2"/>
    <row r="5493" customFormat="1" ht="16" customHeight="1" x14ac:dyDescent="0.2"/>
    <row r="5494" customFormat="1" ht="16" customHeight="1" x14ac:dyDescent="0.2"/>
    <row r="5495" customFormat="1" ht="16" customHeight="1" x14ac:dyDescent="0.2"/>
    <row r="5496" customFormat="1" ht="16" customHeight="1" x14ac:dyDescent="0.2"/>
    <row r="5497" customFormat="1" ht="16" customHeight="1" x14ac:dyDescent="0.2"/>
    <row r="5498" customFormat="1" ht="16" customHeight="1" x14ac:dyDescent="0.2"/>
    <row r="5499" customFormat="1" ht="16" customHeight="1" x14ac:dyDescent="0.2"/>
    <row r="5500" customFormat="1" ht="16" customHeight="1" x14ac:dyDescent="0.2"/>
    <row r="5501" customFormat="1" ht="16" customHeight="1" x14ac:dyDescent="0.2"/>
    <row r="5502" customFormat="1" ht="16" customHeight="1" x14ac:dyDescent="0.2"/>
    <row r="5503" customFormat="1" ht="16" customHeight="1" x14ac:dyDescent="0.2"/>
    <row r="5504" customFormat="1" ht="16" customHeight="1" x14ac:dyDescent="0.2"/>
    <row r="5505" customFormat="1" ht="16" customHeight="1" x14ac:dyDescent="0.2"/>
    <row r="5506" customFormat="1" ht="16" customHeight="1" x14ac:dyDescent="0.2"/>
    <row r="5507" customFormat="1" ht="16" customHeight="1" x14ac:dyDescent="0.2"/>
    <row r="5508" customFormat="1" ht="16" customHeight="1" x14ac:dyDescent="0.2"/>
    <row r="5509" customFormat="1" ht="16" customHeight="1" x14ac:dyDescent="0.2"/>
    <row r="5510" customFormat="1" ht="16" customHeight="1" x14ac:dyDescent="0.2"/>
    <row r="5511" customFormat="1" ht="16" customHeight="1" x14ac:dyDescent="0.2"/>
    <row r="5512" customFormat="1" ht="16" customHeight="1" x14ac:dyDescent="0.2"/>
    <row r="5513" customFormat="1" ht="16" customHeight="1" x14ac:dyDescent="0.2"/>
    <row r="5514" customFormat="1" ht="16" customHeight="1" x14ac:dyDescent="0.2"/>
    <row r="5515" customFormat="1" ht="16" customHeight="1" x14ac:dyDescent="0.2"/>
    <row r="5516" customFormat="1" ht="16" customHeight="1" x14ac:dyDescent="0.2"/>
    <row r="5517" customFormat="1" ht="16" customHeight="1" x14ac:dyDescent="0.2"/>
    <row r="5518" customFormat="1" ht="16" customHeight="1" x14ac:dyDescent="0.2"/>
    <row r="5519" customFormat="1" ht="16" customHeight="1" x14ac:dyDescent="0.2"/>
    <row r="5520" customFormat="1" ht="16" customHeight="1" x14ac:dyDescent="0.2"/>
    <row r="5521" customFormat="1" ht="16" customHeight="1" x14ac:dyDescent="0.2"/>
    <row r="5522" customFormat="1" ht="16" customHeight="1" x14ac:dyDescent="0.2"/>
    <row r="5523" customFormat="1" ht="16" customHeight="1" x14ac:dyDescent="0.2"/>
    <row r="5524" customFormat="1" ht="16" customHeight="1" x14ac:dyDescent="0.2"/>
    <row r="5525" customFormat="1" ht="16" customHeight="1" x14ac:dyDescent="0.2"/>
    <row r="5526" customFormat="1" ht="16" customHeight="1" x14ac:dyDescent="0.2"/>
    <row r="5527" customFormat="1" ht="16" customHeight="1" x14ac:dyDescent="0.2"/>
    <row r="5528" customFormat="1" ht="16" customHeight="1" x14ac:dyDescent="0.2"/>
    <row r="5529" customFormat="1" ht="16" customHeight="1" x14ac:dyDescent="0.2"/>
    <row r="5530" customFormat="1" ht="16" customHeight="1" x14ac:dyDescent="0.2"/>
    <row r="5531" customFormat="1" ht="16" customHeight="1" x14ac:dyDescent="0.2"/>
    <row r="5532" customFormat="1" ht="16" customHeight="1" x14ac:dyDescent="0.2"/>
    <row r="5533" customFormat="1" ht="16" customHeight="1" x14ac:dyDescent="0.2"/>
    <row r="5534" customFormat="1" ht="16" customHeight="1" x14ac:dyDescent="0.2"/>
    <row r="5535" customFormat="1" ht="16" customHeight="1" x14ac:dyDescent="0.2"/>
    <row r="5536" customFormat="1" ht="16" customHeight="1" x14ac:dyDescent="0.2"/>
    <row r="5537" customFormat="1" ht="16" customHeight="1" x14ac:dyDescent="0.2"/>
    <row r="5538" customFormat="1" ht="16" customHeight="1" x14ac:dyDescent="0.2"/>
    <row r="5539" customFormat="1" ht="16" customHeight="1" x14ac:dyDescent="0.2"/>
    <row r="5540" customFormat="1" ht="16" customHeight="1" x14ac:dyDescent="0.2"/>
    <row r="5541" customFormat="1" ht="16" customHeight="1" x14ac:dyDescent="0.2"/>
    <row r="5542" customFormat="1" ht="16" customHeight="1" x14ac:dyDescent="0.2"/>
    <row r="5543" customFormat="1" ht="16" customHeight="1" x14ac:dyDescent="0.2"/>
    <row r="5544" customFormat="1" ht="16" customHeight="1" x14ac:dyDescent="0.2"/>
    <row r="5545" customFormat="1" ht="16" customHeight="1" x14ac:dyDescent="0.2"/>
    <row r="5546" customFormat="1" ht="16" customHeight="1" x14ac:dyDescent="0.2"/>
    <row r="5547" customFormat="1" ht="16" customHeight="1" x14ac:dyDescent="0.2"/>
    <row r="5548" customFormat="1" ht="16" customHeight="1" x14ac:dyDescent="0.2"/>
    <row r="5549" customFormat="1" ht="16" customHeight="1" x14ac:dyDescent="0.2"/>
    <row r="5550" customFormat="1" ht="16" customHeight="1" x14ac:dyDescent="0.2"/>
    <row r="5551" customFormat="1" ht="16" customHeight="1" x14ac:dyDescent="0.2"/>
    <row r="5552" customFormat="1" ht="16" customHeight="1" x14ac:dyDescent="0.2"/>
    <row r="5553" customFormat="1" ht="16" customHeight="1" x14ac:dyDescent="0.2"/>
    <row r="5554" customFormat="1" ht="16" customHeight="1" x14ac:dyDescent="0.2"/>
    <row r="5555" customFormat="1" ht="16" customHeight="1" x14ac:dyDescent="0.2"/>
    <row r="5556" customFormat="1" ht="16" customHeight="1" x14ac:dyDescent="0.2"/>
    <row r="5557" customFormat="1" ht="16" customHeight="1" x14ac:dyDescent="0.2"/>
    <row r="5558" customFormat="1" ht="16" customHeight="1" x14ac:dyDescent="0.2"/>
    <row r="5559" customFormat="1" ht="16" customHeight="1" x14ac:dyDescent="0.2"/>
    <row r="5560" customFormat="1" ht="16" customHeight="1" x14ac:dyDescent="0.2"/>
    <row r="5561" customFormat="1" ht="16" customHeight="1" x14ac:dyDescent="0.2"/>
    <row r="5562" customFormat="1" ht="16" customHeight="1" x14ac:dyDescent="0.2"/>
    <row r="5563" customFormat="1" ht="16" customHeight="1" x14ac:dyDescent="0.2"/>
    <row r="5564" customFormat="1" ht="16" customHeight="1" x14ac:dyDescent="0.2"/>
    <row r="5565" customFormat="1" ht="16" customHeight="1" x14ac:dyDescent="0.2"/>
    <row r="5566" customFormat="1" ht="16" customHeight="1" x14ac:dyDescent="0.2"/>
    <row r="5567" customFormat="1" ht="16" customHeight="1" x14ac:dyDescent="0.2"/>
    <row r="5568" customFormat="1" ht="16" customHeight="1" x14ac:dyDescent="0.2"/>
    <row r="5569" customFormat="1" ht="16" customHeight="1" x14ac:dyDescent="0.2"/>
    <row r="5570" customFormat="1" ht="16" customHeight="1" x14ac:dyDescent="0.2"/>
    <row r="5571" customFormat="1" ht="16" customHeight="1" x14ac:dyDescent="0.2"/>
    <row r="5572" customFormat="1" ht="16" customHeight="1" x14ac:dyDescent="0.2"/>
    <row r="5573" customFormat="1" ht="16" customHeight="1" x14ac:dyDescent="0.2"/>
    <row r="5574" customFormat="1" ht="16" customHeight="1" x14ac:dyDescent="0.2"/>
    <row r="5575" customFormat="1" ht="16" customHeight="1" x14ac:dyDescent="0.2"/>
    <row r="5576" customFormat="1" ht="16" customHeight="1" x14ac:dyDescent="0.2"/>
    <row r="5577" customFormat="1" ht="16" customHeight="1" x14ac:dyDescent="0.2"/>
    <row r="5578" customFormat="1" ht="16" customHeight="1" x14ac:dyDescent="0.2"/>
    <row r="5579" customFormat="1" ht="16" customHeight="1" x14ac:dyDescent="0.2"/>
    <row r="5580" customFormat="1" ht="16" customHeight="1" x14ac:dyDescent="0.2"/>
    <row r="5581" customFormat="1" ht="16" customHeight="1" x14ac:dyDescent="0.2"/>
    <row r="5582" customFormat="1" ht="16" customHeight="1" x14ac:dyDescent="0.2"/>
    <row r="5583" customFormat="1" ht="16" customHeight="1" x14ac:dyDescent="0.2"/>
    <row r="5584" customFormat="1" ht="16" customHeight="1" x14ac:dyDescent="0.2"/>
    <row r="5585" customFormat="1" ht="16" customHeight="1" x14ac:dyDescent="0.2"/>
    <row r="5586" customFormat="1" ht="16" customHeight="1" x14ac:dyDescent="0.2"/>
    <row r="5587" customFormat="1" ht="16" customHeight="1" x14ac:dyDescent="0.2"/>
    <row r="5588" customFormat="1" ht="16" customHeight="1" x14ac:dyDescent="0.2"/>
    <row r="5589" customFormat="1" ht="16" customHeight="1" x14ac:dyDescent="0.2"/>
    <row r="5590" customFormat="1" ht="16" customHeight="1" x14ac:dyDescent="0.2"/>
    <row r="5591" customFormat="1" ht="16" customHeight="1" x14ac:dyDescent="0.2"/>
    <row r="5592" customFormat="1" ht="16" customHeight="1" x14ac:dyDescent="0.2"/>
    <row r="5593" customFormat="1" ht="16" customHeight="1" x14ac:dyDescent="0.2"/>
    <row r="5594" customFormat="1" ht="16" customHeight="1" x14ac:dyDescent="0.2"/>
    <row r="5595" customFormat="1" ht="16" customHeight="1" x14ac:dyDescent="0.2"/>
    <row r="5596" customFormat="1" ht="16" customHeight="1" x14ac:dyDescent="0.2"/>
    <row r="5597" customFormat="1" ht="16" customHeight="1" x14ac:dyDescent="0.2"/>
    <row r="5598" customFormat="1" ht="16" customHeight="1" x14ac:dyDescent="0.2"/>
    <row r="5599" customFormat="1" ht="16" customHeight="1" x14ac:dyDescent="0.2"/>
    <row r="5600" customFormat="1" ht="16" customHeight="1" x14ac:dyDescent="0.2"/>
    <row r="5601" customFormat="1" ht="16" customHeight="1" x14ac:dyDescent="0.2"/>
    <row r="5602" customFormat="1" ht="16" customHeight="1" x14ac:dyDescent="0.2"/>
    <row r="5603" customFormat="1" ht="16" customHeight="1" x14ac:dyDescent="0.2"/>
    <row r="5604" customFormat="1" ht="16" customHeight="1" x14ac:dyDescent="0.2"/>
    <row r="5605" customFormat="1" ht="16" customHeight="1" x14ac:dyDescent="0.2"/>
    <row r="5606" customFormat="1" ht="16" customHeight="1" x14ac:dyDescent="0.2"/>
    <row r="5607" customFormat="1" ht="16" customHeight="1" x14ac:dyDescent="0.2"/>
    <row r="5608" customFormat="1" ht="16" customHeight="1" x14ac:dyDescent="0.2"/>
    <row r="5609" customFormat="1" ht="16" customHeight="1" x14ac:dyDescent="0.2"/>
    <row r="5610" customFormat="1" ht="16" customHeight="1" x14ac:dyDescent="0.2"/>
    <row r="5611" customFormat="1" ht="16" customHeight="1" x14ac:dyDescent="0.2"/>
    <row r="5612" customFormat="1" ht="16" customHeight="1" x14ac:dyDescent="0.2"/>
    <row r="5613" customFormat="1" ht="16" customHeight="1" x14ac:dyDescent="0.2"/>
    <row r="5614" customFormat="1" ht="16" customHeight="1" x14ac:dyDescent="0.2"/>
    <row r="5615" customFormat="1" ht="16" customHeight="1" x14ac:dyDescent="0.2"/>
    <row r="5616" customFormat="1" ht="16" customHeight="1" x14ac:dyDescent="0.2"/>
    <row r="5617" customFormat="1" ht="16" customHeight="1" x14ac:dyDescent="0.2"/>
    <row r="5618" customFormat="1" ht="16" customHeight="1" x14ac:dyDescent="0.2"/>
    <row r="5619" customFormat="1" ht="16" customHeight="1" x14ac:dyDescent="0.2"/>
    <row r="5620" customFormat="1" ht="16" customHeight="1" x14ac:dyDescent="0.2"/>
    <row r="5621" customFormat="1" ht="16" customHeight="1" x14ac:dyDescent="0.2"/>
    <row r="5622" customFormat="1" ht="16" customHeight="1" x14ac:dyDescent="0.2"/>
    <row r="5623" customFormat="1" ht="16" customHeight="1" x14ac:dyDescent="0.2"/>
    <row r="5624" customFormat="1" ht="16" customHeight="1" x14ac:dyDescent="0.2"/>
    <row r="5625" customFormat="1" ht="16" customHeight="1" x14ac:dyDescent="0.2"/>
    <row r="5626" customFormat="1" ht="16" customHeight="1" x14ac:dyDescent="0.2"/>
    <row r="5627" customFormat="1" ht="16" customHeight="1" x14ac:dyDescent="0.2"/>
    <row r="5628" customFormat="1" ht="16" customHeight="1" x14ac:dyDescent="0.2"/>
    <row r="5629" customFormat="1" ht="16" customHeight="1" x14ac:dyDescent="0.2"/>
    <row r="5630" customFormat="1" ht="16" customHeight="1" x14ac:dyDescent="0.2"/>
    <row r="5631" customFormat="1" ht="16" customHeight="1" x14ac:dyDescent="0.2"/>
    <row r="5632" customFormat="1" ht="16" customHeight="1" x14ac:dyDescent="0.2"/>
    <row r="5633" customFormat="1" ht="16" customHeight="1" x14ac:dyDescent="0.2"/>
    <row r="5634" customFormat="1" ht="16" customHeight="1" x14ac:dyDescent="0.2"/>
    <row r="5635" customFormat="1" ht="16" customHeight="1" x14ac:dyDescent="0.2"/>
    <row r="5636" customFormat="1" ht="16" customHeight="1" x14ac:dyDescent="0.2"/>
    <row r="5637" customFormat="1" ht="16" customHeight="1" x14ac:dyDescent="0.2"/>
    <row r="5638" customFormat="1" ht="16" customHeight="1" x14ac:dyDescent="0.2"/>
    <row r="5639" customFormat="1" ht="16" customHeight="1" x14ac:dyDescent="0.2"/>
    <row r="5640" customFormat="1" ht="16" customHeight="1" x14ac:dyDescent="0.2"/>
    <row r="5641" customFormat="1" ht="16" customHeight="1" x14ac:dyDescent="0.2"/>
    <row r="5642" customFormat="1" ht="16" customHeight="1" x14ac:dyDescent="0.2"/>
    <row r="5643" customFormat="1" ht="16" customHeight="1" x14ac:dyDescent="0.2"/>
    <row r="5644" customFormat="1" ht="16" customHeight="1" x14ac:dyDescent="0.2"/>
    <row r="5645" customFormat="1" ht="16" customHeight="1" x14ac:dyDescent="0.2"/>
    <row r="5646" customFormat="1" ht="16" customHeight="1" x14ac:dyDescent="0.2"/>
    <row r="5647" customFormat="1" ht="16" customHeight="1" x14ac:dyDescent="0.2"/>
    <row r="5648" customFormat="1" ht="16" customHeight="1" x14ac:dyDescent="0.2"/>
    <row r="5649" customFormat="1" ht="16" customHeight="1" x14ac:dyDescent="0.2"/>
    <row r="5650" customFormat="1" ht="16" customHeight="1" x14ac:dyDescent="0.2"/>
    <row r="5651" customFormat="1" ht="16" customHeight="1" x14ac:dyDescent="0.2"/>
    <row r="5652" customFormat="1" ht="16" customHeight="1" x14ac:dyDescent="0.2"/>
    <row r="5653" customFormat="1" ht="16" customHeight="1" x14ac:dyDescent="0.2"/>
    <row r="5654" customFormat="1" ht="16" customHeight="1" x14ac:dyDescent="0.2"/>
    <row r="5655" customFormat="1" ht="16" customHeight="1" x14ac:dyDescent="0.2"/>
    <row r="5656" customFormat="1" ht="16" customHeight="1" x14ac:dyDescent="0.2"/>
    <row r="5657" customFormat="1" ht="16" customHeight="1" x14ac:dyDescent="0.2"/>
    <row r="5658" customFormat="1" ht="16" customHeight="1" x14ac:dyDescent="0.2"/>
    <row r="5659" customFormat="1" ht="16" customHeight="1" x14ac:dyDescent="0.2"/>
    <row r="5660" customFormat="1" ht="16" customHeight="1" x14ac:dyDescent="0.2"/>
    <row r="5661" customFormat="1" ht="16" customHeight="1" x14ac:dyDescent="0.2"/>
    <row r="5662" customFormat="1" ht="16" customHeight="1" x14ac:dyDescent="0.2"/>
    <row r="5663" customFormat="1" ht="16" customHeight="1" x14ac:dyDescent="0.2"/>
    <row r="5664" customFormat="1" ht="16" customHeight="1" x14ac:dyDescent="0.2"/>
    <row r="5665" customFormat="1" ht="16" customHeight="1" x14ac:dyDescent="0.2"/>
    <row r="5666" customFormat="1" ht="16" customHeight="1" x14ac:dyDescent="0.2"/>
    <row r="5667" customFormat="1" ht="16" customHeight="1" x14ac:dyDescent="0.2"/>
    <row r="5668" customFormat="1" ht="16" customHeight="1" x14ac:dyDescent="0.2"/>
    <row r="5669" customFormat="1" ht="16" customHeight="1" x14ac:dyDescent="0.2"/>
    <row r="5670" customFormat="1" ht="16" customHeight="1" x14ac:dyDescent="0.2"/>
    <row r="5671" customFormat="1" ht="16" customHeight="1" x14ac:dyDescent="0.2"/>
    <row r="5672" customFormat="1" ht="16" customHeight="1" x14ac:dyDescent="0.2"/>
    <row r="5673" customFormat="1" ht="16" customHeight="1" x14ac:dyDescent="0.2"/>
    <row r="5674" customFormat="1" ht="16" customHeight="1" x14ac:dyDescent="0.2"/>
    <row r="5675" customFormat="1" ht="16" customHeight="1" x14ac:dyDescent="0.2"/>
    <row r="5676" customFormat="1" ht="16" customHeight="1" x14ac:dyDescent="0.2"/>
    <row r="5677" customFormat="1" ht="16" customHeight="1" x14ac:dyDescent="0.2"/>
    <row r="5678" customFormat="1" ht="16" customHeight="1" x14ac:dyDescent="0.2"/>
    <row r="5679" customFormat="1" ht="16" customHeight="1" x14ac:dyDescent="0.2"/>
    <row r="5680" customFormat="1" ht="16" customHeight="1" x14ac:dyDescent="0.2"/>
    <row r="5681" customFormat="1" ht="16" customHeight="1" x14ac:dyDescent="0.2"/>
    <row r="5682" customFormat="1" ht="16" customHeight="1" x14ac:dyDescent="0.2"/>
    <row r="5683" customFormat="1" ht="16" customHeight="1" x14ac:dyDescent="0.2"/>
    <row r="5684" customFormat="1" ht="16" customHeight="1" x14ac:dyDescent="0.2"/>
    <row r="5685" customFormat="1" ht="16" customHeight="1" x14ac:dyDescent="0.2"/>
    <row r="5686" customFormat="1" ht="16" customHeight="1" x14ac:dyDescent="0.2"/>
    <row r="5687" customFormat="1" ht="16" customHeight="1" x14ac:dyDescent="0.2"/>
    <row r="5688" customFormat="1" ht="16" customHeight="1" x14ac:dyDescent="0.2"/>
    <row r="5689" customFormat="1" ht="16" customHeight="1" x14ac:dyDescent="0.2"/>
    <row r="5690" customFormat="1" ht="16" customHeight="1" x14ac:dyDescent="0.2"/>
    <row r="5691" customFormat="1" ht="16" customHeight="1" x14ac:dyDescent="0.2"/>
    <row r="5692" customFormat="1" ht="16" customHeight="1" x14ac:dyDescent="0.2"/>
    <row r="5693" customFormat="1" ht="16" customHeight="1" x14ac:dyDescent="0.2"/>
    <row r="5694" customFormat="1" ht="16" customHeight="1" x14ac:dyDescent="0.2"/>
    <row r="5695" customFormat="1" ht="16" customHeight="1" x14ac:dyDescent="0.2"/>
    <row r="5696" customFormat="1" ht="16" customHeight="1" x14ac:dyDescent="0.2"/>
    <row r="5697" customFormat="1" ht="16" customHeight="1" x14ac:dyDescent="0.2"/>
    <row r="5698" customFormat="1" ht="16" customHeight="1" x14ac:dyDescent="0.2"/>
    <row r="5699" customFormat="1" ht="16" customHeight="1" x14ac:dyDescent="0.2"/>
    <row r="5700" customFormat="1" ht="16" customHeight="1" x14ac:dyDescent="0.2"/>
    <row r="5701" customFormat="1" ht="16" customHeight="1" x14ac:dyDescent="0.2"/>
    <row r="5702" customFormat="1" ht="16" customHeight="1" x14ac:dyDescent="0.2"/>
    <row r="5703" customFormat="1" ht="16" customHeight="1" x14ac:dyDescent="0.2"/>
    <row r="5704" customFormat="1" ht="16" customHeight="1" x14ac:dyDescent="0.2"/>
    <row r="5705" customFormat="1" ht="16" customHeight="1" x14ac:dyDescent="0.2"/>
    <row r="5706" customFormat="1" ht="16" customHeight="1" x14ac:dyDescent="0.2"/>
    <row r="5707" customFormat="1" ht="16" customHeight="1" x14ac:dyDescent="0.2"/>
    <row r="5708" customFormat="1" ht="16" customHeight="1" x14ac:dyDescent="0.2"/>
    <row r="5709" customFormat="1" ht="16" customHeight="1" x14ac:dyDescent="0.2"/>
    <row r="5710" customFormat="1" ht="16" customHeight="1" x14ac:dyDescent="0.2"/>
    <row r="5711" customFormat="1" ht="16" customHeight="1" x14ac:dyDescent="0.2"/>
    <row r="5712" customFormat="1" ht="16" customHeight="1" x14ac:dyDescent="0.2"/>
    <row r="5713" customFormat="1" ht="16" customHeight="1" x14ac:dyDescent="0.2"/>
    <row r="5714" customFormat="1" ht="16" customHeight="1" x14ac:dyDescent="0.2"/>
    <row r="5715" customFormat="1" ht="16" customHeight="1" x14ac:dyDescent="0.2"/>
    <row r="5716" customFormat="1" ht="16" customHeight="1" x14ac:dyDescent="0.2"/>
    <row r="5717" customFormat="1" ht="16" customHeight="1" x14ac:dyDescent="0.2"/>
    <row r="5718" customFormat="1" ht="16" customHeight="1" x14ac:dyDescent="0.2"/>
    <row r="5719" customFormat="1" ht="16" customHeight="1" x14ac:dyDescent="0.2"/>
    <row r="5720" customFormat="1" ht="16" customHeight="1" x14ac:dyDescent="0.2"/>
    <row r="5721" customFormat="1" ht="16" customHeight="1" x14ac:dyDescent="0.2"/>
    <row r="5722" customFormat="1" ht="16" customHeight="1" x14ac:dyDescent="0.2"/>
    <row r="5723" customFormat="1" ht="16" customHeight="1" x14ac:dyDescent="0.2"/>
    <row r="5724" customFormat="1" ht="16" customHeight="1" x14ac:dyDescent="0.2"/>
    <row r="5725" customFormat="1" ht="16" customHeight="1" x14ac:dyDescent="0.2"/>
    <row r="5726" customFormat="1" ht="16" customHeight="1" x14ac:dyDescent="0.2"/>
    <row r="5727" customFormat="1" ht="16" customHeight="1" x14ac:dyDescent="0.2"/>
    <row r="5728" customFormat="1" ht="16" customHeight="1" x14ac:dyDescent="0.2"/>
    <row r="5729" customFormat="1" ht="16" customHeight="1" x14ac:dyDescent="0.2"/>
    <row r="5730" customFormat="1" ht="16" customHeight="1" x14ac:dyDescent="0.2"/>
    <row r="5731" customFormat="1" ht="16" customHeight="1" x14ac:dyDescent="0.2"/>
    <row r="5732" customFormat="1" ht="16" customHeight="1" x14ac:dyDescent="0.2"/>
    <row r="5733" customFormat="1" ht="16" customHeight="1" x14ac:dyDescent="0.2"/>
    <row r="5734" customFormat="1" ht="16" customHeight="1" x14ac:dyDescent="0.2"/>
    <row r="5735" customFormat="1" ht="16" customHeight="1" x14ac:dyDescent="0.2"/>
    <row r="5736" customFormat="1" ht="16" customHeight="1" x14ac:dyDescent="0.2"/>
    <row r="5737" customFormat="1" ht="16" customHeight="1" x14ac:dyDescent="0.2"/>
    <row r="5738" customFormat="1" ht="16" customHeight="1" x14ac:dyDescent="0.2"/>
    <row r="5739" customFormat="1" ht="16" customHeight="1" x14ac:dyDescent="0.2"/>
    <row r="5740" customFormat="1" ht="16" customHeight="1" x14ac:dyDescent="0.2"/>
    <row r="5741" customFormat="1" ht="16" customHeight="1" x14ac:dyDescent="0.2"/>
    <row r="5742" customFormat="1" ht="16" customHeight="1" x14ac:dyDescent="0.2"/>
    <row r="5743" customFormat="1" ht="16" customHeight="1" x14ac:dyDescent="0.2"/>
    <row r="5744" customFormat="1" ht="16" customHeight="1" x14ac:dyDescent="0.2"/>
    <row r="5745" customFormat="1" ht="16" customHeight="1" x14ac:dyDescent="0.2"/>
    <row r="5746" customFormat="1" ht="16" customHeight="1" x14ac:dyDescent="0.2"/>
    <row r="5747" customFormat="1" ht="16" customHeight="1" x14ac:dyDescent="0.2"/>
    <row r="5748" customFormat="1" ht="16" customHeight="1" x14ac:dyDescent="0.2"/>
    <row r="5749" customFormat="1" ht="16" customHeight="1" x14ac:dyDescent="0.2"/>
    <row r="5750" customFormat="1" ht="16" customHeight="1" x14ac:dyDescent="0.2"/>
    <row r="5751" customFormat="1" ht="16" customHeight="1" x14ac:dyDescent="0.2"/>
    <row r="5752" customFormat="1" ht="16" customHeight="1" x14ac:dyDescent="0.2"/>
    <row r="5753" customFormat="1" ht="16" customHeight="1" x14ac:dyDescent="0.2"/>
    <row r="5754" customFormat="1" ht="16" customHeight="1" x14ac:dyDescent="0.2"/>
    <row r="5755" customFormat="1" ht="16" customHeight="1" x14ac:dyDescent="0.2"/>
    <row r="5756" customFormat="1" ht="16" customHeight="1" x14ac:dyDescent="0.2"/>
    <row r="5757" customFormat="1" ht="16" customHeight="1" x14ac:dyDescent="0.2"/>
    <row r="5758" customFormat="1" ht="16" customHeight="1" x14ac:dyDescent="0.2"/>
    <row r="5759" customFormat="1" ht="16" customHeight="1" x14ac:dyDescent="0.2"/>
    <row r="5760" customFormat="1" ht="16" customHeight="1" x14ac:dyDescent="0.2"/>
    <row r="5761" customFormat="1" ht="16" customHeight="1" x14ac:dyDescent="0.2"/>
    <row r="5762" customFormat="1" ht="16" customHeight="1" x14ac:dyDescent="0.2"/>
    <row r="5763" customFormat="1" ht="16" customHeight="1" x14ac:dyDescent="0.2"/>
    <row r="5764" customFormat="1" ht="16" customHeight="1" x14ac:dyDescent="0.2"/>
    <row r="5765" customFormat="1" ht="16" customHeight="1" x14ac:dyDescent="0.2"/>
    <row r="5766" customFormat="1" ht="16" customHeight="1" x14ac:dyDescent="0.2"/>
    <row r="5767" customFormat="1" ht="16" customHeight="1" x14ac:dyDescent="0.2"/>
    <row r="5768" customFormat="1" ht="16" customHeight="1" x14ac:dyDescent="0.2"/>
    <row r="5769" customFormat="1" ht="16" customHeight="1" x14ac:dyDescent="0.2"/>
    <row r="5770" customFormat="1" ht="16" customHeight="1" x14ac:dyDescent="0.2"/>
    <row r="5771" customFormat="1" ht="16" customHeight="1" x14ac:dyDescent="0.2"/>
    <row r="5772" customFormat="1" ht="16" customHeight="1" x14ac:dyDescent="0.2"/>
    <row r="5773" customFormat="1" ht="16" customHeight="1" x14ac:dyDescent="0.2"/>
    <row r="5774" customFormat="1" ht="16" customHeight="1" x14ac:dyDescent="0.2"/>
    <row r="5775" customFormat="1" ht="16" customHeight="1" x14ac:dyDescent="0.2"/>
    <row r="5776" customFormat="1" ht="16" customHeight="1" x14ac:dyDescent="0.2"/>
    <row r="5777" customFormat="1" ht="16" customHeight="1" x14ac:dyDescent="0.2"/>
    <row r="5778" customFormat="1" ht="16" customHeight="1" x14ac:dyDescent="0.2"/>
    <row r="5779" customFormat="1" ht="16" customHeight="1" x14ac:dyDescent="0.2"/>
    <row r="5780" customFormat="1" ht="16" customHeight="1" x14ac:dyDescent="0.2"/>
    <row r="5781" customFormat="1" ht="16" customHeight="1" x14ac:dyDescent="0.2"/>
    <row r="5782" customFormat="1" ht="16" customHeight="1" x14ac:dyDescent="0.2"/>
    <row r="5783" customFormat="1" ht="16" customHeight="1" x14ac:dyDescent="0.2"/>
    <row r="5784" customFormat="1" ht="16" customHeight="1" x14ac:dyDescent="0.2"/>
    <row r="5785" customFormat="1" ht="16" customHeight="1" x14ac:dyDescent="0.2"/>
    <row r="5786" customFormat="1" ht="16" customHeight="1" x14ac:dyDescent="0.2"/>
    <row r="5787" customFormat="1" ht="16" customHeight="1" x14ac:dyDescent="0.2"/>
    <row r="5788" customFormat="1" ht="16" customHeight="1" x14ac:dyDescent="0.2"/>
    <row r="5789" customFormat="1" ht="16" customHeight="1" x14ac:dyDescent="0.2"/>
    <row r="5790" customFormat="1" ht="16" customHeight="1" x14ac:dyDescent="0.2"/>
    <row r="5791" customFormat="1" ht="16" customHeight="1" x14ac:dyDescent="0.2"/>
    <row r="5792" customFormat="1" ht="16" customHeight="1" x14ac:dyDescent="0.2"/>
    <row r="5793" customFormat="1" ht="16" customHeight="1" x14ac:dyDescent="0.2"/>
    <row r="5794" customFormat="1" ht="16" customHeight="1" x14ac:dyDescent="0.2"/>
    <row r="5795" customFormat="1" ht="16" customHeight="1" x14ac:dyDescent="0.2"/>
    <row r="5796" customFormat="1" ht="16" customHeight="1" x14ac:dyDescent="0.2"/>
    <row r="5797" customFormat="1" ht="16" customHeight="1" x14ac:dyDescent="0.2"/>
    <row r="5798" customFormat="1" ht="16" customHeight="1" x14ac:dyDescent="0.2"/>
    <row r="5799" customFormat="1" ht="16" customHeight="1" x14ac:dyDescent="0.2"/>
    <row r="5800" customFormat="1" ht="16" customHeight="1" x14ac:dyDescent="0.2"/>
    <row r="5801" customFormat="1" ht="16" customHeight="1" x14ac:dyDescent="0.2"/>
    <row r="5802" customFormat="1" ht="16" customHeight="1" x14ac:dyDescent="0.2"/>
    <row r="5803" customFormat="1" ht="16" customHeight="1" x14ac:dyDescent="0.2"/>
    <row r="5804" customFormat="1" ht="16" customHeight="1" x14ac:dyDescent="0.2"/>
    <row r="5805" customFormat="1" ht="16" customHeight="1" x14ac:dyDescent="0.2"/>
    <row r="5806" customFormat="1" ht="16" customHeight="1" x14ac:dyDescent="0.2"/>
    <row r="5807" customFormat="1" ht="16" customHeight="1" x14ac:dyDescent="0.2"/>
    <row r="5808" customFormat="1" ht="16" customHeight="1" x14ac:dyDescent="0.2"/>
    <row r="5809" customFormat="1" ht="16" customHeight="1" x14ac:dyDescent="0.2"/>
    <row r="5810" customFormat="1" ht="16" customHeight="1" x14ac:dyDescent="0.2"/>
    <row r="5811" customFormat="1" ht="16" customHeight="1" x14ac:dyDescent="0.2"/>
    <row r="5812" customFormat="1" ht="16" customHeight="1" x14ac:dyDescent="0.2"/>
    <row r="5813" customFormat="1" ht="16" customHeight="1" x14ac:dyDescent="0.2"/>
    <row r="5814" customFormat="1" ht="16" customHeight="1" x14ac:dyDescent="0.2"/>
    <row r="5815" customFormat="1" ht="16" customHeight="1" x14ac:dyDescent="0.2"/>
    <row r="5816" customFormat="1" ht="16" customHeight="1" x14ac:dyDescent="0.2"/>
    <row r="5817" customFormat="1" ht="16" customHeight="1" x14ac:dyDescent="0.2"/>
    <row r="5818" customFormat="1" ht="16" customHeight="1" x14ac:dyDescent="0.2"/>
    <row r="5819" customFormat="1" ht="16" customHeight="1" x14ac:dyDescent="0.2"/>
    <row r="5820" customFormat="1" ht="16" customHeight="1" x14ac:dyDescent="0.2"/>
    <row r="5821" customFormat="1" ht="16" customHeight="1" x14ac:dyDescent="0.2"/>
    <row r="5822" customFormat="1" ht="16" customHeight="1" x14ac:dyDescent="0.2"/>
    <row r="5823" customFormat="1" ht="16" customHeight="1" x14ac:dyDescent="0.2"/>
    <row r="5824" customFormat="1" ht="16" customHeight="1" x14ac:dyDescent="0.2"/>
    <row r="5825" customFormat="1" ht="16" customHeight="1" x14ac:dyDescent="0.2"/>
    <row r="5826" customFormat="1" ht="16" customHeight="1" x14ac:dyDescent="0.2"/>
    <row r="5827" customFormat="1" ht="16" customHeight="1" x14ac:dyDescent="0.2"/>
    <row r="5828" customFormat="1" ht="16" customHeight="1" x14ac:dyDescent="0.2"/>
    <row r="5829" customFormat="1" ht="16" customHeight="1" x14ac:dyDescent="0.2"/>
    <row r="5830" customFormat="1" ht="16" customHeight="1" x14ac:dyDescent="0.2"/>
    <row r="5831" customFormat="1" ht="16" customHeight="1" x14ac:dyDescent="0.2"/>
    <row r="5832" customFormat="1" ht="16" customHeight="1" x14ac:dyDescent="0.2"/>
    <row r="5833" customFormat="1" ht="16" customHeight="1" x14ac:dyDescent="0.2"/>
    <row r="5834" customFormat="1" ht="16" customHeight="1" x14ac:dyDescent="0.2"/>
    <row r="5835" customFormat="1" ht="16" customHeight="1" x14ac:dyDescent="0.2"/>
    <row r="5836" customFormat="1" ht="16" customHeight="1" x14ac:dyDescent="0.2"/>
    <row r="5837" customFormat="1" ht="16" customHeight="1" x14ac:dyDescent="0.2"/>
    <row r="5838" customFormat="1" ht="16" customHeight="1" x14ac:dyDescent="0.2"/>
    <row r="5839" customFormat="1" ht="16" customHeight="1" x14ac:dyDescent="0.2"/>
    <row r="5840" customFormat="1" ht="16" customHeight="1" x14ac:dyDescent="0.2"/>
    <row r="5841" customFormat="1" ht="16" customHeight="1" x14ac:dyDescent="0.2"/>
    <row r="5842" customFormat="1" ht="16" customHeight="1" x14ac:dyDescent="0.2"/>
    <row r="5843" customFormat="1" ht="16" customHeight="1" x14ac:dyDescent="0.2"/>
    <row r="5844" customFormat="1" ht="16" customHeight="1" x14ac:dyDescent="0.2"/>
    <row r="5845" customFormat="1" ht="16" customHeight="1" x14ac:dyDescent="0.2"/>
    <row r="5846" customFormat="1" ht="16" customHeight="1" x14ac:dyDescent="0.2"/>
    <row r="5847" customFormat="1" ht="16" customHeight="1" x14ac:dyDescent="0.2"/>
    <row r="5848" customFormat="1" ht="16" customHeight="1" x14ac:dyDescent="0.2"/>
    <row r="5849" customFormat="1" ht="16" customHeight="1" x14ac:dyDescent="0.2"/>
    <row r="5850" customFormat="1" ht="16" customHeight="1" x14ac:dyDescent="0.2"/>
    <row r="5851" customFormat="1" ht="16" customHeight="1" x14ac:dyDescent="0.2"/>
    <row r="5852" customFormat="1" ht="16" customHeight="1" x14ac:dyDescent="0.2"/>
    <row r="5853" customFormat="1" ht="16" customHeight="1" x14ac:dyDescent="0.2"/>
    <row r="5854" customFormat="1" ht="16" customHeight="1" x14ac:dyDescent="0.2"/>
    <row r="5855" customFormat="1" ht="16" customHeight="1" x14ac:dyDescent="0.2"/>
    <row r="5856" customFormat="1" ht="16" customHeight="1" x14ac:dyDescent="0.2"/>
    <row r="5857" customFormat="1" ht="16" customHeight="1" x14ac:dyDescent="0.2"/>
    <row r="5858" customFormat="1" ht="16" customHeight="1" x14ac:dyDescent="0.2"/>
    <row r="5859" customFormat="1" ht="16" customHeight="1" x14ac:dyDescent="0.2"/>
    <row r="5860" customFormat="1" ht="16" customHeight="1" x14ac:dyDescent="0.2"/>
    <row r="5861" customFormat="1" ht="16" customHeight="1" x14ac:dyDescent="0.2"/>
    <row r="5862" customFormat="1" ht="16" customHeight="1" x14ac:dyDescent="0.2"/>
    <row r="5863" customFormat="1" ht="16" customHeight="1" x14ac:dyDescent="0.2"/>
    <row r="5864" customFormat="1" ht="16" customHeight="1" x14ac:dyDescent="0.2"/>
    <row r="5865" customFormat="1" ht="16" customHeight="1" x14ac:dyDescent="0.2"/>
    <row r="5866" customFormat="1" ht="16" customHeight="1" x14ac:dyDescent="0.2"/>
    <row r="5867" customFormat="1" ht="16" customHeight="1" x14ac:dyDescent="0.2"/>
    <row r="5868" customFormat="1" ht="16" customHeight="1" x14ac:dyDescent="0.2"/>
    <row r="5869" customFormat="1" ht="16" customHeight="1" x14ac:dyDescent="0.2"/>
    <row r="5870" customFormat="1" ht="16" customHeight="1" x14ac:dyDescent="0.2"/>
    <row r="5871" customFormat="1" ht="16" customHeight="1" x14ac:dyDescent="0.2"/>
    <row r="5872" customFormat="1" ht="16" customHeight="1" x14ac:dyDescent="0.2"/>
    <row r="5873" customFormat="1" ht="16" customHeight="1" x14ac:dyDescent="0.2"/>
    <row r="5874" customFormat="1" ht="16" customHeight="1" x14ac:dyDescent="0.2"/>
    <row r="5875" customFormat="1" ht="16" customHeight="1" x14ac:dyDescent="0.2"/>
    <row r="5876" customFormat="1" ht="16" customHeight="1" x14ac:dyDescent="0.2"/>
    <row r="5877" customFormat="1" ht="16" customHeight="1" x14ac:dyDescent="0.2"/>
    <row r="5878" customFormat="1" ht="16" customHeight="1" x14ac:dyDescent="0.2"/>
    <row r="5879" customFormat="1" ht="16" customHeight="1" x14ac:dyDescent="0.2"/>
    <row r="5880" customFormat="1" ht="16" customHeight="1" x14ac:dyDescent="0.2"/>
    <row r="5881" customFormat="1" ht="16" customHeight="1" x14ac:dyDescent="0.2"/>
    <row r="5882" customFormat="1" ht="16" customHeight="1" x14ac:dyDescent="0.2"/>
    <row r="5883" customFormat="1" ht="16" customHeight="1" x14ac:dyDescent="0.2"/>
    <row r="5884" customFormat="1" ht="16" customHeight="1" x14ac:dyDescent="0.2"/>
    <row r="5885" customFormat="1" ht="16" customHeight="1" x14ac:dyDescent="0.2"/>
    <row r="5886" customFormat="1" ht="16" customHeight="1" x14ac:dyDescent="0.2"/>
    <row r="5887" customFormat="1" ht="16" customHeight="1" x14ac:dyDescent="0.2"/>
    <row r="5888" customFormat="1" ht="16" customHeight="1" x14ac:dyDescent="0.2"/>
    <row r="5889" customFormat="1" ht="16" customHeight="1" x14ac:dyDescent="0.2"/>
    <row r="5890" customFormat="1" ht="16" customHeight="1" x14ac:dyDescent="0.2"/>
    <row r="5891" customFormat="1" ht="16" customHeight="1" x14ac:dyDescent="0.2"/>
    <row r="5892" customFormat="1" ht="16" customHeight="1" x14ac:dyDescent="0.2"/>
    <row r="5893" customFormat="1" ht="16" customHeight="1" x14ac:dyDescent="0.2"/>
    <row r="5894" customFormat="1" ht="16" customHeight="1" x14ac:dyDescent="0.2"/>
    <row r="5895" customFormat="1" ht="16" customHeight="1" x14ac:dyDescent="0.2"/>
    <row r="5896" customFormat="1" ht="16" customHeight="1" x14ac:dyDescent="0.2"/>
    <row r="5897" customFormat="1" ht="16" customHeight="1" x14ac:dyDescent="0.2"/>
    <row r="5898" customFormat="1" ht="16" customHeight="1" x14ac:dyDescent="0.2"/>
    <row r="5899" customFormat="1" ht="16" customHeight="1" x14ac:dyDescent="0.2"/>
    <row r="5900" customFormat="1" ht="16" customHeight="1" x14ac:dyDescent="0.2"/>
    <row r="5901" customFormat="1" ht="16" customHeight="1" x14ac:dyDescent="0.2"/>
    <row r="5902" customFormat="1" ht="16" customHeight="1" x14ac:dyDescent="0.2"/>
    <row r="5903" customFormat="1" ht="16" customHeight="1" x14ac:dyDescent="0.2"/>
    <row r="5904" customFormat="1" ht="16" customHeight="1" x14ac:dyDescent="0.2"/>
    <row r="5905" customFormat="1" ht="16" customHeight="1" x14ac:dyDescent="0.2"/>
    <row r="5906" customFormat="1" ht="16" customHeight="1" x14ac:dyDescent="0.2"/>
    <row r="5907" customFormat="1" ht="16" customHeight="1" x14ac:dyDescent="0.2"/>
    <row r="5908" customFormat="1" ht="16" customHeight="1" x14ac:dyDescent="0.2"/>
    <row r="5909" customFormat="1" ht="16" customHeight="1" x14ac:dyDescent="0.2"/>
    <row r="5910" customFormat="1" ht="16" customHeight="1" x14ac:dyDescent="0.2"/>
    <row r="5911" customFormat="1" ht="16" customHeight="1" x14ac:dyDescent="0.2"/>
    <row r="5912" customFormat="1" ht="16" customHeight="1" x14ac:dyDescent="0.2"/>
    <row r="5913" customFormat="1" ht="16" customHeight="1" x14ac:dyDescent="0.2"/>
    <row r="5914" customFormat="1" ht="16" customHeight="1" x14ac:dyDescent="0.2"/>
    <row r="5915" customFormat="1" ht="16" customHeight="1" x14ac:dyDescent="0.2"/>
    <row r="5916" customFormat="1" ht="16" customHeight="1" x14ac:dyDescent="0.2"/>
    <row r="5917" customFormat="1" ht="16" customHeight="1" x14ac:dyDescent="0.2"/>
    <row r="5918" customFormat="1" ht="16" customHeight="1" x14ac:dyDescent="0.2"/>
    <row r="5919" customFormat="1" ht="16" customHeight="1" x14ac:dyDescent="0.2"/>
    <row r="5920" customFormat="1" ht="16" customHeight="1" x14ac:dyDescent="0.2"/>
    <row r="5921" customFormat="1" ht="16" customHeight="1" x14ac:dyDescent="0.2"/>
    <row r="5922" customFormat="1" ht="16" customHeight="1" x14ac:dyDescent="0.2"/>
    <row r="5923" customFormat="1" ht="16" customHeight="1" x14ac:dyDescent="0.2"/>
    <row r="5924" customFormat="1" ht="16" customHeight="1" x14ac:dyDescent="0.2"/>
    <row r="5925" customFormat="1" ht="16" customHeight="1" x14ac:dyDescent="0.2"/>
    <row r="5926" customFormat="1" ht="16" customHeight="1" x14ac:dyDescent="0.2"/>
    <row r="5927" customFormat="1" ht="16" customHeight="1" x14ac:dyDescent="0.2"/>
    <row r="5928" customFormat="1" ht="16" customHeight="1" x14ac:dyDescent="0.2"/>
    <row r="5929" customFormat="1" ht="16" customHeight="1" x14ac:dyDescent="0.2"/>
    <row r="5930" customFormat="1" ht="16" customHeight="1" x14ac:dyDescent="0.2"/>
    <row r="5931" customFormat="1" ht="16" customHeight="1" x14ac:dyDescent="0.2"/>
    <row r="5932" customFormat="1" ht="16" customHeight="1" x14ac:dyDescent="0.2"/>
    <row r="5933" customFormat="1" ht="16" customHeight="1" x14ac:dyDescent="0.2"/>
    <row r="5934" customFormat="1" ht="16" customHeight="1" x14ac:dyDescent="0.2"/>
    <row r="5935" customFormat="1" ht="16" customHeight="1" x14ac:dyDescent="0.2"/>
    <row r="5936" customFormat="1" ht="16" customHeight="1" x14ac:dyDescent="0.2"/>
    <row r="5937" customFormat="1" ht="16" customHeight="1" x14ac:dyDescent="0.2"/>
    <row r="5938" customFormat="1" ht="16" customHeight="1" x14ac:dyDescent="0.2"/>
    <row r="5939" customFormat="1" ht="16" customHeight="1" x14ac:dyDescent="0.2"/>
    <row r="5940" customFormat="1" ht="16" customHeight="1" x14ac:dyDescent="0.2"/>
    <row r="5941" customFormat="1" ht="16" customHeight="1" x14ac:dyDescent="0.2"/>
    <row r="5942" customFormat="1" ht="16" customHeight="1" x14ac:dyDescent="0.2"/>
    <row r="5943" customFormat="1" ht="16" customHeight="1" x14ac:dyDescent="0.2"/>
    <row r="5944" customFormat="1" ht="16" customHeight="1" x14ac:dyDescent="0.2"/>
    <row r="5945" customFormat="1" ht="16" customHeight="1" x14ac:dyDescent="0.2"/>
    <row r="5946" customFormat="1" ht="16" customHeight="1" x14ac:dyDescent="0.2"/>
    <row r="5947" customFormat="1" ht="16" customHeight="1" x14ac:dyDescent="0.2"/>
    <row r="5948" customFormat="1" ht="16" customHeight="1" x14ac:dyDescent="0.2"/>
    <row r="5949" customFormat="1" ht="16" customHeight="1" x14ac:dyDescent="0.2"/>
    <row r="5950" customFormat="1" ht="16" customHeight="1" x14ac:dyDescent="0.2"/>
    <row r="5951" customFormat="1" ht="16" customHeight="1" x14ac:dyDescent="0.2"/>
    <row r="5952" customFormat="1" ht="16" customHeight="1" x14ac:dyDescent="0.2"/>
    <row r="5953" customFormat="1" ht="16" customHeight="1" x14ac:dyDescent="0.2"/>
    <row r="5954" customFormat="1" ht="16" customHeight="1" x14ac:dyDescent="0.2"/>
    <row r="5955" customFormat="1" ht="16" customHeight="1" x14ac:dyDescent="0.2"/>
    <row r="5956" customFormat="1" ht="16" customHeight="1" x14ac:dyDescent="0.2"/>
    <row r="5957" customFormat="1" ht="16" customHeight="1" x14ac:dyDescent="0.2"/>
    <row r="5958" customFormat="1" ht="16" customHeight="1" x14ac:dyDescent="0.2"/>
    <row r="5959" customFormat="1" ht="16" customHeight="1" x14ac:dyDescent="0.2"/>
    <row r="5960" customFormat="1" ht="16" customHeight="1" x14ac:dyDescent="0.2"/>
    <row r="5961" customFormat="1" ht="16" customHeight="1" x14ac:dyDescent="0.2"/>
    <row r="5962" customFormat="1" ht="16" customHeight="1" x14ac:dyDescent="0.2"/>
    <row r="5963" customFormat="1" ht="16" customHeight="1" x14ac:dyDescent="0.2"/>
    <row r="5964" customFormat="1" ht="16" customHeight="1" x14ac:dyDescent="0.2"/>
    <row r="5965" customFormat="1" ht="16" customHeight="1" x14ac:dyDescent="0.2"/>
    <row r="5966" customFormat="1" ht="16" customHeight="1" x14ac:dyDescent="0.2"/>
    <row r="5967" customFormat="1" ht="16" customHeight="1" x14ac:dyDescent="0.2"/>
    <row r="5968" customFormat="1" ht="16" customHeight="1" x14ac:dyDescent="0.2"/>
    <row r="5969" customFormat="1" ht="16" customHeight="1" x14ac:dyDescent="0.2"/>
    <row r="5970" customFormat="1" ht="16" customHeight="1" x14ac:dyDescent="0.2"/>
    <row r="5971" customFormat="1" ht="16" customHeight="1" x14ac:dyDescent="0.2"/>
    <row r="5972" customFormat="1" ht="16" customHeight="1" x14ac:dyDescent="0.2"/>
    <row r="5973" customFormat="1" ht="16" customHeight="1" x14ac:dyDescent="0.2"/>
    <row r="5974" customFormat="1" ht="16" customHeight="1" x14ac:dyDescent="0.2"/>
    <row r="5975" customFormat="1" ht="16" customHeight="1" x14ac:dyDescent="0.2"/>
    <row r="5976" customFormat="1" ht="16" customHeight="1" x14ac:dyDescent="0.2"/>
    <row r="5977" customFormat="1" ht="16" customHeight="1" x14ac:dyDescent="0.2"/>
    <row r="5978" customFormat="1" ht="16" customHeight="1" x14ac:dyDescent="0.2"/>
    <row r="5979" customFormat="1" ht="16" customHeight="1" x14ac:dyDescent="0.2"/>
    <row r="5980" customFormat="1" ht="16" customHeight="1" x14ac:dyDescent="0.2"/>
    <row r="5981" customFormat="1" ht="16" customHeight="1" x14ac:dyDescent="0.2"/>
    <row r="5982" customFormat="1" ht="16" customHeight="1" x14ac:dyDescent="0.2"/>
    <row r="5983" customFormat="1" ht="16" customHeight="1" x14ac:dyDescent="0.2"/>
    <row r="5984" customFormat="1" ht="16" customHeight="1" x14ac:dyDescent="0.2"/>
    <row r="5985" customFormat="1" ht="16" customHeight="1" x14ac:dyDescent="0.2"/>
    <row r="5986" customFormat="1" ht="16" customHeight="1" x14ac:dyDescent="0.2"/>
    <row r="5987" customFormat="1" ht="16" customHeight="1" x14ac:dyDescent="0.2"/>
    <row r="5988" customFormat="1" ht="16" customHeight="1" x14ac:dyDescent="0.2"/>
    <row r="5989" customFormat="1" ht="16" customHeight="1" x14ac:dyDescent="0.2"/>
    <row r="5990" customFormat="1" ht="16" customHeight="1" x14ac:dyDescent="0.2"/>
    <row r="5991" customFormat="1" ht="16" customHeight="1" x14ac:dyDescent="0.2"/>
    <row r="5992" customFormat="1" ht="16" customHeight="1" x14ac:dyDescent="0.2"/>
    <row r="5993" customFormat="1" ht="16" customHeight="1" x14ac:dyDescent="0.2"/>
    <row r="5994" customFormat="1" ht="16" customHeight="1" x14ac:dyDescent="0.2"/>
    <row r="5995" customFormat="1" ht="16" customHeight="1" x14ac:dyDescent="0.2"/>
    <row r="5996" customFormat="1" ht="16" customHeight="1" x14ac:dyDescent="0.2"/>
    <row r="5997" customFormat="1" ht="16" customHeight="1" x14ac:dyDescent="0.2"/>
    <row r="5998" customFormat="1" ht="16" customHeight="1" x14ac:dyDescent="0.2"/>
    <row r="5999" customFormat="1" ht="16" customHeight="1" x14ac:dyDescent="0.2"/>
    <row r="6000" customFormat="1" ht="16" customHeight="1" x14ac:dyDescent="0.2"/>
    <row r="6001" customFormat="1" ht="16" customHeight="1" x14ac:dyDescent="0.2"/>
    <row r="6002" customFormat="1" ht="16" customHeight="1" x14ac:dyDescent="0.2"/>
    <row r="6003" customFormat="1" ht="16" customHeight="1" x14ac:dyDescent="0.2"/>
    <row r="6004" customFormat="1" ht="16" customHeight="1" x14ac:dyDescent="0.2"/>
    <row r="6005" customFormat="1" ht="16" customHeight="1" x14ac:dyDescent="0.2"/>
    <row r="6006" customFormat="1" ht="16" customHeight="1" x14ac:dyDescent="0.2"/>
    <row r="6007" customFormat="1" ht="16" customHeight="1" x14ac:dyDescent="0.2"/>
    <row r="6008" customFormat="1" ht="16" customHeight="1" x14ac:dyDescent="0.2"/>
    <row r="6009" customFormat="1" ht="16" customHeight="1" x14ac:dyDescent="0.2"/>
    <row r="6010" customFormat="1" ht="16" customHeight="1" x14ac:dyDescent="0.2"/>
    <row r="6011" customFormat="1" ht="16" customHeight="1" x14ac:dyDescent="0.2"/>
    <row r="6012" customFormat="1" ht="16" customHeight="1" x14ac:dyDescent="0.2"/>
    <row r="6013" customFormat="1" ht="16" customHeight="1" x14ac:dyDescent="0.2"/>
    <row r="6014" customFormat="1" ht="16" customHeight="1" x14ac:dyDescent="0.2"/>
    <row r="6015" customFormat="1" ht="16" customHeight="1" x14ac:dyDescent="0.2"/>
    <row r="6016" customFormat="1" ht="16" customHeight="1" x14ac:dyDescent="0.2"/>
    <row r="6017" customFormat="1" ht="16" customHeight="1" x14ac:dyDescent="0.2"/>
    <row r="6018" customFormat="1" ht="16" customHeight="1" x14ac:dyDescent="0.2"/>
    <row r="6019" customFormat="1" ht="16" customHeight="1" x14ac:dyDescent="0.2"/>
    <row r="6020" customFormat="1" ht="16" customHeight="1" x14ac:dyDescent="0.2"/>
    <row r="6021" customFormat="1" ht="16" customHeight="1" x14ac:dyDescent="0.2"/>
    <row r="6022" customFormat="1" ht="16" customHeight="1" x14ac:dyDescent="0.2"/>
    <row r="6023" customFormat="1" ht="16" customHeight="1" x14ac:dyDescent="0.2"/>
    <row r="6024" customFormat="1" ht="16" customHeight="1" x14ac:dyDescent="0.2"/>
    <row r="6025" customFormat="1" ht="16" customHeight="1" x14ac:dyDescent="0.2"/>
    <row r="6026" customFormat="1" ht="16" customHeight="1" x14ac:dyDescent="0.2"/>
    <row r="6027" customFormat="1" ht="16" customHeight="1" x14ac:dyDescent="0.2"/>
    <row r="6028" customFormat="1" ht="16" customHeight="1" x14ac:dyDescent="0.2"/>
    <row r="6029" customFormat="1" ht="16" customHeight="1" x14ac:dyDescent="0.2"/>
    <row r="6030" customFormat="1" ht="16" customHeight="1" x14ac:dyDescent="0.2"/>
    <row r="6031" customFormat="1" ht="16" customHeight="1" x14ac:dyDescent="0.2"/>
    <row r="6032" customFormat="1" ht="16" customHeight="1" x14ac:dyDescent="0.2"/>
    <row r="6033" customFormat="1" ht="16" customHeight="1" x14ac:dyDescent="0.2"/>
    <row r="6034" customFormat="1" ht="16" customHeight="1" x14ac:dyDescent="0.2"/>
    <row r="6035" customFormat="1" ht="16" customHeight="1" x14ac:dyDescent="0.2"/>
    <row r="6036" customFormat="1" ht="16" customHeight="1" x14ac:dyDescent="0.2"/>
    <row r="6037" customFormat="1" ht="16" customHeight="1" x14ac:dyDescent="0.2"/>
    <row r="6038" customFormat="1" ht="16" customHeight="1" x14ac:dyDescent="0.2"/>
    <row r="6039" customFormat="1" ht="16" customHeight="1" x14ac:dyDescent="0.2"/>
    <row r="6040" customFormat="1" ht="16" customHeight="1" x14ac:dyDescent="0.2"/>
    <row r="6041" customFormat="1" ht="16" customHeight="1" x14ac:dyDescent="0.2"/>
    <row r="6042" customFormat="1" ht="16" customHeight="1" x14ac:dyDescent="0.2"/>
    <row r="6043" customFormat="1" ht="16" customHeight="1" x14ac:dyDescent="0.2"/>
    <row r="6044" customFormat="1" ht="16" customHeight="1" x14ac:dyDescent="0.2"/>
    <row r="6045" customFormat="1" ht="16" customHeight="1" x14ac:dyDescent="0.2"/>
    <row r="6046" customFormat="1" ht="16" customHeight="1" x14ac:dyDescent="0.2"/>
    <row r="6047" customFormat="1" ht="16" customHeight="1" x14ac:dyDescent="0.2"/>
    <row r="6048" customFormat="1" ht="16" customHeight="1" x14ac:dyDescent="0.2"/>
    <row r="6049" customFormat="1" ht="16" customHeight="1" x14ac:dyDescent="0.2"/>
    <row r="6050" customFormat="1" ht="16" customHeight="1" x14ac:dyDescent="0.2"/>
    <row r="6051" customFormat="1" ht="16" customHeight="1" x14ac:dyDescent="0.2"/>
    <row r="6052" customFormat="1" ht="16" customHeight="1" x14ac:dyDescent="0.2"/>
    <row r="6053" customFormat="1" ht="16" customHeight="1" x14ac:dyDescent="0.2"/>
    <row r="6054" customFormat="1" ht="16" customHeight="1" x14ac:dyDescent="0.2"/>
    <row r="6055" customFormat="1" ht="16" customHeight="1" x14ac:dyDescent="0.2"/>
    <row r="6056" customFormat="1" ht="16" customHeight="1" x14ac:dyDescent="0.2"/>
    <row r="6057" customFormat="1" ht="16" customHeight="1" x14ac:dyDescent="0.2"/>
    <row r="6058" customFormat="1" ht="16" customHeight="1" x14ac:dyDescent="0.2"/>
    <row r="6059" customFormat="1" ht="16" customHeight="1" x14ac:dyDescent="0.2"/>
    <row r="6060" customFormat="1" ht="16" customHeight="1" x14ac:dyDescent="0.2"/>
    <row r="6061" customFormat="1" ht="16" customHeight="1" x14ac:dyDescent="0.2"/>
    <row r="6062" customFormat="1" ht="16" customHeight="1" x14ac:dyDescent="0.2"/>
    <row r="6063" customFormat="1" ht="16" customHeight="1" x14ac:dyDescent="0.2"/>
    <row r="6064" customFormat="1" ht="16" customHeight="1" x14ac:dyDescent="0.2"/>
    <row r="6065" customFormat="1" ht="16" customHeight="1" x14ac:dyDescent="0.2"/>
    <row r="6066" customFormat="1" ht="16" customHeight="1" x14ac:dyDescent="0.2"/>
    <row r="6067" customFormat="1" ht="16" customHeight="1" x14ac:dyDescent="0.2"/>
    <row r="6068" customFormat="1" ht="16" customHeight="1" x14ac:dyDescent="0.2"/>
    <row r="6069" customFormat="1" ht="16" customHeight="1" x14ac:dyDescent="0.2"/>
    <row r="6070" customFormat="1" ht="16" customHeight="1" x14ac:dyDescent="0.2"/>
    <row r="6071" customFormat="1" ht="16" customHeight="1" x14ac:dyDescent="0.2"/>
    <row r="6072" customFormat="1" ht="16" customHeight="1" x14ac:dyDescent="0.2"/>
    <row r="6073" customFormat="1" ht="16" customHeight="1" x14ac:dyDescent="0.2"/>
    <row r="6074" customFormat="1" ht="16" customHeight="1" x14ac:dyDescent="0.2"/>
    <row r="6075" customFormat="1" ht="16" customHeight="1" x14ac:dyDescent="0.2"/>
    <row r="6076" customFormat="1" ht="16" customHeight="1" x14ac:dyDescent="0.2"/>
    <row r="6077" customFormat="1" ht="16" customHeight="1" x14ac:dyDescent="0.2"/>
    <row r="6078" customFormat="1" ht="16" customHeight="1" x14ac:dyDescent="0.2"/>
    <row r="6079" customFormat="1" ht="16" customHeight="1" x14ac:dyDescent="0.2"/>
    <row r="6080" customFormat="1" ht="16" customHeight="1" x14ac:dyDescent="0.2"/>
    <row r="6081" customFormat="1" ht="16" customHeight="1" x14ac:dyDescent="0.2"/>
    <row r="6082" customFormat="1" ht="16" customHeight="1" x14ac:dyDescent="0.2"/>
    <row r="6083" customFormat="1" ht="16" customHeight="1" x14ac:dyDescent="0.2"/>
    <row r="6084" customFormat="1" ht="16" customHeight="1" x14ac:dyDescent="0.2"/>
    <row r="6085" customFormat="1" ht="16" customHeight="1" x14ac:dyDescent="0.2"/>
    <row r="6086" customFormat="1" ht="16" customHeight="1" x14ac:dyDescent="0.2"/>
    <row r="6087" customFormat="1" ht="16" customHeight="1" x14ac:dyDescent="0.2"/>
    <row r="6088" customFormat="1" ht="16" customHeight="1" x14ac:dyDescent="0.2"/>
    <row r="6089" customFormat="1" ht="16" customHeight="1" x14ac:dyDescent="0.2"/>
    <row r="6090" customFormat="1" ht="16" customHeight="1" x14ac:dyDescent="0.2"/>
    <row r="6091" customFormat="1" ht="16" customHeight="1" x14ac:dyDescent="0.2"/>
    <row r="6092" customFormat="1" ht="16" customHeight="1" x14ac:dyDescent="0.2"/>
    <row r="6093" customFormat="1" ht="16" customHeight="1" x14ac:dyDescent="0.2"/>
    <row r="6094" customFormat="1" ht="16" customHeight="1" x14ac:dyDescent="0.2"/>
    <row r="6095" customFormat="1" ht="16" customHeight="1" x14ac:dyDescent="0.2"/>
    <row r="6096" customFormat="1" ht="16" customHeight="1" x14ac:dyDescent="0.2"/>
    <row r="6097" customFormat="1" ht="16" customHeight="1" x14ac:dyDescent="0.2"/>
    <row r="6098" customFormat="1" ht="16" customHeight="1" x14ac:dyDescent="0.2"/>
    <row r="6099" customFormat="1" ht="16" customHeight="1" x14ac:dyDescent="0.2"/>
    <row r="6100" customFormat="1" ht="16" customHeight="1" x14ac:dyDescent="0.2"/>
    <row r="6101" customFormat="1" ht="16" customHeight="1" x14ac:dyDescent="0.2"/>
    <row r="6102" customFormat="1" ht="16" customHeight="1" x14ac:dyDescent="0.2"/>
    <row r="6103" customFormat="1" ht="16" customHeight="1" x14ac:dyDescent="0.2"/>
    <row r="6104" customFormat="1" ht="16" customHeight="1" x14ac:dyDescent="0.2"/>
    <row r="6105" customFormat="1" ht="16" customHeight="1" x14ac:dyDescent="0.2"/>
    <row r="6106" customFormat="1" ht="16" customHeight="1" x14ac:dyDescent="0.2"/>
    <row r="6107" customFormat="1" ht="16" customHeight="1" x14ac:dyDescent="0.2"/>
    <row r="6108" customFormat="1" ht="16" customHeight="1" x14ac:dyDescent="0.2"/>
    <row r="6109" customFormat="1" ht="16" customHeight="1" x14ac:dyDescent="0.2"/>
    <row r="6110" customFormat="1" ht="16" customHeight="1" x14ac:dyDescent="0.2"/>
    <row r="6111" customFormat="1" ht="16" customHeight="1" x14ac:dyDescent="0.2"/>
    <row r="6112" customFormat="1" ht="16" customHeight="1" x14ac:dyDescent="0.2"/>
    <row r="6113" customFormat="1" ht="16" customHeight="1" x14ac:dyDescent="0.2"/>
    <row r="6114" customFormat="1" ht="16" customHeight="1" x14ac:dyDescent="0.2"/>
    <row r="6115" customFormat="1" ht="16" customHeight="1" x14ac:dyDescent="0.2"/>
    <row r="6116" customFormat="1" ht="16" customHeight="1" x14ac:dyDescent="0.2"/>
    <row r="6117" customFormat="1" ht="16" customHeight="1" x14ac:dyDescent="0.2"/>
    <row r="6118" customFormat="1" ht="16" customHeight="1" x14ac:dyDescent="0.2"/>
    <row r="6119" customFormat="1" ht="16" customHeight="1" x14ac:dyDescent="0.2"/>
    <row r="6120" customFormat="1" ht="16" customHeight="1" x14ac:dyDescent="0.2"/>
    <row r="6121" customFormat="1" ht="16" customHeight="1" x14ac:dyDescent="0.2"/>
    <row r="6122" customFormat="1" ht="16" customHeight="1" x14ac:dyDescent="0.2"/>
    <row r="6123" customFormat="1" ht="16" customHeight="1" x14ac:dyDescent="0.2"/>
    <row r="6124" customFormat="1" ht="16" customHeight="1" x14ac:dyDescent="0.2"/>
    <row r="6125" customFormat="1" ht="16" customHeight="1" x14ac:dyDescent="0.2"/>
    <row r="6126" customFormat="1" ht="16" customHeight="1" x14ac:dyDescent="0.2"/>
    <row r="6127" customFormat="1" ht="16" customHeight="1" x14ac:dyDescent="0.2"/>
    <row r="6128" customFormat="1" ht="16" customHeight="1" x14ac:dyDescent="0.2"/>
    <row r="6129" customFormat="1" ht="16" customHeight="1" x14ac:dyDescent="0.2"/>
    <row r="6130" customFormat="1" ht="16" customHeight="1" x14ac:dyDescent="0.2"/>
    <row r="6131" customFormat="1" ht="16" customHeight="1" x14ac:dyDescent="0.2"/>
    <row r="6132" customFormat="1" ht="16" customHeight="1" x14ac:dyDescent="0.2"/>
    <row r="6133" customFormat="1" ht="16" customHeight="1" x14ac:dyDescent="0.2"/>
    <row r="6134" customFormat="1" ht="16" customHeight="1" x14ac:dyDescent="0.2"/>
    <row r="6135" customFormat="1" ht="16" customHeight="1" x14ac:dyDescent="0.2"/>
    <row r="6136" customFormat="1" ht="16" customHeight="1" x14ac:dyDescent="0.2"/>
    <row r="6137" customFormat="1" ht="16" customHeight="1" x14ac:dyDescent="0.2"/>
    <row r="6138" customFormat="1" ht="16" customHeight="1" x14ac:dyDescent="0.2"/>
    <row r="6139" customFormat="1" ht="16" customHeight="1" x14ac:dyDescent="0.2"/>
    <row r="6140" customFormat="1" ht="16" customHeight="1" x14ac:dyDescent="0.2"/>
    <row r="6141" customFormat="1" ht="16" customHeight="1" x14ac:dyDescent="0.2"/>
    <row r="6142" customFormat="1" ht="16" customHeight="1" x14ac:dyDescent="0.2"/>
    <row r="6143" customFormat="1" ht="16" customHeight="1" x14ac:dyDescent="0.2"/>
    <row r="6144" customFormat="1" ht="16" customHeight="1" x14ac:dyDescent="0.2"/>
    <row r="6145" customFormat="1" ht="16" customHeight="1" x14ac:dyDescent="0.2"/>
    <row r="6146" customFormat="1" ht="16" customHeight="1" x14ac:dyDescent="0.2"/>
    <row r="6147" customFormat="1" ht="16" customHeight="1" x14ac:dyDescent="0.2"/>
    <row r="6148" customFormat="1" ht="16" customHeight="1" x14ac:dyDescent="0.2"/>
    <row r="6149" customFormat="1" ht="16" customHeight="1" x14ac:dyDescent="0.2"/>
    <row r="6150" customFormat="1" ht="16" customHeight="1" x14ac:dyDescent="0.2"/>
    <row r="6151" customFormat="1" ht="16" customHeight="1" x14ac:dyDescent="0.2"/>
    <row r="6152" customFormat="1" ht="16" customHeight="1" x14ac:dyDescent="0.2"/>
    <row r="6153" customFormat="1" ht="16" customHeight="1" x14ac:dyDescent="0.2"/>
    <row r="6154" customFormat="1" ht="16" customHeight="1" x14ac:dyDescent="0.2"/>
    <row r="6155" customFormat="1" ht="16" customHeight="1" x14ac:dyDescent="0.2"/>
    <row r="6156" customFormat="1" ht="16" customHeight="1" x14ac:dyDescent="0.2"/>
    <row r="6157" customFormat="1" ht="16" customHeight="1" x14ac:dyDescent="0.2"/>
    <row r="6158" customFormat="1" ht="16" customHeight="1" x14ac:dyDescent="0.2"/>
    <row r="6159" customFormat="1" ht="16" customHeight="1" x14ac:dyDescent="0.2"/>
    <row r="6160" customFormat="1" ht="16" customHeight="1" x14ac:dyDescent="0.2"/>
    <row r="6161" customFormat="1" ht="16" customHeight="1" x14ac:dyDescent="0.2"/>
    <row r="6162" customFormat="1" ht="16" customHeight="1" x14ac:dyDescent="0.2"/>
    <row r="6163" customFormat="1" ht="16" customHeight="1" x14ac:dyDescent="0.2"/>
    <row r="6164" customFormat="1" ht="16" customHeight="1" x14ac:dyDescent="0.2"/>
    <row r="6165" customFormat="1" ht="16" customHeight="1" x14ac:dyDescent="0.2"/>
    <row r="6166" customFormat="1" ht="16" customHeight="1" x14ac:dyDescent="0.2"/>
    <row r="6167" customFormat="1" ht="16" customHeight="1" x14ac:dyDescent="0.2"/>
    <row r="6168" customFormat="1" ht="16" customHeight="1" x14ac:dyDescent="0.2"/>
    <row r="6169" customFormat="1" ht="16" customHeight="1" x14ac:dyDescent="0.2"/>
    <row r="6170" customFormat="1" ht="16" customHeight="1" x14ac:dyDescent="0.2"/>
    <row r="6171" customFormat="1" ht="16" customHeight="1" x14ac:dyDescent="0.2"/>
    <row r="6172" customFormat="1" ht="16" customHeight="1" x14ac:dyDescent="0.2"/>
    <row r="6173" customFormat="1" ht="16" customHeight="1" x14ac:dyDescent="0.2"/>
    <row r="6174" customFormat="1" ht="16" customHeight="1" x14ac:dyDescent="0.2"/>
    <row r="6175" customFormat="1" ht="16" customHeight="1" x14ac:dyDescent="0.2"/>
    <row r="6176" customFormat="1" ht="16" customHeight="1" x14ac:dyDescent="0.2"/>
    <row r="6177" customFormat="1" ht="16" customHeight="1" x14ac:dyDescent="0.2"/>
    <row r="6178" customFormat="1" ht="16" customHeight="1" x14ac:dyDescent="0.2"/>
    <row r="6179" customFormat="1" ht="16" customHeight="1" x14ac:dyDescent="0.2"/>
    <row r="6180" customFormat="1" ht="16" customHeight="1" x14ac:dyDescent="0.2"/>
    <row r="6181" customFormat="1" ht="16" customHeight="1" x14ac:dyDescent="0.2"/>
    <row r="6182" customFormat="1" ht="16" customHeight="1" x14ac:dyDescent="0.2"/>
    <row r="6183" customFormat="1" ht="16" customHeight="1" x14ac:dyDescent="0.2"/>
    <row r="6184" customFormat="1" ht="16" customHeight="1" x14ac:dyDescent="0.2"/>
    <row r="6185" customFormat="1" ht="16" customHeight="1" x14ac:dyDescent="0.2"/>
    <row r="6186" customFormat="1" ht="16" customHeight="1" x14ac:dyDescent="0.2"/>
    <row r="6187" customFormat="1" ht="16" customHeight="1" x14ac:dyDescent="0.2"/>
    <row r="6188" customFormat="1" ht="16" customHeight="1" x14ac:dyDescent="0.2"/>
    <row r="6189" customFormat="1" ht="16" customHeight="1" x14ac:dyDescent="0.2"/>
    <row r="6190" customFormat="1" ht="16" customHeight="1" x14ac:dyDescent="0.2"/>
    <row r="6191" customFormat="1" ht="16" customHeight="1" x14ac:dyDescent="0.2"/>
    <row r="6192" customFormat="1" ht="16" customHeight="1" x14ac:dyDescent="0.2"/>
    <row r="6193" customFormat="1" ht="16" customHeight="1" x14ac:dyDescent="0.2"/>
    <row r="6194" customFormat="1" ht="16" customHeight="1" x14ac:dyDescent="0.2"/>
    <row r="6195" customFormat="1" ht="16" customHeight="1" x14ac:dyDescent="0.2"/>
    <row r="6196" customFormat="1" ht="16" customHeight="1" x14ac:dyDescent="0.2"/>
    <row r="6197" customFormat="1" ht="16" customHeight="1" x14ac:dyDescent="0.2"/>
    <row r="6198" customFormat="1" ht="16" customHeight="1" x14ac:dyDescent="0.2"/>
    <row r="6199" customFormat="1" ht="16" customHeight="1" x14ac:dyDescent="0.2"/>
    <row r="6200" customFormat="1" ht="16" customHeight="1" x14ac:dyDescent="0.2"/>
    <row r="6201" customFormat="1" ht="16" customHeight="1" x14ac:dyDescent="0.2"/>
    <row r="6202" customFormat="1" ht="16" customHeight="1" x14ac:dyDescent="0.2"/>
    <row r="6203" customFormat="1" ht="16" customHeight="1" x14ac:dyDescent="0.2"/>
    <row r="6204" customFormat="1" ht="16" customHeight="1" x14ac:dyDescent="0.2"/>
    <row r="6205" customFormat="1" ht="16" customHeight="1" x14ac:dyDescent="0.2"/>
    <row r="6206" customFormat="1" ht="16" customHeight="1" x14ac:dyDescent="0.2"/>
    <row r="6207" customFormat="1" ht="16" customHeight="1" x14ac:dyDescent="0.2"/>
    <row r="6208" customFormat="1" ht="16" customHeight="1" x14ac:dyDescent="0.2"/>
    <row r="6209" customFormat="1" ht="16" customHeight="1" x14ac:dyDescent="0.2"/>
    <row r="6210" customFormat="1" ht="16" customHeight="1" x14ac:dyDescent="0.2"/>
    <row r="6211" customFormat="1" ht="16" customHeight="1" x14ac:dyDescent="0.2"/>
    <row r="6212" customFormat="1" ht="16" customHeight="1" x14ac:dyDescent="0.2"/>
    <row r="6213" customFormat="1" ht="16" customHeight="1" x14ac:dyDescent="0.2"/>
    <row r="6214" customFormat="1" ht="16" customHeight="1" x14ac:dyDescent="0.2"/>
    <row r="6215" customFormat="1" ht="16" customHeight="1" x14ac:dyDescent="0.2"/>
    <row r="6216" customFormat="1" ht="16" customHeight="1" x14ac:dyDescent="0.2"/>
    <row r="6217" customFormat="1" ht="16" customHeight="1" x14ac:dyDescent="0.2"/>
    <row r="6218" customFormat="1" ht="16" customHeight="1" x14ac:dyDescent="0.2"/>
    <row r="6219" customFormat="1" ht="16" customHeight="1" x14ac:dyDescent="0.2"/>
    <row r="6220" customFormat="1" ht="16" customHeight="1" x14ac:dyDescent="0.2"/>
    <row r="6221" customFormat="1" ht="16" customHeight="1" x14ac:dyDescent="0.2"/>
    <row r="6222" customFormat="1" ht="16" customHeight="1" x14ac:dyDescent="0.2"/>
    <row r="6223" customFormat="1" ht="16" customHeight="1" x14ac:dyDescent="0.2"/>
    <row r="6224" customFormat="1" ht="16" customHeight="1" x14ac:dyDescent="0.2"/>
    <row r="6225" customFormat="1" ht="16" customHeight="1" x14ac:dyDescent="0.2"/>
    <row r="6226" customFormat="1" ht="16" customHeight="1" x14ac:dyDescent="0.2"/>
    <row r="6227" customFormat="1" ht="16" customHeight="1" x14ac:dyDescent="0.2"/>
    <row r="6228" customFormat="1" ht="16" customHeight="1" x14ac:dyDescent="0.2"/>
    <row r="6229" customFormat="1" ht="16" customHeight="1" x14ac:dyDescent="0.2"/>
    <row r="6230" customFormat="1" ht="16" customHeight="1" x14ac:dyDescent="0.2"/>
    <row r="6231" customFormat="1" ht="16" customHeight="1" x14ac:dyDescent="0.2"/>
    <row r="6232" customFormat="1" ht="16" customHeight="1" x14ac:dyDescent="0.2"/>
    <row r="6233" customFormat="1" ht="16" customHeight="1" x14ac:dyDescent="0.2"/>
    <row r="6234" customFormat="1" ht="16" customHeight="1" x14ac:dyDescent="0.2"/>
    <row r="6235" customFormat="1" ht="16" customHeight="1" x14ac:dyDescent="0.2"/>
    <row r="6236" customFormat="1" ht="16" customHeight="1" x14ac:dyDescent="0.2"/>
    <row r="6237" customFormat="1" ht="16" customHeight="1" x14ac:dyDescent="0.2"/>
    <row r="6238" customFormat="1" ht="16" customHeight="1" x14ac:dyDescent="0.2"/>
    <row r="6239" customFormat="1" ht="16" customHeight="1" x14ac:dyDescent="0.2"/>
    <row r="6240" customFormat="1" ht="16" customHeight="1" x14ac:dyDescent="0.2"/>
    <row r="6241" customFormat="1" ht="16" customHeight="1" x14ac:dyDescent="0.2"/>
    <row r="6242" customFormat="1" ht="16" customHeight="1" x14ac:dyDescent="0.2"/>
    <row r="6243" customFormat="1" ht="16" customHeight="1" x14ac:dyDescent="0.2"/>
    <row r="6244" customFormat="1" ht="16" customHeight="1" x14ac:dyDescent="0.2"/>
    <row r="6245" customFormat="1" ht="16" customHeight="1" x14ac:dyDescent="0.2"/>
    <row r="6246" customFormat="1" ht="16" customHeight="1" x14ac:dyDescent="0.2"/>
    <row r="6247" customFormat="1" ht="16" customHeight="1" x14ac:dyDescent="0.2"/>
    <row r="6248" customFormat="1" ht="16" customHeight="1" x14ac:dyDescent="0.2"/>
    <row r="6249" customFormat="1" ht="16" customHeight="1" x14ac:dyDescent="0.2"/>
    <row r="6250" customFormat="1" ht="16" customHeight="1" x14ac:dyDescent="0.2"/>
    <row r="6251" customFormat="1" ht="16" customHeight="1" x14ac:dyDescent="0.2"/>
    <row r="6252" customFormat="1" ht="16" customHeight="1" x14ac:dyDescent="0.2"/>
    <row r="6253" customFormat="1" ht="16" customHeight="1" x14ac:dyDescent="0.2"/>
    <row r="6254" customFormat="1" ht="16" customHeight="1" x14ac:dyDescent="0.2"/>
    <row r="6255" customFormat="1" ht="16" customHeight="1" x14ac:dyDescent="0.2"/>
    <row r="6256" customFormat="1" ht="16" customHeight="1" x14ac:dyDescent="0.2"/>
    <row r="6257" customFormat="1" ht="16" customHeight="1" x14ac:dyDescent="0.2"/>
    <row r="6258" customFormat="1" ht="16" customHeight="1" x14ac:dyDescent="0.2"/>
    <row r="6259" customFormat="1" ht="16" customHeight="1" x14ac:dyDescent="0.2"/>
    <row r="6260" customFormat="1" ht="16" customHeight="1" x14ac:dyDescent="0.2"/>
    <row r="6261" customFormat="1" ht="16" customHeight="1" x14ac:dyDescent="0.2"/>
    <row r="6262" customFormat="1" ht="16" customHeight="1" x14ac:dyDescent="0.2"/>
    <row r="6263" customFormat="1" ht="16" customHeight="1" x14ac:dyDescent="0.2"/>
    <row r="6264" customFormat="1" ht="16" customHeight="1" x14ac:dyDescent="0.2"/>
    <row r="6265" customFormat="1" ht="16" customHeight="1" x14ac:dyDescent="0.2"/>
    <row r="6266" customFormat="1" ht="16" customHeight="1" x14ac:dyDescent="0.2"/>
    <row r="6267" customFormat="1" ht="16" customHeight="1" x14ac:dyDescent="0.2"/>
    <row r="6268" customFormat="1" ht="16" customHeight="1" x14ac:dyDescent="0.2"/>
    <row r="6269" customFormat="1" ht="16" customHeight="1" x14ac:dyDescent="0.2"/>
    <row r="6270" customFormat="1" ht="16" customHeight="1" x14ac:dyDescent="0.2"/>
    <row r="6271" customFormat="1" ht="16" customHeight="1" x14ac:dyDescent="0.2"/>
    <row r="6272" customFormat="1" ht="16" customHeight="1" x14ac:dyDescent="0.2"/>
    <row r="6273" customFormat="1" ht="16" customHeight="1" x14ac:dyDescent="0.2"/>
    <row r="6274" customFormat="1" ht="16" customHeight="1" x14ac:dyDescent="0.2"/>
    <row r="6275" customFormat="1" ht="16" customHeight="1" x14ac:dyDescent="0.2"/>
    <row r="6276" customFormat="1" ht="16" customHeight="1" x14ac:dyDescent="0.2"/>
    <row r="6277" customFormat="1" ht="16" customHeight="1" x14ac:dyDescent="0.2"/>
    <row r="6278" customFormat="1" ht="16" customHeight="1" x14ac:dyDescent="0.2"/>
    <row r="6279" customFormat="1" ht="16" customHeight="1" x14ac:dyDescent="0.2"/>
    <row r="6280" customFormat="1" ht="16" customHeight="1" x14ac:dyDescent="0.2"/>
    <row r="6281" customFormat="1" ht="16" customHeight="1" x14ac:dyDescent="0.2"/>
    <row r="6282" customFormat="1" ht="16" customHeight="1" x14ac:dyDescent="0.2"/>
    <row r="6283" customFormat="1" ht="16" customHeight="1" x14ac:dyDescent="0.2"/>
    <row r="6284" customFormat="1" ht="16" customHeight="1" x14ac:dyDescent="0.2"/>
    <row r="6285" customFormat="1" ht="16" customHeight="1" x14ac:dyDescent="0.2"/>
    <row r="6286" customFormat="1" ht="16" customHeight="1" x14ac:dyDescent="0.2"/>
    <row r="6287" customFormat="1" ht="16" customHeight="1" x14ac:dyDescent="0.2"/>
    <row r="6288" customFormat="1" ht="16" customHeight="1" x14ac:dyDescent="0.2"/>
    <row r="6289" customFormat="1" ht="16" customHeight="1" x14ac:dyDescent="0.2"/>
    <row r="6290" customFormat="1" ht="16" customHeight="1" x14ac:dyDescent="0.2"/>
    <row r="6291" customFormat="1" ht="16" customHeight="1" x14ac:dyDescent="0.2"/>
    <row r="6292" customFormat="1" ht="16" customHeight="1" x14ac:dyDescent="0.2"/>
    <row r="6293" customFormat="1" ht="16" customHeight="1" x14ac:dyDescent="0.2"/>
    <row r="6294" customFormat="1" ht="16" customHeight="1" x14ac:dyDescent="0.2"/>
    <row r="6295" customFormat="1" ht="16" customHeight="1" x14ac:dyDescent="0.2"/>
    <row r="6296" customFormat="1" ht="16" customHeight="1" x14ac:dyDescent="0.2"/>
    <row r="6297" customFormat="1" ht="16" customHeight="1" x14ac:dyDescent="0.2"/>
    <row r="6298" customFormat="1" ht="16" customHeight="1" x14ac:dyDescent="0.2"/>
    <row r="6299" customFormat="1" ht="16" customHeight="1" x14ac:dyDescent="0.2"/>
    <row r="6300" customFormat="1" ht="16" customHeight="1" x14ac:dyDescent="0.2"/>
    <row r="6301" customFormat="1" ht="16" customHeight="1" x14ac:dyDescent="0.2"/>
    <row r="6302" customFormat="1" ht="16" customHeight="1" x14ac:dyDescent="0.2"/>
    <row r="6303" customFormat="1" ht="16" customHeight="1" x14ac:dyDescent="0.2"/>
    <row r="6304" customFormat="1" ht="16" customHeight="1" x14ac:dyDescent="0.2"/>
    <row r="6305" customFormat="1" ht="16" customHeight="1" x14ac:dyDescent="0.2"/>
    <row r="6306" customFormat="1" ht="16" customHeight="1" x14ac:dyDescent="0.2"/>
    <row r="6307" customFormat="1" ht="16" customHeight="1" x14ac:dyDescent="0.2"/>
    <row r="6308" customFormat="1" ht="16" customHeight="1" x14ac:dyDescent="0.2"/>
    <row r="6309" customFormat="1" ht="16" customHeight="1" x14ac:dyDescent="0.2"/>
    <row r="6310" customFormat="1" ht="16" customHeight="1" x14ac:dyDescent="0.2"/>
    <row r="6311" customFormat="1" ht="16" customHeight="1" x14ac:dyDescent="0.2"/>
    <row r="6312" customFormat="1" ht="16" customHeight="1" x14ac:dyDescent="0.2"/>
    <row r="6313" customFormat="1" ht="16" customHeight="1" x14ac:dyDescent="0.2"/>
    <row r="6314" customFormat="1" ht="16" customHeight="1" x14ac:dyDescent="0.2"/>
    <row r="6315" customFormat="1" ht="16" customHeight="1" x14ac:dyDescent="0.2"/>
    <row r="6316" customFormat="1" ht="16" customHeight="1" x14ac:dyDescent="0.2"/>
    <row r="6317" customFormat="1" ht="16" customHeight="1" x14ac:dyDescent="0.2"/>
    <row r="6318" customFormat="1" ht="16" customHeight="1" x14ac:dyDescent="0.2"/>
    <row r="6319" customFormat="1" ht="16" customHeight="1" x14ac:dyDescent="0.2"/>
    <row r="6320" customFormat="1" ht="16" customHeight="1" x14ac:dyDescent="0.2"/>
    <row r="6321" customFormat="1" ht="16" customHeight="1" x14ac:dyDescent="0.2"/>
    <row r="6322" customFormat="1" ht="16" customHeight="1" x14ac:dyDescent="0.2"/>
    <row r="6323" customFormat="1" ht="16" customHeight="1" x14ac:dyDescent="0.2"/>
    <row r="6324" customFormat="1" ht="16" customHeight="1" x14ac:dyDescent="0.2"/>
    <row r="6325" customFormat="1" ht="16" customHeight="1" x14ac:dyDescent="0.2"/>
    <row r="6326" customFormat="1" ht="16" customHeight="1" x14ac:dyDescent="0.2"/>
    <row r="6327" customFormat="1" ht="16" customHeight="1" x14ac:dyDescent="0.2"/>
    <row r="6328" customFormat="1" ht="16" customHeight="1" x14ac:dyDescent="0.2"/>
    <row r="6329" customFormat="1" ht="16" customHeight="1" x14ac:dyDescent="0.2"/>
    <row r="6330" customFormat="1" ht="16" customHeight="1" x14ac:dyDescent="0.2"/>
    <row r="6331" customFormat="1" ht="16" customHeight="1" x14ac:dyDescent="0.2"/>
    <row r="6332" customFormat="1" ht="16" customHeight="1" x14ac:dyDescent="0.2"/>
    <row r="6333" customFormat="1" ht="16" customHeight="1" x14ac:dyDescent="0.2"/>
    <row r="6334" customFormat="1" ht="16" customHeight="1" x14ac:dyDescent="0.2"/>
    <row r="6335" customFormat="1" ht="16" customHeight="1" x14ac:dyDescent="0.2"/>
    <row r="6336" customFormat="1" ht="16" customHeight="1" x14ac:dyDescent="0.2"/>
    <row r="6337" customFormat="1" ht="16" customHeight="1" x14ac:dyDescent="0.2"/>
    <row r="6338" customFormat="1" ht="16" customHeight="1" x14ac:dyDescent="0.2"/>
    <row r="6339" customFormat="1" ht="16" customHeight="1" x14ac:dyDescent="0.2"/>
    <row r="6340" customFormat="1" ht="16" customHeight="1" x14ac:dyDescent="0.2"/>
    <row r="6341" customFormat="1" ht="16" customHeight="1" x14ac:dyDescent="0.2"/>
    <row r="6342" customFormat="1" ht="16" customHeight="1" x14ac:dyDescent="0.2"/>
    <row r="6343" customFormat="1" ht="16" customHeight="1" x14ac:dyDescent="0.2"/>
    <row r="6344" customFormat="1" ht="16" customHeight="1" x14ac:dyDescent="0.2"/>
    <row r="6345" customFormat="1" ht="16" customHeight="1" x14ac:dyDescent="0.2"/>
    <row r="6346" customFormat="1" ht="16" customHeight="1" x14ac:dyDescent="0.2"/>
    <row r="6347" customFormat="1" ht="16" customHeight="1" x14ac:dyDescent="0.2"/>
    <row r="6348" customFormat="1" ht="16" customHeight="1" x14ac:dyDescent="0.2"/>
    <row r="6349" customFormat="1" ht="16" customHeight="1" x14ac:dyDescent="0.2"/>
    <row r="6350" customFormat="1" ht="16" customHeight="1" x14ac:dyDescent="0.2"/>
    <row r="6351" customFormat="1" ht="16" customHeight="1" x14ac:dyDescent="0.2"/>
    <row r="6352" customFormat="1" ht="16" customHeight="1" x14ac:dyDescent="0.2"/>
    <row r="6353" customFormat="1" ht="16" customHeight="1" x14ac:dyDescent="0.2"/>
    <row r="6354" customFormat="1" ht="16" customHeight="1" x14ac:dyDescent="0.2"/>
    <row r="6355" customFormat="1" ht="16" customHeight="1" x14ac:dyDescent="0.2"/>
    <row r="6356" customFormat="1" ht="16" customHeight="1" x14ac:dyDescent="0.2"/>
    <row r="6357" customFormat="1" ht="16" customHeight="1" x14ac:dyDescent="0.2"/>
    <row r="6358" customFormat="1" ht="16" customHeight="1" x14ac:dyDescent="0.2"/>
    <row r="6359" customFormat="1" ht="16" customHeight="1" x14ac:dyDescent="0.2"/>
    <row r="6360" customFormat="1" ht="16" customHeight="1" x14ac:dyDescent="0.2"/>
    <row r="6361" customFormat="1" ht="16" customHeight="1" x14ac:dyDescent="0.2"/>
    <row r="6362" customFormat="1" ht="16" customHeight="1" x14ac:dyDescent="0.2"/>
    <row r="6363" customFormat="1" ht="16" customHeight="1" x14ac:dyDescent="0.2"/>
    <row r="6364" customFormat="1" ht="16" customHeight="1" x14ac:dyDescent="0.2"/>
    <row r="6365" customFormat="1" ht="16" customHeight="1" x14ac:dyDescent="0.2"/>
    <row r="6366" customFormat="1" ht="16" customHeight="1" x14ac:dyDescent="0.2"/>
    <row r="6367" customFormat="1" ht="16" customHeight="1" x14ac:dyDescent="0.2"/>
    <row r="6368" customFormat="1" ht="16" customHeight="1" x14ac:dyDescent="0.2"/>
    <row r="6369" customFormat="1" ht="16" customHeight="1" x14ac:dyDescent="0.2"/>
    <row r="6370" customFormat="1" ht="16" customHeight="1" x14ac:dyDescent="0.2"/>
    <row r="6371" customFormat="1" ht="16" customHeight="1" x14ac:dyDescent="0.2"/>
    <row r="6372" customFormat="1" ht="16" customHeight="1" x14ac:dyDescent="0.2"/>
    <row r="6373" customFormat="1" ht="16" customHeight="1" x14ac:dyDescent="0.2"/>
    <row r="6374" customFormat="1" ht="16" customHeight="1" x14ac:dyDescent="0.2"/>
    <row r="6375" customFormat="1" ht="16" customHeight="1" x14ac:dyDescent="0.2"/>
    <row r="6376" customFormat="1" ht="16" customHeight="1" x14ac:dyDescent="0.2"/>
    <row r="6377" customFormat="1" ht="16" customHeight="1" x14ac:dyDescent="0.2"/>
    <row r="6378" customFormat="1" ht="16" customHeight="1" x14ac:dyDescent="0.2"/>
    <row r="6379" customFormat="1" ht="16" customHeight="1" x14ac:dyDescent="0.2"/>
    <row r="6380" customFormat="1" ht="16" customHeight="1" x14ac:dyDescent="0.2"/>
    <row r="6381" customFormat="1" ht="16" customHeight="1" x14ac:dyDescent="0.2"/>
    <row r="6382" customFormat="1" ht="16" customHeight="1" x14ac:dyDescent="0.2"/>
    <row r="6383" customFormat="1" ht="16" customHeight="1" x14ac:dyDescent="0.2"/>
    <row r="6384" customFormat="1" ht="16" customHeight="1" x14ac:dyDescent="0.2"/>
    <row r="6385" customFormat="1" ht="16" customHeight="1" x14ac:dyDescent="0.2"/>
    <row r="6386" customFormat="1" ht="16" customHeight="1" x14ac:dyDescent="0.2"/>
    <row r="6387" customFormat="1" ht="16" customHeight="1" x14ac:dyDescent="0.2"/>
    <row r="6388" customFormat="1" ht="16" customHeight="1" x14ac:dyDescent="0.2"/>
    <row r="6389" customFormat="1" ht="16" customHeight="1" x14ac:dyDescent="0.2"/>
    <row r="6390" customFormat="1" ht="16" customHeight="1" x14ac:dyDescent="0.2"/>
    <row r="6391" customFormat="1" ht="16" customHeight="1" x14ac:dyDescent="0.2"/>
    <row r="6392" customFormat="1" ht="16" customHeight="1" x14ac:dyDescent="0.2"/>
    <row r="6393" customFormat="1" ht="16" customHeight="1" x14ac:dyDescent="0.2"/>
    <row r="6394" customFormat="1" ht="16" customHeight="1" x14ac:dyDescent="0.2"/>
    <row r="6395" customFormat="1" ht="16" customHeight="1" x14ac:dyDescent="0.2"/>
    <row r="6396" customFormat="1" ht="16" customHeight="1" x14ac:dyDescent="0.2"/>
    <row r="6397" customFormat="1" ht="16" customHeight="1" x14ac:dyDescent="0.2"/>
    <row r="6398" customFormat="1" ht="16" customHeight="1" x14ac:dyDescent="0.2"/>
    <row r="6399" customFormat="1" ht="16" customHeight="1" x14ac:dyDescent="0.2"/>
    <row r="6400" customFormat="1" ht="16" customHeight="1" x14ac:dyDescent="0.2"/>
    <row r="6401" customFormat="1" ht="16" customHeight="1" x14ac:dyDescent="0.2"/>
    <row r="6402" customFormat="1" ht="16" customHeight="1" x14ac:dyDescent="0.2"/>
    <row r="6403" customFormat="1" ht="16" customHeight="1" x14ac:dyDescent="0.2"/>
    <row r="6404" customFormat="1" ht="16" customHeight="1" x14ac:dyDescent="0.2"/>
    <row r="6405" customFormat="1" ht="16" customHeight="1" x14ac:dyDescent="0.2"/>
    <row r="6406" customFormat="1" ht="16" customHeight="1" x14ac:dyDescent="0.2"/>
    <row r="6407" customFormat="1" ht="16" customHeight="1" x14ac:dyDescent="0.2"/>
    <row r="6408" customFormat="1" ht="16" customHeight="1" x14ac:dyDescent="0.2"/>
    <row r="6409" customFormat="1" ht="16" customHeight="1" x14ac:dyDescent="0.2"/>
    <row r="6410" customFormat="1" ht="16" customHeight="1" x14ac:dyDescent="0.2"/>
    <row r="6411" customFormat="1" ht="16" customHeight="1" x14ac:dyDescent="0.2"/>
    <row r="6412" customFormat="1" ht="16" customHeight="1" x14ac:dyDescent="0.2"/>
    <row r="6413" customFormat="1" ht="16" customHeight="1" x14ac:dyDescent="0.2"/>
    <row r="6414" customFormat="1" ht="16" customHeight="1" x14ac:dyDescent="0.2"/>
    <row r="6415" customFormat="1" ht="16" customHeight="1" x14ac:dyDescent="0.2"/>
    <row r="6416" customFormat="1" ht="16" customHeight="1" x14ac:dyDescent="0.2"/>
    <row r="6417" customFormat="1" ht="16" customHeight="1" x14ac:dyDescent="0.2"/>
    <row r="6418" customFormat="1" ht="16" customHeight="1" x14ac:dyDescent="0.2"/>
    <row r="6419" customFormat="1" ht="16" customHeight="1" x14ac:dyDescent="0.2"/>
    <row r="6420" customFormat="1" ht="16" customHeight="1" x14ac:dyDescent="0.2"/>
    <row r="6421" customFormat="1" ht="16" customHeight="1" x14ac:dyDescent="0.2"/>
    <row r="6422" customFormat="1" ht="16" customHeight="1" x14ac:dyDescent="0.2"/>
    <row r="6423" customFormat="1" ht="16" customHeight="1" x14ac:dyDescent="0.2"/>
    <row r="6424" customFormat="1" ht="16" customHeight="1" x14ac:dyDescent="0.2"/>
    <row r="6425" customFormat="1" ht="16" customHeight="1" x14ac:dyDescent="0.2"/>
    <row r="6426" customFormat="1" ht="16" customHeight="1" x14ac:dyDescent="0.2"/>
    <row r="6427" customFormat="1" ht="16" customHeight="1" x14ac:dyDescent="0.2"/>
    <row r="6428" customFormat="1" ht="16" customHeight="1" x14ac:dyDescent="0.2"/>
    <row r="6429" customFormat="1" ht="16" customHeight="1" x14ac:dyDescent="0.2"/>
    <row r="6430" customFormat="1" ht="16" customHeight="1" x14ac:dyDescent="0.2"/>
    <row r="6431" customFormat="1" ht="16" customHeight="1" x14ac:dyDescent="0.2"/>
    <row r="6432" customFormat="1" ht="16" customHeight="1" x14ac:dyDescent="0.2"/>
    <row r="6433" customFormat="1" ht="16" customHeight="1" x14ac:dyDescent="0.2"/>
    <row r="6434" customFormat="1" ht="16" customHeight="1" x14ac:dyDescent="0.2"/>
    <row r="6435" customFormat="1" ht="16" customHeight="1" x14ac:dyDescent="0.2"/>
    <row r="6436" customFormat="1" ht="16" customHeight="1" x14ac:dyDescent="0.2"/>
    <row r="6437" customFormat="1" ht="16" customHeight="1" x14ac:dyDescent="0.2"/>
    <row r="6438" customFormat="1" ht="16" customHeight="1" x14ac:dyDescent="0.2"/>
    <row r="6439" customFormat="1" ht="16" customHeight="1" x14ac:dyDescent="0.2"/>
    <row r="6440" customFormat="1" ht="16" customHeight="1" x14ac:dyDescent="0.2"/>
    <row r="6441" customFormat="1" ht="16" customHeight="1" x14ac:dyDescent="0.2"/>
    <row r="6442" customFormat="1" ht="16" customHeight="1" x14ac:dyDescent="0.2"/>
    <row r="6443" customFormat="1" ht="16" customHeight="1" x14ac:dyDescent="0.2"/>
    <row r="6444" customFormat="1" ht="16" customHeight="1" x14ac:dyDescent="0.2"/>
    <row r="6445" customFormat="1" ht="16" customHeight="1" x14ac:dyDescent="0.2"/>
    <row r="6446" customFormat="1" ht="16" customHeight="1" x14ac:dyDescent="0.2"/>
    <row r="6447" customFormat="1" ht="16" customHeight="1" x14ac:dyDescent="0.2"/>
    <row r="6448" customFormat="1" ht="16" customHeight="1" x14ac:dyDescent="0.2"/>
    <row r="6449" customFormat="1" ht="16" customHeight="1" x14ac:dyDescent="0.2"/>
    <row r="6450" customFormat="1" ht="16" customHeight="1" x14ac:dyDescent="0.2"/>
    <row r="6451" customFormat="1" ht="16" customHeight="1" x14ac:dyDescent="0.2"/>
    <row r="6452" customFormat="1" ht="16" customHeight="1" x14ac:dyDescent="0.2"/>
    <row r="6453" customFormat="1" ht="16" customHeight="1" x14ac:dyDescent="0.2"/>
    <row r="6454" customFormat="1" ht="16" customHeight="1" x14ac:dyDescent="0.2"/>
    <row r="6455" customFormat="1" ht="16" customHeight="1" x14ac:dyDescent="0.2"/>
    <row r="6456" customFormat="1" ht="16" customHeight="1" x14ac:dyDescent="0.2"/>
    <row r="6457" customFormat="1" ht="16" customHeight="1" x14ac:dyDescent="0.2"/>
    <row r="6458" customFormat="1" ht="16" customHeight="1" x14ac:dyDescent="0.2"/>
    <row r="6459" customFormat="1" ht="16" customHeight="1" x14ac:dyDescent="0.2"/>
    <row r="6460" customFormat="1" ht="16" customHeight="1" x14ac:dyDescent="0.2"/>
    <row r="6461" customFormat="1" ht="16" customHeight="1" x14ac:dyDescent="0.2"/>
    <row r="6462" customFormat="1" ht="16" customHeight="1" x14ac:dyDescent="0.2"/>
    <row r="6463" customFormat="1" ht="16" customHeight="1" x14ac:dyDescent="0.2"/>
    <row r="6464" customFormat="1" ht="16" customHeight="1" x14ac:dyDescent="0.2"/>
    <row r="6465" customFormat="1" ht="16" customHeight="1" x14ac:dyDescent="0.2"/>
    <row r="6466" customFormat="1" ht="16" customHeight="1" x14ac:dyDescent="0.2"/>
    <row r="6467" customFormat="1" ht="16" customHeight="1" x14ac:dyDescent="0.2"/>
    <row r="6468" customFormat="1" ht="16" customHeight="1" x14ac:dyDescent="0.2"/>
    <row r="6469" customFormat="1" ht="16" customHeight="1" x14ac:dyDescent="0.2"/>
    <row r="6470" customFormat="1" ht="16" customHeight="1" x14ac:dyDescent="0.2"/>
    <row r="6471" customFormat="1" ht="16" customHeight="1" x14ac:dyDescent="0.2"/>
    <row r="6472" customFormat="1" ht="16" customHeight="1" x14ac:dyDescent="0.2"/>
    <row r="6473" customFormat="1" ht="16" customHeight="1" x14ac:dyDescent="0.2"/>
    <row r="6474" customFormat="1" ht="16" customHeight="1" x14ac:dyDescent="0.2"/>
    <row r="6475" customFormat="1" ht="16" customHeight="1" x14ac:dyDescent="0.2"/>
    <row r="6476" customFormat="1" ht="16" customHeight="1" x14ac:dyDescent="0.2"/>
    <row r="6477" customFormat="1" ht="16" customHeight="1" x14ac:dyDescent="0.2"/>
    <row r="6478" customFormat="1" ht="16" customHeight="1" x14ac:dyDescent="0.2"/>
    <row r="6479" customFormat="1" ht="16" customHeight="1" x14ac:dyDescent="0.2"/>
    <row r="6480" customFormat="1" ht="16" customHeight="1" x14ac:dyDescent="0.2"/>
    <row r="6481" customFormat="1" ht="16" customHeight="1" x14ac:dyDescent="0.2"/>
    <row r="6482" customFormat="1" ht="16" customHeight="1" x14ac:dyDescent="0.2"/>
    <row r="6483" customFormat="1" ht="16" customHeight="1" x14ac:dyDescent="0.2"/>
    <row r="6484" customFormat="1" ht="16" customHeight="1" x14ac:dyDescent="0.2"/>
    <row r="6485" customFormat="1" ht="16" customHeight="1" x14ac:dyDescent="0.2"/>
    <row r="6486" customFormat="1" ht="16" customHeight="1" x14ac:dyDescent="0.2"/>
    <row r="6487" customFormat="1" ht="16" customHeight="1" x14ac:dyDescent="0.2"/>
    <row r="6488" customFormat="1" ht="16" customHeight="1" x14ac:dyDescent="0.2"/>
    <row r="6489" customFormat="1" ht="16" customHeight="1" x14ac:dyDescent="0.2"/>
    <row r="6490" customFormat="1" ht="16" customHeight="1" x14ac:dyDescent="0.2"/>
    <row r="6491" customFormat="1" ht="16" customHeight="1" x14ac:dyDescent="0.2"/>
    <row r="6492" customFormat="1" ht="16" customHeight="1" x14ac:dyDescent="0.2"/>
    <row r="6493" customFormat="1" ht="16" customHeight="1" x14ac:dyDescent="0.2"/>
    <row r="6494" customFormat="1" ht="16" customHeight="1" x14ac:dyDescent="0.2"/>
    <row r="6495" customFormat="1" ht="16" customHeight="1" x14ac:dyDescent="0.2"/>
    <row r="6496" customFormat="1" ht="16" customHeight="1" x14ac:dyDescent="0.2"/>
    <row r="6497" customFormat="1" ht="16" customHeight="1" x14ac:dyDescent="0.2"/>
    <row r="6498" customFormat="1" ht="16" customHeight="1" x14ac:dyDescent="0.2"/>
    <row r="6499" customFormat="1" ht="16" customHeight="1" x14ac:dyDescent="0.2"/>
    <row r="6500" customFormat="1" ht="16" customHeight="1" x14ac:dyDescent="0.2"/>
    <row r="6501" customFormat="1" ht="16" customHeight="1" x14ac:dyDescent="0.2"/>
    <row r="6502" customFormat="1" ht="16" customHeight="1" x14ac:dyDescent="0.2"/>
    <row r="6503" customFormat="1" ht="16" customHeight="1" x14ac:dyDescent="0.2"/>
    <row r="6504" customFormat="1" ht="16" customHeight="1" x14ac:dyDescent="0.2"/>
    <row r="6505" customFormat="1" ht="16" customHeight="1" x14ac:dyDescent="0.2"/>
    <row r="6506" customFormat="1" ht="16" customHeight="1" x14ac:dyDescent="0.2"/>
    <row r="6507" customFormat="1" ht="16" customHeight="1" x14ac:dyDescent="0.2"/>
    <row r="6508" customFormat="1" ht="16" customHeight="1" x14ac:dyDescent="0.2"/>
    <row r="6509" customFormat="1" ht="16" customHeight="1" x14ac:dyDescent="0.2"/>
    <row r="6510" customFormat="1" ht="16" customHeight="1" x14ac:dyDescent="0.2"/>
    <row r="6511" customFormat="1" ht="16" customHeight="1" x14ac:dyDescent="0.2"/>
    <row r="6512" customFormat="1" ht="16" customHeight="1" x14ac:dyDescent="0.2"/>
    <row r="6513" customFormat="1" ht="16" customHeight="1" x14ac:dyDescent="0.2"/>
    <row r="6514" customFormat="1" ht="16" customHeight="1" x14ac:dyDescent="0.2"/>
    <row r="6515" customFormat="1" ht="16" customHeight="1" x14ac:dyDescent="0.2"/>
    <row r="6516" customFormat="1" ht="16" customHeight="1" x14ac:dyDescent="0.2"/>
    <row r="6517" customFormat="1" ht="16" customHeight="1" x14ac:dyDescent="0.2"/>
    <row r="6518" customFormat="1" ht="16" customHeight="1" x14ac:dyDescent="0.2"/>
    <row r="6519" customFormat="1" ht="16" customHeight="1" x14ac:dyDescent="0.2"/>
    <row r="6520" customFormat="1" ht="16" customHeight="1" x14ac:dyDescent="0.2"/>
    <row r="6521" customFormat="1" ht="16" customHeight="1" x14ac:dyDescent="0.2"/>
    <row r="6522" customFormat="1" ht="16" customHeight="1" x14ac:dyDescent="0.2"/>
    <row r="6523" customFormat="1" ht="16" customHeight="1" x14ac:dyDescent="0.2"/>
    <row r="6524" customFormat="1" ht="16" customHeight="1" x14ac:dyDescent="0.2"/>
    <row r="6525" customFormat="1" ht="16" customHeight="1" x14ac:dyDescent="0.2"/>
    <row r="6526" customFormat="1" ht="16" customHeight="1" x14ac:dyDescent="0.2"/>
    <row r="6527" customFormat="1" ht="16" customHeight="1" x14ac:dyDescent="0.2"/>
    <row r="6528" customFormat="1" ht="16" customHeight="1" x14ac:dyDescent="0.2"/>
    <row r="6529" customFormat="1" ht="16" customHeight="1" x14ac:dyDescent="0.2"/>
    <row r="6530" customFormat="1" ht="16" customHeight="1" x14ac:dyDescent="0.2"/>
    <row r="6531" customFormat="1" ht="16" customHeight="1" x14ac:dyDescent="0.2"/>
    <row r="6532" customFormat="1" ht="16" customHeight="1" x14ac:dyDescent="0.2"/>
    <row r="6533" customFormat="1" ht="16" customHeight="1" x14ac:dyDescent="0.2"/>
    <row r="6534" customFormat="1" ht="16" customHeight="1" x14ac:dyDescent="0.2"/>
    <row r="6535" customFormat="1" ht="16" customHeight="1" x14ac:dyDescent="0.2"/>
    <row r="6536" customFormat="1" ht="16" customHeight="1" x14ac:dyDescent="0.2"/>
    <row r="6537" customFormat="1" ht="16" customHeight="1" x14ac:dyDescent="0.2"/>
    <row r="6538" customFormat="1" ht="16" customHeight="1" x14ac:dyDescent="0.2"/>
    <row r="6539" customFormat="1" ht="16" customHeight="1" x14ac:dyDescent="0.2"/>
    <row r="6540" customFormat="1" ht="16" customHeight="1" x14ac:dyDescent="0.2"/>
    <row r="6541" customFormat="1" ht="16" customHeight="1" x14ac:dyDescent="0.2"/>
    <row r="6542" customFormat="1" ht="16" customHeight="1" x14ac:dyDescent="0.2"/>
    <row r="6543" customFormat="1" ht="16" customHeight="1" x14ac:dyDescent="0.2"/>
    <row r="6544" customFormat="1" ht="16" customHeight="1" x14ac:dyDescent="0.2"/>
    <row r="6545" customFormat="1" ht="16" customHeight="1" x14ac:dyDescent="0.2"/>
    <row r="6546" customFormat="1" ht="16" customHeight="1" x14ac:dyDescent="0.2"/>
    <row r="6547" customFormat="1" ht="16" customHeight="1" x14ac:dyDescent="0.2"/>
    <row r="6548" customFormat="1" ht="16" customHeight="1" x14ac:dyDescent="0.2"/>
    <row r="6549" customFormat="1" ht="16" customHeight="1" x14ac:dyDescent="0.2"/>
    <row r="6550" customFormat="1" ht="16" customHeight="1" x14ac:dyDescent="0.2"/>
    <row r="6551" customFormat="1" ht="16" customHeight="1" x14ac:dyDescent="0.2"/>
    <row r="6552" customFormat="1" ht="16" customHeight="1" x14ac:dyDescent="0.2"/>
    <row r="6553" customFormat="1" ht="16" customHeight="1" x14ac:dyDescent="0.2"/>
    <row r="6554" customFormat="1" ht="16" customHeight="1" x14ac:dyDescent="0.2"/>
    <row r="6555" customFormat="1" ht="16" customHeight="1" x14ac:dyDescent="0.2"/>
    <row r="6556" customFormat="1" ht="16" customHeight="1" x14ac:dyDescent="0.2"/>
    <row r="6557" customFormat="1" ht="16" customHeight="1" x14ac:dyDescent="0.2"/>
    <row r="6558" customFormat="1" ht="16" customHeight="1" x14ac:dyDescent="0.2"/>
    <row r="6559" customFormat="1" ht="16" customHeight="1" x14ac:dyDescent="0.2"/>
    <row r="6560" customFormat="1" ht="16" customHeight="1" x14ac:dyDescent="0.2"/>
    <row r="6561" customFormat="1" ht="16" customHeight="1" x14ac:dyDescent="0.2"/>
    <row r="6562" customFormat="1" ht="16" customHeight="1" x14ac:dyDescent="0.2"/>
    <row r="6563" customFormat="1" ht="16" customHeight="1" x14ac:dyDescent="0.2"/>
    <row r="6564" customFormat="1" ht="16" customHeight="1" x14ac:dyDescent="0.2"/>
    <row r="6565" customFormat="1" ht="16" customHeight="1" x14ac:dyDescent="0.2"/>
    <row r="6566" customFormat="1" ht="16" customHeight="1" x14ac:dyDescent="0.2"/>
    <row r="6567" customFormat="1" ht="16" customHeight="1" x14ac:dyDescent="0.2"/>
    <row r="6568" customFormat="1" ht="16" customHeight="1" x14ac:dyDescent="0.2"/>
    <row r="6569" customFormat="1" ht="16" customHeight="1" x14ac:dyDescent="0.2"/>
    <row r="6570" customFormat="1" ht="16" customHeight="1" x14ac:dyDescent="0.2"/>
    <row r="6571" customFormat="1" ht="16" customHeight="1" x14ac:dyDescent="0.2"/>
    <row r="6572" customFormat="1" ht="16" customHeight="1" x14ac:dyDescent="0.2"/>
    <row r="6573" customFormat="1" ht="16" customHeight="1" x14ac:dyDescent="0.2"/>
    <row r="6574" customFormat="1" ht="16" customHeight="1" x14ac:dyDescent="0.2"/>
    <row r="6575" customFormat="1" ht="16" customHeight="1" x14ac:dyDescent="0.2"/>
    <row r="6576" customFormat="1" ht="16" customHeight="1" x14ac:dyDescent="0.2"/>
    <row r="6577" customFormat="1" ht="16" customHeight="1" x14ac:dyDescent="0.2"/>
    <row r="6578" customFormat="1" ht="16" customHeight="1" x14ac:dyDescent="0.2"/>
    <row r="6579" customFormat="1" ht="16" customHeight="1" x14ac:dyDescent="0.2"/>
    <row r="6580" customFormat="1" ht="16" customHeight="1" x14ac:dyDescent="0.2"/>
    <row r="6581" customFormat="1" ht="16" customHeight="1" x14ac:dyDescent="0.2"/>
    <row r="6582" customFormat="1" ht="16" customHeight="1" x14ac:dyDescent="0.2"/>
    <row r="6583" customFormat="1" ht="16" customHeight="1" x14ac:dyDescent="0.2"/>
    <row r="6584" customFormat="1" ht="16" customHeight="1" x14ac:dyDescent="0.2"/>
    <row r="6585" customFormat="1" ht="16" customHeight="1" x14ac:dyDescent="0.2"/>
    <row r="6586" customFormat="1" ht="16" customHeight="1" x14ac:dyDescent="0.2"/>
    <row r="6587" customFormat="1" ht="16" customHeight="1" x14ac:dyDescent="0.2"/>
    <row r="6588" customFormat="1" ht="16" customHeight="1" x14ac:dyDescent="0.2"/>
    <row r="6589" customFormat="1" ht="16" customHeight="1" x14ac:dyDescent="0.2"/>
    <row r="6590" customFormat="1" ht="16" customHeight="1" x14ac:dyDescent="0.2"/>
    <row r="6591" customFormat="1" ht="16" customHeight="1" x14ac:dyDescent="0.2"/>
    <row r="6592" customFormat="1" ht="16" customHeight="1" x14ac:dyDescent="0.2"/>
    <row r="6593" customFormat="1" ht="16" customHeight="1" x14ac:dyDescent="0.2"/>
    <row r="6594" customFormat="1" ht="16" customHeight="1" x14ac:dyDescent="0.2"/>
    <row r="6595" customFormat="1" ht="16" customHeight="1" x14ac:dyDescent="0.2"/>
    <row r="6596" customFormat="1" ht="16" customHeight="1" x14ac:dyDescent="0.2"/>
    <row r="6597" customFormat="1" ht="16" customHeight="1" x14ac:dyDescent="0.2"/>
    <row r="6598" customFormat="1" ht="16" customHeight="1" x14ac:dyDescent="0.2"/>
    <row r="6599" customFormat="1" ht="16" customHeight="1" x14ac:dyDescent="0.2"/>
    <row r="6600" customFormat="1" ht="16" customHeight="1" x14ac:dyDescent="0.2"/>
    <row r="6601" customFormat="1" ht="16" customHeight="1" x14ac:dyDescent="0.2"/>
    <row r="6602" customFormat="1" ht="16" customHeight="1" x14ac:dyDescent="0.2"/>
    <row r="6603" customFormat="1" ht="16" customHeight="1" x14ac:dyDescent="0.2"/>
    <row r="6604" customFormat="1" ht="16" customHeight="1" x14ac:dyDescent="0.2"/>
    <row r="6605" customFormat="1" ht="16" customHeight="1" x14ac:dyDescent="0.2"/>
    <row r="6606" customFormat="1" ht="16" customHeight="1" x14ac:dyDescent="0.2"/>
    <row r="6607" customFormat="1" ht="16" customHeight="1" x14ac:dyDescent="0.2"/>
    <row r="6608" customFormat="1" ht="16" customHeight="1" x14ac:dyDescent="0.2"/>
    <row r="6609" customFormat="1" ht="16" customHeight="1" x14ac:dyDescent="0.2"/>
    <row r="6610" customFormat="1" ht="16" customHeight="1" x14ac:dyDescent="0.2"/>
    <row r="6611" customFormat="1" ht="16" customHeight="1" x14ac:dyDescent="0.2"/>
    <row r="6612" customFormat="1" ht="16" customHeight="1" x14ac:dyDescent="0.2"/>
    <row r="6613" customFormat="1" ht="16" customHeight="1" x14ac:dyDescent="0.2"/>
    <row r="6614" customFormat="1" ht="16" customHeight="1" x14ac:dyDescent="0.2"/>
    <row r="6615" customFormat="1" ht="16" customHeight="1" x14ac:dyDescent="0.2"/>
    <row r="6616" customFormat="1" ht="16" customHeight="1" x14ac:dyDescent="0.2"/>
    <row r="6617" customFormat="1" ht="16" customHeight="1" x14ac:dyDescent="0.2"/>
    <row r="6618" customFormat="1" ht="16" customHeight="1" x14ac:dyDescent="0.2"/>
    <row r="6619" customFormat="1" ht="16" customHeight="1" x14ac:dyDescent="0.2"/>
    <row r="6620" customFormat="1" ht="16" customHeight="1" x14ac:dyDescent="0.2"/>
    <row r="6621" customFormat="1" ht="16" customHeight="1" x14ac:dyDescent="0.2"/>
    <row r="6622" customFormat="1" ht="16" customHeight="1" x14ac:dyDescent="0.2"/>
    <row r="6623" customFormat="1" ht="16" customHeight="1" x14ac:dyDescent="0.2"/>
    <row r="6624" customFormat="1" ht="16" customHeight="1" x14ac:dyDescent="0.2"/>
    <row r="6625" customFormat="1" ht="16" customHeight="1" x14ac:dyDescent="0.2"/>
    <row r="6626" customFormat="1" ht="16" customHeight="1" x14ac:dyDescent="0.2"/>
    <row r="6627" customFormat="1" ht="16" customHeight="1" x14ac:dyDescent="0.2"/>
    <row r="6628" customFormat="1" ht="16" customHeight="1" x14ac:dyDescent="0.2"/>
    <row r="6629" customFormat="1" ht="16" customHeight="1" x14ac:dyDescent="0.2"/>
    <row r="6630" customFormat="1" ht="16" customHeight="1" x14ac:dyDescent="0.2"/>
    <row r="6631" customFormat="1" ht="16" customHeight="1" x14ac:dyDescent="0.2"/>
    <row r="6632" customFormat="1" ht="16" customHeight="1" x14ac:dyDescent="0.2"/>
    <row r="6633" customFormat="1" ht="16" customHeight="1" x14ac:dyDescent="0.2"/>
    <row r="6634" customFormat="1" ht="16" customHeight="1" x14ac:dyDescent="0.2"/>
    <row r="6635" customFormat="1" ht="16" customHeight="1" x14ac:dyDescent="0.2"/>
    <row r="6636" customFormat="1" ht="16" customHeight="1" x14ac:dyDescent="0.2"/>
    <row r="6637" customFormat="1" ht="16" customHeight="1" x14ac:dyDescent="0.2"/>
    <row r="6638" customFormat="1" ht="16" customHeight="1" x14ac:dyDescent="0.2"/>
    <row r="6639" customFormat="1" ht="16" customHeight="1" x14ac:dyDescent="0.2"/>
    <row r="6640" customFormat="1" ht="16" customHeight="1" x14ac:dyDescent="0.2"/>
    <row r="6641" customFormat="1" ht="16" customHeight="1" x14ac:dyDescent="0.2"/>
    <row r="6642" customFormat="1" ht="16" customHeight="1" x14ac:dyDescent="0.2"/>
    <row r="6643" customFormat="1" ht="16" customHeight="1" x14ac:dyDescent="0.2"/>
    <row r="6644" customFormat="1" ht="16" customHeight="1" x14ac:dyDescent="0.2"/>
    <row r="6645" customFormat="1" ht="16" customHeight="1" x14ac:dyDescent="0.2"/>
    <row r="6646" customFormat="1" ht="16" customHeight="1" x14ac:dyDescent="0.2"/>
    <row r="6647" customFormat="1" ht="16" customHeight="1" x14ac:dyDescent="0.2"/>
    <row r="6648" customFormat="1" ht="16" customHeight="1" x14ac:dyDescent="0.2"/>
    <row r="6649" customFormat="1" ht="16" customHeight="1" x14ac:dyDescent="0.2"/>
    <row r="6650" customFormat="1" ht="16" customHeight="1" x14ac:dyDescent="0.2"/>
    <row r="6651" customFormat="1" ht="16" customHeight="1" x14ac:dyDescent="0.2"/>
    <row r="6652" customFormat="1" ht="16" customHeight="1" x14ac:dyDescent="0.2"/>
    <row r="6653" customFormat="1" ht="16" customHeight="1" x14ac:dyDescent="0.2"/>
    <row r="6654" customFormat="1" ht="16" customHeight="1" x14ac:dyDescent="0.2"/>
    <row r="6655" customFormat="1" ht="16" customHeight="1" x14ac:dyDescent="0.2"/>
    <row r="6656" customFormat="1" ht="16" customHeight="1" x14ac:dyDescent="0.2"/>
    <row r="6657" customFormat="1" ht="16" customHeight="1" x14ac:dyDescent="0.2"/>
    <row r="6658" customFormat="1" ht="16" customHeight="1" x14ac:dyDescent="0.2"/>
    <row r="6659" customFormat="1" ht="16" customHeight="1" x14ac:dyDescent="0.2"/>
    <row r="6660" customFormat="1" ht="16" customHeight="1" x14ac:dyDescent="0.2"/>
    <row r="6661" customFormat="1" ht="16" customHeight="1" x14ac:dyDescent="0.2"/>
    <row r="6662" customFormat="1" ht="16" customHeight="1" x14ac:dyDescent="0.2"/>
    <row r="6663" customFormat="1" ht="16" customHeight="1" x14ac:dyDescent="0.2"/>
    <row r="6664" customFormat="1" ht="16" customHeight="1" x14ac:dyDescent="0.2"/>
    <row r="6665" customFormat="1" ht="16" customHeight="1" x14ac:dyDescent="0.2"/>
    <row r="6666" customFormat="1" ht="16" customHeight="1" x14ac:dyDescent="0.2"/>
    <row r="6667" customFormat="1" ht="16" customHeight="1" x14ac:dyDescent="0.2"/>
    <row r="6668" customFormat="1" ht="16" customHeight="1" x14ac:dyDescent="0.2"/>
    <row r="6669" customFormat="1" ht="16" customHeight="1" x14ac:dyDescent="0.2"/>
    <row r="6670" customFormat="1" ht="16" customHeight="1" x14ac:dyDescent="0.2"/>
    <row r="6671" customFormat="1" ht="16" customHeight="1" x14ac:dyDescent="0.2"/>
    <row r="6672" customFormat="1" ht="16" customHeight="1" x14ac:dyDescent="0.2"/>
    <row r="6673" customFormat="1" ht="16" customHeight="1" x14ac:dyDescent="0.2"/>
    <row r="6674" customFormat="1" ht="16" customHeight="1" x14ac:dyDescent="0.2"/>
    <row r="6675" customFormat="1" ht="16" customHeight="1" x14ac:dyDescent="0.2"/>
    <row r="6676" customFormat="1" ht="16" customHeight="1" x14ac:dyDescent="0.2"/>
    <row r="6677" customFormat="1" ht="16" customHeight="1" x14ac:dyDescent="0.2"/>
    <row r="6678" customFormat="1" ht="16" customHeight="1" x14ac:dyDescent="0.2"/>
    <row r="6679" customFormat="1" ht="16" customHeight="1" x14ac:dyDescent="0.2"/>
    <row r="6680" customFormat="1" ht="16" customHeight="1" x14ac:dyDescent="0.2"/>
    <row r="6681" customFormat="1" ht="16" customHeight="1" x14ac:dyDescent="0.2"/>
    <row r="6682" customFormat="1" ht="16" customHeight="1" x14ac:dyDescent="0.2"/>
    <row r="6683" customFormat="1" ht="16" customHeight="1" x14ac:dyDescent="0.2"/>
    <row r="6684" customFormat="1" ht="16" customHeight="1" x14ac:dyDescent="0.2"/>
    <row r="6685" customFormat="1" ht="16" customHeight="1" x14ac:dyDescent="0.2"/>
    <row r="6686" customFormat="1" ht="16" customHeight="1" x14ac:dyDescent="0.2"/>
    <row r="6687" customFormat="1" ht="16" customHeight="1" x14ac:dyDescent="0.2"/>
    <row r="6688" customFormat="1" ht="16" customHeight="1" x14ac:dyDescent="0.2"/>
    <row r="6689" customFormat="1" ht="16" customHeight="1" x14ac:dyDescent="0.2"/>
    <row r="6690" customFormat="1" ht="16" customHeight="1" x14ac:dyDescent="0.2"/>
    <row r="6691" customFormat="1" ht="16" customHeight="1" x14ac:dyDescent="0.2"/>
    <row r="6692" customFormat="1" ht="16" customHeight="1" x14ac:dyDescent="0.2"/>
    <row r="6693" customFormat="1" ht="16" customHeight="1" x14ac:dyDescent="0.2"/>
    <row r="6694" customFormat="1" ht="16" customHeight="1" x14ac:dyDescent="0.2"/>
    <row r="6695" customFormat="1" ht="16" customHeight="1" x14ac:dyDescent="0.2"/>
    <row r="6696" customFormat="1" ht="16" customHeight="1" x14ac:dyDescent="0.2"/>
    <row r="6697" customFormat="1" ht="16" customHeight="1" x14ac:dyDescent="0.2"/>
    <row r="6698" customFormat="1" ht="16" customHeight="1" x14ac:dyDescent="0.2"/>
    <row r="6699" customFormat="1" ht="16" customHeight="1" x14ac:dyDescent="0.2"/>
    <row r="6700" customFormat="1" ht="16" customHeight="1" x14ac:dyDescent="0.2"/>
    <row r="6701" customFormat="1" ht="16" customHeight="1" x14ac:dyDescent="0.2"/>
    <row r="6702" customFormat="1" ht="16" customHeight="1" x14ac:dyDescent="0.2"/>
    <row r="6703" customFormat="1" ht="16" customHeight="1" x14ac:dyDescent="0.2"/>
    <row r="6704" customFormat="1" ht="16" customHeight="1" x14ac:dyDescent="0.2"/>
    <row r="6705" customFormat="1" ht="16" customHeight="1" x14ac:dyDescent="0.2"/>
    <row r="6706" customFormat="1" ht="16" customHeight="1" x14ac:dyDescent="0.2"/>
    <row r="6707" customFormat="1" ht="16" customHeight="1" x14ac:dyDescent="0.2"/>
    <row r="6708" customFormat="1" ht="16" customHeight="1" x14ac:dyDescent="0.2"/>
    <row r="6709" customFormat="1" ht="16" customHeight="1" x14ac:dyDescent="0.2"/>
    <row r="6710" customFormat="1" ht="16" customHeight="1" x14ac:dyDescent="0.2"/>
    <row r="6711" customFormat="1" ht="16" customHeight="1" x14ac:dyDescent="0.2"/>
    <row r="6712" customFormat="1" ht="16" customHeight="1" x14ac:dyDescent="0.2"/>
    <row r="6713" customFormat="1" ht="16" customHeight="1" x14ac:dyDescent="0.2"/>
    <row r="6714" customFormat="1" ht="16" customHeight="1" x14ac:dyDescent="0.2"/>
    <row r="6715" customFormat="1" ht="16" customHeight="1" x14ac:dyDescent="0.2"/>
    <row r="6716" customFormat="1" ht="16" customHeight="1" x14ac:dyDescent="0.2"/>
    <row r="6717" customFormat="1" ht="16" customHeight="1" x14ac:dyDescent="0.2"/>
    <row r="6718" customFormat="1" ht="16" customHeight="1" x14ac:dyDescent="0.2"/>
    <row r="6719" customFormat="1" ht="16" customHeight="1" x14ac:dyDescent="0.2"/>
    <row r="6720" customFormat="1" ht="16" customHeight="1" x14ac:dyDescent="0.2"/>
    <row r="6721" customFormat="1" ht="16" customHeight="1" x14ac:dyDescent="0.2"/>
    <row r="6722" customFormat="1" ht="16" customHeight="1" x14ac:dyDescent="0.2"/>
    <row r="6723" customFormat="1" ht="16" customHeight="1" x14ac:dyDescent="0.2"/>
    <row r="6724" customFormat="1" ht="16" customHeight="1" x14ac:dyDescent="0.2"/>
    <row r="6725" customFormat="1" ht="16" customHeight="1" x14ac:dyDescent="0.2"/>
    <row r="6726" customFormat="1" ht="16" customHeight="1" x14ac:dyDescent="0.2"/>
    <row r="6727" customFormat="1" ht="16" customHeight="1" x14ac:dyDescent="0.2"/>
    <row r="6728" customFormat="1" ht="16" customHeight="1" x14ac:dyDescent="0.2"/>
    <row r="6729" customFormat="1" ht="16" customHeight="1" x14ac:dyDescent="0.2"/>
    <row r="6730" customFormat="1" ht="16" customHeight="1" x14ac:dyDescent="0.2"/>
    <row r="6731" customFormat="1" ht="16" customHeight="1" x14ac:dyDescent="0.2"/>
    <row r="6732" customFormat="1" ht="16" customHeight="1" x14ac:dyDescent="0.2"/>
    <row r="6733" customFormat="1" ht="16" customHeight="1" x14ac:dyDescent="0.2"/>
    <row r="6734" customFormat="1" ht="16" customHeight="1" x14ac:dyDescent="0.2"/>
    <row r="6735" customFormat="1" ht="16" customHeight="1" x14ac:dyDescent="0.2"/>
    <row r="6736" customFormat="1" ht="16" customHeight="1" x14ac:dyDescent="0.2"/>
    <row r="6737" customFormat="1" ht="16" customHeight="1" x14ac:dyDescent="0.2"/>
    <row r="6738" customFormat="1" ht="16" customHeight="1" x14ac:dyDescent="0.2"/>
    <row r="6739" customFormat="1" ht="16" customHeight="1" x14ac:dyDescent="0.2"/>
    <row r="6740" customFormat="1" ht="16" customHeight="1" x14ac:dyDescent="0.2"/>
    <row r="6741" customFormat="1" ht="16" customHeight="1" x14ac:dyDescent="0.2"/>
    <row r="6742" customFormat="1" ht="16" customHeight="1" x14ac:dyDescent="0.2"/>
    <row r="6743" customFormat="1" ht="16" customHeight="1" x14ac:dyDescent="0.2"/>
    <row r="6744" customFormat="1" ht="16" customHeight="1" x14ac:dyDescent="0.2"/>
    <row r="6745" customFormat="1" ht="16" customHeight="1" x14ac:dyDescent="0.2"/>
    <row r="6746" customFormat="1" ht="16" customHeight="1" x14ac:dyDescent="0.2"/>
    <row r="6747" customFormat="1" ht="16" customHeight="1" x14ac:dyDescent="0.2"/>
    <row r="6748" customFormat="1" ht="16" customHeight="1" x14ac:dyDescent="0.2"/>
    <row r="6749" customFormat="1" ht="16" customHeight="1" x14ac:dyDescent="0.2"/>
    <row r="6750" customFormat="1" ht="16" customHeight="1" x14ac:dyDescent="0.2"/>
    <row r="6751" customFormat="1" ht="16" customHeight="1" x14ac:dyDescent="0.2"/>
    <row r="6752" customFormat="1" ht="16" customHeight="1" x14ac:dyDescent="0.2"/>
    <row r="6753" customFormat="1" ht="16" customHeight="1" x14ac:dyDescent="0.2"/>
    <row r="6754" customFormat="1" ht="16" customHeight="1" x14ac:dyDescent="0.2"/>
    <row r="6755" customFormat="1" ht="16" customHeight="1" x14ac:dyDescent="0.2"/>
    <row r="6756" customFormat="1" ht="16" customHeight="1" x14ac:dyDescent="0.2"/>
    <row r="6757" customFormat="1" ht="16" customHeight="1" x14ac:dyDescent="0.2"/>
    <row r="6758" customFormat="1" ht="16" customHeight="1" x14ac:dyDescent="0.2"/>
    <row r="6759" customFormat="1" ht="16" customHeight="1" x14ac:dyDescent="0.2"/>
    <row r="6760" customFormat="1" ht="16" customHeight="1" x14ac:dyDescent="0.2"/>
    <row r="6761" customFormat="1" ht="16" customHeight="1" x14ac:dyDescent="0.2"/>
    <row r="6762" customFormat="1" ht="16" customHeight="1" x14ac:dyDescent="0.2"/>
    <row r="6763" customFormat="1" ht="16" customHeight="1" x14ac:dyDescent="0.2"/>
    <row r="6764" customFormat="1" ht="16" customHeight="1" x14ac:dyDescent="0.2"/>
    <row r="6765" customFormat="1" ht="16" customHeight="1" x14ac:dyDescent="0.2"/>
    <row r="6766" customFormat="1" ht="16" customHeight="1" x14ac:dyDescent="0.2"/>
    <row r="6767" customFormat="1" ht="16" customHeight="1" x14ac:dyDescent="0.2"/>
    <row r="6768" customFormat="1" ht="16" customHeight="1" x14ac:dyDescent="0.2"/>
    <row r="6769" customFormat="1" ht="16" customHeight="1" x14ac:dyDescent="0.2"/>
    <row r="6770" customFormat="1" ht="16" customHeight="1" x14ac:dyDescent="0.2"/>
    <row r="6771" customFormat="1" ht="16" customHeight="1" x14ac:dyDescent="0.2"/>
    <row r="6772" customFormat="1" ht="16" customHeight="1" x14ac:dyDescent="0.2"/>
    <row r="6773" customFormat="1" ht="16" customHeight="1" x14ac:dyDescent="0.2"/>
    <row r="6774" customFormat="1" ht="16" customHeight="1" x14ac:dyDescent="0.2"/>
    <row r="6775" customFormat="1" ht="16" customHeight="1" x14ac:dyDescent="0.2"/>
    <row r="6776" customFormat="1" ht="16" customHeight="1" x14ac:dyDescent="0.2"/>
    <row r="6777" customFormat="1" ht="16" customHeight="1" x14ac:dyDescent="0.2"/>
    <row r="6778" customFormat="1" ht="16" customHeight="1" x14ac:dyDescent="0.2"/>
    <row r="6779" customFormat="1" ht="16" customHeight="1" x14ac:dyDescent="0.2"/>
    <row r="6780" customFormat="1" ht="16" customHeight="1" x14ac:dyDescent="0.2"/>
    <row r="6781" customFormat="1" ht="16" customHeight="1" x14ac:dyDescent="0.2"/>
    <row r="6782" customFormat="1" ht="16" customHeight="1" x14ac:dyDescent="0.2"/>
    <row r="6783" customFormat="1" ht="16" customHeight="1" x14ac:dyDescent="0.2"/>
    <row r="6784" customFormat="1" ht="16" customHeight="1" x14ac:dyDescent="0.2"/>
    <row r="6785" customFormat="1" ht="16" customHeight="1" x14ac:dyDescent="0.2"/>
    <row r="6786" customFormat="1" ht="16" customHeight="1" x14ac:dyDescent="0.2"/>
    <row r="6787" customFormat="1" ht="16" customHeight="1" x14ac:dyDescent="0.2"/>
    <row r="6788" customFormat="1" ht="16" customHeight="1" x14ac:dyDescent="0.2"/>
    <row r="6789" customFormat="1" ht="16" customHeight="1" x14ac:dyDescent="0.2"/>
    <row r="6790" customFormat="1" ht="16" customHeight="1" x14ac:dyDescent="0.2"/>
    <row r="6791" customFormat="1" ht="16" customHeight="1" x14ac:dyDescent="0.2"/>
    <row r="6792" customFormat="1" ht="16" customHeight="1" x14ac:dyDescent="0.2"/>
    <row r="6793" customFormat="1" ht="16" customHeight="1" x14ac:dyDescent="0.2"/>
    <row r="6794" customFormat="1" ht="16" customHeight="1" x14ac:dyDescent="0.2"/>
    <row r="6795" customFormat="1" ht="16" customHeight="1" x14ac:dyDescent="0.2"/>
    <row r="6796" customFormat="1" ht="16" customHeight="1" x14ac:dyDescent="0.2"/>
    <row r="6797" customFormat="1" ht="16" customHeight="1" x14ac:dyDescent="0.2"/>
    <row r="6798" customFormat="1" ht="16" customHeight="1" x14ac:dyDescent="0.2"/>
    <row r="6799" customFormat="1" ht="16" customHeight="1" x14ac:dyDescent="0.2"/>
    <row r="6800" customFormat="1" ht="16" customHeight="1" x14ac:dyDescent="0.2"/>
    <row r="6801" customFormat="1" ht="16" customHeight="1" x14ac:dyDescent="0.2"/>
    <row r="6802" customFormat="1" ht="16" customHeight="1" x14ac:dyDescent="0.2"/>
    <row r="6803" customFormat="1" ht="16" customHeight="1" x14ac:dyDescent="0.2"/>
    <row r="6804" customFormat="1" ht="16" customHeight="1" x14ac:dyDescent="0.2"/>
    <row r="6805" customFormat="1" ht="16" customHeight="1" x14ac:dyDescent="0.2"/>
    <row r="6806" customFormat="1" ht="16" customHeight="1" x14ac:dyDescent="0.2"/>
    <row r="6807" customFormat="1" ht="16" customHeight="1" x14ac:dyDescent="0.2"/>
    <row r="6808" customFormat="1" ht="16" customHeight="1" x14ac:dyDescent="0.2"/>
    <row r="6809" customFormat="1" ht="16" customHeight="1" x14ac:dyDescent="0.2"/>
    <row r="6810" customFormat="1" ht="16" customHeight="1" x14ac:dyDescent="0.2"/>
    <row r="6811" customFormat="1" ht="16" customHeight="1" x14ac:dyDescent="0.2"/>
    <row r="6812" customFormat="1" ht="16" customHeight="1" x14ac:dyDescent="0.2"/>
    <row r="6813" customFormat="1" ht="16" customHeight="1" x14ac:dyDescent="0.2"/>
    <row r="6814" customFormat="1" ht="16" customHeight="1" x14ac:dyDescent="0.2"/>
    <row r="6815" customFormat="1" ht="16" customHeight="1" x14ac:dyDescent="0.2"/>
    <row r="6816" customFormat="1" ht="16" customHeight="1" x14ac:dyDescent="0.2"/>
    <row r="6817" customFormat="1" ht="16" customHeight="1" x14ac:dyDescent="0.2"/>
    <row r="6818" customFormat="1" ht="16" customHeight="1" x14ac:dyDescent="0.2"/>
    <row r="6819" customFormat="1" ht="16" customHeight="1" x14ac:dyDescent="0.2"/>
    <row r="6820" customFormat="1" ht="16" customHeight="1" x14ac:dyDescent="0.2"/>
    <row r="6821" customFormat="1" ht="16" customHeight="1" x14ac:dyDescent="0.2"/>
    <row r="6822" customFormat="1" ht="16" customHeight="1" x14ac:dyDescent="0.2"/>
    <row r="6823" customFormat="1" ht="16" customHeight="1" x14ac:dyDescent="0.2"/>
    <row r="6824" customFormat="1" ht="16" customHeight="1" x14ac:dyDescent="0.2"/>
    <row r="6825" customFormat="1" ht="16" customHeight="1" x14ac:dyDescent="0.2"/>
    <row r="6826" customFormat="1" ht="16" customHeight="1" x14ac:dyDescent="0.2"/>
    <row r="6827" customFormat="1" ht="16" customHeight="1" x14ac:dyDescent="0.2"/>
    <row r="6828" customFormat="1" ht="16" customHeight="1" x14ac:dyDescent="0.2"/>
    <row r="6829" customFormat="1" ht="16" customHeight="1" x14ac:dyDescent="0.2"/>
    <row r="6830" customFormat="1" ht="16" customHeight="1" x14ac:dyDescent="0.2"/>
    <row r="6831" customFormat="1" ht="16" customHeight="1" x14ac:dyDescent="0.2"/>
    <row r="6832" customFormat="1" ht="16" customHeight="1" x14ac:dyDescent="0.2"/>
    <row r="6833" customFormat="1" ht="16" customHeight="1" x14ac:dyDescent="0.2"/>
    <row r="6834" customFormat="1" ht="16" customHeight="1" x14ac:dyDescent="0.2"/>
    <row r="6835" customFormat="1" ht="16" customHeight="1" x14ac:dyDescent="0.2"/>
    <row r="6836" customFormat="1" ht="16" customHeight="1" x14ac:dyDescent="0.2"/>
    <row r="6837" customFormat="1" ht="16" customHeight="1" x14ac:dyDescent="0.2"/>
    <row r="6838" customFormat="1" ht="16" customHeight="1" x14ac:dyDescent="0.2"/>
    <row r="6839" customFormat="1" ht="16" customHeight="1" x14ac:dyDescent="0.2"/>
    <row r="6840" customFormat="1" ht="16" customHeight="1" x14ac:dyDescent="0.2"/>
    <row r="6841" customFormat="1" ht="16" customHeight="1" x14ac:dyDescent="0.2"/>
    <row r="6842" customFormat="1" ht="16" customHeight="1" x14ac:dyDescent="0.2"/>
    <row r="6843" customFormat="1" ht="16" customHeight="1" x14ac:dyDescent="0.2"/>
    <row r="6844" customFormat="1" ht="16" customHeight="1" x14ac:dyDescent="0.2"/>
    <row r="6845" customFormat="1" ht="16" customHeight="1" x14ac:dyDescent="0.2"/>
    <row r="6846" customFormat="1" ht="16" customHeight="1" x14ac:dyDescent="0.2"/>
    <row r="6847" customFormat="1" ht="16" customHeight="1" x14ac:dyDescent="0.2"/>
    <row r="6848" customFormat="1" ht="16" customHeight="1" x14ac:dyDescent="0.2"/>
    <row r="6849" customFormat="1" ht="16" customHeight="1" x14ac:dyDescent="0.2"/>
    <row r="6850" customFormat="1" ht="16" customHeight="1" x14ac:dyDescent="0.2"/>
    <row r="6851" customFormat="1" ht="16" customHeight="1" x14ac:dyDescent="0.2"/>
    <row r="6852" customFormat="1" ht="16" customHeight="1" x14ac:dyDescent="0.2"/>
    <row r="6853" customFormat="1" ht="16" customHeight="1" x14ac:dyDescent="0.2"/>
    <row r="6854" customFormat="1" ht="16" customHeight="1" x14ac:dyDescent="0.2"/>
    <row r="6855" customFormat="1" ht="16" customHeight="1" x14ac:dyDescent="0.2"/>
    <row r="6856" customFormat="1" ht="16" customHeight="1" x14ac:dyDescent="0.2"/>
    <row r="6857" customFormat="1" ht="16" customHeight="1" x14ac:dyDescent="0.2"/>
    <row r="6858" customFormat="1" ht="16" customHeight="1" x14ac:dyDescent="0.2"/>
    <row r="6859" customFormat="1" ht="16" customHeight="1" x14ac:dyDescent="0.2"/>
    <row r="6860" customFormat="1" ht="16" customHeight="1" x14ac:dyDescent="0.2"/>
    <row r="6861" customFormat="1" ht="16" customHeight="1" x14ac:dyDescent="0.2"/>
    <row r="6862" customFormat="1" ht="16" customHeight="1" x14ac:dyDescent="0.2"/>
    <row r="6863" customFormat="1" ht="16" customHeight="1" x14ac:dyDescent="0.2"/>
    <row r="6864" customFormat="1" ht="16" customHeight="1" x14ac:dyDescent="0.2"/>
    <row r="6865" customFormat="1" ht="16" customHeight="1" x14ac:dyDescent="0.2"/>
    <row r="6866" customFormat="1" ht="16" customHeight="1" x14ac:dyDescent="0.2"/>
    <row r="6867" customFormat="1" ht="16" customHeight="1" x14ac:dyDescent="0.2"/>
    <row r="6868" customFormat="1" ht="16" customHeight="1" x14ac:dyDescent="0.2"/>
    <row r="6869" customFormat="1" ht="16" customHeight="1" x14ac:dyDescent="0.2"/>
    <row r="6870" customFormat="1" ht="16" customHeight="1" x14ac:dyDescent="0.2"/>
    <row r="6871" customFormat="1" ht="16" customHeight="1" x14ac:dyDescent="0.2"/>
    <row r="6872" customFormat="1" ht="16" customHeight="1" x14ac:dyDescent="0.2"/>
    <row r="6873" customFormat="1" ht="16" customHeight="1" x14ac:dyDescent="0.2"/>
    <row r="6874" customFormat="1" ht="16" customHeight="1" x14ac:dyDescent="0.2"/>
    <row r="6875" customFormat="1" ht="16" customHeight="1" x14ac:dyDescent="0.2"/>
    <row r="6876" customFormat="1" ht="16" customHeight="1" x14ac:dyDescent="0.2"/>
    <row r="6877" customFormat="1" ht="16" customHeight="1" x14ac:dyDescent="0.2"/>
    <row r="6878" customFormat="1" ht="16" customHeight="1" x14ac:dyDescent="0.2"/>
    <row r="6879" customFormat="1" ht="16" customHeight="1" x14ac:dyDescent="0.2"/>
    <row r="6880" customFormat="1" ht="16" customHeight="1" x14ac:dyDescent="0.2"/>
    <row r="6881" customFormat="1" ht="16" customHeight="1" x14ac:dyDescent="0.2"/>
    <row r="6882" customFormat="1" ht="16" customHeight="1" x14ac:dyDescent="0.2"/>
    <row r="6883" customFormat="1" ht="16" customHeight="1" x14ac:dyDescent="0.2"/>
    <row r="6884" customFormat="1" ht="16" customHeight="1" x14ac:dyDescent="0.2"/>
    <row r="6885" customFormat="1" ht="16" customHeight="1" x14ac:dyDescent="0.2"/>
    <row r="6886" customFormat="1" ht="16" customHeight="1" x14ac:dyDescent="0.2"/>
    <row r="6887" customFormat="1" ht="16" customHeight="1" x14ac:dyDescent="0.2"/>
    <row r="6888" customFormat="1" ht="16" customHeight="1" x14ac:dyDescent="0.2"/>
    <row r="6889" customFormat="1" ht="16" customHeight="1" x14ac:dyDescent="0.2"/>
    <row r="6890" customFormat="1" ht="16" customHeight="1" x14ac:dyDescent="0.2"/>
    <row r="6891" customFormat="1" ht="16" customHeight="1" x14ac:dyDescent="0.2"/>
    <row r="6892" customFormat="1" ht="16" customHeight="1" x14ac:dyDescent="0.2"/>
    <row r="6893" customFormat="1" ht="16" customHeight="1" x14ac:dyDescent="0.2"/>
    <row r="6894" customFormat="1" ht="16" customHeight="1" x14ac:dyDescent="0.2"/>
    <row r="6895" customFormat="1" ht="16" customHeight="1" x14ac:dyDescent="0.2"/>
    <row r="6896" customFormat="1" ht="16" customHeight="1" x14ac:dyDescent="0.2"/>
    <row r="6897" customFormat="1" ht="16" customHeight="1" x14ac:dyDescent="0.2"/>
    <row r="6898" customFormat="1" ht="16" customHeight="1" x14ac:dyDescent="0.2"/>
    <row r="6899" customFormat="1" ht="16" customHeight="1" x14ac:dyDescent="0.2"/>
    <row r="6900" customFormat="1" ht="16" customHeight="1" x14ac:dyDescent="0.2"/>
    <row r="6901" customFormat="1" ht="16" customHeight="1" x14ac:dyDescent="0.2"/>
    <row r="6902" customFormat="1" ht="16" customHeight="1" x14ac:dyDescent="0.2"/>
    <row r="6903" customFormat="1" ht="16" customHeight="1" x14ac:dyDescent="0.2"/>
    <row r="6904" customFormat="1" ht="16" customHeight="1" x14ac:dyDescent="0.2"/>
    <row r="6905" customFormat="1" ht="16" customHeight="1" x14ac:dyDescent="0.2"/>
    <row r="6906" customFormat="1" ht="16" customHeight="1" x14ac:dyDescent="0.2"/>
    <row r="6907" customFormat="1" ht="16" customHeight="1" x14ac:dyDescent="0.2"/>
    <row r="6908" customFormat="1" ht="16" customHeight="1" x14ac:dyDescent="0.2"/>
    <row r="6909" customFormat="1" ht="16" customHeight="1" x14ac:dyDescent="0.2"/>
    <row r="6910" customFormat="1" ht="16" customHeight="1" x14ac:dyDescent="0.2"/>
    <row r="6911" customFormat="1" ht="16" customHeight="1" x14ac:dyDescent="0.2"/>
    <row r="6912" customFormat="1" ht="16" customHeight="1" x14ac:dyDescent="0.2"/>
    <row r="6913" customFormat="1" ht="16" customHeight="1" x14ac:dyDescent="0.2"/>
    <row r="6914" customFormat="1" ht="16" customHeight="1" x14ac:dyDescent="0.2"/>
    <row r="6915" customFormat="1" ht="16" customHeight="1" x14ac:dyDescent="0.2"/>
    <row r="6916" customFormat="1" ht="16" customHeight="1" x14ac:dyDescent="0.2"/>
    <row r="6917" customFormat="1" ht="16" customHeight="1" x14ac:dyDescent="0.2"/>
    <row r="6918" customFormat="1" ht="16" customHeight="1" x14ac:dyDescent="0.2"/>
    <row r="6919" customFormat="1" ht="16" customHeight="1" x14ac:dyDescent="0.2"/>
    <row r="6920" customFormat="1" ht="16" customHeight="1" x14ac:dyDescent="0.2"/>
    <row r="6921" customFormat="1" ht="16" customHeight="1" x14ac:dyDescent="0.2"/>
    <row r="6922" customFormat="1" ht="16" customHeight="1" x14ac:dyDescent="0.2"/>
    <row r="6923" customFormat="1" ht="16" customHeight="1" x14ac:dyDescent="0.2"/>
    <row r="6924" customFormat="1" ht="16" customHeight="1" x14ac:dyDescent="0.2"/>
    <row r="6925" customFormat="1" ht="16" customHeight="1" x14ac:dyDescent="0.2"/>
    <row r="6926" customFormat="1" ht="16" customHeight="1" x14ac:dyDescent="0.2"/>
    <row r="6927" customFormat="1" ht="16" customHeight="1" x14ac:dyDescent="0.2"/>
    <row r="6928" customFormat="1" ht="16" customHeight="1" x14ac:dyDescent="0.2"/>
    <row r="6929" customFormat="1" ht="16" customHeight="1" x14ac:dyDescent="0.2"/>
    <row r="6930" customFormat="1" ht="16" customHeight="1" x14ac:dyDescent="0.2"/>
    <row r="6931" customFormat="1" ht="16" customHeight="1" x14ac:dyDescent="0.2"/>
    <row r="6932" customFormat="1" ht="16" customHeight="1" x14ac:dyDescent="0.2"/>
    <row r="6933" customFormat="1" ht="16" customHeight="1" x14ac:dyDescent="0.2"/>
    <row r="6934" customFormat="1" ht="16" customHeight="1" x14ac:dyDescent="0.2"/>
    <row r="6935" customFormat="1" ht="16" customHeight="1" x14ac:dyDescent="0.2"/>
    <row r="6936" customFormat="1" ht="16" customHeight="1" x14ac:dyDescent="0.2"/>
    <row r="6937" customFormat="1" ht="16" customHeight="1" x14ac:dyDescent="0.2"/>
    <row r="6938" customFormat="1" ht="16" customHeight="1" x14ac:dyDescent="0.2"/>
    <row r="6939" customFormat="1" ht="16" customHeight="1" x14ac:dyDescent="0.2"/>
    <row r="6940" customFormat="1" ht="16" customHeight="1" x14ac:dyDescent="0.2"/>
    <row r="6941" customFormat="1" ht="16" customHeight="1" x14ac:dyDescent="0.2"/>
    <row r="6942" customFormat="1" ht="16" customHeight="1" x14ac:dyDescent="0.2"/>
    <row r="6943" customFormat="1" ht="16" customHeight="1" x14ac:dyDescent="0.2"/>
    <row r="6944" customFormat="1" ht="16" customHeight="1" x14ac:dyDescent="0.2"/>
    <row r="6945" customFormat="1" ht="16" customHeight="1" x14ac:dyDescent="0.2"/>
    <row r="6946" customFormat="1" ht="16" customHeight="1" x14ac:dyDescent="0.2"/>
    <row r="6947" customFormat="1" ht="16" customHeight="1" x14ac:dyDescent="0.2"/>
    <row r="6948" customFormat="1" ht="16" customHeight="1" x14ac:dyDescent="0.2"/>
    <row r="6949" customFormat="1" ht="16" customHeight="1" x14ac:dyDescent="0.2"/>
    <row r="6950" customFormat="1" ht="16" customHeight="1" x14ac:dyDescent="0.2"/>
    <row r="6951" customFormat="1" ht="16" customHeight="1" x14ac:dyDescent="0.2"/>
    <row r="6952" customFormat="1" ht="16" customHeight="1" x14ac:dyDescent="0.2"/>
    <row r="6953" customFormat="1" ht="16" customHeight="1" x14ac:dyDescent="0.2"/>
    <row r="6954" customFormat="1" ht="16" customHeight="1" x14ac:dyDescent="0.2"/>
    <row r="6955" customFormat="1" ht="16" customHeight="1" x14ac:dyDescent="0.2"/>
    <row r="6956" customFormat="1" ht="16" customHeight="1" x14ac:dyDescent="0.2"/>
    <row r="6957" customFormat="1" ht="16" customHeight="1" x14ac:dyDescent="0.2"/>
    <row r="6958" customFormat="1" ht="16" customHeight="1" x14ac:dyDescent="0.2"/>
    <row r="6959" customFormat="1" ht="16" customHeight="1" x14ac:dyDescent="0.2"/>
    <row r="6960" customFormat="1" ht="16" customHeight="1" x14ac:dyDescent="0.2"/>
    <row r="6961" customFormat="1" ht="16" customHeight="1" x14ac:dyDescent="0.2"/>
    <row r="6962" customFormat="1" ht="16" customHeight="1" x14ac:dyDescent="0.2"/>
    <row r="6963" customFormat="1" ht="16" customHeight="1" x14ac:dyDescent="0.2"/>
    <row r="6964" customFormat="1" ht="16" customHeight="1" x14ac:dyDescent="0.2"/>
    <row r="6965" customFormat="1" ht="16" customHeight="1" x14ac:dyDescent="0.2"/>
    <row r="6966" customFormat="1" ht="16" customHeight="1" x14ac:dyDescent="0.2"/>
    <row r="6967" customFormat="1" ht="16" customHeight="1" x14ac:dyDescent="0.2"/>
    <row r="6968" customFormat="1" ht="16" customHeight="1" x14ac:dyDescent="0.2"/>
    <row r="6969" customFormat="1" ht="16" customHeight="1" x14ac:dyDescent="0.2"/>
    <row r="6970" customFormat="1" ht="16" customHeight="1" x14ac:dyDescent="0.2"/>
    <row r="6971" customFormat="1" ht="16" customHeight="1" x14ac:dyDescent="0.2"/>
    <row r="6972" customFormat="1" ht="16" customHeight="1" x14ac:dyDescent="0.2"/>
    <row r="6973" customFormat="1" ht="16" customHeight="1" x14ac:dyDescent="0.2"/>
    <row r="6974" customFormat="1" ht="16" customHeight="1" x14ac:dyDescent="0.2"/>
    <row r="6975" customFormat="1" ht="16" customHeight="1" x14ac:dyDescent="0.2"/>
    <row r="6976" customFormat="1" ht="16" customHeight="1" x14ac:dyDescent="0.2"/>
    <row r="6977" customFormat="1" ht="16" customHeight="1" x14ac:dyDescent="0.2"/>
    <row r="6978" customFormat="1" ht="16" customHeight="1" x14ac:dyDescent="0.2"/>
    <row r="6979" customFormat="1" ht="16" customHeight="1" x14ac:dyDescent="0.2"/>
    <row r="6980" customFormat="1" ht="16" customHeight="1" x14ac:dyDescent="0.2"/>
    <row r="6981" customFormat="1" ht="16" customHeight="1" x14ac:dyDescent="0.2"/>
    <row r="6982" customFormat="1" ht="16" customHeight="1" x14ac:dyDescent="0.2"/>
    <row r="6983" customFormat="1" ht="16" customHeight="1" x14ac:dyDescent="0.2"/>
    <row r="6984" customFormat="1" ht="16" customHeight="1" x14ac:dyDescent="0.2"/>
    <row r="6985" customFormat="1" ht="16" customHeight="1" x14ac:dyDescent="0.2"/>
    <row r="6986" customFormat="1" ht="16" customHeight="1" x14ac:dyDescent="0.2"/>
    <row r="6987" customFormat="1" ht="16" customHeight="1" x14ac:dyDescent="0.2"/>
    <row r="6988" customFormat="1" ht="16" customHeight="1" x14ac:dyDescent="0.2"/>
    <row r="6989" customFormat="1" ht="16" customHeight="1" x14ac:dyDescent="0.2"/>
    <row r="6990" customFormat="1" ht="16" customHeight="1" x14ac:dyDescent="0.2"/>
    <row r="6991" customFormat="1" ht="16" customHeight="1" x14ac:dyDescent="0.2"/>
    <row r="6992" customFormat="1" ht="16" customHeight="1" x14ac:dyDescent="0.2"/>
    <row r="6993" customFormat="1" ht="16" customHeight="1" x14ac:dyDescent="0.2"/>
    <row r="6994" customFormat="1" ht="16" customHeight="1" x14ac:dyDescent="0.2"/>
    <row r="6995" customFormat="1" ht="16" customHeight="1" x14ac:dyDescent="0.2"/>
    <row r="6996" customFormat="1" ht="16" customHeight="1" x14ac:dyDescent="0.2"/>
    <row r="6997" customFormat="1" ht="16" customHeight="1" x14ac:dyDescent="0.2"/>
    <row r="6998" customFormat="1" ht="16" customHeight="1" x14ac:dyDescent="0.2"/>
    <row r="6999" customFormat="1" ht="16" customHeight="1" x14ac:dyDescent="0.2"/>
    <row r="7000" customFormat="1" ht="16" customHeight="1" x14ac:dyDescent="0.2"/>
    <row r="7001" customFormat="1" ht="16" customHeight="1" x14ac:dyDescent="0.2"/>
    <row r="7002" customFormat="1" ht="16" customHeight="1" x14ac:dyDescent="0.2"/>
    <row r="7003" customFormat="1" ht="16" customHeight="1" x14ac:dyDescent="0.2"/>
    <row r="7004" customFormat="1" ht="16" customHeight="1" x14ac:dyDescent="0.2"/>
    <row r="7005" customFormat="1" ht="16" customHeight="1" x14ac:dyDescent="0.2"/>
    <row r="7006" customFormat="1" ht="16" customHeight="1" x14ac:dyDescent="0.2"/>
    <row r="7007" customFormat="1" ht="16" customHeight="1" x14ac:dyDescent="0.2"/>
    <row r="7008" customFormat="1" ht="16" customHeight="1" x14ac:dyDescent="0.2"/>
    <row r="7009" customFormat="1" ht="16" customHeight="1" x14ac:dyDescent="0.2"/>
    <row r="7010" customFormat="1" ht="16" customHeight="1" x14ac:dyDescent="0.2"/>
    <row r="7011" customFormat="1" ht="16" customHeight="1" x14ac:dyDescent="0.2"/>
    <row r="7012" customFormat="1" ht="16" customHeight="1" x14ac:dyDescent="0.2"/>
    <row r="7013" customFormat="1" ht="16" customHeight="1" x14ac:dyDescent="0.2"/>
    <row r="7014" customFormat="1" ht="16" customHeight="1" x14ac:dyDescent="0.2"/>
    <row r="7015" customFormat="1" ht="16" customHeight="1" x14ac:dyDescent="0.2"/>
    <row r="7016" customFormat="1" ht="16" customHeight="1" x14ac:dyDescent="0.2"/>
    <row r="7017" customFormat="1" ht="16" customHeight="1" x14ac:dyDescent="0.2"/>
    <row r="7018" customFormat="1" ht="16" customHeight="1" x14ac:dyDescent="0.2"/>
    <row r="7019" customFormat="1" ht="16" customHeight="1" x14ac:dyDescent="0.2"/>
    <row r="7020" customFormat="1" ht="16" customHeight="1" x14ac:dyDescent="0.2"/>
    <row r="7021" customFormat="1" ht="16" customHeight="1" x14ac:dyDescent="0.2"/>
    <row r="7022" customFormat="1" ht="16" customHeight="1" x14ac:dyDescent="0.2"/>
    <row r="7023" customFormat="1" ht="16" customHeight="1" x14ac:dyDescent="0.2"/>
    <row r="7024" customFormat="1" ht="16" customHeight="1" x14ac:dyDescent="0.2"/>
    <row r="7025" customFormat="1" ht="16" customHeight="1" x14ac:dyDescent="0.2"/>
    <row r="7026" customFormat="1" ht="16" customHeight="1" x14ac:dyDescent="0.2"/>
    <row r="7027" customFormat="1" ht="16" customHeight="1" x14ac:dyDescent="0.2"/>
    <row r="7028" customFormat="1" ht="16" customHeight="1" x14ac:dyDescent="0.2"/>
    <row r="7029" customFormat="1" ht="16" customHeight="1" x14ac:dyDescent="0.2"/>
    <row r="7030" customFormat="1" ht="16" customHeight="1" x14ac:dyDescent="0.2"/>
    <row r="7031" customFormat="1" ht="16" customHeight="1" x14ac:dyDescent="0.2"/>
    <row r="7032" customFormat="1" ht="16" customHeight="1" x14ac:dyDescent="0.2"/>
    <row r="7033" customFormat="1" ht="16" customHeight="1" x14ac:dyDescent="0.2"/>
    <row r="7034" customFormat="1" ht="16" customHeight="1" x14ac:dyDescent="0.2"/>
    <row r="7035" customFormat="1" ht="16" customHeight="1" x14ac:dyDescent="0.2"/>
    <row r="7036" customFormat="1" ht="16" customHeight="1" x14ac:dyDescent="0.2"/>
    <row r="7037" customFormat="1" ht="16" customHeight="1" x14ac:dyDescent="0.2"/>
    <row r="7038" customFormat="1" ht="16" customHeight="1" x14ac:dyDescent="0.2"/>
    <row r="7039" customFormat="1" ht="16" customHeight="1" x14ac:dyDescent="0.2"/>
    <row r="7040" customFormat="1" ht="16" customHeight="1" x14ac:dyDescent="0.2"/>
    <row r="7041" customFormat="1" ht="16" customHeight="1" x14ac:dyDescent="0.2"/>
    <row r="7042" customFormat="1" ht="16" customHeight="1" x14ac:dyDescent="0.2"/>
    <row r="7043" customFormat="1" ht="16" customHeight="1" x14ac:dyDescent="0.2"/>
    <row r="7044" customFormat="1" ht="16" customHeight="1" x14ac:dyDescent="0.2"/>
    <row r="7045" customFormat="1" ht="16" customHeight="1" x14ac:dyDescent="0.2"/>
    <row r="7046" customFormat="1" ht="16" customHeight="1" x14ac:dyDescent="0.2"/>
    <row r="7047" customFormat="1" ht="16" customHeight="1" x14ac:dyDescent="0.2"/>
    <row r="7048" customFormat="1" ht="16" customHeight="1" x14ac:dyDescent="0.2"/>
    <row r="7049" customFormat="1" ht="16" customHeight="1" x14ac:dyDescent="0.2"/>
    <row r="7050" customFormat="1" ht="16" customHeight="1" x14ac:dyDescent="0.2"/>
    <row r="7051" customFormat="1" ht="16" customHeight="1" x14ac:dyDescent="0.2"/>
    <row r="7052" customFormat="1" ht="16" customHeight="1" x14ac:dyDescent="0.2"/>
    <row r="7053" customFormat="1" ht="16" customHeight="1" x14ac:dyDescent="0.2"/>
    <row r="7054" customFormat="1" ht="16" customHeight="1" x14ac:dyDescent="0.2"/>
    <row r="7055" customFormat="1" ht="16" customHeight="1" x14ac:dyDescent="0.2"/>
    <row r="7056" customFormat="1" ht="16" customHeight="1" x14ac:dyDescent="0.2"/>
    <row r="7057" customFormat="1" ht="16" customHeight="1" x14ac:dyDescent="0.2"/>
    <row r="7058" customFormat="1" ht="16" customHeight="1" x14ac:dyDescent="0.2"/>
    <row r="7059" customFormat="1" ht="16" customHeight="1" x14ac:dyDescent="0.2"/>
    <row r="7060" customFormat="1" ht="16" customHeight="1" x14ac:dyDescent="0.2"/>
    <row r="7061" customFormat="1" ht="16" customHeight="1" x14ac:dyDescent="0.2"/>
    <row r="7062" customFormat="1" ht="16" customHeight="1" x14ac:dyDescent="0.2"/>
    <row r="7063" customFormat="1" ht="16" customHeight="1" x14ac:dyDescent="0.2"/>
    <row r="7064" customFormat="1" ht="16" customHeight="1" x14ac:dyDescent="0.2"/>
    <row r="7065" customFormat="1" ht="16" customHeight="1" x14ac:dyDescent="0.2"/>
    <row r="7066" customFormat="1" ht="16" customHeight="1" x14ac:dyDescent="0.2"/>
    <row r="7067" customFormat="1" ht="16" customHeight="1" x14ac:dyDescent="0.2"/>
    <row r="7068" customFormat="1" ht="16" customHeight="1" x14ac:dyDescent="0.2"/>
    <row r="7069" customFormat="1" ht="16" customHeight="1" x14ac:dyDescent="0.2"/>
    <row r="7070" customFormat="1" ht="16" customHeight="1" x14ac:dyDescent="0.2"/>
    <row r="7071" customFormat="1" ht="16" customHeight="1" x14ac:dyDescent="0.2"/>
    <row r="7072" customFormat="1" ht="16" customHeight="1" x14ac:dyDescent="0.2"/>
    <row r="7073" customFormat="1" ht="16" customHeight="1" x14ac:dyDescent="0.2"/>
    <row r="7074" customFormat="1" ht="16" customHeight="1" x14ac:dyDescent="0.2"/>
    <row r="7075" customFormat="1" ht="16" customHeight="1" x14ac:dyDescent="0.2"/>
    <row r="7076" customFormat="1" ht="16" customHeight="1" x14ac:dyDescent="0.2"/>
    <row r="7077" customFormat="1" ht="16" customHeight="1" x14ac:dyDescent="0.2"/>
    <row r="7078" customFormat="1" ht="16" customHeight="1" x14ac:dyDescent="0.2"/>
    <row r="7079" customFormat="1" ht="16" customHeight="1" x14ac:dyDescent="0.2"/>
    <row r="7080" customFormat="1" ht="16" customHeight="1" x14ac:dyDescent="0.2"/>
    <row r="7081" customFormat="1" ht="16" customHeight="1" x14ac:dyDescent="0.2"/>
    <row r="7082" customFormat="1" ht="16" customHeight="1" x14ac:dyDescent="0.2"/>
    <row r="7083" customFormat="1" ht="16" customHeight="1" x14ac:dyDescent="0.2"/>
    <row r="7084" customFormat="1" ht="16" customHeight="1" x14ac:dyDescent="0.2"/>
    <row r="7085" customFormat="1" ht="16" customHeight="1" x14ac:dyDescent="0.2"/>
    <row r="7086" customFormat="1" ht="16" customHeight="1" x14ac:dyDescent="0.2"/>
    <row r="7087" customFormat="1" ht="16" customHeight="1" x14ac:dyDescent="0.2"/>
    <row r="7088" customFormat="1" ht="16" customHeight="1" x14ac:dyDescent="0.2"/>
    <row r="7089" customFormat="1" ht="16" customHeight="1" x14ac:dyDescent="0.2"/>
    <row r="7090" customFormat="1" ht="16" customHeight="1" x14ac:dyDescent="0.2"/>
    <row r="7091" customFormat="1" ht="16" customHeight="1" x14ac:dyDescent="0.2"/>
    <row r="7092" customFormat="1" ht="16" customHeight="1" x14ac:dyDescent="0.2"/>
    <row r="7093" customFormat="1" ht="16" customHeight="1" x14ac:dyDescent="0.2"/>
    <row r="7094" customFormat="1" ht="16" customHeight="1" x14ac:dyDescent="0.2"/>
    <row r="7095" customFormat="1" ht="16" customHeight="1" x14ac:dyDescent="0.2"/>
    <row r="7096" customFormat="1" ht="16" customHeight="1" x14ac:dyDescent="0.2"/>
    <row r="7097" customFormat="1" ht="16" customHeight="1" x14ac:dyDescent="0.2"/>
    <row r="7098" customFormat="1" ht="16" customHeight="1" x14ac:dyDescent="0.2"/>
    <row r="7099" customFormat="1" ht="16" customHeight="1" x14ac:dyDescent="0.2"/>
    <row r="7100" customFormat="1" ht="16" customHeight="1" x14ac:dyDescent="0.2"/>
    <row r="7101" customFormat="1" ht="16" customHeight="1" x14ac:dyDescent="0.2"/>
    <row r="7102" customFormat="1" ht="16" customHeight="1" x14ac:dyDescent="0.2"/>
    <row r="7103" customFormat="1" ht="16" customHeight="1" x14ac:dyDescent="0.2"/>
    <row r="7104" customFormat="1" ht="16" customHeight="1" x14ac:dyDescent="0.2"/>
    <row r="7105" customFormat="1" ht="16" customHeight="1" x14ac:dyDescent="0.2"/>
    <row r="7106" customFormat="1" ht="16" customHeight="1" x14ac:dyDescent="0.2"/>
    <row r="7107" customFormat="1" ht="16" customHeight="1" x14ac:dyDescent="0.2"/>
    <row r="7108" customFormat="1" ht="16" customHeight="1" x14ac:dyDescent="0.2"/>
    <row r="7109" customFormat="1" ht="16" customHeight="1" x14ac:dyDescent="0.2"/>
    <row r="7110" customFormat="1" ht="16" customHeight="1" x14ac:dyDescent="0.2"/>
    <row r="7111" customFormat="1" ht="16" customHeight="1" x14ac:dyDescent="0.2"/>
    <row r="7112" customFormat="1" ht="16" customHeight="1" x14ac:dyDescent="0.2"/>
    <row r="7113" customFormat="1" ht="16" customHeight="1" x14ac:dyDescent="0.2"/>
    <row r="7114" customFormat="1" ht="16" customHeight="1" x14ac:dyDescent="0.2"/>
    <row r="7115" customFormat="1" ht="16" customHeight="1" x14ac:dyDescent="0.2"/>
    <row r="7116" customFormat="1" ht="16" customHeight="1" x14ac:dyDescent="0.2"/>
    <row r="7117" customFormat="1" ht="16" customHeight="1" x14ac:dyDescent="0.2"/>
    <row r="7118" customFormat="1" ht="16" customHeight="1" x14ac:dyDescent="0.2"/>
    <row r="7119" customFormat="1" ht="16" customHeight="1" x14ac:dyDescent="0.2"/>
    <row r="7120" customFormat="1" ht="16" customHeight="1" x14ac:dyDescent="0.2"/>
    <row r="7121" customFormat="1" ht="16" customHeight="1" x14ac:dyDescent="0.2"/>
    <row r="7122" customFormat="1" ht="16" customHeight="1" x14ac:dyDescent="0.2"/>
    <row r="7123" customFormat="1" ht="16" customHeight="1" x14ac:dyDescent="0.2"/>
    <row r="7124" customFormat="1" ht="16" customHeight="1" x14ac:dyDescent="0.2"/>
    <row r="7125" customFormat="1" ht="16" customHeight="1" x14ac:dyDescent="0.2"/>
    <row r="7126" customFormat="1" ht="16" customHeight="1" x14ac:dyDescent="0.2"/>
    <row r="7127" customFormat="1" ht="16" customHeight="1" x14ac:dyDescent="0.2"/>
    <row r="7128" customFormat="1" ht="16" customHeight="1" x14ac:dyDescent="0.2"/>
    <row r="7129" customFormat="1" ht="16" customHeight="1" x14ac:dyDescent="0.2"/>
    <row r="7130" customFormat="1" ht="16" customHeight="1" x14ac:dyDescent="0.2"/>
    <row r="7131" customFormat="1" ht="16" customHeight="1" x14ac:dyDescent="0.2"/>
    <row r="7132" customFormat="1" ht="16" customHeight="1" x14ac:dyDescent="0.2"/>
    <row r="7133" customFormat="1" ht="16" customHeight="1" x14ac:dyDescent="0.2"/>
    <row r="7134" customFormat="1" ht="16" customHeight="1" x14ac:dyDescent="0.2"/>
    <row r="7135" customFormat="1" ht="16" customHeight="1" x14ac:dyDescent="0.2"/>
    <row r="7136" customFormat="1" ht="16" customHeight="1" x14ac:dyDescent="0.2"/>
    <row r="7137" customFormat="1" ht="16" customHeight="1" x14ac:dyDescent="0.2"/>
    <row r="7138" customFormat="1" ht="16" customHeight="1" x14ac:dyDescent="0.2"/>
    <row r="7139" customFormat="1" ht="16" customHeight="1" x14ac:dyDescent="0.2"/>
    <row r="7140" customFormat="1" ht="16" customHeight="1" x14ac:dyDescent="0.2"/>
    <row r="7141" customFormat="1" ht="16" customHeight="1" x14ac:dyDescent="0.2"/>
    <row r="7142" customFormat="1" ht="16" customHeight="1" x14ac:dyDescent="0.2"/>
    <row r="7143" customFormat="1" ht="16" customHeight="1" x14ac:dyDescent="0.2"/>
    <row r="7144" customFormat="1" ht="16" customHeight="1" x14ac:dyDescent="0.2"/>
    <row r="7145" customFormat="1" ht="16" customHeight="1" x14ac:dyDescent="0.2"/>
    <row r="7146" customFormat="1" ht="16" customHeight="1" x14ac:dyDescent="0.2"/>
    <row r="7147" customFormat="1" ht="16" customHeight="1" x14ac:dyDescent="0.2"/>
    <row r="7148" customFormat="1" ht="16" customHeight="1" x14ac:dyDescent="0.2"/>
    <row r="7149" customFormat="1" ht="16" customHeight="1" x14ac:dyDescent="0.2"/>
    <row r="7150" customFormat="1" ht="16" customHeight="1" x14ac:dyDescent="0.2"/>
    <row r="7151" customFormat="1" ht="16" customHeight="1" x14ac:dyDescent="0.2"/>
    <row r="7152" customFormat="1" ht="16" customHeight="1" x14ac:dyDescent="0.2"/>
    <row r="7153" customFormat="1" ht="16" customHeight="1" x14ac:dyDescent="0.2"/>
    <row r="7154" customFormat="1" ht="16" customHeight="1" x14ac:dyDescent="0.2"/>
    <row r="7155" customFormat="1" ht="16" customHeight="1" x14ac:dyDescent="0.2"/>
    <row r="7156" customFormat="1" ht="16" customHeight="1" x14ac:dyDescent="0.2"/>
    <row r="7157" customFormat="1" ht="16" customHeight="1" x14ac:dyDescent="0.2"/>
    <row r="7158" customFormat="1" ht="16" customHeight="1" x14ac:dyDescent="0.2"/>
    <row r="7159" customFormat="1" ht="16" customHeight="1" x14ac:dyDescent="0.2"/>
    <row r="7160" customFormat="1" ht="16" customHeight="1" x14ac:dyDescent="0.2"/>
    <row r="7161" customFormat="1" ht="16" customHeight="1" x14ac:dyDescent="0.2"/>
    <row r="7162" customFormat="1" ht="16" customHeight="1" x14ac:dyDescent="0.2"/>
    <row r="7163" customFormat="1" ht="16" customHeight="1" x14ac:dyDescent="0.2"/>
    <row r="7164" customFormat="1" ht="16" customHeight="1" x14ac:dyDescent="0.2"/>
    <row r="7165" customFormat="1" ht="16" customHeight="1" x14ac:dyDescent="0.2"/>
    <row r="7166" customFormat="1" ht="16" customHeight="1" x14ac:dyDescent="0.2"/>
    <row r="7167" customFormat="1" ht="16" customHeight="1" x14ac:dyDescent="0.2"/>
    <row r="7168" customFormat="1" ht="16" customHeight="1" x14ac:dyDescent="0.2"/>
    <row r="7169" customFormat="1" ht="16" customHeight="1" x14ac:dyDescent="0.2"/>
    <row r="7170" customFormat="1" ht="16" customHeight="1" x14ac:dyDescent="0.2"/>
    <row r="7171" customFormat="1" ht="16" customHeight="1" x14ac:dyDescent="0.2"/>
    <row r="7172" customFormat="1" ht="16" customHeight="1" x14ac:dyDescent="0.2"/>
    <row r="7173" customFormat="1" ht="16" customHeight="1" x14ac:dyDescent="0.2"/>
    <row r="7174" customFormat="1" ht="16" customHeight="1" x14ac:dyDescent="0.2"/>
    <row r="7175" customFormat="1" ht="16" customHeight="1" x14ac:dyDescent="0.2"/>
    <row r="7176" customFormat="1" ht="16" customHeight="1" x14ac:dyDescent="0.2"/>
    <row r="7177" customFormat="1" ht="16" customHeight="1" x14ac:dyDescent="0.2"/>
    <row r="7178" customFormat="1" ht="16" customHeight="1" x14ac:dyDescent="0.2"/>
    <row r="7179" customFormat="1" ht="16" customHeight="1" x14ac:dyDescent="0.2"/>
    <row r="7180" customFormat="1" ht="16" customHeight="1" x14ac:dyDescent="0.2"/>
    <row r="7181" customFormat="1" ht="16" customHeight="1" x14ac:dyDescent="0.2"/>
    <row r="7182" customFormat="1" ht="16" customHeight="1" x14ac:dyDescent="0.2"/>
    <row r="7183" customFormat="1" ht="16" customHeight="1" x14ac:dyDescent="0.2"/>
    <row r="7184" customFormat="1" ht="16" customHeight="1" x14ac:dyDescent="0.2"/>
    <row r="7185" customFormat="1" ht="16" customHeight="1" x14ac:dyDescent="0.2"/>
    <row r="7186" customFormat="1" ht="16" customHeight="1" x14ac:dyDescent="0.2"/>
    <row r="7187" customFormat="1" ht="16" customHeight="1" x14ac:dyDescent="0.2"/>
    <row r="7188" customFormat="1" ht="16" customHeight="1" x14ac:dyDescent="0.2"/>
    <row r="7189" customFormat="1" ht="16" customHeight="1" x14ac:dyDescent="0.2"/>
    <row r="7190" customFormat="1" ht="16" customHeight="1" x14ac:dyDescent="0.2"/>
    <row r="7191" customFormat="1" ht="16" customHeight="1" x14ac:dyDescent="0.2"/>
    <row r="7192" customFormat="1" ht="16" customHeight="1" x14ac:dyDescent="0.2"/>
    <row r="7193" customFormat="1" ht="16" customHeight="1" x14ac:dyDescent="0.2"/>
    <row r="7194" customFormat="1" ht="16" customHeight="1" x14ac:dyDescent="0.2"/>
    <row r="7195" customFormat="1" ht="16" customHeight="1" x14ac:dyDescent="0.2"/>
    <row r="7196" customFormat="1" ht="16" customHeight="1" x14ac:dyDescent="0.2"/>
    <row r="7197" customFormat="1" ht="16" customHeight="1" x14ac:dyDescent="0.2"/>
    <row r="7198" customFormat="1" ht="16" customHeight="1" x14ac:dyDescent="0.2"/>
    <row r="7199" customFormat="1" ht="16" customHeight="1" x14ac:dyDescent="0.2"/>
    <row r="7200" customFormat="1" ht="16" customHeight="1" x14ac:dyDescent="0.2"/>
    <row r="7201" customFormat="1" ht="16" customHeight="1" x14ac:dyDescent="0.2"/>
    <row r="7202" customFormat="1" ht="16" customHeight="1" x14ac:dyDescent="0.2"/>
    <row r="7203" customFormat="1" ht="16" customHeight="1" x14ac:dyDescent="0.2"/>
    <row r="7204" customFormat="1" ht="16" customHeight="1" x14ac:dyDescent="0.2"/>
    <row r="7205" customFormat="1" ht="16" customHeight="1" x14ac:dyDescent="0.2"/>
    <row r="7206" customFormat="1" ht="16" customHeight="1" x14ac:dyDescent="0.2"/>
    <row r="7207" customFormat="1" ht="16" customHeight="1" x14ac:dyDescent="0.2"/>
    <row r="7208" customFormat="1" ht="16" customHeight="1" x14ac:dyDescent="0.2"/>
    <row r="7209" customFormat="1" ht="16" customHeight="1" x14ac:dyDescent="0.2"/>
    <row r="7210" customFormat="1" ht="16" customHeight="1" x14ac:dyDescent="0.2"/>
    <row r="7211" customFormat="1" ht="16" customHeight="1" x14ac:dyDescent="0.2"/>
    <row r="7212" customFormat="1" ht="16" customHeight="1" x14ac:dyDescent="0.2"/>
    <row r="7213" customFormat="1" ht="16" customHeight="1" x14ac:dyDescent="0.2"/>
    <row r="7214" customFormat="1" ht="16" customHeight="1" x14ac:dyDescent="0.2"/>
    <row r="7215" customFormat="1" ht="16" customHeight="1" x14ac:dyDescent="0.2"/>
    <row r="7216" customFormat="1" ht="16" customHeight="1" x14ac:dyDescent="0.2"/>
    <row r="7217" customFormat="1" ht="16" customHeight="1" x14ac:dyDescent="0.2"/>
    <row r="7218" customFormat="1" ht="16" customHeight="1" x14ac:dyDescent="0.2"/>
    <row r="7219" customFormat="1" ht="16" customHeight="1" x14ac:dyDescent="0.2"/>
    <row r="7220" customFormat="1" ht="16" customHeight="1" x14ac:dyDescent="0.2"/>
    <row r="7221" customFormat="1" ht="16" customHeight="1" x14ac:dyDescent="0.2"/>
    <row r="7222" customFormat="1" ht="16" customHeight="1" x14ac:dyDescent="0.2"/>
    <row r="7223" customFormat="1" ht="16" customHeight="1" x14ac:dyDescent="0.2"/>
    <row r="7224" customFormat="1" ht="16" customHeight="1" x14ac:dyDescent="0.2"/>
    <row r="7225" customFormat="1" ht="16" customHeight="1" x14ac:dyDescent="0.2"/>
    <row r="7226" customFormat="1" ht="16" customHeight="1" x14ac:dyDescent="0.2"/>
    <row r="7227" customFormat="1" ht="16" customHeight="1" x14ac:dyDescent="0.2"/>
    <row r="7228" customFormat="1" ht="16" customHeight="1" x14ac:dyDescent="0.2"/>
    <row r="7229" customFormat="1" ht="16" customHeight="1" x14ac:dyDescent="0.2"/>
    <row r="7230" customFormat="1" ht="16" customHeight="1" x14ac:dyDescent="0.2"/>
    <row r="7231" customFormat="1" ht="16" customHeight="1" x14ac:dyDescent="0.2"/>
    <row r="7232" customFormat="1" ht="16" customHeight="1" x14ac:dyDescent="0.2"/>
    <row r="7233" customFormat="1" ht="16" customHeight="1" x14ac:dyDescent="0.2"/>
    <row r="7234" customFormat="1" ht="16" customHeight="1" x14ac:dyDescent="0.2"/>
    <row r="7235" customFormat="1" ht="16" customHeight="1" x14ac:dyDescent="0.2"/>
    <row r="7236" customFormat="1" ht="16" customHeight="1" x14ac:dyDescent="0.2"/>
    <row r="7237" customFormat="1" ht="16" customHeight="1" x14ac:dyDescent="0.2"/>
    <row r="7238" customFormat="1" ht="16" customHeight="1" x14ac:dyDescent="0.2"/>
    <row r="7239" customFormat="1" ht="16" customHeight="1" x14ac:dyDescent="0.2"/>
    <row r="7240" customFormat="1" ht="16" customHeight="1" x14ac:dyDescent="0.2"/>
    <row r="7241" customFormat="1" ht="16" customHeight="1" x14ac:dyDescent="0.2"/>
    <row r="7242" customFormat="1" ht="16" customHeight="1" x14ac:dyDescent="0.2"/>
    <row r="7243" customFormat="1" ht="16" customHeight="1" x14ac:dyDescent="0.2"/>
    <row r="7244" customFormat="1" ht="16" customHeight="1" x14ac:dyDescent="0.2"/>
    <row r="7245" customFormat="1" ht="16" customHeight="1" x14ac:dyDescent="0.2"/>
    <row r="7246" customFormat="1" ht="16" customHeight="1" x14ac:dyDescent="0.2"/>
    <row r="7247" customFormat="1" ht="16" customHeight="1" x14ac:dyDescent="0.2"/>
    <row r="7248" customFormat="1" ht="16" customHeight="1" x14ac:dyDescent="0.2"/>
    <row r="7249" customFormat="1" ht="16" customHeight="1" x14ac:dyDescent="0.2"/>
    <row r="7250" customFormat="1" ht="16" customHeight="1" x14ac:dyDescent="0.2"/>
    <row r="7251" customFormat="1" ht="16" customHeight="1" x14ac:dyDescent="0.2"/>
    <row r="7252" customFormat="1" ht="16" customHeight="1" x14ac:dyDescent="0.2"/>
    <row r="7253" customFormat="1" ht="16" customHeight="1" x14ac:dyDescent="0.2"/>
    <row r="7254" customFormat="1" ht="16" customHeight="1" x14ac:dyDescent="0.2"/>
    <row r="7255" customFormat="1" ht="16" customHeight="1" x14ac:dyDescent="0.2"/>
    <row r="7256" customFormat="1" ht="16" customHeight="1" x14ac:dyDescent="0.2"/>
    <row r="7257" customFormat="1" ht="16" customHeight="1" x14ac:dyDescent="0.2"/>
    <row r="7258" customFormat="1" ht="16" customHeight="1" x14ac:dyDescent="0.2"/>
    <row r="7259" customFormat="1" ht="16" customHeight="1" x14ac:dyDescent="0.2"/>
    <row r="7260" customFormat="1" ht="16" customHeight="1" x14ac:dyDescent="0.2"/>
    <row r="7261" customFormat="1" ht="16" customHeight="1" x14ac:dyDescent="0.2"/>
    <row r="7262" customFormat="1" ht="16" customHeight="1" x14ac:dyDescent="0.2"/>
    <row r="7263" customFormat="1" ht="16" customHeight="1" x14ac:dyDescent="0.2"/>
    <row r="7264" customFormat="1" ht="16" customHeight="1" x14ac:dyDescent="0.2"/>
    <row r="7265" customFormat="1" ht="16" customHeight="1" x14ac:dyDescent="0.2"/>
    <row r="7266" customFormat="1" ht="16" customHeight="1" x14ac:dyDescent="0.2"/>
    <row r="7267" customFormat="1" ht="16" customHeight="1" x14ac:dyDescent="0.2"/>
    <row r="7268" customFormat="1" ht="16" customHeight="1" x14ac:dyDescent="0.2"/>
    <row r="7269" customFormat="1" ht="16" customHeight="1" x14ac:dyDescent="0.2"/>
    <row r="7270" customFormat="1" ht="16" customHeight="1" x14ac:dyDescent="0.2"/>
    <row r="7271" customFormat="1" ht="16" customHeight="1" x14ac:dyDescent="0.2"/>
    <row r="7272" customFormat="1" ht="16" customHeight="1" x14ac:dyDescent="0.2"/>
    <row r="7273" customFormat="1" ht="16" customHeight="1" x14ac:dyDescent="0.2"/>
    <row r="7274" customFormat="1" ht="16" customHeight="1" x14ac:dyDescent="0.2"/>
    <row r="7275" customFormat="1" ht="16" customHeight="1" x14ac:dyDescent="0.2"/>
    <row r="7276" customFormat="1" ht="16" customHeight="1" x14ac:dyDescent="0.2"/>
    <row r="7277" customFormat="1" ht="16" customHeight="1" x14ac:dyDescent="0.2"/>
    <row r="7278" customFormat="1" ht="16" customHeight="1" x14ac:dyDescent="0.2"/>
    <row r="7279" customFormat="1" ht="16" customHeight="1" x14ac:dyDescent="0.2"/>
    <row r="7280" customFormat="1" ht="16" customHeight="1" x14ac:dyDescent="0.2"/>
    <row r="7281" customFormat="1" ht="16" customHeight="1" x14ac:dyDescent="0.2"/>
    <row r="7282" customFormat="1" ht="16" customHeight="1" x14ac:dyDescent="0.2"/>
    <row r="7283" customFormat="1" ht="16" customHeight="1" x14ac:dyDescent="0.2"/>
    <row r="7284" customFormat="1" ht="16" customHeight="1" x14ac:dyDescent="0.2"/>
    <row r="7285" customFormat="1" ht="16" customHeight="1" x14ac:dyDescent="0.2"/>
    <row r="7286" customFormat="1" ht="16" customHeight="1" x14ac:dyDescent="0.2"/>
    <row r="7287" customFormat="1" ht="16" customHeight="1" x14ac:dyDescent="0.2"/>
    <row r="7288" customFormat="1" ht="16" customHeight="1" x14ac:dyDescent="0.2"/>
    <row r="7289" customFormat="1" ht="16" customHeight="1" x14ac:dyDescent="0.2"/>
    <row r="7290" customFormat="1" ht="16" customHeight="1" x14ac:dyDescent="0.2"/>
    <row r="7291" customFormat="1" ht="16" customHeight="1" x14ac:dyDescent="0.2"/>
    <row r="7292" customFormat="1" ht="16" customHeight="1" x14ac:dyDescent="0.2"/>
    <row r="7293" customFormat="1" ht="16" customHeight="1" x14ac:dyDescent="0.2"/>
    <row r="7294" customFormat="1" ht="16" customHeight="1" x14ac:dyDescent="0.2"/>
    <row r="7295" customFormat="1" ht="16" customHeight="1" x14ac:dyDescent="0.2"/>
    <row r="7296" customFormat="1" ht="16" customHeight="1" x14ac:dyDescent="0.2"/>
    <row r="7297" customFormat="1" ht="16" customHeight="1" x14ac:dyDescent="0.2"/>
    <row r="7298" customFormat="1" ht="16" customHeight="1" x14ac:dyDescent="0.2"/>
    <row r="7299" customFormat="1" ht="16" customHeight="1" x14ac:dyDescent="0.2"/>
    <row r="7300" customFormat="1" ht="16" customHeight="1" x14ac:dyDescent="0.2"/>
    <row r="7301" customFormat="1" ht="16" customHeight="1" x14ac:dyDescent="0.2"/>
    <row r="7302" customFormat="1" ht="16" customHeight="1" x14ac:dyDescent="0.2"/>
    <row r="7303" customFormat="1" ht="16" customHeight="1" x14ac:dyDescent="0.2"/>
    <row r="7304" customFormat="1" ht="16" customHeight="1" x14ac:dyDescent="0.2"/>
    <row r="7305" customFormat="1" ht="16" customHeight="1" x14ac:dyDescent="0.2"/>
    <row r="7306" customFormat="1" ht="16" customHeight="1" x14ac:dyDescent="0.2"/>
    <row r="7307" customFormat="1" ht="16" customHeight="1" x14ac:dyDescent="0.2"/>
    <row r="7308" customFormat="1" ht="16" customHeight="1" x14ac:dyDescent="0.2"/>
    <row r="7309" customFormat="1" ht="16" customHeight="1" x14ac:dyDescent="0.2"/>
    <row r="7310" customFormat="1" ht="16" customHeight="1" x14ac:dyDescent="0.2"/>
    <row r="7311" customFormat="1" ht="16" customHeight="1" x14ac:dyDescent="0.2"/>
    <row r="7312" customFormat="1" ht="16" customHeight="1" x14ac:dyDescent="0.2"/>
    <row r="7313" customFormat="1" ht="16" customHeight="1" x14ac:dyDescent="0.2"/>
    <row r="7314" customFormat="1" ht="16" customHeight="1" x14ac:dyDescent="0.2"/>
    <row r="7315" customFormat="1" ht="16" customHeight="1" x14ac:dyDescent="0.2"/>
    <row r="7316" customFormat="1" ht="16" customHeight="1" x14ac:dyDescent="0.2"/>
    <row r="7317" customFormat="1" ht="16" customHeight="1" x14ac:dyDescent="0.2"/>
    <row r="7318" customFormat="1" ht="16" customHeight="1" x14ac:dyDescent="0.2"/>
    <row r="7319" customFormat="1" ht="16" customHeight="1" x14ac:dyDescent="0.2"/>
    <row r="7320" customFormat="1" ht="16" customHeight="1" x14ac:dyDescent="0.2"/>
    <row r="7321" customFormat="1" ht="16" customHeight="1" x14ac:dyDescent="0.2"/>
    <row r="7322" customFormat="1" ht="16" customHeight="1" x14ac:dyDescent="0.2"/>
    <row r="7323" customFormat="1" ht="16" customHeight="1" x14ac:dyDescent="0.2"/>
    <row r="7324" customFormat="1" ht="16" customHeight="1" x14ac:dyDescent="0.2"/>
    <row r="7325" customFormat="1" ht="16" customHeight="1" x14ac:dyDescent="0.2"/>
    <row r="7326" customFormat="1" ht="16" customHeight="1" x14ac:dyDescent="0.2"/>
    <row r="7327" customFormat="1" ht="16" customHeight="1" x14ac:dyDescent="0.2"/>
    <row r="7328" customFormat="1" ht="16" customHeight="1" x14ac:dyDescent="0.2"/>
    <row r="7329" customFormat="1" ht="16" customHeight="1" x14ac:dyDescent="0.2"/>
    <row r="7330" customFormat="1" ht="16" customHeight="1" x14ac:dyDescent="0.2"/>
    <row r="7331" customFormat="1" ht="16" customHeight="1" x14ac:dyDescent="0.2"/>
    <row r="7332" customFormat="1" ht="16" customHeight="1" x14ac:dyDescent="0.2"/>
    <row r="7333" customFormat="1" ht="16" customHeight="1" x14ac:dyDescent="0.2"/>
    <row r="7334" customFormat="1" ht="16" customHeight="1" x14ac:dyDescent="0.2"/>
    <row r="7335" customFormat="1" ht="16" customHeight="1" x14ac:dyDescent="0.2"/>
    <row r="7336" customFormat="1" ht="16" customHeight="1" x14ac:dyDescent="0.2"/>
    <row r="7337" customFormat="1" ht="16" customHeight="1" x14ac:dyDescent="0.2"/>
    <row r="7338" customFormat="1" ht="16" customHeight="1" x14ac:dyDescent="0.2"/>
    <row r="7339" customFormat="1" ht="16" customHeight="1" x14ac:dyDescent="0.2"/>
    <row r="7340" customFormat="1" ht="16" customHeight="1" x14ac:dyDescent="0.2"/>
    <row r="7341" customFormat="1" ht="16" customHeight="1" x14ac:dyDescent="0.2"/>
    <row r="7342" customFormat="1" ht="16" customHeight="1" x14ac:dyDescent="0.2"/>
    <row r="7343" customFormat="1" ht="16" customHeight="1" x14ac:dyDescent="0.2"/>
    <row r="7344" customFormat="1" ht="16" customHeight="1" x14ac:dyDescent="0.2"/>
    <row r="7345" customFormat="1" ht="16" customHeight="1" x14ac:dyDescent="0.2"/>
    <row r="7346" customFormat="1" ht="16" customHeight="1" x14ac:dyDescent="0.2"/>
    <row r="7347" customFormat="1" ht="16" customHeight="1" x14ac:dyDescent="0.2"/>
    <row r="7348" customFormat="1" ht="16" customHeight="1" x14ac:dyDescent="0.2"/>
    <row r="7349" customFormat="1" ht="16" customHeight="1" x14ac:dyDescent="0.2"/>
    <row r="7350" customFormat="1" ht="16" customHeight="1" x14ac:dyDescent="0.2"/>
    <row r="7351" customFormat="1" ht="16" customHeight="1" x14ac:dyDescent="0.2"/>
    <row r="7352" customFormat="1" ht="16" customHeight="1" x14ac:dyDescent="0.2"/>
    <row r="7353" customFormat="1" ht="16" customHeight="1" x14ac:dyDescent="0.2"/>
    <row r="7354" customFormat="1" ht="16" customHeight="1" x14ac:dyDescent="0.2"/>
    <row r="7355" customFormat="1" ht="16" customHeight="1" x14ac:dyDescent="0.2"/>
    <row r="7356" customFormat="1" ht="16" customHeight="1" x14ac:dyDescent="0.2"/>
    <row r="7357" customFormat="1" ht="16" customHeight="1" x14ac:dyDescent="0.2"/>
    <row r="7358" customFormat="1" ht="16" customHeight="1" x14ac:dyDescent="0.2"/>
    <row r="7359" customFormat="1" ht="16" customHeight="1" x14ac:dyDescent="0.2"/>
    <row r="7360" customFormat="1" ht="16" customHeight="1" x14ac:dyDescent="0.2"/>
    <row r="7361" customFormat="1" ht="16" customHeight="1" x14ac:dyDescent="0.2"/>
    <row r="7362" customFormat="1" ht="16" customHeight="1" x14ac:dyDescent="0.2"/>
    <row r="7363" customFormat="1" ht="16" customHeight="1" x14ac:dyDescent="0.2"/>
    <row r="7364" customFormat="1" ht="16" customHeight="1" x14ac:dyDescent="0.2"/>
    <row r="7365" customFormat="1" ht="16" customHeight="1" x14ac:dyDescent="0.2"/>
    <row r="7366" customFormat="1" ht="16" customHeight="1" x14ac:dyDescent="0.2"/>
    <row r="7367" customFormat="1" ht="16" customHeight="1" x14ac:dyDescent="0.2"/>
    <row r="7368" customFormat="1" ht="16" customHeight="1" x14ac:dyDescent="0.2"/>
    <row r="7369" customFormat="1" ht="16" customHeight="1" x14ac:dyDescent="0.2"/>
    <row r="7370" customFormat="1" ht="16" customHeight="1" x14ac:dyDescent="0.2"/>
    <row r="7371" customFormat="1" ht="16" customHeight="1" x14ac:dyDescent="0.2"/>
    <row r="7372" customFormat="1" ht="16" customHeight="1" x14ac:dyDescent="0.2"/>
    <row r="7373" customFormat="1" ht="16" customHeight="1" x14ac:dyDescent="0.2"/>
    <row r="7374" customFormat="1" ht="16" customHeight="1" x14ac:dyDescent="0.2"/>
    <row r="7375" customFormat="1" ht="16" customHeight="1" x14ac:dyDescent="0.2"/>
    <row r="7376" customFormat="1" ht="16" customHeight="1" x14ac:dyDescent="0.2"/>
    <row r="7377" customFormat="1" ht="16" customHeight="1" x14ac:dyDescent="0.2"/>
    <row r="7378" customFormat="1" ht="16" customHeight="1" x14ac:dyDescent="0.2"/>
    <row r="7379" customFormat="1" ht="16" customHeight="1" x14ac:dyDescent="0.2"/>
    <row r="7380" customFormat="1" ht="16" customHeight="1" x14ac:dyDescent="0.2"/>
    <row r="7381" customFormat="1" ht="16" customHeight="1" x14ac:dyDescent="0.2"/>
    <row r="7382" customFormat="1" ht="16" customHeight="1" x14ac:dyDescent="0.2"/>
    <row r="7383" customFormat="1" ht="16" customHeight="1" x14ac:dyDescent="0.2"/>
    <row r="7384" customFormat="1" ht="16" customHeight="1" x14ac:dyDescent="0.2"/>
    <row r="7385" customFormat="1" ht="16" customHeight="1" x14ac:dyDescent="0.2"/>
    <row r="7386" customFormat="1" ht="16" customHeight="1" x14ac:dyDescent="0.2"/>
    <row r="7387" customFormat="1" ht="16" customHeight="1" x14ac:dyDescent="0.2"/>
    <row r="7388" customFormat="1" ht="16" customHeight="1" x14ac:dyDescent="0.2"/>
    <row r="7389" customFormat="1" ht="16" customHeight="1" x14ac:dyDescent="0.2"/>
    <row r="7390" customFormat="1" ht="16" customHeight="1" x14ac:dyDescent="0.2"/>
    <row r="7391" customFormat="1" ht="16" customHeight="1" x14ac:dyDescent="0.2"/>
    <row r="7392" customFormat="1" ht="16" customHeight="1" x14ac:dyDescent="0.2"/>
    <row r="7393" customFormat="1" ht="16" customHeight="1" x14ac:dyDescent="0.2"/>
    <row r="7394" customFormat="1" ht="16" customHeight="1" x14ac:dyDescent="0.2"/>
    <row r="7395" customFormat="1" ht="16" customHeight="1" x14ac:dyDescent="0.2"/>
    <row r="7396" customFormat="1" ht="16" customHeight="1" x14ac:dyDescent="0.2"/>
    <row r="7397" customFormat="1" ht="16" customHeight="1" x14ac:dyDescent="0.2"/>
    <row r="7398" customFormat="1" ht="16" customHeight="1" x14ac:dyDescent="0.2"/>
    <row r="7399" customFormat="1" ht="16" customHeight="1" x14ac:dyDescent="0.2"/>
    <row r="7400" customFormat="1" ht="16" customHeight="1" x14ac:dyDescent="0.2"/>
    <row r="7401" customFormat="1" ht="16" customHeight="1" x14ac:dyDescent="0.2"/>
    <row r="7402" customFormat="1" ht="16" customHeight="1" x14ac:dyDescent="0.2"/>
    <row r="7403" customFormat="1" ht="16" customHeight="1" x14ac:dyDescent="0.2"/>
    <row r="7404" customFormat="1" ht="16" customHeight="1" x14ac:dyDescent="0.2"/>
    <row r="7405" customFormat="1" ht="16" customHeight="1" x14ac:dyDescent="0.2"/>
    <row r="7406" customFormat="1" ht="16" customHeight="1" x14ac:dyDescent="0.2"/>
    <row r="7407" customFormat="1" ht="16" customHeight="1" x14ac:dyDescent="0.2"/>
    <row r="7408" customFormat="1" ht="16" customHeight="1" x14ac:dyDescent="0.2"/>
    <row r="7409" customFormat="1" ht="16" customHeight="1" x14ac:dyDescent="0.2"/>
    <row r="7410" customFormat="1" ht="16" customHeight="1" x14ac:dyDescent="0.2"/>
    <row r="7411" customFormat="1" ht="16" customHeight="1" x14ac:dyDescent="0.2"/>
    <row r="7412" customFormat="1" ht="16" customHeight="1" x14ac:dyDescent="0.2"/>
    <row r="7413" customFormat="1" ht="16" customHeight="1" x14ac:dyDescent="0.2"/>
    <row r="7414" customFormat="1" ht="16" customHeight="1" x14ac:dyDescent="0.2"/>
    <row r="7415" customFormat="1" ht="16" customHeight="1" x14ac:dyDescent="0.2"/>
    <row r="7416" customFormat="1" ht="16" customHeight="1" x14ac:dyDescent="0.2"/>
    <row r="7417" customFormat="1" ht="16" customHeight="1" x14ac:dyDescent="0.2"/>
    <row r="7418" customFormat="1" ht="16" customHeight="1" x14ac:dyDescent="0.2"/>
    <row r="7419" customFormat="1" ht="16" customHeight="1" x14ac:dyDescent="0.2"/>
    <row r="7420" customFormat="1" ht="16" customHeight="1" x14ac:dyDescent="0.2"/>
    <row r="7421" customFormat="1" ht="16" customHeight="1" x14ac:dyDescent="0.2"/>
    <row r="7422" customFormat="1" ht="16" customHeight="1" x14ac:dyDescent="0.2"/>
    <row r="7423" customFormat="1" ht="16" customHeight="1" x14ac:dyDescent="0.2"/>
    <row r="7424" customFormat="1" ht="16" customHeight="1" x14ac:dyDescent="0.2"/>
    <row r="7425" customFormat="1" ht="16" customHeight="1" x14ac:dyDescent="0.2"/>
    <row r="7426" customFormat="1" ht="16" customHeight="1" x14ac:dyDescent="0.2"/>
    <row r="7427" customFormat="1" ht="16" customHeight="1" x14ac:dyDescent="0.2"/>
    <row r="7428" customFormat="1" ht="16" customHeight="1" x14ac:dyDescent="0.2"/>
    <row r="7429" customFormat="1" ht="16" customHeight="1" x14ac:dyDescent="0.2"/>
    <row r="7430" customFormat="1" ht="16" customHeight="1" x14ac:dyDescent="0.2"/>
    <row r="7431" customFormat="1" ht="16" customHeight="1" x14ac:dyDescent="0.2"/>
    <row r="7432" customFormat="1" ht="16" customHeight="1" x14ac:dyDescent="0.2"/>
    <row r="7433" customFormat="1" ht="16" customHeight="1" x14ac:dyDescent="0.2"/>
    <row r="7434" customFormat="1" ht="16" customHeight="1" x14ac:dyDescent="0.2"/>
    <row r="7435" customFormat="1" ht="16" customHeight="1" x14ac:dyDescent="0.2"/>
    <row r="7436" customFormat="1" ht="16" customHeight="1" x14ac:dyDescent="0.2"/>
    <row r="7437" customFormat="1" ht="16" customHeight="1" x14ac:dyDescent="0.2"/>
    <row r="7438" customFormat="1" ht="16" customHeight="1" x14ac:dyDescent="0.2"/>
    <row r="7439" customFormat="1" ht="16" customHeight="1" x14ac:dyDescent="0.2"/>
    <row r="7440" customFormat="1" ht="16" customHeight="1" x14ac:dyDescent="0.2"/>
    <row r="7441" customFormat="1" ht="16" customHeight="1" x14ac:dyDescent="0.2"/>
    <row r="7442" customFormat="1" ht="16" customHeight="1" x14ac:dyDescent="0.2"/>
    <row r="7443" customFormat="1" ht="16" customHeight="1" x14ac:dyDescent="0.2"/>
    <row r="7444" customFormat="1" ht="16" customHeight="1" x14ac:dyDescent="0.2"/>
    <row r="7445" customFormat="1" ht="16" customHeight="1" x14ac:dyDescent="0.2"/>
    <row r="7446" customFormat="1" ht="16" customHeight="1" x14ac:dyDescent="0.2"/>
    <row r="7447" customFormat="1" ht="16" customHeight="1" x14ac:dyDescent="0.2"/>
    <row r="7448" customFormat="1" ht="16" customHeight="1" x14ac:dyDescent="0.2"/>
    <row r="7449" customFormat="1" ht="16" customHeight="1" x14ac:dyDescent="0.2"/>
    <row r="7450" customFormat="1" ht="16" customHeight="1" x14ac:dyDescent="0.2"/>
    <row r="7451" customFormat="1" ht="16" customHeight="1" x14ac:dyDescent="0.2"/>
    <row r="7452" customFormat="1" ht="16" customHeight="1" x14ac:dyDescent="0.2"/>
    <row r="7453" customFormat="1" ht="16" customHeight="1" x14ac:dyDescent="0.2"/>
    <row r="7454" customFormat="1" ht="16" customHeight="1" x14ac:dyDescent="0.2"/>
    <row r="7455" customFormat="1" ht="16" customHeight="1" x14ac:dyDescent="0.2"/>
    <row r="7456" customFormat="1" ht="16" customHeight="1" x14ac:dyDescent="0.2"/>
    <row r="7457" customFormat="1" ht="16" customHeight="1" x14ac:dyDescent="0.2"/>
    <row r="7458" customFormat="1" ht="16" customHeight="1" x14ac:dyDescent="0.2"/>
    <row r="7459" customFormat="1" ht="16" customHeight="1" x14ac:dyDescent="0.2"/>
    <row r="7460" customFormat="1" ht="16" customHeight="1" x14ac:dyDescent="0.2"/>
    <row r="7461" customFormat="1" ht="16" customHeight="1" x14ac:dyDescent="0.2"/>
    <row r="7462" customFormat="1" ht="16" customHeight="1" x14ac:dyDescent="0.2"/>
    <row r="7463" customFormat="1" ht="16" customHeight="1" x14ac:dyDescent="0.2"/>
    <row r="7464" customFormat="1" ht="16" customHeight="1" x14ac:dyDescent="0.2"/>
    <row r="7465" customFormat="1" ht="16" customHeight="1" x14ac:dyDescent="0.2"/>
    <row r="7466" customFormat="1" ht="16" customHeight="1" x14ac:dyDescent="0.2"/>
    <row r="7467" customFormat="1" ht="16" customHeight="1" x14ac:dyDescent="0.2"/>
    <row r="7468" customFormat="1" ht="16" customHeight="1" x14ac:dyDescent="0.2"/>
    <row r="7469" customFormat="1" ht="16" customHeight="1" x14ac:dyDescent="0.2"/>
    <row r="7470" customFormat="1" ht="16" customHeight="1" x14ac:dyDescent="0.2"/>
    <row r="7471" customFormat="1" ht="16" customHeight="1" x14ac:dyDescent="0.2"/>
    <row r="7472" customFormat="1" ht="16" customHeight="1" x14ac:dyDescent="0.2"/>
    <row r="7473" customFormat="1" ht="16" customHeight="1" x14ac:dyDescent="0.2"/>
    <row r="7474" customFormat="1" ht="16" customHeight="1" x14ac:dyDescent="0.2"/>
    <row r="7475" customFormat="1" ht="16" customHeight="1" x14ac:dyDescent="0.2"/>
    <row r="7476" customFormat="1" ht="16" customHeight="1" x14ac:dyDescent="0.2"/>
    <row r="7477" customFormat="1" ht="16" customHeight="1" x14ac:dyDescent="0.2"/>
    <row r="7478" customFormat="1" ht="16" customHeight="1" x14ac:dyDescent="0.2"/>
    <row r="7479" customFormat="1" ht="16" customHeight="1" x14ac:dyDescent="0.2"/>
    <row r="7480" customFormat="1" ht="16" customHeight="1" x14ac:dyDescent="0.2"/>
    <row r="7481" customFormat="1" ht="16" customHeight="1" x14ac:dyDescent="0.2"/>
    <row r="7482" customFormat="1" ht="16" customHeight="1" x14ac:dyDescent="0.2"/>
    <row r="7483" customFormat="1" ht="16" customHeight="1" x14ac:dyDescent="0.2"/>
    <row r="7484" customFormat="1" ht="16" customHeight="1" x14ac:dyDescent="0.2"/>
    <row r="7485" customFormat="1" ht="16" customHeight="1" x14ac:dyDescent="0.2"/>
    <row r="7486" customFormat="1" ht="16" customHeight="1" x14ac:dyDescent="0.2"/>
    <row r="7487" customFormat="1" ht="16" customHeight="1" x14ac:dyDescent="0.2"/>
    <row r="7488" customFormat="1" ht="16" customHeight="1" x14ac:dyDescent="0.2"/>
    <row r="7489" customFormat="1" ht="16" customHeight="1" x14ac:dyDescent="0.2"/>
    <row r="7490" customFormat="1" ht="16" customHeight="1" x14ac:dyDescent="0.2"/>
    <row r="7491" customFormat="1" ht="16" customHeight="1" x14ac:dyDescent="0.2"/>
    <row r="7492" customFormat="1" ht="16" customHeight="1" x14ac:dyDescent="0.2"/>
    <row r="7493" customFormat="1" ht="16" customHeight="1" x14ac:dyDescent="0.2"/>
    <row r="7494" customFormat="1" ht="16" customHeight="1" x14ac:dyDescent="0.2"/>
    <row r="7495" customFormat="1" ht="16" customHeight="1" x14ac:dyDescent="0.2"/>
    <row r="7496" customFormat="1" ht="16" customHeight="1" x14ac:dyDescent="0.2"/>
    <row r="7497" customFormat="1" ht="16" customHeight="1" x14ac:dyDescent="0.2"/>
    <row r="7498" customFormat="1" ht="16" customHeight="1" x14ac:dyDescent="0.2"/>
    <row r="7499" customFormat="1" ht="16" customHeight="1" x14ac:dyDescent="0.2"/>
    <row r="7500" customFormat="1" ht="16" customHeight="1" x14ac:dyDescent="0.2"/>
    <row r="7501" customFormat="1" ht="16" customHeight="1" x14ac:dyDescent="0.2"/>
    <row r="7502" customFormat="1" ht="16" customHeight="1" x14ac:dyDescent="0.2"/>
    <row r="7503" customFormat="1" ht="16" customHeight="1" x14ac:dyDescent="0.2"/>
    <row r="7504" customFormat="1" ht="16" customHeight="1" x14ac:dyDescent="0.2"/>
    <row r="7505" customFormat="1" ht="16" customHeight="1" x14ac:dyDescent="0.2"/>
    <row r="7506" customFormat="1" ht="16" customHeight="1" x14ac:dyDescent="0.2"/>
    <row r="7507" customFormat="1" ht="16" customHeight="1" x14ac:dyDescent="0.2"/>
    <row r="7508" customFormat="1" ht="16" customHeight="1" x14ac:dyDescent="0.2"/>
    <row r="7509" customFormat="1" ht="16" customHeight="1" x14ac:dyDescent="0.2"/>
    <row r="7510" customFormat="1" ht="16" customHeight="1" x14ac:dyDescent="0.2"/>
    <row r="7511" customFormat="1" ht="16" customHeight="1" x14ac:dyDescent="0.2"/>
    <row r="7512" customFormat="1" ht="16" customHeight="1" x14ac:dyDescent="0.2"/>
    <row r="7513" customFormat="1" ht="16" customHeight="1" x14ac:dyDescent="0.2"/>
    <row r="7514" customFormat="1" ht="16" customHeight="1" x14ac:dyDescent="0.2"/>
    <row r="7515" customFormat="1" ht="16" customHeight="1" x14ac:dyDescent="0.2"/>
    <row r="7516" customFormat="1" ht="16" customHeight="1" x14ac:dyDescent="0.2"/>
    <row r="7517" customFormat="1" ht="16" customHeight="1" x14ac:dyDescent="0.2"/>
    <row r="7518" customFormat="1" ht="16" customHeight="1" x14ac:dyDescent="0.2"/>
    <row r="7519" customFormat="1" ht="16" customHeight="1" x14ac:dyDescent="0.2"/>
    <row r="7520" customFormat="1" ht="16" customHeight="1" x14ac:dyDescent="0.2"/>
    <row r="7521" customFormat="1" ht="16" customHeight="1" x14ac:dyDescent="0.2"/>
    <row r="7522" customFormat="1" ht="16" customHeight="1" x14ac:dyDescent="0.2"/>
    <row r="7523" customFormat="1" ht="16" customHeight="1" x14ac:dyDescent="0.2"/>
    <row r="7524" customFormat="1" ht="16" customHeight="1" x14ac:dyDescent="0.2"/>
    <row r="7525" customFormat="1" ht="16" customHeight="1" x14ac:dyDescent="0.2"/>
    <row r="7526" customFormat="1" ht="16" customHeight="1" x14ac:dyDescent="0.2"/>
    <row r="7527" customFormat="1" ht="16" customHeight="1" x14ac:dyDescent="0.2"/>
    <row r="7528" customFormat="1" ht="16" customHeight="1" x14ac:dyDescent="0.2"/>
    <row r="7529" customFormat="1" ht="16" customHeight="1" x14ac:dyDescent="0.2"/>
    <row r="7530" customFormat="1" ht="16" customHeight="1" x14ac:dyDescent="0.2"/>
    <row r="7531" customFormat="1" ht="16" customHeight="1" x14ac:dyDescent="0.2"/>
    <row r="7532" customFormat="1" ht="16" customHeight="1" x14ac:dyDescent="0.2"/>
    <row r="7533" customFormat="1" ht="16" customHeight="1" x14ac:dyDescent="0.2"/>
    <row r="7534" customFormat="1" ht="16" customHeight="1" x14ac:dyDescent="0.2"/>
    <row r="7535" customFormat="1" ht="16" customHeight="1" x14ac:dyDescent="0.2"/>
    <row r="7536" customFormat="1" ht="16" customHeight="1" x14ac:dyDescent="0.2"/>
    <row r="7537" customFormat="1" ht="16" customHeight="1" x14ac:dyDescent="0.2"/>
    <row r="7538" customFormat="1" ht="16" customHeight="1" x14ac:dyDescent="0.2"/>
    <row r="7539" customFormat="1" ht="16" customHeight="1" x14ac:dyDescent="0.2"/>
    <row r="7540" customFormat="1" ht="16" customHeight="1" x14ac:dyDescent="0.2"/>
    <row r="7541" customFormat="1" ht="16" customHeight="1" x14ac:dyDescent="0.2"/>
    <row r="7542" customFormat="1" ht="16" customHeight="1" x14ac:dyDescent="0.2"/>
    <row r="7543" customFormat="1" ht="16" customHeight="1" x14ac:dyDescent="0.2"/>
    <row r="7544" customFormat="1" ht="16" customHeight="1" x14ac:dyDescent="0.2"/>
    <row r="7545" customFormat="1" ht="16" customHeight="1" x14ac:dyDescent="0.2"/>
    <row r="7546" customFormat="1" ht="16" customHeight="1" x14ac:dyDescent="0.2"/>
    <row r="7547" customFormat="1" ht="16" customHeight="1" x14ac:dyDescent="0.2"/>
    <row r="7548" customFormat="1" ht="16" customHeight="1" x14ac:dyDescent="0.2"/>
    <row r="7549" customFormat="1" ht="16" customHeight="1" x14ac:dyDescent="0.2"/>
    <row r="7550" customFormat="1" ht="16" customHeight="1" x14ac:dyDescent="0.2"/>
    <row r="7551" customFormat="1" ht="16" customHeight="1" x14ac:dyDescent="0.2"/>
    <row r="7552" customFormat="1" ht="16" customHeight="1" x14ac:dyDescent="0.2"/>
    <row r="7553" customFormat="1" ht="16" customHeight="1" x14ac:dyDescent="0.2"/>
    <row r="7554" customFormat="1" ht="16" customHeight="1" x14ac:dyDescent="0.2"/>
    <row r="7555" customFormat="1" ht="16" customHeight="1" x14ac:dyDescent="0.2"/>
    <row r="7556" customFormat="1" ht="16" customHeight="1" x14ac:dyDescent="0.2"/>
    <row r="7557" customFormat="1" ht="16" customHeight="1" x14ac:dyDescent="0.2"/>
    <row r="7558" customFormat="1" ht="16" customHeight="1" x14ac:dyDescent="0.2"/>
    <row r="7559" customFormat="1" ht="16" customHeight="1" x14ac:dyDescent="0.2"/>
    <row r="7560" customFormat="1" ht="16" customHeight="1" x14ac:dyDescent="0.2"/>
    <row r="7561" customFormat="1" ht="16" customHeight="1" x14ac:dyDescent="0.2"/>
    <row r="7562" customFormat="1" ht="16" customHeight="1" x14ac:dyDescent="0.2"/>
    <row r="7563" customFormat="1" ht="16" customHeight="1" x14ac:dyDescent="0.2"/>
    <row r="7564" customFormat="1" ht="16" customHeight="1" x14ac:dyDescent="0.2"/>
    <row r="7565" customFormat="1" ht="16" customHeight="1" x14ac:dyDescent="0.2"/>
    <row r="7566" customFormat="1" ht="16" customHeight="1" x14ac:dyDescent="0.2"/>
    <row r="7567" customFormat="1" ht="16" customHeight="1" x14ac:dyDescent="0.2"/>
    <row r="7568" customFormat="1" ht="16" customHeight="1" x14ac:dyDescent="0.2"/>
    <row r="7569" customFormat="1" ht="16" customHeight="1" x14ac:dyDescent="0.2"/>
    <row r="7570" customFormat="1" ht="16" customHeight="1" x14ac:dyDescent="0.2"/>
    <row r="7571" customFormat="1" ht="16" customHeight="1" x14ac:dyDescent="0.2"/>
    <row r="7572" customFormat="1" ht="16" customHeight="1" x14ac:dyDescent="0.2"/>
    <row r="7573" customFormat="1" ht="16" customHeight="1" x14ac:dyDescent="0.2"/>
    <row r="7574" customFormat="1" ht="16" customHeight="1" x14ac:dyDescent="0.2"/>
    <row r="7575" customFormat="1" ht="16" customHeight="1" x14ac:dyDescent="0.2"/>
    <row r="7576" customFormat="1" ht="16" customHeight="1" x14ac:dyDescent="0.2"/>
    <row r="7577" customFormat="1" ht="16" customHeight="1" x14ac:dyDescent="0.2"/>
    <row r="7578" customFormat="1" ht="16" customHeight="1" x14ac:dyDescent="0.2"/>
    <row r="7579" customFormat="1" ht="16" customHeight="1" x14ac:dyDescent="0.2"/>
    <row r="7580" customFormat="1" ht="16" customHeight="1" x14ac:dyDescent="0.2"/>
    <row r="7581" customFormat="1" ht="16" customHeight="1" x14ac:dyDescent="0.2"/>
    <row r="7582" customFormat="1" ht="16" customHeight="1" x14ac:dyDescent="0.2"/>
    <row r="7583" customFormat="1" ht="16" customHeight="1" x14ac:dyDescent="0.2"/>
    <row r="7584" customFormat="1" ht="16" customHeight="1" x14ac:dyDescent="0.2"/>
    <row r="7585" customFormat="1" ht="16" customHeight="1" x14ac:dyDescent="0.2"/>
    <row r="7586" customFormat="1" ht="16" customHeight="1" x14ac:dyDescent="0.2"/>
    <row r="7587" customFormat="1" ht="16" customHeight="1" x14ac:dyDescent="0.2"/>
    <row r="7588" customFormat="1" ht="16" customHeight="1" x14ac:dyDescent="0.2"/>
    <row r="7589" customFormat="1" ht="16" customHeight="1" x14ac:dyDescent="0.2"/>
    <row r="7590" customFormat="1" ht="16" customHeight="1" x14ac:dyDescent="0.2"/>
    <row r="7591" customFormat="1" ht="16" customHeight="1" x14ac:dyDescent="0.2"/>
    <row r="7592" customFormat="1" ht="16" customHeight="1" x14ac:dyDescent="0.2"/>
    <row r="7593" customFormat="1" ht="16" customHeight="1" x14ac:dyDescent="0.2"/>
    <row r="7594" customFormat="1" ht="16" customHeight="1" x14ac:dyDescent="0.2"/>
    <row r="7595" customFormat="1" ht="16" customHeight="1" x14ac:dyDescent="0.2"/>
    <row r="7596" customFormat="1" ht="16" customHeight="1" x14ac:dyDescent="0.2"/>
    <row r="7597" customFormat="1" ht="16" customHeight="1" x14ac:dyDescent="0.2"/>
    <row r="7598" customFormat="1" ht="16" customHeight="1" x14ac:dyDescent="0.2"/>
    <row r="7599" customFormat="1" ht="16" customHeight="1" x14ac:dyDescent="0.2"/>
    <row r="7600" customFormat="1" ht="16" customHeight="1" x14ac:dyDescent="0.2"/>
    <row r="7601" customFormat="1" ht="16" customHeight="1" x14ac:dyDescent="0.2"/>
    <row r="7602" customFormat="1" ht="16" customHeight="1" x14ac:dyDescent="0.2"/>
    <row r="7603" customFormat="1" ht="16" customHeight="1" x14ac:dyDescent="0.2"/>
    <row r="7604" customFormat="1" ht="16" customHeight="1" x14ac:dyDescent="0.2"/>
    <row r="7605" customFormat="1" ht="16" customHeight="1" x14ac:dyDescent="0.2"/>
    <row r="7606" customFormat="1" ht="16" customHeight="1" x14ac:dyDescent="0.2"/>
    <row r="7607" customFormat="1" ht="16" customHeight="1" x14ac:dyDescent="0.2"/>
    <row r="7608" customFormat="1" ht="16" customHeight="1" x14ac:dyDescent="0.2"/>
    <row r="7609" customFormat="1" ht="16" customHeight="1" x14ac:dyDescent="0.2"/>
    <row r="7610" customFormat="1" ht="16" customHeight="1" x14ac:dyDescent="0.2"/>
    <row r="7611" customFormat="1" ht="16" customHeight="1" x14ac:dyDescent="0.2"/>
    <row r="7612" customFormat="1" ht="16" customHeight="1" x14ac:dyDescent="0.2"/>
    <row r="7613" customFormat="1" ht="16" customHeight="1" x14ac:dyDescent="0.2"/>
    <row r="7614" customFormat="1" ht="16" customHeight="1" x14ac:dyDescent="0.2"/>
    <row r="7615" customFormat="1" ht="16" customHeight="1" x14ac:dyDescent="0.2"/>
    <row r="7616" customFormat="1" ht="16" customHeight="1" x14ac:dyDescent="0.2"/>
    <row r="7617" customFormat="1" ht="16" customHeight="1" x14ac:dyDescent="0.2"/>
    <row r="7618" customFormat="1" ht="16" customHeight="1" x14ac:dyDescent="0.2"/>
    <row r="7619" customFormat="1" ht="16" customHeight="1" x14ac:dyDescent="0.2"/>
    <row r="7620" customFormat="1" ht="16" customHeight="1" x14ac:dyDescent="0.2"/>
    <row r="7621" customFormat="1" ht="16" customHeight="1" x14ac:dyDescent="0.2"/>
    <row r="7622" customFormat="1" ht="16" customHeight="1" x14ac:dyDescent="0.2"/>
    <row r="7623" customFormat="1" ht="16" customHeight="1" x14ac:dyDescent="0.2"/>
    <row r="7624" customFormat="1" ht="16" customHeight="1" x14ac:dyDescent="0.2"/>
    <row r="7625" customFormat="1" ht="16" customHeight="1" x14ac:dyDescent="0.2"/>
    <row r="7626" customFormat="1" ht="16" customHeight="1" x14ac:dyDescent="0.2"/>
    <row r="7627" customFormat="1" ht="16" customHeight="1" x14ac:dyDescent="0.2"/>
    <row r="7628" customFormat="1" ht="16" customHeight="1" x14ac:dyDescent="0.2"/>
    <row r="7629" customFormat="1" ht="16" customHeight="1" x14ac:dyDescent="0.2"/>
    <row r="7630" customFormat="1" ht="16" customHeight="1" x14ac:dyDescent="0.2"/>
    <row r="7631" customFormat="1" ht="16" customHeight="1" x14ac:dyDescent="0.2"/>
    <row r="7632" customFormat="1" ht="16" customHeight="1" x14ac:dyDescent="0.2"/>
    <row r="7633" customFormat="1" ht="16" customHeight="1" x14ac:dyDescent="0.2"/>
    <row r="7634" customFormat="1" ht="16" customHeight="1" x14ac:dyDescent="0.2"/>
    <row r="7635" customFormat="1" ht="16" customHeight="1" x14ac:dyDescent="0.2"/>
    <row r="7636" customFormat="1" ht="16" customHeight="1" x14ac:dyDescent="0.2"/>
    <row r="7637" customFormat="1" ht="16" customHeight="1" x14ac:dyDescent="0.2"/>
    <row r="7638" customFormat="1" ht="16" customHeight="1" x14ac:dyDescent="0.2"/>
    <row r="7639" customFormat="1" ht="16" customHeight="1" x14ac:dyDescent="0.2"/>
    <row r="7640" customFormat="1" ht="16" customHeight="1" x14ac:dyDescent="0.2"/>
    <row r="7641" customFormat="1" ht="16" customHeight="1" x14ac:dyDescent="0.2"/>
    <row r="7642" customFormat="1" ht="16" customHeight="1" x14ac:dyDescent="0.2"/>
    <row r="7643" customFormat="1" ht="16" customHeight="1" x14ac:dyDescent="0.2"/>
    <row r="7644" customFormat="1" ht="16" customHeight="1" x14ac:dyDescent="0.2"/>
    <row r="7645" customFormat="1" ht="16" customHeight="1" x14ac:dyDescent="0.2"/>
    <row r="7646" customFormat="1" ht="16" customHeight="1" x14ac:dyDescent="0.2"/>
    <row r="7647" customFormat="1" ht="16" customHeight="1" x14ac:dyDescent="0.2"/>
    <row r="7648" customFormat="1" ht="16" customHeight="1" x14ac:dyDescent="0.2"/>
    <row r="7649" customFormat="1" ht="16" customHeight="1" x14ac:dyDescent="0.2"/>
    <row r="7650" customFormat="1" ht="16" customHeight="1" x14ac:dyDescent="0.2"/>
    <row r="7651" customFormat="1" ht="16" customHeight="1" x14ac:dyDescent="0.2"/>
    <row r="7652" customFormat="1" ht="16" customHeight="1" x14ac:dyDescent="0.2"/>
    <row r="7653" customFormat="1" ht="16" customHeight="1" x14ac:dyDescent="0.2"/>
    <row r="7654" customFormat="1" ht="16" customHeight="1" x14ac:dyDescent="0.2"/>
    <row r="7655" customFormat="1" ht="16" customHeight="1" x14ac:dyDescent="0.2"/>
    <row r="7656" customFormat="1" ht="16" customHeight="1" x14ac:dyDescent="0.2"/>
    <row r="7657" customFormat="1" ht="16" customHeight="1" x14ac:dyDescent="0.2"/>
    <row r="7658" customFormat="1" ht="16" customHeight="1" x14ac:dyDescent="0.2"/>
    <row r="7659" customFormat="1" ht="16" customHeight="1" x14ac:dyDescent="0.2"/>
    <row r="7660" customFormat="1" ht="16" customHeight="1" x14ac:dyDescent="0.2"/>
    <row r="7661" customFormat="1" ht="16" customHeight="1" x14ac:dyDescent="0.2"/>
    <row r="7662" customFormat="1" ht="16" customHeight="1" x14ac:dyDescent="0.2"/>
    <row r="7663" customFormat="1" ht="16" customHeight="1" x14ac:dyDescent="0.2"/>
    <row r="7664" customFormat="1" ht="16" customHeight="1" x14ac:dyDescent="0.2"/>
    <row r="7665" customFormat="1" ht="16" customHeight="1" x14ac:dyDescent="0.2"/>
    <row r="7666" customFormat="1" ht="16" customHeight="1" x14ac:dyDescent="0.2"/>
    <row r="7667" customFormat="1" ht="16" customHeight="1" x14ac:dyDescent="0.2"/>
    <row r="7668" customFormat="1" ht="16" customHeight="1" x14ac:dyDescent="0.2"/>
    <row r="7669" customFormat="1" ht="16" customHeight="1" x14ac:dyDescent="0.2"/>
    <row r="7670" customFormat="1" ht="16" customHeight="1" x14ac:dyDescent="0.2"/>
    <row r="7671" customFormat="1" ht="16" customHeight="1" x14ac:dyDescent="0.2"/>
    <row r="7672" customFormat="1" ht="16" customHeight="1" x14ac:dyDescent="0.2"/>
    <row r="7673" customFormat="1" ht="16" customHeight="1" x14ac:dyDescent="0.2"/>
    <row r="7674" customFormat="1" ht="16" customHeight="1" x14ac:dyDescent="0.2"/>
    <row r="7675" customFormat="1" ht="16" customHeight="1" x14ac:dyDescent="0.2"/>
    <row r="7676" customFormat="1" ht="16" customHeight="1" x14ac:dyDescent="0.2"/>
    <row r="7677" customFormat="1" ht="16" customHeight="1" x14ac:dyDescent="0.2"/>
    <row r="7678" customFormat="1" ht="16" customHeight="1" x14ac:dyDescent="0.2"/>
    <row r="7679" customFormat="1" ht="16" customHeight="1" x14ac:dyDescent="0.2"/>
    <row r="7680" customFormat="1" ht="16" customHeight="1" x14ac:dyDescent="0.2"/>
    <row r="7681" customFormat="1" ht="16" customHeight="1" x14ac:dyDescent="0.2"/>
    <row r="7682" customFormat="1" ht="16" customHeight="1" x14ac:dyDescent="0.2"/>
    <row r="7683" customFormat="1" ht="16" customHeight="1" x14ac:dyDescent="0.2"/>
    <row r="7684" customFormat="1" ht="16" customHeight="1" x14ac:dyDescent="0.2"/>
    <row r="7685" customFormat="1" ht="16" customHeight="1" x14ac:dyDescent="0.2"/>
    <row r="7686" customFormat="1" ht="16" customHeight="1" x14ac:dyDescent="0.2"/>
    <row r="7687" customFormat="1" ht="16" customHeight="1" x14ac:dyDescent="0.2"/>
    <row r="7688" customFormat="1" ht="16" customHeight="1" x14ac:dyDescent="0.2"/>
    <row r="7689" customFormat="1" ht="16" customHeight="1" x14ac:dyDescent="0.2"/>
    <row r="7690" customFormat="1" ht="16" customHeight="1" x14ac:dyDescent="0.2"/>
    <row r="7691" customFormat="1" ht="16" customHeight="1" x14ac:dyDescent="0.2"/>
    <row r="7692" customFormat="1" ht="16" customHeight="1" x14ac:dyDescent="0.2"/>
    <row r="7693" customFormat="1" ht="16" customHeight="1" x14ac:dyDescent="0.2"/>
    <row r="7694" customFormat="1" ht="16" customHeight="1" x14ac:dyDescent="0.2"/>
    <row r="7695" customFormat="1" ht="16" customHeight="1" x14ac:dyDescent="0.2"/>
    <row r="7696" customFormat="1" ht="16" customHeight="1" x14ac:dyDescent="0.2"/>
    <row r="7697" customFormat="1" ht="16" customHeight="1" x14ac:dyDescent="0.2"/>
    <row r="7698" customFormat="1" ht="16" customHeight="1" x14ac:dyDescent="0.2"/>
    <row r="7699" customFormat="1" ht="16" customHeight="1" x14ac:dyDescent="0.2"/>
    <row r="7700" customFormat="1" ht="16" customHeight="1" x14ac:dyDescent="0.2"/>
    <row r="7701" customFormat="1" ht="16" customHeight="1" x14ac:dyDescent="0.2"/>
    <row r="7702" customFormat="1" ht="16" customHeight="1" x14ac:dyDescent="0.2"/>
    <row r="7703" customFormat="1" ht="16" customHeight="1" x14ac:dyDescent="0.2"/>
    <row r="7704" customFormat="1" ht="16" customHeight="1" x14ac:dyDescent="0.2"/>
    <row r="7705" customFormat="1" ht="16" customHeight="1" x14ac:dyDescent="0.2"/>
    <row r="7706" customFormat="1" ht="16" customHeight="1" x14ac:dyDescent="0.2"/>
    <row r="7707" customFormat="1" ht="16" customHeight="1" x14ac:dyDescent="0.2"/>
    <row r="7708" customFormat="1" ht="16" customHeight="1" x14ac:dyDescent="0.2"/>
    <row r="7709" customFormat="1" ht="16" customHeight="1" x14ac:dyDescent="0.2"/>
    <row r="7710" customFormat="1" ht="16" customHeight="1" x14ac:dyDescent="0.2"/>
    <row r="7711" customFormat="1" ht="16" customHeight="1" x14ac:dyDescent="0.2"/>
    <row r="7712" customFormat="1" ht="16" customHeight="1" x14ac:dyDescent="0.2"/>
    <row r="7713" customFormat="1" ht="16" customHeight="1" x14ac:dyDescent="0.2"/>
    <row r="7714" customFormat="1" ht="16" customHeight="1" x14ac:dyDescent="0.2"/>
    <row r="7715" customFormat="1" ht="16" customHeight="1" x14ac:dyDescent="0.2"/>
    <row r="7716" customFormat="1" ht="16" customHeight="1" x14ac:dyDescent="0.2"/>
    <row r="7717" customFormat="1" ht="16" customHeight="1" x14ac:dyDescent="0.2"/>
    <row r="7718" customFormat="1" ht="16" customHeight="1" x14ac:dyDescent="0.2"/>
    <row r="7719" customFormat="1" ht="16" customHeight="1" x14ac:dyDescent="0.2"/>
    <row r="7720" customFormat="1" ht="16" customHeight="1" x14ac:dyDescent="0.2"/>
    <row r="7721" customFormat="1" ht="16" customHeight="1" x14ac:dyDescent="0.2"/>
    <row r="7722" customFormat="1" ht="16" customHeight="1" x14ac:dyDescent="0.2"/>
    <row r="7723" customFormat="1" ht="16" customHeight="1" x14ac:dyDescent="0.2"/>
    <row r="7724" customFormat="1" ht="16" customHeight="1" x14ac:dyDescent="0.2"/>
    <row r="7725" customFormat="1" ht="16" customHeight="1" x14ac:dyDescent="0.2"/>
    <row r="7726" customFormat="1" ht="16" customHeight="1" x14ac:dyDescent="0.2"/>
    <row r="7727" customFormat="1" ht="16" customHeight="1" x14ac:dyDescent="0.2"/>
    <row r="7728" customFormat="1" ht="16" customHeight="1" x14ac:dyDescent="0.2"/>
    <row r="7729" customFormat="1" ht="16" customHeight="1" x14ac:dyDescent="0.2"/>
    <row r="7730" customFormat="1" ht="16" customHeight="1" x14ac:dyDescent="0.2"/>
    <row r="7731" customFormat="1" ht="16" customHeight="1" x14ac:dyDescent="0.2"/>
    <row r="7732" customFormat="1" ht="16" customHeight="1" x14ac:dyDescent="0.2"/>
    <row r="7733" customFormat="1" ht="16" customHeight="1" x14ac:dyDescent="0.2"/>
    <row r="7734" customFormat="1" ht="16" customHeight="1" x14ac:dyDescent="0.2"/>
    <row r="7735" customFormat="1" ht="16" customHeight="1" x14ac:dyDescent="0.2"/>
    <row r="7736" customFormat="1" ht="16" customHeight="1" x14ac:dyDescent="0.2"/>
    <row r="7737" customFormat="1" ht="16" customHeight="1" x14ac:dyDescent="0.2"/>
    <row r="7738" customFormat="1" ht="16" customHeight="1" x14ac:dyDescent="0.2"/>
    <row r="7739" customFormat="1" ht="16" customHeight="1" x14ac:dyDescent="0.2"/>
    <row r="7740" customFormat="1" ht="16" customHeight="1" x14ac:dyDescent="0.2"/>
    <row r="7741" customFormat="1" ht="16" customHeight="1" x14ac:dyDescent="0.2"/>
    <row r="7742" customFormat="1" ht="16" customHeight="1" x14ac:dyDescent="0.2"/>
    <row r="7743" customFormat="1" ht="16" customHeight="1" x14ac:dyDescent="0.2"/>
    <row r="7744" customFormat="1" ht="16" customHeight="1" x14ac:dyDescent="0.2"/>
    <row r="7745" customFormat="1" ht="16" customHeight="1" x14ac:dyDescent="0.2"/>
    <row r="7746" customFormat="1" ht="16" customHeight="1" x14ac:dyDescent="0.2"/>
    <row r="7747" customFormat="1" ht="16" customHeight="1" x14ac:dyDescent="0.2"/>
    <row r="7748" customFormat="1" ht="16" customHeight="1" x14ac:dyDescent="0.2"/>
    <row r="7749" customFormat="1" ht="16" customHeight="1" x14ac:dyDescent="0.2"/>
    <row r="7750" customFormat="1" ht="16" customHeight="1" x14ac:dyDescent="0.2"/>
    <row r="7751" customFormat="1" ht="16" customHeight="1" x14ac:dyDescent="0.2"/>
    <row r="7752" customFormat="1" ht="16" customHeight="1" x14ac:dyDescent="0.2"/>
    <row r="7753" customFormat="1" ht="16" customHeight="1" x14ac:dyDescent="0.2"/>
    <row r="7754" customFormat="1" ht="16" customHeight="1" x14ac:dyDescent="0.2"/>
    <row r="7755" customFormat="1" ht="16" customHeight="1" x14ac:dyDescent="0.2"/>
    <row r="7756" customFormat="1" ht="16" customHeight="1" x14ac:dyDescent="0.2"/>
    <row r="7757" customFormat="1" ht="16" customHeight="1" x14ac:dyDescent="0.2"/>
    <row r="7758" customFormat="1" ht="16" customHeight="1" x14ac:dyDescent="0.2"/>
    <row r="7759" customFormat="1" ht="16" customHeight="1" x14ac:dyDescent="0.2"/>
    <row r="7760" customFormat="1" ht="16" customHeight="1" x14ac:dyDescent="0.2"/>
    <row r="7761" customFormat="1" ht="16" customHeight="1" x14ac:dyDescent="0.2"/>
    <row r="7762" customFormat="1" ht="16" customHeight="1" x14ac:dyDescent="0.2"/>
    <row r="7763" customFormat="1" ht="16" customHeight="1" x14ac:dyDescent="0.2"/>
    <row r="7764" customFormat="1" ht="16" customHeight="1" x14ac:dyDescent="0.2"/>
    <row r="7765" customFormat="1" ht="16" customHeight="1" x14ac:dyDescent="0.2"/>
    <row r="7766" customFormat="1" ht="16" customHeight="1" x14ac:dyDescent="0.2"/>
    <row r="7767" customFormat="1" ht="16" customHeight="1" x14ac:dyDescent="0.2"/>
    <row r="7768" customFormat="1" ht="16" customHeight="1" x14ac:dyDescent="0.2"/>
    <row r="7769" customFormat="1" ht="16" customHeight="1" x14ac:dyDescent="0.2"/>
    <row r="7770" customFormat="1" ht="16" customHeight="1" x14ac:dyDescent="0.2"/>
    <row r="7771" customFormat="1" ht="16" customHeight="1" x14ac:dyDescent="0.2"/>
    <row r="7772" customFormat="1" ht="16" customHeight="1" x14ac:dyDescent="0.2"/>
    <row r="7773" customFormat="1" ht="16" customHeight="1" x14ac:dyDescent="0.2"/>
    <row r="7774" customFormat="1" ht="16" customHeight="1" x14ac:dyDescent="0.2"/>
    <row r="7775" customFormat="1" ht="16" customHeight="1" x14ac:dyDescent="0.2"/>
    <row r="7776" customFormat="1" ht="16" customHeight="1" x14ac:dyDescent="0.2"/>
    <row r="7777" customFormat="1" ht="16" customHeight="1" x14ac:dyDescent="0.2"/>
    <row r="7778" customFormat="1" ht="16" customHeight="1" x14ac:dyDescent="0.2"/>
    <row r="7779" customFormat="1" ht="16" customHeight="1" x14ac:dyDescent="0.2"/>
    <row r="7780" customFormat="1" ht="16" customHeight="1" x14ac:dyDescent="0.2"/>
    <row r="7781" customFormat="1" ht="16" customHeight="1" x14ac:dyDescent="0.2"/>
    <row r="7782" customFormat="1" ht="16" customHeight="1" x14ac:dyDescent="0.2"/>
    <row r="7783" customFormat="1" ht="16" customHeight="1" x14ac:dyDescent="0.2"/>
    <row r="7784" customFormat="1" ht="16" customHeight="1" x14ac:dyDescent="0.2"/>
    <row r="7785" customFormat="1" ht="16" customHeight="1" x14ac:dyDescent="0.2"/>
    <row r="7786" customFormat="1" ht="16" customHeight="1" x14ac:dyDescent="0.2"/>
    <row r="7787" customFormat="1" ht="16" customHeight="1" x14ac:dyDescent="0.2"/>
    <row r="7788" customFormat="1" ht="16" customHeight="1" x14ac:dyDescent="0.2"/>
    <row r="7789" customFormat="1" ht="16" customHeight="1" x14ac:dyDescent="0.2"/>
    <row r="7790" customFormat="1" ht="16" customHeight="1" x14ac:dyDescent="0.2"/>
    <row r="7791" customFormat="1" ht="16" customHeight="1" x14ac:dyDescent="0.2"/>
    <row r="7792" customFormat="1" ht="16" customHeight="1" x14ac:dyDescent="0.2"/>
    <row r="7793" customFormat="1" ht="16" customHeight="1" x14ac:dyDescent="0.2"/>
    <row r="7794" customFormat="1" ht="16" customHeight="1" x14ac:dyDescent="0.2"/>
    <row r="7795" customFormat="1" ht="16" customHeight="1" x14ac:dyDescent="0.2"/>
    <row r="7796" customFormat="1" ht="16" customHeight="1" x14ac:dyDescent="0.2"/>
    <row r="7797" customFormat="1" ht="16" customHeight="1" x14ac:dyDescent="0.2"/>
    <row r="7798" customFormat="1" ht="16" customHeight="1" x14ac:dyDescent="0.2"/>
    <row r="7799" customFormat="1" ht="16" customHeight="1" x14ac:dyDescent="0.2"/>
    <row r="7800" customFormat="1" ht="16" customHeight="1" x14ac:dyDescent="0.2"/>
    <row r="7801" customFormat="1" ht="16" customHeight="1" x14ac:dyDescent="0.2"/>
    <row r="7802" customFormat="1" ht="16" customHeight="1" x14ac:dyDescent="0.2"/>
    <row r="7803" customFormat="1" ht="16" customHeight="1" x14ac:dyDescent="0.2"/>
    <row r="7804" customFormat="1" ht="16" customHeight="1" x14ac:dyDescent="0.2"/>
    <row r="7805" customFormat="1" ht="16" customHeight="1" x14ac:dyDescent="0.2"/>
    <row r="7806" customFormat="1" ht="16" customHeight="1" x14ac:dyDescent="0.2"/>
    <row r="7807" customFormat="1" ht="16" customHeight="1" x14ac:dyDescent="0.2"/>
    <row r="7808" customFormat="1" ht="16" customHeight="1" x14ac:dyDescent="0.2"/>
    <row r="7809" customFormat="1" ht="16" customHeight="1" x14ac:dyDescent="0.2"/>
    <row r="7810" customFormat="1" ht="16" customHeight="1" x14ac:dyDescent="0.2"/>
    <row r="7811" customFormat="1" ht="16" customHeight="1" x14ac:dyDescent="0.2"/>
    <row r="7812" customFormat="1" ht="16" customHeight="1" x14ac:dyDescent="0.2"/>
    <row r="7813" customFormat="1" ht="16" customHeight="1" x14ac:dyDescent="0.2"/>
    <row r="7814" customFormat="1" ht="16" customHeight="1" x14ac:dyDescent="0.2"/>
    <row r="7815" customFormat="1" ht="16" customHeight="1" x14ac:dyDescent="0.2"/>
    <row r="7816" customFormat="1" ht="16" customHeight="1" x14ac:dyDescent="0.2"/>
    <row r="7817" customFormat="1" ht="16" customHeight="1" x14ac:dyDescent="0.2"/>
    <row r="7818" customFormat="1" ht="16" customHeight="1" x14ac:dyDescent="0.2"/>
    <row r="7819" customFormat="1" ht="16" customHeight="1" x14ac:dyDescent="0.2"/>
    <row r="7820" customFormat="1" ht="16" customHeight="1" x14ac:dyDescent="0.2"/>
    <row r="7821" customFormat="1" ht="16" customHeight="1" x14ac:dyDescent="0.2"/>
    <row r="7822" customFormat="1" ht="16" customHeight="1" x14ac:dyDescent="0.2"/>
    <row r="7823" customFormat="1" ht="16" customHeight="1" x14ac:dyDescent="0.2"/>
    <row r="7824" customFormat="1" ht="16" customHeight="1" x14ac:dyDescent="0.2"/>
    <row r="7825" customFormat="1" ht="16" customHeight="1" x14ac:dyDescent="0.2"/>
    <row r="7826" customFormat="1" ht="16" customHeight="1" x14ac:dyDescent="0.2"/>
    <row r="7827" customFormat="1" ht="16" customHeight="1" x14ac:dyDescent="0.2"/>
    <row r="7828" customFormat="1" ht="16" customHeight="1" x14ac:dyDescent="0.2"/>
    <row r="7829" customFormat="1" ht="16" customHeight="1" x14ac:dyDescent="0.2"/>
    <row r="7830" customFormat="1" ht="16" customHeight="1" x14ac:dyDescent="0.2"/>
    <row r="7831" customFormat="1" ht="16" customHeight="1" x14ac:dyDescent="0.2"/>
    <row r="7832" customFormat="1" ht="16" customHeight="1" x14ac:dyDescent="0.2"/>
    <row r="7833" customFormat="1" ht="16" customHeight="1" x14ac:dyDescent="0.2"/>
    <row r="7834" customFormat="1" ht="16" customHeight="1" x14ac:dyDescent="0.2"/>
    <row r="7835" customFormat="1" ht="16" customHeight="1" x14ac:dyDescent="0.2"/>
    <row r="7836" customFormat="1" ht="16" customHeight="1" x14ac:dyDescent="0.2"/>
    <row r="7837" customFormat="1" ht="16" customHeight="1" x14ac:dyDescent="0.2"/>
    <row r="7838" customFormat="1" ht="16" customHeight="1" x14ac:dyDescent="0.2"/>
    <row r="7839" customFormat="1" ht="16" customHeight="1" x14ac:dyDescent="0.2"/>
    <row r="7840" customFormat="1" ht="16" customHeight="1" x14ac:dyDescent="0.2"/>
    <row r="7841" customFormat="1" ht="16" customHeight="1" x14ac:dyDescent="0.2"/>
    <row r="7842" customFormat="1" ht="16" customHeight="1" x14ac:dyDescent="0.2"/>
    <row r="7843" customFormat="1" ht="16" customHeight="1" x14ac:dyDescent="0.2"/>
    <row r="7844" customFormat="1" ht="16" customHeight="1" x14ac:dyDescent="0.2"/>
    <row r="7845" customFormat="1" ht="16" customHeight="1" x14ac:dyDescent="0.2"/>
    <row r="7846" customFormat="1" ht="16" customHeight="1" x14ac:dyDescent="0.2"/>
    <row r="7847" customFormat="1" ht="16" customHeight="1" x14ac:dyDescent="0.2"/>
    <row r="7848" customFormat="1" ht="16" customHeight="1" x14ac:dyDescent="0.2"/>
    <row r="7849" customFormat="1" ht="16" customHeight="1" x14ac:dyDescent="0.2"/>
    <row r="7850" customFormat="1" ht="16" customHeight="1" x14ac:dyDescent="0.2"/>
    <row r="7851" customFormat="1" ht="16" customHeight="1" x14ac:dyDescent="0.2"/>
    <row r="7852" customFormat="1" ht="16" customHeight="1" x14ac:dyDescent="0.2"/>
    <row r="7853" customFormat="1" ht="16" customHeight="1" x14ac:dyDescent="0.2"/>
    <row r="7854" customFormat="1" ht="16" customHeight="1" x14ac:dyDescent="0.2"/>
    <row r="7855" customFormat="1" ht="16" customHeight="1" x14ac:dyDescent="0.2"/>
    <row r="7856" customFormat="1" ht="16" customHeight="1" x14ac:dyDescent="0.2"/>
    <row r="7857" customFormat="1" ht="16" customHeight="1" x14ac:dyDescent="0.2"/>
    <row r="7858" customFormat="1" ht="16" customHeight="1" x14ac:dyDescent="0.2"/>
    <row r="7859" customFormat="1" ht="16" customHeight="1" x14ac:dyDescent="0.2"/>
    <row r="7860" customFormat="1" ht="16" customHeight="1" x14ac:dyDescent="0.2"/>
    <row r="7861" customFormat="1" ht="16" customHeight="1" x14ac:dyDescent="0.2"/>
    <row r="7862" customFormat="1" ht="16" customHeight="1" x14ac:dyDescent="0.2"/>
    <row r="7863" customFormat="1" ht="16" customHeight="1" x14ac:dyDescent="0.2"/>
    <row r="7864" customFormat="1" ht="16" customHeight="1" x14ac:dyDescent="0.2"/>
    <row r="7865" customFormat="1" ht="16" customHeight="1" x14ac:dyDescent="0.2"/>
    <row r="7866" customFormat="1" ht="16" customHeight="1" x14ac:dyDescent="0.2"/>
    <row r="7867" customFormat="1" ht="16" customHeight="1" x14ac:dyDescent="0.2"/>
    <row r="7868" customFormat="1" ht="16" customHeight="1" x14ac:dyDescent="0.2"/>
    <row r="7869" customFormat="1" ht="16" customHeight="1" x14ac:dyDescent="0.2"/>
    <row r="7870" customFormat="1" ht="16" customHeight="1" x14ac:dyDescent="0.2"/>
    <row r="7871" customFormat="1" ht="16" customHeight="1" x14ac:dyDescent="0.2"/>
    <row r="7872" customFormat="1" ht="16" customHeight="1" x14ac:dyDescent="0.2"/>
    <row r="7873" customFormat="1" ht="16" customHeight="1" x14ac:dyDescent="0.2"/>
    <row r="7874" customFormat="1" ht="16" customHeight="1" x14ac:dyDescent="0.2"/>
    <row r="7875" customFormat="1" ht="16" customHeight="1" x14ac:dyDescent="0.2"/>
    <row r="7876" customFormat="1" ht="16" customHeight="1" x14ac:dyDescent="0.2"/>
    <row r="7877" customFormat="1" ht="16" customHeight="1" x14ac:dyDescent="0.2"/>
    <row r="7878" customFormat="1" ht="16" customHeight="1" x14ac:dyDescent="0.2"/>
    <row r="7879" customFormat="1" ht="16" customHeight="1" x14ac:dyDescent="0.2"/>
    <row r="7880" customFormat="1" ht="16" customHeight="1" x14ac:dyDescent="0.2"/>
    <row r="7881" customFormat="1" ht="16" customHeight="1" x14ac:dyDescent="0.2"/>
    <row r="7882" customFormat="1" ht="16" customHeight="1" x14ac:dyDescent="0.2"/>
    <row r="7883" customFormat="1" ht="16" customHeight="1" x14ac:dyDescent="0.2"/>
    <row r="7884" customFormat="1" ht="16" customHeight="1" x14ac:dyDescent="0.2"/>
    <row r="7885" customFormat="1" ht="16" customHeight="1" x14ac:dyDescent="0.2"/>
    <row r="7886" customFormat="1" ht="16" customHeight="1" x14ac:dyDescent="0.2"/>
    <row r="7887" customFormat="1" ht="16" customHeight="1" x14ac:dyDescent="0.2"/>
    <row r="7888" customFormat="1" ht="16" customHeight="1" x14ac:dyDescent="0.2"/>
    <row r="7889" customFormat="1" ht="16" customHeight="1" x14ac:dyDescent="0.2"/>
    <row r="7890" customFormat="1" ht="16" customHeight="1" x14ac:dyDescent="0.2"/>
    <row r="7891" customFormat="1" ht="16" customHeight="1" x14ac:dyDescent="0.2"/>
    <row r="7892" customFormat="1" ht="16" customHeight="1" x14ac:dyDescent="0.2"/>
    <row r="7893" customFormat="1" ht="16" customHeight="1" x14ac:dyDescent="0.2"/>
    <row r="7894" customFormat="1" ht="16" customHeight="1" x14ac:dyDescent="0.2"/>
    <row r="7895" customFormat="1" ht="16" customHeight="1" x14ac:dyDescent="0.2"/>
    <row r="7896" customFormat="1" ht="16" customHeight="1" x14ac:dyDescent="0.2"/>
    <row r="7897" customFormat="1" ht="16" customHeight="1" x14ac:dyDescent="0.2"/>
    <row r="7898" customFormat="1" ht="16" customHeight="1" x14ac:dyDescent="0.2"/>
    <row r="7899" customFormat="1" ht="16" customHeight="1" x14ac:dyDescent="0.2"/>
    <row r="7900" customFormat="1" ht="16" customHeight="1" x14ac:dyDescent="0.2"/>
    <row r="7901" customFormat="1" ht="16" customHeight="1" x14ac:dyDescent="0.2"/>
    <row r="7902" customFormat="1" ht="16" customHeight="1" x14ac:dyDescent="0.2"/>
    <row r="7903" customFormat="1" ht="16" customHeight="1" x14ac:dyDescent="0.2"/>
    <row r="7904" customFormat="1" ht="16" customHeight="1" x14ac:dyDescent="0.2"/>
    <row r="7905" customFormat="1" ht="16" customHeight="1" x14ac:dyDescent="0.2"/>
    <row r="7906" customFormat="1" ht="16" customHeight="1" x14ac:dyDescent="0.2"/>
    <row r="7907" customFormat="1" ht="16" customHeight="1" x14ac:dyDescent="0.2"/>
    <row r="7908" customFormat="1" ht="16" customHeight="1" x14ac:dyDescent="0.2"/>
    <row r="7909" customFormat="1" ht="16" customHeight="1" x14ac:dyDescent="0.2"/>
    <row r="7910" customFormat="1" ht="16" customHeight="1" x14ac:dyDescent="0.2"/>
    <row r="7911" customFormat="1" ht="16" customHeight="1" x14ac:dyDescent="0.2"/>
    <row r="7912" customFormat="1" ht="16" customHeight="1" x14ac:dyDescent="0.2"/>
    <row r="7913" customFormat="1" ht="16" customHeight="1" x14ac:dyDescent="0.2"/>
    <row r="7914" customFormat="1" ht="16" customHeight="1" x14ac:dyDescent="0.2"/>
    <row r="7915" customFormat="1" ht="16" customHeight="1" x14ac:dyDescent="0.2"/>
    <row r="7916" customFormat="1" ht="16" customHeight="1" x14ac:dyDescent="0.2"/>
    <row r="7917" customFormat="1" ht="16" customHeight="1" x14ac:dyDescent="0.2"/>
    <row r="7918" customFormat="1" ht="16" customHeight="1" x14ac:dyDescent="0.2"/>
    <row r="7919" customFormat="1" ht="16" customHeight="1" x14ac:dyDescent="0.2"/>
    <row r="7920" customFormat="1" ht="16" customHeight="1" x14ac:dyDescent="0.2"/>
    <row r="7921" customFormat="1" ht="16" customHeight="1" x14ac:dyDescent="0.2"/>
    <row r="7922" customFormat="1" ht="16" customHeight="1" x14ac:dyDescent="0.2"/>
    <row r="7923" customFormat="1" ht="16" customHeight="1" x14ac:dyDescent="0.2"/>
    <row r="7924" customFormat="1" ht="16" customHeight="1" x14ac:dyDescent="0.2"/>
    <row r="7925" customFormat="1" ht="16" customHeight="1" x14ac:dyDescent="0.2"/>
    <row r="7926" customFormat="1" ht="16" customHeight="1" x14ac:dyDescent="0.2"/>
    <row r="7927" customFormat="1" ht="16" customHeight="1" x14ac:dyDescent="0.2"/>
    <row r="7928" customFormat="1" ht="16" customHeight="1" x14ac:dyDescent="0.2"/>
    <row r="7929" customFormat="1" ht="16" customHeight="1" x14ac:dyDescent="0.2"/>
    <row r="7930" customFormat="1" ht="16" customHeight="1" x14ac:dyDescent="0.2"/>
    <row r="7931" customFormat="1" ht="16" customHeight="1" x14ac:dyDescent="0.2"/>
    <row r="7932" customFormat="1" ht="16" customHeight="1" x14ac:dyDescent="0.2"/>
    <row r="7933" customFormat="1" ht="16" customHeight="1" x14ac:dyDescent="0.2"/>
    <row r="7934" customFormat="1" ht="16" customHeight="1" x14ac:dyDescent="0.2"/>
    <row r="7935" customFormat="1" ht="16" customHeight="1" x14ac:dyDescent="0.2"/>
    <row r="7936" customFormat="1" ht="16" customHeight="1" x14ac:dyDescent="0.2"/>
    <row r="7937" customFormat="1" ht="16" customHeight="1" x14ac:dyDescent="0.2"/>
    <row r="7938" customFormat="1" ht="16" customHeight="1" x14ac:dyDescent="0.2"/>
    <row r="7939" customFormat="1" ht="16" customHeight="1" x14ac:dyDescent="0.2"/>
    <row r="7940" customFormat="1" ht="16" customHeight="1" x14ac:dyDescent="0.2"/>
    <row r="7941" customFormat="1" ht="16" customHeight="1" x14ac:dyDescent="0.2"/>
    <row r="7942" customFormat="1" ht="16" customHeight="1" x14ac:dyDescent="0.2"/>
    <row r="7943" customFormat="1" ht="16" customHeight="1" x14ac:dyDescent="0.2"/>
    <row r="7944" customFormat="1" ht="16" customHeight="1" x14ac:dyDescent="0.2"/>
    <row r="7945" customFormat="1" ht="16" customHeight="1" x14ac:dyDescent="0.2"/>
    <row r="7946" customFormat="1" ht="16" customHeight="1" x14ac:dyDescent="0.2"/>
    <row r="7947" customFormat="1" ht="16" customHeight="1" x14ac:dyDescent="0.2"/>
    <row r="7948" customFormat="1" ht="16" customHeight="1" x14ac:dyDescent="0.2"/>
    <row r="7949" customFormat="1" ht="16" customHeight="1" x14ac:dyDescent="0.2"/>
    <row r="7950" customFormat="1" ht="16" customHeight="1" x14ac:dyDescent="0.2"/>
    <row r="7951" customFormat="1" ht="16" customHeight="1" x14ac:dyDescent="0.2"/>
    <row r="7952" customFormat="1" ht="16" customHeight="1" x14ac:dyDescent="0.2"/>
    <row r="7953" customFormat="1" ht="16" customHeight="1" x14ac:dyDescent="0.2"/>
    <row r="7954" customFormat="1" ht="16" customHeight="1" x14ac:dyDescent="0.2"/>
    <row r="7955" customFormat="1" ht="16" customHeight="1" x14ac:dyDescent="0.2"/>
    <row r="7956" customFormat="1" ht="16" customHeight="1" x14ac:dyDescent="0.2"/>
    <row r="7957" customFormat="1" ht="16" customHeight="1" x14ac:dyDescent="0.2"/>
    <row r="7958" customFormat="1" ht="16" customHeight="1" x14ac:dyDescent="0.2"/>
    <row r="7959" customFormat="1" ht="16" customHeight="1" x14ac:dyDescent="0.2"/>
    <row r="7960" customFormat="1" ht="16" customHeight="1" x14ac:dyDescent="0.2"/>
    <row r="7961" customFormat="1" ht="16" customHeight="1" x14ac:dyDescent="0.2"/>
    <row r="7962" customFormat="1" ht="16" customHeight="1" x14ac:dyDescent="0.2"/>
    <row r="7963" customFormat="1" ht="16" customHeight="1" x14ac:dyDescent="0.2"/>
    <row r="7964" customFormat="1" ht="16" customHeight="1" x14ac:dyDescent="0.2"/>
    <row r="7965" customFormat="1" ht="16" customHeight="1" x14ac:dyDescent="0.2"/>
    <row r="7966" customFormat="1" ht="16" customHeight="1" x14ac:dyDescent="0.2"/>
    <row r="7967" customFormat="1" ht="16" customHeight="1" x14ac:dyDescent="0.2"/>
    <row r="7968" customFormat="1" ht="16" customHeight="1" x14ac:dyDescent="0.2"/>
    <row r="7969" customFormat="1" ht="16" customHeight="1" x14ac:dyDescent="0.2"/>
    <row r="7970" customFormat="1" ht="16" customHeight="1" x14ac:dyDescent="0.2"/>
    <row r="7971" customFormat="1" ht="16" customHeight="1" x14ac:dyDescent="0.2"/>
    <row r="7972" customFormat="1" ht="16" customHeight="1" x14ac:dyDescent="0.2"/>
    <row r="7973" customFormat="1" ht="16" customHeight="1" x14ac:dyDescent="0.2"/>
    <row r="7974" customFormat="1" ht="16" customHeight="1" x14ac:dyDescent="0.2"/>
    <row r="7975" customFormat="1" ht="16" customHeight="1" x14ac:dyDescent="0.2"/>
    <row r="7976" customFormat="1" ht="16" customHeight="1" x14ac:dyDescent="0.2"/>
    <row r="7977" customFormat="1" ht="16" customHeight="1" x14ac:dyDescent="0.2"/>
    <row r="7978" customFormat="1" ht="16" customHeight="1" x14ac:dyDescent="0.2"/>
    <row r="7979" customFormat="1" ht="16" customHeight="1" x14ac:dyDescent="0.2"/>
    <row r="7980" customFormat="1" ht="16" customHeight="1" x14ac:dyDescent="0.2"/>
    <row r="7981" customFormat="1" ht="16" customHeight="1" x14ac:dyDescent="0.2"/>
    <row r="7982" customFormat="1" ht="16" customHeight="1" x14ac:dyDescent="0.2"/>
    <row r="7983" customFormat="1" ht="16" customHeight="1" x14ac:dyDescent="0.2"/>
    <row r="7984" customFormat="1" ht="16" customHeight="1" x14ac:dyDescent="0.2"/>
    <row r="7985" customFormat="1" ht="16" customHeight="1" x14ac:dyDescent="0.2"/>
    <row r="7986" customFormat="1" ht="16" customHeight="1" x14ac:dyDescent="0.2"/>
    <row r="7987" customFormat="1" ht="16" customHeight="1" x14ac:dyDescent="0.2"/>
    <row r="7988" customFormat="1" ht="16" customHeight="1" x14ac:dyDescent="0.2"/>
    <row r="7989" customFormat="1" ht="16" customHeight="1" x14ac:dyDescent="0.2"/>
    <row r="7990" customFormat="1" ht="16" customHeight="1" x14ac:dyDescent="0.2"/>
    <row r="7991" customFormat="1" ht="16" customHeight="1" x14ac:dyDescent="0.2"/>
    <row r="7992" customFormat="1" ht="16" customHeight="1" x14ac:dyDescent="0.2"/>
    <row r="7993" customFormat="1" ht="16" customHeight="1" x14ac:dyDescent="0.2"/>
    <row r="7994" customFormat="1" ht="16" customHeight="1" x14ac:dyDescent="0.2"/>
    <row r="7995" customFormat="1" ht="16" customHeight="1" x14ac:dyDescent="0.2"/>
    <row r="7996" customFormat="1" ht="16" customHeight="1" x14ac:dyDescent="0.2"/>
    <row r="7997" customFormat="1" ht="16" customHeight="1" x14ac:dyDescent="0.2"/>
    <row r="7998" customFormat="1" ht="16" customHeight="1" x14ac:dyDescent="0.2"/>
    <row r="7999" customFormat="1" ht="16" customHeight="1" x14ac:dyDescent="0.2"/>
    <row r="8000" customFormat="1" ht="16" customHeight="1" x14ac:dyDescent="0.2"/>
    <row r="8001" customFormat="1" ht="16" customHeight="1" x14ac:dyDescent="0.2"/>
    <row r="8002" customFormat="1" ht="16" customHeight="1" x14ac:dyDescent="0.2"/>
    <row r="8003" customFormat="1" ht="16" customHeight="1" x14ac:dyDescent="0.2"/>
    <row r="8004" customFormat="1" ht="16" customHeight="1" x14ac:dyDescent="0.2"/>
    <row r="8005" customFormat="1" ht="16" customHeight="1" x14ac:dyDescent="0.2"/>
    <row r="8006" customFormat="1" ht="16" customHeight="1" x14ac:dyDescent="0.2"/>
    <row r="8007" customFormat="1" ht="16" customHeight="1" x14ac:dyDescent="0.2"/>
    <row r="8008" customFormat="1" ht="16" customHeight="1" x14ac:dyDescent="0.2"/>
    <row r="8009" customFormat="1" ht="16" customHeight="1" x14ac:dyDescent="0.2"/>
    <row r="8010" customFormat="1" ht="16" customHeight="1" x14ac:dyDescent="0.2"/>
    <row r="8011" customFormat="1" ht="16" customHeight="1" x14ac:dyDescent="0.2"/>
    <row r="8012" customFormat="1" ht="16" customHeight="1" x14ac:dyDescent="0.2"/>
    <row r="8013" customFormat="1" ht="16" customHeight="1" x14ac:dyDescent="0.2"/>
    <row r="8014" customFormat="1" ht="16" customHeight="1" x14ac:dyDescent="0.2"/>
    <row r="8015" customFormat="1" ht="16" customHeight="1" x14ac:dyDescent="0.2"/>
    <row r="8016" customFormat="1" ht="16" customHeight="1" x14ac:dyDescent="0.2"/>
    <row r="8017" customFormat="1" ht="16" customHeight="1" x14ac:dyDescent="0.2"/>
    <row r="8018" customFormat="1" ht="16" customHeight="1" x14ac:dyDescent="0.2"/>
    <row r="8019" customFormat="1" ht="16" customHeight="1" x14ac:dyDescent="0.2"/>
    <row r="8020" customFormat="1" ht="16" customHeight="1" x14ac:dyDescent="0.2"/>
    <row r="8021" customFormat="1" ht="16" customHeight="1" x14ac:dyDescent="0.2"/>
    <row r="8022" customFormat="1" ht="16" customHeight="1" x14ac:dyDescent="0.2"/>
    <row r="8023" customFormat="1" ht="16" customHeight="1" x14ac:dyDescent="0.2"/>
    <row r="8024" customFormat="1" ht="16" customHeight="1" x14ac:dyDescent="0.2"/>
    <row r="8025" customFormat="1" ht="16" customHeight="1" x14ac:dyDescent="0.2"/>
    <row r="8026" customFormat="1" ht="16" customHeight="1" x14ac:dyDescent="0.2"/>
    <row r="8027" customFormat="1" ht="16" customHeight="1" x14ac:dyDescent="0.2"/>
    <row r="8028" customFormat="1" ht="16" customHeight="1" x14ac:dyDescent="0.2"/>
    <row r="8029" customFormat="1" ht="16" customHeight="1" x14ac:dyDescent="0.2"/>
    <row r="8030" customFormat="1" ht="16" customHeight="1" x14ac:dyDescent="0.2"/>
    <row r="8031" customFormat="1" ht="16" customHeight="1" x14ac:dyDescent="0.2"/>
    <row r="8032" customFormat="1" ht="16" customHeight="1" x14ac:dyDescent="0.2"/>
    <row r="8033" customFormat="1" ht="16" customHeight="1" x14ac:dyDescent="0.2"/>
    <row r="8034" customFormat="1" ht="16" customHeight="1" x14ac:dyDescent="0.2"/>
    <row r="8035" customFormat="1" ht="16" customHeight="1" x14ac:dyDescent="0.2"/>
    <row r="8036" customFormat="1" ht="16" customHeight="1" x14ac:dyDescent="0.2"/>
    <row r="8037" customFormat="1" ht="16" customHeight="1" x14ac:dyDescent="0.2"/>
    <row r="8038" customFormat="1" ht="16" customHeight="1" x14ac:dyDescent="0.2"/>
    <row r="8039" customFormat="1" ht="16" customHeight="1" x14ac:dyDescent="0.2"/>
    <row r="8040" customFormat="1" ht="16" customHeight="1" x14ac:dyDescent="0.2"/>
    <row r="8041" customFormat="1" ht="16" customHeight="1" x14ac:dyDescent="0.2"/>
    <row r="8042" customFormat="1" ht="16" customHeight="1" x14ac:dyDescent="0.2"/>
    <row r="8043" customFormat="1" ht="16" customHeight="1" x14ac:dyDescent="0.2"/>
    <row r="8044" customFormat="1" ht="16" customHeight="1" x14ac:dyDescent="0.2"/>
    <row r="8045" customFormat="1" ht="16" customHeight="1" x14ac:dyDescent="0.2"/>
    <row r="8046" customFormat="1" ht="16" customHeight="1" x14ac:dyDescent="0.2"/>
    <row r="8047" customFormat="1" ht="16" customHeight="1" x14ac:dyDescent="0.2"/>
    <row r="8048" customFormat="1" ht="16" customHeight="1" x14ac:dyDescent="0.2"/>
    <row r="8049" customFormat="1" ht="16" customHeight="1" x14ac:dyDescent="0.2"/>
    <row r="8050" customFormat="1" ht="16" customHeight="1" x14ac:dyDescent="0.2"/>
    <row r="8051" customFormat="1" ht="16" customHeight="1" x14ac:dyDescent="0.2"/>
    <row r="8052" customFormat="1" ht="16" customHeight="1" x14ac:dyDescent="0.2"/>
    <row r="8053" customFormat="1" ht="16" customHeight="1" x14ac:dyDescent="0.2"/>
    <row r="8054" customFormat="1" ht="16" customHeight="1" x14ac:dyDescent="0.2"/>
    <row r="8055" customFormat="1" ht="16" customHeight="1" x14ac:dyDescent="0.2"/>
    <row r="8056" customFormat="1" ht="16" customHeight="1" x14ac:dyDescent="0.2"/>
    <row r="8057" customFormat="1" ht="16" customHeight="1" x14ac:dyDescent="0.2"/>
    <row r="8058" customFormat="1" ht="16" customHeight="1" x14ac:dyDescent="0.2"/>
    <row r="8059" customFormat="1" ht="16" customHeight="1" x14ac:dyDescent="0.2"/>
    <row r="8060" customFormat="1" ht="16" customHeight="1" x14ac:dyDescent="0.2"/>
    <row r="8061" customFormat="1" ht="16" customHeight="1" x14ac:dyDescent="0.2"/>
    <row r="8062" customFormat="1" ht="16" customHeight="1" x14ac:dyDescent="0.2"/>
    <row r="8063" customFormat="1" ht="16" customHeight="1" x14ac:dyDescent="0.2"/>
    <row r="8064" customFormat="1" ht="16" customHeight="1" x14ac:dyDescent="0.2"/>
    <row r="8065" customFormat="1" ht="16" customHeight="1" x14ac:dyDescent="0.2"/>
    <row r="8066" customFormat="1" ht="16" customHeight="1" x14ac:dyDescent="0.2"/>
    <row r="8067" customFormat="1" ht="16" customHeight="1" x14ac:dyDescent="0.2"/>
    <row r="8068" customFormat="1" ht="16" customHeight="1" x14ac:dyDescent="0.2"/>
    <row r="8069" customFormat="1" ht="16" customHeight="1" x14ac:dyDescent="0.2"/>
    <row r="8070" customFormat="1" ht="16" customHeight="1" x14ac:dyDescent="0.2"/>
    <row r="8071" customFormat="1" ht="16" customHeight="1" x14ac:dyDescent="0.2"/>
    <row r="8072" customFormat="1" ht="16" customHeight="1" x14ac:dyDescent="0.2"/>
    <row r="8073" customFormat="1" ht="16" customHeight="1" x14ac:dyDescent="0.2"/>
    <row r="8074" customFormat="1" ht="16" customHeight="1" x14ac:dyDescent="0.2"/>
    <row r="8075" customFormat="1" ht="16" customHeight="1" x14ac:dyDescent="0.2"/>
    <row r="8076" customFormat="1" ht="16" customHeight="1" x14ac:dyDescent="0.2"/>
    <row r="8077" customFormat="1" ht="16" customHeight="1" x14ac:dyDescent="0.2"/>
    <row r="8078" customFormat="1" ht="16" customHeight="1" x14ac:dyDescent="0.2"/>
    <row r="8079" customFormat="1" ht="16" customHeight="1" x14ac:dyDescent="0.2"/>
    <row r="8080" customFormat="1" ht="16" customHeight="1" x14ac:dyDescent="0.2"/>
    <row r="8081" customFormat="1" ht="16" customHeight="1" x14ac:dyDescent="0.2"/>
    <row r="8082" customFormat="1" ht="16" customHeight="1" x14ac:dyDescent="0.2"/>
    <row r="8083" customFormat="1" ht="16" customHeight="1" x14ac:dyDescent="0.2"/>
    <row r="8084" customFormat="1" ht="16" customHeight="1" x14ac:dyDescent="0.2"/>
    <row r="8085" customFormat="1" ht="16" customHeight="1" x14ac:dyDescent="0.2"/>
    <row r="8086" customFormat="1" ht="16" customHeight="1" x14ac:dyDescent="0.2"/>
    <row r="8087" customFormat="1" ht="16" customHeight="1" x14ac:dyDescent="0.2"/>
    <row r="8088" customFormat="1" ht="16" customHeight="1" x14ac:dyDescent="0.2"/>
    <row r="8089" customFormat="1" ht="16" customHeight="1" x14ac:dyDescent="0.2"/>
    <row r="8090" customFormat="1" ht="16" customHeight="1" x14ac:dyDescent="0.2"/>
    <row r="8091" customFormat="1" ht="16" customHeight="1" x14ac:dyDescent="0.2"/>
    <row r="8092" customFormat="1" ht="16" customHeight="1" x14ac:dyDescent="0.2"/>
    <row r="8093" customFormat="1" ht="16" customHeight="1" x14ac:dyDescent="0.2"/>
    <row r="8094" customFormat="1" ht="16" customHeight="1" x14ac:dyDescent="0.2"/>
    <row r="8095" customFormat="1" ht="16" customHeight="1" x14ac:dyDescent="0.2"/>
    <row r="8096" customFormat="1" ht="16" customHeight="1" x14ac:dyDescent="0.2"/>
    <row r="8097" customFormat="1" ht="16" customHeight="1" x14ac:dyDescent="0.2"/>
    <row r="8098" customFormat="1" ht="16" customHeight="1" x14ac:dyDescent="0.2"/>
    <row r="8099" customFormat="1" ht="16" customHeight="1" x14ac:dyDescent="0.2"/>
    <row r="8100" customFormat="1" ht="16" customHeight="1" x14ac:dyDescent="0.2"/>
    <row r="8101" customFormat="1" ht="16" customHeight="1" x14ac:dyDescent="0.2"/>
    <row r="8102" customFormat="1" ht="16" customHeight="1" x14ac:dyDescent="0.2"/>
    <row r="8103" customFormat="1" ht="16" customHeight="1" x14ac:dyDescent="0.2"/>
    <row r="8104" customFormat="1" ht="16" customHeight="1" x14ac:dyDescent="0.2"/>
    <row r="8105" customFormat="1" ht="16" customHeight="1" x14ac:dyDescent="0.2"/>
    <row r="8106" customFormat="1" ht="16" customHeight="1" x14ac:dyDescent="0.2"/>
    <row r="8107" customFormat="1" ht="16" customHeight="1" x14ac:dyDescent="0.2"/>
    <row r="8108" customFormat="1" ht="16" customHeight="1" x14ac:dyDescent="0.2"/>
    <row r="8109" customFormat="1" ht="16" customHeight="1" x14ac:dyDescent="0.2"/>
    <row r="8110" customFormat="1" ht="16" customHeight="1" x14ac:dyDescent="0.2"/>
    <row r="8111" customFormat="1" ht="16" customHeight="1" x14ac:dyDescent="0.2"/>
    <row r="8112" customFormat="1" ht="16" customHeight="1" x14ac:dyDescent="0.2"/>
    <row r="8113" customFormat="1" ht="16" customHeight="1" x14ac:dyDescent="0.2"/>
    <row r="8114" customFormat="1" ht="16" customHeight="1" x14ac:dyDescent="0.2"/>
    <row r="8115" customFormat="1" ht="16" customHeight="1" x14ac:dyDescent="0.2"/>
    <row r="8116" customFormat="1" ht="16" customHeight="1" x14ac:dyDescent="0.2"/>
    <row r="8117" customFormat="1" ht="16" customHeight="1" x14ac:dyDescent="0.2"/>
    <row r="8118" customFormat="1" ht="16" customHeight="1" x14ac:dyDescent="0.2"/>
    <row r="8119" customFormat="1" ht="16" customHeight="1" x14ac:dyDescent="0.2"/>
    <row r="8120" customFormat="1" ht="16" customHeight="1" x14ac:dyDescent="0.2"/>
    <row r="8121" customFormat="1" ht="16" customHeight="1" x14ac:dyDescent="0.2"/>
    <row r="8122" customFormat="1" ht="16" customHeight="1" x14ac:dyDescent="0.2"/>
    <row r="8123" customFormat="1" ht="16" customHeight="1" x14ac:dyDescent="0.2"/>
    <row r="8124" customFormat="1" ht="16" customHeight="1" x14ac:dyDescent="0.2"/>
    <row r="8125" customFormat="1" ht="16" customHeight="1" x14ac:dyDescent="0.2"/>
    <row r="8126" customFormat="1" ht="16" customHeight="1" x14ac:dyDescent="0.2"/>
    <row r="8127" customFormat="1" ht="16" customHeight="1" x14ac:dyDescent="0.2"/>
    <row r="8128" customFormat="1" ht="16" customHeight="1" x14ac:dyDescent="0.2"/>
    <row r="8129" customFormat="1" ht="16" customHeight="1" x14ac:dyDescent="0.2"/>
    <row r="8130" customFormat="1" ht="16" customHeight="1" x14ac:dyDescent="0.2"/>
    <row r="8131" customFormat="1" ht="16" customHeight="1" x14ac:dyDescent="0.2"/>
    <row r="8132" customFormat="1" ht="16" customHeight="1" x14ac:dyDescent="0.2"/>
    <row r="8133" customFormat="1" ht="16" customHeight="1" x14ac:dyDescent="0.2"/>
    <row r="8134" customFormat="1" ht="16" customHeight="1" x14ac:dyDescent="0.2"/>
    <row r="8135" customFormat="1" ht="16" customHeight="1" x14ac:dyDescent="0.2"/>
    <row r="8136" customFormat="1" ht="16" customHeight="1" x14ac:dyDescent="0.2"/>
    <row r="8137" customFormat="1" ht="16" customHeight="1" x14ac:dyDescent="0.2"/>
    <row r="8138" customFormat="1" ht="16" customHeight="1" x14ac:dyDescent="0.2"/>
    <row r="8139" customFormat="1" ht="16" customHeight="1" x14ac:dyDescent="0.2"/>
    <row r="8140" customFormat="1" ht="16" customHeight="1" x14ac:dyDescent="0.2"/>
    <row r="8141" customFormat="1" ht="16" customHeight="1" x14ac:dyDescent="0.2"/>
    <row r="8142" customFormat="1" ht="16" customHeight="1" x14ac:dyDescent="0.2"/>
    <row r="8143" customFormat="1" ht="16" customHeight="1" x14ac:dyDescent="0.2"/>
    <row r="8144" customFormat="1" ht="16" customHeight="1" x14ac:dyDescent="0.2"/>
    <row r="8145" customFormat="1" ht="16" customHeight="1" x14ac:dyDescent="0.2"/>
    <row r="8146" customFormat="1" ht="16" customHeight="1" x14ac:dyDescent="0.2"/>
    <row r="8147" customFormat="1" ht="16" customHeight="1" x14ac:dyDescent="0.2"/>
    <row r="8148" customFormat="1" ht="16" customHeight="1" x14ac:dyDescent="0.2"/>
    <row r="8149" customFormat="1" ht="16" customHeight="1" x14ac:dyDescent="0.2"/>
    <row r="8150" customFormat="1" ht="16" customHeight="1" x14ac:dyDescent="0.2"/>
    <row r="8151" customFormat="1" ht="16" customHeight="1" x14ac:dyDescent="0.2"/>
    <row r="8152" customFormat="1" ht="16" customHeight="1" x14ac:dyDescent="0.2"/>
    <row r="8153" customFormat="1" ht="16" customHeight="1" x14ac:dyDescent="0.2"/>
    <row r="8154" customFormat="1" ht="16" customHeight="1" x14ac:dyDescent="0.2"/>
    <row r="8155" customFormat="1" ht="16" customHeight="1" x14ac:dyDescent="0.2"/>
    <row r="8156" customFormat="1" ht="16" customHeight="1" x14ac:dyDescent="0.2"/>
    <row r="8157" customFormat="1" ht="16" customHeight="1" x14ac:dyDescent="0.2"/>
    <row r="8158" customFormat="1" ht="16" customHeight="1" x14ac:dyDescent="0.2"/>
    <row r="8159" customFormat="1" ht="16" customHeight="1" x14ac:dyDescent="0.2"/>
    <row r="8160" customFormat="1" ht="16" customHeight="1" x14ac:dyDescent="0.2"/>
    <row r="8161" customFormat="1" ht="16" customHeight="1" x14ac:dyDescent="0.2"/>
    <row r="8162" customFormat="1" ht="16" customHeight="1" x14ac:dyDescent="0.2"/>
    <row r="8163" customFormat="1" ht="16" customHeight="1" x14ac:dyDescent="0.2"/>
    <row r="8164" customFormat="1" ht="16" customHeight="1" x14ac:dyDescent="0.2"/>
    <row r="8165" customFormat="1" ht="16" customHeight="1" x14ac:dyDescent="0.2"/>
    <row r="8166" customFormat="1" ht="16" customHeight="1" x14ac:dyDescent="0.2"/>
    <row r="8167" customFormat="1" ht="16" customHeight="1" x14ac:dyDescent="0.2"/>
    <row r="8168" customFormat="1" ht="16" customHeight="1" x14ac:dyDescent="0.2"/>
    <row r="8169" customFormat="1" ht="16" customHeight="1" x14ac:dyDescent="0.2"/>
    <row r="8170" customFormat="1" ht="16" customHeight="1" x14ac:dyDescent="0.2"/>
    <row r="8171" customFormat="1" ht="16" customHeight="1" x14ac:dyDescent="0.2"/>
    <row r="8172" customFormat="1" ht="16" customHeight="1" x14ac:dyDescent="0.2"/>
    <row r="8173" customFormat="1" ht="16" customHeight="1" x14ac:dyDescent="0.2"/>
    <row r="8174" customFormat="1" ht="16" customHeight="1" x14ac:dyDescent="0.2"/>
    <row r="8175" customFormat="1" ht="16" customHeight="1" x14ac:dyDescent="0.2"/>
    <row r="8176" customFormat="1" ht="16" customHeight="1" x14ac:dyDescent="0.2"/>
    <row r="8177" customFormat="1" ht="16" customHeight="1" x14ac:dyDescent="0.2"/>
    <row r="8178" customFormat="1" ht="16" customHeight="1" x14ac:dyDescent="0.2"/>
    <row r="8179" customFormat="1" ht="16" customHeight="1" x14ac:dyDescent="0.2"/>
    <row r="8180" customFormat="1" ht="16" customHeight="1" x14ac:dyDescent="0.2"/>
    <row r="8181" customFormat="1" ht="16" customHeight="1" x14ac:dyDescent="0.2"/>
    <row r="8182" customFormat="1" ht="16" customHeight="1" x14ac:dyDescent="0.2"/>
    <row r="8183" customFormat="1" ht="16" customHeight="1" x14ac:dyDescent="0.2"/>
    <row r="8184" customFormat="1" ht="16" customHeight="1" x14ac:dyDescent="0.2"/>
    <row r="8185" customFormat="1" ht="16" customHeight="1" x14ac:dyDescent="0.2"/>
    <row r="8186" customFormat="1" ht="16" customHeight="1" x14ac:dyDescent="0.2"/>
    <row r="8187" customFormat="1" ht="16" customHeight="1" x14ac:dyDescent="0.2"/>
    <row r="8188" customFormat="1" ht="16" customHeight="1" x14ac:dyDescent="0.2"/>
    <row r="8189" customFormat="1" ht="16" customHeight="1" x14ac:dyDescent="0.2"/>
    <row r="8190" customFormat="1" ht="16" customHeight="1" x14ac:dyDescent="0.2"/>
    <row r="8191" customFormat="1" ht="16" customHeight="1" x14ac:dyDescent="0.2"/>
    <row r="8192" customFormat="1" ht="16" customHeight="1" x14ac:dyDescent="0.2"/>
    <row r="8193" customFormat="1" ht="16" customHeight="1" x14ac:dyDescent="0.2"/>
    <row r="8194" customFormat="1" ht="16" customHeight="1" x14ac:dyDescent="0.2"/>
    <row r="8195" customFormat="1" ht="16" customHeight="1" x14ac:dyDescent="0.2"/>
    <row r="8196" customFormat="1" ht="16" customHeight="1" x14ac:dyDescent="0.2"/>
    <row r="8197" customFormat="1" ht="16" customHeight="1" x14ac:dyDescent="0.2"/>
    <row r="8198" customFormat="1" ht="16" customHeight="1" x14ac:dyDescent="0.2"/>
    <row r="8199" customFormat="1" ht="16" customHeight="1" x14ac:dyDescent="0.2"/>
    <row r="8200" customFormat="1" ht="16" customHeight="1" x14ac:dyDescent="0.2"/>
    <row r="8201" customFormat="1" ht="16" customHeight="1" x14ac:dyDescent="0.2"/>
    <row r="8202" customFormat="1" ht="16" customHeight="1" x14ac:dyDescent="0.2"/>
    <row r="8203" customFormat="1" ht="16" customHeight="1" x14ac:dyDescent="0.2"/>
    <row r="8204" customFormat="1" ht="16" customHeight="1" x14ac:dyDescent="0.2"/>
    <row r="8205" customFormat="1" ht="16" customHeight="1" x14ac:dyDescent="0.2"/>
    <row r="8206" customFormat="1" ht="16" customHeight="1" x14ac:dyDescent="0.2"/>
    <row r="8207" customFormat="1" ht="16" customHeight="1" x14ac:dyDescent="0.2"/>
    <row r="8208" customFormat="1" ht="16" customHeight="1" x14ac:dyDescent="0.2"/>
    <row r="8209" customFormat="1" ht="16" customHeight="1" x14ac:dyDescent="0.2"/>
    <row r="8210" customFormat="1" ht="16" customHeight="1" x14ac:dyDescent="0.2"/>
    <row r="8211" customFormat="1" ht="16" customHeight="1" x14ac:dyDescent="0.2"/>
    <row r="8212" customFormat="1" ht="16" customHeight="1" x14ac:dyDescent="0.2"/>
    <row r="8213" customFormat="1" ht="16" customHeight="1" x14ac:dyDescent="0.2"/>
    <row r="8214" customFormat="1" ht="16" customHeight="1" x14ac:dyDescent="0.2"/>
    <row r="8215" customFormat="1" ht="16" customHeight="1" x14ac:dyDescent="0.2"/>
    <row r="8216" customFormat="1" ht="16" customHeight="1" x14ac:dyDescent="0.2"/>
    <row r="8217" customFormat="1" ht="16" customHeight="1" x14ac:dyDescent="0.2"/>
    <row r="8218" customFormat="1" ht="16" customHeight="1" x14ac:dyDescent="0.2"/>
    <row r="8219" customFormat="1" ht="16" customHeight="1" x14ac:dyDescent="0.2"/>
    <row r="8220" customFormat="1" ht="16" customHeight="1" x14ac:dyDescent="0.2"/>
    <row r="8221" customFormat="1" ht="16" customHeight="1" x14ac:dyDescent="0.2"/>
    <row r="8222" customFormat="1" ht="16" customHeight="1" x14ac:dyDescent="0.2"/>
    <row r="8223" customFormat="1" ht="16" customHeight="1" x14ac:dyDescent="0.2"/>
    <row r="8224" customFormat="1" ht="16" customHeight="1" x14ac:dyDescent="0.2"/>
    <row r="8225" customFormat="1" ht="16" customHeight="1" x14ac:dyDescent="0.2"/>
    <row r="8226" customFormat="1" ht="16" customHeight="1" x14ac:dyDescent="0.2"/>
    <row r="8227" customFormat="1" ht="16" customHeight="1" x14ac:dyDescent="0.2"/>
    <row r="8228" customFormat="1" ht="16" customHeight="1" x14ac:dyDescent="0.2"/>
    <row r="8229" customFormat="1" ht="16" customHeight="1" x14ac:dyDescent="0.2"/>
    <row r="8230" customFormat="1" ht="16" customHeight="1" x14ac:dyDescent="0.2"/>
    <row r="8231" customFormat="1" ht="16" customHeight="1" x14ac:dyDescent="0.2"/>
    <row r="8232" customFormat="1" ht="16" customHeight="1" x14ac:dyDescent="0.2"/>
    <row r="8233" customFormat="1" ht="16" customHeight="1" x14ac:dyDescent="0.2"/>
    <row r="8234" customFormat="1" ht="16" customHeight="1" x14ac:dyDescent="0.2"/>
    <row r="8235" customFormat="1" ht="16" customHeight="1" x14ac:dyDescent="0.2"/>
    <row r="8236" customFormat="1" ht="16" customHeight="1" x14ac:dyDescent="0.2"/>
    <row r="8237" customFormat="1" ht="16" customHeight="1" x14ac:dyDescent="0.2"/>
    <row r="8238" customFormat="1" ht="16" customHeight="1" x14ac:dyDescent="0.2"/>
    <row r="8239" customFormat="1" ht="16" customHeight="1" x14ac:dyDescent="0.2"/>
    <row r="8240" customFormat="1" ht="16" customHeight="1" x14ac:dyDescent="0.2"/>
    <row r="8241" customFormat="1" ht="16" customHeight="1" x14ac:dyDescent="0.2"/>
    <row r="8242" customFormat="1" ht="16" customHeight="1" x14ac:dyDescent="0.2"/>
    <row r="8243" customFormat="1" ht="16" customHeight="1" x14ac:dyDescent="0.2"/>
    <row r="8244" customFormat="1" ht="16" customHeight="1" x14ac:dyDescent="0.2"/>
    <row r="8245" customFormat="1" ht="16" customHeight="1" x14ac:dyDescent="0.2"/>
    <row r="8246" customFormat="1" ht="16" customHeight="1" x14ac:dyDescent="0.2"/>
    <row r="8247" customFormat="1" ht="16" customHeight="1" x14ac:dyDescent="0.2"/>
    <row r="8248" customFormat="1" ht="16" customHeight="1" x14ac:dyDescent="0.2"/>
    <row r="8249" customFormat="1" ht="16" customHeight="1" x14ac:dyDescent="0.2"/>
    <row r="8250" customFormat="1" ht="16" customHeight="1" x14ac:dyDescent="0.2"/>
    <row r="8251" customFormat="1" ht="16" customHeight="1" x14ac:dyDescent="0.2"/>
    <row r="8252" customFormat="1" ht="16" customHeight="1" x14ac:dyDescent="0.2"/>
    <row r="8253" customFormat="1" ht="16" customHeight="1" x14ac:dyDescent="0.2"/>
    <row r="8254" customFormat="1" ht="16" customHeight="1" x14ac:dyDescent="0.2"/>
    <row r="8255" customFormat="1" ht="16" customHeight="1" x14ac:dyDescent="0.2"/>
    <row r="8256" customFormat="1" ht="16" customHeight="1" x14ac:dyDescent="0.2"/>
    <row r="8257" customFormat="1" ht="16" customHeight="1" x14ac:dyDescent="0.2"/>
    <row r="8258" customFormat="1" ht="16" customHeight="1" x14ac:dyDescent="0.2"/>
    <row r="8259" customFormat="1" ht="16" customHeight="1" x14ac:dyDescent="0.2"/>
    <row r="8260" customFormat="1" ht="16" customHeight="1" x14ac:dyDescent="0.2"/>
    <row r="8261" customFormat="1" ht="16" customHeight="1" x14ac:dyDescent="0.2"/>
    <row r="8262" customFormat="1" ht="16" customHeight="1" x14ac:dyDescent="0.2"/>
    <row r="8263" customFormat="1" ht="16" customHeight="1" x14ac:dyDescent="0.2"/>
    <row r="8264" customFormat="1" ht="16" customHeight="1" x14ac:dyDescent="0.2"/>
    <row r="8265" customFormat="1" ht="16" customHeight="1" x14ac:dyDescent="0.2"/>
    <row r="8266" customFormat="1" ht="16" customHeight="1" x14ac:dyDescent="0.2"/>
    <row r="8267" customFormat="1" ht="16" customHeight="1" x14ac:dyDescent="0.2"/>
    <row r="8268" customFormat="1" ht="16" customHeight="1" x14ac:dyDescent="0.2"/>
    <row r="8269" customFormat="1" ht="16" customHeight="1" x14ac:dyDescent="0.2"/>
    <row r="8270" customFormat="1" ht="16" customHeight="1" x14ac:dyDescent="0.2"/>
    <row r="8271" customFormat="1" ht="16" customHeight="1" x14ac:dyDescent="0.2"/>
    <row r="8272" customFormat="1" ht="16" customHeight="1" x14ac:dyDescent="0.2"/>
    <row r="8273" customFormat="1" ht="16" customHeight="1" x14ac:dyDescent="0.2"/>
    <row r="8274" customFormat="1" ht="16" customHeight="1" x14ac:dyDescent="0.2"/>
    <row r="8275" customFormat="1" ht="16" customHeight="1" x14ac:dyDescent="0.2"/>
    <row r="8276" customFormat="1" ht="16" customHeight="1" x14ac:dyDescent="0.2"/>
    <row r="8277" customFormat="1" ht="16" customHeight="1" x14ac:dyDescent="0.2"/>
    <row r="8278" customFormat="1" ht="16" customHeight="1" x14ac:dyDescent="0.2"/>
    <row r="8279" customFormat="1" ht="16" customHeight="1" x14ac:dyDescent="0.2"/>
    <row r="8280" customFormat="1" ht="16" customHeight="1" x14ac:dyDescent="0.2"/>
    <row r="8281" customFormat="1" ht="16" customHeight="1" x14ac:dyDescent="0.2"/>
    <row r="8282" customFormat="1" ht="16" customHeight="1" x14ac:dyDescent="0.2"/>
    <row r="8283" customFormat="1" ht="16" customHeight="1" x14ac:dyDescent="0.2"/>
    <row r="8284" customFormat="1" ht="16" customHeight="1" x14ac:dyDescent="0.2"/>
    <row r="8285" customFormat="1" ht="16" customHeight="1" x14ac:dyDescent="0.2"/>
    <row r="8286" customFormat="1" ht="16" customHeight="1" x14ac:dyDescent="0.2"/>
    <row r="8287" customFormat="1" ht="16" customHeight="1" x14ac:dyDescent="0.2"/>
    <row r="8288" customFormat="1" ht="16" customHeight="1" x14ac:dyDescent="0.2"/>
    <row r="8289" customFormat="1" ht="16" customHeight="1" x14ac:dyDescent="0.2"/>
    <row r="8290" customFormat="1" ht="16" customHeight="1" x14ac:dyDescent="0.2"/>
    <row r="8291" customFormat="1" ht="16" customHeight="1" x14ac:dyDescent="0.2"/>
    <row r="8292" customFormat="1" ht="16" customHeight="1" x14ac:dyDescent="0.2"/>
    <row r="8293" customFormat="1" ht="16" customHeight="1" x14ac:dyDescent="0.2"/>
    <row r="8294" customFormat="1" ht="16" customHeight="1" x14ac:dyDescent="0.2"/>
    <row r="8295" customFormat="1" ht="16" customHeight="1" x14ac:dyDescent="0.2"/>
    <row r="8296" customFormat="1" ht="16" customHeight="1" x14ac:dyDescent="0.2"/>
    <row r="8297" customFormat="1" ht="16" customHeight="1" x14ac:dyDescent="0.2"/>
    <row r="8298" customFormat="1" ht="16" customHeight="1" x14ac:dyDescent="0.2"/>
    <row r="8299" customFormat="1" ht="16" customHeight="1" x14ac:dyDescent="0.2"/>
    <row r="8300" customFormat="1" ht="16" customHeight="1" x14ac:dyDescent="0.2"/>
    <row r="8301" customFormat="1" ht="16" customHeight="1" x14ac:dyDescent="0.2"/>
    <row r="8302" customFormat="1" ht="16" customHeight="1" x14ac:dyDescent="0.2"/>
    <row r="8303" customFormat="1" ht="16" customHeight="1" x14ac:dyDescent="0.2"/>
    <row r="8304" customFormat="1" ht="16" customHeight="1" x14ac:dyDescent="0.2"/>
    <row r="8305" customFormat="1" ht="16" customHeight="1" x14ac:dyDescent="0.2"/>
    <row r="8306" customFormat="1" ht="16" customHeight="1" x14ac:dyDescent="0.2"/>
    <row r="8307" customFormat="1" ht="16" customHeight="1" x14ac:dyDescent="0.2"/>
    <row r="8308" customFormat="1" ht="16" customHeight="1" x14ac:dyDescent="0.2"/>
    <row r="8309" customFormat="1" ht="16" customHeight="1" x14ac:dyDescent="0.2"/>
    <row r="8310" customFormat="1" ht="16" customHeight="1" x14ac:dyDescent="0.2"/>
    <row r="8311" customFormat="1" ht="16" customHeight="1" x14ac:dyDescent="0.2"/>
    <row r="8312" customFormat="1" ht="16" customHeight="1" x14ac:dyDescent="0.2"/>
    <row r="8313" customFormat="1" ht="16" customHeight="1" x14ac:dyDescent="0.2"/>
    <row r="8314" customFormat="1" ht="16" customHeight="1" x14ac:dyDescent="0.2"/>
    <row r="8315" customFormat="1" ht="16" customHeight="1" x14ac:dyDescent="0.2"/>
    <row r="8316" customFormat="1" ht="16" customHeight="1" x14ac:dyDescent="0.2"/>
    <row r="8317" customFormat="1" ht="16" customHeight="1" x14ac:dyDescent="0.2"/>
    <row r="8318" customFormat="1" ht="16" customHeight="1" x14ac:dyDescent="0.2"/>
    <row r="8319" customFormat="1" ht="16" customHeight="1" x14ac:dyDescent="0.2"/>
    <row r="8320" customFormat="1" ht="16" customHeight="1" x14ac:dyDescent="0.2"/>
    <row r="8321" customFormat="1" ht="16" customHeight="1" x14ac:dyDescent="0.2"/>
    <row r="8322" customFormat="1" ht="16" customHeight="1" x14ac:dyDescent="0.2"/>
    <row r="8323" customFormat="1" ht="16" customHeight="1" x14ac:dyDescent="0.2"/>
    <row r="8324" customFormat="1" ht="16" customHeight="1" x14ac:dyDescent="0.2"/>
    <row r="8325" customFormat="1" ht="16" customHeight="1" x14ac:dyDescent="0.2"/>
    <row r="8326" customFormat="1" ht="16" customHeight="1" x14ac:dyDescent="0.2"/>
    <row r="8327" customFormat="1" ht="16" customHeight="1" x14ac:dyDescent="0.2"/>
    <row r="8328" customFormat="1" ht="16" customHeight="1" x14ac:dyDescent="0.2"/>
    <row r="8329" customFormat="1" ht="16" customHeight="1" x14ac:dyDescent="0.2"/>
    <row r="8330" customFormat="1" ht="16" customHeight="1" x14ac:dyDescent="0.2"/>
    <row r="8331" customFormat="1" ht="16" customHeight="1" x14ac:dyDescent="0.2"/>
    <row r="8332" customFormat="1" ht="16" customHeight="1" x14ac:dyDescent="0.2"/>
    <row r="8333" customFormat="1" ht="16" customHeight="1" x14ac:dyDescent="0.2"/>
    <row r="8334" customFormat="1" ht="16" customHeight="1" x14ac:dyDescent="0.2"/>
    <row r="8335" customFormat="1" ht="16" customHeight="1" x14ac:dyDescent="0.2"/>
    <row r="8336" customFormat="1" ht="16" customHeight="1" x14ac:dyDescent="0.2"/>
    <row r="8337" customFormat="1" ht="16" customHeight="1" x14ac:dyDescent="0.2"/>
    <row r="8338" customFormat="1" ht="16" customHeight="1" x14ac:dyDescent="0.2"/>
    <row r="8339" customFormat="1" ht="16" customHeight="1" x14ac:dyDescent="0.2"/>
    <row r="8340" customFormat="1" ht="16" customHeight="1" x14ac:dyDescent="0.2"/>
    <row r="8341" customFormat="1" ht="16" customHeight="1" x14ac:dyDescent="0.2"/>
    <row r="8342" customFormat="1" ht="16" customHeight="1" x14ac:dyDescent="0.2"/>
    <row r="8343" customFormat="1" ht="16" customHeight="1" x14ac:dyDescent="0.2"/>
    <row r="8344" customFormat="1" ht="16" customHeight="1" x14ac:dyDescent="0.2"/>
    <row r="8345" customFormat="1" ht="16" customHeight="1" x14ac:dyDescent="0.2"/>
    <row r="8346" customFormat="1" ht="16" customHeight="1" x14ac:dyDescent="0.2"/>
    <row r="8347" customFormat="1" ht="16" customHeight="1" x14ac:dyDescent="0.2"/>
    <row r="8348" customFormat="1" ht="16" customHeight="1" x14ac:dyDescent="0.2"/>
    <row r="8349" customFormat="1" ht="16" customHeight="1" x14ac:dyDescent="0.2"/>
    <row r="8350" customFormat="1" ht="16" customHeight="1" x14ac:dyDescent="0.2"/>
    <row r="8351" customFormat="1" ht="16" customHeight="1" x14ac:dyDescent="0.2"/>
    <row r="8352" customFormat="1" ht="16" customHeight="1" x14ac:dyDescent="0.2"/>
    <row r="8353" customFormat="1" ht="16" customHeight="1" x14ac:dyDescent="0.2"/>
    <row r="8354" customFormat="1" ht="16" customHeight="1" x14ac:dyDescent="0.2"/>
    <row r="8355" customFormat="1" ht="16" customHeight="1" x14ac:dyDescent="0.2"/>
    <row r="8356" customFormat="1" ht="16" customHeight="1" x14ac:dyDescent="0.2"/>
    <row r="8357" customFormat="1" ht="16" customHeight="1" x14ac:dyDescent="0.2"/>
    <row r="8358" customFormat="1" ht="16" customHeight="1" x14ac:dyDescent="0.2"/>
    <row r="8359" customFormat="1" ht="16" customHeight="1" x14ac:dyDescent="0.2"/>
    <row r="8360" customFormat="1" ht="16" customHeight="1" x14ac:dyDescent="0.2"/>
    <row r="8361" customFormat="1" ht="16" customHeight="1" x14ac:dyDescent="0.2"/>
    <row r="8362" customFormat="1" ht="16" customHeight="1" x14ac:dyDescent="0.2"/>
    <row r="8363" customFormat="1" ht="16" customHeight="1" x14ac:dyDescent="0.2"/>
    <row r="8364" customFormat="1" ht="16" customHeight="1" x14ac:dyDescent="0.2"/>
    <row r="8365" customFormat="1" ht="16" customHeight="1" x14ac:dyDescent="0.2"/>
    <row r="8366" customFormat="1" ht="16" customHeight="1" x14ac:dyDescent="0.2"/>
    <row r="8367" customFormat="1" ht="16" customHeight="1" x14ac:dyDescent="0.2"/>
    <row r="8368" customFormat="1" ht="16" customHeight="1" x14ac:dyDescent="0.2"/>
    <row r="8369" customFormat="1" ht="16" customHeight="1" x14ac:dyDescent="0.2"/>
    <row r="8370" customFormat="1" ht="16" customHeight="1" x14ac:dyDescent="0.2"/>
    <row r="8371" customFormat="1" ht="16" customHeight="1" x14ac:dyDescent="0.2"/>
    <row r="8372" customFormat="1" ht="16" customHeight="1" x14ac:dyDescent="0.2"/>
    <row r="8373" customFormat="1" ht="16" customHeight="1" x14ac:dyDescent="0.2"/>
    <row r="8374" customFormat="1" ht="16" customHeight="1" x14ac:dyDescent="0.2"/>
    <row r="8375" customFormat="1" ht="16" customHeight="1" x14ac:dyDescent="0.2"/>
    <row r="8376" customFormat="1" ht="16" customHeight="1" x14ac:dyDescent="0.2"/>
    <row r="8377" customFormat="1" ht="16" customHeight="1" x14ac:dyDescent="0.2"/>
    <row r="8378" customFormat="1" ht="16" customHeight="1" x14ac:dyDescent="0.2"/>
    <row r="8379" customFormat="1" ht="16" customHeight="1" x14ac:dyDescent="0.2"/>
    <row r="8380" customFormat="1" ht="16" customHeight="1" x14ac:dyDescent="0.2"/>
    <row r="8381" customFormat="1" ht="16" customHeight="1" x14ac:dyDescent="0.2"/>
    <row r="8382" customFormat="1" ht="16" customHeight="1" x14ac:dyDescent="0.2"/>
    <row r="8383" customFormat="1" ht="16" customHeight="1" x14ac:dyDescent="0.2"/>
    <row r="8384" customFormat="1" ht="16" customHeight="1" x14ac:dyDescent="0.2"/>
    <row r="8385" customFormat="1" ht="16" customHeight="1" x14ac:dyDescent="0.2"/>
    <row r="8386" customFormat="1" ht="16" customHeight="1" x14ac:dyDescent="0.2"/>
    <row r="8387" customFormat="1" ht="16" customHeight="1" x14ac:dyDescent="0.2"/>
    <row r="8388" customFormat="1" ht="16" customHeight="1" x14ac:dyDescent="0.2"/>
    <row r="8389" customFormat="1" ht="16" customHeight="1" x14ac:dyDescent="0.2"/>
    <row r="8390" customFormat="1" ht="16" customHeight="1" x14ac:dyDescent="0.2"/>
    <row r="8391" customFormat="1" ht="16" customHeight="1" x14ac:dyDescent="0.2"/>
    <row r="8392" customFormat="1" ht="16" customHeight="1" x14ac:dyDescent="0.2"/>
    <row r="8393" customFormat="1" ht="16" customHeight="1" x14ac:dyDescent="0.2"/>
    <row r="8394" customFormat="1" ht="16" customHeight="1" x14ac:dyDescent="0.2"/>
    <row r="8395" customFormat="1" ht="16" customHeight="1" x14ac:dyDescent="0.2"/>
    <row r="8396" customFormat="1" ht="16" customHeight="1" x14ac:dyDescent="0.2"/>
    <row r="8397" customFormat="1" ht="16" customHeight="1" x14ac:dyDescent="0.2"/>
    <row r="8398" customFormat="1" ht="16" customHeight="1" x14ac:dyDescent="0.2"/>
    <row r="8399" customFormat="1" ht="16" customHeight="1" x14ac:dyDescent="0.2"/>
    <row r="8400" customFormat="1" ht="16" customHeight="1" x14ac:dyDescent="0.2"/>
    <row r="8401" customFormat="1" ht="16" customHeight="1" x14ac:dyDescent="0.2"/>
    <row r="8402" customFormat="1" ht="16" customHeight="1" x14ac:dyDescent="0.2"/>
    <row r="8403" customFormat="1" ht="16" customHeight="1" x14ac:dyDescent="0.2"/>
    <row r="8404" customFormat="1" ht="16" customHeight="1" x14ac:dyDescent="0.2"/>
    <row r="8405" customFormat="1" ht="16" customHeight="1" x14ac:dyDescent="0.2"/>
    <row r="8406" customFormat="1" ht="16" customHeight="1" x14ac:dyDescent="0.2"/>
    <row r="8407" customFormat="1" ht="16" customHeight="1" x14ac:dyDescent="0.2"/>
    <row r="8408" customFormat="1" ht="16" customHeight="1" x14ac:dyDescent="0.2"/>
    <row r="8409" customFormat="1" ht="16" customHeight="1" x14ac:dyDescent="0.2"/>
    <row r="8410" customFormat="1" ht="16" customHeight="1" x14ac:dyDescent="0.2"/>
    <row r="8411" customFormat="1" ht="16" customHeight="1" x14ac:dyDescent="0.2"/>
    <row r="8412" customFormat="1" ht="16" customHeight="1" x14ac:dyDescent="0.2"/>
    <row r="8413" customFormat="1" ht="16" customHeight="1" x14ac:dyDescent="0.2"/>
    <row r="8414" customFormat="1" ht="16" customHeight="1" x14ac:dyDescent="0.2"/>
    <row r="8415" customFormat="1" ht="16" customHeight="1" x14ac:dyDescent="0.2"/>
    <row r="8416" customFormat="1" ht="16" customHeight="1" x14ac:dyDescent="0.2"/>
    <row r="8417" customFormat="1" ht="16" customHeight="1" x14ac:dyDescent="0.2"/>
    <row r="8418" customFormat="1" ht="16" customHeight="1" x14ac:dyDescent="0.2"/>
    <row r="8419" customFormat="1" ht="16" customHeight="1" x14ac:dyDescent="0.2"/>
    <row r="8420" customFormat="1" ht="16" customHeight="1" x14ac:dyDescent="0.2"/>
    <row r="8421" customFormat="1" ht="16" customHeight="1" x14ac:dyDescent="0.2"/>
    <row r="8422" customFormat="1" ht="16" customHeight="1" x14ac:dyDescent="0.2"/>
    <row r="8423" customFormat="1" ht="16" customHeight="1" x14ac:dyDescent="0.2"/>
    <row r="8424" customFormat="1" ht="16" customHeight="1" x14ac:dyDescent="0.2"/>
    <row r="8425" customFormat="1" ht="16" customHeight="1" x14ac:dyDescent="0.2"/>
    <row r="8426" customFormat="1" ht="16" customHeight="1" x14ac:dyDescent="0.2"/>
    <row r="8427" customFormat="1" ht="16" customHeight="1" x14ac:dyDescent="0.2"/>
    <row r="8428" customFormat="1" ht="16" customHeight="1" x14ac:dyDescent="0.2"/>
    <row r="8429" customFormat="1" ht="16" customHeight="1" x14ac:dyDescent="0.2"/>
    <row r="8430" customFormat="1" ht="16" customHeight="1" x14ac:dyDescent="0.2"/>
    <row r="8431" customFormat="1" ht="16" customHeight="1" x14ac:dyDescent="0.2"/>
    <row r="8432" customFormat="1" ht="16" customHeight="1" x14ac:dyDescent="0.2"/>
    <row r="8433" customFormat="1" ht="16" customHeight="1" x14ac:dyDescent="0.2"/>
    <row r="8434" customFormat="1" ht="16" customHeight="1" x14ac:dyDescent="0.2"/>
    <row r="8435" customFormat="1" ht="16" customHeight="1" x14ac:dyDescent="0.2"/>
    <row r="8436" customFormat="1" ht="16" customHeight="1" x14ac:dyDescent="0.2"/>
    <row r="8437" customFormat="1" ht="16" customHeight="1" x14ac:dyDescent="0.2"/>
    <row r="8438" customFormat="1" ht="16" customHeight="1" x14ac:dyDescent="0.2"/>
    <row r="8439" customFormat="1" ht="16" customHeight="1" x14ac:dyDescent="0.2"/>
    <row r="8440" customFormat="1" ht="16" customHeight="1" x14ac:dyDescent="0.2"/>
    <row r="8441" customFormat="1" ht="16" customHeight="1" x14ac:dyDescent="0.2"/>
    <row r="8442" customFormat="1" ht="16" customHeight="1" x14ac:dyDescent="0.2"/>
    <row r="8443" customFormat="1" ht="16" customHeight="1" x14ac:dyDescent="0.2"/>
    <row r="8444" customFormat="1" ht="16" customHeight="1" x14ac:dyDescent="0.2"/>
    <row r="8445" customFormat="1" ht="16" customHeight="1" x14ac:dyDescent="0.2"/>
    <row r="8446" customFormat="1" ht="16" customHeight="1" x14ac:dyDescent="0.2"/>
    <row r="8447" customFormat="1" ht="16" customHeight="1" x14ac:dyDescent="0.2"/>
    <row r="8448" customFormat="1" ht="16" customHeight="1" x14ac:dyDescent="0.2"/>
    <row r="8449" customFormat="1" ht="16" customHeight="1" x14ac:dyDescent="0.2"/>
    <row r="8450" customFormat="1" ht="16" customHeight="1" x14ac:dyDescent="0.2"/>
    <row r="8451" customFormat="1" ht="16" customHeight="1" x14ac:dyDescent="0.2"/>
    <row r="8452" customFormat="1" ht="16" customHeight="1" x14ac:dyDescent="0.2"/>
    <row r="8453" customFormat="1" ht="16" customHeight="1" x14ac:dyDescent="0.2"/>
    <row r="8454" customFormat="1" ht="16" customHeight="1" x14ac:dyDescent="0.2"/>
    <row r="8455" customFormat="1" ht="16" customHeight="1" x14ac:dyDescent="0.2"/>
    <row r="8456" customFormat="1" ht="16" customHeight="1" x14ac:dyDescent="0.2"/>
    <row r="8457" customFormat="1" ht="16" customHeight="1" x14ac:dyDescent="0.2"/>
    <row r="8458" customFormat="1" ht="16" customHeight="1" x14ac:dyDescent="0.2"/>
    <row r="8459" customFormat="1" ht="16" customHeight="1" x14ac:dyDescent="0.2"/>
    <row r="8460" customFormat="1" ht="16" customHeight="1" x14ac:dyDescent="0.2"/>
    <row r="8461" customFormat="1" ht="16" customHeight="1" x14ac:dyDescent="0.2"/>
    <row r="8462" customFormat="1" ht="16" customHeight="1" x14ac:dyDescent="0.2"/>
    <row r="8463" customFormat="1" ht="16" customHeight="1" x14ac:dyDescent="0.2"/>
    <row r="8464" customFormat="1" ht="16" customHeight="1" x14ac:dyDescent="0.2"/>
    <row r="8465" customFormat="1" ht="16" customHeight="1" x14ac:dyDescent="0.2"/>
    <row r="8466" customFormat="1" ht="16" customHeight="1" x14ac:dyDescent="0.2"/>
    <row r="8467" customFormat="1" ht="16" customHeight="1" x14ac:dyDescent="0.2"/>
    <row r="8468" customFormat="1" ht="16" customHeight="1" x14ac:dyDescent="0.2"/>
    <row r="8469" customFormat="1" ht="16" customHeight="1" x14ac:dyDescent="0.2"/>
    <row r="8470" customFormat="1" ht="16" customHeight="1" x14ac:dyDescent="0.2"/>
    <row r="8471" customFormat="1" ht="16" customHeight="1" x14ac:dyDescent="0.2"/>
    <row r="8472" customFormat="1" ht="16" customHeight="1" x14ac:dyDescent="0.2"/>
    <row r="8473" customFormat="1" ht="16" customHeight="1" x14ac:dyDescent="0.2"/>
    <row r="8474" customFormat="1" ht="16" customHeight="1" x14ac:dyDescent="0.2"/>
    <row r="8475" customFormat="1" ht="16" customHeight="1" x14ac:dyDescent="0.2"/>
    <row r="8476" customFormat="1" ht="16" customHeight="1" x14ac:dyDescent="0.2"/>
    <row r="8477" customFormat="1" ht="16" customHeight="1" x14ac:dyDescent="0.2"/>
    <row r="8478" customFormat="1" ht="16" customHeight="1" x14ac:dyDescent="0.2"/>
    <row r="8479" customFormat="1" ht="16" customHeight="1" x14ac:dyDescent="0.2"/>
    <row r="8480" customFormat="1" ht="16" customHeight="1" x14ac:dyDescent="0.2"/>
    <row r="8481" customFormat="1" ht="16" customHeight="1" x14ac:dyDescent="0.2"/>
    <row r="8482" customFormat="1" ht="16" customHeight="1" x14ac:dyDescent="0.2"/>
    <row r="8483" customFormat="1" ht="16" customHeight="1" x14ac:dyDescent="0.2"/>
    <row r="8484" customFormat="1" ht="16" customHeight="1" x14ac:dyDescent="0.2"/>
    <row r="8485" customFormat="1" ht="16" customHeight="1" x14ac:dyDescent="0.2"/>
    <row r="8486" customFormat="1" ht="16" customHeight="1" x14ac:dyDescent="0.2"/>
    <row r="8487" customFormat="1" ht="16" customHeight="1" x14ac:dyDescent="0.2"/>
    <row r="8488" customFormat="1" ht="16" customHeight="1" x14ac:dyDescent="0.2"/>
    <row r="8489" customFormat="1" ht="16" customHeight="1" x14ac:dyDescent="0.2"/>
    <row r="8490" customFormat="1" ht="16" customHeight="1" x14ac:dyDescent="0.2"/>
    <row r="8491" customFormat="1" ht="16" customHeight="1" x14ac:dyDescent="0.2"/>
    <row r="8492" customFormat="1" ht="16" customHeight="1" x14ac:dyDescent="0.2"/>
    <row r="8493" customFormat="1" ht="16" customHeight="1" x14ac:dyDescent="0.2"/>
    <row r="8494" customFormat="1" ht="16" customHeight="1" x14ac:dyDescent="0.2"/>
    <row r="8495" customFormat="1" ht="16" customHeight="1" x14ac:dyDescent="0.2"/>
    <row r="8496" customFormat="1" ht="16" customHeight="1" x14ac:dyDescent="0.2"/>
    <row r="8497" customFormat="1" ht="16" customHeight="1" x14ac:dyDescent="0.2"/>
    <row r="8498" customFormat="1" ht="16" customHeight="1" x14ac:dyDescent="0.2"/>
    <row r="8499" customFormat="1" ht="16" customHeight="1" x14ac:dyDescent="0.2"/>
    <row r="8500" customFormat="1" ht="16" customHeight="1" x14ac:dyDescent="0.2"/>
    <row r="8501" customFormat="1" ht="16" customHeight="1" x14ac:dyDescent="0.2"/>
    <row r="8502" customFormat="1" ht="16" customHeight="1" x14ac:dyDescent="0.2"/>
    <row r="8503" customFormat="1" ht="16" customHeight="1" x14ac:dyDescent="0.2"/>
    <row r="8504" customFormat="1" ht="16" customHeight="1" x14ac:dyDescent="0.2"/>
    <row r="8505" customFormat="1" ht="16" customHeight="1" x14ac:dyDescent="0.2"/>
    <row r="8506" customFormat="1" ht="16" customHeight="1" x14ac:dyDescent="0.2"/>
    <row r="8507" customFormat="1" ht="16" customHeight="1" x14ac:dyDescent="0.2"/>
    <row r="8508" customFormat="1" ht="16" customHeight="1" x14ac:dyDescent="0.2"/>
    <row r="8509" customFormat="1" ht="16" customHeight="1" x14ac:dyDescent="0.2"/>
    <row r="8510" customFormat="1" ht="16" customHeight="1" x14ac:dyDescent="0.2"/>
    <row r="8511" customFormat="1" ht="16" customHeight="1" x14ac:dyDescent="0.2"/>
    <row r="8512" customFormat="1" ht="16" customHeight="1" x14ac:dyDescent="0.2"/>
    <row r="8513" customFormat="1" ht="16" customHeight="1" x14ac:dyDescent="0.2"/>
    <row r="8514" customFormat="1" ht="16" customHeight="1" x14ac:dyDescent="0.2"/>
    <row r="8515" customFormat="1" ht="16" customHeight="1" x14ac:dyDescent="0.2"/>
    <row r="8516" customFormat="1" ht="16" customHeight="1" x14ac:dyDescent="0.2"/>
    <row r="8517" customFormat="1" ht="16" customHeight="1" x14ac:dyDescent="0.2"/>
    <row r="8518" customFormat="1" ht="16" customHeight="1" x14ac:dyDescent="0.2"/>
    <row r="8519" customFormat="1" ht="16" customHeight="1" x14ac:dyDescent="0.2"/>
    <row r="8520" customFormat="1" ht="16" customHeight="1" x14ac:dyDescent="0.2"/>
    <row r="8521" customFormat="1" ht="16" customHeight="1" x14ac:dyDescent="0.2"/>
    <row r="8522" customFormat="1" ht="16" customHeight="1" x14ac:dyDescent="0.2"/>
    <row r="8523" customFormat="1" ht="16" customHeight="1" x14ac:dyDescent="0.2"/>
    <row r="8524" customFormat="1" ht="16" customHeight="1" x14ac:dyDescent="0.2"/>
    <row r="8525" customFormat="1" ht="16" customHeight="1" x14ac:dyDescent="0.2"/>
    <row r="8526" customFormat="1" ht="16" customHeight="1" x14ac:dyDescent="0.2"/>
    <row r="8527" customFormat="1" ht="16" customHeight="1" x14ac:dyDescent="0.2"/>
    <row r="8528" customFormat="1" ht="16" customHeight="1" x14ac:dyDescent="0.2"/>
    <row r="8529" customFormat="1" ht="16" customHeight="1" x14ac:dyDescent="0.2"/>
    <row r="8530" customFormat="1" ht="16" customHeight="1" x14ac:dyDescent="0.2"/>
    <row r="8531" customFormat="1" ht="16" customHeight="1" x14ac:dyDescent="0.2"/>
    <row r="8532" customFormat="1" ht="16" customHeight="1" x14ac:dyDescent="0.2"/>
    <row r="8533" customFormat="1" ht="16" customHeight="1" x14ac:dyDescent="0.2"/>
    <row r="8534" customFormat="1" ht="16" customHeight="1" x14ac:dyDescent="0.2"/>
    <row r="8535" customFormat="1" ht="16" customHeight="1" x14ac:dyDescent="0.2"/>
    <row r="8536" customFormat="1" ht="16" customHeight="1" x14ac:dyDescent="0.2"/>
    <row r="8537" customFormat="1" ht="16" customHeight="1" x14ac:dyDescent="0.2"/>
    <row r="8538" customFormat="1" ht="16" customHeight="1" x14ac:dyDescent="0.2"/>
    <row r="8539" customFormat="1" ht="16" customHeight="1" x14ac:dyDescent="0.2"/>
    <row r="8540" customFormat="1" ht="16" customHeight="1" x14ac:dyDescent="0.2"/>
    <row r="8541" customFormat="1" ht="16" customHeight="1" x14ac:dyDescent="0.2"/>
    <row r="8542" customFormat="1" ht="16" customHeight="1" x14ac:dyDescent="0.2"/>
    <row r="8543" customFormat="1" ht="16" customHeight="1" x14ac:dyDescent="0.2"/>
    <row r="8544" customFormat="1" ht="16" customHeight="1" x14ac:dyDescent="0.2"/>
    <row r="8545" customFormat="1" ht="16" customHeight="1" x14ac:dyDescent="0.2"/>
    <row r="8546" customFormat="1" ht="16" customHeight="1" x14ac:dyDescent="0.2"/>
    <row r="8547" customFormat="1" ht="16" customHeight="1" x14ac:dyDescent="0.2"/>
    <row r="8548" customFormat="1" ht="16" customHeight="1" x14ac:dyDescent="0.2"/>
    <row r="8549" customFormat="1" ht="16" customHeight="1" x14ac:dyDescent="0.2"/>
    <row r="8550" customFormat="1" ht="16" customHeight="1" x14ac:dyDescent="0.2"/>
    <row r="8551" customFormat="1" ht="16" customHeight="1" x14ac:dyDescent="0.2"/>
    <row r="8552" customFormat="1" ht="16" customHeight="1" x14ac:dyDescent="0.2"/>
    <row r="8553" customFormat="1" ht="16" customHeight="1" x14ac:dyDescent="0.2"/>
    <row r="8554" customFormat="1" ht="16" customHeight="1" x14ac:dyDescent="0.2"/>
    <row r="8555" customFormat="1" ht="16" customHeight="1" x14ac:dyDescent="0.2"/>
    <row r="8556" customFormat="1" ht="16" customHeight="1" x14ac:dyDescent="0.2"/>
    <row r="8557" customFormat="1" ht="16" customHeight="1" x14ac:dyDescent="0.2"/>
    <row r="8558" customFormat="1" ht="16" customHeight="1" x14ac:dyDescent="0.2"/>
    <row r="8559" customFormat="1" ht="16" customHeight="1" x14ac:dyDescent="0.2"/>
    <row r="8560" customFormat="1" ht="16" customHeight="1" x14ac:dyDescent="0.2"/>
    <row r="8561" customFormat="1" ht="16" customHeight="1" x14ac:dyDescent="0.2"/>
    <row r="8562" customFormat="1" ht="16" customHeight="1" x14ac:dyDescent="0.2"/>
    <row r="8563" customFormat="1" ht="16" customHeight="1" x14ac:dyDescent="0.2"/>
    <row r="8564" customFormat="1" ht="16" customHeight="1" x14ac:dyDescent="0.2"/>
    <row r="8565" customFormat="1" ht="16" customHeight="1" x14ac:dyDescent="0.2"/>
    <row r="8566" customFormat="1" ht="16" customHeight="1" x14ac:dyDescent="0.2"/>
    <row r="8567" customFormat="1" ht="16" customHeight="1" x14ac:dyDescent="0.2"/>
    <row r="8568" customFormat="1" ht="16" customHeight="1" x14ac:dyDescent="0.2"/>
    <row r="8569" customFormat="1" ht="16" customHeight="1" x14ac:dyDescent="0.2"/>
    <row r="8570" customFormat="1" ht="16" customHeight="1" x14ac:dyDescent="0.2"/>
    <row r="8571" customFormat="1" ht="16" customHeight="1" x14ac:dyDescent="0.2"/>
    <row r="8572" customFormat="1" ht="16" customHeight="1" x14ac:dyDescent="0.2"/>
    <row r="8573" customFormat="1" ht="16" customHeight="1" x14ac:dyDescent="0.2"/>
    <row r="8574" customFormat="1" ht="16" customHeight="1" x14ac:dyDescent="0.2"/>
    <row r="8575" customFormat="1" ht="16" customHeight="1" x14ac:dyDescent="0.2"/>
    <row r="8576" customFormat="1" ht="16" customHeight="1" x14ac:dyDescent="0.2"/>
    <row r="8577" customFormat="1" ht="16" customHeight="1" x14ac:dyDescent="0.2"/>
    <row r="8578" customFormat="1" ht="16" customHeight="1" x14ac:dyDescent="0.2"/>
    <row r="8579" customFormat="1" ht="16" customHeight="1" x14ac:dyDescent="0.2"/>
    <row r="8580" customFormat="1" ht="16" customHeight="1" x14ac:dyDescent="0.2"/>
    <row r="8581" customFormat="1" ht="16" customHeight="1" x14ac:dyDescent="0.2"/>
    <row r="8582" customFormat="1" ht="16" customHeight="1" x14ac:dyDescent="0.2"/>
    <row r="8583" customFormat="1" ht="16" customHeight="1" x14ac:dyDescent="0.2"/>
    <row r="8584" customFormat="1" ht="16" customHeight="1" x14ac:dyDescent="0.2"/>
    <row r="8585" customFormat="1" ht="16" customHeight="1" x14ac:dyDescent="0.2"/>
    <row r="8586" customFormat="1" ht="16" customHeight="1" x14ac:dyDescent="0.2"/>
    <row r="8587" customFormat="1" ht="16" customHeight="1" x14ac:dyDescent="0.2"/>
    <row r="8588" customFormat="1" ht="16" customHeight="1" x14ac:dyDescent="0.2"/>
    <row r="8589" customFormat="1" ht="16" customHeight="1" x14ac:dyDescent="0.2"/>
    <row r="8590" customFormat="1" ht="16" customHeight="1" x14ac:dyDescent="0.2"/>
    <row r="8591" customFormat="1" ht="16" customHeight="1" x14ac:dyDescent="0.2"/>
    <row r="8592" customFormat="1" ht="16" customHeight="1" x14ac:dyDescent="0.2"/>
    <row r="8593" customFormat="1" ht="16" customHeight="1" x14ac:dyDescent="0.2"/>
    <row r="8594" customFormat="1" ht="16" customHeight="1" x14ac:dyDescent="0.2"/>
    <row r="8595" customFormat="1" ht="16" customHeight="1" x14ac:dyDescent="0.2"/>
    <row r="8596" customFormat="1" ht="16" customHeight="1" x14ac:dyDescent="0.2"/>
    <row r="8597" customFormat="1" ht="16" customHeight="1" x14ac:dyDescent="0.2"/>
    <row r="8598" customFormat="1" ht="16" customHeight="1" x14ac:dyDescent="0.2"/>
    <row r="8599" customFormat="1" ht="16" customHeight="1" x14ac:dyDescent="0.2"/>
    <row r="8600" customFormat="1" ht="16" customHeight="1" x14ac:dyDescent="0.2"/>
    <row r="8601" customFormat="1" ht="16" customHeight="1" x14ac:dyDescent="0.2"/>
    <row r="8602" customFormat="1" ht="16" customHeight="1" x14ac:dyDescent="0.2"/>
    <row r="8603" customFormat="1" ht="16" customHeight="1" x14ac:dyDescent="0.2"/>
    <row r="8604" customFormat="1" ht="16" customHeight="1" x14ac:dyDescent="0.2"/>
    <row r="8605" customFormat="1" ht="16" customHeight="1" x14ac:dyDescent="0.2"/>
    <row r="8606" customFormat="1" ht="16" customHeight="1" x14ac:dyDescent="0.2"/>
    <row r="8607" customFormat="1" ht="16" customHeight="1" x14ac:dyDescent="0.2"/>
    <row r="8608" customFormat="1" ht="16" customHeight="1" x14ac:dyDescent="0.2"/>
    <row r="8609" customFormat="1" ht="16" customHeight="1" x14ac:dyDescent="0.2"/>
    <row r="8610" customFormat="1" ht="16" customHeight="1" x14ac:dyDescent="0.2"/>
    <row r="8611" customFormat="1" ht="16" customHeight="1" x14ac:dyDescent="0.2"/>
    <row r="8612" customFormat="1" ht="16" customHeight="1" x14ac:dyDescent="0.2"/>
    <row r="8613" customFormat="1" ht="16" customHeight="1" x14ac:dyDescent="0.2"/>
    <row r="8614" customFormat="1" ht="16" customHeight="1" x14ac:dyDescent="0.2"/>
    <row r="8615" customFormat="1" ht="16" customHeight="1" x14ac:dyDescent="0.2"/>
    <row r="8616" customFormat="1" ht="16" customHeight="1" x14ac:dyDescent="0.2"/>
    <row r="8617" customFormat="1" ht="16" customHeight="1" x14ac:dyDescent="0.2"/>
    <row r="8618" customFormat="1" ht="16" customHeight="1" x14ac:dyDescent="0.2"/>
    <row r="8619" customFormat="1" ht="16" customHeight="1" x14ac:dyDescent="0.2"/>
    <row r="8620" customFormat="1" ht="16" customHeight="1" x14ac:dyDescent="0.2"/>
    <row r="8621" customFormat="1" ht="16" customHeight="1" x14ac:dyDescent="0.2"/>
    <row r="8622" customFormat="1" ht="16" customHeight="1" x14ac:dyDescent="0.2"/>
    <row r="8623" customFormat="1" ht="16" customHeight="1" x14ac:dyDescent="0.2"/>
    <row r="8624" customFormat="1" ht="16" customHeight="1" x14ac:dyDescent="0.2"/>
    <row r="8625" customFormat="1" ht="16" customHeight="1" x14ac:dyDescent="0.2"/>
    <row r="8626" customFormat="1" ht="16" customHeight="1" x14ac:dyDescent="0.2"/>
    <row r="8627" customFormat="1" ht="16" customHeight="1" x14ac:dyDescent="0.2"/>
    <row r="8628" customFormat="1" ht="16" customHeight="1" x14ac:dyDescent="0.2"/>
    <row r="8629" customFormat="1" ht="16" customHeight="1" x14ac:dyDescent="0.2"/>
    <row r="8630" customFormat="1" ht="16" customHeight="1" x14ac:dyDescent="0.2"/>
    <row r="8631" customFormat="1" ht="16" customHeight="1" x14ac:dyDescent="0.2"/>
    <row r="8632" customFormat="1" ht="16" customHeight="1" x14ac:dyDescent="0.2"/>
    <row r="8633" customFormat="1" ht="16" customHeight="1" x14ac:dyDescent="0.2"/>
    <row r="8634" customFormat="1" ht="16" customHeight="1" x14ac:dyDescent="0.2"/>
    <row r="8635" customFormat="1" ht="16" customHeight="1" x14ac:dyDescent="0.2"/>
    <row r="8636" customFormat="1" ht="16" customHeight="1" x14ac:dyDescent="0.2"/>
    <row r="8637" customFormat="1" ht="16" customHeight="1" x14ac:dyDescent="0.2"/>
    <row r="8638" customFormat="1" ht="16" customHeight="1" x14ac:dyDescent="0.2"/>
    <row r="8639" customFormat="1" ht="16" customHeight="1" x14ac:dyDescent="0.2"/>
    <row r="8640" customFormat="1" ht="16" customHeight="1" x14ac:dyDescent="0.2"/>
    <row r="8641" customFormat="1" ht="16" customHeight="1" x14ac:dyDescent="0.2"/>
    <row r="8642" customFormat="1" ht="16" customHeight="1" x14ac:dyDescent="0.2"/>
    <row r="8643" customFormat="1" ht="16" customHeight="1" x14ac:dyDescent="0.2"/>
    <row r="8644" customFormat="1" ht="16" customHeight="1" x14ac:dyDescent="0.2"/>
    <row r="8645" customFormat="1" ht="16" customHeight="1" x14ac:dyDescent="0.2"/>
    <row r="8646" customFormat="1" ht="16" customHeight="1" x14ac:dyDescent="0.2"/>
    <row r="8647" customFormat="1" ht="16" customHeight="1" x14ac:dyDescent="0.2"/>
    <row r="8648" customFormat="1" ht="16" customHeight="1" x14ac:dyDescent="0.2"/>
    <row r="8649" customFormat="1" ht="16" customHeight="1" x14ac:dyDescent="0.2"/>
    <row r="8650" customFormat="1" ht="16" customHeight="1" x14ac:dyDescent="0.2"/>
    <row r="8651" customFormat="1" ht="16" customHeight="1" x14ac:dyDescent="0.2"/>
    <row r="8652" customFormat="1" ht="16" customHeight="1" x14ac:dyDescent="0.2"/>
    <row r="8653" customFormat="1" ht="16" customHeight="1" x14ac:dyDescent="0.2"/>
    <row r="8654" customFormat="1" ht="16" customHeight="1" x14ac:dyDescent="0.2"/>
    <row r="8655" customFormat="1" ht="16" customHeight="1" x14ac:dyDescent="0.2"/>
    <row r="8656" customFormat="1" ht="16" customHeight="1" x14ac:dyDescent="0.2"/>
    <row r="8657" customFormat="1" ht="16" customHeight="1" x14ac:dyDescent="0.2"/>
    <row r="8658" customFormat="1" ht="16" customHeight="1" x14ac:dyDescent="0.2"/>
    <row r="8659" customFormat="1" ht="16" customHeight="1" x14ac:dyDescent="0.2"/>
    <row r="8660" customFormat="1" ht="16" customHeight="1" x14ac:dyDescent="0.2"/>
    <row r="8661" customFormat="1" ht="16" customHeight="1" x14ac:dyDescent="0.2"/>
    <row r="8662" customFormat="1" ht="16" customHeight="1" x14ac:dyDescent="0.2"/>
    <row r="8663" customFormat="1" ht="16" customHeight="1" x14ac:dyDescent="0.2"/>
    <row r="8664" customFormat="1" ht="16" customHeight="1" x14ac:dyDescent="0.2"/>
    <row r="8665" customFormat="1" ht="16" customHeight="1" x14ac:dyDescent="0.2"/>
    <row r="8666" customFormat="1" ht="16" customHeight="1" x14ac:dyDescent="0.2"/>
    <row r="8667" customFormat="1" ht="16" customHeight="1" x14ac:dyDescent="0.2"/>
    <row r="8668" customFormat="1" ht="16" customHeight="1" x14ac:dyDescent="0.2"/>
    <row r="8669" customFormat="1" ht="16" customHeight="1" x14ac:dyDescent="0.2"/>
    <row r="8670" customFormat="1" ht="16" customHeight="1" x14ac:dyDescent="0.2"/>
    <row r="8671" customFormat="1" ht="16" customHeight="1" x14ac:dyDescent="0.2"/>
    <row r="8672" customFormat="1" ht="16" customHeight="1" x14ac:dyDescent="0.2"/>
    <row r="8673" customFormat="1" ht="16" customHeight="1" x14ac:dyDescent="0.2"/>
    <row r="8674" customFormat="1" ht="16" customHeight="1" x14ac:dyDescent="0.2"/>
    <row r="8675" customFormat="1" ht="16" customHeight="1" x14ac:dyDescent="0.2"/>
    <row r="8676" customFormat="1" ht="16" customHeight="1" x14ac:dyDescent="0.2"/>
    <row r="8677" customFormat="1" ht="16" customHeight="1" x14ac:dyDescent="0.2"/>
    <row r="8678" customFormat="1" ht="16" customHeight="1" x14ac:dyDescent="0.2"/>
    <row r="8679" customFormat="1" ht="16" customHeight="1" x14ac:dyDescent="0.2"/>
    <row r="8680" customFormat="1" ht="16" customHeight="1" x14ac:dyDescent="0.2"/>
    <row r="8681" customFormat="1" ht="16" customHeight="1" x14ac:dyDescent="0.2"/>
    <row r="8682" customFormat="1" ht="16" customHeight="1" x14ac:dyDescent="0.2"/>
    <row r="8683" customFormat="1" ht="16" customHeight="1" x14ac:dyDescent="0.2"/>
    <row r="8684" customFormat="1" ht="16" customHeight="1" x14ac:dyDescent="0.2"/>
    <row r="8685" customFormat="1" ht="16" customHeight="1" x14ac:dyDescent="0.2"/>
    <row r="8686" customFormat="1" ht="16" customHeight="1" x14ac:dyDescent="0.2"/>
    <row r="8687" customFormat="1" ht="16" customHeight="1" x14ac:dyDescent="0.2"/>
    <row r="8688" customFormat="1" ht="16" customHeight="1" x14ac:dyDescent="0.2"/>
    <row r="8689" customFormat="1" ht="16" customHeight="1" x14ac:dyDescent="0.2"/>
    <row r="8690" customFormat="1" ht="16" customHeight="1" x14ac:dyDescent="0.2"/>
    <row r="8691" customFormat="1" ht="16" customHeight="1" x14ac:dyDescent="0.2"/>
    <row r="8692" customFormat="1" ht="16" customHeight="1" x14ac:dyDescent="0.2"/>
    <row r="8693" customFormat="1" ht="16" customHeight="1" x14ac:dyDescent="0.2"/>
    <row r="8694" customFormat="1" ht="16" customHeight="1" x14ac:dyDescent="0.2"/>
    <row r="8695" customFormat="1" ht="16" customHeight="1" x14ac:dyDescent="0.2"/>
    <row r="8696" customFormat="1" ht="16" customHeight="1" x14ac:dyDescent="0.2"/>
    <row r="8697" customFormat="1" ht="16" customHeight="1" x14ac:dyDescent="0.2"/>
    <row r="8698" customFormat="1" ht="16" customHeight="1" x14ac:dyDescent="0.2"/>
    <row r="8699" customFormat="1" ht="16" customHeight="1" x14ac:dyDescent="0.2"/>
    <row r="8700" customFormat="1" ht="16" customHeight="1" x14ac:dyDescent="0.2"/>
    <row r="8701" customFormat="1" ht="16" customHeight="1" x14ac:dyDescent="0.2"/>
    <row r="8702" customFormat="1" ht="16" customHeight="1" x14ac:dyDescent="0.2"/>
    <row r="8703" customFormat="1" ht="16" customHeight="1" x14ac:dyDescent="0.2"/>
    <row r="8704" customFormat="1" ht="16" customHeight="1" x14ac:dyDescent="0.2"/>
    <row r="8705" customFormat="1" ht="16" customHeight="1" x14ac:dyDescent="0.2"/>
    <row r="8706" customFormat="1" ht="16" customHeight="1" x14ac:dyDescent="0.2"/>
    <row r="8707" customFormat="1" ht="16" customHeight="1" x14ac:dyDescent="0.2"/>
    <row r="8708" customFormat="1" ht="16" customHeight="1" x14ac:dyDescent="0.2"/>
    <row r="8709" customFormat="1" ht="16" customHeight="1" x14ac:dyDescent="0.2"/>
    <row r="8710" customFormat="1" ht="16" customHeight="1" x14ac:dyDescent="0.2"/>
    <row r="8711" customFormat="1" ht="16" customHeight="1" x14ac:dyDescent="0.2"/>
    <row r="8712" customFormat="1" ht="16" customHeight="1" x14ac:dyDescent="0.2"/>
    <row r="8713" customFormat="1" ht="16" customHeight="1" x14ac:dyDescent="0.2"/>
    <row r="8714" customFormat="1" ht="16" customHeight="1" x14ac:dyDescent="0.2"/>
    <row r="8715" customFormat="1" ht="16" customHeight="1" x14ac:dyDescent="0.2"/>
    <row r="8716" customFormat="1" ht="16" customHeight="1" x14ac:dyDescent="0.2"/>
    <row r="8717" customFormat="1" ht="16" customHeight="1" x14ac:dyDescent="0.2"/>
    <row r="8718" customFormat="1" ht="16" customHeight="1" x14ac:dyDescent="0.2"/>
    <row r="8719" customFormat="1" ht="16" customHeight="1" x14ac:dyDescent="0.2"/>
    <row r="8720" customFormat="1" ht="16" customHeight="1" x14ac:dyDescent="0.2"/>
    <row r="8721" customFormat="1" ht="16" customHeight="1" x14ac:dyDescent="0.2"/>
    <row r="8722" customFormat="1" ht="16" customHeight="1" x14ac:dyDescent="0.2"/>
    <row r="8723" customFormat="1" ht="16" customHeight="1" x14ac:dyDescent="0.2"/>
    <row r="8724" customFormat="1" ht="16" customHeight="1" x14ac:dyDescent="0.2"/>
    <row r="8725" customFormat="1" ht="16" customHeight="1" x14ac:dyDescent="0.2"/>
    <row r="8726" customFormat="1" ht="16" customHeight="1" x14ac:dyDescent="0.2"/>
    <row r="8727" customFormat="1" ht="16" customHeight="1" x14ac:dyDescent="0.2"/>
    <row r="8728" customFormat="1" ht="16" customHeight="1" x14ac:dyDescent="0.2"/>
    <row r="8729" customFormat="1" ht="16" customHeight="1" x14ac:dyDescent="0.2"/>
    <row r="8730" customFormat="1" ht="16" customHeight="1" x14ac:dyDescent="0.2"/>
    <row r="8731" customFormat="1" ht="16" customHeight="1" x14ac:dyDescent="0.2"/>
    <row r="8732" customFormat="1" ht="16" customHeight="1" x14ac:dyDescent="0.2"/>
    <row r="8733" customFormat="1" ht="16" customHeight="1" x14ac:dyDescent="0.2"/>
    <row r="8734" customFormat="1" ht="16" customHeight="1" x14ac:dyDescent="0.2"/>
    <row r="8735" customFormat="1" ht="16" customHeight="1" x14ac:dyDescent="0.2"/>
    <row r="8736" customFormat="1" ht="16" customHeight="1" x14ac:dyDescent="0.2"/>
    <row r="8737" customFormat="1" ht="16" customHeight="1" x14ac:dyDescent="0.2"/>
    <row r="8738" customFormat="1" ht="16" customHeight="1" x14ac:dyDescent="0.2"/>
    <row r="8739" customFormat="1" ht="16" customHeight="1" x14ac:dyDescent="0.2"/>
    <row r="8740" customFormat="1" ht="16" customHeight="1" x14ac:dyDescent="0.2"/>
    <row r="8741" customFormat="1" ht="16" customHeight="1" x14ac:dyDescent="0.2"/>
    <row r="8742" customFormat="1" ht="16" customHeight="1" x14ac:dyDescent="0.2"/>
    <row r="8743" customFormat="1" ht="16" customHeight="1" x14ac:dyDescent="0.2"/>
    <row r="8744" customFormat="1" ht="16" customHeight="1" x14ac:dyDescent="0.2"/>
    <row r="8745" customFormat="1" ht="16" customHeight="1" x14ac:dyDescent="0.2"/>
    <row r="8746" customFormat="1" ht="16" customHeight="1" x14ac:dyDescent="0.2"/>
    <row r="8747" customFormat="1" ht="16" customHeight="1" x14ac:dyDescent="0.2"/>
    <row r="8748" customFormat="1" ht="16" customHeight="1" x14ac:dyDescent="0.2"/>
    <row r="8749" customFormat="1" ht="16" customHeight="1" x14ac:dyDescent="0.2"/>
    <row r="8750" customFormat="1" ht="16" customHeight="1" x14ac:dyDescent="0.2"/>
    <row r="8751" customFormat="1" ht="16" customHeight="1" x14ac:dyDescent="0.2"/>
    <row r="8752" customFormat="1" ht="16" customHeight="1" x14ac:dyDescent="0.2"/>
    <row r="8753" customFormat="1" ht="16" customHeight="1" x14ac:dyDescent="0.2"/>
    <row r="8754" customFormat="1" ht="16" customHeight="1" x14ac:dyDescent="0.2"/>
    <row r="8755" customFormat="1" ht="16" customHeight="1" x14ac:dyDescent="0.2"/>
    <row r="8756" customFormat="1" ht="16" customHeight="1" x14ac:dyDescent="0.2"/>
    <row r="8757" customFormat="1" ht="16" customHeight="1" x14ac:dyDescent="0.2"/>
    <row r="8758" customFormat="1" ht="16" customHeight="1" x14ac:dyDescent="0.2"/>
    <row r="8759" customFormat="1" ht="16" customHeight="1" x14ac:dyDescent="0.2"/>
    <row r="8760" customFormat="1" ht="16" customHeight="1" x14ac:dyDescent="0.2"/>
    <row r="8761" customFormat="1" ht="16" customHeight="1" x14ac:dyDescent="0.2"/>
    <row r="8762" customFormat="1" ht="16" customHeight="1" x14ac:dyDescent="0.2"/>
    <row r="8763" customFormat="1" ht="16" customHeight="1" x14ac:dyDescent="0.2"/>
    <row r="8764" customFormat="1" ht="16" customHeight="1" x14ac:dyDescent="0.2"/>
    <row r="8765" customFormat="1" ht="16" customHeight="1" x14ac:dyDescent="0.2"/>
    <row r="8766" customFormat="1" ht="16" customHeight="1" x14ac:dyDescent="0.2"/>
    <row r="8767" customFormat="1" ht="16" customHeight="1" x14ac:dyDescent="0.2"/>
    <row r="8768" customFormat="1" ht="16" customHeight="1" x14ac:dyDescent="0.2"/>
    <row r="8769" customFormat="1" ht="16" customHeight="1" x14ac:dyDescent="0.2"/>
    <row r="8770" customFormat="1" ht="16" customHeight="1" x14ac:dyDescent="0.2"/>
    <row r="8771" customFormat="1" ht="16" customHeight="1" x14ac:dyDescent="0.2"/>
    <row r="8772" customFormat="1" ht="16" customHeight="1" x14ac:dyDescent="0.2"/>
    <row r="8773" customFormat="1" ht="16" customHeight="1" x14ac:dyDescent="0.2"/>
    <row r="8774" customFormat="1" ht="16" customHeight="1" x14ac:dyDescent="0.2"/>
    <row r="8775" customFormat="1" ht="16" customHeight="1" x14ac:dyDescent="0.2"/>
    <row r="8776" customFormat="1" ht="16" customHeight="1" x14ac:dyDescent="0.2"/>
    <row r="8777" customFormat="1" ht="16" customHeight="1" x14ac:dyDescent="0.2"/>
    <row r="8778" customFormat="1" ht="16" customHeight="1" x14ac:dyDescent="0.2"/>
    <row r="8779" customFormat="1" ht="16" customHeight="1" x14ac:dyDescent="0.2"/>
    <row r="8780" customFormat="1" ht="16" customHeight="1" x14ac:dyDescent="0.2"/>
    <row r="8781" customFormat="1" ht="16" customHeight="1" x14ac:dyDescent="0.2"/>
    <row r="8782" customFormat="1" ht="16" customHeight="1" x14ac:dyDescent="0.2"/>
    <row r="8783" customFormat="1" ht="16" customHeight="1" x14ac:dyDescent="0.2"/>
    <row r="8784" customFormat="1" ht="16" customHeight="1" x14ac:dyDescent="0.2"/>
    <row r="8785" customFormat="1" ht="16" customHeight="1" x14ac:dyDescent="0.2"/>
    <row r="8786" customFormat="1" ht="16" customHeight="1" x14ac:dyDescent="0.2"/>
    <row r="8787" customFormat="1" ht="16" customHeight="1" x14ac:dyDescent="0.2"/>
    <row r="8788" customFormat="1" ht="16" customHeight="1" x14ac:dyDescent="0.2"/>
    <row r="8789" customFormat="1" ht="16" customHeight="1" x14ac:dyDescent="0.2"/>
    <row r="8790" customFormat="1" ht="16" customHeight="1" x14ac:dyDescent="0.2"/>
    <row r="8791" customFormat="1" ht="16" customHeight="1" x14ac:dyDescent="0.2"/>
    <row r="8792" customFormat="1" ht="16" customHeight="1" x14ac:dyDescent="0.2"/>
    <row r="8793" customFormat="1" ht="16" customHeight="1" x14ac:dyDescent="0.2"/>
    <row r="8794" customFormat="1" ht="16" customHeight="1" x14ac:dyDescent="0.2"/>
    <row r="8795" customFormat="1" ht="16" customHeight="1" x14ac:dyDescent="0.2"/>
    <row r="8796" customFormat="1" ht="16" customHeight="1" x14ac:dyDescent="0.2"/>
    <row r="8797" customFormat="1" ht="16" customHeight="1" x14ac:dyDescent="0.2"/>
    <row r="8798" customFormat="1" ht="16" customHeight="1" x14ac:dyDescent="0.2"/>
    <row r="8799" customFormat="1" ht="16" customHeight="1" x14ac:dyDescent="0.2"/>
    <row r="8800" customFormat="1" ht="16" customHeight="1" x14ac:dyDescent="0.2"/>
    <row r="8801" customFormat="1" ht="16" customHeight="1" x14ac:dyDescent="0.2"/>
    <row r="8802" customFormat="1" ht="16" customHeight="1" x14ac:dyDescent="0.2"/>
    <row r="8803" customFormat="1" ht="16" customHeight="1" x14ac:dyDescent="0.2"/>
    <row r="8804" customFormat="1" ht="16" customHeight="1" x14ac:dyDescent="0.2"/>
    <row r="8805" customFormat="1" ht="16" customHeight="1" x14ac:dyDescent="0.2"/>
    <row r="8806" customFormat="1" ht="16" customHeight="1" x14ac:dyDescent="0.2"/>
    <row r="8807" customFormat="1" ht="16" customHeight="1" x14ac:dyDescent="0.2"/>
    <row r="8808" customFormat="1" ht="16" customHeight="1" x14ac:dyDescent="0.2"/>
    <row r="8809" customFormat="1" ht="16" customHeight="1" x14ac:dyDescent="0.2"/>
    <row r="8810" customFormat="1" ht="16" customHeight="1" x14ac:dyDescent="0.2"/>
    <row r="8811" customFormat="1" ht="16" customHeight="1" x14ac:dyDescent="0.2"/>
    <row r="8812" customFormat="1" ht="16" customHeight="1" x14ac:dyDescent="0.2"/>
    <row r="8813" customFormat="1" ht="16" customHeight="1" x14ac:dyDescent="0.2"/>
    <row r="8814" customFormat="1" ht="16" customHeight="1" x14ac:dyDescent="0.2"/>
    <row r="8815" customFormat="1" ht="16" customHeight="1" x14ac:dyDescent="0.2"/>
    <row r="8816" customFormat="1" ht="16" customHeight="1" x14ac:dyDescent="0.2"/>
    <row r="8817" customFormat="1" ht="16" customHeight="1" x14ac:dyDescent="0.2"/>
    <row r="8818" customFormat="1" ht="16" customHeight="1" x14ac:dyDescent="0.2"/>
    <row r="8819" customFormat="1" ht="16" customHeight="1" x14ac:dyDescent="0.2"/>
    <row r="8820" customFormat="1" ht="16" customHeight="1" x14ac:dyDescent="0.2"/>
    <row r="8821" customFormat="1" ht="16" customHeight="1" x14ac:dyDescent="0.2"/>
    <row r="8822" customFormat="1" ht="16" customHeight="1" x14ac:dyDescent="0.2"/>
    <row r="8823" customFormat="1" ht="16" customHeight="1" x14ac:dyDescent="0.2"/>
    <row r="8824" customFormat="1" ht="16" customHeight="1" x14ac:dyDescent="0.2"/>
    <row r="8825" customFormat="1" ht="16" customHeight="1" x14ac:dyDescent="0.2"/>
    <row r="8826" customFormat="1" ht="16" customHeight="1" x14ac:dyDescent="0.2"/>
    <row r="8827" customFormat="1" ht="16" customHeight="1" x14ac:dyDescent="0.2"/>
    <row r="8828" customFormat="1" ht="16" customHeight="1" x14ac:dyDescent="0.2"/>
    <row r="8829" customFormat="1" ht="16" customHeight="1" x14ac:dyDescent="0.2"/>
    <row r="8830" customFormat="1" ht="16" customHeight="1" x14ac:dyDescent="0.2"/>
    <row r="8831" customFormat="1" ht="16" customHeight="1" x14ac:dyDescent="0.2"/>
    <row r="8832" customFormat="1" ht="16" customHeight="1" x14ac:dyDescent="0.2"/>
    <row r="8833" customFormat="1" ht="16" customHeight="1" x14ac:dyDescent="0.2"/>
    <row r="8834" customFormat="1" ht="16" customHeight="1" x14ac:dyDescent="0.2"/>
    <row r="8835" customFormat="1" ht="16" customHeight="1" x14ac:dyDescent="0.2"/>
    <row r="8836" customFormat="1" ht="16" customHeight="1" x14ac:dyDescent="0.2"/>
    <row r="8837" customFormat="1" ht="16" customHeight="1" x14ac:dyDescent="0.2"/>
    <row r="8838" customFormat="1" ht="16" customHeight="1" x14ac:dyDescent="0.2"/>
    <row r="8839" customFormat="1" ht="16" customHeight="1" x14ac:dyDescent="0.2"/>
    <row r="8840" customFormat="1" ht="16" customHeight="1" x14ac:dyDescent="0.2"/>
    <row r="8841" customFormat="1" ht="16" customHeight="1" x14ac:dyDescent="0.2"/>
    <row r="8842" customFormat="1" ht="16" customHeight="1" x14ac:dyDescent="0.2"/>
    <row r="8843" customFormat="1" ht="16" customHeight="1" x14ac:dyDescent="0.2"/>
    <row r="8844" customFormat="1" ht="16" customHeight="1" x14ac:dyDescent="0.2"/>
    <row r="8845" customFormat="1" ht="16" customHeight="1" x14ac:dyDescent="0.2"/>
    <row r="8846" customFormat="1" ht="16" customHeight="1" x14ac:dyDescent="0.2"/>
    <row r="8847" customFormat="1" ht="16" customHeight="1" x14ac:dyDescent="0.2"/>
    <row r="8848" customFormat="1" ht="16" customHeight="1" x14ac:dyDescent="0.2"/>
    <row r="8849" customFormat="1" ht="16" customHeight="1" x14ac:dyDescent="0.2"/>
    <row r="8850" customFormat="1" ht="16" customHeight="1" x14ac:dyDescent="0.2"/>
    <row r="8851" customFormat="1" ht="16" customHeight="1" x14ac:dyDescent="0.2"/>
    <row r="8852" customFormat="1" ht="16" customHeight="1" x14ac:dyDescent="0.2"/>
    <row r="8853" customFormat="1" ht="16" customHeight="1" x14ac:dyDescent="0.2"/>
    <row r="8854" customFormat="1" ht="16" customHeight="1" x14ac:dyDescent="0.2"/>
    <row r="8855" customFormat="1" ht="16" customHeight="1" x14ac:dyDescent="0.2"/>
    <row r="8856" customFormat="1" ht="16" customHeight="1" x14ac:dyDescent="0.2"/>
    <row r="8857" customFormat="1" ht="16" customHeight="1" x14ac:dyDescent="0.2"/>
    <row r="8858" customFormat="1" ht="16" customHeight="1" x14ac:dyDescent="0.2"/>
    <row r="8859" customFormat="1" ht="16" customHeight="1" x14ac:dyDescent="0.2"/>
    <row r="8860" customFormat="1" ht="16" customHeight="1" x14ac:dyDescent="0.2"/>
    <row r="8861" customFormat="1" ht="16" customHeight="1" x14ac:dyDescent="0.2"/>
    <row r="8862" customFormat="1" ht="16" customHeight="1" x14ac:dyDescent="0.2"/>
    <row r="8863" customFormat="1" ht="16" customHeight="1" x14ac:dyDescent="0.2"/>
    <row r="8864" customFormat="1" ht="16" customHeight="1" x14ac:dyDescent="0.2"/>
    <row r="8865" customFormat="1" ht="16" customHeight="1" x14ac:dyDescent="0.2"/>
    <row r="8866" customFormat="1" ht="16" customHeight="1" x14ac:dyDescent="0.2"/>
    <row r="8867" customFormat="1" ht="16" customHeight="1" x14ac:dyDescent="0.2"/>
    <row r="8868" customFormat="1" ht="16" customHeight="1" x14ac:dyDescent="0.2"/>
    <row r="8869" customFormat="1" ht="16" customHeight="1" x14ac:dyDescent="0.2"/>
    <row r="8870" customFormat="1" ht="16" customHeight="1" x14ac:dyDescent="0.2"/>
    <row r="8871" customFormat="1" ht="16" customHeight="1" x14ac:dyDescent="0.2"/>
    <row r="8872" customFormat="1" ht="16" customHeight="1" x14ac:dyDescent="0.2"/>
    <row r="8873" customFormat="1" ht="16" customHeight="1" x14ac:dyDescent="0.2"/>
    <row r="8874" customFormat="1" ht="16" customHeight="1" x14ac:dyDescent="0.2"/>
    <row r="8875" customFormat="1" ht="16" customHeight="1" x14ac:dyDescent="0.2"/>
    <row r="8876" customFormat="1" ht="16" customHeight="1" x14ac:dyDescent="0.2"/>
    <row r="8877" customFormat="1" ht="16" customHeight="1" x14ac:dyDescent="0.2"/>
    <row r="8878" customFormat="1" ht="16" customHeight="1" x14ac:dyDescent="0.2"/>
    <row r="8879" customFormat="1" ht="16" customHeight="1" x14ac:dyDescent="0.2"/>
    <row r="8880" customFormat="1" ht="16" customHeight="1" x14ac:dyDescent="0.2"/>
    <row r="8881" customFormat="1" ht="16" customHeight="1" x14ac:dyDescent="0.2"/>
    <row r="8882" customFormat="1" ht="16" customHeight="1" x14ac:dyDescent="0.2"/>
    <row r="8883" customFormat="1" ht="16" customHeight="1" x14ac:dyDescent="0.2"/>
    <row r="8884" customFormat="1" ht="16" customHeight="1" x14ac:dyDescent="0.2"/>
    <row r="8885" customFormat="1" ht="16" customHeight="1" x14ac:dyDescent="0.2"/>
    <row r="8886" customFormat="1" ht="16" customHeight="1" x14ac:dyDescent="0.2"/>
    <row r="8887" customFormat="1" ht="16" customHeight="1" x14ac:dyDescent="0.2"/>
    <row r="8888" customFormat="1" ht="16" customHeight="1" x14ac:dyDescent="0.2"/>
    <row r="8889" customFormat="1" ht="16" customHeight="1" x14ac:dyDescent="0.2"/>
    <row r="8890" customFormat="1" ht="16" customHeight="1" x14ac:dyDescent="0.2"/>
    <row r="8891" customFormat="1" ht="16" customHeight="1" x14ac:dyDescent="0.2"/>
    <row r="8892" customFormat="1" ht="16" customHeight="1" x14ac:dyDescent="0.2"/>
    <row r="8893" customFormat="1" ht="16" customHeight="1" x14ac:dyDescent="0.2"/>
    <row r="8894" customFormat="1" ht="16" customHeight="1" x14ac:dyDescent="0.2"/>
    <row r="8895" customFormat="1" ht="16" customHeight="1" x14ac:dyDescent="0.2"/>
    <row r="8896" customFormat="1" ht="16" customHeight="1" x14ac:dyDescent="0.2"/>
    <row r="8897" customFormat="1" ht="16" customHeight="1" x14ac:dyDescent="0.2"/>
    <row r="8898" customFormat="1" ht="16" customHeight="1" x14ac:dyDescent="0.2"/>
    <row r="8899" customFormat="1" ht="16" customHeight="1" x14ac:dyDescent="0.2"/>
    <row r="8900" customFormat="1" ht="16" customHeight="1" x14ac:dyDescent="0.2"/>
    <row r="8901" customFormat="1" ht="16" customHeight="1" x14ac:dyDescent="0.2"/>
    <row r="8902" customFormat="1" ht="16" customHeight="1" x14ac:dyDescent="0.2"/>
    <row r="8903" customFormat="1" ht="16" customHeight="1" x14ac:dyDescent="0.2"/>
    <row r="8904" customFormat="1" ht="16" customHeight="1" x14ac:dyDescent="0.2"/>
    <row r="8905" customFormat="1" ht="16" customHeight="1" x14ac:dyDescent="0.2"/>
    <row r="8906" customFormat="1" ht="16" customHeight="1" x14ac:dyDescent="0.2"/>
    <row r="8907" customFormat="1" ht="16" customHeight="1" x14ac:dyDescent="0.2"/>
    <row r="8908" customFormat="1" ht="16" customHeight="1" x14ac:dyDescent="0.2"/>
    <row r="8909" customFormat="1" ht="16" customHeight="1" x14ac:dyDescent="0.2"/>
    <row r="8910" customFormat="1" ht="16" customHeight="1" x14ac:dyDescent="0.2"/>
    <row r="8911" customFormat="1" ht="16" customHeight="1" x14ac:dyDescent="0.2"/>
    <row r="8912" customFormat="1" ht="16" customHeight="1" x14ac:dyDescent="0.2"/>
    <row r="8913" customFormat="1" ht="16" customHeight="1" x14ac:dyDescent="0.2"/>
    <row r="8914" customFormat="1" ht="16" customHeight="1" x14ac:dyDescent="0.2"/>
    <row r="8915" customFormat="1" ht="16" customHeight="1" x14ac:dyDescent="0.2"/>
    <row r="8916" customFormat="1" ht="16" customHeight="1" x14ac:dyDescent="0.2"/>
    <row r="8917" customFormat="1" ht="16" customHeight="1" x14ac:dyDescent="0.2"/>
    <row r="8918" customFormat="1" ht="16" customHeight="1" x14ac:dyDescent="0.2"/>
    <row r="8919" customFormat="1" ht="16" customHeight="1" x14ac:dyDescent="0.2"/>
    <row r="8920" customFormat="1" ht="16" customHeight="1" x14ac:dyDescent="0.2"/>
    <row r="8921" customFormat="1" ht="16" customHeight="1" x14ac:dyDescent="0.2"/>
    <row r="8922" customFormat="1" ht="16" customHeight="1" x14ac:dyDescent="0.2"/>
    <row r="8923" customFormat="1" ht="16" customHeight="1" x14ac:dyDescent="0.2"/>
    <row r="8924" customFormat="1" ht="16" customHeight="1" x14ac:dyDescent="0.2"/>
    <row r="8925" customFormat="1" ht="16" customHeight="1" x14ac:dyDescent="0.2"/>
    <row r="8926" customFormat="1" ht="16" customHeight="1" x14ac:dyDescent="0.2"/>
    <row r="8927" customFormat="1" ht="16" customHeight="1" x14ac:dyDescent="0.2"/>
    <row r="8928" customFormat="1" ht="16" customHeight="1" x14ac:dyDescent="0.2"/>
    <row r="8929" customFormat="1" ht="16" customHeight="1" x14ac:dyDescent="0.2"/>
    <row r="8930" customFormat="1" ht="16" customHeight="1" x14ac:dyDescent="0.2"/>
    <row r="8931" customFormat="1" ht="16" customHeight="1" x14ac:dyDescent="0.2"/>
    <row r="8932" customFormat="1" ht="16" customHeight="1" x14ac:dyDescent="0.2"/>
    <row r="8933" customFormat="1" ht="16" customHeight="1" x14ac:dyDescent="0.2"/>
    <row r="8934" customFormat="1" ht="16" customHeight="1" x14ac:dyDescent="0.2"/>
    <row r="8935" customFormat="1" ht="16" customHeight="1" x14ac:dyDescent="0.2"/>
    <row r="8936" customFormat="1" ht="16" customHeight="1" x14ac:dyDescent="0.2"/>
    <row r="8937" customFormat="1" ht="16" customHeight="1" x14ac:dyDescent="0.2"/>
    <row r="8938" customFormat="1" ht="16" customHeight="1" x14ac:dyDescent="0.2"/>
    <row r="8939" customFormat="1" ht="16" customHeight="1" x14ac:dyDescent="0.2"/>
    <row r="8940" customFormat="1" ht="16" customHeight="1" x14ac:dyDescent="0.2"/>
    <row r="8941" customFormat="1" ht="16" customHeight="1" x14ac:dyDescent="0.2"/>
    <row r="8942" customFormat="1" ht="16" customHeight="1" x14ac:dyDescent="0.2"/>
    <row r="8943" customFormat="1" ht="16" customHeight="1" x14ac:dyDescent="0.2"/>
    <row r="8944" customFormat="1" ht="16" customHeight="1" x14ac:dyDescent="0.2"/>
    <row r="8945" customFormat="1" ht="16" customHeight="1" x14ac:dyDescent="0.2"/>
    <row r="8946" customFormat="1" ht="16" customHeight="1" x14ac:dyDescent="0.2"/>
    <row r="8947" customFormat="1" ht="16" customHeight="1" x14ac:dyDescent="0.2"/>
    <row r="8948" customFormat="1" ht="16" customHeight="1" x14ac:dyDescent="0.2"/>
    <row r="8949" customFormat="1" ht="16" customHeight="1" x14ac:dyDescent="0.2"/>
    <row r="8950" customFormat="1" ht="16" customHeight="1" x14ac:dyDescent="0.2"/>
    <row r="8951" customFormat="1" ht="16" customHeight="1" x14ac:dyDescent="0.2"/>
    <row r="8952" customFormat="1" ht="16" customHeight="1" x14ac:dyDescent="0.2"/>
    <row r="8953" customFormat="1" ht="16" customHeight="1" x14ac:dyDescent="0.2"/>
    <row r="8954" customFormat="1" ht="16" customHeight="1" x14ac:dyDescent="0.2"/>
    <row r="8955" customFormat="1" ht="16" customHeight="1" x14ac:dyDescent="0.2"/>
    <row r="8956" customFormat="1" ht="16" customHeight="1" x14ac:dyDescent="0.2"/>
    <row r="8957" customFormat="1" ht="16" customHeight="1" x14ac:dyDescent="0.2"/>
    <row r="8958" customFormat="1" ht="16" customHeight="1" x14ac:dyDescent="0.2"/>
    <row r="8959" customFormat="1" ht="16" customHeight="1" x14ac:dyDescent="0.2"/>
    <row r="8960" customFormat="1" ht="16" customHeight="1" x14ac:dyDescent="0.2"/>
    <row r="8961" customFormat="1" ht="16" customHeight="1" x14ac:dyDescent="0.2"/>
    <row r="8962" customFormat="1" ht="16" customHeight="1" x14ac:dyDescent="0.2"/>
    <row r="8963" customFormat="1" ht="16" customHeight="1" x14ac:dyDescent="0.2"/>
    <row r="8964" customFormat="1" ht="16" customHeight="1" x14ac:dyDescent="0.2"/>
    <row r="8965" customFormat="1" ht="16" customHeight="1" x14ac:dyDescent="0.2"/>
    <row r="8966" customFormat="1" ht="16" customHeight="1" x14ac:dyDescent="0.2"/>
    <row r="8967" customFormat="1" ht="16" customHeight="1" x14ac:dyDescent="0.2"/>
    <row r="8968" customFormat="1" ht="16" customHeight="1" x14ac:dyDescent="0.2"/>
    <row r="8969" customFormat="1" ht="16" customHeight="1" x14ac:dyDescent="0.2"/>
    <row r="8970" customFormat="1" ht="16" customHeight="1" x14ac:dyDescent="0.2"/>
    <row r="8971" customFormat="1" ht="16" customHeight="1" x14ac:dyDescent="0.2"/>
    <row r="8972" customFormat="1" ht="16" customHeight="1" x14ac:dyDescent="0.2"/>
    <row r="8973" customFormat="1" ht="16" customHeight="1" x14ac:dyDescent="0.2"/>
    <row r="8974" customFormat="1" ht="16" customHeight="1" x14ac:dyDescent="0.2"/>
    <row r="8975" customFormat="1" ht="16" customHeight="1" x14ac:dyDescent="0.2"/>
    <row r="8976" customFormat="1" ht="16" customHeight="1" x14ac:dyDescent="0.2"/>
    <row r="8977" customFormat="1" ht="16" customHeight="1" x14ac:dyDescent="0.2"/>
    <row r="8978" customFormat="1" ht="16" customHeight="1" x14ac:dyDescent="0.2"/>
    <row r="8979" customFormat="1" ht="16" customHeight="1" x14ac:dyDescent="0.2"/>
    <row r="8980" customFormat="1" ht="16" customHeight="1" x14ac:dyDescent="0.2"/>
    <row r="8981" customFormat="1" ht="16" customHeight="1" x14ac:dyDescent="0.2"/>
    <row r="8982" customFormat="1" ht="16" customHeight="1" x14ac:dyDescent="0.2"/>
    <row r="8983" customFormat="1" ht="16" customHeight="1" x14ac:dyDescent="0.2"/>
    <row r="8984" customFormat="1" ht="16" customHeight="1" x14ac:dyDescent="0.2"/>
    <row r="8985" customFormat="1" ht="16" customHeight="1" x14ac:dyDescent="0.2"/>
    <row r="8986" customFormat="1" ht="16" customHeight="1" x14ac:dyDescent="0.2"/>
    <row r="8987" customFormat="1" ht="16" customHeight="1" x14ac:dyDescent="0.2"/>
    <row r="8988" customFormat="1" ht="16" customHeight="1" x14ac:dyDescent="0.2"/>
    <row r="8989" customFormat="1" ht="16" customHeight="1" x14ac:dyDescent="0.2"/>
    <row r="8990" customFormat="1" ht="16" customHeight="1" x14ac:dyDescent="0.2"/>
    <row r="8991" customFormat="1" ht="16" customHeight="1" x14ac:dyDescent="0.2"/>
    <row r="8992" customFormat="1" ht="16" customHeight="1" x14ac:dyDescent="0.2"/>
    <row r="8993" customFormat="1" ht="16" customHeight="1" x14ac:dyDescent="0.2"/>
    <row r="8994" customFormat="1" ht="16" customHeight="1" x14ac:dyDescent="0.2"/>
    <row r="8995" customFormat="1" ht="16" customHeight="1" x14ac:dyDescent="0.2"/>
    <row r="8996" customFormat="1" ht="16" customHeight="1" x14ac:dyDescent="0.2"/>
    <row r="8997" customFormat="1" ht="16" customHeight="1" x14ac:dyDescent="0.2"/>
    <row r="8998" customFormat="1" ht="16" customHeight="1" x14ac:dyDescent="0.2"/>
    <row r="8999" customFormat="1" ht="16" customHeight="1" x14ac:dyDescent="0.2"/>
    <row r="9000" customFormat="1" ht="16" customHeight="1" x14ac:dyDescent="0.2"/>
    <row r="9001" customFormat="1" ht="16" customHeight="1" x14ac:dyDescent="0.2"/>
    <row r="9002" customFormat="1" ht="16" customHeight="1" x14ac:dyDescent="0.2"/>
    <row r="9003" customFormat="1" ht="16" customHeight="1" x14ac:dyDescent="0.2"/>
    <row r="9004" customFormat="1" ht="16" customHeight="1" x14ac:dyDescent="0.2"/>
    <row r="9005" customFormat="1" ht="16" customHeight="1" x14ac:dyDescent="0.2"/>
    <row r="9006" customFormat="1" ht="16" customHeight="1" x14ac:dyDescent="0.2"/>
    <row r="9007" customFormat="1" ht="16" customHeight="1" x14ac:dyDescent="0.2"/>
    <row r="9008" customFormat="1" ht="16" customHeight="1" x14ac:dyDescent="0.2"/>
    <row r="9009" customFormat="1" ht="16" customHeight="1" x14ac:dyDescent="0.2"/>
    <row r="9010" customFormat="1" ht="16" customHeight="1" x14ac:dyDescent="0.2"/>
    <row r="9011" customFormat="1" ht="16" customHeight="1" x14ac:dyDescent="0.2"/>
    <row r="9012" customFormat="1" ht="16" customHeight="1" x14ac:dyDescent="0.2"/>
    <row r="9013" customFormat="1" ht="16" customHeight="1" x14ac:dyDescent="0.2"/>
    <row r="9014" customFormat="1" ht="16" customHeight="1" x14ac:dyDescent="0.2"/>
    <row r="9015" customFormat="1" ht="16" customHeight="1" x14ac:dyDescent="0.2"/>
    <row r="9016" customFormat="1" ht="16" customHeight="1" x14ac:dyDescent="0.2"/>
    <row r="9017" customFormat="1" ht="16" customHeight="1" x14ac:dyDescent="0.2"/>
    <row r="9018" customFormat="1" ht="16" customHeight="1" x14ac:dyDescent="0.2"/>
    <row r="9019" customFormat="1" ht="16" customHeight="1" x14ac:dyDescent="0.2"/>
    <row r="9020" customFormat="1" ht="16" customHeight="1" x14ac:dyDescent="0.2"/>
    <row r="9021" customFormat="1" ht="16" customHeight="1" x14ac:dyDescent="0.2"/>
    <row r="9022" customFormat="1" ht="16" customHeight="1" x14ac:dyDescent="0.2"/>
    <row r="9023" customFormat="1" ht="16" customHeight="1" x14ac:dyDescent="0.2"/>
    <row r="9024" customFormat="1" ht="16" customHeight="1" x14ac:dyDescent="0.2"/>
    <row r="9025" customFormat="1" ht="16" customHeight="1" x14ac:dyDescent="0.2"/>
    <row r="9026" customFormat="1" ht="16" customHeight="1" x14ac:dyDescent="0.2"/>
    <row r="9027" customFormat="1" ht="16" customHeight="1" x14ac:dyDescent="0.2"/>
    <row r="9028" customFormat="1" ht="16" customHeight="1" x14ac:dyDescent="0.2"/>
    <row r="9029" customFormat="1" ht="16" customHeight="1" x14ac:dyDescent="0.2"/>
    <row r="9030" customFormat="1" ht="16" customHeight="1" x14ac:dyDescent="0.2"/>
    <row r="9031" customFormat="1" ht="16" customHeight="1" x14ac:dyDescent="0.2"/>
    <row r="9032" customFormat="1" ht="16" customHeight="1" x14ac:dyDescent="0.2"/>
    <row r="9033" customFormat="1" ht="16" customHeight="1" x14ac:dyDescent="0.2"/>
    <row r="9034" customFormat="1" ht="16" customHeight="1" x14ac:dyDescent="0.2"/>
    <row r="9035" customFormat="1" ht="16" customHeight="1" x14ac:dyDescent="0.2"/>
    <row r="9036" customFormat="1" ht="16" customHeight="1" x14ac:dyDescent="0.2"/>
    <row r="9037" customFormat="1" ht="16" customHeight="1" x14ac:dyDescent="0.2"/>
    <row r="9038" customFormat="1" ht="16" customHeight="1" x14ac:dyDescent="0.2"/>
    <row r="9039" customFormat="1" ht="16" customHeight="1" x14ac:dyDescent="0.2"/>
    <row r="9040" customFormat="1" ht="16" customHeight="1" x14ac:dyDescent="0.2"/>
    <row r="9041" customFormat="1" ht="16" customHeight="1" x14ac:dyDescent="0.2"/>
    <row r="9042" customFormat="1" ht="16" customHeight="1" x14ac:dyDescent="0.2"/>
    <row r="9043" customFormat="1" ht="16" customHeight="1" x14ac:dyDescent="0.2"/>
    <row r="9044" customFormat="1" ht="16" customHeight="1" x14ac:dyDescent="0.2"/>
    <row r="9045" customFormat="1" ht="16" customHeight="1" x14ac:dyDescent="0.2"/>
    <row r="9046" customFormat="1" ht="16" customHeight="1" x14ac:dyDescent="0.2"/>
    <row r="9047" customFormat="1" ht="16" customHeight="1" x14ac:dyDescent="0.2"/>
    <row r="9048" customFormat="1" ht="16" customHeight="1" x14ac:dyDescent="0.2"/>
    <row r="9049" customFormat="1" ht="16" customHeight="1" x14ac:dyDescent="0.2"/>
    <row r="9050" customFormat="1" ht="16" customHeight="1" x14ac:dyDescent="0.2"/>
    <row r="9051" customFormat="1" ht="16" customHeight="1" x14ac:dyDescent="0.2"/>
    <row r="9052" customFormat="1" ht="16" customHeight="1" x14ac:dyDescent="0.2"/>
    <row r="9053" customFormat="1" ht="16" customHeight="1" x14ac:dyDescent="0.2"/>
    <row r="9054" customFormat="1" ht="16" customHeight="1" x14ac:dyDescent="0.2"/>
    <row r="9055" customFormat="1" ht="16" customHeight="1" x14ac:dyDescent="0.2"/>
    <row r="9056" customFormat="1" ht="16" customHeight="1" x14ac:dyDescent="0.2"/>
    <row r="9057" customFormat="1" ht="16" customHeight="1" x14ac:dyDescent="0.2"/>
    <row r="9058" customFormat="1" ht="16" customHeight="1" x14ac:dyDescent="0.2"/>
    <row r="9059" customFormat="1" ht="16" customHeight="1" x14ac:dyDescent="0.2"/>
    <row r="9060" customFormat="1" ht="16" customHeight="1" x14ac:dyDescent="0.2"/>
    <row r="9061" customFormat="1" ht="16" customHeight="1" x14ac:dyDescent="0.2"/>
    <row r="9062" customFormat="1" ht="16" customHeight="1" x14ac:dyDescent="0.2"/>
    <row r="9063" customFormat="1" ht="16" customHeight="1" x14ac:dyDescent="0.2"/>
    <row r="9064" customFormat="1" ht="16" customHeight="1" x14ac:dyDescent="0.2"/>
    <row r="9065" customFormat="1" ht="16" customHeight="1" x14ac:dyDescent="0.2"/>
    <row r="9066" customFormat="1" ht="16" customHeight="1" x14ac:dyDescent="0.2"/>
    <row r="9067" customFormat="1" ht="16" customHeight="1" x14ac:dyDescent="0.2"/>
    <row r="9068" customFormat="1" ht="16" customHeight="1" x14ac:dyDescent="0.2"/>
    <row r="9069" customFormat="1" ht="16" customHeight="1" x14ac:dyDescent="0.2"/>
    <row r="9070" customFormat="1" ht="16" customHeight="1" x14ac:dyDescent="0.2"/>
    <row r="9071" customFormat="1" ht="16" customHeight="1" x14ac:dyDescent="0.2"/>
    <row r="9072" customFormat="1" ht="16" customHeight="1" x14ac:dyDescent="0.2"/>
    <row r="9073" customFormat="1" ht="16" customHeight="1" x14ac:dyDescent="0.2"/>
    <row r="9074" customFormat="1" ht="16" customHeight="1" x14ac:dyDescent="0.2"/>
    <row r="9075" customFormat="1" ht="16" customHeight="1" x14ac:dyDescent="0.2"/>
    <row r="9076" customFormat="1" ht="16" customHeight="1" x14ac:dyDescent="0.2"/>
    <row r="9077" customFormat="1" ht="16" customHeight="1" x14ac:dyDescent="0.2"/>
    <row r="9078" customFormat="1" ht="16" customHeight="1" x14ac:dyDescent="0.2"/>
    <row r="9079" customFormat="1" ht="16" customHeight="1" x14ac:dyDescent="0.2"/>
    <row r="9080" customFormat="1" ht="16" customHeight="1" x14ac:dyDescent="0.2"/>
    <row r="9081" customFormat="1" ht="16" customHeight="1" x14ac:dyDescent="0.2"/>
    <row r="9082" customFormat="1" ht="16" customHeight="1" x14ac:dyDescent="0.2"/>
    <row r="9083" customFormat="1" ht="16" customHeight="1" x14ac:dyDescent="0.2"/>
    <row r="9084" customFormat="1" ht="16" customHeight="1" x14ac:dyDescent="0.2"/>
    <row r="9085" customFormat="1" ht="16" customHeight="1" x14ac:dyDescent="0.2"/>
    <row r="9086" customFormat="1" ht="16" customHeight="1" x14ac:dyDescent="0.2"/>
    <row r="9087" customFormat="1" ht="16" customHeight="1" x14ac:dyDescent="0.2"/>
    <row r="9088" customFormat="1" ht="16" customHeight="1" x14ac:dyDescent="0.2"/>
    <row r="9089" customFormat="1" ht="16" customHeight="1" x14ac:dyDescent="0.2"/>
    <row r="9090" customFormat="1" ht="16" customHeight="1" x14ac:dyDescent="0.2"/>
    <row r="9091" customFormat="1" ht="16" customHeight="1" x14ac:dyDescent="0.2"/>
    <row r="9092" customFormat="1" ht="16" customHeight="1" x14ac:dyDescent="0.2"/>
    <row r="9093" customFormat="1" ht="16" customHeight="1" x14ac:dyDescent="0.2"/>
    <row r="9094" customFormat="1" ht="16" customHeight="1" x14ac:dyDescent="0.2"/>
    <row r="9095" customFormat="1" ht="16" customHeight="1" x14ac:dyDescent="0.2"/>
    <row r="9096" customFormat="1" ht="16" customHeight="1" x14ac:dyDescent="0.2"/>
    <row r="9097" customFormat="1" ht="16" customHeight="1" x14ac:dyDescent="0.2"/>
    <row r="9098" customFormat="1" ht="16" customHeight="1" x14ac:dyDescent="0.2"/>
    <row r="9099" customFormat="1" ht="16" customHeight="1" x14ac:dyDescent="0.2"/>
    <row r="9100" customFormat="1" ht="16" customHeight="1" x14ac:dyDescent="0.2"/>
    <row r="9101" customFormat="1" ht="16" customHeight="1" x14ac:dyDescent="0.2"/>
    <row r="9102" customFormat="1" ht="16" customHeight="1" x14ac:dyDescent="0.2"/>
    <row r="9103" customFormat="1" ht="16" customHeight="1" x14ac:dyDescent="0.2"/>
    <row r="9104" customFormat="1" ht="16" customHeight="1" x14ac:dyDescent="0.2"/>
    <row r="9105" customFormat="1" ht="16" customHeight="1" x14ac:dyDescent="0.2"/>
    <row r="9106" customFormat="1" ht="16" customHeight="1" x14ac:dyDescent="0.2"/>
    <row r="9107" customFormat="1" ht="16" customHeight="1" x14ac:dyDescent="0.2"/>
    <row r="9108" customFormat="1" ht="16" customHeight="1" x14ac:dyDescent="0.2"/>
    <row r="9109" customFormat="1" ht="16" customHeight="1" x14ac:dyDescent="0.2"/>
    <row r="9110" customFormat="1" ht="16" customHeight="1" x14ac:dyDescent="0.2"/>
    <row r="9111" customFormat="1" ht="16" customHeight="1" x14ac:dyDescent="0.2"/>
    <row r="9112" customFormat="1" ht="16" customHeight="1" x14ac:dyDescent="0.2"/>
    <row r="9113" customFormat="1" ht="16" customHeight="1" x14ac:dyDescent="0.2"/>
    <row r="9114" customFormat="1" ht="16" customHeight="1" x14ac:dyDescent="0.2"/>
    <row r="9115" customFormat="1" ht="16" customHeight="1" x14ac:dyDescent="0.2"/>
    <row r="9116" customFormat="1" ht="16" customHeight="1" x14ac:dyDescent="0.2"/>
    <row r="9117" customFormat="1" ht="16" customHeight="1" x14ac:dyDescent="0.2"/>
    <row r="9118" customFormat="1" ht="16" customHeight="1" x14ac:dyDescent="0.2"/>
    <row r="9119" customFormat="1" ht="16" customHeight="1" x14ac:dyDescent="0.2"/>
    <row r="9120" customFormat="1" ht="16" customHeight="1" x14ac:dyDescent="0.2"/>
    <row r="9121" customFormat="1" ht="16" customHeight="1" x14ac:dyDescent="0.2"/>
    <row r="9122" customFormat="1" ht="16" customHeight="1" x14ac:dyDescent="0.2"/>
    <row r="9123" customFormat="1" ht="16" customHeight="1" x14ac:dyDescent="0.2"/>
    <row r="9124" customFormat="1" ht="16" customHeight="1" x14ac:dyDescent="0.2"/>
    <row r="9125" customFormat="1" ht="16" customHeight="1" x14ac:dyDescent="0.2"/>
    <row r="9126" customFormat="1" ht="16" customHeight="1" x14ac:dyDescent="0.2"/>
    <row r="9127" customFormat="1" ht="16" customHeight="1" x14ac:dyDescent="0.2"/>
    <row r="9128" customFormat="1" ht="16" customHeight="1" x14ac:dyDescent="0.2"/>
    <row r="9129" customFormat="1" ht="16" customHeight="1" x14ac:dyDescent="0.2"/>
    <row r="9130" customFormat="1" ht="16" customHeight="1" x14ac:dyDescent="0.2"/>
    <row r="9131" customFormat="1" ht="16" customHeight="1" x14ac:dyDescent="0.2"/>
    <row r="9132" customFormat="1" ht="16" customHeight="1" x14ac:dyDescent="0.2"/>
    <row r="9133" customFormat="1" ht="16" customHeight="1" x14ac:dyDescent="0.2"/>
    <row r="9134" customFormat="1" ht="16" customHeight="1" x14ac:dyDescent="0.2"/>
    <row r="9135" customFormat="1" ht="16" customHeight="1" x14ac:dyDescent="0.2"/>
    <row r="9136" customFormat="1" ht="16" customHeight="1" x14ac:dyDescent="0.2"/>
    <row r="9137" customFormat="1" ht="16" customHeight="1" x14ac:dyDescent="0.2"/>
    <row r="9138" customFormat="1" ht="16" customHeight="1" x14ac:dyDescent="0.2"/>
    <row r="9139" customFormat="1" ht="16" customHeight="1" x14ac:dyDescent="0.2"/>
    <row r="9140" customFormat="1" ht="16" customHeight="1" x14ac:dyDescent="0.2"/>
    <row r="9141" customFormat="1" ht="16" customHeight="1" x14ac:dyDescent="0.2"/>
    <row r="9142" customFormat="1" ht="16" customHeight="1" x14ac:dyDescent="0.2"/>
    <row r="9143" customFormat="1" ht="16" customHeight="1" x14ac:dyDescent="0.2"/>
    <row r="9144" customFormat="1" ht="16" customHeight="1" x14ac:dyDescent="0.2"/>
    <row r="9145" customFormat="1" ht="16" customHeight="1" x14ac:dyDescent="0.2"/>
    <row r="9146" customFormat="1" ht="16" customHeight="1" x14ac:dyDescent="0.2"/>
    <row r="9147" customFormat="1" ht="16" customHeight="1" x14ac:dyDescent="0.2"/>
    <row r="9148" customFormat="1" ht="16" customHeight="1" x14ac:dyDescent="0.2"/>
    <row r="9149" customFormat="1" ht="16" customHeight="1" x14ac:dyDescent="0.2"/>
    <row r="9150" customFormat="1" ht="16" customHeight="1" x14ac:dyDescent="0.2"/>
    <row r="9151" customFormat="1" ht="16" customHeight="1" x14ac:dyDescent="0.2"/>
    <row r="9152" customFormat="1" ht="16" customHeight="1" x14ac:dyDescent="0.2"/>
    <row r="9153" customFormat="1" ht="16" customHeight="1" x14ac:dyDescent="0.2"/>
    <row r="9154" customFormat="1" ht="16" customHeight="1" x14ac:dyDescent="0.2"/>
    <row r="9155" customFormat="1" ht="16" customHeight="1" x14ac:dyDescent="0.2"/>
    <row r="9156" customFormat="1" ht="16" customHeight="1" x14ac:dyDescent="0.2"/>
    <row r="9157" customFormat="1" ht="16" customHeight="1" x14ac:dyDescent="0.2"/>
    <row r="9158" customFormat="1" ht="16" customHeight="1" x14ac:dyDescent="0.2"/>
    <row r="9159" customFormat="1" ht="16" customHeight="1" x14ac:dyDescent="0.2"/>
    <row r="9160" customFormat="1" ht="16" customHeight="1" x14ac:dyDescent="0.2"/>
    <row r="9161" customFormat="1" ht="16" customHeight="1" x14ac:dyDescent="0.2"/>
    <row r="9162" customFormat="1" ht="16" customHeight="1" x14ac:dyDescent="0.2"/>
    <row r="9163" customFormat="1" ht="16" customHeight="1" x14ac:dyDescent="0.2"/>
    <row r="9164" customFormat="1" ht="16" customHeight="1" x14ac:dyDescent="0.2"/>
    <row r="9165" customFormat="1" ht="16" customHeight="1" x14ac:dyDescent="0.2"/>
    <row r="9166" customFormat="1" ht="16" customHeight="1" x14ac:dyDescent="0.2"/>
    <row r="9167" customFormat="1" ht="16" customHeight="1" x14ac:dyDescent="0.2"/>
    <row r="9168" customFormat="1" ht="16" customHeight="1" x14ac:dyDescent="0.2"/>
    <row r="9169" customFormat="1" ht="16" customHeight="1" x14ac:dyDescent="0.2"/>
    <row r="9170" customFormat="1" ht="16" customHeight="1" x14ac:dyDescent="0.2"/>
    <row r="9171" customFormat="1" ht="16" customHeight="1" x14ac:dyDescent="0.2"/>
    <row r="9172" customFormat="1" ht="16" customHeight="1" x14ac:dyDescent="0.2"/>
    <row r="9173" customFormat="1" ht="16" customHeight="1" x14ac:dyDescent="0.2"/>
    <row r="9174" customFormat="1" ht="16" customHeight="1" x14ac:dyDescent="0.2"/>
    <row r="9175" customFormat="1" ht="16" customHeight="1" x14ac:dyDescent="0.2"/>
    <row r="9176" customFormat="1" ht="16" customHeight="1" x14ac:dyDescent="0.2"/>
    <row r="9177" customFormat="1" ht="16" customHeight="1" x14ac:dyDescent="0.2"/>
    <row r="9178" customFormat="1" ht="16" customHeight="1" x14ac:dyDescent="0.2"/>
    <row r="9179" customFormat="1" ht="16" customHeight="1" x14ac:dyDescent="0.2"/>
    <row r="9180" customFormat="1" ht="16" customHeight="1" x14ac:dyDescent="0.2"/>
    <row r="9181" customFormat="1" ht="16" customHeight="1" x14ac:dyDescent="0.2"/>
    <row r="9182" customFormat="1" ht="16" customHeight="1" x14ac:dyDescent="0.2"/>
    <row r="9183" customFormat="1" ht="16" customHeight="1" x14ac:dyDescent="0.2"/>
    <row r="9184" customFormat="1" ht="16" customHeight="1" x14ac:dyDescent="0.2"/>
    <row r="9185" customFormat="1" ht="16" customHeight="1" x14ac:dyDescent="0.2"/>
    <row r="9186" customFormat="1" ht="16" customHeight="1" x14ac:dyDescent="0.2"/>
    <row r="9187" customFormat="1" ht="16" customHeight="1" x14ac:dyDescent="0.2"/>
    <row r="9188" customFormat="1" ht="16" customHeight="1" x14ac:dyDescent="0.2"/>
    <row r="9189" customFormat="1" ht="16" customHeight="1" x14ac:dyDescent="0.2"/>
    <row r="9190" customFormat="1" ht="16" customHeight="1" x14ac:dyDescent="0.2"/>
    <row r="9191" customFormat="1" ht="16" customHeight="1" x14ac:dyDescent="0.2"/>
    <row r="9192" customFormat="1" ht="16" customHeight="1" x14ac:dyDescent="0.2"/>
    <row r="9193" customFormat="1" ht="16" customHeight="1" x14ac:dyDescent="0.2"/>
    <row r="9194" customFormat="1" ht="16" customHeight="1" x14ac:dyDescent="0.2"/>
    <row r="9195" customFormat="1" ht="16" customHeight="1" x14ac:dyDescent="0.2"/>
    <row r="9196" customFormat="1" ht="16" customHeight="1" x14ac:dyDescent="0.2"/>
    <row r="9197" customFormat="1" ht="16" customHeight="1" x14ac:dyDescent="0.2"/>
    <row r="9198" customFormat="1" ht="16" customHeight="1" x14ac:dyDescent="0.2"/>
    <row r="9199" customFormat="1" ht="16" customHeight="1" x14ac:dyDescent="0.2"/>
    <row r="9200" customFormat="1" ht="16" customHeight="1" x14ac:dyDescent="0.2"/>
    <row r="9201" customFormat="1" ht="16" customHeight="1" x14ac:dyDescent="0.2"/>
    <row r="9202" customFormat="1" ht="16" customHeight="1" x14ac:dyDescent="0.2"/>
    <row r="9203" customFormat="1" ht="16" customHeight="1" x14ac:dyDescent="0.2"/>
    <row r="9204" customFormat="1" ht="16" customHeight="1" x14ac:dyDescent="0.2"/>
    <row r="9205" customFormat="1" ht="16" customHeight="1" x14ac:dyDescent="0.2"/>
    <row r="9206" customFormat="1" ht="16" customHeight="1" x14ac:dyDescent="0.2"/>
    <row r="9207" customFormat="1" ht="16" customHeight="1" x14ac:dyDescent="0.2"/>
    <row r="9208" customFormat="1" ht="16" customHeight="1" x14ac:dyDescent="0.2"/>
    <row r="9209" customFormat="1" ht="16" customHeight="1" x14ac:dyDescent="0.2"/>
    <row r="9210" customFormat="1" ht="16" customHeight="1" x14ac:dyDescent="0.2"/>
    <row r="9211" customFormat="1" ht="16" customHeight="1" x14ac:dyDescent="0.2"/>
    <row r="9212" customFormat="1" ht="16" customHeight="1" x14ac:dyDescent="0.2"/>
    <row r="9213" customFormat="1" ht="16" customHeight="1" x14ac:dyDescent="0.2"/>
    <row r="9214" customFormat="1" ht="16" customHeight="1" x14ac:dyDescent="0.2"/>
    <row r="9215" customFormat="1" ht="16" customHeight="1" x14ac:dyDescent="0.2"/>
    <row r="9216" customFormat="1" ht="16" customHeight="1" x14ac:dyDescent="0.2"/>
    <row r="9217" customFormat="1" ht="16" customHeight="1" x14ac:dyDescent="0.2"/>
    <row r="9218" customFormat="1" ht="16" customHeight="1" x14ac:dyDescent="0.2"/>
    <row r="9219" customFormat="1" ht="16" customHeight="1" x14ac:dyDescent="0.2"/>
    <row r="9220" customFormat="1" ht="16" customHeight="1" x14ac:dyDescent="0.2"/>
    <row r="9221" customFormat="1" ht="16" customHeight="1" x14ac:dyDescent="0.2"/>
    <row r="9222" customFormat="1" ht="16" customHeight="1" x14ac:dyDescent="0.2"/>
    <row r="9223" customFormat="1" ht="16" customHeight="1" x14ac:dyDescent="0.2"/>
    <row r="9224" customFormat="1" ht="16" customHeight="1" x14ac:dyDescent="0.2"/>
    <row r="9225" customFormat="1" ht="16" customHeight="1" x14ac:dyDescent="0.2"/>
    <row r="9226" customFormat="1" ht="16" customHeight="1" x14ac:dyDescent="0.2"/>
    <row r="9227" customFormat="1" ht="16" customHeight="1" x14ac:dyDescent="0.2"/>
    <row r="9228" customFormat="1" ht="16" customHeight="1" x14ac:dyDescent="0.2"/>
    <row r="9229" customFormat="1" ht="16" customHeight="1" x14ac:dyDescent="0.2"/>
    <row r="9230" customFormat="1" ht="16" customHeight="1" x14ac:dyDescent="0.2"/>
    <row r="9231" customFormat="1" ht="16" customHeight="1" x14ac:dyDescent="0.2"/>
    <row r="9232" customFormat="1" ht="16" customHeight="1" x14ac:dyDescent="0.2"/>
    <row r="9233" customFormat="1" ht="16" customHeight="1" x14ac:dyDescent="0.2"/>
    <row r="9234" customFormat="1" ht="16" customHeight="1" x14ac:dyDescent="0.2"/>
    <row r="9235" customFormat="1" ht="16" customHeight="1" x14ac:dyDescent="0.2"/>
    <row r="9236" customFormat="1" ht="16" customHeight="1" x14ac:dyDescent="0.2"/>
    <row r="9237" customFormat="1" ht="16" customHeight="1" x14ac:dyDescent="0.2"/>
    <row r="9238" customFormat="1" ht="16" customHeight="1" x14ac:dyDescent="0.2"/>
    <row r="9239" customFormat="1" ht="16" customHeight="1" x14ac:dyDescent="0.2"/>
    <row r="9240" customFormat="1" ht="16" customHeight="1" x14ac:dyDescent="0.2"/>
    <row r="9241" customFormat="1" ht="16" customHeight="1" x14ac:dyDescent="0.2"/>
    <row r="9242" customFormat="1" ht="16" customHeight="1" x14ac:dyDescent="0.2"/>
    <row r="9243" customFormat="1" ht="16" customHeight="1" x14ac:dyDescent="0.2"/>
    <row r="9244" customFormat="1" ht="16" customHeight="1" x14ac:dyDescent="0.2"/>
    <row r="9245" customFormat="1" ht="16" customHeight="1" x14ac:dyDescent="0.2"/>
    <row r="9246" customFormat="1" ht="16" customHeight="1" x14ac:dyDescent="0.2"/>
    <row r="9247" customFormat="1" ht="16" customHeight="1" x14ac:dyDescent="0.2"/>
    <row r="9248" customFormat="1" ht="16" customHeight="1" x14ac:dyDescent="0.2"/>
    <row r="9249" customFormat="1" ht="16" customHeight="1" x14ac:dyDescent="0.2"/>
    <row r="9250" customFormat="1" ht="16" customHeight="1" x14ac:dyDescent="0.2"/>
    <row r="9251" customFormat="1" ht="16" customHeight="1" x14ac:dyDescent="0.2"/>
    <row r="9252" customFormat="1" ht="16" customHeight="1" x14ac:dyDescent="0.2"/>
    <row r="9253" customFormat="1" ht="16" customHeight="1" x14ac:dyDescent="0.2"/>
    <row r="9254" customFormat="1" ht="16" customHeight="1" x14ac:dyDescent="0.2"/>
    <row r="9255" customFormat="1" ht="16" customHeight="1" x14ac:dyDescent="0.2"/>
    <row r="9256" customFormat="1" ht="16" customHeight="1" x14ac:dyDescent="0.2"/>
    <row r="9257" customFormat="1" ht="16" customHeight="1" x14ac:dyDescent="0.2"/>
    <row r="9258" customFormat="1" ht="16" customHeight="1" x14ac:dyDescent="0.2"/>
    <row r="9259" customFormat="1" ht="16" customHeight="1" x14ac:dyDescent="0.2"/>
    <row r="9260" customFormat="1" ht="16" customHeight="1" x14ac:dyDescent="0.2"/>
    <row r="9261" customFormat="1" ht="16" customHeight="1" x14ac:dyDescent="0.2"/>
    <row r="9262" customFormat="1" ht="16" customHeight="1" x14ac:dyDescent="0.2"/>
    <row r="9263" customFormat="1" ht="16" customHeight="1" x14ac:dyDescent="0.2"/>
    <row r="9264" customFormat="1" ht="16" customHeight="1" x14ac:dyDescent="0.2"/>
    <row r="9265" customFormat="1" ht="16" customHeight="1" x14ac:dyDescent="0.2"/>
    <row r="9266" customFormat="1" ht="16" customHeight="1" x14ac:dyDescent="0.2"/>
    <row r="9267" customFormat="1" ht="16" customHeight="1" x14ac:dyDescent="0.2"/>
    <row r="9268" customFormat="1" ht="16" customHeight="1" x14ac:dyDescent="0.2"/>
    <row r="9269" customFormat="1" ht="16" customHeight="1" x14ac:dyDescent="0.2"/>
    <row r="9270" customFormat="1" ht="16" customHeight="1" x14ac:dyDescent="0.2"/>
    <row r="9271" customFormat="1" ht="16" customHeight="1" x14ac:dyDescent="0.2"/>
    <row r="9272" customFormat="1" ht="16" customHeight="1" x14ac:dyDescent="0.2"/>
    <row r="9273" customFormat="1" ht="16" customHeight="1" x14ac:dyDescent="0.2"/>
    <row r="9274" customFormat="1" ht="16" customHeight="1" x14ac:dyDescent="0.2"/>
    <row r="9275" customFormat="1" ht="16" customHeight="1" x14ac:dyDescent="0.2"/>
    <row r="9276" customFormat="1" ht="16" customHeight="1" x14ac:dyDescent="0.2"/>
    <row r="9277" customFormat="1" ht="16" customHeight="1" x14ac:dyDescent="0.2"/>
    <row r="9278" customFormat="1" ht="16" customHeight="1" x14ac:dyDescent="0.2"/>
    <row r="9279" customFormat="1" ht="16" customHeight="1" x14ac:dyDescent="0.2"/>
    <row r="9280" customFormat="1" ht="16" customHeight="1" x14ac:dyDescent="0.2"/>
    <row r="9281" customFormat="1" ht="16" customHeight="1" x14ac:dyDescent="0.2"/>
    <row r="9282" customFormat="1" ht="16" customHeight="1" x14ac:dyDescent="0.2"/>
    <row r="9283" customFormat="1" ht="16" customHeight="1" x14ac:dyDescent="0.2"/>
    <row r="9284" customFormat="1" ht="16" customHeight="1" x14ac:dyDescent="0.2"/>
    <row r="9285" customFormat="1" ht="16" customHeight="1" x14ac:dyDescent="0.2"/>
    <row r="9286" customFormat="1" ht="16" customHeight="1" x14ac:dyDescent="0.2"/>
    <row r="9287" customFormat="1" ht="16" customHeight="1" x14ac:dyDescent="0.2"/>
    <row r="9288" customFormat="1" ht="16" customHeight="1" x14ac:dyDescent="0.2"/>
    <row r="9289" customFormat="1" ht="16" customHeight="1" x14ac:dyDescent="0.2"/>
    <row r="9290" customFormat="1" ht="16" customHeight="1" x14ac:dyDescent="0.2"/>
    <row r="9291" customFormat="1" ht="16" customHeight="1" x14ac:dyDescent="0.2"/>
    <row r="9292" customFormat="1" ht="16" customHeight="1" x14ac:dyDescent="0.2"/>
    <row r="9293" customFormat="1" ht="16" customHeight="1" x14ac:dyDescent="0.2"/>
    <row r="9294" customFormat="1" ht="16" customHeight="1" x14ac:dyDescent="0.2"/>
    <row r="9295" customFormat="1" ht="16" customHeight="1" x14ac:dyDescent="0.2"/>
    <row r="9296" customFormat="1" ht="16" customHeight="1" x14ac:dyDescent="0.2"/>
    <row r="9297" customFormat="1" ht="16" customHeight="1" x14ac:dyDescent="0.2"/>
    <row r="9298" customFormat="1" ht="16" customHeight="1" x14ac:dyDescent="0.2"/>
    <row r="9299" customFormat="1" ht="16" customHeight="1" x14ac:dyDescent="0.2"/>
    <row r="9300" customFormat="1" ht="16" customHeight="1" x14ac:dyDescent="0.2"/>
    <row r="9301" customFormat="1" ht="16" customHeight="1" x14ac:dyDescent="0.2"/>
    <row r="9302" customFormat="1" ht="16" customHeight="1" x14ac:dyDescent="0.2"/>
    <row r="9303" customFormat="1" ht="16" customHeight="1" x14ac:dyDescent="0.2"/>
    <row r="9304" customFormat="1" ht="16" customHeight="1" x14ac:dyDescent="0.2"/>
    <row r="9305" customFormat="1" ht="16" customHeight="1" x14ac:dyDescent="0.2"/>
    <row r="9306" customFormat="1" ht="16" customHeight="1" x14ac:dyDescent="0.2"/>
    <row r="9307" customFormat="1" ht="16" customHeight="1" x14ac:dyDescent="0.2"/>
    <row r="9308" customFormat="1" ht="16" customHeight="1" x14ac:dyDescent="0.2"/>
    <row r="9309" customFormat="1" ht="16" customHeight="1" x14ac:dyDescent="0.2"/>
    <row r="9310" customFormat="1" ht="16" customHeight="1" x14ac:dyDescent="0.2"/>
    <row r="9311" customFormat="1" ht="16" customHeight="1" x14ac:dyDescent="0.2"/>
    <row r="9312" customFormat="1" ht="16" customHeight="1" x14ac:dyDescent="0.2"/>
    <row r="9313" customFormat="1" ht="16" customHeight="1" x14ac:dyDescent="0.2"/>
    <row r="9314" customFormat="1" ht="16" customHeight="1" x14ac:dyDescent="0.2"/>
    <row r="9315" customFormat="1" ht="16" customHeight="1" x14ac:dyDescent="0.2"/>
    <row r="9316" customFormat="1" ht="16" customHeight="1" x14ac:dyDescent="0.2"/>
    <row r="9317" customFormat="1" ht="16" customHeight="1" x14ac:dyDescent="0.2"/>
    <row r="9318" customFormat="1" ht="16" customHeight="1" x14ac:dyDescent="0.2"/>
    <row r="9319" customFormat="1" ht="16" customHeight="1" x14ac:dyDescent="0.2"/>
    <row r="9320" customFormat="1" ht="16" customHeight="1" x14ac:dyDescent="0.2"/>
    <row r="9321" customFormat="1" ht="16" customHeight="1" x14ac:dyDescent="0.2"/>
    <row r="9322" customFormat="1" ht="16" customHeight="1" x14ac:dyDescent="0.2"/>
    <row r="9323" customFormat="1" ht="16" customHeight="1" x14ac:dyDescent="0.2"/>
    <row r="9324" customFormat="1" ht="16" customHeight="1" x14ac:dyDescent="0.2"/>
    <row r="9325" customFormat="1" ht="16" customHeight="1" x14ac:dyDescent="0.2"/>
    <row r="9326" customFormat="1" ht="16" customHeight="1" x14ac:dyDescent="0.2"/>
    <row r="9327" customFormat="1" ht="16" customHeight="1" x14ac:dyDescent="0.2"/>
    <row r="9328" customFormat="1" ht="16" customHeight="1" x14ac:dyDescent="0.2"/>
    <row r="9329" customFormat="1" ht="16" customHeight="1" x14ac:dyDescent="0.2"/>
    <row r="9330" customFormat="1" ht="16" customHeight="1" x14ac:dyDescent="0.2"/>
    <row r="9331" customFormat="1" ht="16" customHeight="1" x14ac:dyDescent="0.2"/>
    <row r="9332" customFormat="1" ht="16" customHeight="1" x14ac:dyDescent="0.2"/>
    <row r="9333" customFormat="1" ht="16" customHeight="1" x14ac:dyDescent="0.2"/>
    <row r="9334" customFormat="1" ht="16" customHeight="1" x14ac:dyDescent="0.2"/>
    <row r="9335" customFormat="1" ht="16" customHeight="1" x14ac:dyDescent="0.2"/>
    <row r="9336" customFormat="1" ht="16" customHeight="1" x14ac:dyDescent="0.2"/>
    <row r="9337" customFormat="1" ht="16" customHeight="1" x14ac:dyDescent="0.2"/>
    <row r="9338" customFormat="1" ht="16" customHeight="1" x14ac:dyDescent="0.2"/>
    <row r="9339" customFormat="1" ht="16" customHeight="1" x14ac:dyDescent="0.2"/>
    <row r="9340" customFormat="1" ht="16" customHeight="1" x14ac:dyDescent="0.2"/>
    <row r="9341" customFormat="1" ht="16" customHeight="1" x14ac:dyDescent="0.2"/>
    <row r="9342" customFormat="1" ht="16" customHeight="1" x14ac:dyDescent="0.2"/>
    <row r="9343" customFormat="1" ht="16" customHeight="1" x14ac:dyDescent="0.2"/>
    <row r="9344" customFormat="1" ht="16" customHeight="1" x14ac:dyDescent="0.2"/>
    <row r="9345" customFormat="1" ht="16" customHeight="1" x14ac:dyDescent="0.2"/>
    <row r="9346" customFormat="1" ht="16" customHeight="1" x14ac:dyDescent="0.2"/>
    <row r="9347" customFormat="1" ht="16" customHeight="1" x14ac:dyDescent="0.2"/>
    <row r="9348" customFormat="1" ht="16" customHeight="1" x14ac:dyDescent="0.2"/>
    <row r="9349" customFormat="1" ht="16" customHeight="1" x14ac:dyDescent="0.2"/>
    <row r="9350" customFormat="1" ht="16" customHeight="1" x14ac:dyDescent="0.2"/>
    <row r="9351" customFormat="1" ht="16" customHeight="1" x14ac:dyDescent="0.2"/>
    <row r="9352" customFormat="1" ht="16" customHeight="1" x14ac:dyDescent="0.2"/>
    <row r="9353" customFormat="1" ht="16" customHeight="1" x14ac:dyDescent="0.2"/>
    <row r="9354" customFormat="1" ht="16" customHeight="1" x14ac:dyDescent="0.2"/>
    <row r="9355" customFormat="1" ht="16" customHeight="1" x14ac:dyDescent="0.2"/>
    <row r="9356" customFormat="1" ht="16" customHeight="1" x14ac:dyDescent="0.2"/>
    <row r="9357" customFormat="1" ht="16" customHeight="1" x14ac:dyDescent="0.2"/>
    <row r="9358" customFormat="1" ht="16" customHeight="1" x14ac:dyDescent="0.2"/>
    <row r="9359" customFormat="1" ht="16" customHeight="1" x14ac:dyDescent="0.2"/>
    <row r="9360" customFormat="1" ht="16" customHeight="1" x14ac:dyDescent="0.2"/>
    <row r="9361" customFormat="1" ht="16" customHeight="1" x14ac:dyDescent="0.2"/>
    <row r="9362" customFormat="1" ht="16" customHeight="1" x14ac:dyDescent="0.2"/>
    <row r="9363" customFormat="1" ht="16" customHeight="1" x14ac:dyDescent="0.2"/>
    <row r="9364" customFormat="1" ht="16" customHeight="1" x14ac:dyDescent="0.2"/>
    <row r="9365" customFormat="1" ht="16" customHeight="1" x14ac:dyDescent="0.2"/>
    <row r="9366" customFormat="1" ht="16" customHeight="1" x14ac:dyDescent="0.2"/>
    <row r="9367" customFormat="1" ht="16" customHeight="1" x14ac:dyDescent="0.2"/>
    <row r="9368" customFormat="1" ht="16" customHeight="1" x14ac:dyDescent="0.2"/>
    <row r="9369" customFormat="1" ht="16" customHeight="1" x14ac:dyDescent="0.2"/>
    <row r="9370" customFormat="1" ht="16" customHeight="1" x14ac:dyDescent="0.2"/>
    <row r="9371" customFormat="1" ht="16" customHeight="1" x14ac:dyDescent="0.2"/>
    <row r="9372" customFormat="1" ht="16" customHeight="1" x14ac:dyDescent="0.2"/>
    <row r="9373" customFormat="1" ht="16" customHeight="1" x14ac:dyDescent="0.2"/>
    <row r="9374" customFormat="1" ht="16" customHeight="1" x14ac:dyDescent="0.2"/>
    <row r="9375" customFormat="1" ht="16" customHeight="1" x14ac:dyDescent="0.2"/>
    <row r="9376" customFormat="1" ht="16" customHeight="1" x14ac:dyDescent="0.2"/>
    <row r="9377" customFormat="1" ht="16" customHeight="1" x14ac:dyDescent="0.2"/>
    <row r="9378" customFormat="1" ht="16" customHeight="1" x14ac:dyDescent="0.2"/>
    <row r="9379" customFormat="1" ht="16" customHeight="1" x14ac:dyDescent="0.2"/>
    <row r="9380" customFormat="1" ht="16" customHeight="1" x14ac:dyDescent="0.2"/>
    <row r="9381" customFormat="1" ht="16" customHeight="1" x14ac:dyDescent="0.2"/>
    <row r="9382" customFormat="1" ht="16" customHeight="1" x14ac:dyDescent="0.2"/>
    <row r="9383" customFormat="1" ht="16" customHeight="1" x14ac:dyDescent="0.2"/>
    <row r="9384" customFormat="1" ht="16" customHeight="1" x14ac:dyDescent="0.2"/>
    <row r="9385" customFormat="1" ht="16" customHeight="1" x14ac:dyDescent="0.2"/>
    <row r="9386" customFormat="1" ht="16" customHeight="1" x14ac:dyDescent="0.2"/>
    <row r="9387" customFormat="1" ht="16" customHeight="1" x14ac:dyDescent="0.2"/>
    <row r="9388" customFormat="1" ht="16" customHeight="1" x14ac:dyDescent="0.2"/>
    <row r="9389" customFormat="1" ht="16" customHeight="1" x14ac:dyDescent="0.2"/>
    <row r="9390" customFormat="1" ht="16" customHeight="1" x14ac:dyDescent="0.2"/>
    <row r="9391" customFormat="1" ht="16" customHeight="1" x14ac:dyDescent="0.2"/>
    <row r="9392" customFormat="1" ht="16" customHeight="1" x14ac:dyDescent="0.2"/>
    <row r="9393" customFormat="1" ht="16" customHeight="1" x14ac:dyDescent="0.2"/>
    <row r="9394" customFormat="1" ht="16" customHeight="1" x14ac:dyDescent="0.2"/>
    <row r="9395" customFormat="1" ht="16" customHeight="1" x14ac:dyDescent="0.2"/>
    <row r="9396" customFormat="1" ht="16" customHeight="1" x14ac:dyDescent="0.2"/>
    <row r="9397" customFormat="1" ht="16" customHeight="1" x14ac:dyDescent="0.2"/>
    <row r="9398" customFormat="1" ht="16" customHeight="1" x14ac:dyDescent="0.2"/>
    <row r="9399" customFormat="1" ht="16" customHeight="1" x14ac:dyDescent="0.2"/>
    <row r="9400" customFormat="1" ht="16" customHeight="1" x14ac:dyDescent="0.2"/>
    <row r="9401" customFormat="1" ht="16" customHeight="1" x14ac:dyDescent="0.2"/>
    <row r="9402" customFormat="1" ht="16" customHeight="1" x14ac:dyDescent="0.2"/>
    <row r="9403" customFormat="1" ht="16" customHeight="1" x14ac:dyDescent="0.2"/>
    <row r="9404" customFormat="1" ht="16" customHeight="1" x14ac:dyDescent="0.2"/>
    <row r="9405" customFormat="1" ht="16" customHeight="1" x14ac:dyDescent="0.2"/>
    <row r="9406" customFormat="1" ht="16" customHeight="1" x14ac:dyDescent="0.2"/>
    <row r="9407" customFormat="1" ht="16" customHeight="1" x14ac:dyDescent="0.2"/>
    <row r="9408" customFormat="1" ht="16" customHeight="1" x14ac:dyDescent="0.2"/>
    <row r="9409" customFormat="1" ht="16" customHeight="1" x14ac:dyDescent="0.2"/>
    <row r="9410" customFormat="1" ht="16" customHeight="1" x14ac:dyDescent="0.2"/>
    <row r="9411" customFormat="1" ht="16" customHeight="1" x14ac:dyDescent="0.2"/>
    <row r="9412" customFormat="1" ht="16" customHeight="1" x14ac:dyDescent="0.2"/>
    <row r="9413" customFormat="1" ht="16" customHeight="1" x14ac:dyDescent="0.2"/>
    <row r="9414" customFormat="1" ht="16" customHeight="1" x14ac:dyDescent="0.2"/>
    <row r="9415" customFormat="1" ht="16" customHeight="1" x14ac:dyDescent="0.2"/>
    <row r="9416" customFormat="1" ht="16" customHeight="1" x14ac:dyDescent="0.2"/>
    <row r="9417" customFormat="1" ht="16" customHeight="1" x14ac:dyDescent="0.2"/>
    <row r="9418" customFormat="1" ht="16" customHeight="1" x14ac:dyDescent="0.2"/>
    <row r="9419" customFormat="1" ht="16" customHeight="1" x14ac:dyDescent="0.2"/>
    <row r="9420" customFormat="1" ht="16" customHeight="1" x14ac:dyDescent="0.2"/>
    <row r="9421" customFormat="1" ht="16" customHeight="1" x14ac:dyDescent="0.2"/>
    <row r="9422" customFormat="1" ht="16" customHeight="1" x14ac:dyDescent="0.2"/>
    <row r="9423" customFormat="1" ht="16" customHeight="1" x14ac:dyDescent="0.2"/>
    <row r="9424" customFormat="1" ht="16" customHeight="1" x14ac:dyDescent="0.2"/>
    <row r="9425" customFormat="1" ht="16" customHeight="1" x14ac:dyDescent="0.2"/>
    <row r="9426" customFormat="1" ht="16" customHeight="1" x14ac:dyDescent="0.2"/>
    <row r="9427" customFormat="1" ht="16" customHeight="1" x14ac:dyDescent="0.2"/>
    <row r="9428" customFormat="1" ht="16" customHeight="1" x14ac:dyDescent="0.2"/>
    <row r="9429" customFormat="1" ht="16" customHeight="1" x14ac:dyDescent="0.2"/>
    <row r="9430" customFormat="1" ht="16" customHeight="1" x14ac:dyDescent="0.2"/>
    <row r="9431" customFormat="1" ht="16" customHeight="1" x14ac:dyDescent="0.2"/>
    <row r="9432" customFormat="1" ht="16" customHeight="1" x14ac:dyDescent="0.2"/>
    <row r="9433" customFormat="1" ht="16" customHeight="1" x14ac:dyDescent="0.2"/>
    <row r="9434" customFormat="1" ht="16" customHeight="1" x14ac:dyDescent="0.2"/>
    <row r="9435" customFormat="1" ht="16" customHeight="1" x14ac:dyDescent="0.2"/>
    <row r="9436" customFormat="1" ht="16" customHeight="1" x14ac:dyDescent="0.2"/>
    <row r="9437" customFormat="1" ht="16" customHeight="1" x14ac:dyDescent="0.2"/>
    <row r="9438" customFormat="1" ht="16" customHeight="1" x14ac:dyDescent="0.2"/>
    <row r="9439" customFormat="1" ht="16" customHeight="1" x14ac:dyDescent="0.2"/>
    <row r="9440" customFormat="1" ht="16" customHeight="1" x14ac:dyDescent="0.2"/>
    <row r="9441" customFormat="1" ht="16" customHeight="1" x14ac:dyDescent="0.2"/>
    <row r="9442" customFormat="1" ht="16" customHeight="1" x14ac:dyDescent="0.2"/>
    <row r="9443" customFormat="1" ht="16" customHeight="1" x14ac:dyDescent="0.2"/>
    <row r="9444" customFormat="1" ht="16" customHeight="1" x14ac:dyDescent="0.2"/>
    <row r="9445" customFormat="1" ht="16" customHeight="1" x14ac:dyDescent="0.2"/>
    <row r="9446" customFormat="1" ht="16" customHeight="1" x14ac:dyDescent="0.2"/>
    <row r="9447" customFormat="1" ht="16" customHeight="1" x14ac:dyDescent="0.2"/>
    <row r="9448" customFormat="1" ht="16" customHeight="1" x14ac:dyDescent="0.2"/>
    <row r="9449" customFormat="1" ht="16" customHeight="1" x14ac:dyDescent="0.2"/>
    <row r="9450" customFormat="1" ht="16" customHeight="1" x14ac:dyDescent="0.2"/>
    <row r="9451" customFormat="1" ht="16" customHeight="1" x14ac:dyDescent="0.2"/>
    <row r="9452" customFormat="1" ht="16" customHeight="1" x14ac:dyDescent="0.2"/>
    <row r="9453" customFormat="1" ht="16" customHeight="1" x14ac:dyDescent="0.2"/>
    <row r="9454" customFormat="1" ht="16" customHeight="1" x14ac:dyDescent="0.2"/>
    <row r="9455" customFormat="1" ht="16" customHeight="1" x14ac:dyDescent="0.2"/>
    <row r="9456" customFormat="1" ht="16" customHeight="1" x14ac:dyDescent="0.2"/>
    <row r="9457" customFormat="1" ht="16" customHeight="1" x14ac:dyDescent="0.2"/>
    <row r="9458" customFormat="1" ht="16" customHeight="1" x14ac:dyDescent="0.2"/>
    <row r="9459" customFormat="1" ht="16" customHeight="1" x14ac:dyDescent="0.2"/>
    <row r="9460" customFormat="1" ht="16" customHeight="1" x14ac:dyDescent="0.2"/>
    <row r="9461" customFormat="1" ht="16" customHeight="1" x14ac:dyDescent="0.2"/>
    <row r="9462" customFormat="1" ht="16" customHeight="1" x14ac:dyDescent="0.2"/>
    <row r="9463" customFormat="1" ht="16" customHeight="1" x14ac:dyDescent="0.2"/>
    <row r="9464" customFormat="1" ht="16" customHeight="1" x14ac:dyDescent="0.2"/>
    <row r="9465" customFormat="1" ht="16" customHeight="1" x14ac:dyDescent="0.2"/>
    <row r="9466" customFormat="1" ht="16" customHeight="1" x14ac:dyDescent="0.2"/>
    <row r="9467" customFormat="1" ht="16" customHeight="1" x14ac:dyDescent="0.2"/>
    <row r="9468" customFormat="1" ht="16" customHeight="1" x14ac:dyDescent="0.2"/>
    <row r="9469" customFormat="1" ht="16" customHeight="1" x14ac:dyDescent="0.2"/>
    <row r="9470" customFormat="1" ht="16" customHeight="1" x14ac:dyDescent="0.2"/>
    <row r="9471" customFormat="1" ht="16" customHeight="1" x14ac:dyDescent="0.2"/>
    <row r="9472" customFormat="1" ht="16" customHeight="1" x14ac:dyDescent="0.2"/>
    <row r="9473" customFormat="1" ht="16" customHeight="1" x14ac:dyDescent="0.2"/>
    <row r="9474" customFormat="1" ht="16" customHeight="1" x14ac:dyDescent="0.2"/>
    <row r="9475" customFormat="1" ht="16" customHeight="1" x14ac:dyDescent="0.2"/>
    <row r="9476" customFormat="1" ht="16" customHeight="1" x14ac:dyDescent="0.2"/>
    <row r="9477" customFormat="1" ht="16" customHeight="1" x14ac:dyDescent="0.2"/>
    <row r="9478" customFormat="1" ht="16" customHeight="1" x14ac:dyDescent="0.2"/>
    <row r="9479" customFormat="1" ht="16" customHeight="1" x14ac:dyDescent="0.2"/>
    <row r="9480" customFormat="1" ht="16" customHeight="1" x14ac:dyDescent="0.2"/>
    <row r="9481" customFormat="1" ht="16" customHeight="1" x14ac:dyDescent="0.2"/>
    <row r="9482" customFormat="1" ht="16" customHeight="1" x14ac:dyDescent="0.2"/>
    <row r="9483" customFormat="1" ht="16" customHeight="1" x14ac:dyDescent="0.2"/>
    <row r="9484" customFormat="1" ht="16" customHeight="1" x14ac:dyDescent="0.2"/>
    <row r="9485" customFormat="1" ht="16" customHeight="1" x14ac:dyDescent="0.2"/>
    <row r="9486" customFormat="1" ht="16" customHeight="1" x14ac:dyDescent="0.2"/>
    <row r="9487" customFormat="1" ht="16" customHeight="1" x14ac:dyDescent="0.2"/>
    <row r="9488" customFormat="1" ht="16" customHeight="1" x14ac:dyDescent="0.2"/>
    <row r="9489" customFormat="1" ht="16" customHeight="1" x14ac:dyDescent="0.2"/>
    <row r="9490" customFormat="1" ht="16" customHeight="1" x14ac:dyDescent="0.2"/>
    <row r="9491" customFormat="1" ht="16" customHeight="1" x14ac:dyDescent="0.2"/>
    <row r="9492" customFormat="1" ht="16" customHeight="1" x14ac:dyDescent="0.2"/>
    <row r="9493" customFormat="1" ht="16" customHeight="1" x14ac:dyDescent="0.2"/>
    <row r="9494" customFormat="1" ht="16" customHeight="1" x14ac:dyDescent="0.2"/>
    <row r="9495" customFormat="1" ht="16" customHeight="1" x14ac:dyDescent="0.2"/>
    <row r="9496" customFormat="1" ht="16" customHeight="1" x14ac:dyDescent="0.2"/>
    <row r="9497" customFormat="1" ht="16" customHeight="1" x14ac:dyDescent="0.2"/>
    <row r="9498" customFormat="1" ht="16" customHeight="1" x14ac:dyDescent="0.2"/>
    <row r="9499" customFormat="1" ht="16" customHeight="1" x14ac:dyDescent="0.2"/>
    <row r="9500" customFormat="1" ht="16" customHeight="1" x14ac:dyDescent="0.2"/>
    <row r="9501" customFormat="1" ht="16" customHeight="1" x14ac:dyDescent="0.2"/>
    <row r="9502" customFormat="1" ht="16" customHeight="1" x14ac:dyDescent="0.2"/>
    <row r="9503" customFormat="1" ht="16" customHeight="1" x14ac:dyDescent="0.2"/>
    <row r="9504" customFormat="1" ht="16" customHeight="1" x14ac:dyDescent="0.2"/>
    <row r="9505" customFormat="1" ht="16" customHeight="1" x14ac:dyDescent="0.2"/>
    <row r="9506" customFormat="1" ht="16" customHeight="1" x14ac:dyDescent="0.2"/>
    <row r="9507" customFormat="1" ht="16" customHeight="1" x14ac:dyDescent="0.2"/>
    <row r="9508" customFormat="1" ht="16" customHeight="1" x14ac:dyDescent="0.2"/>
    <row r="9509" customFormat="1" ht="16" customHeight="1" x14ac:dyDescent="0.2"/>
    <row r="9510" customFormat="1" ht="16" customHeight="1" x14ac:dyDescent="0.2"/>
    <row r="9511" customFormat="1" ht="16" customHeight="1" x14ac:dyDescent="0.2"/>
    <row r="9512" customFormat="1" ht="16" customHeight="1" x14ac:dyDescent="0.2"/>
    <row r="9513" customFormat="1" ht="16" customHeight="1" x14ac:dyDescent="0.2"/>
    <row r="9514" customFormat="1" ht="16" customHeight="1" x14ac:dyDescent="0.2"/>
    <row r="9515" customFormat="1" ht="16" customHeight="1" x14ac:dyDescent="0.2"/>
    <row r="9516" customFormat="1" ht="16" customHeight="1" x14ac:dyDescent="0.2"/>
    <row r="9517" customFormat="1" ht="16" customHeight="1" x14ac:dyDescent="0.2"/>
    <row r="9518" customFormat="1" ht="16" customHeight="1" x14ac:dyDescent="0.2"/>
    <row r="9519" customFormat="1" ht="16" customHeight="1" x14ac:dyDescent="0.2"/>
    <row r="9520" customFormat="1" ht="16" customHeight="1" x14ac:dyDescent="0.2"/>
    <row r="9521" customFormat="1" ht="16" customHeight="1" x14ac:dyDescent="0.2"/>
    <row r="9522" customFormat="1" ht="16" customHeight="1" x14ac:dyDescent="0.2"/>
    <row r="9523" customFormat="1" ht="16" customHeight="1" x14ac:dyDescent="0.2"/>
    <row r="9524" customFormat="1" ht="16" customHeight="1" x14ac:dyDescent="0.2"/>
    <row r="9525" customFormat="1" ht="16" customHeight="1" x14ac:dyDescent="0.2"/>
    <row r="9526" customFormat="1" ht="16" customHeight="1" x14ac:dyDescent="0.2"/>
    <row r="9527" customFormat="1" ht="16" customHeight="1" x14ac:dyDescent="0.2"/>
    <row r="9528" customFormat="1" ht="16" customHeight="1" x14ac:dyDescent="0.2"/>
    <row r="9529" customFormat="1" ht="16" customHeight="1" x14ac:dyDescent="0.2"/>
    <row r="9530" customFormat="1" ht="16" customHeight="1" x14ac:dyDescent="0.2"/>
    <row r="9531" customFormat="1" ht="16" customHeight="1" x14ac:dyDescent="0.2"/>
    <row r="9532" customFormat="1" ht="16" customHeight="1" x14ac:dyDescent="0.2"/>
    <row r="9533" customFormat="1" ht="16" customHeight="1" x14ac:dyDescent="0.2"/>
    <row r="9534" customFormat="1" ht="16" customHeight="1" x14ac:dyDescent="0.2"/>
    <row r="9535" customFormat="1" ht="16" customHeight="1" x14ac:dyDescent="0.2"/>
    <row r="9536" customFormat="1" ht="16" customHeight="1" x14ac:dyDescent="0.2"/>
    <row r="9537" customFormat="1" ht="16" customHeight="1" x14ac:dyDescent="0.2"/>
    <row r="9538" customFormat="1" ht="16" customHeight="1" x14ac:dyDescent="0.2"/>
    <row r="9539" customFormat="1" ht="16" customHeight="1" x14ac:dyDescent="0.2"/>
    <row r="9540" customFormat="1" ht="16" customHeight="1" x14ac:dyDescent="0.2"/>
    <row r="9541" customFormat="1" ht="16" customHeight="1" x14ac:dyDescent="0.2"/>
    <row r="9542" customFormat="1" ht="16" customHeight="1" x14ac:dyDescent="0.2"/>
    <row r="9543" customFormat="1" ht="16" customHeight="1" x14ac:dyDescent="0.2"/>
    <row r="9544" customFormat="1" ht="16" customHeight="1" x14ac:dyDescent="0.2"/>
    <row r="9545" customFormat="1" ht="16" customHeight="1" x14ac:dyDescent="0.2"/>
    <row r="9546" customFormat="1" ht="16" customHeight="1" x14ac:dyDescent="0.2"/>
    <row r="9547" customFormat="1" ht="16" customHeight="1" x14ac:dyDescent="0.2"/>
    <row r="9548" customFormat="1" ht="16" customHeight="1" x14ac:dyDescent="0.2"/>
    <row r="9549" customFormat="1" ht="16" customHeight="1" x14ac:dyDescent="0.2"/>
    <row r="9550" customFormat="1" ht="16" customHeight="1" x14ac:dyDescent="0.2"/>
    <row r="9551" customFormat="1" ht="16" customHeight="1" x14ac:dyDescent="0.2"/>
    <row r="9552" customFormat="1" ht="16" customHeight="1" x14ac:dyDescent="0.2"/>
    <row r="9553" customFormat="1" ht="16" customHeight="1" x14ac:dyDescent="0.2"/>
    <row r="9554" customFormat="1" ht="16" customHeight="1" x14ac:dyDescent="0.2"/>
    <row r="9555" customFormat="1" ht="16" customHeight="1" x14ac:dyDescent="0.2"/>
    <row r="9556" customFormat="1" ht="16" customHeight="1" x14ac:dyDescent="0.2"/>
    <row r="9557" customFormat="1" ht="16" customHeight="1" x14ac:dyDescent="0.2"/>
    <row r="9558" customFormat="1" ht="16" customHeight="1" x14ac:dyDescent="0.2"/>
    <row r="9559" customFormat="1" ht="16" customHeight="1" x14ac:dyDescent="0.2"/>
    <row r="9560" customFormat="1" ht="16" customHeight="1" x14ac:dyDescent="0.2"/>
    <row r="9561" customFormat="1" ht="16" customHeight="1" x14ac:dyDescent="0.2"/>
    <row r="9562" customFormat="1" ht="16" customHeight="1" x14ac:dyDescent="0.2"/>
    <row r="9563" customFormat="1" ht="16" customHeight="1" x14ac:dyDescent="0.2"/>
    <row r="9564" customFormat="1" ht="16" customHeight="1" x14ac:dyDescent="0.2"/>
    <row r="9565" customFormat="1" ht="16" customHeight="1" x14ac:dyDescent="0.2"/>
    <row r="9566" customFormat="1" ht="16" customHeight="1" x14ac:dyDescent="0.2"/>
    <row r="9567" customFormat="1" ht="16" customHeight="1" x14ac:dyDescent="0.2"/>
    <row r="9568" customFormat="1" ht="16" customHeight="1" x14ac:dyDescent="0.2"/>
    <row r="9569" customFormat="1" ht="16" customHeight="1" x14ac:dyDescent="0.2"/>
    <row r="9570" customFormat="1" ht="16" customHeight="1" x14ac:dyDescent="0.2"/>
    <row r="9571" customFormat="1" ht="16" customHeight="1" x14ac:dyDescent="0.2"/>
    <row r="9572" customFormat="1" ht="16" customHeight="1" x14ac:dyDescent="0.2"/>
    <row r="9573" customFormat="1" ht="16" customHeight="1" x14ac:dyDescent="0.2"/>
    <row r="9574" customFormat="1" ht="16" customHeight="1" x14ac:dyDescent="0.2"/>
    <row r="9575" customFormat="1" ht="16" customHeight="1" x14ac:dyDescent="0.2"/>
    <row r="9576" customFormat="1" ht="16" customHeight="1" x14ac:dyDescent="0.2"/>
    <row r="9577" customFormat="1" ht="16" customHeight="1" x14ac:dyDescent="0.2"/>
    <row r="9578" customFormat="1" ht="16" customHeight="1" x14ac:dyDescent="0.2"/>
    <row r="9579" customFormat="1" ht="16" customHeight="1" x14ac:dyDescent="0.2"/>
    <row r="9580" customFormat="1" ht="16" customHeight="1" x14ac:dyDescent="0.2"/>
    <row r="9581" customFormat="1" ht="16" customHeight="1" x14ac:dyDescent="0.2"/>
    <row r="9582" customFormat="1" ht="16" customHeight="1" x14ac:dyDescent="0.2"/>
    <row r="9583" customFormat="1" ht="16" customHeight="1" x14ac:dyDescent="0.2"/>
    <row r="9584" customFormat="1" ht="16" customHeight="1" x14ac:dyDescent="0.2"/>
    <row r="9585" customFormat="1" ht="16" customHeight="1" x14ac:dyDescent="0.2"/>
    <row r="9586" customFormat="1" ht="16" customHeight="1" x14ac:dyDescent="0.2"/>
    <row r="9587" customFormat="1" ht="16" customHeight="1" x14ac:dyDescent="0.2"/>
    <row r="9588" customFormat="1" ht="16" customHeight="1" x14ac:dyDescent="0.2"/>
    <row r="9589" customFormat="1" ht="16" customHeight="1" x14ac:dyDescent="0.2"/>
    <row r="9590" customFormat="1" ht="16" customHeight="1" x14ac:dyDescent="0.2"/>
    <row r="9591" customFormat="1" ht="16" customHeight="1" x14ac:dyDescent="0.2"/>
    <row r="9592" customFormat="1" ht="16" customHeight="1" x14ac:dyDescent="0.2"/>
    <row r="9593" customFormat="1" ht="16" customHeight="1" x14ac:dyDescent="0.2"/>
    <row r="9594" customFormat="1" ht="16" customHeight="1" x14ac:dyDescent="0.2"/>
    <row r="9595" customFormat="1" ht="16" customHeight="1" x14ac:dyDescent="0.2"/>
    <row r="9596" customFormat="1" ht="16" customHeight="1" x14ac:dyDescent="0.2"/>
    <row r="9597" customFormat="1" ht="16" customHeight="1" x14ac:dyDescent="0.2"/>
    <row r="9598" customFormat="1" ht="16" customHeight="1" x14ac:dyDescent="0.2"/>
    <row r="9599" customFormat="1" ht="16" customHeight="1" x14ac:dyDescent="0.2"/>
    <row r="9600" customFormat="1" ht="16" customHeight="1" x14ac:dyDescent="0.2"/>
    <row r="9601" customFormat="1" ht="16" customHeight="1" x14ac:dyDescent="0.2"/>
    <row r="9602" customFormat="1" ht="16" customHeight="1" x14ac:dyDescent="0.2"/>
    <row r="9603" customFormat="1" ht="16" customHeight="1" x14ac:dyDescent="0.2"/>
    <row r="9604" customFormat="1" ht="16" customHeight="1" x14ac:dyDescent="0.2"/>
    <row r="9605" customFormat="1" ht="16" customHeight="1" x14ac:dyDescent="0.2"/>
    <row r="9606" customFormat="1" ht="16" customHeight="1" x14ac:dyDescent="0.2"/>
    <row r="9607" customFormat="1" ht="16" customHeight="1" x14ac:dyDescent="0.2"/>
    <row r="9608" customFormat="1" ht="16" customHeight="1" x14ac:dyDescent="0.2"/>
    <row r="9609" customFormat="1" ht="16" customHeight="1" x14ac:dyDescent="0.2"/>
    <row r="9610" customFormat="1" ht="16" customHeight="1" x14ac:dyDescent="0.2"/>
    <row r="9611" customFormat="1" ht="16" customHeight="1" x14ac:dyDescent="0.2"/>
    <row r="9612" customFormat="1" ht="16" customHeight="1" x14ac:dyDescent="0.2"/>
    <row r="9613" customFormat="1" ht="16" customHeight="1" x14ac:dyDescent="0.2"/>
    <row r="9614" customFormat="1" ht="16" customHeight="1" x14ac:dyDescent="0.2"/>
    <row r="9615" customFormat="1" ht="16" customHeight="1" x14ac:dyDescent="0.2"/>
    <row r="9616" customFormat="1" ht="16" customHeight="1" x14ac:dyDescent="0.2"/>
    <row r="9617" customFormat="1" ht="16" customHeight="1" x14ac:dyDescent="0.2"/>
    <row r="9618" customFormat="1" ht="16" customHeight="1" x14ac:dyDescent="0.2"/>
    <row r="9619" customFormat="1" ht="16" customHeight="1" x14ac:dyDescent="0.2"/>
    <row r="9620" customFormat="1" ht="16" customHeight="1" x14ac:dyDescent="0.2"/>
    <row r="9621" customFormat="1" ht="16" customHeight="1" x14ac:dyDescent="0.2"/>
    <row r="9622" customFormat="1" ht="16" customHeight="1" x14ac:dyDescent="0.2"/>
    <row r="9623" customFormat="1" ht="16" customHeight="1" x14ac:dyDescent="0.2"/>
    <row r="9624" customFormat="1" ht="16" customHeight="1" x14ac:dyDescent="0.2"/>
    <row r="9625" customFormat="1" ht="16" customHeight="1" x14ac:dyDescent="0.2"/>
    <row r="9626" customFormat="1" ht="16" customHeight="1" x14ac:dyDescent="0.2"/>
    <row r="9627" customFormat="1" ht="16" customHeight="1" x14ac:dyDescent="0.2"/>
    <row r="9628" customFormat="1" ht="16" customHeight="1" x14ac:dyDescent="0.2"/>
    <row r="9629" customFormat="1" ht="16" customHeight="1" x14ac:dyDescent="0.2"/>
    <row r="9630" customFormat="1" ht="16" customHeight="1" x14ac:dyDescent="0.2"/>
    <row r="9631" customFormat="1" ht="16" customHeight="1" x14ac:dyDescent="0.2"/>
    <row r="9632" customFormat="1" ht="16" customHeight="1" x14ac:dyDescent="0.2"/>
    <row r="9633" customFormat="1" ht="16" customHeight="1" x14ac:dyDescent="0.2"/>
    <row r="9634" customFormat="1" ht="16" customHeight="1" x14ac:dyDescent="0.2"/>
    <row r="9635" customFormat="1" ht="16" customHeight="1" x14ac:dyDescent="0.2"/>
    <row r="9636" customFormat="1" ht="16" customHeight="1" x14ac:dyDescent="0.2"/>
    <row r="9637" customFormat="1" ht="16" customHeight="1" x14ac:dyDescent="0.2"/>
    <row r="9638" customFormat="1" ht="16" customHeight="1" x14ac:dyDescent="0.2"/>
    <row r="9639" customFormat="1" ht="16" customHeight="1" x14ac:dyDescent="0.2"/>
    <row r="9640" customFormat="1" ht="16" customHeight="1" x14ac:dyDescent="0.2"/>
    <row r="9641" customFormat="1" ht="16" customHeight="1" x14ac:dyDescent="0.2"/>
    <row r="9642" customFormat="1" ht="16" customHeight="1" x14ac:dyDescent="0.2"/>
    <row r="9643" customFormat="1" ht="16" customHeight="1" x14ac:dyDescent="0.2"/>
    <row r="9644" customFormat="1" ht="16" customHeight="1" x14ac:dyDescent="0.2"/>
    <row r="9645" customFormat="1" ht="16" customHeight="1" x14ac:dyDescent="0.2"/>
    <row r="9646" customFormat="1" ht="16" customHeight="1" x14ac:dyDescent="0.2"/>
    <row r="9647" customFormat="1" ht="16" customHeight="1" x14ac:dyDescent="0.2"/>
    <row r="9648" customFormat="1" ht="16" customHeight="1" x14ac:dyDescent="0.2"/>
    <row r="9649" customFormat="1" ht="16" customHeight="1" x14ac:dyDescent="0.2"/>
    <row r="9650" customFormat="1" ht="16" customHeight="1" x14ac:dyDescent="0.2"/>
    <row r="9651" customFormat="1" ht="16" customHeight="1" x14ac:dyDescent="0.2"/>
    <row r="9652" customFormat="1" ht="16" customHeight="1" x14ac:dyDescent="0.2"/>
    <row r="9653" customFormat="1" ht="16" customHeight="1" x14ac:dyDescent="0.2"/>
    <row r="9654" customFormat="1" ht="16" customHeight="1" x14ac:dyDescent="0.2"/>
    <row r="9655" customFormat="1" ht="16" customHeight="1" x14ac:dyDescent="0.2"/>
    <row r="9656" customFormat="1" ht="16" customHeight="1" x14ac:dyDescent="0.2"/>
    <row r="9657" customFormat="1" ht="16" customHeight="1" x14ac:dyDescent="0.2"/>
    <row r="9658" customFormat="1" ht="16" customHeight="1" x14ac:dyDescent="0.2"/>
    <row r="9659" customFormat="1" ht="16" customHeight="1" x14ac:dyDescent="0.2"/>
    <row r="9660" customFormat="1" ht="16" customHeight="1" x14ac:dyDescent="0.2"/>
    <row r="9661" customFormat="1" ht="16" customHeight="1" x14ac:dyDescent="0.2"/>
    <row r="9662" customFormat="1" ht="16" customHeight="1" x14ac:dyDescent="0.2"/>
    <row r="9663" customFormat="1" ht="16" customHeight="1" x14ac:dyDescent="0.2"/>
    <row r="9664" customFormat="1" ht="16" customHeight="1" x14ac:dyDescent="0.2"/>
    <row r="9665" customFormat="1" ht="16" customHeight="1" x14ac:dyDescent="0.2"/>
    <row r="9666" customFormat="1" ht="16" customHeight="1" x14ac:dyDescent="0.2"/>
    <row r="9667" customFormat="1" ht="16" customHeight="1" x14ac:dyDescent="0.2"/>
    <row r="9668" customFormat="1" ht="16" customHeight="1" x14ac:dyDescent="0.2"/>
    <row r="9669" customFormat="1" ht="16" customHeight="1" x14ac:dyDescent="0.2"/>
    <row r="9670" customFormat="1" ht="16" customHeight="1" x14ac:dyDescent="0.2"/>
    <row r="9671" customFormat="1" ht="16" customHeight="1" x14ac:dyDescent="0.2"/>
    <row r="9672" customFormat="1" ht="16" customHeight="1" x14ac:dyDescent="0.2"/>
    <row r="9673" customFormat="1" ht="16" customHeight="1" x14ac:dyDescent="0.2"/>
    <row r="9674" customFormat="1" ht="16" customHeight="1" x14ac:dyDescent="0.2"/>
    <row r="9675" customFormat="1" ht="16" customHeight="1" x14ac:dyDescent="0.2"/>
    <row r="9676" customFormat="1" ht="16" customHeight="1" x14ac:dyDescent="0.2"/>
    <row r="9677" customFormat="1" ht="16" customHeight="1" x14ac:dyDescent="0.2"/>
    <row r="9678" customFormat="1" ht="16" customHeight="1" x14ac:dyDescent="0.2"/>
    <row r="9679" customFormat="1" ht="16" customHeight="1" x14ac:dyDescent="0.2"/>
    <row r="9680" customFormat="1" ht="16" customHeight="1" x14ac:dyDescent="0.2"/>
    <row r="9681" customFormat="1" ht="16" customHeight="1" x14ac:dyDescent="0.2"/>
    <row r="9682" customFormat="1" ht="16" customHeight="1" x14ac:dyDescent="0.2"/>
    <row r="9683" customFormat="1" ht="16" customHeight="1" x14ac:dyDescent="0.2"/>
    <row r="9684" customFormat="1" ht="16" customHeight="1" x14ac:dyDescent="0.2"/>
    <row r="9685" customFormat="1" ht="16" customHeight="1" x14ac:dyDescent="0.2"/>
    <row r="9686" customFormat="1" ht="16" customHeight="1" x14ac:dyDescent="0.2"/>
    <row r="9687" customFormat="1" ht="16" customHeight="1" x14ac:dyDescent="0.2"/>
    <row r="9688" customFormat="1" ht="16" customHeight="1" x14ac:dyDescent="0.2"/>
    <row r="9689" customFormat="1" ht="16" customHeight="1" x14ac:dyDescent="0.2"/>
    <row r="9690" customFormat="1" ht="16" customHeight="1" x14ac:dyDescent="0.2"/>
    <row r="9691" customFormat="1" ht="16" customHeight="1" x14ac:dyDescent="0.2"/>
    <row r="9692" customFormat="1" ht="16" customHeight="1" x14ac:dyDescent="0.2"/>
    <row r="9693" customFormat="1" ht="16" customHeight="1" x14ac:dyDescent="0.2"/>
    <row r="9694" customFormat="1" ht="16" customHeight="1" x14ac:dyDescent="0.2"/>
    <row r="9695" customFormat="1" ht="16" customHeight="1" x14ac:dyDescent="0.2"/>
    <row r="9696" customFormat="1" ht="16" customHeight="1" x14ac:dyDescent="0.2"/>
    <row r="9697" customFormat="1" ht="16" customHeight="1" x14ac:dyDescent="0.2"/>
    <row r="9698" customFormat="1" ht="16" customHeight="1" x14ac:dyDescent="0.2"/>
    <row r="9699" customFormat="1" ht="16" customHeight="1" x14ac:dyDescent="0.2"/>
    <row r="9700" customFormat="1" ht="16" customHeight="1" x14ac:dyDescent="0.2"/>
    <row r="9701" customFormat="1" ht="16" customHeight="1" x14ac:dyDescent="0.2"/>
    <row r="9702" customFormat="1" ht="16" customHeight="1" x14ac:dyDescent="0.2"/>
    <row r="9703" customFormat="1" ht="16" customHeight="1" x14ac:dyDescent="0.2"/>
    <row r="9704" customFormat="1" ht="16" customHeight="1" x14ac:dyDescent="0.2"/>
    <row r="9705" customFormat="1" ht="16" customHeight="1" x14ac:dyDescent="0.2"/>
    <row r="9706" customFormat="1" ht="16" customHeight="1" x14ac:dyDescent="0.2"/>
    <row r="9707" customFormat="1" ht="16" customHeight="1" x14ac:dyDescent="0.2"/>
    <row r="9708" customFormat="1" ht="16" customHeight="1" x14ac:dyDescent="0.2"/>
    <row r="9709" customFormat="1" ht="16" customHeight="1" x14ac:dyDescent="0.2"/>
    <row r="9710" customFormat="1" ht="16" customHeight="1" x14ac:dyDescent="0.2"/>
    <row r="9711" customFormat="1" ht="16" customHeight="1" x14ac:dyDescent="0.2"/>
    <row r="9712" customFormat="1" ht="16" customHeight="1" x14ac:dyDescent="0.2"/>
    <row r="9713" customFormat="1" ht="16" customHeight="1" x14ac:dyDescent="0.2"/>
    <row r="9714" customFormat="1" ht="16" customHeight="1" x14ac:dyDescent="0.2"/>
    <row r="9715" customFormat="1" ht="16" customHeight="1" x14ac:dyDescent="0.2"/>
    <row r="9716" customFormat="1" ht="16" customHeight="1" x14ac:dyDescent="0.2"/>
    <row r="9717" customFormat="1" ht="16" customHeight="1" x14ac:dyDescent="0.2"/>
    <row r="9718" customFormat="1" ht="16" customHeight="1" x14ac:dyDescent="0.2"/>
    <row r="9719" customFormat="1" ht="16" customHeight="1" x14ac:dyDescent="0.2"/>
    <row r="9720" customFormat="1" ht="16" customHeight="1" x14ac:dyDescent="0.2"/>
    <row r="9721" customFormat="1" ht="16" customHeight="1" x14ac:dyDescent="0.2"/>
    <row r="9722" customFormat="1" ht="16" customHeight="1" x14ac:dyDescent="0.2"/>
    <row r="9723" customFormat="1" ht="16" customHeight="1" x14ac:dyDescent="0.2"/>
    <row r="9724" customFormat="1" ht="16" customHeight="1" x14ac:dyDescent="0.2"/>
    <row r="9725" customFormat="1" ht="16" customHeight="1" x14ac:dyDescent="0.2"/>
    <row r="9726" customFormat="1" ht="16" customHeight="1" x14ac:dyDescent="0.2"/>
    <row r="9727" customFormat="1" ht="16" customHeight="1" x14ac:dyDescent="0.2"/>
    <row r="9728" customFormat="1" ht="16" customHeight="1" x14ac:dyDescent="0.2"/>
    <row r="9729" customFormat="1" ht="16" customHeight="1" x14ac:dyDescent="0.2"/>
    <row r="9730" customFormat="1" ht="16" customHeight="1" x14ac:dyDescent="0.2"/>
    <row r="9731" customFormat="1" ht="16" customHeight="1" x14ac:dyDescent="0.2"/>
    <row r="9732" customFormat="1" ht="16" customHeight="1" x14ac:dyDescent="0.2"/>
    <row r="9733" customFormat="1" ht="16" customHeight="1" x14ac:dyDescent="0.2"/>
    <row r="9734" customFormat="1" ht="16" customHeight="1" x14ac:dyDescent="0.2"/>
    <row r="9735" customFormat="1" ht="16" customHeight="1" x14ac:dyDescent="0.2"/>
    <row r="9736" customFormat="1" ht="16" customHeight="1" x14ac:dyDescent="0.2"/>
    <row r="9737" customFormat="1" ht="16" customHeight="1" x14ac:dyDescent="0.2"/>
    <row r="9738" customFormat="1" ht="16" customHeight="1" x14ac:dyDescent="0.2"/>
    <row r="9739" customFormat="1" ht="16" customHeight="1" x14ac:dyDescent="0.2"/>
    <row r="9740" customFormat="1" ht="16" customHeight="1" x14ac:dyDescent="0.2"/>
    <row r="9741" customFormat="1" ht="16" customHeight="1" x14ac:dyDescent="0.2"/>
    <row r="9742" customFormat="1" ht="16" customHeight="1" x14ac:dyDescent="0.2"/>
    <row r="9743" customFormat="1" ht="16" customHeight="1" x14ac:dyDescent="0.2"/>
    <row r="9744" customFormat="1" ht="16" customHeight="1" x14ac:dyDescent="0.2"/>
    <row r="9745" customFormat="1" ht="16" customHeight="1" x14ac:dyDescent="0.2"/>
    <row r="9746" customFormat="1" ht="16" customHeight="1" x14ac:dyDescent="0.2"/>
    <row r="9747" customFormat="1" ht="16" customHeight="1" x14ac:dyDescent="0.2"/>
    <row r="9748" customFormat="1" ht="16" customHeight="1" x14ac:dyDescent="0.2"/>
    <row r="9749" customFormat="1" ht="16" customHeight="1" x14ac:dyDescent="0.2"/>
    <row r="9750" customFormat="1" ht="16" customHeight="1" x14ac:dyDescent="0.2"/>
    <row r="9751" customFormat="1" ht="16" customHeight="1" x14ac:dyDescent="0.2"/>
    <row r="9752" customFormat="1" ht="16" customHeight="1" x14ac:dyDescent="0.2"/>
    <row r="9753" customFormat="1" ht="16" customHeight="1" x14ac:dyDescent="0.2"/>
    <row r="9754" customFormat="1" ht="16" customHeight="1" x14ac:dyDescent="0.2"/>
    <row r="9755" customFormat="1" ht="16" customHeight="1" x14ac:dyDescent="0.2"/>
    <row r="9756" customFormat="1" ht="16" customHeight="1" x14ac:dyDescent="0.2"/>
    <row r="9757" customFormat="1" ht="16" customHeight="1" x14ac:dyDescent="0.2"/>
    <row r="9758" customFormat="1" ht="16" customHeight="1" x14ac:dyDescent="0.2"/>
    <row r="9759" customFormat="1" ht="16" customHeight="1" x14ac:dyDescent="0.2"/>
    <row r="9760" customFormat="1" ht="16" customHeight="1" x14ac:dyDescent="0.2"/>
    <row r="9761" customFormat="1" ht="16" customHeight="1" x14ac:dyDescent="0.2"/>
    <row r="9762" customFormat="1" ht="16" customHeight="1" x14ac:dyDescent="0.2"/>
    <row r="9763" customFormat="1" ht="16" customHeight="1" x14ac:dyDescent="0.2"/>
    <row r="9764" customFormat="1" ht="16" customHeight="1" x14ac:dyDescent="0.2"/>
    <row r="9765" customFormat="1" ht="16" customHeight="1" x14ac:dyDescent="0.2"/>
    <row r="9766" customFormat="1" ht="16" customHeight="1" x14ac:dyDescent="0.2"/>
    <row r="9767" customFormat="1" ht="16" customHeight="1" x14ac:dyDescent="0.2"/>
    <row r="9768" customFormat="1" ht="16" customHeight="1" x14ac:dyDescent="0.2"/>
    <row r="9769" customFormat="1" ht="16" customHeight="1" x14ac:dyDescent="0.2"/>
    <row r="9770" customFormat="1" ht="16" customHeight="1" x14ac:dyDescent="0.2"/>
    <row r="9771" customFormat="1" ht="16" customHeight="1" x14ac:dyDescent="0.2"/>
    <row r="9772" customFormat="1" ht="16" customHeight="1" x14ac:dyDescent="0.2"/>
    <row r="9773" customFormat="1" ht="16" customHeight="1" x14ac:dyDescent="0.2"/>
    <row r="9774" customFormat="1" ht="16" customHeight="1" x14ac:dyDescent="0.2"/>
    <row r="9775" customFormat="1" ht="16" customHeight="1" x14ac:dyDescent="0.2"/>
    <row r="9776" customFormat="1" ht="16" customHeight="1" x14ac:dyDescent="0.2"/>
    <row r="9777" customFormat="1" ht="16" customHeight="1" x14ac:dyDescent="0.2"/>
    <row r="9778" customFormat="1" ht="16" customHeight="1" x14ac:dyDescent="0.2"/>
    <row r="9779" customFormat="1" ht="16" customHeight="1" x14ac:dyDescent="0.2"/>
    <row r="9780" customFormat="1" ht="16" customHeight="1" x14ac:dyDescent="0.2"/>
    <row r="9781" customFormat="1" ht="16" customHeight="1" x14ac:dyDescent="0.2"/>
    <row r="9782" customFormat="1" ht="16" customHeight="1" x14ac:dyDescent="0.2"/>
    <row r="9783" customFormat="1" ht="16" customHeight="1" x14ac:dyDescent="0.2"/>
    <row r="9784" customFormat="1" ht="16" customHeight="1" x14ac:dyDescent="0.2"/>
    <row r="9785" customFormat="1" ht="16" customHeight="1" x14ac:dyDescent="0.2"/>
    <row r="9786" customFormat="1" ht="16" customHeight="1" x14ac:dyDescent="0.2"/>
    <row r="9787" customFormat="1" ht="16" customHeight="1" x14ac:dyDescent="0.2"/>
    <row r="9788" customFormat="1" ht="16" customHeight="1" x14ac:dyDescent="0.2"/>
    <row r="9789" customFormat="1" ht="16" customHeight="1" x14ac:dyDescent="0.2"/>
    <row r="9790" customFormat="1" ht="16" customHeight="1" x14ac:dyDescent="0.2"/>
    <row r="9791" customFormat="1" ht="16" customHeight="1" x14ac:dyDescent="0.2"/>
    <row r="9792" customFormat="1" ht="16" customHeight="1" x14ac:dyDescent="0.2"/>
    <row r="9793" customFormat="1" ht="16" customHeight="1" x14ac:dyDescent="0.2"/>
    <row r="9794" customFormat="1" ht="16" customHeight="1" x14ac:dyDescent="0.2"/>
    <row r="9795" customFormat="1" ht="16" customHeight="1" x14ac:dyDescent="0.2"/>
    <row r="9796" customFormat="1" ht="16" customHeight="1" x14ac:dyDescent="0.2"/>
    <row r="9797" customFormat="1" ht="16" customHeight="1" x14ac:dyDescent="0.2"/>
    <row r="9798" customFormat="1" ht="16" customHeight="1" x14ac:dyDescent="0.2"/>
    <row r="9799" customFormat="1" ht="16" customHeight="1" x14ac:dyDescent="0.2"/>
    <row r="9800" customFormat="1" ht="16" customHeight="1" x14ac:dyDescent="0.2"/>
    <row r="9801" customFormat="1" ht="16" customHeight="1" x14ac:dyDescent="0.2"/>
    <row r="9802" customFormat="1" ht="16" customHeight="1" x14ac:dyDescent="0.2"/>
    <row r="9803" customFormat="1" ht="16" customHeight="1" x14ac:dyDescent="0.2"/>
    <row r="9804" customFormat="1" ht="16" customHeight="1" x14ac:dyDescent="0.2"/>
    <row r="9805" customFormat="1" ht="16" customHeight="1" x14ac:dyDescent="0.2"/>
    <row r="9806" customFormat="1" ht="16" customHeight="1" x14ac:dyDescent="0.2"/>
    <row r="9807" customFormat="1" ht="16" customHeight="1" x14ac:dyDescent="0.2"/>
    <row r="9808" customFormat="1" ht="16" customHeight="1" x14ac:dyDescent="0.2"/>
    <row r="9809" customFormat="1" ht="16" customHeight="1" x14ac:dyDescent="0.2"/>
    <row r="9810" customFormat="1" ht="16" customHeight="1" x14ac:dyDescent="0.2"/>
    <row r="9811" customFormat="1" ht="16" customHeight="1" x14ac:dyDescent="0.2"/>
    <row r="9812" customFormat="1" ht="16" customHeight="1" x14ac:dyDescent="0.2"/>
    <row r="9813" customFormat="1" ht="16" customHeight="1" x14ac:dyDescent="0.2"/>
    <row r="9814" customFormat="1" ht="16" customHeight="1" x14ac:dyDescent="0.2"/>
    <row r="9815" customFormat="1" ht="16" customHeight="1" x14ac:dyDescent="0.2"/>
    <row r="9816" customFormat="1" ht="16" customHeight="1" x14ac:dyDescent="0.2"/>
    <row r="9817" customFormat="1" ht="16" customHeight="1" x14ac:dyDescent="0.2"/>
    <row r="9818" customFormat="1" ht="16" customHeight="1" x14ac:dyDescent="0.2"/>
    <row r="9819" customFormat="1" ht="16" customHeight="1" x14ac:dyDescent="0.2"/>
    <row r="9820" customFormat="1" ht="16" customHeight="1" x14ac:dyDescent="0.2"/>
    <row r="9821" customFormat="1" ht="16" customHeight="1" x14ac:dyDescent="0.2"/>
    <row r="9822" customFormat="1" ht="16" customHeight="1" x14ac:dyDescent="0.2"/>
    <row r="9823" customFormat="1" ht="16" customHeight="1" x14ac:dyDescent="0.2"/>
    <row r="9824" customFormat="1" ht="16" customHeight="1" x14ac:dyDescent="0.2"/>
    <row r="9825" customFormat="1" ht="16" customHeight="1" x14ac:dyDescent="0.2"/>
    <row r="9826" customFormat="1" ht="16" customHeight="1" x14ac:dyDescent="0.2"/>
    <row r="9827" customFormat="1" ht="16" customHeight="1" x14ac:dyDescent="0.2"/>
    <row r="9828" customFormat="1" ht="16" customHeight="1" x14ac:dyDescent="0.2"/>
    <row r="9829" customFormat="1" ht="16" customHeight="1" x14ac:dyDescent="0.2"/>
    <row r="9830" customFormat="1" ht="16" customHeight="1" x14ac:dyDescent="0.2"/>
    <row r="9831" customFormat="1" ht="16" customHeight="1" x14ac:dyDescent="0.2"/>
    <row r="9832" customFormat="1" ht="16" customHeight="1" x14ac:dyDescent="0.2"/>
    <row r="9833" customFormat="1" ht="16" customHeight="1" x14ac:dyDescent="0.2"/>
    <row r="9834" customFormat="1" ht="16" customHeight="1" x14ac:dyDescent="0.2"/>
    <row r="9835" customFormat="1" ht="16" customHeight="1" x14ac:dyDescent="0.2"/>
    <row r="9836" customFormat="1" ht="16" customHeight="1" x14ac:dyDescent="0.2"/>
    <row r="9837" customFormat="1" ht="16" customHeight="1" x14ac:dyDescent="0.2"/>
    <row r="9838" customFormat="1" ht="16" customHeight="1" x14ac:dyDescent="0.2"/>
    <row r="9839" customFormat="1" ht="16" customHeight="1" x14ac:dyDescent="0.2"/>
    <row r="9840" customFormat="1" ht="16" customHeight="1" x14ac:dyDescent="0.2"/>
    <row r="9841" customFormat="1" ht="16" customHeight="1" x14ac:dyDescent="0.2"/>
    <row r="9842" customFormat="1" ht="16" customHeight="1" x14ac:dyDescent="0.2"/>
    <row r="9843" customFormat="1" ht="16" customHeight="1" x14ac:dyDescent="0.2"/>
    <row r="9844" customFormat="1" ht="16" customHeight="1" x14ac:dyDescent="0.2"/>
    <row r="9845" customFormat="1" ht="16" customHeight="1" x14ac:dyDescent="0.2"/>
    <row r="9846" customFormat="1" ht="16" customHeight="1" x14ac:dyDescent="0.2"/>
    <row r="9847" customFormat="1" ht="16" customHeight="1" x14ac:dyDescent="0.2"/>
    <row r="9848" customFormat="1" ht="16" customHeight="1" x14ac:dyDescent="0.2"/>
    <row r="9849" customFormat="1" ht="16" customHeight="1" x14ac:dyDescent="0.2"/>
    <row r="9850" customFormat="1" ht="16" customHeight="1" x14ac:dyDescent="0.2"/>
    <row r="9851" customFormat="1" ht="16" customHeight="1" x14ac:dyDescent="0.2"/>
    <row r="9852" customFormat="1" ht="16" customHeight="1" x14ac:dyDescent="0.2"/>
    <row r="9853" customFormat="1" ht="16" customHeight="1" x14ac:dyDescent="0.2"/>
    <row r="9854" customFormat="1" ht="16" customHeight="1" x14ac:dyDescent="0.2"/>
    <row r="9855" customFormat="1" ht="16" customHeight="1" x14ac:dyDescent="0.2"/>
    <row r="9856" customFormat="1" ht="16" customHeight="1" x14ac:dyDescent="0.2"/>
    <row r="9857" customFormat="1" ht="16" customHeight="1" x14ac:dyDescent="0.2"/>
    <row r="9858" customFormat="1" ht="16" customHeight="1" x14ac:dyDescent="0.2"/>
    <row r="9859" customFormat="1" ht="16" customHeight="1" x14ac:dyDescent="0.2"/>
    <row r="9860" customFormat="1" ht="16" customHeight="1" x14ac:dyDescent="0.2"/>
    <row r="9861" customFormat="1" ht="16" customHeight="1" x14ac:dyDescent="0.2"/>
    <row r="9862" customFormat="1" ht="16" customHeight="1" x14ac:dyDescent="0.2"/>
    <row r="9863" customFormat="1" ht="16" customHeight="1" x14ac:dyDescent="0.2"/>
    <row r="9864" customFormat="1" ht="16" customHeight="1" x14ac:dyDescent="0.2"/>
    <row r="9865" customFormat="1" ht="16" customHeight="1" x14ac:dyDescent="0.2"/>
    <row r="9866" customFormat="1" ht="16" customHeight="1" x14ac:dyDescent="0.2"/>
    <row r="9867" customFormat="1" ht="16" customHeight="1" x14ac:dyDescent="0.2"/>
    <row r="9868" customFormat="1" ht="16" customHeight="1" x14ac:dyDescent="0.2"/>
    <row r="9869" customFormat="1" ht="16" customHeight="1" x14ac:dyDescent="0.2"/>
    <row r="9870" customFormat="1" ht="16" customHeight="1" x14ac:dyDescent="0.2"/>
    <row r="9871" customFormat="1" ht="16" customHeight="1" x14ac:dyDescent="0.2"/>
    <row r="9872" customFormat="1" ht="16" customHeight="1" x14ac:dyDescent="0.2"/>
    <row r="9873" customFormat="1" ht="16" customHeight="1" x14ac:dyDescent="0.2"/>
    <row r="9874" customFormat="1" ht="16" customHeight="1" x14ac:dyDescent="0.2"/>
    <row r="9875" customFormat="1" ht="16" customHeight="1" x14ac:dyDescent="0.2"/>
    <row r="9876" customFormat="1" ht="16" customHeight="1" x14ac:dyDescent="0.2"/>
    <row r="9877" customFormat="1" ht="16" customHeight="1" x14ac:dyDescent="0.2"/>
    <row r="9878" customFormat="1" ht="16" customHeight="1" x14ac:dyDescent="0.2"/>
    <row r="9879" customFormat="1" ht="16" customHeight="1" x14ac:dyDescent="0.2"/>
    <row r="9880" customFormat="1" ht="16" customHeight="1" x14ac:dyDescent="0.2"/>
    <row r="9881" customFormat="1" ht="16" customHeight="1" x14ac:dyDescent="0.2"/>
    <row r="9882" customFormat="1" ht="16" customHeight="1" x14ac:dyDescent="0.2"/>
    <row r="9883" customFormat="1" ht="16" customHeight="1" x14ac:dyDescent="0.2"/>
    <row r="9884" customFormat="1" ht="16" customHeight="1" x14ac:dyDescent="0.2"/>
    <row r="9885" customFormat="1" ht="16" customHeight="1" x14ac:dyDescent="0.2"/>
    <row r="9886" customFormat="1" ht="16" customHeight="1" x14ac:dyDescent="0.2"/>
    <row r="9887" customFormat="1" ht="16" customHeight="1" x14ac:dyDescent="0.2"/>
    <row r="9888" customFormat="1" ht="16" customHeight="1" x14ac:dyDescent="0.2"/>
    <row r="9889" customFormat="1" ht="16" customHeight="1" x14ac:dyDescent="0.2"/>
    <row r="9890" customFormat="1" ht="16" customHeight="1" x14ac:dyDescent="0.2"/>
    <row r="9891" customFormat="1" ht="16" customHeight="1" x14ac:dyDescent="0.2"/>
    <row r="9892" customFormat="1" ht="16" customHeight="1" x14ac:dyDescent="0.2"/>
    <row r="9893" customFormat="1" ht="16" customHeight="1" x14ac:dyDescent="0.2"/>
    <row r="9894" customFormat="1" ht="16" customHeight="1" x14ac:dyDescent="0.2"/>
    <row r="9895" customFormat="1" ht="16" customHeight="1" x14ac:dyDescent="0.2"/>
    <row r="9896" customFormat="1" ht="16" customHeight="1" x14ac:dyDescent="0.2"/>
    <row r="9897" customFormat="1" ht="16" customHeight="1" x14ac:dyDescent="0.2"/>
    <row r="9898" customFormat="1" ht="16" customHeight="1" x14ac:dyDescent="0.2"/>
    <row r="9899" customFormat="1" ht="16" customHeight="1" x14ac:dyDescent="0.2"/>
    <row r="9900" customFormat="1" ht="16" customHeight="1" x14ac:dyDescent="0.2"/>
    <row r="9901" customFormat="1" ht="16" customHeight="1" x14ac:dyDescent="0.2"/>
    <row r="9902" customFormat="1" ht="16" customHeight="1" x14ac:dyDescent="0.2"/>
    <row r="9903" customFormat="1" ht="16" customHeight="1" x14ac:dyDescent="0.2"/>
    <row r="9904" customFormat="1" ht="16" customHeight="1" x14ac:dyDescent="0.2"/>
    <row r="9905" customFormat="1" ht="16" customHeight="1" x14ac:dyDescent="0.2"/>
    <row r="9906" customFormat="1" ht="16" customHeight="1" x14ac:dyDescent="0.2"/>
    <row r="9907" customFormat="1" ht="16" customHeight="1" x14ac:dyDescent="0.2"/>
    <row r="9908" customFormat="1" ht="16" customHeight="1" x14ac:dyDescent="0.2"/>
    <row r="9909" customFormat="1" ht="16" customHeight="1" x14ac:dyDescent="0.2"/>
    <row r="9910" customFormat="1" ht="16" customHeight="1" x14ac:dyDescent="0.2"/>
    <row r="9911" customFormat="1" ht="16" customHeight="1" x14ac:dyDescent="0.2"/>
    <row r="9912" customFormat="1" ht="16" customHeight="1" x14ac:dyDescent="0.2"/>
    <row r="9913" customFormat="1" ht="16" customHeight="1" x14ac:dyDescent="0.2"/>
    <row r="9914" customFormat="1" ht="16" customHeight="1" x14ac:dyDescent="0.2"/>
    <row r="9915" customFormat="1" ht="16" customHeight="1" x14ac:dyDescent="0.2"/>
    <row r="9916" customFormat="1" ht="16" customHeight="1" x14ac:dyDescent="0.2"/>
    <row r="9917" customFormat="1" ht="16" customHeight="1" x14ac:dyDescent="0.2"/>
    <row r="9918" customFormat="1" ht="16" customHeight="1" x14ac:dyDescent="0.2"/>
    <row r="9919" customFormat="1" ht="16" customHeight="1" x14ac:dyDescent="0.2"/>
    <row r="9920" customFormat="1" ht="16" customHeight="1" x14ac:dyDescent="0.2"/>
    <row r="9921" customFormat="1" ht="16" customHeight="1" x14ac:dyDescent="0.2"/>
    <row r="9922" customFormat="1" ht="16" customHeight="1" x14ac:dyDescent="0.2"/>
    <row r="9923" customFormat="1" ht="16" customHeight="1" x14ac:dyDescent="0.2"/>
    <row r="9924" customFormat="1" ht="16" customHeight="1" x14ac:dyDescent="0.2"/>
    <row r="9925" customFormat="1" ht="16" customHeight="1" x14ac:dyDescent="0.2"/>
    <row r="9926" customFormat="1" ht="16" customHeight="1" x14ac:dyDescent="0.2"/>
    <row r="9927" customFormat="1" ht="16" customHeight="1" x14ac:dyDescent="0.2"/>
    <row r="9928" customFormat="1" ht="16" customHeight="1" x14ac:dyDescent="0.2"/>
    <row r="9929" customFormat="1" ht="16" customHeight="1" x14ac:dyDescent="0.2"/>
    <row r="9930" customFormat="1" ht="16" customHeight="1" x14ac:dyDescent="0.2"/>
    <row r="9931" customFormat="1" ht="16" customHeight="1" x14ac:dyDescent="0.2"/>
    <row r="9932" customFormat="1" ht="16" customHeight="1" x14ac:dyDescent="0.2"/>
    <row r="9933" customFormat="1" ht="16" customHeight="1" x14ac:dyDescent="0.2"/>
    <row r="9934" customFormat="1" ht="16" customHeight="1" x14ac:dyDescent="0.2"/>
    <row r="9935" customFormat="1" ht="16" customHeight="1" x14ac:dyDescent="0.2"/>
    <row r="9936" customFormat="1" ht="16" customHeight="1" x14ac:dyDescent="0.2"/>
    <row r="9937" customFormat="1" ht="16" customHeight="1" x14ac:dyDescent="0.2"/>
    <row r="9938" customFormat="1" ht="16" customHeight="1" x14ac:dyDescent="0.2"/>
    <row r="9939" customFormat="1" ht="16" customHeight="1" x14ac:dyDescent="0.2"/>
    <row r="9940" customFormat="1" ht="16" customHeight="1" x14ac:dyDescent="0.2"/>
    <row r="9941" customFormat="1" ht="16" customHeight="1" x14ac:dyDescent="0.2"/>
    <row r="9942" customFormat="1" ht="16" customHeight="1" x14ac:dyDescent="0.2"/>
    <row r="9943" customFormat="1" ht="16" customHeight="1" x14ac:dyDescent="0.2"/>
    <row r="9944" customFormat="1" ht="16" customHeight="1" x14ac:dyDescent="0.2"/>
    <row r="9945" customFormat="1" ht="16" customHeight="1" x14ac:dyDescent="0.2"/>
    <row r="9946" customFormat="1" ht="16" customHeight="1" x14ac:dyDescent="0.2"/>
    <row r="9947" customFormat="1" ht="16" customHeight="1" x14ac:dyDescent="0.2"/>
    <row r="9948" customFormat="1" ht="16" customHeight="1" x14ac:dyDescent="0.2"/>
    <row r="9949" customFormat="1" ht="16" customHeight="1" x14ac:dyDescent="0.2"/>
    <row r="9950" customFormat="1" ht="16" customHeight="1" x14ac:dyDescent="0.2"/>
    <row r="9951" customFormat="1" ht="16" customHeight="1" x14ac:dyDescent="0.2"/>
    <row r="9952" customFormat="1" ht="16" customHeight="1" x14ac:dyDescent="0.2"/>
    <row r="9953" customFormat="1" ht="16" customHeight="1" x14ac:dyDescent="0.2"/>
    <row r="9954" customFormat="1" ht="16" customHeight="1" x14ac:dyDescent="0.2"/>
    <row r="9955" customFormat="1" ht="16" customHeight="1" x14ac:dyDescent="0.2"/>
    <row r="9956" customFormat="1" ht="16" customHeight="1" x14ac:dyDescent="0.2"/>
    <row r="9957" customFormat="1" ht="16" customHeight="1" x14ac:dyDescent="0.2"/>
    <row r="9958" customFormat="1" ht="16" customHeight="1" x14ac:dyDescent="0.2"/>
    <row r="9959" customFormat="1" ht="16" customHeight="1" x14ac:dyDescent="0.2"/>
    <row r="9960" customFormat="1" ht="16" customHeight="1" x14ac:dyDescent="0.2"/>
    <row r="9961" customFormat="1" ht="16" customHeight="1" x14ac:dyDescent="0.2"/>
    <row r="9962" customFormat="1" ht="16" customHeight="1" x14ac:dyDescent="0.2"/>
    <row r="9963" customFormat="1" ht="16" customHeight="1" x14ac:dyDescent="0.2"/>
    <row r="9964" customFormat="1" ht="16" customHeight="1" x14ac:dyDescent="0.2"/>
    <row r="9965" customFormat="1" ht="16" customHeight="1" x14ac:dyDescent="0.2"/>
    <row r="9966" customFormat="1" ht="16" customHeight="1" x14ac:dyDescent="0.2"/>
    <row r="9967" customFormat="1" ht="16" customHeight="1" x14ac:dyDescent="0.2"/>
    <row r="9968" customFormat="1" ht="16" customHeight="1" x14ac:dyDescent="0.2"/>
    <row r="9969" customFormat="1" ht="16" customHeight="1" x14ac:dyDescent="0.2"/>
    <row r="9970" customFormat="1" ht="16" customHeight="1" x14ac:dyDescent="0.2"/>
    <row r="9971" customFormat="1" ht="16" customHeight="1" x14ac:dyDescent="0.2"/>
    <row r="9972" customFormat="1" ht="16" customHeight="1" x14ac:dyDescent="0.2"/>
    <row r="9973" customFormat="1" ht="16" customHeight="1" x14ac:dyDescent="0.2"/>
    <row r="9974" customFormat="1" ht="16" customHeight="1" x14ac:dyDescent="0.2"/>
    <row r="9975" customFormat="1" ht="16" customHeight="1" x14ac:dyDescent="0.2"/>
    <row r="9976" customFormat="1" ht="16" customHeight="1" x14ac:dyDescent="0.2"/>
    <row r="9977" customFormat="1" ht="16" customHeight="1" x14ac:dyDescent="0.2"/>
    <row r="9978" customFormat="1" ht="16" customHeight="1" x14ac:dyDescent="0.2"/>
    <row r="9979" customFormat="1" ht="16" customHeight="1" x14ac:dyDescent="0.2"/>
    <row r="9980" customFormat="1" ht="16" customHeight="1" x14ac:dyDescent="0.2"/>
    <row r="9981" customFormat="1" ht="16" customHeight="1" x14ac:dyDescent="0.2"/>
    <row r="9982" customFormat="1" ht="16" customHeight="1" x14ac:dyDescent="0.2"/>
    <row r="9983" customFormat="1" ht="16" customHeight="1" x14ac:dyDescent="0.2"/>
    <row r="9984" customFormat="1" ht="16" customHeight="1" x14ac:dyDescent="0.2"/>
    <row r="9985" customFormat="1" ht="16" customHeight="1" x14ac:dyDescent="0.2"/>
    <row r="9986" customFormat="1" ht="16" customHeight="1" x14ac:dyDescent="0.2"/>
    <row r="9987" customFormat="1" ht="16" customHeight="1" x14ac:dyDescent="0.2"/>
    <row r="9988" customFormat="1" ht="16" customHeight="1" x14ac:dyDescent="0.2"/>
    <row r="9989" customFormat="1" ht="16" customHeight="1" x14ac:dyDescent="0.2"/>
    <row r="9990" customFormat="1" ht="16" customHeight="1" x14ac:dyDescent="0.2"/>
    <row r="9991" customFormat="1" ht="16" customHeight="1" x14ac:dyDescent="0.2"/>
    <row r="9992" customFormat="1" ht="16" customHeight="1" x14ac:dyDescent="0.2"/>
    <row r="9993" customFormat="1" ht="16" customHeight="1" x14ac:dyDescent="0.2"/>
    <row r="9994" customFormat="1" ht="16" customHeight="1" x14ac:dyDescent="0.2"/>
    <row r="9995" customFormat="1" ht="16" customHeight="1" x14ac:dyDescent="0.2"/>
    <row r="9996" customFormat="1" ht="16" customHeight="1" x14ac:dyDescent="0.2"/>
    <row r="9997" customFormat="1" ht="16" customHeight="1" x14ac:dyDescent="0.2"/>
    <row r="9998" customFormat="1" ht="16" customHeight="1" x14ac:dyDescent="0.2"/>
    <row r="9999" customFormat="1" ht="16" customHeight="1" x14ac:dyDescent="0.2"/>
    <row r="10000" customFormat="1" ht="16" customHeight="1" x14ac:dyDescent="0.2"/>
    <row r="10001" customFormat="1" ht="16" customHeight="1" x14ac:dyDescent="0.2"/>
    <row r="10002" customFormat="1" ht="16" customHeight="1" x14ac:dyDescent="0.2"/>
    <row r="10003" customFormat="1" ht="16" customHeight="1" x14ac:dyDescent="0.2"/>
    <row r="10004" customFormat="1" ht="16" customHeight="1" x14ac:dyDescent="0.2"/>
    <row r="10005" customFormat="1" ht="16" customHeight="1" x14ac:dyDescent="0.2"/>
    <row r="10006" customFormat="1" ht="16" customHeight="1" x14ac:dyDescent="0.2"/>
    <row r="10007" customFormat="1" ht="16" customHeight="1" x14ac:dyDescent="0.2"/>
    <row r="10008" customFormat="1" ht="16" customHeight="1" x14ac:dyDescent="0.2"/>
    <row r="10009" customFormat="1" ht="16" customHeight="1" x14ac:dyDescent="0.2"/>
    <row r="10010" customFormat="1" ht="16" customHeight="1" x14ac:dyDescent="0.2"/>
    <row r="10011" customFormat="1" ht="16" customHeight="1" x14ac:dyDescent="0.2"/>
    <row r="10012" customFormat="1" ht="16" customHeight="1" x14ac:dyDescent="0.2"/>
    <row r="10013" customFormat="1" ht="16" customHeight="1" x14ac:dyDescent="0.2"/>
    <row r="10014" customFormat="1" ht="16" customHeight="1" x14ac:dyDescent="0.2"/>
    <row r="10015" customFormat="1" ht="16" customHeight="1" x14ac:dyDescent="0.2"/>
    <row r="10016" customFormat="1" ht="16" customHeight="1" x14ac:dyDescent="0.2"/>
    <row r="10017" customFormat="1" ht="16" customHeight="1" x14ac:dyDescent="0.2"/>
    <row r="10018" customFormat="1" ht="16" customHeight="1" x14ac:dyDescent="0.2"/>
    <row r="10019" customFormat="1" ht="16" customHeight="1" x14ac:dyDescent="0.2"/>
    <row r="10020" customFormat="1" ht="16" customHeight="1" x14ac:dyDescent="0.2"/>
    <row r="10021" customFormat="1" ht="16" customHeight="1" x14ac:dyDescent="0.2"/>
    <row r="10022" customFormat="1" ht="16" customHeight="1" x14ac:dyDescent="0.2"/>
    <row r="10023" customFormat="1" ht="16" customHeight="1" x14ac:dyDescent="0.2"/>
    <row r="10024" customFormat="1" ht="16" customHeight="1" x14ac:dyDescent="0.2"/>
    <row r="10025" customFormat="1" ht="16" customHeight="1" x14ac:dyDescent="0.2"/>
    <row r="10026" customFormat="1" ht="16" customHeight="1" x14ac:dyDescent="0.2"/>
    <row r="10027" customFormat="1" ht="16" customHeight="1" x14ac:dyDescent="0.2"/>
    <row r="10028" customFormat="1" ht="16" customHeight="1" x14ac:dyDescent="0.2"/>
    <row r="10029" customFormat="1" ht="16" customHeight="1" x14ac:dyDescent="0.2"/>
    <row r="10030" customFormat="1" ht="16" customHeight="1" x14ac:dyDescent="0.2"/>
    <row r="10031" customFormat="1" ht="16" customHeight="1" x14ac:dyDescent="0.2"/>
    <row r="10032" customFormat="1" ht="16" customHeight="1" x14ac:dyDescent="0.2"/>
    <row r="10033" customFormat="1" ht="16" customHeight="1" x14ac:dyDescent="0.2"/>
    <row r="10034" customFormat="1" ht="16" customHeight="1" x14ac:dyDescent="0.2"/>
    <row r="10035" customFormat="1" ht="16" customHeight="1" x14ac:dyDescent="0.2"/>
    <row r="10036" customFormat="1" ht="16" customHeight="1" x14ac:dyDescent="0.2"/>
    <row r="10037" customFormat="1" ht="16" customHeight="1" x14ac:dyDescent="0.2"/>
    <row r="10038" customFormat="1" ht="16" customHeight="1" x14ac:dyDescent="0.2"/>
    <row r="10039" customFormat="1" ht="16" customHeight="1" x14ac:dyDescent="0.2"/>
    <row r="10040" customFormat="1" ht="16" customHeight="1" x14ac:dyDescent="0.2"/>
    <row r="10041" customFormat="1" ht="16" customHeight="1" x14ac:dyDescent="0.2"/>
    <row r="10042" customFormat="1" ht="16" customHeight="1" x14ac:dyDescent="0.2"/>
    <row r="10043" customFormat="1" ht="16" customHeight="1" x14ac:dyDescent="0.2"/>
    <row r="10044" customFormat="1" ht="16" customHeight="1" x14ac:dyDescent="0.2"/>
    <row r="10045" customFormat="1" ht="16" customHeight="1" x14ac:dyDescent="0.2"/>
    <row r="10046" customFormat="1" ht="16" customHeight="1" x14ac:dyDescent="0.2"/>
    <row r="10047" customFormat="1" ht="16" customHeight="1" x14ac:dyDescent="0.2"/>
    <row r="10048" customFormat="1" ht="16" customHeight="1" x14ac:dyDescent="0.2"/>
    <row r="10049" customFormat="1" ht="16" customHeight="1" x14ac:dyDescent="0.2"/>
    <row r="10050" customFormat="1" ht="16" customHeight="1" x14ac:dyDescent="0.2"/>
    <row r="10051" customFormat="1" ht="16" customHeight="1" x14ac:dyDescent="0.2"/>
    <row r="10052" customFormat="1" ht="16" customHeight="1" x14ac:dyDescent="0.2"/>
    <row r="10053" customFormat="1" ht="16" customHeight="1" x14ac:dyDescent="0.2"/>
    <row r="10054" customFormat="1" ht="16" customHeight="1" x14ac:dyDescent="0.2"/>
    <row r="10055" customFormat="1" ht="16" customHeight="1" x14ac:dyDescent="0.2"/>
    <row r="10056" customFormat="1" ht="16" customHeight="1" x14ac:dyDescent="0.2"/>
    <row r="10057" customFormat="1" ht="16" customHeight="1" x14ac:dyDescent="0.2"/>
    <row r="10058" customFormat="1" ht="16" customHeight="1" x14ac:dyDescent="0.2"/>
    <row r="10059" customFormat="1" ht="16" customHeight="1" x14ac:dyDescent="0.2"/>
    <row r="10060" customFormat="1" ht="16" customHeight="1" x14ac:dyDescent="0.2"/>
    <row r="10061" customFormat="1" ht="16" customHeight="1" x14ac:dyDescent="0.2"/>
    <row r="10062" customFormat="1" ht="16" customHeight="1" x14ac:dyDescent="0.2"/>
    <row r="10063" customFormat="1" ht="16" customHeight="1" x14ac:dyDescent="0.2"/>
    <row r="10064" customFormat="1" ht="16" customHeight="1" x14ac:dyDescent="0.2"/>
    <row r="10065" customFormat="1" ht="16" customHeight="1" x14ac:dyDescent="0.2"/>
    <row r="10066" customFormat="1" ht="16" customHeight="1" x14ac:dyDescent="0.2"/>
    <row r="10067" customFormat="1" ht="16" customHeight="1" x14ac:dyDescent="0.2"/>
    <row r="10068" customFormat="1" ht="16" customHeight="1" x14ac:dyDescent="0.2"/>
    <row r="10069" customFormat="1" ht="16" customHeight="1" x14ac:dyDescent="0.2"/>
    <row r="10070" customFormat="1" ht="16" customHeight="1" x14ac:dyDescent="0.2"/>
    <row r="10071" customFormat="1" ht="16" customHeight="1" x14ac:dyDescent="0.2"/>
    <row r="10072" customFormat="1" ht="16" customHeight="1" x14ac:dyDescent="0.2"/>
    <row r="10073" customFormat="1" ht="16" customHeight="1" x14ac:dyDescent="0.2"/>
    <row r="10074" customFormat="1" ht="16" customHeight="1" x14ac:dyDescent="0.2"/>
    <row r="10075" customFormat="1" ht="16" customHeight="1" x14ac:dyDescent="0.2"/>
    <row r="10076" customFormat="1" ht="16" customHeight="1" x14ac:dyDescent="0.2"/>
    <row r="10077" customFormat="1" ht="16" customHeight="1" x14ac:dyDescent="0.2"/>
    <row r="10078" customFormat="1" ht="16" customHeight="1" x14ac:dyDescent="0.2"/>
    <row r="10079" customFormat="1" ht="16" customHeight="1" x14ac:dyDescent="0.2"/>
    <row r="10080" customFormat="1" ht="16" customHeight="1" x14ac:dyDescent="0.2"/>
    <row r="10081" customFormat="1" ht="16" customHeight="1" x14ac:dyDescent="0.2"/>
    <row r="10082" customFormat="1" ht="16" customHeight="1" x14ac:dyDescent="0.2"/>
    <row r="10083" customFormat="1" ht="16" customHeight="1" x14ac:dyDescent="0.2"/>
    <row r="10084" customFormat="1" ht="16" customHeight="1" x14ac:dyDescent="0.2"/>
    <row r="10085" customFormat="1" ht="16" customHeight="1" x14ac:dyDescent="0.2"/>
    <row r="10086" customFormat="1" ht="16" customHeight="1" x14ac:dyDescent="0.2"/>
    <row r="10087" customFormat="1" ht="16" customHeight="1" x14ac:dyDescent="0.2"/>
    <row r="10088" customFormat="1" ht="16" customHeight="1" x14ac:dyDescent="0.2"/>
    <row r="10089" customFormat="1" ht="16" customHeight="1" x14ac:dyDescent="0.2"/>
    <row r="10090" customFormat="1" ht="16" customHeight="1" x14ac:dyDescent="0.2"/>
    <row r="10091" customFormat="1" ht="16" customHeight="1" x14ac:dyDescent="0.2"/>
    <row r="10092" customFormat="1" ht="16" customHeight="1" x14ac:dyDescent="0.2"/>
    <row r="10093" customFormat="1" ht="16" customHeight="1" x14ac:dyDescent="0.2"/>
    <row r="10094" customFormat="1" ht="16" customHeight="1" x14ac:dyDescent="0.2"/>
    <row r="10095" customFormat="1" ht="16" customHeight="1" x14ac:dyDescent="0.2"/>
    <row r="10096" customFormat="1" ht="16" customHeight="1" x14ac:dyDescent="0.2"/>
    <row r="10097" customFormat="1" ht="16" customHeight="1" x14ac:dyDescent="0.2"/>
    <row r="10098" customFormat="1" ht="16" customHeight="1" x14ac:dyDescent="0.2"/>
    <row r="10099" customFormat="1" ht="16" customHeight="1" x14ac:dyDescent="0.2"/>
    <row r="10100" customFormat="1" ht="16" customHeight="1" x14ac:dyDescent="0.2"/>
    <row r="10101" customFormat="1" ht="16" customHeight="1" x14ac:dyDescent="0.2"/>
    <row r="10102" customFormat="1" ht="16" customHeight="1" x14ac:dyDescent="0.2"/>
    <row r="10103" customFormat="1" ht="16" customHeight="1" x14ac:dyDescent="0.2"/>
    <row r="10104" customFormat="1" ht="16" customHeight="1" x14ac:dyDescent="0.2"/>
    <row r="10105" customFormat="1" ht="16" customHeight="1" x14ac:dyDescent="0.2"/>
    <row r="10106" customFormat="1" ht="16" customHeight="1" x14ac:dyDescent="0.2"/>
    <row r="10107" customFormat="1" ht="16" customHeight="1" x14ac:dyDescent="0.2"/>
    <row r="10108" customFormat="1" ht="16" customHeight="1" x14ac:dyDescent="0.2"/>
    <row r="10109" customFormat="1" ht="16" customHeight="1" x14ac:dyDescent="0.2"/>
    <row r="10110" customFormat="1" ht="16" customHeight="1" x14ac:dyDescent="0.2"/>
    <row r="10111" customFormat="1" ht="16" customHeight="1" x14ac:dyDescent="0.2"/>
    <row r="10112" customFormat="1" ht="16" customHeight="1" x14ac:dyDescent="0.2"/>
    <row r="10113" customFormat="1" ht="16" customHeight="1" x14ac:dyDescent="0.2"/>
    <row r="10114" customFormat="1" ht="16" customHeight="1" x14ac:dyDescent="0.2"/>
    <row r="10115" customFormat="1" ht="16" customHeight="1" x14ac:dyDescent="0.2"/>
    <row r="10116" customFormat="1" ht="16" customHeight="1" x14ac:dyDescent="0.2"/>
    <row r="10117" customFormat="1" ht="16" customHeight="1" x14ac:dyDescent="0.2"/>
    <row r="10118" customFormat="1" ht="16" customHeight="1" x14ac:dyDescent="0.2"/>
    <row r="10119" customFormat="1" ht="16" customHeight="1" x14ac:dyDescent="0.2"/>
    <row r="10120" customFormat="1" ht="16" customHeight="1" x14ac:dyDescent="0.2"/>
    <row r="10121" customFormat="1" ht="16" customHeight="1" x14ac:dyDescent="0.2"/>
    <row r="10122" customFormat="1" ht="16" customHeight="1" x14ac:dyDescent="0.2"/>
    <row r="10123" customFormat="1" ht="16" customHeight="1" x14ac:dyDescent="0.2"/>
    <row r="10124" customFormat="1" ht="16" customHeight="1" x14ac:dyDescent="0.2"/>
    <row r="10125" customFormat="1" ht="16" customHeight="1" x14ac:dyDescent="0.2"/>
    <row r="10126" customFormat="1" ht="16" customHeight="1" x14ac:dyDescent="0.2"/>
    <row r="10127" customFormat="1" ht="16" customHeight="1" x14ac:dyDescent="0.2"/>
    <row r="10128" customFormat="1" ht="16" customHeight="1" x14ac:dyDescent="0.2"/>
    <row r="10129" customFormat="1" ht="16" customHeight="1" x14ac:dyDescent="0.2"/>
    <row r="10130" customFormat="1" ht="16" customHeight="1" x14ac:dyDescent="0.2"/>
    <row r="10131" customFormat="1" ht="16" customHeight="1" x14ac:dyDescent="0.2"/>
    <row r="10132" customFormat="1" ht="16" customHeight="1" x14ac:dyDescent="0.2"/>
    <row r="10133" customFormat="1" ht="16" customHeight="1" x14ac:dyDescent="0.2"/>
    <row r="10134" customFormat="1" ht="16" customHeight="1" x14ac:dyDescent="0.2"/>
    <row r="10135" customFormat="1" ht="16" customHeight="1" x14ac:dyDescent="0.2"/>
    <row r="10136" customFormat="1" ht="16" customHeight="1" x14ac:dyDescent="0.2"/>
    <row r="10137" customFormat="1" ht="16" customHeight="1" x14ac:dyDescent="0.2"/>
    <row r="10138" customFormat="1" ht="16" customHeight="1" x14ac:dyDescent="0.2"/>
    <row r="10139" customFormat="1" ht="16" customHeight="1" x14ac:dyDescent="0.2"/>
    <row r="10140" customFormat="1" ht="16" customHeight="1" x14ac:dyDescent="0.2"/>
    <row r="10141" customFormat="1" ht="16" customHeight="1" x14ac:dyDescent="0.2"/>
    <row r="10142" customFormat="1" ht="16" customHeight="1" x14ac:dyDescent="0.2"/>
    <row r="10143" customFormat="1" ht="16" customHeight="1" x14ac:dyDescent="0.2"/>
    <row r="10144" customFormat="1" ht="16" customHeight="1" x14ac:dyDescent="0.2"/>
    <row r="10145" customFormat="1" ht="16" customHeight="1" x14ac:dyDescent="0.2"/>
    <row r="10146" customFormat="1" ht="16" customHeight="1" x14ac:dyDescent="0.2"/>
    <row r="10147" customFormat="1" ht="16" customHeight="1" x14ac:dyDescent="0.2"/>
    <row r="10148" customFormat="1" ht="16" customHeight="1" x14ac:dyDescent="0.2"/>
    <row r="10149" customFormat="1" ht="16" customHeight="1" x14ac:dyDescent="0.2"/>
    <row r="10150" customFormat="1" ht="16" customHeight="1" x14ac:dyDescent="0.2"/>
    <row r="10151" customFormat="1" ht="16" customHeight="1" x14ac:dyDescent="0.2"/>
    <row r="10152" customFormat="1" ht="16" customHeight="1" x14ac:dyDescent="0.2"/>
    <row r="10153" customFormat="1" ht="16" customHeight="1" x14ac:dyDescent="0.2"/>
    <row r="10154" customFormat="1" ht="16" customHeight="1" x14ac:dyDescent="0.2"/>
    <row r="10155" customFormat="1" ht="16" customHeight="1" x14ac:dyDescent="0.2"/>
    <row r="10156" customFormat="1" ht="16" customHeight="1" x14ac:dyDescent="0.2"/>
    <row r="10157" customFormat="1" ht="16" customHeight="1" x14ac:dyDescent="0.2"/>
    <row r="10158" customFormat="1" ht="16" customHeight="1" x14ac:dyDescent="0.2"/>
    <row r="10159" customFormat="1" ht="16" customHeight="1" x14ac:dyDescent="0.2"/>
    <row r="10160" customFormat="1" ht="16" customHeight="1" x14ac:dyDescent="0.2"/>
    <row r="10161" customFormat="1" ht="16" customHeight="1" x14ac:dyDescent="0.2"/>
    <row r="10162" customFormat="1" ht="16" customHeight="1" x14ac:dyDescent="0.2"/>
    <row r="10163" customFormat="1" ht="16" customHeight="1" x14ac:dyDescent="0.2"/>
    <row r="10164" customFormat="1" ht="16" customHeight="1" x14ac:dyDescent="0.2"/>
    <row r="10165" customFormat="1" ht="16" customHeight="1" x14ac:dyDescent="0.2"/>
    <row r="10166" customFormat="1" ht="16" customHeight="1" x14ac:dyDescent="0.2"/>
    <row r="10167" customFormat="1" ht="16" customHeight="1" x14ac:dyDescent="0.2"/>
    <row r="10168" customFormat="1" ht="16" customHeight="1" x14ac:dyDescent="0.2"/>
    <row r="10169" customFormat="1" ht="16" customHeight="1" x14ac:dyDescent="0.2"/>
    <row r="10170" customFormat="1" ht="16" customHeight="1" x14ac:dyDescent="0.2"/>
    <row r="10171" customFormat="1" ht="16" customHeight="1" x14ac:dyDescent="0.2"/>
    <row r="10172" customFormat="1" ht="16" customHeight="1" x14ac:dyDescent="0.2"/>
    <row r="10173" customFormat="1" ht="16" customHeight="1" x14ac:dyDescent="0.2"/>
    <row r="10174" customFormat="1" ht="16" customHeight="1" x14ac:dyDescent="0.2"/>
    <row r="10175" customFormat="1" ht="16" customHeight="1" x14ac:dyDescent="0.2"/>
    <row r="10176" customFormat="1" ht="16" customHeight="1" x14ac:dyDescent="0.2"/>
    <row r="10177" customFormat="1" ht="16" customHeight="1" x14ac:dyDescent="0.2"/>
    <row r="10178" customFormat="1" ht="16" customHeight="1" x14ac:dyDescent="0.2"/>
    <row r="10179" customFormat="1" ht="16" customHeight="1" x14ac:dyDescent="0.2"/>
    <row r="10180" customFormat="1" ht="16" customHeight="1" x14ac:dyDescent="0.2"/>
    <row r="10181" customFormat="1" ht="16" customHeight="1" x14ac:dyDescent="0.2"/>
    <row r="10182" customFormat="1" ht="16" customHeight="1" x14ac:dyDescent="0.2"/>
    <row r="10183" customFormat="1" ht="16" customHeight="1" x14ac:dyDescent="0.2"/>
    <row r="10184" customFormat="1" ht="16" customHeight="1" x14ac:dyDescent="0.2"/>
    <row r="10185" customFormat="1" ht="16" customHeight="1" x14ac:dyDescent="0.2"/>
    <row r="10186" customFormat="1" ht="16" customHeight="1" x14ac:dyDescent="0.2"/>
    <row r="10187" customFormat="1" ht="16" customHeight="1" x14ac:dyDescent="0.2"/>
    <row r="10188" customFormat="1" ht="16" customHeight="1" x14ac:dyDescent="0.2"/>
    <row r="10189" customFormat="1" ht="16" customHeight="1" x14ac:dyDescent="0.2"/>
    <row r="10190" customFormat="1" ht="16" customHeight="1" x14ac:dyDescent="0.2"/>
    <row r="10191" customFormat="1" ht="16" customHeight="1" x14ac:dyDescent="0.2"/>
    <row r="10192" customFormat="1" ht="16" customHeight="1" x14ac:dyDescent="0.2"/>
    <row r="10193" customFormat="1" ht="16" customHeight="1" x14ac:dyDescent="0.2"/>
    <row r="10194" customFormat="1" ht="16" customHeight="1" x14ac:dyDescent="0.2"/>
    <row r="10195" customFormat="1" ht="16" customHeight="1" x14ac:dyDescent="0.2"/>
    <row r="10196" customFormat="1" ht="16" customHeight="1" x14ac:dyDescent="0.2"/>
    <row r="10197" customFormat="1" ht="16" customHeight="1" x14ac:dyDescent="0.2"/>
    <row r="10198" customFormat="1" ht="16" customHeight="1" x14ac:dyDescent="0.2"/>
    <row r="10199" customFormat="1" ht="16" customHeight="1" x14ac:dyDescent="0.2"/>
    <row r="10200" customFormat="1" ht="16" customHeight="1" x14ac:dyDescent="0.2"/>
    <row r="10201" customFormat="1" ht="16" customHeight="1" x14ac:dyDescent="0.2"/>
    <row r="10202" customFormat="1" ht="16" customHeight="1" x14ac:dyDescent="0.2"/>
    <row r="10203" customFormat="1" ht="16" customHeight="1" x14ac:dyDescent="0.2"/>
    <row r="10204" customFormat="1" ht="16" customHeight="1" x14ac:dyDescent="0.2"/>
    <row r="10205" customFormat="1" ht="16" customHeight="1" x14ac:dyDescent="0.2"/>
    <row r="10206" customFormat="1" ht="16" customHeight="1" x14ac:dyDescent="0.2"/>
    <row r="10207" customFormat="1" ht="16" customHeight="1" x14ac:dyDescent="0.2"/>
    <row r="10208" customFormat="1" ht="16" customHeight="1" x14ac:dyDescent="0.2"/>
    <row r="10209" customFormat="1" ht="16" customHeight="1" x14ac:dyDescent="0.2"/>
    <row r="10210" customFormat="1" ht="16" customHeight="1" x14ac:dyDescent="0.2"/>
    <row r="10211" customFormat="1" ht="16" customHeight="1" x14ac:dyDescent="0.2"/>
    <row r="10212" customFormat="1" ht="16" customHeight="1" x14ac:dyDescent="0.2"/>
    <row r="10213" customFormat="1" ht="16" customHeight="1" x14ac:dyDescent="0.2"/>
    <row r="10214" customFormat="1" ht="16" customHeight="1" x14ac:dyDescent="0.2"/>
    <row r="10215" customFormat="1" ht="16" customHeight="1" x14ac:dyDescent="0.2"/>
    <row r="10216" customFormat="1" ht="16" customHeight="1" x14ac:dyDescent="0.2"/>
    <row r="10217" customFormat="1" ht="16" customHeight="1" x14ac:dyDescent="0.2"/>
    <row r="10218" customFormat="1" ht="16" customHeight="1" x14ac:dyDescent="0.2"/>
    <row r="10219" customFormat="1" ht="16" customHeight="1" x14ac:dyDescent="0.2"/>
    <row r="10220" customFormat="1" ht="16" customHeight="1" x14ac:dyDescent="0.2"/>
    <row r="10221" customFormat="1" ht="16" customHeight="1" x14ac:dyDescent="0.2"/>
    <row r="10222" customFormat="1" ht="16" customHeight="1" x14ac:dyDescent="0.2"/>
    <row r="10223" customFormat="1" ht="16" customHeight="1" x14ac:dyDescent="0.2"/>
    <row r="10224" customFormat="1" ht="16" customHeight="1" x14ac:dyDescent="0.2"/>
    <row r="10225" customFormat="1" ht="16" customHeight="1" x14ac:dyDescent="0.2"/>
    <row r="10226" customFormat="1" ht="16" customHeight="1" x14ac:dyDescent="0.2"/>
    <row r="10227" customFormat="1" ht="16" customHeight="1" x14ac:dyDescent="0.2"/>
    <row r="10228" customFormat="1" ht="16" customHeight="1" x14ac:dyDescent="0.2"/>
    <row r="10229" customFormat="1" ht="16" customHeight="1" x14ac:dyDescent="0.2"/>
    <row r="10230" customFormat="1" ht="16" customHeight="1" x14ac:dyDescent="0.2"/>
    <row r="10231" customFormat="1" ht="16" customHeight="1" x14ac:dyDescent="0.2"/>
    <row r="10232" customFormat="1" ht="16" customHeight="1" x14ac:dyDescent="0.2"/>
    <row r="10233" customFormat="1" ht="16" customHeight="1" x14ac:dyDescent="0.2"/>
    <row r="10234" customFormat="1" ht="16" customHeight="1" x14ac:dyDescent="0.2"/>
    <row r="10235" customFormat="1" ht="16" customHeight="1" x14ac:dyDescent="0.2"/>
    <row r="10236" customFormat="1" ht="16" customHeight="1" x14ac:dyDescent="0.2"/>
    <row r="10237" customFormat="1" ht="16" customHeight="1" x14ac:dyDescent="0.2"/>
    <row r="10238" customFormat="1" ht="16" customHeight="1" x14ac:dyDescent="0.2"/>
    <row r="10239" customFormat="1" ht="16" customHeight="1" x14ac:dyDescent="0.2"/>
    <row r="10240" customFormat="1" ht="16" customHeight="1" x14ac:dyDescent="0.2"/>
    <row r="10241" customFormat="1" ht="16" customHeight="1" x14ac:dyDescent="0.2"/>
    <row r="10242" customFormat="1" ht="16" customHeight="1" x14ac:dyDescent="0.2"/>
    <row r="10243" customFormat="1" ht="16" customHeight="1" x14ac:dyDescent="0.2"/>
    <row r="10244" customFormat="1" ht="16" customHeight="1" x14ac:dyDescent="0.2"/>
    <row r="10245" customFormat="1" ht="16" customHeight="1" x14ac:dyDescent="0.2"/>
    <row r="10246" customFormat="1" ht="16" customHeight="1" x14ac:dyDescent="0.2"/>
    <row r="10247" customFormat="1" ht="16" customHeight="1" x14ac:dyDescent="0.2"/>
    <row r="10248" customFormat="1" ht="16" customHeight="1" x14ac:dyDescent="0.2"/>
    <row r="10249" customFormat="1" ht="16" customHeight="1" x14ac:dyDescent="0.2"/>
    <row r="10250" customFormat="1" ht="16" customHeight="1" x14ac:dyDescent="0.2"/>
    <row r="10251" customFormat="1" ht="16" customHeight="1" x14ac:dyDescent="0.2"/>
    <row r="10252" customFormat="1" ht="16" customHeight="1" x14ac:dyDescent="0.2"/>
    <row r="10253" customFormat="1" ht="16" customHeight="1" x14ac:dyDescent="0.2"/>
    <row r="10254" customFormat="1" ht="16" customHeight="1" x14ac:dyDescent="0.2"/>
    <row r="10255" customFormat="1" ht="16" customHeight="1" x14ac:dyDescent="0.2"/>
    <row r="10256" customFormat="1" ht="16" customHeight="1" x14ac:dyDescent="0.2"/>
    <row r="10257" customFormat="1" ht="16" customHeight="1" x14ac:dyDescent="0.2"/>
    <row r="10258" customFormat="1" ht="16" customHeight="1" x14ac:dyDescent="0.2"/>
    <row r="10259" customFormat="1" ht="16" customHeight="1" x14ac:dyDescent="0.2"/>
    <row r="10260" customFormat="1" ht="16" customHeight="1" x14ac:dyDescent="0.2"/>
    <row r="10261" customFormat="1" ht="16" customHeight="1" x14ac:dyDescent="0.2"/>
    <row r="10262" customFormat="1" ht="16" customHeight="1" x14ac:dyDescent="0.2"/>
    <row r="10263" customFormat="1" ht="16" customHeight="1" x14ac:dyDescent="0.2"/>
    <row r="10264" customFormat="1" ht="16" customHeight="1" x14ac:dyDescent="0.2"/>
    <row r="10265" customFormat="1" ht="16" customHeight="1" x14ac:dyDescent="0.2"/>
    <row r="10266" customFormat="1" ht="16" customHeight="1" x14ac:dyDescent="0.2"/>
    <row r="10267" customFormat="1" ht="16" customHeight="1" x14ac:dyDescent="0.2"/>
    <row r="10268" customFormat="1" ht="16" customHeight="1" x14ac:dyDescent="0.2"/>
    <row r="10269" customFormat="1" ht="16" customHeight="1" x14ac:dyDescent="0.2"/>
    <row r="10270" customFormat="1" ht="16" customHeight="1" x14ac:dyDescent="0.2"/>
    <row r="10271" customFormat="1" ht="16" customHeight="1" x14ac:dyDescent="0.2"/>
    <row r="10272" customFormat="1" ht="16" customHeight="1" x14ac:dyDescent="0.2"/>
    <row r="10273" customFormat="1" ht="16" customHeight="1" x14ac:dyDescent="0.2"/>
    <row r="10274" customFormat="1" ht="16" customHeight="1" x14ac:dyDescent="0.2"/>
    <row r="10275" customFormat="1" ht="16" customHeight="1" x14ac:dyDescent="0.2"/>
    <row r="10276" customFormat="1" ht="16" customHeight="1" x14ac:dyDescent="0.2"/>
    <row r="10277" customFormat="1" ht="16" customHeight="1" x14ac:dyDescent="0.2"/>
    <row r="10278" customFormat="1" ht="16" customHeight="1" x14ac:dyDescent="0.2"/>
    <row r="10279" customFormat="1" ht="16" customHeight="1" x14ac:dyDescent="0.2"/>
    <row r="10280" customFormat="1" ht="16" customHeight="1" x14ac:dyDescent="0.2"/>
    <row r="10281" customFormat="1" ht="16" customHeight="1" x14ac:dyDescent="0.2"/>
    <row r="10282" customFormat="1" ht="16" customHeight="1" x14ac:dyDescent="0.2"/>
    <row r="10283" customFormat="1" ht="16" customHeight="1" x14ac:dyDescent="0.2"/>
    <row r="10284" customFormat="1" ht="16" customHeight="1" x14ac:dyDescent="0.2"/>
    <row r="10285" customFormat="1" ht="16" customHeight="1" x14ac:dyDescent="0.2"/>
    <row r="10286" customFormat="1" ht="16" customHeight="1" x14ac:dyDescent="0.2"/>
    <row r="10287" customFormat="1" ht="16" customHeight="1" x14ac:dyDescent="0.2"/>
    <row r="10288" customFormat="1" ht="16" customHeight="1" x14ac:dyDescent="0.2"/>
    <row r="10289" customFormat="1" ht="16" customHeight="1" x14ac:dyDescent="0.2"/>
    <row r="10290" customFormat="1" ht="16" customHeight="1" x14ac:dyDescent="0.2"/>
    <row r="10291" customFormat="1" ht="16" customHeight="1" x14ac:dyDescent="0.2"/>
    <row r="10292" customFormat="1" ht="16" customHeight="1" x14ac:dyDescent="0.2"/>
    <row r="10293" customFormat="1" ht="16" customHeight="1" x14ac:dyDescent="0.2"/>
    <row r="10294" customFormat="1" ht="16" customHeight="1" x14ac:dyDescent="0.2"/>
    <row r="10295" customFormat="1" ht="16" customHeight="1" x14ac:dyDescent="0.2"/>
    <row r="10296" customFormat="1" ht="16" customHeight="1" x14ac:dyDescent="0.2"/>
    <row r="10297" customFormat="1" ht="16" customHeight="1" x14ac:dyDescent="0.2"/>
    <row r="10298" customFormat="1" ht="16" customHeight="1" x14ac:dyDescent="0.2"/>
    <row r="10299" customFormat="1" ht="16" customHeight="1" x14ac:dyDescent="0.2"/>
    <row r="10300" customFormat="1" ht="16" customHeight="1" x14ac:dyDescent="0.2"/>
    <row r="10301" customFormat="1" ht="16" customHeight="1" x14ac:dyDescent="0.2"/>
    <row r="10302" customFormat="1" ht="16" customHeight="1" x14ac:dyDescent="0.2"/>
    <row r="10303" customFormat="1" ht="16" customHeight="1" x14ac:dyDescent="0.2"/>
    <row r="10304" customFormat="1" ht="16" customHeight="1" x14ac:dyDescent="0.2"/>
    <row r="10305" customFormat="1" ht="16" customHeight="1" x14ac:dyDescent="0.2"/>
    <row r="10306" customFormat="1" ht="16" customHeight="1" x14ac:dyDescent="0.2"/>
    <row r="10307" customFormat="1" ht="16" customHeight="1" x14ac:dyDescent="0.2"/>
    <row r="10308" customFormat="1" ht="16" customHeight="1" x14ac:dyDescent="0.2"/>
    <row r="10309" customFormat="1" ht="16" customHeight="1" x14ac:dyDescent="0.2"/>
    <row r="10310" customFormat="1" ht="16" customHeight="1" x14ac:dyDescent="0.2"/>
    <row r="10311" customFormat="1" ht="16" customHeight="1" x14ac:dyDescent="0.2"/>
    <row r="10312" customFormat="1" ht="16" customHeight="1" x14ac:dyDescent="0.2"/>
    <row r="10313" customFormat="1" ht="16" customHeight="1" x14ac:dyDescent="0.2"/>
    <row r="10314" customFormat="1" ht="16" customHeight="1" x14ac:dyDescent="0.2"/>
    <row r="10315" customFormat="1" ht="16" customHeight="1" x14ac:dyDescent="0.2"/>
    <row r="10316" customFormat="1" ht="16" customHeight="1" x14ac:dyDescent="0.2"/>
    <row r="10317" customFormat="1" ht="16" customHeight="1" x14ac:dyDescent="0.2"/>
    <row r="10318" customFormat="1" ht="16" customHeight="1" x14ac:dyDescent="0.2"/>
    <row r="10319" customFormat="1" ht="16" customHeight="1" x14ac:dyDescent="0.2"/>
    <row r="10320" customFormat="1" ht="16" customHeight="1" x14ac:dyDescent="0.2"/>
    <row r="10321" customFormat="1" ht="16" customHeight="1" x14ac:dyDescent="0.2"/>
    <row r="10322" customFormat="1" ht="16" customHeight="1" x14ac:dyDescent="0.2"/>
    <row r="10323" customFormat="1" ht="16" customHeight="1" x14ac:dyDescent="0.2"/>
    <row r="10324" customFormat="1" ht="16" customHeight="1" x14ac:dyDescent="0.2"/>
    <row r="10325" customFormat="1" ht="16" customHeight="1" x14ac:dyDescent="0.2"/>
    <row r="10326" customFormat="1" ht="16" customHeight="1" x14ac:dyDescent="0.2"/>
    <row r="10327" customFormat="1" ht="16" customHeight="1" x14ac:dyDescent="0.2"/>
    <row r="10328" customFormat="1" ht="16" customHeight="1" x14ac:dyDescent="0.2"/>
    <row r="10329" customFormat="1" ht="16" customHeight="1" x14ac:dyDescent="0.2"/>
    <row r="10330" customFormat="1" ht="16" customHeight="1" x14ac:dyDescent="0.2"/>
    <row r="10331" customFormat="1" ht="16" customHeight="1" x14ac:dyDescent="0.2"/>
    <row r="10332" customFormat="1" ht="16" customHeight="1" x14ac:dyDescent="0.2"/>
    <row r="10333" customFormat="1" ht="16" customHeight="1" x14ac:dyDescent="0.2"/>
    <row r="10334" customFormat="1" ht="16" customHeight="1" x14ac:dyDescent="0.2"/>
    <row r="10335" customFormat="1" ht="16" customHeight="1" x14ac:dyDescent="0.2"/>
    <row r="10336" customFormat="1" ht="16" customHeight="1" x14ac:dyDescent="0.2"/>
    <row r="10337" customFormat="1" ht="16" customHeight="1" x14ac:dyDescent="0.2"/>
    <row r="10338" customFormat="1" ht="16" customHeight="1" x14ac:dyDescent="0.2"/>
    <row r="10339" customFormat="1" ht="16" customHeight="1" x14ac:dyDescent="0.2"/>
    <row r="10340" customFormat="1" ht="16" customHeight="1" x14ac:dyDescent="0.2"/>
    <row r="10341" customFormat="1" ht="16" customHeight="1" x14ac:dyDescent="0.2"/>
    <row r="10342" customFormat="1" ht="16" customHeight="1" x14ac:dyDescent="0.2"/>
    <row r="10343" customFormat="1" ht="16" customHeight="1" x14ac:dyDescent="0.2"/>
    <row r="10344" customFormat="1" ht="16" customHeight="1" x14ac:dyDescent="0.2"/>
    <row r="10345" customFormat="1" ht="16" customHeight="1" x14ac:dyDescent="0.2"/>
    <row r="10346" customFormat="1" ht="16" customHeight="1" x14ac:dyDescent="0.2"/>
    <row r="10347" customFormat="1" ht="16" customHeight="1" x14ac:dyDescent="0.2"/>
    <row r="10348" customFormat="1" ht="16" customHeight="1" x14ac:dyDescent="0.2"/>
    <row r="10349" customFormat="1" ht="16" customHeight="1" x14ac:dyDescent="0.2"/>
    <row r="10350" customFormat="1" ht="16" customHeight="1" x14ac:dyDescent="0.2"/>
    <row r="10351" customFormat="1" ht="16" customHeight="1" x14ac:dyDescent="0.2"/>
    <row r="10352" customFormat="1" ht="16" customHeight="1" x14ac:dyDescent="0.2"/>
    <row r="10353" customFormat="1" ht="16" customHeight="1" x14ac:dyDescent="0.2"/>
    <row r="10354" customFormat="1" ht="16" customHeight="1" x14ac:dyDescent="0.2"/>
    <row r="10355" customFormat="1" ht="16" customHeight="1" x14ac:dyDescent="0.2"/>
    <row r="10356" customFormat="1" ht="16" customHeight="1" x14ac:dyDescent="0.2"/>
    <row r="10357" customFormat="1" ht="16" customHeight="1" x14ac:dyDescent="0.2"/>
    <row r="10358" customFormat="1" ht="16" customHeight="1" x14ac:dyDescent="0.2"/>
    <row r="10359" customFormat="1" ht="16" customHeight="1" x14ac:dyDescent="0.2"/>
    <row r="10360" customFormat="1" ht="16" customHeight="1" x14ac:dyDescent="0.2"/>
    <row r="10361" customFormat="1" ht="16" customHeight="1" x14ac:dyDescent="0.2"/>
    <row r="10362" customFormat="1" ht="16" customHeight="1" x14ac:dyDescent="0.2"/>
    <row r="10363" customFormat="1" ht="16" customHeight="1" x14ac:dyDescent="0.2"/>
    <row r="10364" customFormat="1" ht="16" customHeight="1" x14ac:dyDescent="0.2"/>
    <row r="10365" customFormat="1" ht="16" customHeight="1" x14ac:dyDescent="0.2"/>
    <row r="10366" customFormat="1" ht="16" customHeight="1" x14ac:dyDescent="0.2"/>
    <row r="10367" customFormat="1" ht="16" customHeight="1" x14ac:dyDescent="0.2"/>
  </sheetData>
  <sheetProtection algorithmName="SHA-512" hashValue="aasiDaB28c9xe6VNJCOokogB26bUsJEEAUeulkullPkAZLk5QMD1JLqS7zhC97a2DaSl8gpJc0iKOg0iLZ9/tg==" saltValue="qbx7bVoyLLtTfDZoJn0QLw==" spinCount="100000" sheet="1" objects="1" scenarios="1" selectLockedCells="1"/>
  <mergeCells count="3">
    <mergeCell ref="A14:I14"/>
    <mergeCell ref="A15:D15"/>
    <mergeCell ref="F15:I15"/>
  </mergeCells>
  <hyperlinks>
    <hyperlink ref="A11" r:id="rId1" xr:uid="{BFE9B353-0503-C24E-8F30-75DCA076287E}"/>
  </hyperlinks>
  <printOptions horizontalCentered="1"/>
  <pageMargins left="0.2" right="0.2" top="0.25" bottom="0.25" header="0" footer="0"/>
  <pageSetup paperSize="9" fitToHeight="0" orientation="portrait" r:id="rId2"/>
  <drawing r:id="rId3"/>
  <legacyDrawing r:id="rId4"/>
  <tableParts count="4">
    <tablePart r:id="rId5"/>
    <tablePart r:id="rId6"/>
    <tablePart r:id="rId7"/>
    <tablePart r:id="rId8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2DA1A-6A61-D64E-9E28-0DCEFD315C9F}">
  <sheetPr>
    <pageSetUpPr autoPageBreaks="0" fitToPage="1"/>
  </sheetPr>
  <dimension ref="A1:TB10367"/>
  <sheetViews>
    <sheetView showGridLines="0" topLeftCell="A11" workbookViewId="0">
      <selection activeCell="B45" sqref="B45"/>
    </sheetView>
  </sheetViews>
  <sheetFormatPr baseColWidth="10" defaultColWidth="8.83203125" defaultRowHeight="16" customHeight="1" x14ac:dyDescent="0.2"/>
  <cols>
    <col min="1" max="1" width="35.6640625" style="3" bestFit="1" customWidth="1"/>
    <col min="2" max="4" width="14.6640625" style="3" customWidth="1"/>
    <col min="5" max="5" width="4.6640625" style="3" customWidth="1"/>
    <col min="6" max="6" width="38.6640625" style="3" customWidth="1"/>
    <col min="7" max="9" width="14.6640625" style="2" customWidth="1"/>
    <col min="10" max="10" width="21.6640625" style="2" customWidth="1"/>
    <col min="11" max="11" width="14" customWidth="1"/>
    <col min="12" max="13" width="13.83203125" customWidth="1"/>
  </cols>
  <sheetData>
    <row r="1" spans="1:23" s="17" customFormat="1" ht="16" customHeight="1" x14ac:dyDescent="0.2">
      <c r="A1" s="19"/>
      <c r="B1" s="19"/>
      <c r="C1" s="19"/>
      <c r="D1" s="19"/>
      <c r="E1" s="19"/>
      <c r="F1" s="19"/>
      <c r="G1" s="19"/>
      <c r="H1" s="19"/>
      <c r="I1" s="19"/>
    </row>
    <row r="2" spans="1:23" s="17" customFormat="1" ht="16" customHeight="1" x14ac:dyDescent="0.2">
      <c r="A2" s="19"/>
      <c r="B2" s="19"/>
      <c r="C2" s="19"/>
      <c r="D2" s="19"/>
      <c r="E2" s="19"/>
      <c r="F2" s="19"/>
      <c r="G2" s="19"/>
      <c r="H2" s="19"/>
      <c r="I2" s="19"/>
    </row>
    <row r="3" spans="1:23" s="17" customFormat="1" ht="16" customHeight="1" x14ac:dyDescent="0.2">
      <c r="A3" s="19"/>
      <c r="B3" s="19"/>
      <c r="C3" s="19"/>
      <c r="D3" s="19"/>
      <c r="E3" s="19"/>
      <c r="F3" s="19"/>
      <c r="G3" s="19"/>
      <c r="H3" s="19"/>
      <c r="I3" s="19"/>
    </row>
    <row r="4" spans="1:23" s="17" customFormat="1" ht="16" customHeight="1" x14ac:dyDescent="0.2">
      <c r="A4" s="19"/>
      <c r="B4" s="19"/>
      <c r="C4" s="19"/>
      <c r="D4" s="19"/>
      <c r="E4" s="19"/>
      <c r="F4" s="19"/>
      <c r="G4" s="19"/>
      <c r="H4" s="19"/>
      <c r="I4" s="19"/>
    </row>
    <row r="5" spans="1:23" s="17" customFormat="1" ht="16" customHeight="1" x14ac:dyDescent="0.2">
      <c r="A5" s="19"/>
      <c r="B5" s="19"/>
      <c r="C5" s="19"/>
      <c r="D5" s="19"/>
      <c r="E5" s="19"/>
      <c r="F5" s="19"/>
      <c r="G5" s="19"/>
      <c r="H5" s="19"/>
      <c r="I5" s="19"/>
    </row>
    <row r="6" spans="1:23" s="17" customFormat="1" ht="16" customHeight="1" x14ac:dyDescent="0.2">
      <c r="A6" s="19"/>
      <c r="B6" s="19"/>
      <c r="C6" s="19"/>
      <c r="D6" s="19"/>
      <c r="E6" s="19"/>
      <c r="F6" s="19"/>
      <c r="G6" s="19"/>
      <c r="H6" s="19"/>
      <c r="I6" s="19"/>
    </row>
    <row r="7" spans="1:23" s="17" customFormat="1" ht="16" customHeight="1" x14ac:dyDescent="0.2">
      <c r="A7" s="19"/>
      <c r="B7" s="19"/>
      <c r="C7" s="19"/>
      <c r="D7" s="19"/>
      <c r="E7" s="19"/>
      <c r="F7" s="19"/>
      <c r="G7" s="19"/>
      <c r="H7" s="19"/>
      <c r="I7" s="19"/>
    </row>
    <row r="8" spans="1:23" s="17" customFormat="1" ht="16" customHeight="1" x14ac:dyDescent="0.2">
      <c r="A8" s="19"/>
      <c r="B8" s="19"/>
      <c r="C8" s="19"/>
      <c r="D8" s="19"/>
      <c r="E8" s="19"/>
      <c r="F8" s="19"/>
      <c r="G8" s="19"/>
      <c r="H8" s="19"/>
      <c r="I8" s="19"/>
    </row>
    <row r="9" spans="1:23" s="17" customFormat="1" ht="16" customHeight="1" x14ac:dyDescent="0.2">
      <c r="A9" s="19"/>
      <c r="B9" s="19"/>
      <c r="C9" s="19"/>
      <c r="D9" s="19"/>
      <c r="E9" s="19"/>
      <c r="F9" s="19"/>
      <c r="G9" s="19"/>
      <c r="H9" s="19"/>
      <c r="I9" s="19"/>
    </row>
    <row r="10" spans="1:23" s="17" customFormat="1" ht="16" customHeight="1" x14ac:dyDescent="0.2">
      <c r="A10" s="19"/>
      <c r="B10" s="19"/>
      <c r="C10" s="19"/>
      <c r="D10" s="19"/>
      <c r="E10" s="19"/>
      <c r="F10" s="19"/>
      <c r="G10" s="19"/>
      <c r="H10" s="19"/>
      <c r="I10" s="19"/>
    </row>
    <row r="11" spans="1:23" s="17" customFormat="1" ht="16" customHeight="1" x14ac:dyDescent="0.2">
      <c r="A11" s="18" t="s">
        <v>36</v>
      </c>
      <c r="B11" s="20"/>
      <c r="C11" s="20"/>
      <c r="D11" s="21"/>
      <c r="E11" s="22"/>
      <c r="F11" s="19"/>
      <c r="G11" s="19"/>
      <c r="H11" s="21" t="s">
        <v>37</v>
      </c>
      <c r="I11" s="22" t="s">
        <v>38</v>
      </c>
    </row>
    <row r="12" spans="1:23" s="17" customFormat="1" ht="16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</row>
    <row r="13" spans="1:23" s="17" customFormat="1" ht="16" customHeight="1" x14ac:dyDescent="0.2">
      <c r="A13" s="19"/>
      <c r="B13" s="19"/>
      <c r="C13" s="19"/>
      <c r="D13" s="19"/>
      <c r="E13" s="19"/>
      <c r="F13" s="19"/>
      <c r="G13" s="19"/>
      <c r="H13" s="19"/>
      <c r="I13" s="19"/>
    </row>
    <row r="14" spans="1:23" ht="21" x14ac:dyDescent="0.25">
      <c r="A14" s="12" t="s">
        <v>35</v>
      </c>
      <c r="B14" s="13"/>
      <c r="C14" s="13"/>
      <c r="D14" s="13"/>
      <c r="E14" s="13"/>
      <c r="F14" s="13"/>
      <c r="G14" s="13"/>
      <c r="H14" s="13"/>
      <c r="I14" s="1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19" x14ac:dyDescent="0.25">
      <c r="A15" s="23" t="str">
        <f>ANO!A15</f>
        <v>COLOQUE O NOME DA EMPRESA AQUI!</v>
      </c>
      <c r="B15" s="24"/>
      <c r="C15" s="24"/>
      <c r="D15" s="25"/>
      <c r="E15" s="26"/>
      <c r="F15" s="27" t="s">
        <v>43</v>
      </c>
      <c r="G15" s="28"/>
      <c r="H15" s="28"/>
      <c r="I15" s="29"/>
      <c r="J15" s="5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19" x14ac:dyDescent="0.25">
      <c r="A16" s="30"/>
      <c r="B16" s="54">
        <f>ANO!B16</f>
        <v>2024</v>
      </c>
      <c r="C16" s="54">
        <f>ANO!C16</f>
        <v>2024</v>
      </c>
      <c r="D16" s="32"/>
      <c r="E16" s="26"/>
      <c r="F16" s="33"/>
      <c r="G16" s="34"/>
      <c r="H16" s="34"/>
      <c r="I16" s="34"/>
      <c r="J16" s="5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s="1" customFormat="1" ht="15" x14ac:dyDescent="0.2">
      <c r="A17" s="35" t="s">
        <v>12</v>
      </c>
      <c r="B17" s="36" t="s">
        <v>1</v>
      </c>
      <c r="C17" s="36" t="s">
        <v>2</v>
      </c>
      <c r="D17" s="37" t="s">
        <v>3</v>
      </c>
      <c r="E17" s="38"/>
      <c r="F17" s="39" t="s">
        <v>0</v>
      </c>
      <c r="G17" s="40" t="s">
        <v>1</v>
      </c>
      <c r="H17" s="40" t="s">
        <v>2</v>
      </c>
      <c r="I17" s="40" t="s">
        <v>3</v>
      </c>
      <c r="J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3" ht="15" x14ac:dyDescent="0.2">
      <c r="A18" s="41" t="str">
        <f>TabelaDeRendimentos8131563371115[[#This Row],[RENDIMENTOS]]</f>
        <v>Revenda de Mercadorias</v>
      </c>
      <c r="B18" s="7">
        <v>2</v>
      </c>
      <c r="C18" s="8">
        <v>2</v>
      </c>
      <c r="D18" s="6">
        <f>TabelaDeRendimentos813156337111923273135[[#This Row],[REAL]]-TabelaDeRendimentos813156337111923273135[[#This Row],[ESTIMADO]]</f>
        <v>0</v>
      </c>
      <c r="E18" s="38"/>
      <c r="F18" s="41" t="s">
        <v>4</v>
      </c>
      <c r="G18" s="6">
        <f>TabelaDeRendimentos813156337111923273135[[#Totals],[ESTIMADO]]</f>
        <v>5</v>
      </c>
      <c r="H18" s="6">
        <f>TabelaDeRendimentos813156337111923273135[[#Totals],[REAL]]</f>
        <v>5</v>
      </c>
      <c r="I18" s="6">
        <f>TabelaDeTotais914166448122024283236[[#This Row],[REAL]]-TabelaDeTotais914166448122024283236[[#This Row],[ESTIMADO]]</f>
        <v>0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3" ht="15" x14ac:dyDescent="0.2">
      <c r="A19" s="41" t="str">
        <f>TabelaDeRendimentos8131563371115[[#This Row],[RENDIMENTOS]]</f>
        <v>Venda de Produtos Industrializados</v>
      </c>
      <c r="B19" s="7">
        <v>3</v>
      </c>
      <c r="C19" s="8">
        <v>3</v>
      </c>
      <c r="D19" s="6">
        <f>TabelaDeRendimentos813156337111923273135[[#This Row],[REAL]]-TabelaDeRendimentos813156337111923273135[[#This Row],[ESTIMADO]]</f>
        <v>0</v>
      </c>
      <c r="E19" s="38"/>
      <c r="F19" s="41" t="s">
        <v>5</v>
      </c>
      <c r="G19" s="6">
        <f>TabelaDeDespesasDePessoal1116186559132125293337[[#Totals],[ESTIMADO]]+TabelaDeDespesasOperacionais712146226101822263034[[#Totals],[ESTIMADO]]</f>
        <v>0</v>
      </c>
      <c r="H19" s="6">
        <f>TabelaDeDespesasDePessoal1116186559132125293337[[#Totals],[REAL]]+TabelaDeDespesasOperacionais712146226101822263034[[#Totals],[REAL]]</f>
        <v>0</v>
      </c>
      <c r="I19" s="6">
        <f>TabelaDeTotais914166448122024283236[[#This Row],[ESTIMADO]]-TabelaDeTotais914166448122024283236[[#This Row],[REAL]]</f>
        <v>0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3" ht="15" x14ac:dyDescent="0.2">
      <c r="A20" s="41" t="str">
        <f>TabelaDeRendimentos8131563371115[[#This Row],[RENDIMENTOS]]</f>
        <v>Prestação de Serviços</v>
      </c>
      <c r="B20" s="7">
        <v>0</v>
      </c>
      <c r="C20" s="8">
        <v>0</v>
      </c>
      <c r="D20" s="6">
        <f>TabelaDeRendimentos813156337111923273135[[#This Row],[REAL]]-TabelaDeRendimentos813156337111923273135[[#This Row],[ESTIMADO]]</f>
        <v>0</v>
      </c>
      <c r="E20" s="38"/>
      <c r="F20" s="42" t="s">
        <v>6</v>
      </c>
      <c r="G20" s="15">
        <f>G18-G19</f>
        <v>5</v>
      </c>
      <c r="H20" s="15">
        <f>H18-H19</f>
        <v>5</v>
      </c>
      <c r="I20" s="16">
        <f>TabelaDeTotais914166448122024283236[[#Totals],[REAL]]-TabelaDeTotais914166448122024283236[[#Totals],[ESTIMADO]]</f>
        <v>0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3" ht="15" x14ac:dyDescent="0.2">
      <c r="A21" s="41" t="str">
        <f>TabelaDeRendimentos8131563371115[[#This Row],[RENDIMENTOS]]</f>
        <v>Outras receitas</v>
      </c>
      <c r="B21" s="7">
        <v>0</v>
      </c>
      <c r="C21" s="8">
        <v>0</v>
      </c>
      <c r="D21" s="6">
        <f>TabelaDeRendimentos813156337111923273135[[#This Row],[REAL]]-TabelaDeRendimentos813156337111923273135[[#This Row],[ESTIMADO]]</f>
        <v>0</v>
      </c>
      <c r="E21" s="38"/>
      <c r="F21" s="38"/>
      <c r="G21" s="38"/>
      <c r="H21" s="38"/>
      <c r="I21" s="3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3" ht="15" x14ac:dyDescent="0.2">
      <c r="A22" s="43" t="s">
        <v>11</v>
      </c>
      <c r="B22" s="44">
        <f>SUBTOTAL(9,TabelaDeRendimentos813156337111923273135[ESTIMADO])</f>
        <v>5</v>
      </c>
      <c r="C22" s="44">
        <f>SUBTOTAL(9,TabelaDeRendimentos813156337111923273135[REAL])</f>
        <v>5</v>
      </c>
      <c r="D22" s="45">
        <f>SUBTOTAL(9,TabelaDeRendimentos813156337111923273135[DIFERENÇA])</f>
        <v>0</v>
      </c>
      <c r="E22" s="38"/>
      <c r="F22" s="38"/>
      <c r="G22" s="38"/>
      <c r="H22" s="38"/>
      <c r="I22" s="3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3" ht="15" x14ac:dyDescent="0.2">
      <c r="A23" s="46"/>
      <c r="B23" s="47"/>
      <c r="C23" s="47"/>
      <c r="D23" s="47"/>
      <c r="E23" s="38"/>
      <c r="F23" s="38"/>
      <c r="G23" s="38"/>
      <c r="H23" s="38"/>
      <c r="I23" s="3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3" ht="15" x14ac:dyDescent="0.2">
      <c r="A24" s="38"/>
      <c r="B24" s="31">
        <f>$B$16</f>
        <v>2024</v>
      </c>
      <c r="C24" s="31">
        <f>$C$16</f>
        <v>2024</v>
      </c>
      <c r="D24" s="38"/>
      <c r="E24" s="38"/>
      <c r="F24" s="38"/>
      <c r="G24" s="38"/>
      <c r="H24" s="38"/>
      <c r="I24" s="3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15" x14ac:dyDescent="0.2">
      <c r="A25" s="48" t="s">
        <v>17</v>
      </c>
      <c r="B25" s="31" t="s">
        <v>1</v>
      </c>
      <c r="C25" s="31" t="s">
        <v>2</v>
      </c>
      <c r="D25" s="31" t="s">
        <v>3</v>
      </c>
      <c r="E25" s="38"/>
      <c r="F25" s="38"/>
      <c r="G25" s="38"/>
      <c r="H25" s="38"/>
      <c r="I25" s="38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3" ht="15" x14ac:dyDescent="0.2">
      <c r="A26" s="41" t="str">
        <f>TabelaDeDespesasDePessoal11161865591317[[#This Row],[DESPESAS PRINCIPAIS]]</f>
        <v>Compra de Mercadorias</v>
      </c>
      <c r="B26" s="7">
        <v>0</v>
      </c>
      <c r="C26" s="9">
        <v>0</v>
      </c>
      <c r="D26" s="6">
        <f>TabelaDeDespesasDePessoal1116186559132125293337[[#This Row],[ESTIMADO]]-TabelaDeDespesasDePessoal1116186559132125293337[[#This Row],[REAL]]</f>
        <v>0</v>
      </c>
      <c r="E26" s="38"/>
      <c r="F26" s="38"/>
      <c r="G26" s="38"/>
      <c r="H26" s="38"/>
      <c r="I26" s="3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3" ht="15" x14ac:dyDescent="0.2">
      <c r="A27" s="41" t="str">
        <f>TabelaDeDespesasDePessoal11161865591317[[#This Row],[DESPESAS PRINCIPAIS]]</f>
        <v>Material de Expediente</v>
      </c>
      <c r="B27" s="7">
        <v>0</v>
      </c>
      <c r="C27" s="9">
        <v>0</v>
      </c>
      <c r="D27" s="6">
        <f>TabelaDeDespesasDePessoal1116186559132125293337[[#This Row],[ESTIMADO]]-TabelaDeDespesasDePessoal1116186559132125293337[[#This Row],[REAL]]</f>
        <v>0</v>
      </c>
      <c r="E27" s="38"/>
      <c r="F27" s="38"/>
      <c r="G27" s="38"/>
      <c r="H27" s="38"/>
      <c r="I27" s="38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3" ht="15" x14ac:dyDescent="0.2">
      <c r="A28" s="41" t="str">
        <f>TabelaDeDespesasDePessoal11161865591317[[#This Row],[DESPESAS PRINCIPAIS]]</f>
        <v>Funcionários e Pro Labore</v>
      </c>
      <c r="B28" s="7">
        <v>0</v>
      </c>
      <c r="C28" s="9">
        <v>0</v>
      </c>
      <c r="D28" s="6">
        <f>TabelaDeDespesasDePessoal1116186559132125293337[[#This Row],[ESTIMADO]]-TabelaDeDespesasDePessoal1116186559132125293337[[#This Row],[REAL]]</f>
        <v>0</v>
      </c>
      <c r="E28" s="38"/>
      <c r="F28" s="38"/>
      <c r="G28" s="38"/>
      <c r="H28" s="38"/>
      <c r="I28" s="38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3" ht="15" x14ac:dyDescent="0.2">
      <c r="A29" s="41" t="str">
        <f>TabelaDeDespesasDePessoal11161865591317[[#This Row],[DESPESAS PRINCIPAIS]]</f>
        <v>Veículos (Manutenção e Combustível)</v>
      </c>
      <c r="B29" s="7">
        <v>0</v>
      </c>
      <c r="C29" s="9">
        <v>0</v>
      </c>
      <c r="D29" s="6">
        <f>TabelaDeDespesasDePessoal1116186559132125293337[[#This Row],[ESTIMADO]]-TabelaDeDespesasDePessoal1116186559132125293337[[#This Row],[REAL]]</f>
        <v>0</v>
      </c>
      <c r="E29" s="38"/>
      <c r="F29" s="38"/>
      <c r="G29" s="38"/>
      <c r="H29" s="38"/>
      <c r="I29" s="3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3" ht="15" x14ac:dyDescent="0.2">
      <c r="A30" s="49" t="s">
        <v>19</v>
      </c>
      <c r="B30" s="50">
        <f>SUBTOTAL(9,TabelaDeDespesasDePessoal1116186559132125293337[ESTIMADO])</f>
        <v>0</v>
      </c>
      <c r="C30" s="50">
        <f>SUBTOTAL(9,TabelaDeDespesasDePessoal1116186559132125293337[REAL])</f>
        <v>0</v>
      </c>
      <c r="D30" s="50">
        <f>SUBTOTAL(9,TabelaDeDespesasDePessoal1116186559132125293337[DIFERENÇA])</f>
        <v>0</v>
      </c>
      <c r="E30" s="38"/>
      <c r="F30" s="38"/>
      <c r="G30" s="38"/>
      <c r="H30" s="38"/>
      <c r="I30" s="3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3" ht="15" x14ac:dyDescent="0.2">
      <c r="A31" s="38"/>
      <c r="B31" s="38"/>
      <c r="C31" s="38"/>
      <c r="D31" s="38"/>
      <c r="E31" s="38"/>
      <c r="F31" s="38"/>
      <c r="G31" s="38"/>
      <c r="H31" s="38"/>
      <c r="I31" s="3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15" x14ac:dyDescent="0.2">
      <c r="A32" s="38"/>
      <c r="B32" s="31">
        <f>$B$16</f>
        <v>2024</v>
      </c>
      <c r="C32" s="31">
        <f>$C$16</f>
        <v>2024</v>
      </c>
      <c r="D32" s="38"/>
      <c r="E32" s="38"/>
      <c r="F32" s="38"/>
      <c r="G32" s="38"/>
      <c r="H32" s="38"/>
      <c r="I32" s="3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522" s="3" customFormat="1" ht="15" x14ac:dyDescent="0.2">
      <c r="A33" s="48" t="s">
        <v>21</v>
      </c>
      <c r="B33" s="31" t="s">
        <v>1</v>
      </c>
      <c r="C33" s="31" t="s">
        <v>2</v>
      </c>
      <c r="D33" s="31" t="s">
        <v>3</v>
      </c>
      <c r="E33" s="38"/>
      <c r="F33" s="38"/>
      <c r="G33" s="38"/>
      <c r="H33" s="38"/>
      <c r="I33" s="3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</row>
    <row r="34" spans="1:522" s="3" customFormat="1" ht="15" x14ac:dyDescent="0.2">
      <c r="A34" s="41" t="str">
        <f>TabelaDeDespesasOperacionais7121462261014[[#This Row],[OUTRAS DESPESAS]]</f>
        <v>Energia Elétrica</v>
      </c>
      <c r="B34" s="10">
        <v>0</v>
      </c>
      <c r="C34" s="11">
        <v>0</v>
      </c>
      <c r="D34" s="51">
        <f>TabelaDeDespesasOperacionais712146226101822263034[[#This Row],[ESTIMADO]]-TabelaDeDespesasOperacionais712146226101822263034[[#This Row],[REAL]]</f>
        <v>0</v>
      </c>
      <c r="E34" s="38"/>
      <c r="F34" s="38"/>
      <c r="G34" s="38"/>
      <c r="H34" s="38"/>
      <c r="I34" s="38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</row>
    <row r="35" spans="1:522" s="3" customFormat="1" ht="16.5" customHeight="1" x14ac:dyDescent="0.2">
      <c r="A35" s="41" t="str">
        <f>TabelaDeDespesasOperacionais7121462261014[[#This Row],[OUTRAS DESPESAS]]</f>
        <v>Telefone e Internet</v>
      </c>
      <c r="B35" s="10">
        <v>0</v>
      </c>
      <c r="C35" s="11">
        <v>0</v>
      </c>
      <c r="D35" s="51">
        <f>TabelaDeDespesasOperacionais712146226101822263034[[#This Row],[ESTIMADO]]-TabelaDeDespesasOperacionais712146226101822263034[[#This Row],[REAL]]</f>
        <v>0</v>
      </c>
      <c r="E35" s="38"/>
      <c r="F35" s="38"/>
      <c r="G35" s="38"/>
      <c r="H35" s="38"/>
      <c r="I35" s="38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</row>
    <row r="36" spans="1:522" s="3" customFormat="1" ht="16.5" customHeight="1" x14ac:dyDescent="0.2">
      <c r="A36" s="41" t="str">
        <f>TabelaDeDespesasOperacionais7121462261014[[#This Row],[OUTRAS DESPESAS]]</f>
        <v>Água e Esgoto</v>
      </c>
      <c r="B36" s="10">
        <v>0</v>
      </c>
      <c r="C36" s="11">
        <v>0</v>
      </c>
      <c r="D36" s="51">
        <f>TabelaDeDespesasOperacionais712146226101822263034[[#This Row],[ESTIMADO]]-TabelaDeDespesasOperacionais712146226101822263034[[#This Row],[REAL]]</f>
        <v>0</v>
      </c>
      <c r="E36" s="38"/>
      <c r="F36" s="38"/>
      <c r="G36" s="38"/>
      <c r="H36" s="38"/>
      <c r="I36" s="38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</row>
    <row r="37" spans="1:522" s="3" customFormat="1" ht="16.5" customHeight="1" x14ac:dyDescent="0.2">
      <c r="A37" s="41" t="str">
        <f>TabelaDeDespesasOperacionais7121462261014[[#This Row],[OUTRAS DESPESAS]]</f>
        <v>Consultorias</v>
      </c>
      <c r="B37" s="10">
        <v>0</v>
      </c>
      <c r="C37" s="11">
        <v>0</v>
      </c>
      <c r="D37" s="51">
        <f>TabelaDeDespesasOperacionais712146226101822263034[[#This Row],[ESTIMADO]]-TabelaDeDespesasOperacionais712146226101822263034[[#This Row],[REAL]]</f>
        <v>0</v>
      </c>
      <c r="E37" s="38"/>
      <c r="F37" s="38"/>
      <c r="G37" s="38"/>
      <c r="H37" s="38"/>
      <c r="I37" s="38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</row>
    <row r="38" spans="1:522" s="3" customFormat="1" ht="16.5" customHeight="1" x14ac:dyDescent="0.2">
      <c r="A38" s="41" t="str">
        <f>TabelaDeDespesasOperacionais7121462261014[[#This Row],[OUTRAS DESPESAS]]</f>
        <v>Assistência Técnica</v>
      </c>
      <c r="B38" s="10">
        <v>0</v>
      </c>
      <c r="C38" s="11">
        <v>0</v>
      </c>
      <c r="D38" s="51">
        <f>TabelaDeDespesasOperacionais712146226101822263034[[#This Row],[ESTIMADO]]-TabelaDeDespesasOperacionais712146226101822263034[[#This Row],[REAL]]</f>
        <v>0</v>
      </c>
      <c r="E38" s="38"/>
      <c r="F38" s="38"/>
      <c r="G38" s="38"/>
      <c r="H38" s="38"/>
      <c r="I38" s="38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</row>
    <row r="39" spans="1:522" s="3" customFormat="1" ht="16.5" customHeight="1" x14ac:dyDescent="0.2">
      <c r="A39" s="41" t="str">
        <f>TabelaDeDespesasOperacionais7121462261014[[#This Row],[OUTRAS DESPESAS]]</f>
        <v>Sistema de Gestão</v>
      </c>
      <c r="B39" s="10">
        <v>0</v>
      </c>
      <c r="C39" s="11">
        <v>0</v>
      </c>
      <c r="D39" s="51">
        <f>TabelaDeDespesasOperacionais712146226101822263034[[#This Row],[ESTIMADO]]-TabelaDeDespesasOperacionais712146226101822263034[[#This Row],[REAL]]</f>
        <v>0</v>
      </c>
      <c r="E39" s="38"/>
      <c r="F39" s="38"/>
      <c r="G39" s="38"/>
      <c r="H39" s="38"/>
      <c r="I39" s="3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</row>
    <row r="40" spans="1:522" s="3" customFormat="1" ht="16.5" customHeight="1" x14ac:dyDescent="0.2">
      <c r="A40" s="41" t="str">
        <f>TabelaDeDespesasOperacionais7121462261014[[#This Row],[OUTRAS DESPESAS]]</f>
        <v>Marketing e Publicidade</v>
      </c>
      <c r="B40" s="10">
        <v>0</v>
      </c>
      <c r="C40" s="11">
        <v>0</v>
      </c>
      <c r="D40" s="51">
        <f>TabelaDeDespesasOperacionais712146226101822263034[[#This Row],[ESTIMADO]]-TabelaDeDespesasOperacionais712146226101822263034[[#This Row],[REAL]]</f>
        <v>0</v>
      </c>
      <c r="E40" s="38"/>
      <c r="F40" s="38"/>
      <c r="G40" s="38"/>
      <c r="H40" s="38"/>
      <c r="I40" s="38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</row>
    <row r="41" spans="1:522" s="3" customFormat="1" ht="16.5" customHeight="1" x14ac:dyDescent="0.2">
      <c r="A41" s="41" t="str">
        <f>TabelaDeDespesasOperacionais7121462261014[[#This Row],[OUTRAS DESPESAS]]</f>
        <v>Fretes, Seguros e Correios</v>
      </c>
      <c r="B41" s="10">
        <v>0</v>
      </c>
      <c r="C41" s="11">
        <v>0</v>
      </c>
      <c r="D41" s="51">
        <f>TabelaDeDespesasOperacionais712146226101822263034[[#This Row],[ESTIMADO]]-TabelaDeDespesasOperacionais712146226101822263034[[#This Row],[REAL]]</f>
        <v>0</v>
      </c>
      <c r="E41" s="38"/>
      <c r="F41" s="38"/>
      <c r="G41" s="38"/>
      <c r="H41" s="38"/>
      <c r="I41" s="3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</row>
    <row r="42" spans="1:522" s="3" customFormat="1" ht="16.5" customHeight="1" x14ac:dyDescent="0.2">
      <c r="A42" s="41" t="str">
        <f>TabelaDeDespesasOperacionais7121462261014[[#This Row],[OUTRAS DESPESAS]]</f>
        <v>Comissões</v>
      </c>
      <c r="B42" s="10">
        <v>0</v>
      </c>
      <c r="C42" s="11">
        <v>0</v>
      </c>
      <c r="D42" s="51">
        <f>TabelaDeDespesasOperacionais712146226101822263034[[#This Row],[ESTIMADO]]-TabelaDeDespesasOperacionais712146226101822263034[[#This Row],[REAL]]</f>
        <v>0</v>
      </c>
      <c r="E42" s="38"/>
      <c r="F42" s="38"/>
      <c r="G42" s="38"/>
      <c r="H42" s="38"/>
      <c r="I42" s="38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</row>
    <row r="43" spans="1:522" s="3" customFormat="1" ht="16.5" customHeight="1" x14ac:dyDescent="0.2">
      <c r="A43" s="41" t="str">
        <f>TabelaDeDespesasOperacionais7121462261014[[#This Row],[OUTRAS DESPESAS]]</f>
        <v>Empréstimos e Financiamentos</v>
      </c>
      <c r="B43" s="10">
        <v>0</v>
      </c>
      <c r="C43" s="11">
        <v>0</v>
      </c>
      <c r="D43" s="51">
        <f>TabelaDeDespesasOperacionais712146226101822263034[[#This Row],[ESTIMADO]]-TabelaDeDespesasOperacionais712146226101822263034[[#This Row],[REAL]]</f>
        <v>0</v>
      </c>
      <c r="E43" s="38"/>
      <c r="F43" s="38"/>
      <c r="G43" s="38"/>
      <c r="H43" s="38"/>
      <c r="I43" s="38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</row>
    <row r="44" spans="1:522" s="3" customFormat="1" ht="16.5" customHeight="1" x14ac:dyDescent="0.2">
      <c r="A44" s="41" t="str">
        <f>TabelaDeDespesasOperacionais7121462261014[[#This Row],[OUTRAS DESPESAS]]</f>
        <v>Impostos</v>
      </c>
      <c r="B44" s="10">
        <v>0</v>
      </c>
      <c r="C44" s="11">
        <v>0</v>
      </c>
      <c r="D44" s="51">
        <f>TabelaDeDespesasOperacionais712146226101822263034[[#This Row],[ESTIMADO]]-TabelaDeDespesasOperacionais712146226101822263034[[#This Row],[REAL]]</f>
        <v>0</v>
      </c>
      <c r="E44" s="38"/>
      <c r="F44" s="38"/>
      <c r="G44" s="38"/>
      <c r="H44" s="38"/>
      <c r="I44" s="38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</row>
    <row r="45" spans="1:522" s="3" customFormat="1" ht="16.5" customHeight="1" x14ac:dyDescent="0.2">
      <c r="A45" s="41" t="str">
        <f>TabelaDeDespesasOperacionais7121462261014[[#This Row],[OUTRAS DESPESAS]]</f>
        <v>Outros</v>
      </c>
      <c r="B45" s="10">
        <v>0</v>
      </c>
      <c r="C45" s="11">
        <v>0</v>
      </c>
      <c r="D45" s="51">
        <f>TabelaDeDespesasOperacionais712146226101822263034[[#This Row],[ESTIMADO]]-TabelaDeDespesasOperacionais712146226101822263034[[#This Row],[REAL]]</f>
        <v>0</v>
      </c>
      <c r="E45" s="38"/>
      <c r="F45" s="38"/>
      <c r="G45" s="38"/>
      <c r="H45" s="38"/>
      <c r="I45" s="38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</row>
    <row r="46" spans="1:522" s="3" customFormat="1" ht="16.5" customHeight="1" x14ac:dyDescent="0.2">
      <c r="A46" s="41" t="str">
        <f>TabelaDeDespesasOperacionais7121462261014[[#This Row],[OUTRAS DESPESAS]]</f>
        <v>Outros</v>
      </c>
      <c r="B46" s="10">
        <v>0</v>
      </c>
      <c r="C46" s="11">
        <v>0</v>
      </c>
      <c r="D46" s="51">
        <f>TabelaDeDespesasOperacionais712146226101822263034[[#This Row],[ESTIMADO]]-TabelaDeDespesasOperacionais712146226101822263034[[#This Row],[REAL]]</f>
        <v>0</v>
      </c>
      <c r="E46" s="38"/>
      <c r="F46" s="38"/>
      <c r="G46" s="38"/>
      <c r="H46" s="38"/>
      <c r="I46" s="3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</row>
    <row r="47" spans="1:522" s="3" customFormat="1" ht="16.5" customHeight="1" x14ac:dyDescent="0.2">
      <c r="A47" s="41" t="str">
        <f>TabelaDeDespesasOperacionais7121462261014[[#This Row],[OUTRAS DESPESAS]]</f>
        <v>Outros</v>
      </c>
      <c r="B47" s="10">
        <v>0</v>
      </c>
      <c r="C47" s="11">
        <v>0</v>
      </c>
      <c r="D47" s="51">
        <f>TabelaDeDespesasOperacionais712146226101822263034[[#This Row],[ESTIMADO]]-TabelaDeDespesasOperacionais712146226101822263034[[#This Row],[REAL]]</f>
        <v>0</v>
      </c>
      <c r="E47" s="38"/>
      <c r="F47" s="38"/>
      <c r="G47" s="38"/>
      <c r="H47" s="38"/>
      <c r="I47" s="38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</row>
    <row r="48" spans="1:522" s="3" customFormat="1" ht="16.5" customHeight="1" x14ac:dyDescent="0.2">
      <c r="A48" s="41" t="str">
        <f>TabelaDeDespesasOperacionais7121462261014[[#This Row],[OUTRAS DESPESAS]]</f>
        <v>Outros</v>
      </c>
      <c r="B48" s="10">
        <v>0</v>
      </c>
      <c r="C48" s="11">
        <v>0</v>
      </c>
      <c r="D48" s="51">
        <f>TabelaDeDespesasOperacionais712146226101822263034[[#This Row],[ESTIMADO]]-TabelaDeDespesasOperacionais712146226101822263034[[#This Row],[REAL]]</f>
        <v>0</v>
      </c>
      <c r="E48" s="38"/>
      <c r="F48" s="38"/>
      <c r="G48" s="38"/>
      <c r="H48" s="38"/>
      <c r="I48" s="3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</row>
    <row r="49" spans="1:522" s="3" customFormat="1" ht="16.5" customHeight="1" x14ac:dyDescent="0.2">
      <c r="A49" s="41" t="str">
        <f>TabelaDeDespesasOperacionais7121462261014[[#This Row],[OUTRAS DESPESAS]]</f>
        <v>Outros</v>
      </c>
      <c r="B49" s="10">
        <v>0</v>
      </c>
      <c r="C49" s="11">
        <v>0</v>
      </c>
      <c r="D49" s="51">
        <f>TabelaDeDespesasOperacionais712146226101822263034[[#This Row],[ESTIMADO]]-TabelaDeDespesasOperacionais712146226101822263034[[#This Row],[REAL]]</f>
        <v>0</v>
      </c>
      <c r="E49" s="38"/>
      <c r="F49" s="38"/>
      <c r="G49" s="38"/>
      <c r="H49" s="38"/>
      <c r="I49" s="3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</row>
    <row r="50" spans="1:522" s="3" customFormat="1" ht="16" customHeight="1" x14ac:dyDescent="0.2">
      <c r="A50" s="49" t="s">
        <v>22</v>
      </c>
      <c r="B50" s="50">
        <f>SUBTOTAL(9,TabelaDeDespesasOperacionais712146226101822263034[ESTIMADO])</f>
        <v>0</v>
      </c>
      <c r="C50" s="50">
        <f>SUBTOTAL(9,TabelaDeDespesasOperacionais712146226101822263034[REAL])</f>
        <v>0</v>
      </c>
      <c r="D50" s="50">
        <f>SUBTOTAL(9,TabelaDeDespesasOperacionais712146226101822263034[DIFERENÇA])</f>
        <v>0</v>
      </c>
      <c r="E50" s="38"/>
      <c r="F50" s="38"/>
      <c r="G50" s="38"/>
      <c r="H50" s="38"/>
      <c r="I50" s="38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</row>
    <row r="51" spans="1:522" ht="16" customHeight="1" x14ac:dyDescent="0.2">
      <c r="A51" s="4" t="s">
        <v>8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522" ht="16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522" ht="16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522" ht="16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522" ht="16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522" ht="16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522" ht="16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522" ht="16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522" ht="16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522" ht="16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522" ht="16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522" ht="16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522" ht="16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522" ht="16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6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6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6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6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6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6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6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6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6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6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6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6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6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6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6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6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6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6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6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6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6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6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6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6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6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6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6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6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6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6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6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6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6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6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6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6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6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6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6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6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6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6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6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6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6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6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6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6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6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6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6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6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6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6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6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6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6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6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6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6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6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6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6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6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6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6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6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6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6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6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6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6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6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6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6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6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6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6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6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6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6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6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6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6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6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6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6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6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6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6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6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6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6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6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6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6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6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6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6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6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6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6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6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6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6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6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6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6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6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6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6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6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6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6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6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6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6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6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6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6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6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6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6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6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6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6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6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6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6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6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6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6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6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6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6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6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6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6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6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6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6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6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6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6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6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6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6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6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6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6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6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6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6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6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6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6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6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6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6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6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6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6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6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6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6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6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6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6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6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6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6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6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6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6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6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6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6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6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6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6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6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6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6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6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6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6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6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6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6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6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6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6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6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6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6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6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6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6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6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6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6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6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6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6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6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6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6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6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6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6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6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6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6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6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6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6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6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6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6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6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6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6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6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6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6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6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6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6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6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6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6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6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6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6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6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6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6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6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6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6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6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6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6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6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6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6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6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6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6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6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6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6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6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6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6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6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6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6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6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6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6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6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6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6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6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6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6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6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6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6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6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6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6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6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6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6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6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6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6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6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6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6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6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6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6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6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6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6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6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6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6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6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6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6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6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6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6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6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6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6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6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6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6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6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6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6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6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6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6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6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6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6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6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6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6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6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6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6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6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6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6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6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6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6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6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6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6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6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6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6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6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6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6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6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6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6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6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6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6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6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6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6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6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6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6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6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6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6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6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6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6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6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6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6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6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6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6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6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6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6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6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6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6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6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6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6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6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6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6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6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6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6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6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6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6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6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6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6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6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6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6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6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6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6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6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6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6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6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6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6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6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6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6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6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6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6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6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6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6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6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6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6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6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6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6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6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6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6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6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6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6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6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6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6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6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6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6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6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6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6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6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6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6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6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6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6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6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6" customHeight="1" x14ac:dyDescent="0.2">
      <c r="A492"/>
      <c r="B492"/>
      <c r="C492"/>
      <c r="D492"/>
      <c r="E492"/>
      <c r="F492"/>
      <c r="G492"/>
      <c r="H492"/>
      <c r="I492"/>
      <c r="J492"/>
    </row>
    <row r="493" spans="1:23" ht="16" customHeight="1" x14ac:dyDescent="0.2">
      <c r="A493"/>
      <c r="B493"/>
      <c r="C493"/>
      <c r="D493"/>
      <c r="E493"/>
      <c r="F493"/>
      <c r="G493"/>
      <c r="H493"/>
      <c r="I493"/>
      <c r="J493"/>
    </row>
    <row r="494" spans="1:23" ht="16" customHeight="1" x14ac:dyDescent="0.2">
      <c r="A494"/>
      <c r="B494"/>
      <c r="C494"/>
      <c r="D494"/>
      <c r="E494"/>
      <c r="F494"/>
      <c r="G494"/>
      <c r="H494"/>
      <c r="I494"/>
      <c r="J494"/>
    </row>
    <row r="495" spans="1:23" ht="16" customHeight="1" x14ac:dyDescent="0.2">
      <c r="A495"/>
      <c r="B495"/>
      <c r="C495"/>
      <c r="D495"/>
      <c r="E495"/>
      <c r="F495"/>
      <c r="G495"/>
      <c r="H495"/>
      <c r="I495"/>
      <c r="J495"/>
    </row>
    <row r="496" spans="1:23" ht="16" customHeight="1" x14ac:dyDescent="0.2">
      <c r="A496"/>
      <c r="B496"/>
      <c r="C496"/>
      <c r="D496"/>
      <c r="E496"/>
      <c r="F496"/>
      <c r="G496"/>
      <c r="H496"/>
      <c r="I496"/>
      <c r="J496"/>
    </row>
    <row r="497" customFormat="1" ht="16" customHeight="1" x14ac:dyDescent="0.2"/>
    <row r="498" customFormat="1" ht="16" customHeight="1" x14ac:dyDescent="0.2"/>
    <row r="499" customFormat="1" ht="16" customHeight="1" x14ac:dyDescent="0.2"/>
    <row r="500" customFormat="1" ht="16" customHeight="1" x14ac:dyDescent="0.2"/>
    <row r="501" customFormat="1" ht="16" customHeight="1" x14ac:dyDescent="0.2"/>
    <row r="502" customFormat="1" ht="16" customHeight="1" x14ac:dyDescent="0.2"/>
    <row r="503" customFormat="1" ht="16" customHeight="1" x14ac:dyDescent="0.2"/>
    <row r="504" customFormat="1" ht="16" customHeight="1" x14ac:dyDescent="0.2"/>
    <row r="505" customFormat="1" ht="16" customHeight="1" x14ac:dyDescent="0.2"/>
    <row r="506" customFormat="1" ht="16" customHeight="1" x14ac:dyDescent="0.2"/>
    <row r="507" customFormat="1" ht="16" customHeight="1" x14ac:dyDescent="0.2"/>
    <row r="508" customFormat="1" ht="16" customHeight="1" x14ac:dyDescent="0.2"/>
    <row r="509" customFormat="1" ht="16" customHeight="1" x14ac:dyDescent="0.2"/>
    <row r="510" customFormat="1" ht="16" customHeight="1" x14ac:dyDescent="0.2"/>
    <row r="511" customFormat="1" ht="16" customHeight="1" x14ac:dyDescent="0.2"/>
    <row r="512" customFormat="1" ht="16" customHeight="1" x14ac:dyDescent="0.2"/>
    <row r="513" customFormat="1" ht="16" customHeight="1" x14ac:dyDescent="0.2"/>
    <row r="514" customFormat="1" ht="16" customHeight="1" x14ac:dyDescent="0.2"/>
    <row r="515" customFormat="1" ht="16" customHeight="1" x14ac:dyDescent="0.2"/>
    <row r="516" customFormat="1" ht="16" customHeight="1" x14ac:dyDescent="0.2"/>
    <row r="517" customFormat="1" ht="16" customHeight="1" x14ac:dyDescent="0.2"/>
    <row r="518" customFormat="1" ht="16" customHeight="1" x14ac:dyDescent="0.2"/>
    <row r="519" customFormat="1" ht="16" customHeight="1" x14ac:dyDescent="0.2"/>
    <row r="520" customFormat="1" ht="16" customHeight="1" x14ac:dyDescent="0.2"/>
    <row r="521" customFormat="1" ht="16" customHeight="1" x14ac:dyDescent="0.2"/>
    <row r="522" customFormat="1" ht="16" customHeight="1" x14ac:dyDescent="0.2"/>
    <row r="523" customFormat="1" ht="16" customHeight="1" x14ac:dyDescent="0.2"/>
    <row r="524" customFormat="1" ht="16" customHeight="1" x14ac:dyDescent="0.2"/>
    <row r="525" customFormat="1" ht="16" customHeight="1" x14ac:dyDescent="0.2"/>
    <row r="526" customFormat="1" ht="16" customHeight="1" x14ac:dyDescent="0.2"/>
    <row r="527" customFormat="1" ht="16" customHeight="1" x14ac:dyDescent="0.2"/>
    <row r="528" customFormat="1" ht="16" customHeight="1" x14ac:dyDescent="0.2"/>
    <row r="529" customFormat="1" ht="16" customHeight="1" x14ac:dyDescent="0.2"/>
    <row r="530" customFormat="1" ht="16" customHeight="1" x14ac:dyDescent="0.2"/>
    <row r="531" customFormat="1" ht="16" customHeight="1" x14ac:dyDescent="0.2"/>
    <row r="532" customFormat="1" ht="16" customHeight="1" x14ac:dyDescent="0.2"/>
    <row r="533" customFormat="1" ht="16" customHeight="1" x14ac:dyDescent="0.2"/>
    <row r="534" customFormat="1" ht="16" customHeight="1" x14ac:dyDescent="0.2"/>
    <row r="535" customFormat="1" ht="16" customHeight="1" x14ac:dyDescent="0.2"/>
    <row r="536" customFormat="1" ht="16" customHeight="1" x14ac:dyDescent="0.2"/>
    <row r="537" customFormat="1" ht="16" customHeight="1" x14ac:dyDescent="0.2"/>
    <row r="538" customFormat="1" ht="16" customHeight="1" x14ac:dyDescent="0.2"/>
    <row r="539" customFormat="1" ht="16" customHeight="1" x14ac:dyDescent="0.2"/>
    <row r="540" customFormat="1" ht="16" customHeight="1" x14ac:dyDescent="0.2"/>
    <row r="541" customFormat="1" ht="16" customHeight="1" x14ac:dyDescent="0.2"/>
    <row r="542" customFormat="1" ht="16" customHeight="1" x14ac:dyDescent="0.2"/>
    <row r="543" customFormat="1" ht="16" customHeight="1" x14ac:dyDescent="0.2"/>
    <row r="544" customFormat="1" ht="16" customHeight="1" x14ac:dyDescent="0.2"/>
    <row r="545" customFormat="1" ht="16" customHeight="1" x14ac:dyDescent="0.2"/>
    <row r="546" customFormat="1" ht="16" customHeight="1" x14ac:dyDescent="0.2"/>
    <row r="547" customFormat="1" ht="16" customHeight="1" x14ac:dyDescent="0.2"/>
    <row r="548" customFormat="1" ht="16" customHeight="1" x14ac:dyDescent="0.2"/>
    <row r="549" customFormat="1" ht="16" customHeight="1" x14ac:dyDescent="0.2"/>
    <row r="550" customFormat="1" ht="16" customHeight="1" x14ac:dyDescent="0.2"/>
    <row r="551" customFormat="1" ht="16" customHeight="1" x14ac:dyDescent="0.2"/>
    <row r="552" customFormat="1" ht="16" customHeight="1" x14ac:dyDescent="0.2"/>
    <row r="553" customFormat="1" ht="16" customHeight="1" x14ac:dyDescent="0.2"/>
    <row r="554" customFormat="1" ht="16" customHeight="1" x14ac:dyDescent="0.2"/>
    <row r="555" customFormat="1" ht="16" customHeight="1" x14ac:dyDescent="0.2"/>
    <row r="556" customFormat="1" ht="16" customHeight="1" x14ac:dyDescent="0.2"/>
    <row r="557" customFormat="1" ht="16" customHeight="1" x14ac:dyDescent="0.2"/>
    <row r="558" customFormat="1" ht="16" customHeight="1" x14ac:dyDescent="0.2"/>
    <row r="559" customFormat="1" ht="16" customHeight="1" x14ac:dyDescent="0.2"/>
    <row r="560" customFormat="1" ht="16" customHeight="1" x14ac:dyDescent="0.2"/>
    <row r="561" customFormat="1" ht="16" customHeight="1" x14ac:dyDescent="0.2"/>
    <row r="562" customFormat="1" ht="16" customHeight="1" x14ac:dyDescent="0.2"/>
    <row r="563" customFormat="1" ht="16" customHeight="1" x14ac:dyDescent="0.2"/>
    <row r="564" customFormat="1" ht="16" customHeight="1" x14ac:dyDescent="0.2"/>
    <row r="565" customFormat="1" ht="16" customHeight="1" x14ac:dyDescent="0.2"/>
    <row r="566" customFormat="1" ht="16" customHeight="1" x14ac:dyDescent="0.2"/>
    <row r="567" customFormat="1" ht="16" customHeight="1" x14ac:dyDescent="0.2"/>
    <row r="568" customFormat="1" ht="16" customHeight="1" x14ac:dyDescent="0.2"/>
    <row r="569" customFormat="1" ht="16" customHeight="1" x14ac:dyDescent="0.2"/>
    <row r="570" customFormat="1" ht="16" customHeight="1" x14ac:dyDescent="0.2"/>
    <row r="571" customFormat="1" ht="16" customHeight="1" x14ac:dyDescent="0.2"/>
    <row r="572" customFormat="1" ht="16" customHeight="1" x14ac:dyDescent="0.2"/>
    <row r="573" customFormat="1" ht="16" customHeight="1" x14ac:dyDescent="0.2"/>
    <row r="574" customFormat="1" ht="16" customHeight="1" x14ac:dyDescent="0.2"/>
    <row r="575" customFormat="1" ht="16" customHeight="1" x14ac:dyDescent="0.2"/>
    <row r="576" customFormat="1" ht="16" customHeight="1" x14ac:dyDescent="0.2"/>
    <row r="577" customFormat="1" ht="16" customHeight="1" x14ac:dyDescent="0.2"/>
    <row r="578" customFormat="1" ht="16" customHeight="1" x14ac:dyDescent="0.2"/>
    <row r="579" customFormat="1" ht="16" customHeight="1" x14ac:dyDescent="0.2"/>
    <row r="580" customFormat="1" ht="16" customHeight="1" x14ac:dyDescent="0.2"/>
    <row r="581" customFormat="1" ht="16" customHeight="1" x14ac:dyDescent="0.2"/>
    <row r="582" customFormat="1" ht="16" customHeight="1" x14ac:dyDescent="0.2"/>
    <row r="583" customFormat="1" ht="16" customHeight="1" x14ac:dyDescent="0.2"/>
    <row r="584" customFormat="1" ht="16" customHeight="1" x14ac:dyDescent="0.2"/>
    <row r="585" customFormat="1" ht="16" customHeight="1" x14ac:dyDescent="0.2"/>
    <row r="586" customFormat="1" ht="16" customHeight="1" x14ac:dyDescent="0.2"/>
    <row r="587" customFormat="1" ht="16" customHeight="1" x14ac:dyDescent="0.2"/>
    <row r="588" customFormat="1" ht="16" customHeight="1" x14ac:dyDescent="0.2"/>
    <row r="589" customFormat="1" ht="16" customHeight="1" x14ac:dyDescent="0.2"/>
    <row r="590" customFormat="1" ht="16" customHeight="1" x14ac:dyDescent="0.2"/>
    <row r="591" customFormat="1" ht="16" customHeight="1" x14ac:dyDescent="0.2"/>
    <row r="592" customFormat="1" ht="16" customHeight="1" x14ac:dyDescent="0.2"/>
    <row r="593" customFormat="1" ht="16" customHeight="1" x14ac:dyDescent="0.2"/>
    <row r="594" customFormat="1" ht="16" customHeight="1" x14ac:dyDescent="0.2"/>
    <row r="595" customFormat="1" ht="16" customHeight="1" x14ac:dyDescent="0.2"/>
    <row r="596" customFormat="1" ht="16" customHeight="1" x14ac:dyDescent="0.2"/>
    <row r="597" customFormat="1" ht="16" customHeight="1" x14ac:dyDescent="0.2"/>
    <row r="598" customFormat="1" ht="16" customHeight="1" x14ac:dyDescent="0.2"/>
    <row r="599" customFormat="1" ht="16" customHeight="1" x14ac:dyDescent="0.2"/>
    <row r="600" customFormat="1" ht="16" customHeight="1" x14ac:dyDescent="0.2"/>
    <row r="601" customFormat="1" ht="16" customHeight="1" x14ac:dyDescent="0.2"/>
    <row r="602" customFormat="1" ht="16" customHeight="1" x14ac:dyDescent="0.2"/>
    <row r="603" customFormat="1" ht="16" customHeight="1" x14ac:dyDescent="0.2"/>
    <row r="604" customFormat="1" ht="16" customHeight="1" x14ac:dyDescent="0.2"/>
    <row r="605" customFormat="1" ht="16" customHeight="1" x14ac:dyDescent="0.2"/>
    <row r="606" customFormat="1" ht="16" customHeight="1" x14ac:dyDescent="0.2"/>
    <row r="607" customFormat="1" ht="16" customHeight="1" x14ac:dyDescent="0.2"/>
    <row r="608" customFormat="1" ht="16" customHeight="1" x14ac:dyDescent="0.2"/>
    <row r="609" customFormat="1" ht="16" customHeight="1" x14ac:dyDescent="0.2"/>
    <row r="610" customFormat="1" ht="16" customHeight="1" x14ac:dyDescent="0.2"/>
    <row r="611" customFormat="1" ht="16" customHeight="1" x14ac:dyDescent="0.2"/>
    <row r="612" customFormat="1" ht="16" customHeight="1" x14ac:dyDescent="0.2"/>
    <row r="613" customFormat="1" ht="16" customHeight="1" x14ac:dyDescent="0.2"/>
    <row r="614" customFormat="1" ht="16" customHeight="1" x14ac:dyDescent="0.2"/>
    <row r="615" customFormat="1" ht="16" customHeight="1" x14ac:dyDescent="0.2"/>
    <row r="616" customFormat="1" ht="16" customHeight="1" x14ac:dyDescent="0.2"/>
    <row r="617" customFormat="1" ht="16" customHeight="1" x14ac:dyDescent="0.2"/>
    <row r="618" customFormat="1" ht="16" customHeight="1" x14ac:dyDescent="0.2"/>
    <row r="619" customFormat="1" ht="16" customHeight="1" x14ac:dyDescent="0.2"/>
    <row r="620" customFormat="1" ht="16" customHeight="1" x14ac:dyDescent="0.2"/>
    <row r="621" customFormat="1" ht="16" customHeight="1" x14ac:dyDescent="0.2"/>
    <row r="622" customFormat="1" ht="16" customHeight="1" x14ac:dyDescent="0.2"/>
    <row r="623" customFormat="1" ht="16" customHeight="1" x14ac:dyDescent="0.2"/>
    <row r="624" customFormat="1" ht="16" customHeight="1" x14ac:dyDescent="0.2"/>
    <row r="625" customFormat="1" ht="16" customHeight="1" x14ac:dyDescent="0.2"/>
    <row r="626" customFormat="1" ht="16" customHeight="1" x14ac:dyDescent="0.2"/>
    <row r="627" customFormat="1" ht="16" customHeight="1" x14ac:dyDescent="0.2"/>
    <row r="628" customFormat="1" ht="16" customHeight="1" x14ac:dyDescent="0.2"/>
    <row r="629" customFormat="1" ht="16" customHeight="1" x14ac:dyDescent="0.2"/>
    <row r="630" customFormat="1" ht="16" customHeight="1" x14ac:dyDescent="0.2"/>
    <row r="631" customFormat="1" ht="16" customHeight="1" x14ac:dyDescent="0.2"/>
    <row r="632" customFormat="1" ht="16" customHeight="1" x14ac:dyDescent="0.2"/>
    <row r="633" customFormat="1" ht="16" customHeight="1" x14ac:dyDescent="0.2"/>
    <row r="634" customFormat="1" ht="16" customHeight="1" x14ac:dyDescent="0.2"/>
    <row r="635" customFormat="1" ht="16" customHeight="1" x14ac:dyDescent="0.2"/>
    <row r="636" customFormat="1" ht="16" customHeight="1" x14ac:dyDescent="0.2"/>
    <row r="637" customFormat="1" ht="16" customHeight="1" x14ac:dyDescent="0.2"/>
    <row r="638" customFormat="1" ht="16" customHeight="1" x14ac:dyDescent="0.2"/>
    <row r="639" customFormat="1" ht="16" customHeight="1" x14ac:dyDescent="0.2"/>
    <row r="640" customFormat="1" ht="16" customHeight="1" x14ac:dyDescent="0.2"/>
    <row r="641" customFormat="1" ht="16" customHeight="1" x14ac:dyDescent="0.2"/>
    <row r="642" customFormat="1" ht="16" customHeight="1" x14ac:dyDescent="0.2"/>
    <row r="643" customFormat="1" ht="16" customHeight="1" x14ac:dyDescent="0.2"/>
    <row r="644" customFormat="1" ht="16" customHeight="1" x14ac:dyDescent="0.2"/>
    <row r="645" customFormat="1" ht="16" customHeight="1" x14ac:dyDescent="0.2"/>
    <row r="646" customFormat="1" ht="16" customHeight="1" x14ac:dyDescent="0.2"/>
    <row r="647" customFormat="1" ht="16" customHeight="1" x14ac:dyDescent="0.2"/>
    <row r="648" customFormat="1" ht="16" customHeight="1" x14ac:dyDescent="0.2"/>
    <row r="649" customFormat="1" ht="16" customHeight="1" x14ac:dyDescent="0.2"/>
    <row r="650" customFormat="1" ht="16" customHeight="1" x14ac:dyDescent="0.2"/>
    <row r="651" customFormat="1" ht="16" customHeight="1" x14ac:dyDescent="0.2"/>
    <row r="652" customFormat="1" ht="16" customHeight="1" x14ac:dyDescent="0.2"/>
    <row r="653" customFormat="1" ht="16" customHeight="1" x14ac:dyDescent="0.2"/>
    <row r="654" customFormat="1" ht="16" customHeight="1" x14ac:dyDescent="0.2"/>
    <row r="655" customFormat="1" ht="16" customHeight="1" x14ac:dyDescent="0.2"/>
    <row r="656" customFormat="1" ht="16" customHeight="1" x14ac:dyDescent="0.2"/>
    <row r="657" customFormat="1" ht="16" customHeight="1" x14ac:dyDescent="0.2"/>
    <row r="658" customFormat="1" ht="16" customHeight="1" x14ac:dyDescent="0.2"/>
    <row r="659" customFormat="1" ht="16" customHeight="1" x14ac:dyDescent="0.2"/>
    <row r="660" customFormat="1" ht="16" customHeight="1" x14ac:dyDescent="0.2"/>
    <row r="661" customFormat="1" ht="16" customHeight="1" x14ac:dyDescent="0.2"/>
    <row r="662" customFormat="1" ht="16" customHeight="1" x14ac:dyDescent="0.2"/>
    <row r="663" customFormat="1" ht="16" customHeight="1" x14ac:dyDescent="0.2"/>
    <row r="664" customFormat="1" ht="16" customHeight="1" x14ac:dyDescent="0.2"/>
    <row r="665" customFormat="1" ht="16" customHeight="1" x14ac:dyDescent="0.2"/>
    <row r="666" customFormat="1" ht="16" customHeight="1" x14ac:dyDescent="0.2"/>
    <row r="667" customFormat="1" ht="16" customHeight="1" x14ac:dyDescent="0.2"/>
    <row r="668" customFormat="1" ht="16" customHeight="1" x14ac:dyDescent="0.2"/>
    <row r="669" customFormat="1" ht="16" customHeight="1" x14ac:dyDescent="0.2"/>
    <row r="670" customFormat="1" ht="16" customHeight="1" x14ac:dyDescent="0.2"/>
    <row r="671" customFormat="1" ht="16" customHeight="1" x14ac:dyDescent="0.2"/>
    <row r="672" customFormat="1" ht="16" customHeight="1" x14ac:dyDescent="0.2"/>
    <row r="673" customFormat="1" ht="16" customHeight="1" x14ac:dyDescent="0.2"/>
    <row r="674" customFormat="1" ht="16" customHeight="1" x14ac:dyDescent="0.2"/>
    <row r="675" customFormat="1" ht="16" customHeight="1" x14ac:dyDescent="0.2"/>
    <row r="676" customFormat="1" ht="16" customHeight="1" x14ac:dyDescent="0.2"/>
    <row r="677" customFormat="1" ht="16" customHeight="1" x14ac:dyDescent="0.2"/>
    <row r="678" customFormat="1" ht="16" customHeight="1" x14ac:dyDescent="0.2"/>
    <row r="679" customFormat="1" ht="16" customHeight="1" x14ac:dyDescent="0.2"/>
    <row r="680" customFormat="1" ht="16" customHeight="1" x14ac:dyDescent="0.2"/>
    <row r="681" customFormat="1" ht="16" customHeight="1" x14ac:dyDescent="0.2"/>
    <row r="682" customFormat="1" ht="16" customHeight="1" x14ac:dyDescent="0.2"/>
    <row r="683" customFormat="1" ht="16" customHeight="1" x14ac:dyDescent="0.2"/>
    <row r="684" customFormat="1" ht="16" customHeight="1" x14ac:dyDescent="0.2"/>
    <row r="685" customFormat="1" ht="16" customHeight="1" x14ac:dyDescent="0.2"/>
    <row r="686" customFormat="1" ht="16" customHeight="1" x14ac:dyDescent="0.2"/>
    <row r="687" customFormat="1" ht="16" customHeight="1" x14ac:dyDescent="0.2"/>
    <row r="688" customFormat="1" ht="16" customHeight="1" x14ac:dyDescent="0.2"/>
    <row r="689" customFormat="1" ht="16" customHeight="1" x14ac:dyDescent="0.2"/>
    <row r="690" customFormat="1" ht="16" customHeight="1" x14ac:dyDescent="0.2"/>
    <row r="691" customFormat="1" ht="16" customHeight="1" x14ac:dyDescent="0.2"/>
    <row r="692" customFormat="1" ht="16" customHeight="1" x14ac:dyDescent="0.2"/>
    <row r="693" customFormat="1" ht="16" customHeight="1" x14ac:dyDescent="0.2"/>
    <row r="694" customFormat="1" ht="16" customHeight="1" x14ac:dyDescent="0.2"/>
    <row r="695" customFormat="1" ht="16" customHeight="1" x14ac:dyDescent="0.2"/>
    <row r="696" customFormat="1" ht="16" customHeight="1" x14ac:dyDescent="0.2"/>
    <row r="697" customFormat="1" ht="16" customHeight="1" x14ac:dyDescent="0.2"/>
    <row r="698" customFormat="1" ht="16" customHeight="1" x14ac:dyDescent="0.2"/>
    <row r="699" customFormat="1" ht="16" customHeight="1" x14ac:dyDescent="0.2"/>
    <row r="700" customFormat="1" ht="16" customHeight="1" x14ac:dyDescent="0.2"/>
    <row r="701" customFormat="1" ht="16" customHeight="1" x14ac:dyDescent="0.2"/>
    <row r="702" customFormat="1" ht="16" customHeight="1" x14ac:dyDescent="0.2"/>
    <row r="703" customFormat="1" ht="16" customHeight="1" x14ac:dyDescent="0.2"/>
    <row r="704" customFormat="1" ht="16" customHeight="1" x14ac:dyDescent="0.2"/>
    <row r="705" customFormat="1" ht="16" customHeight="1" x14ac:dyDescent="0.2"/>
    <row r="706" customFormat="1" ht="16" customHeight="1" x14ac:dyDescent="0.2"/>
    <row r="707" customFormat="1" ht="16" customHeight="1" x14ac:dyDescent="0.2"/>
    <row r="708" customFormat="1" ht="16" customHeight="1" x14ac:dyDescent="0.2"/>
    <row r="709" customFormat="1" ht="16" customHeight="1" x14ac:dyDescent="0.2"/>
    <row r="710" customFormat="1" ht="16" customHeight="1" x14ac:dyDescent="0.2"/>
    <row r="711" customFormat="1" ht="16" customHeight="1" x14ac:dyDescent="0.2"/>
    <row r="712" customFormat="1" ht="16" customHeight="1" x14ac:dyDescent="0.2"/>
    <row r="713" customFormat="1" ht="16" customHeight="1" x14ac:dyDescent="0.2"/>
    <row r="714" customFormat="1" ht="16" customHeight="1" x14ac:dyDescent="0.2"/>
    <row r="715" customFormat="1" ht="16" customHeight="1" x14ac:dyDescent="0.2"/>
    <row r="716" customFormat="1" ht="16" customHeight="1" x14ac:dyDescent="0.2"/>
    <row r="717" customFormat="1" ht="16" customHeight="1" x14ac:dyDescent="0.2"/>
    <row r="718" customFormat="1" ht="16" customHeight="1" x14ac:dyDescent="0.2"/>
    <row r="719" customFormat="1" ht="16" customHeight="1" x14ac:dyDescent="0.2"/>
    <row r="720" customFormat="1" ht="16" customHeight="1" x14ac:dyDescent="0.2"/>
    <row r="721" customFormat="1" ht="16" customHeight="1" x14ac:dyDescent="0.2"/>
    <row r="722" customFormat="1" ht="16" customHeight="1" x14ac:dyDescent="0.2"/>
    <row r="723" customFormat="1" ht="16" customHeight="1" x14ac:dyDescent="0.2"/>
    <row r="724" customFormat="1" ht="16" customHeight="1" x14ac:dyDescent="0.2"/>
    <row r="725" customFormat="1" ht="16" customHeight="1" x14ac:dyDescent="0.2"/>
    <row r="726" customFormat="1" ht="16" customHeight="1" x14ac:dyDescent="0.2"/>
    <row r="727" customFormat="1" ht="16" customHeight="1" x14ac:dyDescent="0.2"/>
    <row r="728" customFormat="1" ht="16" customHeight="1" x14ac:dyDescent="0.2"/>
    <row r="729" customFormat="1" ht="16" customHeight="1" x14ac:dyDescent="0.2"/>
    <row r="730" customFormat="1" ht="16" customHeight="1" x14ac:dyDescent="0.2"/>
    <row r="731" customFormat="1" ht="16" customHeight="1" x14ac:dyDescent="0.2"/>
    <row r="732" customFormat="1" ht="16" customHeight="1" x14ac:dyDescent="0.2"/>
    <row r="733" customFormat="1" ht="16" customHeight="1" x14ac:dyDescent="0.2"/>
    <row r="734" customFormat="1" ht="16" customHeight="1" x14ac:dyDescent="0.2"/>
    <row r="735" customFormat="1" ht="16" customHeight="1" x14ac:dyDescent="0.2"/>
    <row r="736" customFormat="1" ht="16" customHeight="1" x14ac:dyDescent="0.2"/>
    <row r="737" customFormat="1" ht="16" customHeight="1" x14ac:dyDescent="0.2"/>
    <row r="738" customFormat="1" ht="16" customHeight="1" x14ac:dyDescent="0.2"/>
    <row r="739" customFormat="1" ht="16" customHeight="1" x14ac:dyDescent="0.2"/>
    <row r="740" customFormat="1" ht="16" customHeight="1" x14ac:dyDescent="0.2"/>
    <row r="741" customFormat="1" ht="16" customHeight="1" x14ac:dyDescent="0.2"/>
    <row r="742" customFormat="1" ht="16" customHeight="1" x14ac:dyDescent="0.2"/>
    <row r="743" customFormat="1" ht="16" customHeight="1" x14ac:dyDescent="0.2"/>
    <row r="744" customFormat="1" ht="16" customHeight="1" x14ac:dyDescent="0.2"/>
    <row r="745" customFormat="1" ht="16" customHeight="1" x14ac:dyDescent="0.2"/>
    <row r="746" customFormat="1" ht="16" customHeight="1" x14ac:dyDescent="0.2"/>
    <row r="747" customFormat="1" ht="16" customHeight="1" x14ac:dyDescent="0.2"/>
    <row r="748" customFormat="1" ht="16" customHeight="1" x14ac:dyDescent="0.2"/>
    <row r="749" customFormat="1" ht="16" customHeight="1" x14ac:dyDescent="0.2"/>
    <row r="750" customFormat="1" ht="16" customHeight="1" x14ac:dyDescent="0.2"/>
    <row r="751" customFormat="1" ht="16" customHeight="1" x14ac:dyDescent="0.2"/>
    <row r="752" customFormat="1" ht="16" customHeight="1" x14ac:dyDescent="0.2"/>
    <row r="753" customFormat="1" ht="16" customHeight="1" x14ac:dyDescent="0.2"/>
    <row r="754" customFormat="1" ht="16" customHeight="1" x14ac:dyDescent="0.2"/>
    <row r="755" customFormat="1" ht="16" customHeight="1" x14ac:dyDescent="0.2"/>
    <row r="756" customFormat="1" ht="16" customHeight="1" x14ac:dyDescent="0.2"/>
    <row r="757" customFormat="1" ht="16" customHeight="1" x14ac:dyDescent="0.2"/>
    <row r="758" customFormat="1" ht="16" customHeight="1" x14ac:dyDescent="0.2"/>
    <row r="759" customFormat="1" ht="16" customHeight="1" x14ac:dyDescent="0.2"/>
    <row r="760" customFormat="1" ht="16" customHeight="1" x14ac:dyDescent="0.2"/>
    <row r="761" customFormat="1" ht="16" customHeight="1" x14ac:dyDescent="0.2"/>
    <row r="762" customFormat="1" ht="16" customHeight="1" x14ac:dyDescent="0.2"/>
    <row r="763" customFormat="1" ht="16" customHeight="1" x14ac:dyDescent="0.2"/>
    <row r="764" customFormat="1" ht="16" customHeight="1" x14ac:dyDescent="0.2"/>
    <row r="765" customFormat="1" ht="16" customHeight="1" x14ac:dyDescent="0.2"/>
    <row r="766" customFormat="1" ht="16" customHeight="1" x14ac:dyDescent="0.2"/>
    <row r="767" customFormat="1" ht="16" customHeight="1" x14ac:dyDescent="0.2"/>
    <row r="768" customFormat="1" ht="16" customHeight="1" x14ac:dyDescent="0.2"/>
    <row r="769" customFormat="1" ht="16" customHeight="1" x14ac:dyDescent="0.2"/>
    <row r="770" customFormat="1" ht="16" customHeight="1" x14ac:dyDescent="0.2"/>
    <row r="771" customFormat="1" ht="16" customHeight="1" x14ac:dyDescent="0.2"/>
    <row r="772" customFormat="1" ht="16" customHeight="1" x14ac:dyDescent="0.2"/>
    <row r="773" customFormat="1" ht="16" customHeight="1" x14ac:dyDescent="0.2"/>
    <row r="774" customFormat="1" ht="16" customHeight="1" x14ac:dyDescent="0.2"/>
    <row r="775" customFormat="1" ht="16" customHeight="1" x14ac:dyDescent="0.2"/>
    <row r="776" customFormat="1" ht="16" customHeight="1" x14ac:dyDescent="0.2"/>
    <row r="777" customFormat="1" ht="16" customHeight="1" x14ac:dyDescent="0.2"/>
    <row r="778" customFormat="1" ht="16" customHeight="1" x14ac:dyDescent="0.2"/>
    <row r="779" customFormat="1" ht="16" customHeight="1" x14ac:dyDescent="0.2"/>
    <row r="780" customFormat="1" ht="16" customHeight="1" x14ac:dyDescent="0.2"/>
    <row r="781" customFormat="1" ht="16" customHeight="1" x14ac:dyDescent="0.2"/>
    <row r="782" customFormat="1" ht="16" customHeight="1" x14ac:dyDescent="0.2"/>
    <row r="783" customFormat="1" ht="16" customHeight="1" x14ac:dyDescent="0.2"/>
    <row r="784" customFormat="1" ht="16" customHeight="1" x14ac:dyDescent="0.2"/>
    <row r="785" customFormat="1" ht="16" customHeight="1" x14ac:dyDescent="0.2"/>
    <row r="786" customFormat="1" ht="16" customHeight="1" x14ac:dyDescent="0.2"/>
    <row r="787" customFormat="1" ht="16" customHeight="1" x14ac:dyDescent="0.2"/>
    <row r="788" customFormat="1" ht="16" customHeight="1" x14ac:dyDescent="0.2"/>
    <row r="789" customFormat="1" ht="16" customHeight="1" x14ac:dyDescent="0.2"/>
    <row r="790" customFormat="1" ht="16" customHeight="1" x14ac:dyDescent="0.2"/>
    <row r="791" customFormat="1" ht="16" customHeight="1" x14ac:dyDescent="0.2"/>
    <row r="792" customFormat="1" ht="16" customHeight="1" x14ac:dyDescent="0.2"/>
    <row r="793" customFormat="1" ht="16" customHeight="1" x14ac:dyDescent="0.2"/>
    <row r="794" customFormat="1" ht="16" customHeight="1" x14ac:dyDescent="0.2"/>
    <row r="795" customFormat="1" ht="16" customHeight="1" x14ac:dyDescent="0.2"/>
    <row r="796" customFormat="1" ht="16" customHeight="1" x14ac:dyDescent="0.2"/>
    <row r="797" customFormat="1" ht="16" customHeight="1" x14ac:dyDescent="0.2"/>
    <row r="798" customFormat="1" ht="16" customHeight="1" x14ac:dyDescent="0.2"/>
    <row r="799" customFormat="1" ht="16" customHeight="1" x14ac:dyDescent="0.2"/>
    <row r="800" customFormat="1" ht="16" customHeight="1" x14ac:dyDescent="0.2"/>
    <row r="801" customFormat="1" ht="16" customHeight="1" x14ac:dyDescent="0.2"/>
    <row r="802" customFormat="1" ht="16" customHeight="1" x14ac:dyDescent="0.2"/>
    <row r="803" customFormat="1" ht="16" customHeight="1" x14ac:dyDescent="0.2"/>
    <row r="804" customFormat="1" ht="16" customHeight="1" x14ac:dyDescent="0.2"/>
    <row r="805" customFormat="1" ht="16" customHeight="1" x14ac:dyDescent="0.2"/>
    <row r="806" customFormat="1" ht="16" customHeight="1" x14ac:dyDescent="0.2"/>
    <row r="807" customFormat="1" ht="16" customHeight="1" x14ac:dyDescent="0.2"/>
    <row r="808" customFormat="1" ht="16" customHeight="1" x14ac:dyDescent="0.2"/>
    <row r="809" customFormat="1" ht="16" customHeight="1" x14ac:dyDescent="0.2"/>
    <row r="810" customFormat="1" ht="16" customHeight="1" x14ac:dyDescent="0.2"/>
    <row r="811" customFormat="1" ht="16" customHeight="1" x14ac:dyDescent="0.2"/>
    <row r="812" customFormat="1" ht="16" customHeight="1" x14ac:dyDescent="0.2"/>
    <row r="813" customFormat="1" ht="16" customHeight="1" x14ac:dyDescent="0.2"/>
    <row r="814" customFormat="1" ht="16" customHeight="1" x14ac:dyDescent="0.2"/>
    <row r="815" customFormat="1" ht="16" customHeight="1" x14ac:dyDescent="0.2"/>
    <row r="816" customFormat="1" ht="16" customHeight="1" x14ac:dyDescent="0.2"/>
    <row r="817" customFormat="1" ht="16" customHeight="1" x14ac:dyDescent="0.2"/>
    <row r="818" customFormat="1" ht="16" customHeight="1" x14ac:dyDescent="0.2"/>
    <row r="819" customFormat="1" ht="16" customHeight="1" x14ac:dyDescent="0.2"/>
    <row r="820" customFormat="1" ht="16" customHeight="1" x14ac:dyDescent="0.2"/>
    <row r="821" customFormat="1" ht="16" customHeight="1" x14ac:dyDescent="0.2"/>
    <row r="822" customFormat="1" ht="16" customHeight="1" x14ac:dyDescent="0.2"/>
    <row r="823" customFormat="1" ht="16" customHeight="1" x14ac:dyDescent="0.2"/>
    <row r="824" customFormat="1" ht="16" customHeight="1" x14ac:dyDescent="0.2"/>
    <row r="825" customFormat="1" ht="16" customHeight="1" x14ac:dyDescent="0.2"/>
    <row r="826" customFormat="1" ht="16" customHeight="1" x14ac:dyDescent="0.2"/>
    <row r="827" customFormat="1" ht="16" customHeight="1" x14ac:dyDescent="0.2"/>
    <row r="828" customFormat="1" ht="16" customHeight="1" x14ac:dyDescent="0.2"/>
    <row r="829" customFormat="1" ht="16" customHeight="1" x14ac:dyDescent="0.2"/>
    <row r="830" customFormat="1" ht="16" customHeight="1" x14ac:dyDescent="0.2"/>
    <row r="831" customFormat="1" ht="16" customHeight="1" x14ac:dyDescent="0.2"/>
    <row r="832" customFormat="1" ht="16" customHeight="1" x14ac:dyDescent="0.2"/>
    <row r="833" customFormat="1" ht="16" customHeight="1" x14ac:dyDescent="0.2"/>
    <row r="834" customFormat="1" ht="16" customHeight="1" x14ac:dyDescent="0.2"/>
    <row r="835" customFormat="1" ht="16" customHeight="1" x14ac:dyDescent="0.2"/>
    <row r="836" customFormat="1" ht="16" customHeight="1" x14ac:dyDescent="0.2"/>
    <row r="837" customFormat="1" ht="16" customHeight="1" x14ac:dyDescent="0.2"/>
    <row r="838" customFormat="1" ht="16" customHeight="1" x14ac:dyDescent="0.2"/>
    <row r="839" customFormat="1" ht="16" customHeight="1" x14ac:dyDescent="0.2"/>
    <row r="840" customFormat="1" ht="16" customHeight="1" x14ac:dyDescent="0.2"/>
    <row r="841" customFormat="1" ht="16" customHeight="1" x14ac:dyDescent="0.2"/>
    <row r="842" customFormat="1" ht="16" customHeight="1" x14ac:dyDescent="0.2"/>
    <row r="843" customFormat="1" ht="16" customHeight="1" x14ac:dyDescent="0.2"/>
    <row r="844" customFormat="1" ht="16" customHeight="1" x14ac:dyDescent="0.2"/>
    <row r="845" customFormat="1" ht="16" customHeight="1" x14ac:dyDescent="0.2"/>
    <row r="846" customFormat="1" ht="16" customHeight="1" x14ac:dyDescent="0.2"/>
    <row r="847" customFormat="1" ht="16" customHeight="1" x14ac:dyDescent="0.2"/>
    <row r="848" customFormat="1" ht="16" customHeight="1" x14ac:dyDescent="0.2"/>
    <row r="849" customFormat="1" ht="16" customHeight="1" x14ac:dyDescent="0.2"/>
    <row r="850" customFormat="1" ht="16" customHeight="1" x14ac:dyDescent="0.2"/>
    <row r="851" customFormat="1" ht="16" customHeight="1" x14ac:dyDescent="0.2"/>
    <row r="852" customFormat="1" ht="16" customHeight="1" x14ac:dyDescent="0.2"/>
    <row r="853" customFormat="1" ht="16" customHeight="1" x14ac:dyDescent="0.2"/>
    <row r="854" customFormat="1" ht="16" customHeight="1" x14ac:dyDescent="0.2"/>
    <row r="855" customFormat="1" ht="16" customHeight="1" x14ac:dyDescent="0.2"/>
    <row r="856" customFormat="1" ht="16" customHeight="1" x14ac:dyDescent="0.2"/>
    <row r="857" customFormat="1" ht="16" customHeight="1" x14ac:dyDescent="0.2"/>
    <row r="858" customFormat="1" ht="16" customHeight="1" x14ac:dyDescent="0.2"/>
    <row r="859" customFormat="1" ht="16" customHeight="1" x14ac:dyDescent="0.2"/>
    <row r="860" customFormat="1" ht="16" customHeight="1" x14ac:dyDescent="0.2"/>
    <row r="861" customFormat="1" ht="16" customHeight="1" x14ac:dyDescent="0.2"/>
    <row r="862" customFormat="1" ht="16" customHeight="1" x14ac:dyDescent="0.2"/>
    <row r="863" customFormat="1" ht="16" customHeight="1" x14ac:dyDescent="0.2"/>
    <row r="864" customFormat="1" ht="16" customHeight="1" x14ac:dyDescent="0.2"/>
    <row r="865" customFormat="1" ht="16" customHeight="1" x14ac:dyDescent="0.2"/>
    <row r="866" customFormat="1" ht="16" customHeight="1" x14ac:dyDescent="0.2"/>
    <row r="867" customFormat="1" ht="16" customHeight="1" x14ac:dyDescent="0.2"/>
    <row r="868" customFormat="1" ht="16" customHeight="1" x14ac:dyDescent="0.2"/>
    <row r="869" customFormat="1" ht="16" customHeight="1" x14ac:dyDescent="0.2"/>
    <row r="870" customFormat="1" ht="16" customHeight="1" x14ac:dyDescent="0.2"/>
    <row r="871" customFormat="1" ht="16" customHeight="1" x14ac:dyDescent="0.2"/>
    <row r="872" customFormat="1" ht="16" customHeight="1" x14ac:dyDescent="0.2"/>
    <row r="873" customFormat="1" ht="16" customHeight="1" x14ac:dyDescent="0.2"/>
    <row r="874" customFormat="1" ht="16" customHeight="1" x14ac:dyDescent="0.2"/>
    <row r="875" customFormat="1" ht="16" customHeight="1" x14ac:dyDescent="0.2"/>
    <row r="876" customFormat="1" ht="16" customHeight="1" x14ac:dyDescent="0.2"/>
    <row r="877" customFormat="1" ht="16" customHeight="1" x14ac:dyDescent="0.2"/>
    <row r="878" customFormat="1" ht="16" customHeight="1" x14ac:dyDescent="0.2"/>
    <row r="879" customFormat="1" ht="16" customHeight="1" x14ac:dyDescent="0.2"/>
    <row r="880" customFormat="1" ht="16" customHeight="1" x14ac:dyDescent="0.2"/>
    <row r="881" customFormat="1" ht="16" customHeight="1" x14ac:dyDescent="0.2"/>
    <row r="882" customFormat="1" ht="16" customHeight="1" x14ac:dyDescent="0.2"/>
    <row r="883" customFormat="1" ht="16" customHeight="1" x14ac:dyDescent="0.2"/>
    <row r="884" customFormat="1" ht="16" customHeight="1" x14ac:dyDescent="0.2"/>
    <row r="885" customFormat="1" ht="16" customHeight="1" x14ac:dyDescent="0.2"/>
    <row r="886" customFormat="1" ht="16" customHeight="1" x14ac:dyDescent="0.2"/>
    <row r="887" customFormat="1" ht="16" customHeight="1" x14ac:dyDescent="0.2"/>
    <row r="888" customFormat="1" ht="16" customHeight="1" x14ac:dyDescent="0.2"/>
    <row r="889" customFormat="1" ht="16" customHeight="1" x14ac:dyDescent="0.2"/>
    <row r="890" customFormat="1" ht="16" customHeight="1" x14ac:dyDescent="0.2"/>
    <row r="891" customFormat="1" ht="16" customHeight="1" x14ac:dyDescent="0.2"/>
    <row r="892" customFormat="1" ht="16" customHeight="1" x14ac:dyDescent="0.2"/>
    <row r="893" customFormat="1" ht="16" customHeight="1" x14ac:dyDescent="0.2"/>
    <row r="894" customFormat="1" ht="16" customHeight="1" x14ac:dyDescent="0.2"/>
    <row r="895" customFormat="1" ht="16" customHeight="1" x14ac:dyDescent="0.2"/>
    <row r="896" customFormat="1" ht="16" customHeight="1" x14ac:dyDescent="0.2"/>
    <row r="897" customFormat="1" ht="16" customHeight="1" x14ac:dyDescent="0.2"/>
    <row r="898" customFormat="1" ht="16" customHeight="1" x14ac:dyDescent="0.2"/>
    <row r="899" customFormat="1" ht="16" customHeight="1" x14ac:dyDescent="0.2"/>
    <row r="900" customFormat="1" ht="16" customHeight="1" x14ac:dyDescent="0.2"/>
    <row r="901" customFormat="1" ht="16" customHeight="1" x14ac:dyDescent="0.2"/>
    <row r="902" customFormat="1" ht="16" customHeight="1" x14ac:dyDescent="0.2"/>
    <row r="903" customFormat="1" ht="16" customHeight="1" x14ac:dyDescent="0.2"/>
    <row r="904" customFormat="1" ht="16" customHeight="1" x14ac:dyDescent="0.2"/>
    <row r="905" customFormat="1" ht="16" customHeight="1" x14ac:dyDescent="0.2"/>
    <row r="906" customFormat="1" ht="16" customHeight="1" x14ac:dyDescent="0.2"/>
    <row r="907" customFormat="1" ht="16" customHeight="1" x14ac:dyDescent="0.2"/>
    <row r="908" customFormat="1" ht="16" customHeight="1" x14ac:dyDescent="0.2"/>
    <row r="909" customFormat="1" ht="16" customHeight="1" x14ac:dyDescent="0.2"/>
    <row r="910" customFormat="1" ht="16" customHeight="1" x14ac:dyDescent="0.2"/>
    <row r="911" customFormat="1" ht="16" customHeight="1" x14ac:dyDescent="0.2"/>
    <row r="912" customFormat="1" ht="16" customHeight="1" x14ac:dyDescent="0.2"/>
    <row r="913" customFormat="1" ht="16" customHeight="1" x14ac:dyDescent="0.2"/>
    <row r="914" customFormat="1" ht="16" customHeight="1" x14ac:dyDescent="0.2"/>
    <row r="915" customFormat="1" ht="16" customHeight="1" x14ac:dyDescent="0.2"/>
    <row r="916" customFormat="1" ht="16" customHeight="1" x14ac:dyDescent="0.2"/>
    <row r="917" customFormat="1" ht="16" customHeight="1" x14ac:dyDescent="0.2"/>
    <row r="918" customFormat="1" ht="16" customHeight="1" x14ac:dyDescent="0.2"/>
    <row r="919" customFormat="1" ht="16" customHeight="1" x14ac:dyDescent="0.2"/>
    <row r="920" customFormat="1" ht="16" customHeight="1" x14ac:dyDescent="0.2"/>
    <row r="921" customFormat="1" ht="16" customHeight="1" x14ac:dyDescent="0.2"/>
    <row r="922" customFormat="1" ht="16" customHeight="1" x14ac:dyDescent="0.2"/>
    <row r="923" customFormat="1" ht="16" customHeight="1" x14ac:dyDescent="0.2"/>
    <row r="924" customFormat="1" ht="16" customHeight="1" x14ac:dyDescent="0.2"/>
    <row r="925" customFormat="1" ht="16" customHeight="1" x14ac:dyDescent="0.2"/>
    <row r="926" customFormat="1" ht="16" customHeight="1" x14ac:dyDescent="0.2"/>
    <row r="927" customFormat="1" ht="16" customHeight="1" x14ac:dyDescent="0.2"/>
    <row r="928" customFormat="1" ht="16" customHeight="1" x14ac:dyDescent="0.2"/>
    <row r="929" customFormat="1" ht="16" customHeight="1" x14ac:dyDescent="0.2"/>
    <row r="930" customFormat="1" ht="16" customHeight="1" x14ac:dyDescent="0.2"/>
    <row r="931" customFormat="1" ht="16" customHeight="1" x14ac:dyDescent="0.2"/>
    <row r="932" customFormat="1" ht="16" customHeight="1" x14ac:dyDescent="0.2"/>
    <row r="933" customFormat="1" ht="16" customHeight="1" x14ac:dyDescent="0.2"/>
    <row r="934" customFormat="1" ht="16" customHeight="1" x14ac:dyDescent="0.2"/>
    <row r="935" customFormat="1" ht="16" customHeight="1" x14ac:dyDescent="0.2"/>
    <row r="936" customFormat="1" ht="16" customHeight="1" x14ac:dyDescent="0.2"/>
    <row r="937" customFormat="1" ht="16" customHeight="1" x14ac:dyDescent="0.2"/>
    <row r="938" customFormat="1" ht="16" customHeight="1" x14ac:dyDescent="0.2"/>
    <row r="939" customFormat="1" ht="16" customHeight="1" x14ac:dyDescent="0.2"/>
    <row r="940" customFormat="1" ht="16" customHeight="1" x14ac:dyDescent="0.2"/>
    <row r="941" customFormat="1" ht="16" customHeight="1" x14ac:dyDescent="0.2"/>
    <row r="942" customFormat="1" ht="16" customHeight="1" x14ac:dyDescent="0.2"/>
    <row r="943" customFormat="1" ht="16" customHeight="1" x14ac:dyDescent="0.2"/>
    <row r="944" customFormat="1" ht="16" customHeight="1" x14ac:dyDescent="0.2"/>
    <row r="945" customFormat="1" ht="16" customHeight="1" x14ac:dyDescent="0.2"/>
    <row r="946" customFormat="1" ht="16" customHeight="1" x14ac:dyDescent="0.2"/>
    <row r="947" customFormat="1" ht="16" customHeight="1" x14ac:dyDescent="0.2"/>
    <row r="948" customFormat="1" ht="16" customHeight="1" x14ac:dyDescent="0.2"/>
    <row r="949" customFormat="1" ht="16" customHeight="1" x14ac:dyDescent="0.2"/>
    <row r="950" customFormat="1" ht="16" customHeight="1" x14ac:dyDescent="0.2"/>
    <row r="951" customFormat="1" ht="16" customHeight="1" x14ac:dyDescent="0.2"/>
    <row r="952" customFormat="1" ht="16" customHeight="1" x14ac:dyDescent="0.2"/>
    <row r="953" customFormat="1" ht="16" customHeight="1" x14ac:dyDescent="0.2"/>
    <row r="954" customFormat="1" ht="16" customHeight="1" x14ac:dyDescent="0.2"/>
    <row r="955" customFormat="1" ht="16" customHeight="1" x14ac:dyDescent="0.2"/>
    <row r="956" customFormat="1" ht="16" customHeight="1" x14ac:dyDescent="0.2"/>
    <row r="957" customFormat="1" ht="16" customHeight="1" x14ac:dyDescent="0.2"/>
    <row r="958" customFormat="1" ht="16" customHeight="1" x14ac:dyDescent="0.2"/>
    <row r="959" customFormat="1" ht="16" customHeight="1" x14ac:dyDescent="0.2"/>
    <row r="960" customFormat="1" ht="16" customHeight="1" x14ac:dyDescent="0.2"/>
    <row r="961" customFormat="1" ht="16" customHeight="1" x14ac:dyDescent="0.2"/>
    <row r="962" customFormat="1" ht="16" customHeight="1" x14ac:dyDescent="0.2"/>
    <row r="963" customFormat="1" ht="16" customHeight="1" x14ac:dyDescent="0.2"/>
    <row r="964" customFormat="1" ht="16" customHeight="1" x14ac:dyDescent="0.2"/>
    <row r="965" customFormat="1" ht="16" customHeight="1" x14ac:dyDescent="0.2"/>
    <row r="966" customFormat="1" ht="16" customHeight="1" x14ac:dyDescent="0.2"/>
    <row r="967" customFormat="1" ht="16" customHeight="1" x14ac:dyDescent="0.2"/>
    <row r="968" customFormat="1" ht="16" customHeight="1" x14ac:dyDescent="0.2"/>
    <row r="969" customFormat="1" ht="16" customHeight="1" x14ac:dyDescent="0.2"/>
    <row r="970" customFormat="1" ht="16" customHeight="1" x14ac:dyDescent="0.2"/>
    <row r="971" customFormat="1" ht="16" customHeight="1" x14ac:dyDescent="0.2"/>
    <row r="972" customFormat="1" ht="16" customHeight="1" x14ac:dyDescent="0.2"/>
    <row r="973" customFormat="1" ht="16" customHeight="1" x14ac:dyDescent="0.2"/>
    <row r="974" customFormat="1" ht="16" customHeight="1" x14ac:dyDescent="0.2"/>
    <row r="975" customFormat="1" ht="16" customHeight="1" x14ac:dyDescent="0.2"/>
    <row r="976" customFormat="1" ht="16" customHeight="1" x14ac:dyDescent="0.2"/>
    <row r="977" customFormat="1" ht="16" customHeight="1" x14ac:dyDescent="0.2"/>
    <row r="978" customFormat="1" ht="16" customHeight="1" x14ac:dyDescent="0.2"/>
    <row r="979" customFormat="1" ht="16" customHeight="1" x14ac:dyDescent="0.2"/>
    <row r="980" customFormat="1" ht="16" customHeight="1" x14ac:dyDescent="0.2"/>
    <row r="981" customFormat="1" ht="16" customHeight="1" x14ac:dyDescent="0.2"/>
    <row r="982" customFormat="1" ht="16" customHeight="1" x14ac:dyDescent="0.2"/>
    <row r="983" customFormat="1" ht="16" customHeight="1" x14ac:dyDescent="0.2"/>
    <row r="984" customFormat="1" ht="16" customHeight="1" x14ac:dyDescent="0.2"/>
    <row r="985" customFormat="1" ht="16" customHeight="1" x14ac:dyDescent="0.2"/>
    <row r="986" customFormat="1" ht="16" customHeight="1" x14ac:dyDescent="0.2"/>
    <row r="987" customFormat="1" ht="16" customHeight="1" x14ac:dyDescent="0.2"/>
    <row r="988" customFormat="1" ht="16" customHeight="1" x14ac:dyDescent="0.2"/>
    <row r="989" customFormat="1" ht="16" customHeight="1" x14ac:dyDescent="0.2"/>
    <row r="990" customFormat="1" ht="16" customHeight="1" x14ac:dyDescent="0.2"/>
    <row r="991" customFormat="1" ht="16" customHeight="1" x14ac:dyDescent="0.2"/>
    <row r="992" customFormat="1" ht="16" customHeight="1" x14ac:dyDescent="0.2"/>
    <row r="993" customFormat="1" ht="16" customHeight="1" x14ac:dyDescent="0.2"/>
    <row r="994" customFormat="1" ht="16" customHeight="1" x14ac:dyDescent="0.2"/>
    <row r="995" customFormat="1" ht="16" customHeight="1" x14ac:dyDescent="0.2"/>
    <row r="996" customFormat="1" ht="16" customHeight="1" x14ac:dyDescent="0.2"/>
    <row r="997" customFormat="1" ht="16" customHeight="1" x14ac:dyDescent="0.2"/>
    <row r="998" customFormat="1" ht="16" customHeight="1" x14ac:dyDescent="0.2"/>
    <row r="999" customFormat="1" ht="16" customHeight="1" x14ac:dyDescent="0.2"/>
    <row r="1000" customFormat="1" ht="16" customHeight="1" x14ac:dyDescent="0.2"/>
    <row r="1001" customFormat="1" ht="16" customHeight="1" x14ac:dyDescent="0.2"/>
    <row r="1002" customFormat="1" ht="16" customHeight="1" x14ac:dyDescent="0.2"/>
    <row r="1003" customFormat="1" ht="16" customHeight="1" x14ac:dyDescent="0.2"/>
    <row r="1004" customFormat="1" ht="16" customHeight="1" x14ac:dyDescent="0.2"/>
    <row r="1005" customFormat="1" ht="16" customHeight="1" x14ac:dyDescent="0.2"/>
    <row r="1006" customFormat="1" ht="16" customHeight="1" x14ac:dyDescent="0.2"/>
    <row r="1007" customFormat="1" ht="16" customHeight="1" x14ac:dyDescent="0.2"/>
    <row r="1008" customFormat="1" ht="16" customHeight="1" x14ac:dyDescent="0.2"/>
    <row r="1009" customFormat="1" ht="16" customHeight="1" x14ac:dyDescent="0.2"/>
    <row r="1010" customFormat="1" ht="16" customHeight="1" x14ac:dyDescent="0.2"/>
    <row r="1011" customFormat="1" ht="16" customHeight="1" x14ac:dyDescent="0.2"/>
    <row r="1012" customFormat="1" ht="16" customHeight="1" x14ac:dyDescent="0.2"/>
    <row r="1013" customFormat="1" ht="16" customHeight="1" x14ac:dyDescent="0.2"/>
    <row r="1014" customFormat="1" ht="16" customHeight="1" x14ac:dyDescent="0.2"/>
    <row r="1015" customFormat="1" ht="16" customHeight="1" x14ac:dyDescent="0.2"/>
    <row r="1016" customFormat="1" ht="16" customHeight="1" x14ac:dyDescent="0.2"/>
    <row r="1017" customFormat="1" ht="16" customHeight="1" x14ac:dyDescent="0.2"/>
    <row r="1018" customFormat="1" ht="16" customHeight="1" x14ac:dyDescent="0.2"/>
    <row r="1019" customFormat="1" ht="16" customHeight="1" x14ac:dyDescent="0.2"/>
    <row r="1020" customFormat="1" ht="16" customHeight="1" x14ac:dyDescent="0.2"/>
    <row r="1021" customFormat="1" ht="16" customHeight="1" x14ac:dyDescent="0.2"/>
    <row r="1022" customFormat="1" ht="16" customHeight="1" x14ac:dyDescent="0.2"/>
    <row r="1023" customFormat="1" ht="16" customHeight="1" x14ac:dyDescent="0.2"/>
    <row r="1024" customFormat="1" ht="16" customHeight="1" x14ac:dyDescent="0.2"/>
    <row r="1025" customFormat="1" ht="16" customHeight="1" x14ac:dyDescent="0.2"/>
    <row r="1026" customFormat="1" ht="16" customHeight="1" x14ac:dyDescent="0.2"/>
    <row r="1027" customFormat="1" ht="16" customHeight="1" x14ac:dyDescent="0.2"/>
    <row r="1028" customFormat="1" ht="16" customHeight="1" x14ac:dyDescent="0.2"/>
    <row r="1029" customFormat="1" ht="16" customHeight="1" x14ac:dyDescent="0.2"/>
    <row r="1030" customFormat="1" ht="16" customHeight="1" x14ac:dyDescent="0.2"/>
    <row r="1031" customFormat="1" ht="16" customHeight="1" x14ac:dyDescent="0.2"/>
    <row r="1032" customFormat="1" ht="16" customHeight="1" x14ac:dyDescent="0.2"/>
    <row r="1033" customFormat="1" ht="16" customHeight="1" x14ac:dyDescent="0.2"/>
    <row r="1034" customFormat="1" ht="16" customHeight="1" x14ac:dyDescent="0.2"/>
    <row r="1035" customFormat="1" ht="16" customHeight="1" x14ac:dyDescent="0.2"/>
    <row r="1036" customFormat="1" ht="16" customHeight="1" x14ac:dyDescent="0.2"/>
    <row r="1037" customFormat="1" ht="16" customHeight="1" x14ac:dyDescent="0.2"/>
    <row r="1038" customFormat="1" ht="16" customHeight="1" x14ac:dyDescent="0.2"/>
    <row r="1039" customFormat="1" ht="16" customHeight="1" x14ac:dyDescent="0.2"/>
    <row r="1040" customFormat="1" ht="16" customHeight="1" x14ac:dyDescent="0.2"/>
    <row r="1041" customFormat="1" ht="16" customHeight="1" x14ac:dyDescent="0.2"/>
    <row r="1042" customFormat="1" ht="16" customHeight="1" x14ac:dyDescent="0.2"/>
    <row r="1043" customFormat="1" ht="16" customHeight="1" x14ac:dyDescent="0.2"/>
    <row r="1044" customFormat="1" ht="16" customHeight="1" x14ac:dyDescent="0.2"/>
    <row r="1045" customFormat="1" ht="16" customHeight="1" x14ac:dyDescent="0.2"/>
    <row r="1046" customFormat="1" ht="16" customHeight="1" x14ac:dyDescent="0.2"/>
    <row r="1047" customFormat="1" ht="16" customHeight="1" x14ac:dyDescent="0.2"/>
    <row r="1048" customFormat="1" ht="16" customHeight="1" x14ac:dyDescent="0.2"/>
    <row r="1049" customFormat="1" ht="16" customHeight="1" x14ac:dyDescent="0.2"/>
    <row r="1050" customFormat="1" ht="16" customHeight="1" x14ac:dyDescent="0.2"/>
    <row r="1051" customFormat="1" ht="16" customHeight="1" x14ac:dyDescent="0.2"/>
    <row r="1052" customFormat="1" ht="16" customHeight="1" x14ac:dyDescent="0.2"/>
    <row r="1053" customFormat="1" ht="16" customHeight="1" x14ac:dyDescent="0.2"/>
    <row r="1054" customFormat="1" ht="16" customHeight="1" x14ac:dyDescent="0.2"/>
    <row r="1055" customFormat="1" ht="16" customHeight="1" x14ac:dyDescent="0.2"/>
    <row r="1056" customFormat="1" ht="16" customHeight="1" x14ac:dyDescent="0.2"/>
    <row r="1057" customFormat="1" ht="16" customHeight="1" x14ac:dyDescent="0.2"/>
    <row r="1058" customFormat="1" ht="16" customHeight="1" x14ac:dyDescent="0.2"/>
    <row r="1059" customFormat="1" ht="16" customHeight="1" x14ac:dyDescent="0.2"/>
    <row r="1060" customFormat="1" ht="16" customHeight="1" x14ac:dyDescent="0.2"/>
    <row r="1061" customFormat="1" ht="16" customHeight="1" x14ac:dyDescent="0.2"/>
    <row r="1062" customFormat="1" ht="16" customHeight="1" x14ac:dyDescent="0.2"/>
    <row r="1063" customFormat="1" ht="16" customHeight="1" x14ac:dyDescent="0.2"/>
    <row r="1064" customFormat="1" ht="16" customHeight="1" x14ac:dyDescent="0.2"/>
    <row r="1065" customFormat="1" ht="16" customHeight="1" x14ac:dyDescent="0.2"/>
    <row r="1066" customFormat="1" ht="16" customHeight="1" x14ac:dyDescent="0.2"/>
    <row r="1067" customFormat="1" ht="16" customHeight="1" x14ac:dyDescent="0.2"/>
    <row r="1068" customFormat="1" ht="16" customHeight="1" x14ac:dyDescent="0.2"/>
    <row r="1069" customFormat="1" ht="16" customHeight="1" x14ac:dyDescent="0.2"/>
    <row r="1070" customFormat="1" ht="16" customHeight="1" x14ac:dyDescent="0.2"/>
    <row r="1071" customFormat="1" ht="16" customHeight="1" x14ac:dyDescent="0.2"/>
    <row r="1072" customFormat="1" ht="16" customHeight="1" x14ac:dyDescent="0.2"/>
    <row r="1073" customFormat="1" ht="16" customHeight="1" x14ac:dyDescent="0.2"/>
    <row r="1074" customFormat="1" ht="16" customHeight="1" x14ac:dyDescent="0.2"/>
    <row r="1075" customFormat="1" ht="16" customHeight="1" x14ac:dyDescent="0.2"/>
    <row r="1076" customFormat="1" ht="16" customHeight="1" x14ac:dyDescent="0.2"/>
    <row r="1077" customFormat="1" ht="16" customHeight="1" x14ac:dyDescent="0.2"/>
    <row r="1078" customFormat="1" ht="16" customHeight="1" x14ac:dyDescent="0.2"/>
    <row r="1079" customFormat="1" ht="16" customHeight="1" x14ac:dyDescent="0.2"/>
    <row r="1080" customFormat="1" ht="16" customHeight="1" x14ac:dyDescent="0.2"/>
    <row r="1081" customFormat="1" ht="16" customHeight="1" x14ac:dyDescent="0.2"/>
    <row r="1082" customFormat="1" ht="16" customHeight="1" x14ac:dyDescent="0.2"/>
    <row r="1083" customFormat="1" ht="16" customHeight="1" x14ac:dyDescent="0.2"/>
    <row r="1084" customFormat="1" ht="16" customHeight="1" x14ac:dyDescent="0.2"/>
    <row r="1085" customFormat="1" ht="16" customHeight="1" x14ac:dyDescent="0.2"/>
    <row r="1086" customFormat="1" ht="16" customHeight="1" x14ac:dyDescent="0.2"/>
    <row r="1087" customFormat="1" ht="16" customHeight="1" x14ac:dyDescent="0.2"/>
    <row r="1088" customFormat="1" ht="16" customHeight="1" x14ac:dyDescent="0.2"/>
    <row r="1089" customFormat="1" ht="16" customHeight="1" x14ac:dyDescent="0.2"/>
    <row r="1090" customFormat="1" ht="16" customHeight="1" x14ac:dyDescent="0.2"/>
    <row r="1091" customFormat="1" ht="16" customHeight="1" x14ac:dyDescent="0.2"/>
    <row r="1092" customFormat="1" ht="16" customHeight="1" x14ac:dyDescent="0.2"/>
    <row r="1093" customFormat="1" ht="16" customHeight="1" x14ac:dyDescent="0.2"/>
    <row r="1094" customFormat="1" ht="16" customHeight="1" x14ac:dyDescent="0.2"/>
    <row r="1095" customFormat="1" ht="16" customHeight="1" x14ac:dyDescent="0.2"/>
    <row r="1096" customFormat="1" ht="16" customHeight="1" x14ac:dyDescent="0.2"/>
    <row r="1097" customFormat="1" ht="16" customHeight="1" x14ac:dyDescent="0.2"/>
    <row r="1098" customFormat="1" ht="16" customHeight="1" x14ac:dyDescent="0.2"/>
    <row r="1099" customFormat="1" ht="16" customHeight="1" x14ac:dyDescent="0.2"/>
    <row r="1100" customFormat="1" ht="16" customHeight="1" x14ac:dyDescent="0.2"/>
    <row r="1101" customFormat="1" ht="16" customHeight="1" x14ac:dyDescent="0.2"/>
    <row r="1102" customFormat="1" ht="16" customHeight="1" x14ac:dyDescent="0.2"/>
    <row r="1103" customFormat="1" ht="16" customHeight="1" x14ac:dyDescent="0.2"/>
    <row r="1104" customFormat="1" ht="16" customHeight="1" x14ac:dyDescent="0.2"/>
    <row r="1105" customFormat="1" ht="16" customHeight="1" x14ac:dyDescent="0.2"/>
    <row r="1106" customFormat="1" ht="16" customHeight="1" x14ac:dyDescent="0.2"/>
    <row r="1107" customFormat="1" ht="16" customHeight="1" x14ac:dyDescent="0.2"/>
    <row r="1108" customFormat="1" ht="16" customHeight="1" x14ac:dyDescent="0.2"/>
    <row r="1109" customFormat="1" ht="16" customHeight="1" x14ac:dyDescent="0.2"/>
    <row r="1110" customFormat="1" ht="16" customHeight="1" x14ac:dyDescent="0.2"/>
    <row r="1111" customFormat="1" ht="16" customHeight="1" x14ac:dyDescent="0.2"/>
    <row r="1112" customFormat="1" ht="16" customHeight="1" x14ac:dyDescent="0.2"/>
    <row r="1113" customFormat="1" ht="16" customHeight="1" x14ac:dyDescent="0.2"/>
    <row r="1114" customFormat="1" ht="16" customHeight="1" x14ac:dyDescent="0.2"/>
    <row r="1115" customFormat="1" ht="16" customHeight="1" x14ac:dyDescent="0.2"/>
    <row r="1116" customFormat="1" ht="16" customHeight="1" x14ac:dyDescent="0.2"/>
    <row r="1117" customFormat="1" ht="16" customHeight="1" x14ac:dyDescent="0.2"/>
    <row r="1118" customFormat="1" ht="16" customHeight="1" x14ac:dyDescent="0.2"/>
    <row r="1119" customFormat="1" ht="16" customHeight="1" x14ac:dyDescent="0.2"/>
    <row r="1120" customFormat="1" ht="16" customHeight="1" x14ac:dyDescent="0.2"/>
    <row r="1121" customFormat="1" ht="16" customHeight="1" x14ac:dyDescent="0.2"/>
    <row r="1122" customFormat="1" ht="16" customHeight="1" x14ac:dyDescent="0.2"/>
    <row r="1123" customFormat="1" ht="16" customHeight="1" x14ac:dyDescent="0.2"/>
    <row r="1124" customFormat="1" ht="16" customHeight="1" x14ac:dyDescent="0.2"/>
    <row r="1125" customFormat="1" ht="16" customHeight="1" x14ac:dyDescent="0.2"/>
    <row r="1126" customFormat="1" ht="16" customHeight="1" x14ac:dyDescent="0.2"/>
    <row r="1127" customFormat="1" ht="16" customHeight="1" x14ac:dyDescent="0.2"/>
    <row r="1128" customFormat="1" ht="16" customHeight="1" x14ac:dyDescent="0.2"/>
    <row r="1129" customFormat="1" ht="16" customHeight="1" x14ac:dyDescent="0.2"/>
    <row r="1130" customFormat="1" ht="16" customHeight="1" x14ac:dyDescent="0.2"/>
    <row r="1131" customFormat="1" ht="16" customHeight="1" x14ac:dyDescent="0.2"/>
    <row r="1132" customFormat="1" ht="16" customHeight="1" x14ac:dyDescent="0.2"/>
    <row r="1133" customFormat="1" ht="16" customHeight="1" x14ac:dyDescent="0.2"/>
    <row r="1134" customFormat="1" ht="16" customHeight="1" x14ac:dyDescent="0.2"/>
    <row r="1135" customFormat="1" ht="16" customHeight="1" x14ac:dyDescent="0.2"/>
    <row r="1136" customFormat="1" ht="16" customHeight="1" x14ac:dyDescent="0.2"/>
    <row r="1137" customFormat="1" ht="16" customHeight="1" x14ac:dyDescent="0.2"/>
    <row r="1138" customFormat="1" ht="16" customHeight="1" x14ac:dyDescent="0.2"/>
    <row r="1139" customFormat="1" ht="16" customHeight="1" x14ac:dyDescent="0.2"/>
    <row r="1140" customFormat="1" ht="16" customHeight="1" x14ac:dyDescent="0.2"/>
    <row r="1141" customFormat="1" ht="16" customHeight="1" x14ac:dyDescent="0.2"/>
    <row r="1142" customFormat="1" ht="16" customHeight="1" x14ac:dyDescent="0.2"/>
    <row r="1143" customFormat="1" ht="16" customHeight="1" x14ac:dyDescent="0.2"/>
    <row r="1144" customFormat="1" ht="16" customHeight="1" x14ac:dyDescent="0.2"/>
    <row r="1145" customFormat="1" ht="16" customHeight="1" x14ac:dyDescent="0.2"/>
    <row r="1146" customFormat="1" ht="16" customHeight="1" x14ac:dyDescent="0.2"/>
    <row r="1147" customFormat="1" ht="16" customHeight="1" x14ac:dyDescent="0.2"/>
    <row r="1148" customFormat="1" ht="16" customHeight="1" x14ac:dyDescent="0.2"/>
    <row r="1149" customFormat="1" ht="16" customHeight="1" x14ac:dyDescent="0.2"/>
    <row r="1150" customFormat="1" ht="16" customHeight="1" x14ac:dyDescent="0.2"/>
    <row r="1151" customFormat="1" ht="16" customHeight="1" x14ac:dyDescent="0.2"/>
    <row r="1152" customFormat="1" ht="16" customHeight="1" x14ac:dyDescent="0.2"/>
    <row r="1153" customFormat="1" ht="16" customHeight="1" x14ac:dyDescent="0.2"/>
    <row r="1154" customFormat="1" ht="16" customHeight="1" x14ac:dyDescent="0.2"/>
    <row r="1155" customFormat="1" ht="16" customHeight="1" x14ac:dyDescent="0.2"/>
    <row r="1156" customFormat="1" ht="16" customHeight="1" x14ac:dyDescent="0.2"/>
    <row r="1157" customFormat="1" ht="16" customHeight="1" x14ac:dyDescent="0.2"/>
    <row r="1158" customFormat="1" ht="16" customHeight="1" x14ac:dyDescent="0.2"/>
    <row r="1159" customFormat="1" ht="16" customHeight="1" x14ac:dyDescent="0.2"/>
    <row r="1160" customFormat="1" ht="16" customHeight="1" x14ac:dyDescent="0.2"/>
    <row r="1161" customFormat="1" ht="16" customHeight="1" x14ac:dyDescent="0.2"/>
    <row r="1162" customFormat="1" ht="16" customHeight="1" x14ac:dyDescent="0.2"/>
    <row r="1163" customFormat="1" ht="16" customHeight="1" x14ac:dyDescent="0.2"/>
    <row r="1164" customFormat="1" ht="16" customHeight="1" x14ac:dyDescent="0.2"/>
    <row r="1165" customFormat="1" ht="16" customHeight="1" x14ac:dyDescent="0.2"/>
    <row r="1166" customFormat="1" ht="16" customHeight="1" x14ac:dyDescent="0.2"/>
    <row r="1167" customFormat="1" ht="16" customHeight="1" x14ac:dyDescent="0.2"/>
    <row r="1168" customFormat="1" ht="16" customHeight="1" x14ac:dyDescent="0.2"/>
    <row r="1169" customFormat="1" ht="16" customHeight="1" x14ac:dyDescent="0.2"/>
    <row r="1170" customFormat="1" ht="16" customHeight="1" x14ac:dyDescent="0.2"/>
    <row r="1171" customFormat="1" ht="16" customHeight="1" x14ac:dyDescent="0.2"/>
    <row r="1172" customFormat="1" ht="16" customHeight="1" x14ac:dyDescent="0.2"/>
    <row r="1173" customFormat="1" ht="16" customHeight="1" x14ac:dyDescent="0.2"/>
    <row r="1174" customFormat="1" ht="16" customHeight="1" x14ac:dyDescent="0.2"/>
    <row r="1175" customFormat="1" ht="16" customHeight="1" x14ac:dyDescent="0.2"/>
    <row r="1176" customFormat="1" ht="16" customHeight="1" x14ac:dyDescent="0.2"/>
    <row r="1177" customFormat="1" ht="16" customHeight="1" x14ac:dyDescent="0.2"/>
    <row r="1178" customFormat="1" ht="16" customHeight="1" x14ac:dyDescent="0.2"/>
    <row r="1179" customFormat="1" ht="16" customHeight="1" x14ac:dyDescent="0.2"/>
    <row r="1180" customFormat="1" ht="16" customHeight="1" x14ac:dyDescent="0.2"/>
    <row r="1181" customFormat="1" ht="16" customHeight="1" x14ac:dyDescent="0.2"/>
    <row r="1182" customFormat="1" ht="16" customHeight="1" x14ac:dyDescent="0.2"/>
    <row r="1183" customFormat="1" ht="16" customHeight="1" x14ac:dyDescent="0.2"/>
    <row r="1184" customFormat="1" ht="16" customHeight="1" x14ac:dyDescent="0.2"/>
    <row r="1185" customFormat="1" ht="16" customHeight="1" x14ac:dyDescent="0.2"/>
    <row r="1186" customFormat="1" ht="16" customHeight="1" x14ac:dyDescent="0.2"/>
    <row r="1187" customFormat="1" ht="16" customHeight="1" x14ac:dyDescent="0.2"/>
    <row r="1188" customFormat="1" ht="16" customHeight="1" x14ac:dyDescent="0.2"/>
    <row r="1189" customFormat="1" ht="16" customHeight="1" x14ac:dyDescent="0.2"/>
    <row r="1190" customFormat="1" ht="16" customHeight="1" x14ac:dyDescent="0.2"/>
    <row r="1191" customFormat="1" ht="16" customHeight="1" x14ac:dyDescent="0.2"/>
    <row r="1192" customFormat="1" ht="16" customHeight="1" x14ac:dyDescent="0.2"/>
    <row r="1193" customFormat="1" ht="16" customHeight="1" x14ac:dyDescent="0.2"/>
    <row r="1194" customFormat="1" ht="16" customHeight="1" x14ac:dyDescent="0.2"/>
    <row r="1195" customFormat="1" ht="16" customHeight="1" x14ac:dyDescent="0.2"/>
    <row r="1196" customFormat="1" ht="16" customHeight="1" x14ac:dyDescent="0.2"/>
    <row r="1197" customFormat="1" ht="16" customHeight="1" x14ac:dyDescent="0.2"/>
    <row r="1198" customFormat="1" ht="16" customHeight="1" x14ac:dyDescent="0.2"/>
    <row r="1199" customFormat="1" ht="16" customHeight="1" x14ac:dyDescent="0.2"/>
    <row r="1200" customFormat="1" ht="16" customHeight="1" x14ac:dyDescent="0.2"/>
    <row r="1201" customFormat="1" ht="16" customHeight="1" x14ac:dyDescent="0.2"/>
    <row r="1202" customFormat="1" ht="16" customHeight="1" x14ac:dyDescent="0.2"/>
    <row r="1203" customFormat="1" ht="16" customHeight="1" x14ac:dyDescent="0.2"/>
    <row r="1204" customFormat="1" ht="16" customHeight="1" x14ac:dyDescent="0.2"/>
    <row r="1205" customFormat="1" ht="16" customHeight="1" x14ac:dyDescent="0.2"/>
    <row r="1206" customFormat="1" ht="16" customHeight="1" x14ac:dyDescent="0.2"/>
    <row r="1207" customFormat="1" ht="16" customHeight="1" x14ac:dyDescent="0.2"/>
    <row r="1208" customFormat="1" ht="16" customHeight="1" x14ac:dyDescent="0.2"/>
    <row r="1209" customFormat="1" ht="16" customHeight="1" x14ac:dyDescent="0.2"/>
    <row r="1210" customFormat="1" ht="16" customHeight="1" x14ac:dyDescent="0.2"/>
    <row r="1211" customFormat="1" ht="16" customHeight="1" x14ac:dyDescent="0.2"/>
    <row r="1212" customFormat="1" ht="16" customHeight="1" x14ac:dyDescent="0.2"/>
    <row r="1213" customFormat="1" ht="16" customHeight="1" x14ac:dyDescent="0.2"/>
    <row r="1214" customFormat="1" ht="16" customHeight="1" x14ac:dyDescent="0.2"/>
    <row r="1215" customFormat="1" ht="16" customHeight="1" x14ac:dyDescent="0.2"/>
    <row r="1216" customFormat="1" ht="16" customHeight="1" x14ac:dyDescent="0.2"/>
    <row r="1217" customFormat="1" ht="16" customHeight="1" x14ac:dyDescent="0.2"/>
    <row r="1218" customFormat="1" ht="16" customHeight="1" x14ac:dyDescent="0.2"/>
    <row r="1219" customFormat="1" ht="16" customHeight="1" x14ac:dyDescent="0.2"/>
    <row r="1220" customFormat="1" ht="16" customHeight="1" x14ac:dyDescent="0.2"/>
    <row r="1221" customFormat="1" ht="16" customHeight="1" x14ac:dyDescent="0.2"/>
    <row r="1222" customFormat="1" ht="16" customHeight="1" x14ac:dyDescent="0.2"/>
    <row r="1223" customFormat="1" ht="16" customHeight="1" x14ac:dyDescent="0.2"/>
    <row r="1224" customFormat="1" ht="16" customHeight="1" x14ac:dyDescent="0.2"/>
    <row r="1225" customFormat="1" ht="16" customHeight="1" x14ac:dyDescent="0.2"/>
    <row r="1226" customFormat="1" ht="16" customHeight="1" x14ac:dyDescent="0.2"/>
    <row r="1227" customFormat="1" ht="16" customHeight="1" x14ac:dyDescent="0.2"/>
    <row r="1228" customFormat="1" ht="16" customHeight="1" x14ac:dyDescent="0.2"/>
    <row r="1229" customFormat="1" ht="16" customHeight="1" x14ac:dyDescent="0.2"/>
    <row r="1230" customFormat="1" ht="16" customHeight="1" x14ac:dyDescent="0.2"/>
    <row r="1231" customFormat="1" ht="16" customHeight="1" x14ac:dyDescent="0.2"/>
    <row r="1232" customFormat="1" ht="16" customHeight="1" x14ac:dyDescent="0.2"/>
    <row r="1233" customFormat="1" ht="16" customHeight="1" x14ac:dyDescent="0.2"/>
    <row r="1234" customFormat="1" ht="16" customHeight="1" x14ac:dyDescent="0.2"/>
    <row r="1235" customFormat="1" ht="16" customHeight="1" x14ac:dyDescent="0.2"/>
    <row r="1236" customFormat="1" ht="16" customHeight="1" x14ac:dyDescent="0.2"/>
    <row r="1237" customFormat="1" ht="16" customHeight="1" x14ac:dyDescent="0.2"/>
    <row r="1238" customFormat="1" ht="16" customHeight="1" x14ac:dyDescent="0.2"/>
    <row r="1239" customFormat="1" ht="16" customHeight="1" x14ac:dyDescent="0.2"/>
    <row r="1240" customFormat="1" ht="16" customHeight="1" x14ac:dyDescent="0.2"/>
    <row r="1241" customFormat="1" ht="16" customHeight="1" x14ac:dyDescent="0.2"/>
    <row r="1242" customFormat="1" ht="16" customHeight="1" x14ac:dyDescent="0.2"/>
    <row r="1243" customFormat="1" ht="16" customHeight="1" x14ac:dyDescent="0.2"/>
    <row r="1244" customFormat="1" ht="16" customHeight="1" x14ac:dyDescent="0.2"/>
    <row r="1245" customFormat="1" ht="16" customHeight="1" x14ac:dyDescent="0.2"/>
    <row r="1246" customFormat="1" ht="16" customHeight="1" x14ac:dyDescent="0.2"/>
    <row r="1247" customFormat="1" ht="16" customHeight="1" x14ac:dyDescent="0.2"/>
    <row r="1248" customFormat="1" ht="16" customHeight="1" x14ac:dyDescent="0.2"/>
    <row r="1249" customFormat="1" ht="16" customHeight="1" x14ac:dyDescent="0.2"/>
    <row r="1250" customFormat="1" ht="16" customHeight="1" x14ac:dyDescent="0.2"/>
    <row r="1251" customFormat="1" ht="16" customHeight="1" x14ac:dyDescent="0.2"/>
    <row r="1252" customFormat="1" ht="16" customHeight="1" x14ac:dyDescent="0.2"/>
    <row r="1253" customFormat="1" ht="16" customHeight="1" x14ac:dyDescent="0.2"/>
    <row r="1254" customFormat="1" ht="16" customHeight="1" x14ac:dyDescent="0.2"/>
    <row r="1255" customFormat="1" ht="16" customHeight="1" x14ac:dyDescent="0.2"/>
    <row r="1256" customFormat="1" ht="16" customHeight="1" x14ac:dyDescent="0.2"/>
    <row r="1257" customFormat="1" ht="16" customHeight="1" x14ac:dyDescent="0.2"/>
    <row r="1258" customFormat="1" ht="16" customHeight="1" x14ac:dyDescent="0.2"/>
    <row r="1259" customFormat="1" ht="16" customHeight="1" x14ac:dyDescent="0.2"/>
    <row r="1260" customFormat="1" ht="16" customHeight="1" x14ac:dyDescent="0.2"/>
    <row r="1261" customFormat="1" ht="16" customHeight="1" x14ac:dyDescent="0.2"/>
    <row r="1262" customFormat="1" ht="16" customHeight="1" x14ac:dyDescent="0.2"/>
    <row r="1263" customFormat="1" ht="16" customHeight="1" x14ac:dyDescent="0.2"/>
    <row r="1264" customFormat="1" ht="16" customHeight="1" x14ac:dyDescent="0.2"/>
    <row r="1265" customFormat="1" ht="16" customHeight="1" x14ac:dyDescent="0.2"/>
    <row r="1266" customFormat="1" ht="16" customHeight="1" x14ac:dyDescent="0.2"/>
    <row r="1267" customFormat="1" ht="16" customHeight="1" x14ac:dyDescent="0.2"/>
    <row r="1268" customFormat="1" ht="16" customHeight="1" x14ac:dyDescent="0.2"/>
    <row r="1269" customFormat="1" ht="16" customHeight="1" x14ac:dyDescent="0.2"/>
    <row r="1270" customFormat="1" ht="16" customHeight="1" x14ac:dyDescent="0.2"/>
    <row r="1271" customFormat="1" ht="16" customHeight="1" x14ac:dyDescent="0.2"/>
    <row r="1272" customFormat="1" ht="16" customHeight="1" x14ac:dyDescent="0.2"/>
    <row r="1273" customFormat="1" ht="16" customHeight="1" x14ac:dyDescent="0.2"/>
    <row r="1274" customFormat="1" ht="16" customHeight="1" x14ac:dyDescent="0.2"/>
    <row r="1275" customFormat="1" ht="16" customHeight="1" x14ac:dyDescent="0.2"/>
    <row r="1276" customFormat="1" ht="16" customHeight="1" x14ac:dyDescent="0.2"/>
    <row r="1277" customFormat="1" ht="16" customHeight="1" x14ac:dyDescent="0.2"/>
    <row r="1278" customFormat="1" ht="16" customHeight="1" x14ac:dyDescent="0.2"/>
    <row r="1279" customFormat="1" ht="16" customHeight="1" x14ac:dyDescent="0.2"/>
    <row r="1280" customFormat="1" ht="16" customHeight="1" x14ac:dyDescent="0.2"/>
    <row r="1281" customFormat="1" ht="16" customHeight="1" x14ac:dyDescent="0.2"/>
    <row r="1282" customFormat="1" ht="16" customHeight="1" x14ac:dyDescent="0.2"/>
    <row r="1283" customFormat="1" ht="16" customHeight="1" x14ac:dyDescent="0.2"/>
    <row r="1284" customFormat="1" ht="16" customHeight="1" x14ac:dyDescent="0.2"/>
    <row r="1285" customFormat="1" ht="16" customHeight="1" x14ac:dyDescent="0.2"/>
    <row r="1286" customFormat="1" ht="16" customHeight="1" x14ac:dyDescent="0.2"/>
    <row r="1287" customFormat="1" ht="16" customHeight="1" x14ac:dyDescent="0.2"/>
    <row r="1288" customFormat="1" ht="16" customHeight="1" x14ac:dyDescent="0.2"/>
    <row r="1289" customFormat="1" ht="16" customHeight="1" x14ac:dyDescent="0.2"/>
    <row r="1290" customFormat="1" ht="16" customHeight="1" x14ac:dyDescent="0.2"/>
    <row r="1291" customFormat="1" ht="16" customHeight="1" x14ac:dyDescent="0.2"/>
    <row r="1292" customFormat="1" ht="16" customHeight="1" x14ac:dyDescent="0.2"/>
    <row r="1293" customFormat="1" ht="16" customHeight="1" x14ac:dyDescent="0.2"/>
    <row r="1294" customFormat="1" ht="16" customHeight="1" x14ac:dyDescent="0.2"/>
    <row r="1295" customFormat="1" ht="16" customHeight="1" x14ac:dyDescent="0.2"/>
    <row r="1296" customFormat="1" ht="16" customHeight="1" x14ac:dyDescent="0.2"/>
    <row r="1297" customFormat="1" ht="16" customHeight="1" x14ac:dyDescent="0.2"/>
    <row r="1298" customFormat="1" ht="16" customHeight="1" x14ac:dyDescent="0.2"/>
    <row r="1299" customFormat="1" ht="16" customHeight="1" x14ac:dyDescent="0.2"/>
    <row r="1300" customFormat="1" ht="16" customHeight="1" x14ac:dyDescent="0.2"/>
    <row r="1301" customFormat="1" ht="16" customHeight="1" x14ac:dyDescent="0.2"/>
    <row r="1302" customFormat="1" ht="16" customHeight="1" x14ac:dyDescent="0.2"/>
    <row r="1303" customFormat="1" ht="16" customHeight="1" x14ac:dyDescent="0.2"/>
    <row r="1304" customFormat="1" ht="16" customHeight="1" x14ac:dyDescent="0.2"/>
    <row r="1305" customFormat="1" ht="16" customHeight="1" x14ac:dyDescent="0.2"/>
    <row r="1306" customFormat="1" ht="16" customHeight="1" x14ac:dyDescent="0.2"/>
    <row r="1307" customFormat="1" ht="16" customHeight="1" x14ac:dyDescent="0.2"/>
    <row r="1308" customFormat="1" ht="16" customHeight="1" x14ac:dyDescent="0.2"/>
    <row r="1309" customFormat="1" ht="16" customHeight="1" x14ac:dyDescent="0.2"/>
    <row r="1310" customFormat="1" ht="16" customHeight="1" x14ac:dyDescent="0.2"/>
    <row r="1311" customFormat="1" ht="16" customHeight="1" x14ac:dyDescent="0.2"/>
    <row r="1312" customFormat="1" ht="16" customHeight="1" x14ac:dyDescent="0.2"/>
    <row r="1313" customFormat="1" ht="16" customHeight="1" x14ac:dyDescent="0.2"/>
    <row r="1314" customFormat="1" ht="16" customHeight="1" x14ac:dyDescent="0.2"/>
    <row r="1315" customFormat="1" ht="16" customHeight="1" x14ac:dyDescent="0.2"/>
    <row r="1316" customFormat="1" ht="16" customHeight="1" x14ac:dyDescent="0.2"/>
    <row r="1317" customFormat="1" ht="16" customHeight="1" x14ac:dyDescent="0.2"/>
    <row r="1318" customFormat="1" ht="16" customHeight="1" x14ac:dyDescent="0.2"/>
    <row r="1319" customFormat="1" ht="16" customHeight="1" x14ac:dyDescent="0.2"/>
    <row r="1320" customFormat="1" ht="16" customHeight="1" x14ac:dyDescent="0.2"/>
    <row r="1321" customFormat="1" ht="16" customHeight="1" x14ac:dyDescent="0.2"/>
    <row r="1322" customFormat="1" ht="16" customHeight="1" x14ac:dyDescent="0.2"/>
    <row r="1323" customFormat="1" ht="16" customHeight="1" x14ac:dyDescent="0.2"/>
    <row r="1324" customFormat="1" ht="16" customHeight="1" x14ac:dyDescent="0.2"/>
    <row r="1325" customFormat="1" ht="16" customHeight="1" x14ac:dyDescent="0.2"/>
    <row r="1326" customFormat="1" ht="16" customHeight="1" x14ac:dyDescent="0.2"/>
    <row r="1327" customFormat="1" ht="16" customHeight="1" x14ac:dyDescent="0.2"/>
    <row r="1328" customFormat="1" ht="16" customHeight="1" x14ac:dyDescent="0.2"/>
    <row r="1329" customFormat="1" ht="16" customHeight="1" x14ac:dyDescent="0.2"/>
    <row r="1330" customFormat="1" ht="16" customHeight="1" x14ac:dyDescent="0.2"/>
    <row r="1331" customFormat="1" ht="16" customHeight="1" x14ac:dyDescent="0.2"/>
    <row r="1332" customFormat="1" ht="16" customHeight="1" x14ac:dyDescent="0.2"/>
    <row r="1333" customFormat="1" ht="16" customHeight="1" x14ac:dyDescent="0.2"/>
    <row r="1334" customFormat="1" ht="16" customHeight="1" x14ac:dyDescent="0.2"/>
    <row r="1335" customFormat="1" ht="16" customHeight="1" x14ac:dyDescent="0.2"/>
    <row r="1336" customFormat="1" ht="16" customHeight="1" x14ac:dyDescent="0.2"/>
    <row r="1337" customFormat="1" ht="16" customHeight="1" x14ac:dyDescent="0.2"/>
    <row r="1338" customFormat="1" ht="16" customHeight="1" x14ac:dyDescent="0.2"/>
    <row r="1339" customFormat="1" ht="16" customHeight="1" x14ac:dyDescent="0.2"/>
    <row r="1340" customFormat="1" ht="16" customHeight="1" x14ac:dyDescent="0.2"/>
    <row r="1341" customFormat="1" ht="16" customHeight="1" x14ac:dyDescent="0.2"/>
    <row r="1342" customFormat="1" ht="16" customHeight="1" x14ac:dyDescent="0.2"/>
    <row r="1343" customFormat="1" ht="16" customHeight="1" x14ac:dyDescent="0.2"/>
    <row r="1344" customFormat="1" ht="16" customHeight="1" x14ac:dyDescent="0.2"/>
    <row r="1345" customFormat="1" ht="16" customHeight="1" x14ac:dyDescent="0.2"/>
    <row r="1346" customFormat="1" ht="16" customHeight="1" x14ac:dyDescent="0.2"/>
    <row r="1347" customFormat="1" ht="16" customHeight="1" x14ac:dyDescent="0.2"/>
    <row r="1348" customFormat="1" ht="16" customHeight="1" x14ac:dyDescent="0.2"/>
    <row r="1349" customFormat="1" ht="16" customHeight="1" x14ac:dyDescent="0.2"/>
    <row r="1350" customFormat="1" ht="16" customHeight="1" x14ac:dyDescent="0.2"/>
    <row r="1351" customFormat="1" ht="16" customHeight="1" x14ac:dyDescent="0.2"/>
    <row r="1352" customFormat="1" ht="16" customHeight="1" x14ac:dyDescent="0.2"/>
    <row r="1353" customFormat="1" ht="16" customHeight="1" x14ac:dyDescent="0.2"/>
    <row r="1354" customFormat="1" ht="16" customHeight="1" x14ac:dyDescent="0.2"/>
    <row r="1355" customFormat="1" ht="16" customHeight="1" x14ac:dyDescent="0.2"/>
    <row r="1356" customFormat="1" ht="16" customHeight="1" x14ac:dyDescent="0.2"/>
    <row r="1357" customFormat="1" ht="16" customHeight="1" x14ac:dyDescent="0.2"/>
    <row r="1358" customFormat="1" ht="16" customHeight="1" x14ac:dyDescent="0.2"/>
    <row r="1359" customFormat="1" ht="16" customHeight="1" x14ac:dyDescent="0.2"/>
    <row r="1360" customFormat="1" ht="16" customHeight="1" x14ac:dyDescent="0.2"/>
    <row r="1361" customFormat="1" ht="16" customHeight="1" x14ac:dyDescent="0.2"/>
    <row r="1362" customFormat="1" ht="16" customHeight="1" x14ac:dyDescent="0.2"/>
    <row r="1363" customFormat="1" ht="16" customHeight="1" x14ac:dyDescent="0.2"/>
    <row r="1364" customFormat="1" ht="16" customHeight="1" x14ac:dyDescent="0.2"/>
    <row r="1365" customFormat="1" ht="16" customHeight="1" x14ac:dyDescent="0.2"/>
    <row r="1366" customFormat="1" ht="16" customHeight="1" x14ac:dyDescent="0.2"/>
    <row r="1367" customFormat="1" ht="16" customHeight="1" x14ac:dyDescent="0.2"/>
    <row r="1368" customFormat="1" ht="16" customHeight="1" x14ac:dyDescent="0.2"/>
    <row r="1369" customFormat="1" ht="16" customHeight="1" x14ac:dyDescent="0.2"/>
    <row r="1370" customFormat="1" ht="16" customHeight="1" x14ac:dyDescent="0.2"/>
    <row r="1371" customFormat="1" ht="16" customHeight="1" x14ac:dyDescent="0.2"/>
    <row r="1372" customFormat="1" ht="16" customHeight="1" x14ac:dyDescent="0.2"/>
    <row r="1373" customFormat="1" ht="16" customHeight="1" x14ac:dyDescent="0.2"/>
    <row r="1374" customFormat="1" ht="16" customHeight="1" x14ac:dyDescent="0.2"/>
    <row r="1375" customFormat="1" ht="16" customHeight="1" x14ac:dyDescent="0.2"/>
    <row r="1376" customFormat="1" ht="16" customHeight="1" x14ac:dyDescent="0.2"/>
    <row r="1377" customFormat="1" ht="16" customHeight="1" x14ac:dyDescent="0.2"/>
    <row r="1378" customFormat="1" ht="16" customHeight="1" x14ac:dyDescent="0.2"/>
    <row r="1379" customFormat="1" ht="16" customHeight="1" x14ac:dyDescent="0.2"/>
    <row r="1380" customFormat="1" ht="16" customHeight="1" x14ac:dyDescent="0.2"/>
    <row r="1381" customFormat="1" ht="16" customHeight="1" x14ac:dyDescent="0.2"/>
    <row r="1382" customFormat="1" ht="16" customHeight="1" x14ac:dyDescent="0.2"/>
    <row r="1383" customFormat="1" ht="16" customHeight="1" x14ac:dyDescent="0.2"/>
    <row r="1384" customFormat="1" ht="16" customHeight="1" x14ac:dyDescent="0.2"/>
    <row r="1385" customFormat="1" ht="16" customHeight="1" x14ac:dyDescent="0.2"/>
    <row r="1386" customFormat="1" ht="16" customHeight="1" x14ac:dyDescent="0.2"/>
    <row r="1387" customFormat="1" ht="16" customHeight="1" x14ac:dyDescent="0.2"/>
    <row r="1388" customFormat="1" ht="16" customHeight="1" x14ac:dyDescent="0.2"/>
    <row r="1389" customFormat="1" ht="16" customHeight="1" x14ac:dyDescent="0.2"/>
    <row r="1390" customFormat="1" ht="16" customHeight="1" x14ac:dyDescent="0.2"/>
    <row r="1391" customFormat="1" ht="16" customHeight="1" x14ac:dyDescent="0.2"/>
    <row r="1392" customFormat="1" ht="16" customHeight="1" x14ac:dyDescent="0.2"/>
    <row r="1393" customFormat="1" ht="16" customHeight="1" x14ac:dyDescent="0.2"/>
    <row r="1394" customFormat="1" ht="16" customHeight="1" x14ac:dyDescent="0.2"/>
    <row r="1395" customFormat="1" ht="16" customHeight="1" x14ac:dyDescent="0.2"/>
    <row r="1396" customFormat="1" ht="16" customHeight="1" x14ac:dyDescent="0.2"/>
    <row r="1397" customFormat="1" ht="16" customHeight="1" x14ac:dyDescent="0.2"/>
    <row r="1398" customFormat="1" ht="16" customHeight="1" x14ac:dyDescent="0.2"/>
    <row r="1399" customFormat="1" ht="16" customHeight="1" x14ac:dyDescent="0.2"/>
    <row r="1400" customFormat="1" ht="16" customHeight="1" x14ac:dyDescent="0.2"/>
    <row r="1401" customFormat="1" ht="16" customHeight="1" x14ac:dyDescent="0.2"/>
    <row r="1402" customFormat="1" ht="16" customHeight="1" x14ac:dyDescent="0.2"/>
    <row r="1403" customFormat="1" ht="16" customHeight="1" x14ac:dyDescent="0.2"/>
    <row r="1404" customFormat="1" ht="16" customHeight="1" x14ac:dyDescent="0.2"/>
    <row r="1405" customFormat="1" ht="16" customHeight="1" x14ac:dyDescent="0.2"/>
    <row r="1406" customFormat="1" ht="16" customHeight="1" x14ac:dyDescent="0.2"/>
    <row r="1407" customFormat="1" ht="16" customHeight="1" x14ac:dyDescent="0.2"/>
    <row r="1408" customFormat="1" ht="16" customHeight="1" x14ac:dyDescent="0.2"/>
    <row r="1409" customFormat="1" ht="16" customHeight="1" x14ac:dyDescent="0.2"/>
    <row r="1410" customFormat="1" ht="16" customHeight="1" x14ac:dyDescent="0.2"/>
    <row r="1411" customFormat="1" ht="16" customHeight="1" x14ac:dyDescent="0.2"/>
    <row r="1412" customFormat="1" ht="16" customHeight="1" x14ac:dyDescent="0.2"/>
    <row r="1413" customFormat="1" ht="16" customHeight="1" x14ac:dyDescent="0.2"/>
    <row r="1414" customFormat="1" ht="16" customHeight="1" x14ac:dyDescent="0.2"/>
    <row r="1415" customFormat="1" ht="16" customHeight="1" x14ac:dyDescent="0.2"/>
    <row r="1416" customFormat="1" ht="16" customHeight="1" x14ac:dyDescent="0.2"/>
    <row r="1417" customFormat="1" ht="16" customHeight="1" x14ac:dyDescent="0.2"/>
    <row r="1418" customFormat="1" ht="16" customHeight="1" x14ac:dyDescent="0.2"/>
    <row r="1419" customFormat="1" ht="16" customHeight="1" x14ac:dyDescent="0.2"/>
    <row r="1420" customFormat="1" ht="16" customHeight="1" x14ac:dyDescent="0.2"/>
    <row r="1421" customFormat="1" ht="16" customHeight="1" x14ac:dyDescent="0.2"/>
    <row r="1422" customFormat="1" ht="16" customHeight="1" x14ac:dyDescent="0.2"/>
    <row r="1423" customFormat="1" ht="16" customHeight="1" x14ac:dyDescent="0.2"/>
    <row r="1424" customFormat="1" ht="16" customHeight="1" x14ac:dyDescent="0.2"/>
    <row r="1425" customFormat="1" ht="16" customHeight="1" x14ac:dyDescent="0.2"/>
    <row r="1426" customFormat="1" ht="16" customHeight="1" x14ac:dyDescent="0.2"/>
    <row r="1427" customFormat="1" ht="16" customHeight="1" x14ac:dyDescent="0.2"/>
    <row r="1428" customFormat="1" ht="16" customHeight="1" x14ac:dyDescent="0.2"/>
    <row r="1429" customFormat="1" ht="16" customHeight="1" x14ac:dyDescent="0.2"/>
    <row r="1430" customFormat="1" ht="16" customHeight="1" x14ac:dyDescent="0.2"/>
    <row r="1431" customFormat="1" ht="16" customHeight="1" x14ac:dyDescent="0.2"/>
    <row r="1432" customFormat="1" ht="16" customHeight="1" x14ac:dyDescent="0.2"/>
    <row r="1433" customFormat="1" ht="16" customHeight="1" x14ac:dyDescent="0.2"/>
    <row r="1434" customFormat="1" ht="16" customHeight="1" x14ac:dyDescent="0.2"/>
    <row r="1435" customFormat="1" ht="16" customHeight="1" x14ac:dyDescent="0.2"/>
    <row r="1436" customFormat="1" ht="16" customHeight="1" x14ac:dyDescent="0.2"/>
    <row r="1437" customFormat="1" ht="16" customHeight="1" x14ac:dyDescent="0.2"/>
    <row r="1438" customFormat="1" ht="16" customHeight="1" x14ac:dyDescent="0.2"/>
    <row r="1439" customFormat="1" ht="16" customHeight="1" x14ac:dyDescent="0.2"/>
    <row r="1440" customFormat="1" ht="16" customHeight="1" x14ac:dyDescent="0.2"/>
    <row r="1441" customFormat="1" ht="16" customHeight="1" x14ac:dyDescent="0.2"/>
    <row r="1442" customFormat="1" ht="16" customHeight="1" x14ac:dyDescent="0.2"/>
    <row r="1443" customFormat="1" ht="16" customHeight="1" x14ac:dyDescent="0.2"/>
    <row r="1444" customFormat="1" ht="16" customHeight="1" x14ac:dyDescent="0.2"/>
    <row r="1445" customFormat="1" ht="16" customHeight="1" x14ac:dyDescent="0.2"/>
    <row r="1446" customFormat="1" ht="16" customHeight="1" x14ac:dyDescent="0.2"/>
    <row r="1447" customFormat="1" ht="16" customHeight="1" x14ac:dyDescent="0.2"/>
    <row r="1448" customFormat="1" ht="16" customHeight="1" x14ac:dyDescent="0.2"/>
    <row r="1449" customFormat="1" ht="16" customHeight="1" x14ac:dyDescent="0.2"/>
    <row r="1450" customFormat="1" ht="16" customHeight="1" x14ac:dyDescent="0.2"/>
    <row r="1451" customFormat="1" ht="16" customHeight="1" x14ac:dyDescent="0.2"/>
    <row r="1452" customFormat="1" ht="16" customHeight="1" x14ac:dyDescent="0.2"/>
    <row r="1453" customFormat="1" ht="16" customHeight="1" x14ac:dyDescent="0.2"/>
    <row r="1454" customFormat="1" ht="16" customHeight="1" x14ac:dyDescent="0.2"/>
    <row r="1455" customFormat="1" ht="16" customHeight="1" x14ac:dyDescent="0.2"/>
    <row r="1456" customFormat="1" ht="16" customHeight="1" x14ac:dyDescent="0.2"/>
    <row r="1457" customFormat="1" ht="16" customHeight="1" x14ac:dyDescent="0.2"/>
    <row r="1458" customFormat="1" ht="16" customHeight="1" x14ac:dyDescent="0.2"/>
    <row r="1459" customFormat="1" ht="16" customHeight="1" x14ac:dyDescent="0.2"/>
    <row r="1460" customFormat="1" ht="16" customHeight="1" x14ac:dyDescent="0.2"/>
    <row r="1461" customFormat="1" ht="16" customHeight="1" x14ac:dyDescent="0.2"/>
    <row r="1462" customFormat="1" ht="16" customHeight="1" x14ac:dyDescent="0.2"/>
    <row r="1463" customFormat="1" ht="16" customHeight="1" x14ac:dyDescent="0.2"/>
    <row r="1464" customFormat="1" ht="16" customHeight="1" x14ac:dyDescent="0.2"/>
    <row r="1465" customFormat="1" ht="16" customHeight="1" x14ac:dyDescent="0.2"/>
    <row r="1466" customFormat="1" ht="16" customHeight="1" x14ac:dyDescent="0.2"/>
    <row r="1467" customFormat="1" ht="16" customHeight="1" x14ac:dyDescent="0.2"/>
    <row r="1468" customFormat="1" ht="16" customHeight="1" x14ac:dyDescent="0.2"/>
    <row r="1469" customFormat="1" ht="16" customHeight="1" x14ac:dyDescent="0.2"/>
    <row r="1470" customFormat="1" ht="16" customHeight="1" x14ac:dyDescent="0.2"/>
    <row r="1471" customFormat="1" ht="16" customHeight="1" x14ac:dyDescent="0.2"/>
    <row r="1472" customFormat="1" ht="16" customHeight="1" x14ac:dyDescent="0.2"/>
    <row r="1473" customFormat="1" ht="16" customHeight="1" x14ac:dyDescent="0.2"/>
    <row r="1474" customFormat="1" ht="16" customHeight="1" x14ac:dyDescent="0.2"/>
    <row r="1475" customFormat="1" ht="16" customHeight="1" x14ac:dyDescent="0.2"/>
    <row r="1476" customFormat="1" ht="16" customHeight="1" x14ac:dyDescent="0.2"/>
    <row r="1477" customFormat="1" ht="16" customHeight="1" x14ac:dyDescent="0.2"/>
    <row r="1478" customFormat="1" ht="16" customHeight="1" x14ac:dyDescent="0.2"/>
    <row r="1479" customFormat="1" ht="16" customHeight="1" x14ac:dyDescent="0.2"/>
    <row r="1480" customFormat="1" ht="16" customHeight="1" x14ac:dyDescent="0.2"/>
    <row r="1481" customFormat="1" ht="16" customHeight="1" x14ac:dyDescent="0.2"/>
    <row r="1482" customFormat="1" ht="16" customHeight="1" x14ac:dyDescent="0.2"/>
    <row r="1483" customFormat="1" ht="16" customHeight="1" x14ac:dyDescent="0.2"/>
    <row r="1484" customFormat="1" ht="16" customHeight="1" x14ac:dyDescent="0.2"/>
    <row r="1485" customFormat="1" ht="16" customHeight="1" x14ac:dyDescent="0.2"/>
    <row r="1486" customFormat="1" ht="16" customHeight="1" x14ac:dyDescent="0.2"/>
    <row r="1487" customFormat="1" ht="16" customHeight="1" x14ac:dyDescent="0.2"/>
    <row r="1488" customFormat="1" ht="16" customHeight="1" x14ac:dyDescent="0.2"/>
    <row r="1489" customFormat="1" ht="16" customHeight="1" x14ac:dyDescent="0.2"/>
    <row r="1490" customFormat="1" ht="16" customHeight="1" x14ac:dyDescent="0.2"/>
    <row r="1491" customFormat="1" ht="16" customHeight="1" x14ac:dyDescent="0.2"/>
    <row r="1492" customFormat="1" ht="16" customHeight="1" x14ac:dyDescent="0.2"/>
    <row r="1493" customFormat="1" ht="16" customHeight="1" x14ac:dyDescent="0.2"/>
    <row r="1494" customFormat="1" ht="16" customHeight="1" x14ac:dyDescent="0.2"/>
    <row r="1495" customFormat="1" ht="16" customHeight="1" x14ac:dyDescent="0.2"/>
    <row r="1496" customFormat="1" ht="16" customHeight="1" x14ac:dyDescent="0.2"/>
    <row r="1497" customFormat="1" ht="16" customHeight="1" x14ac:dyDescent="0.2"/>
    <row r="1498" customFormat="1" ht="16" customHeight="1" x14ac:dyDescent="0.2"/>
    <row r="1499" customFormat="1" ht="16" customHeight="1" x14ac:dyDescent="0.2"/>
    <row r="1500" customFormat="1" ht="16" customHeight="1" x14ac:dyDescent="0.2"/>
    <row r="1501" customFormat="1" ht="16" customHeight="1" x14ac:dyDescent="0.2"/>
    <row r="1502" customFormat="1" ht="16" customHeight="1" x14ac:dyDescent="0.2"/>
    <row r="1503" customFormat="1" ht="16" customHeight="1" x14ac:dyDescent="0.2"/>
    <row r="1504" customFormat="1" ht="16" customHeight="1" x14ac:dyDescent="0.2"/>
    <row r="1505" customFormat="1" ht="16" customHeight="1" x14ac:dyDescent="0.2"/>
    <row r="1506" customFormat="1" ht="16" customHeight="1" x14ac:dyDescent="0.2"/>
    <row r="1507" customFormat="1" ht="16" customHeight="1" x14ac:dyDescent="0.2"/>
    <row r="1508" customFormat="1" ht="16" customHeight="1" x14ac:dyDescent="0.2"/>
    <row r="1509" customFormat="1" ht="16" customHeight="1" x14ac:dyDescent="0.2"/>
    <row r="1510" customFormat="1" ht="16" customHeight="1" x14ac:dyDescent="0.2"/>
    <row r="1511" customFormat="1" ht="16" customHeight="1" x14ac:dyDescent="0.2"/>
    <row r="1512" customFormat="1" ht="16" customHeight="1" x14ac:dyDescent="0.2"/>
    <row r="1513" customFormat="1" ht="16" customHeight="1" x14ac:dyDescent="0.2"/>
    <row r="1514" customFormat="1" ht="16" customHeight="1" x14ac:dyDescent="0.2"/>
    <row r="1515" customFormat="1" ht="16" customHeight="1" x14ac:dyDescent="0.2"/>
    <row r="1516" customFormat="1" ht="16" customHeight="1" x14ac:dyDescent="0.2"/>
    <row r="1517" customFormat="1" ht="16" customHeight="1" x14ac:dyDescent="0.2"/>
    <row r="1518" customFormat="1" ht="16" customHeight="1" x14ac:dyDescent="0.2"/>
    <row r="1519" customFormat="1" ht="16" customHeight="1" x14ac:dyDescent="0.2"/>
    <row r="1520" customFormat="1" ht="16" customHeight="1" x14ac:dyDescent="0.2"/>
    <row r="1521" customFormat="1" ht="16" customHeight="1" x14ac:dyDescent="0.2"/>
    <row r="1522" customFormat="1" ht="16" customHeight="1" x14ac:dyDescent="0.2"/>
    <row r="1523" customFormat="1" ht="16" customHeight="1" x14ac:dyDescent="0.2"/>
    <row r="1524" customFormat="1" ht="16" customHeight="1" x14ac:dyDescent="0.2"/>
    <row r="1525" customFormat="1" ht="16" customHeight="1" x14ac:dyDescent="0.2"/>
    <row r="1526" customFormat="1" ht="16" customHeight="1" x14ac:dyDescent="0.2"/>
    <row r="1527" customFormat="1" ht="16" customHeight="1" x14ac:dyDescent="0.2"/>
    <row r="1528" customFormat="1" ht="16" customHeight="1" x14ac:dyDescent="0.2"/>
    <row r="1529" customFormat="1" ht="16" customHeight="1" x14ac:dyDescent="0.2"/>
    <row r="1530" customFormat="1" ht="16" customHeight="1" x14ac:dyDescent="0.2"/>
    <row r="1531" customFormat="1" ht="16" customHeight="1" x14ac:dyDescent="0.2"/>
    <row r="1532" customFormat="1" ht="16" customHeight="1" x14ac:dyDescent="0.2"/>
    <row r="1533" customFormat="1" ht="16" customHeight="1" x14ac:dyDescent="0.2"/>
    <row r="1534" customFormat="1" ht="16" customHeight="1" x14ac:dyDescent="0.2"/>
    <row r="1535" customFormat="1" ht="16" customHeight="1" x14ac:dyDescent="0.2"/>
    <row r="1536" customFormat="1" ht="16" customHeight="1" x14ac:dyDescent="0.2"/>
    <row r="1537" customFormat="1" ht="16" customHeight="1" x14ac:dyDescent="0.2"/>
    <row r="1538" customFormat="1" ht="16" customHeight="1" x14ac:dyDescent="0.2"/>
    <row r="1539" customFormat="1" ht="16" customHeight="1" x14ac:dyDescent="0.2"/>
    <row r="1540" customFormat="1" ht="16" customHeight="1" x14ac:dyDescent="0.2"/>
    <row r="1541" customFormat="1" ht="16" customHeight="1" x14ac:dyDescent="0.2"/>
    <row r="1542" customFormat="1" ht="16" customHeight="1" x14ac:dyDescent="0.2"/>
    <row r="1543" customFormat="1" ht="16" customHeight="1" x14ac:dyDescent="0.2"/>
    <row r="1544" customFormat="1" ht="16" customHeight="1" x14ac:dyDescent="0.2"/>
    <row r="1545" customFormat="1" ht="16" customHeight="1" x14ac:dyDescent="0.2"/>
    <row r="1546" customFormat="1" ht="16" customHeight="1" x14ac:dyDescent="0.2"/>
    <row r="1547" customFormat="1" ht="16" customHeight="1" x14ac:dyDescent="0.2"/>
    <row r="1548" customFormat="1" ht="16" customHeight="1" x14ac:dyDescent="0.2"/>
    <row r="1549" customFormat="1" ht="16" customHeight="1" x14ac:dyDescent="0.2"/>
    <row r="1550" customFormat="1" ht="16" customHeight="1" x14ac:dyDescent="0.2"/>
    <row r="1551" customFormat="1" ht="16" customHeight="1" x14ac:dyDescent="0.2"/>
    <row r="1552" customFormat="1" ht="16" customHeight="1" x14ac:dyDescent="0.2"/>
    <row r="1553" customFormat="1" ht="16" customHeight="1" x14ac:dyDescent="0.2"/>
    <row r="1554" customFormat="1" ht="16" customHeight="1" x14ac:dyDescent="0.2"/>
    <row r="1555" customFormat="1" ht="16" customHeight="1" x14ac:dyDescent="0.2"/>
    <row r="1556" customFormat="1" ht="16" customHeight="1" x14ac:dyDescent="0.2"/>
    <row r="1557" customFormat="1" ht="16" customHeight="1" x14ac:dyDescent="0.2"/>
    <row r="1558" customFormat="1" ht="16" customHeight="1" x14ac:dyDescent="0.2"/>
    <row r="1559" customFormat="1" ht="16" customHeight="1" x14ac:dyDescent="0.2"/>
    <row r="1560" customFormat="1" ht="16" customHeight="1" x14ac:dyDescent="0.2"/>
    <row r="1561" customFormat="1" ht="16" customHeight="1" x14ac:dyDescent="0.2"/>
    <row r="1562" customFormat="1" ht="16" customHeight="1" x14ac:dyDescent="0.2"/>
    <row r="1563" customFormat="1" ht="16" customHeight="1" x14ac:dyDescent="0.2"/>
    <row r="1564" customFormat="1" ht="16" customHeight="1" x14ac:dyDescent="0.2"/>
    <row r="1565" customFormat="1" ht="16" customHeight="1" x14ac:dyDescent="0.2"/>
    <row r="1566" customFormat="1" ht="16" customHeight="1" x14ac:dyDescent="0.2"/>
    <row r="1567" customFormat="1" ht="16" customHeight="1" x14ac:dyDescent="0.2"/>
    <row r="1568" customFormat="1" ht="16" customHeight="1" x14ac:dyDescent="0.2"/>
    <row r="1569" customFormat="1" ht="16" customHeight="1" x14ac:dyDescent="0.2"/>
    <row r="1570" customFormat="1" ht="16" customHeight="1" x14ac:dyDescent="0.2"/>
    <row r="1571" customFormat="1" ht="16" customHeight="1" x14ac:dyDescent="0.2"/>
    <row r="1572" customFormat="1" ht="16" customHeight="1" x14ac:dyDescent="0.2"/>
    <row r="1573" customFormat="1" ht="16" customHeight="1" x14ac:dyDescent="0.2"/>
    <row r="1574" customFormat="1" ht="16" customHeight="1" x14ac:dyDescent="0.2"/>
    <row r="1575" customFormat="1" ht="16" customHeight="1" x14ac:dyDescent="0.2"/>
    <row r="1576" customFormat="1" ht="16" customHeight="1" x14ac:dyDescent="0.2"/>
    <row r="1577" customFormat="1" ht="16" customHeight="1" x14ac:dyDescent="0.2"/>
    <row r="1578" customFormat="1" ht="16" customHeight="1" x14ac:dyDescent="0.2"/>
    <row r="1579" customFormat="1" ht="16" customHeight="1" x14ac:dyDescent="0.2"/>
    <row r="1580" customFormat="1" ht="16" customHeight="1" x14ac:dyDescent="0.2"/>
    <row r="1581" customFormat="1" ht="16" customHeight="1" x14ac:dyDescent="0.2"/>
    <row r="1582" customFormat="1" ht="16" customHeight="1" x14ac:dyDescent="0.2"/>
    <row r="1583" customFormat="1" ht="16" customHeight="1" x14ac:dyDescent="0.2"/>
    <row r="1584" customFormat="1" ht="16" customHeight="1" x14ac:dyDescent="0.2"/>
    <row r="1585" customFormat="1" ht="16" customHeight="1" x14ac:dyDescent="0.2"/>
    <row r="1586" customFormat="1" ht="16" customHeight="1" x14ac:dyDescent="0.2"/>
    <row r="1587" customFormat="1" ht="16" customHeight="1" x14ac:dyDescent="0.2"/>
    <row r="1588" customFormat="1" ht="16" customHeight="1" x14ac:dyDescent="0.2"/>
    <row r="1589" customFormat="1" ht="16" customHeight="1" x14ac:dyDescent="0.2"/>
    <row r="1590" customFormat="1" ht="16" customHeight="1" x14ac:dyDescent="0.2"/>
    <row r="1591" customFormat="1" ht="16" customHeight="1" x14ac:dyDescent="0.2"/>
    <row r="1592" customFormat="1" ht="16" customHeight="1" x14ac:dyDescent="0.2"/>
    <row r="1593" customFormat="1" ht="16" customHeight="1" x14ac:dyDescent="0.2"/>
    <row r="1594" customFormat="1" ht="16" customHeight="1" x14ac:dyDescent="0.2"/>
    <row r="1595" customFormat="1" ht="16" customHeight="1" x14ac:dyDescent="0.2"/>
    <row r="1596" customFormat="1" ht="16" customHeight="1" x14ac:dyDescent="0.2"/>
    <row r="1597" customFormat="1" ht="16" customHeight="1" x14ac:dyDescent="0.2"/>
    <row r="1598" customFormat="1" ht="16" customHeight="1" x14ac:dyDescent="0.2"/>
    <row r="1599" customFormat="1" ht="16" customHeight="1" x14ac:dyDescent="0.2"/>
    <row r="1600" customFormat="1" ht="16" customHeight="1" x14ac:dyDescent="0.2"/>
    <row r="1601" customFormat="1" ht="16" customHeight="1" x14ac:dyDescent="0.2"/>
    <row r="1602" customFormat="1" ht="16" customHeight="1" x14ac:dyDescent="0.2"/>
    <row r="1603" customFormat="1" ht="16" customHeight="1" x14ac:dyDescent="0.2"/>
    <row r="1604" customFormat="1" ht="16" customHeight="1" x14ac:dyDescent="0.2"/>
    <row r="1605" customFormat="1" ht="16" customHeight="1" x14ac:dyDescent="0.2"/>
    <row r="1606" customFormat="1" ht="16" customHeight="1" x14ac:dyDescent="0.2"/>
    <row r="1607" customFormat="1" ht="16" customHeight="1" x14ac:dyDescent="0.2"/>
    <row r="1608" customFormat="1" ht="16" customHeight="1" x14ac:dyDescent="0.2"/>
    <row r="1609" customFormat="1" ht="16" customHeight="1" x14ac:dyDescent="0.2"/>
    <row r="1610" customFormat="1" ht="16" customHeight="1" x14ac:dyDescent="0.2"/>
    <row r="1611" customFormat="1" ht="16" customHeight="1" x14ac:dyDescent="0.2"/>
    <row r="1612" customFormat="1" ht="16" customHeight="1" x14ac:dyDescent="0.2"/>
    <row r="1613" customFormat="1" ht="16" customHeight="1" x14ac:dyDescent="0.2"/>
    <row r="1614" customFormat="1" ht="16" customHeight="1" x14ac:dyDescent="0.2"/>
    <row r="1615" customFormat="1" ht="16" customHeight="1" x14ac:dyDescent="0.2"/>
    <row r="1616" customFormat="1" ht="16" customHeight="1" x14ac:dyDescent="0.2"/>
    <row r="1617" customFormat="1" ht="16" customHeight="1" x14ac:dyDescent="0.2"/>
    <row r="1618" customFormat="1" ht="16" customHeight="1" x14ac:dyDescent="0.2"/>
    <row r="1619" customFormat="1" ht="16" customHeight="1" x14ac:dyDescent="0.2"/>
    <row r="1620" customFormat="1" ht="16" customHeight="1" x14ac:dyDescent="0.2"/>
    <row r="1621" customFormat="1" ht="16" customHeight="1" x14ac:dyDescent="0.2"/>
    <row r="1622" customFormat="1" ht="16" customHeight="1" x14ac:dyDescent="0.2"/>
    <row r="1623" customFormat="1" ht="16" customHeight="1" x14ac:dyDescent="0.2"/>
    <row r="1624" customFormat="1" ht="16" customHeight="1" x14ac:dyDescent="0.2"/>
    <row r="1625" customFormat="1" ht="16" customHeight="1" x14ac:dyDescent="0.2"/>
    <row r="1626" customFormat="1" ht="16" customHeight="1" x14ac:dyDescent="0.2"/>
    <row r="1627" customFormat="1" ht="16" customHeight="1" x14ac:dyDescent="0.2"/>
    <row r="1628" customFormat="1" ht="16" customHeight="1" x14ac:dyDescent="0.2"/>
    <row r="1629" customFormat="1" ht="16" customHeight="1" x14ac:dyDescent="0.2"/>
    <row r="1630" customFormat="1" ht="16" customHeight="1" x14ac:dyDescent="0.2"/>
    <row r="1631" customFormat="1" ht="16" customHeight="1" x14ac:dyDescent="0.2"/>
    <row r="1632" customFormat="1" ht="16" customHeight="1" x14ac:dyDescent="0.2"/>
    <row r="1633" customFormat="1" ht="16" customHeight="1" x14ac:dyDescent="0.2"/>
    <row r="1634" customFormat="1" ht="16" customHeight="1" x14ac:dyDescent="0.2"/>
    <row r="1635" customFormat="1" ht="16" customHeight="1" x14ac:dyDescent="0.2"/>
    <row r="1636" customFormat="1" ht="16" customHeight="1" x14ac:dyDescent="0.2"/>
    <row r="1637" customFormat="1" ht="16" customHeight="1" x14ac:dyDescent="0.2"/>
    <row r="1638" customFormat="1" ht="16" customHeight="1" x14ac:dyDescent="0.2"/>
    <row r="1639" customFormat="1" ht="16" customHeight="1" x14ac:dyDescent="0.2"/>
    <row r="1640" customFormat="1" ht="16" customHeight="1" x14ac:dyDescent="0.2"/>
    <row r="1641" customFormat="1" ht="16" customHeight="1" x14ac:dyDescent="0.2"/>
    <row r="1642" customFormat="1" ht="16" customHeight="1" x14ac:dyDescent="0.2"/>
    <row r="1643" customFormat="1" ht="16" customHeight="1" x14ac:dyDescent="0.2"/>
    <row r="1644" customFormat="1" ht="16" customHeight="1" x14ac:dyDescent="0.2"/>
    <row r="1645" customFormat="1" ht="16" customHeight="1" x14ac:dyDescent="0.2"/>
    <row r="1646" customFormat="1" ht="16" customHeight="1" x14ac:dyDescent="0.2"/>
    <row r="1647" customFormat="1" ht="16" customHeight="1" x14ac:dyDescent="0.2"/>
    <row r="1648" customFormat="1" ht="16" customHeight="1" x14ac:dyDescent="0.2"/>
    <row r="1649" customFormat="1" ht="16" customHeight="1" x14ac:dyDescent="0.2"/>
    <row r="1650" customFormat="1" ht="16" customHeight="1" x14ac:dyDescent="0.2"/>
    <row r="1651" customFormat="1" ht="16" customHeight="1" x14ac:dyDescent="0.2"/>
    <row r="1652" customFormat="1" ht="16" customHeight="1" x14ac:dyDescent="0.2"/>
    <row r="1653" customFormat="1" ht="16" customHeight="1" x14ac:dyDescent="0.2"/>
    <row r="1654" customFormat="1" ht="16" customHeight="1" x14ac:dyDescent="0.2"/>
    <row r="1655" customFormat="1" ht="16" customHeight="1" x14ac:dyDescent="0.2"/>
    <row r="1656" customFormat="1" ht="16" customHeight="1" x14ac:dyDescent="0.2"/>
    <row r="1657" customFormat="1" ht="16" customHeight="1" x14ac:dyDescent="0.2"/>
    <row r="1658" customFormat="1" ht="16" customHeight="1" x14ac:dyDescent="0.2"/>
    <row r="1659" customFormat="1" ht="16" customHeight="1" x14ac:dyDescent="0.2"/>
    <row r="1660" customFormat="1" ht="16" customHeight="1" x14ac:dyDescent="0.2"/>
    <row r="1661" customFormat="1" ht="16" customHeight="1" x14ac:dyDescent="0.2"/>
    <row r="1662" customFormat="1" ht="16" customHeight="1" x14ac:dyDescent="0.2"/>
    <row r="1663" customFormat="1" ht="16" customHeight="1" x14ac:dyDescent="0.2"/>
    <row r="1664" customFormat="1" ht="16" customHeight="1" x14ac:dyDescent="0.2"/>
    <row r="1665" customFormat="1" ht="16" customHeight="1" x14ac:dyDescent="0.2"/>
    <row r="1666" customFormat="1" ht="16" customHeight="1" x14ac:dyDescent="0.2"/>
    <row r="1667" customFormat="1" ht="16" customHeight="1" x14ac:dyDescent="0.2"/>
    <row r="1668" customFormat="1" ht="16" customHeight="1" x14ac:dyDescent="0.2"/>
    <row r="1669" customFormat="1" ht="16" customHeight="1" x14ac:dyDescent="0.2"/>
    <row r="1670" customFormat="1" ht="16" customHeight="1" x14ac:dyDescent="0.2"/>
    <row r="1671" customFormat="1" ht="16" customHeight="1" x14ac:dyDescent="0.2"/>
    <row r="1672" customFormat="1" ht="16" customHeight="1" x14ac:dyDescent="0.2"/>
    <row r="1673" customFormat="1" ht="16" customHeight="1" x14ac:dyDescent="0.2"/>
    <row r="1674" customFormat="1" ht="16" customHeight="1" x14ac:dyDescent="0.2"/>
    <row r="1675" customFormat="1" ht="16" customHeight="1" x14ac:dyDescent="0.2"/>
    <row r="1676" customFormat="1" ht="16" customHeight="1" x14ac:dyDescent="0.2"/>
    <row r="1677" customFormat="1" ht="16" customHeight="1" x14ac:dyDescent="0.2"/>
    <row r="1678" customFormat="1" ht="16" customHeight="1" x14ac:dyDescent="0.2"/>
    <row r="1679" customFormat="1" ht="16" customHeight="1" x14ac:dyDescent="0.2"/>
    <row r="1680" customFormat="1" ht="16" customHeight="1" x14ac:dyDescent="0.2"/>
    <row r="1681" customFormat="1" ht="16" customHeight="1" x14ac:dyDescent="0.2"/>
    <row r="1682" customFormat="1" ht="16" customHeight="1" x14ac:dyDescent="0.2"/>
    <row r="1683" customFormat="1" ht="16" customHeight="1" x14ac:dyDescent="0.2"/>
    <row r="1684" customFormat="1" ht="16" customHeight="1" x14ac:dyDescent="0.2"/>
    <row r="1685" customFormat="1" ht="16" customHeight="1" x14ac:dyDescent="0.2"/>
    <row r="1686" customFormat="1" ht="16" customHeight="1" x14ac:dyDescent="0.2"/>
    <row r="1687" customFormat="1" ht="16" customHeight="1" x14ac:dyDescent="0.2"/>
    <row r="1688" customFormat="1" ht="16" customHeight="1" x14ac:dyDescent="0.2"/>
    <row r="1689" customFormat="1" ht="16" customHeight="1" x14ac:dyDescent="0.2"/>
    <row r="1690" customFormat="1" ht="16" customHeight="1" x14ac:dyDescent="0.2"/>
    <row r="1691" customFormat="1" ht="16" customHeight="1" x14ac:dyDescent="0.2"/>
    <row r="1692" customFormat="1" ht="16" customHeight="1" x14ac:dyDescent="0.2"/>
    <row r="1693" customFormat="1" ht="16" customHeight="1" x14ac:dyDescent="0.2"/>
    <row r="1694" customFormat="1" ht="16" customHeight="1" x14ac:dyDescent="0.2"/>
    <row r="1695" customFormat="1" ht="16" customHeight="1" x14ac:dyDescent="0.2"/>
    <row r="1696" customFormat="1" ht="16" customHeight="1" x14ac:dyDescent="0.2"/>
    <row r="1697" customFormat="1" ht="16" customHeight="1" x14ac:dyDescent="0.2"/>
    <row r="1698" customFormat="1" ht="16" customHeight="1" x14ac:dyDescent="0.2"/>
    <row r="1699" customFormat="1" ht="16" customHeight="1" x14ac:dyDescent="0.2"/>
    <row r="1700" customFormat="1" ht="16" customHeight="1" x14ac:dyDescent="0.2"/>
    <row r="1701" customFormat="1" ht="16" customHeight="1" x14ac:dyDescent="0.2"/>
    <row r="1702" customFormat="1" ht="16" customHeight="1" x14ac:dyDescent="0.2"/>
    <row r="1703" customFormat="1" ht="16" customHeight="1" x14ac:dyDescent="0.2"/>
    <row r="1704" customFormat="1" ht="16" customHeight="1" x14ac:dyDescent="0.2"/>
    <row r="1705" customFormat="1" ht="16" customHeight="1" x14ac:dyDescent="0.2"/>
    <row r="1706" customFormat="1" ht="16" customHeight="1" x14ac:dyDescent="0.2"/>
    <row r="1707" customFormat="1" ht="16" customHeight="1" x14ac:dyDescent="0.2"/>
    <row r="1708" customFormat="1" ht="16" customHeight="1" x14ac:dyDescent="0.2"/>
    <row r="1709" customFormat="1" ht="16" customHeight="1" x14ac:dyDescent="0.2"/>
    <row r="1710" customFormat="1" ht="16" customHeight="1" x14ac:dyDescent="0.2"/>
    <row r="1711" customFormat="1" ht="16" customHeight="1" x14ac:dyDescent="0.2"/>
    <row r="1712" customFormat="1" ht="16" customHeight="1" x14ac:dyDescent="0.2"/>
    <row r="1713" customFormat="1" ht="16" customHeight="1" x14ac:dyDescent="0.2"/>
    <row r="1714" customFormat="1" ht="16" customHeight="1" x14ac:dyDescent="0.2"/>
    <row r="1715" customFormat="1" ht="16" customHeight="1" x14ac:dyDescent="0.2"/>
    <row r="1716" customFormat="1" ht="16" customHeight="1" x14ac:dyDescent="0.2"/>
    <row r="1717" customFormat="1" ht="16" customHeight="1" x14ac:dyDescent="0.2"/>
    <row r="1718" customFormat="1" ht="16" customHeight="1" x14ac:dyDescent="0.2"/>
    <row r="1719" customFormat="1" ht="16" customHeight="1" x14ac:dyDescent="0.2"/>
    <row r="1720" customFormat="1" ht="16" customHeight="1" x14ac:dyDescent="0.2"/>
    <row r="1721" customFormat="1" ht="16" customHeight="1" x14ac:dyDescent="0.2"/>
    <row r="1722" customFormat="1" ht="16" customHeight="1" x14ac:dyDescent="0.2"/>
    <row r="1723" customFormat="1" ht="16" customHeight="1" x14ac:dyDescent="0.2"/>
    <row r="1724" customFormat="1" ht="16" customHeight="1" x14ac:dyDescent="0.2"/>
    <row r="1725" customFormat="1" ht="16" customHeight="1" x14ac:dyDescent="0.2"/>
    <row r="1726" customFormat="1" ht="16" customHeight="1" x14ac:dyDescent="0.2"/>
    <row r="1727" customFormat="1" ht="16" customHeight="1" x14ac:dyDescent="0.2"/>
    <row r="1728" customFormat="1" ht="16" customHeight="1" x14ac:dyDescent="0.2"/>
    <row r="1729" customFormat="1" ht="16" customHeight="1" x14ac:dyDescent="0.2"/>
    <row r="1730" customFormat="1" ht="16" customHeight="1" x14ac:dyDescent="0.2"/>
    <row r="1731" customFormat="1" ht="16" customHeight="1" x14ac:dyDescent="0.2"/>
    <row r="1732" customFormat="1" ht="16" customHeight="1" x14ac:dyDescent="0.2"/>
    <row r="1733" customFormat="1" ht="16" customHeight="1" x14ac:dyDescent="0.2"/>
    <row r="1734" customFormat="1" ht="16" customHeight="1" x14ac:dyDescent="0.2"/>
    <row r="1735" customFormat="1" ht="16" customHeight="1" x14ac:dyDescent="0.2"/>
    <row r="1736" customFormat="1" ht="16" customHeight="1" x14ac:dyDescent="0.2"/>
    <row r="1737" customFormat="1" ht="16" customHeight="1" x14ac:dyDescent="0.2"/>
    <row r="1738" customFormat="1" ht="16" customHeight="1" x14ac:dyDescent="0.2"/>
    <row r="1739" customFormat="1" ht="16" customHeight="1" x14ac:dyDescent="0.2"/>
    <row r="1740" customFormat="1" ht="16" customHeight="1" x14ac:dyDescent="0.2"/>
    <row r="1741" customFormat="1" ht="16" customHeight="1" x14ac:dyDescent="0.2"/>
    <row r="1742" customFormat="1" ht="16" customHeight="1" x14ac:dyDescent="0.2"/>
    <row r="1743" customFormat="1" ht="16" customHeight="1" x14ac:dyDescent="0.2"/>
    <row r="1744" customFormat="1" ht="16" customHeight="1" x14ac:dyDescent="0.2"/>
    <row r="1745" customFormat="1" ht="16" customHeight="1" x14ac:dyDescent="0.2"/>
    <row r="1746" customFormat="1" ht="16" customHeight="1" x14ac:dyDescent="0.2"/>
    <row r="1747" customFormat="1" ht="16" customHeight="1" x14ac:dyDescent="0.2"/>
    <row r="1748" customFormat="1" ht="16" customHeight="1" x14ac:dyDescent="0.2"/>
    <row r="1749" customFormat="1" ht="16" customHeight="1" x14ac:dyDescent="0.2"/>
    <row r="1750" customFormat="1" ht="16" customHeight="1" x14ac:dyDescent="0.2"/>
    <row r="1751" customFormat="1" ht="16" customHeight="1" x14ac:dyDescent="0.2"/>
    <row r="1752" customFormat="1" ht="16" customHeight="1" x14ac:dyDescent="0.2"/>
    <row r="1753" customFormat="1" ht="16" customHeight="1" x14ac:dyDescent="0.2"/>
    <row r="1754" customFormat="1" ht="16" customHeight="1" x14ac:dyDescent="0.2"/>
    <row r="1755" customFormat="1" ht="16" customHeight="1" x14ac:dyDescent="0.2"/>
    <row r="1756" customFormat="1" ht="16" customHeight="1" x14ac:dyDescent="0.2"/>
    <row r="1757" customFormat="1" ht="16" customHeight="1" x14ac:dyDescent="0.2"/>
    <row r="1758" customFormat="1" ht="16" customHeight="1" x14ac:dyDescent="0.2"/>
    <row r="1759" customFormat="1" ht="16" customHeight="1" x14ac:dyDescent="0.2"/>
    <row r="1760" customFormat="1" ht="16" customHeight="1" x14ac:dyDescent="0.2"/>
    <row r="1761" customFormat="1" ht="16" customHeight="1" x14ac:dyDescent="0.2"/>
    <row r="1762" customFormat="1" ht="16" customHeight="1" x14ac:dyDescent="0.2"/>
    <row r="1763" customFormat="1" ht="16" customHeight="1" x14ac:dyDescent="0.2"/>
    <row r="1764" customFormat="1" ht="16" customHeight="1" x14ac:dyDescent="0.2"/>
    <row r="1765" customFormat="1" ht="16" customHeight="1" x14ac:dyDescent="0.2"/>
    <row r="1766" customFormat="1" ht="16" customHeight="1" x14ac:dyDescent="0.2"/>
    <row r="1767" customFormat="1" ht="16" customHeight="1" x14ac:dyDescent="0.2"/>
    <row r="1768" customFormat="1" ht="16" customHeight="1" x14ac:dyDescent="0.2"/>
    <row r="1769" customFormat="1" ht="16" customHeight="1" x14ac:dyDescent="0.2"/>
    <row r="1770" customFormat="1" ht="16" customHeight="1" x14ac:dyDescent="0.2"/>
    <row r="1771" customFormat="1" ht="16" customHeight="1" x14ac:dyDescent="0.2"/>
    <row r="1772" customFormat="1" ht="16" customHeight="1" x14ac:dyDescent="0.2"/>
    <row r="1773" customFormat="1" ht="16" customHeight="1" x14ac:dyDescent="0.2"/>
    <row r="1774" customFormat="1" ht="16" customHeight="1" x14ac:dyDescent="0.2"/>
    <row r="1775" customFormat="1" ht="16" customHeight="1" x14ac:dyDescent="0.2"/>
    <row r="1776" customFormat="1" ht="16" customHeight="1" x14ac:dyDescent="0.2"/>
    <row r="1777" customFormat="1" ht="16" customHeight="1" x14ac:dyDescent="0.2"/>
    <row r="1778" customFormat="1" ht="16" customHeight="1" x14ac:dyDescent="0.2"/>
    <row r="1779" customFormat="1" ht="16" customHeight="1" x14ac:dyDescent="0.2"/>
    <row r="1780" customFormat="1" ht="16" customHeight="1" x14ac:dyDescent="0.2"/>
    <row r="1781" customFormat="1" ht="16" customHeight="1" x14ac:dyDescent="0.2"/>
    <row r="1782" customFormat="1" ht="16" customHeight="1" x14ac:dyDescent="0.2"/>
    <row r="1783" customFormat="1" ht="16" customHeight="1" x14ac:dyDescent="0.2"/>
    <row r="1784" customFormat="1" ht="16" customHeight="1" x14ac:dyDescent="0.2"/>
    <row r="1785" customFormat="1" ht="16" customHeight="1" x14ac:dyDescent="0.2"/>
    <row r="1786" customFormat="1" ht="16" customHeight="1" x14ac:dyDescent="0.2"/>
    <row r="1787" customFormat="1" ht="16" customHeight="1" x14ac:dyDescent="0.2"/>
    <row r="1788" customFormat="1" ht="16" customHeight="1" x14ac:dyDescent="0.2"/>
    <row r="1789" customFormat="1" ht="16" customHeight="1" x14ac:dyDescent="0.2"/>
    <row r="1790" customFormat="1" ht="16" customHeight="1" x14ac:dyDescent="0.2"/>
    <row r="1791" customFormat="1" ht="16" customHeight="1" x14ac:dyDescent="0.2"/>
    <row r="1792" customFormat="1" ht="16" customHeight="1" x14ac:dyDescent="0.2"/>
    <row r="1793" customFormat="1" ht="16" customHeight="1" x14ac:dyDescent="0.2"/>
    <row r="1794" customFormat="1" ht="16" customHeight="1" x14ac:dyDescent="0.2"/>
    <row r="1795" customFormat="1" ht="16" customHeight="1" x14ac:dyDescent="0.2"/>
    <row r="1796" customFormat="1" ht="16" customHeight="1" x14ac:dyDescent="0.2"/>
    <row r="1797" customFormat="1" ht="16" customHeight="1" x14ac:dyDescent="0.2"/>
    <row r="1798" customFormat="1" ht="16" customHeight="1" x14ac:dyDescent="0.2"/>
    <row r="1799" customFormat="1" ht="16" customHeight="1" x14ac:dyDescent="0.2"/>
    <row r="1800" customFormat="1" ht="16" customHeight="1" x14ac:dyDescent="0.2"/>
    <row r="1801" customFormat="1" ht="16" customHeight="1" x14ac:dyDescent="0.2"/>
    <row r="1802" customFormat="1" ht="16" customHeight="1" x14ac:dyDescent="0.2"/>
    <row r="1803" customFormat="1" ht="16" customHeight="1" x14ac:dyDescent="0.2"/>
    <row r="1804" customFormat="1" ht="16" customHeight="1" x14ac:dyDescent="0.2"/>
    <row r="1805" customFormat="1" ht="16" customHeight="1" x14ac:dyDescent="0.2"/>
    <row r="1806" customFormat="1" ht="16" customHeight="1" x14ac:dyDescent="0.2"/>
    <row r="1807" customFormat="1" ht="16" customHeight="1" x14ac:dyDescent="0.2"/>
    <row r="1808" customFormat="1" ht="16" customHeight="1" x14ac:dyDescent="0.2"/>
    <row r="1809" customFormat="1" ht="16" customHeight="1" x14ac:dyDescent="0.2"/>
    <row r="1810" customFormat="1" ht="16" customHeight="1" x14ac:dyDescent="0.2"/>
    <row r="1811" customFormat="1" ht="16" customHeight="1" x14ac:dyDescent="0.2"/>
    <row r="1812" customFormat="1" ht="16" customHeight="1" x14ac:dyDescent="0.2"/>
    <row r="1813" customFormat="1" ht="16" customHeight="1" x14ac:dyDescent="0.2"/>
    <row r="1814" customFormat="1" ht="16" customHeight="1" x14ac:dyDescent="0.2"/>
    <row r="1815" customFormat="1" ht="16" customHeight="1" x14ac:dyDescent="0.2"/>
    <row r="1816" customFormat="1" ht="16" customHeight="1" x14ac:dyDescent="0.2"/>
    <row r="1817" customFormat="1" ht="16" customHeight="1" x14ac:dyDescent="0.2"/>
    <row r="1818" customFormat="1" ht="16" customHeight="1" x14ac:dyDescent="0.2"/>
    <row r="1819" customFormat="1" ht="16" customHeight="1" x14ac:dyDescent="0.2"/>
    <row r="1820" customFormat="1" ht="16" customHeight="1" x14ac:dyDescent="0.2"/>
    <row r="1821" customFormat="1" ht="16" customHeight="1" x14ac:dyDescent="0.2"/>
    <row r="1822" customFormat="1" ht="16" customHeight="1" x14ac:dyDescent="0.2"/>
    <row r="1823" customFormat="1" ht="16" customHeight="1" x14ac:dyDescent="0.2"/>
    <row r="1824" customFormat="1" ht="16" customHeight="1" x14ac:dyDescent="0.2"/>
    <row r="1825" customFormat="1" ht="16" customHeight="1" x14ac:dyDescent="0.2"/>
    <row r="1826" customFormat="1" ht="16" customHeight="1" x14ac:dyDescent="0.2"/>
    <row r="1827" customFormat="1" ht="16" customHeight="1" x14ac:dyDescent="0.2"/>
    <row r="1828" customFormat="1" ht="16" customHeight="1" x14ac:dyDescent="0.2"/>
    <row r="1829" customFormat="1" ht="16" customHeight="1" x14ac:dyDescent="0.2"/>
    <row r="1830" customFormat="1" ht="16" customHeight="1" x14ac:dyDescent="0.2"/>
    <row r="1831" customFormat="1" ht="16" customHeight="1" x14ac:dyDescent="0.2"/>
    <row r="1832" customFormat="1" ht="16" customHeight="1" x14ac:dyDescent="0.2"/>
    <row r="1833" customFormat="1" ht="16" customHeight="1" x14ac:dyDescent="0.2"/>
    <row r="1834" customFormat="1" ht="16" customHeight="1" x14ac:dyDescent="0.2"/>
    <row r="1835" customFormat="1" ht="16" customHeight="1" x14ac:dyDescent="0.2"/>
    <row r="1836" customFormat="1" ht="16" customHeight="1" x14ac:dyDescent="0.2"/>
    <row r="1837" customFormat="1" ht="16" customHeight="1" x14ac:dyDescent="0.2"/>
    <row r="1838" customFormat="1" ht="16" customHeight="1" x14ac:dyDescent="0.2"/>
    <row r="1839" customFormat="1" ht="16" customHeight="1" x14ac:dyDescent="0.2"/>
    <row r="1840" customFormat="1" ht="16" customHeight="1" x14ac:dyDescent="0.2"/>
    <row r="1841" customFormat="1" ht="16" customHeight="1" x14ac:dyDescent="0.2"/>
    <row r="1842" customFormat="1" ht="16" customHeight="1" x14ac:dyDescent="0.2"/>
    <row r="1843" customFormat="1" ht="16" customHeight="1" x14ac:dyDescent="0.2"/>
    <row r="1844" customFormat="1" ht="16" customHeight="1" x14ac:dyDescent="0.2"/>
    <row r="1845" customFormat="1" ht="16" customHeight="1" x14ac:dyDescent="0.2"/>
    <row r="1846" customFormat="1" ht="16" customHeight="1" x14ac:dyDescent="0.2"/>
    <row r="1847" customFormat="1" ht="16" customHeight="1" x14ac:dyDescent="0.2"/>
    <row r="1848" customFormat="1" ht="16" customHeight="1" x14ac:dyDescent="0.2"/>
    <row r="1849" customFormat="1" ht="16" customHeight="1" x14ac:dyDescent="0.2"/>
    <row r="1850" customFormat="1" ht="16" customHeight="1" x14ac:dyDescent="0.2"/>
    <row r="1851" customFormat="1" ht="16" customHeight="1" x14ac:dyDescent="0.2"/>
    <row r="1852" customFormat="1" ht="16" customHeight="1" x14ac:dyDescent="0.2"/>
    <row r="1853" customFormat="1" ht="16" customHeight="1" x14ac:dyDescent="0.2"/>
    <row r="1854" customFormat="1" ht="16" customHeight="1" x14ac:dyDescent="0.2"/>
    <row r="1855" customFormat="1" ht="16" customHeight="1" x14ac:dyDescent="0.2"/>
    <row r="1856" customFormat="1" ht="16" customHeight="1" x14ac:dyDescent="0.2"/>
    <row r="1857" customFormat="1" ht="16" customHeight="1" x14ac:dyDescent="0.2"/>
    <row r="1858" customFormat="1" ht="16" customHeight="1" x14ac:dyDescent="0.2"/>
    <row r="1859" customFormat="1" ht="16" customHeight="1" x14ac:dyDescent="0.2"/>
    <row r="1860" customFormat="1" ht="16" customHeight="1" x14ac:dyDescent="0.2"/>
    <row r="1861" customFormat="1" ht="16" customHeight="1" x14ac:dyDescent="0.2"/>
    <row r="1862" customFormat="1" ht="16" customHeight="1" x14ac:dyDescent="0.2"/>
    <row r="1863" customFormat="1" ht="16" customHeight="1" x14ac:dyDescent="0.2"/>
    <row r="1864" customFormat="1" ht="16" customHeight="1" x14ac:dyDescent="0.2"/>
    <row r="1865" customFormat="1" ht="16" customHeight="1" x14ac:dyDescent="0.2"/>
    <row r="1866" customFormat="1" ht="16" customHeight="1" x14ac:dyDescent="0.2"/>
    <row r="1867" customFormat="1" ht="16" customHeight="1" x14ac:dyDescent="0.2"/>
    <row r="1868" customFormat="1" ht="16" customHeight="1" x14ac:dyDescent="0.2"/>
    <row r="1869" customFormat="1" ht="16" customHeight="1" x14ac:dyDescent="0.2"/>
    <row r="1870" customFormat="1" ht="16" customHeight="1" x14ac:dyDescent="0.2"/>
    <row r="1871" customFormat="1" ht="16" customHeight="1" x14ac:dyDescent="0.2"/>
    <row r="1872" customFormat="1" ht="16" customHeight="1" x14ac:dyDescent="0.2"/>
    <row r="1873" customFormat="1" ht="16" customHeight="1" x14ac:dyDescent="0.2"/>
    <row r="1874" customFormat="1" ht="16" customHeight="1" x14ac:dyDescent="0.2"/>
    <row r="1875" customFormat="1" ht="16" customHeight="1" x14ac:dyDescent="0.2"/>
    <row r="1876" customFormat="1" ht="16" customHeight="1" x14ac:dyDescent="0.2"/>
    <row r="1877" customFormat="1" ht="16" customHeight="1" x14ac:dyDescent="0.2"/>
    <row r="1878" customFormat="1" ht="16" customHeight="1" x14ac:dyDescent="0.2"/>
    <row r="1879" customFormat="1" ht="16" customHeight="1" x14ac:dyDescent="0.2"/>
    <row r="1880" customFormat="1" ht="16" customHeight="1" x14ac:dyDescent="0.2"/>
    <row r="1881" customFormat="1" ht="16" customHeight="1" x14ac:dyDescent="0.2"/>
    <row r="1882" customFormat="1" ht="16" customHeight="1" x14ac:dyDescent="0.2"/>
    <row r="1883" customFormat="1" ht="16" customHeight="1" x14ac:dyDescent="0.2"/>
    <row r="1884" customFormat="1" ht="16" customHeight="1" x14ac:dyDescent="0.2"/>
    <row r="1885" customFormat="1" ht="16" customHeight="1" x14ac:dyDescent="0.2"/>
    <row r="1886" customFormat="1" ht="16" customHeight="1" x14ac:dyDescent="0.2"/>
    <row r="1887" customFormat="1" ht="16" customHeight="1" x14ac:dyDescent="0.2"/>
    <row r="1888" customFormat="1" ht="16" customHeight="1" x14ac:dyDescent="0.2"/>
    <row r="1889" customFormat="1" ht="16" customHeight="1" x14ac:dyDescent="0.2"/>
    <row r="1890" customFormat="1" ht="16" customHeight="1" x14ac:dyDescent="0.2"/>
    <row r="1891" customFormat="1" ht="16" customHeight="1" x14ac:dyDescent="0.2"/>
    <row r="1892" customFormat="1" ht="16" customHeight="1" x14ac:dyDescent="0.2"/>
    <row r="1893" customFormat="1" ht="16" customHeight="1" x14ac:dyDescent="0.2"/>
    <row r="1894" customFormat="1" ht="16" customHeight="1" x14ac:dyDescent="0.2"/>
    <row r="1895" customFormat="1" ht="16" customHeight="1" x14ac:dyDescent="0.2"/>
    <row r="1896" customFormat="1" ht="16" customHeight="1" x14ac:dyDescent="0.2"/>
    <row r="1897" customFormat="1" ht="16" customHeight="1" x14ac:dyDescent="0.2"/>
    <row r="1898" customFormat="1" ht="16" customHeight="1" x14ac:dyDescent="0.2"/>
    <row r="1899" customFormat="1" ht="16" customHeight="1" x14ac:dyDescent="0.2"/>
    <row r="1900" customFormat="1" ht="16" customHeight="1" x14ac:dyDescent="0.2"/>
    <row r="1901" customFormat="1" ht="16" customHeight="1" x14ac:dyDescent="0.2"/>
    <row r="1902" customFormat="1" ht="16" customHeight="1" x14ac:dyDescent="0.2"/>
    <row r="1903" customFormat="1" ht="16" customHeight="1" x14ac:dyDescent="0.2"/>
    <row r="1904" customFormat="1" ht="16" customHeight="1" x14ac:dyDescent="0.2"/>
    <row r="1905" customFormat="1" ht="16" customHeight="1" x14ac:dyDescent="0.2"/>
    <row r="1906" customFormat="1" ht="16" customHeight="1" x14ac:dyDescent="0.2"/>
    <row r="1907" customFormat="1" ht="16" customHeight="1" x14ac:dyDescent="0.2"/>
    <row r="1908" customFormat="1" ht="16" customHeight="1" x14ac:dyDescent="0.2"/>
    <row r="1909" customFormat="1" ht="16" customHeight="1" x14ac:dyDescent="0.2"/>
    <row r="1910" customFormat="1" ht="16" customHeight="1" x14ac:dyDescent="0.2"/>
    <row r="1911" customFormat="1" ht="16" customHeight="1" x14ac:dyDescent="0.2"/>
    <row r="1912" customFormat="1" ht="16" customHeight="1" x14ac:dyDescent="0.2"/>
    <row r="1913" customFormat="1" ht="16" customHeight="1" x14ac:dyDescent="0.2"/>
    <row r="1914" customFormat="1" ht="16" customHeight="1" x14ac:dyDescent="0.2"/>
    <row r="1915" customFormat="1" ht="16" customHeight="1" x14ac:dyDescent="0.2"/>
    <row r="1916" customFormat="1" ht="16" customHeight="1" x14ac:dyDescent="0.2"/>
    <row r="1917" customFormat="1" ht="16" customHeight="1" x14ac:dyDescent="0.2"/>
    <row r="1918" customFormat="1" ht="16" customHeight="1" x14ac:dyDescent="0.2"/>
    <row r="1919" customFormat="1" ht="16" customHeight="1" x14ac:dyDescent="0.2"/>
    <row r="1920" customFormat="1" ht="16" customHeight="1" x14ac:dyDescent="0.2"/>
    <row r="1921" customFormat="1" ht="16" customHeight="1" x14ac:dyDescent="0.2"/>
    <row r="1922" customFormat="1" ht="16" customHeight="1" x14ac:dyDescent="0.2"/>
    <row r="1923" customFormat="1" ht="16" customHeight="1" x14ac:dyDescent="0.2"/>
    <row r="1924" customFormat="1" ht="16" customHeight="1" x14ac:dyDescent="0.2"/>
    <row r="1925" customFormat="1" ht="16" customHeight="1" x14ac:dyDescent="0.2"/>
    <row r="1926" customFormat="1" ht="16" customHeight="1" x14ac:dyDescent="0.2"/>
    <row r="1927" customFormat="1" ht="16" customHeight="1" x14ac:dyDescent="0.2"/>
    <row r="1928" customFormat="1" ht="16" customHeight="1" x14ac:dyDescent="0.2"/>
    <row r="1929" customFormat="1" ht="16" customHeight="1" x14ac:dyDescent="0.2"/>
    <row r="1930" customFormat="1" ht="16" customHeight="1" x14ac:dyDescent="0.2"/>
    <row r="1931" customFormat="1" ht="16" customHeight="1" x14ac:dyDescent="0.2"/>
    <row r="1932" customFormat="1" ht="16" customHeight="1" x14ac:dyDescent="0.2"/>
    <row r="1933" customFormat="1" ht="16" customHeight="1" x14ac:dyDescent="0.2"/>
    <row r="1934" customFormat="1" ht="16" customHeight="1" x14ac:dyDescent="0.2"/>
    <row r="1935" customFormat="1" ht="16" customHeight="1" x14ac:dyDescent="0.2"/>
    <row r="1936" customFormat="1" ht="16" customHeight="1" x14ac:dyDescent="0.2"/>
    <row r="1937" customFormat="1" ht="16" customHeight="1" x14ac:dyDescent="0.2"/>
    <row r="1938" customFormat="1" ht="16" customHeight="1" x14ac:dyDescent="0.2"/>
    <row r="1939" customFormat="1" ht="16" customHeight="1" x14ac:dyDescent="0.2"/>
    <row r="1940" customFormat="1" ht="16" customHeight="1" x14ac:dyDescent="0.2"/>
    <row r="1941" customFormat="1" ht="16" customHeight="1" x14ac:dyDescent="0.2"/>
    <row r="1942" customFormat="1" ht="16" customHeight="1" x14ac:dyDescent="0.2"/>
    <row r="1943" customFormat="1" ht="16" customHeight="1" x14ac:dyDescent="0.2"/>
    <row r="1944" customFormat="1" ht="16" customHeight="1" x14ac:dyDescent="0.2"/>
    <row r="1945" customFormat="1" ht="16" customHeight="1" x14ac:dyDescent="0.2"/>
    <row r="1946" customFormat="1" ht="16" customHeight="1" x14ac:dyDescent="0.2"/>
    <row r="1947" customFormat="1" ht="16" customHeight="1" x14ac:dyDescent="0.2"/>
    <row r="1948" customFormat="1" ht="16" customHeight="1" x14ac:dyDescent="0.2"/>
    <row r="1949" customFormat="1" ht="16" customHeight="1" x14ac:dyDescent="0.2"/>
    <row r="1950" customFormat="1" ht="16" customHeight="1" x14ac:dyDescent="0.2"/>
    <row r="1951" customFormat="1" ht="16" customHeight="1" x14ac:dyDescent="0.2"/>
    <row r="1952" customFormat="1" ht="16" customHeight="1" x14ac:dyDescent="0.2"/>
    <row r="1953" customFormat="1" ht="16" customHeight="1" x14ac:dyDescent="0.2"/>
    <row r="1954" customFormat="1" ht="16" customHeight="1" x14ac:dyDescent="0.2"/>
    <row r="1955" customFormat="1" ht="16" customHeight="1" x14ac:dyDescent="0.2"/>
    <row r="1956" customFormat="1" ht="16" customHeight="1" x14ac:dyDescent="0.2"/>
    <row r="1957" customFormat="1" ht="16" customHeight="1" x14ac:dyDescent="0.2"/>
    <row r="1958" customFormat="1" ht="16" customHeight="1" x14ac:dyDescent="0.2"/>
    <row r="1959" customFormat="1" ht="16" customHeight="1" x14ac:dyDescent="0.2"/>
    <row r="1960" customFormat="1" ht="16" customHeight="1" x14ac:dyDescent="0.2"/>
    <row r="1961" customFormat="1" ht="16" customHeight="1" x14ac:dyDescent="0.2"/>
    <row r="1962" customFormat="1" ht="16" customHeight="1" x14ac:dyDescent="0.2"/>
    <row r="1963" customFormat="1" ht="16" customHeight="1" x14ac:dyDescent="0.2"/>
    <row r="1964" customFormat="1" ht="16" customHeight="1" x14ac:dyDescent="0.2"/>
    <row r="1965" customFormat="1" ht="16" customHeight="1" x14ac:dyDescent="0.2"/>
    <row r="1966" customFormat="1" ht="16" customHeight="1" x14ac:dyDescent="0.2"/>
    <row r="1967" customFormat="1" ht="16" customHeight="1" x14ac:dyDescent="0.2"/>
    <row r="1968" customFormat="1" ht="16" customHeight="1" x14ac:dyDescent="0.2"/>
    <row r="1969" customFormat="1" ht="16" customHeight="1" x14ac:dyDescent="0.2"/>
    <row r="1970" customFormat="1" ht="16" customHeight="1" x14ac:dyDescent="0.2"/>
    <row r="1971" customFormat="1" ht="16" customHeight="1" x14ac:dyDescent="0.2"/>
    <row r="1972" customFormat="1" ht="16" customHeight="1" x14ac:dyDescent="0.2"/>
    <row r="1973" customFormat="1" ht="16" customHeight="1" x14ac:dyDescent="0.2"/>
    <row r="1974" customFormat="1" ht="16" customHeight="1" x14ac:dyDescent="0.2"/>
    <row r="1975" customFormat="1" ht="16" customHeight="1" x14ac:dyDescent="0.2"/>
    <row r="1976" customFormat="1" ht="16" customHeight="1" x14ac:dyDescent="0.2"/>
    <row r="1977" customFormat="1" ht="16" customHeight="1" x14ac:dyDescent="0.2"/>
    <row r="1978" customFormat="1" ht="16" customHeight="1" x14ac:dyDescent="0.2"/>
    <row r="1979" customFormat="1" ht="16" customHeight="1" x14ac:dyDescent="0.2"/>
    <row r="1980" customFormat="1" ht="16" customHeight="1" x14ac:dyDescent="0.2"/>
    <row r="1981" customFormat="1" ht="16" customHeight="1" x14ac:dyDescent="0.2"/>
    <row r="1982" customFormat="1" ht="16" customHeight="1" x14ac:dyDescent="0.2"/>
    <row r="1983" customFormat="1" ht="16" customHeight="1" x14ac:dyDescent="0.2"/>
    <row r="1984" customFormat="1" ht="16" customHeight="1" x14ac:dyDescent="0.2"/>
    <row r="1985" customFormat="1" ht="16" customHeight="1" x14ac:dyDescent="0.2"/>
    <row r="1986" customFormat="1" ht="16" customHeight="1" x14ac:dyDescent="0.2"/>
    <row r="1987" customFormat="1" ht="16" customHeight="1" x14ac:dyDescent="0.2"/>
    <row r="1988" customFormat="1" ht="16" customHeight="1" x14ac:dyDescent="0.2"/>
    <row r="1989" customFormat="1" ht="16" customHeight="1" x14ac:dyDescent="0.2"/>
    <row r="1990" customFormat="1" ht="16" customHeight="1" x14ac:dyDescent="0.2"/>
    <row r="1991" customFormat="1" ht="16" customHeight="1" x14ac:dyDescent="0.2"/>
    <row r="1992" customFormat="1" ht="16" customHeight="1" x14ac:dyDescent="0.2"/>
    <row r="1993" customFormat="1" ht="16" customHeight="1" x14ac:dyDescent="0.2"/>
    <row r="1994" customFormat="1" ht="16" customHeight="1" x14ac:dyDescent="0.2"/>
    <row r="1995" customFormat="1" ht="16" customHeight="1" x14ac:dyDescent="0.2"/>
    <row r="1996" customFormat="1" ht="16" customHeight="1" x14ac:dyDescent="0.2"/>
    <row r="1997" customFormat="1" ht="16" customHeight="1" x14ac:dyDescent="0.2"/>
    <row r="1998" customFormat="1" ht="16" customHeight="1" x14ac:dyDescent="0.2"/>
    <row r="1999" customFormat="1" ht="16" customHeight="1" x14ac:dyDescent="0.2"/>
    <row r="2000" customFormat="1" ht="16" customHeight="1" x14ac:dyDescent="0.2"/>
    <row r="2001" customFormat="1" ht="16" customHeight="1" x14ac:dyDescent="0.2"/>
    <row r="2002" customFormat="1" ht="16" customHeight="1" x14ac:dyDescent="0.2"/>
    <row r="2003" customFormat="1" ht="16" customHeight="1" x14ac:dyDescent="0.2"/>
    <row r="2004" customFormat="1" ht="16" customHeight="1" x14ac:dyDescent="0.2"/>
    <row r="2005" customFormat="1" ht="16" customHeight="1" x14ac:dyDescent="0.2"/>
    <row r="2006" customFormat="1" ht="16" customHeight="1" x14ac:dyDescent="0.2"/>
    <row r="2007" customFormat="1" ht="16" customHeight="1" x14ac:dyDescent="0.2"/>
    <row r="2008" customFormat="1" ht="16" customHeight="1" x14ac:dyDescent="0.2"/>
    <row r="2009" customFormat="1" ht="16" customHeight="1" x14ac:dyDescent="0.2"/>
    <row r="2010" customFormat="1" ht="16" customHeight="1" x14ac:dyDescent="0.2"/>
    <row r="2011" customFormat="1" ht="16" customHeight="1" x14ac:dyDescent="0.2"/>
    <row r="2012" customFormat="1" ht="16" customHeight="1" x14ac:dyDescent="0.2"/>
    <row r="2013" customFormat="1" ht="16" customHeight="1" x14ac:dyDescent="0.2"/>
    <row r="2014" customFormat="1" ht="16" customHeight="1" x14ac:dyDescent="0.2"/>
    <row r="2015" customFormat="1" ht="16" customHeight="1" x14ac:dyDescent="0.2"/>
    <row r="2016" customFormat="1" ht="16" customHeight="1" x14ac:dyDescent="0.2"/>
    <row r="2017" customFormat="1" ht="16" customHeight="1" x14ac:dyDescent="0.2"/>
    <row r="2018" customFormat="1" ht="16" customHeight="1" x14ac:dyDescent="0.2"/>
    <row r="2019" customFormat="1" ht="16" customHeight="1" x14ac:dyDescent="0.2"/>
    <row r="2020" customFormat="1" ht="16" customHeight="1" x14ac:dyDescent="0.2"/>
    <row r="2021" customFormat="1" ht="16" customHeight="1" x14ac:dyDescent="0.2"/>
    <row r="2022" customFormat="1" ht="16" customHeight="1" x14ac:dyDescent="0.2"/>
    <row r="2023" customFormat="1" ht="16" customHeight="1" x14ac:dyDescent="0.2"/>
    <row r="2024" customFormat="1" ht="16" customHeight="1" x14ac:dyDescent="0.2"/>
    <row r="2025" customFormat="1" ht="16" customHeight="1" x14ac:dyDescent="0.2"/>
    <row r="2026" customFormat="1" ht="16" customHeight="1" x14ac:dyDescent="0.2"/>
    <row r="2027" customFormat="1" ht="16" customHeight="1" x14ac:dyDescent="0.2"/>
    <row r="2028" customFormat="1" ht="16" customHeight="1" x14ac:dyDescent="0.2"/>
    <row r="2029" customFormat="1" ht="16" customHeight="1" x14ac:dyDescent="0.2"/>
    <row r="2030" customFormat="1" ht="16" customHeight="1" x14ac:dyDescent="0.2"/>
    <row r="2031" customFormat="1" ht="16" customHeight="1" x14ac:dyDescent="0.2"/>
    <row r="2032" customFormat="1" ht="16" customHeight="1" x14ac:dyDescent="0.2"/>
    <row r="2033" customFormat="1" ht="16" customHeight="1" x14ac:dyDescent="0.2"/>
    <row r="2034" customFormat="1" ht="16" customHeight="1" x14ac:dyDescent="0.2"/>
    <row r="2035" customFormat="1" ht="16" customHeight="1" x14ac:dyDescent="0.2"/>
    <row r="2036" customFormat="1" ht="16" customHeight="1" x14ac:dyDescent="0.2"/>
    <row r="2037" customFormat="1" ht="16" customHeight="1" x14ac:dyDescent="0.2"/>
    <row r="2038" customFormat="1" ht="16" customHeight="1" x14ac:dyDescent="0.2"/>
    <row r="2039" customFormat="1" ht="16" customHeight="1" x14ac:dyDescent="0.2"/>
    <row r="2040" customFormat="1" ht="16" customHeight="1" x14ac:dyDescent="0.2"/>
    <row r="2041" customFormat="1" ht="16" customHeight="1" x14ac:dyDescent="0.2"/>
    <row r="2042" customFormat="1" ht="16" customHeight="1" x14ac:dyDescent="0.2"/>
    <row r="2043" customFormat="1" ht="16" customHeight="1" x14ac:dyDescent="0.2"/>
    <row r="2044" customFormat="1" ht="16" customHeight="1" x14ac:dyDescent="0.2"/>
    <row r="2045" customFormat="1" ht="16" customHeight="1" x14ac:dyDescent="0.2"/>
    <row r="2046" customFormat="1" ht="16" customHeight="1" x14ac:dyDescent="0.2"/>
    <row r="2047" customFormat="1" ht="16" customHeight="1" x14ac:dyDescent="0.2"/>
    <row r="2048" customFormat="1" ht="16" customHeight="1" x14ac:dyDescent="0.2"/>
    <row r="2049" customFormat="1" ht="16" customHeight="1" x14ac:dyDescent="0.2"/>
    <row r="2050" customFormat="1" ht="16" customHeight="1" x14ac:dyDescent="0.2"/>
    <row r="2051" customFormat="1" ht="16" customHeight="1" x14ac:dyDescent="0.2"/>
    <row r="2052" customFormat="1" ht="16" customHeight="1" x14ac:dyDescent="0.2"/>
    <row r="2053" customFormat="1" ht="16" customHeight="1" x14ac:dyDescent="0.2"/>
    <row r="2054" customFormat="1" ht="16" customHeight="1" x14ac:dyDescent="0.2"/>
    <row r="2055" customFormat="1" ht="16" customHeight="1" x14ac:dyDescent="0.2"/>
    <row r="2056" customFormat="1" ht="16" customHeight="1" x14ac:dyDescent="0.2"/>
    <row r="2057" customFormat="1" ht="16" customHeight="1" x14ac:dyDescent="0.2"/>
    <row r="2058" customFormat="1" ht="16" customHeight="1" x14ac:dyDescent="0.2"/>
    <row r="2059" customFormat="1" ht="16" customHeight="1" x14ac:dyDescent="0.2"/>
    <row r="2060" customFormat="1" ht="16" customHeight="1" x14ac:dyDescent="0.2"/>
    <row r="2061" customFormat="1" ht="16" customHeight="1" x14ac:dyDescent="0.2"/>
    <row r="2062" customFormat="1" ht="16" customHeight="1" x14ac:dyDescent="0.2"/>
    <row r="2063" customFormat="1" ht="16" customHeight="1" x14ac:dyDescent="0.2"/>
    <row r="2064" customFormat="1" ht="16" customHeight="1" x14ac:dyDescent="0.2"/>
    <row r="2065" customFormat="1" ht="16" customHeight="1" x14ac:dyDescent="0.2"/>
    <row r="2066" customFormat="1" ht="16" customHeight="1" x14ac:dyDescent="0.2"/>
    <row r="2067" customFormat="1" ht="16" customHeight="1" x14ac:dyDescent="0.2"/>
    <row r="2068" customFormat="1" ht="16" customHeight="1" x14ac:dyDescent="0.2"/>
    <row r="2069" customFormat="1" ht="16" customHeight="1" x14ac:dyDescent="0.2"/>
    <row r="2070" customFormat="1" ht="16" customHeight="1" x14ac:dyDescent="0.2"/>
    <row r="2071" customFormat="1" ht="16" customHeight="1" x14ac:dyDescent="0.2"/>
    <row r="2072" customFormat="1" ht="16" customHeight="1" x14ac:dyDescent="0.2"/>
    <row r="2073" customFormat="1" ht="16" customHeight="1" x14ac:dyDescent="0.2"/>
    <row r="2074" customFormat="1" ht="16" customHeight="1" x14ac:dyDescent="0.2"/>
    <row r="2075" customFormat="1" ht="16" customHeight="1" x14ac:dyDescent="0.2"/>
    <row r="2076" customFormat="1" ht="16" customHeight="1" x14ac:dyDescent="0.2"/>
    <row r="2077" customFormat="1" ht="16" customHeight="1" x14ac:dyDescent="0.2"/>
    <row r="2078" customFormat="1" ht="16" customHeight="1" x14ac:dyDescent="0.2"/>
    <row r="2079" customFormat="1" ht="16" customHeight="1" x14ac:dyDescent="0.2"/>
    <row r="2080" customFormat="1" ht="16" customHeight="1" x14ac:dyDescent="0.2"/>
    <row r="2081" customFormat="1" ht="16" customHeight="1" x14ac:dyDescent="0.2"/>
    <row r="2082" customFormat="1" ht="16" customHeight="1" x14ac:dyDescent="0.2"/>
    <row r="2083" customFormat="1" ht="16" customHeight="1" x14ac:dyDescent="0.2"/>
    <row r="2084" customFormat="1" ht="16" customHeight="1" x14ac:dyDescent="0.2"/>
    <row r="2085" customFormat="1" ht="16" customHeight="1" x14ac:dyDescent="0.2"/>
    <row r="2086" customFormat="1" ht="16" customHeight="1" x14ac:dyDescent="0.2"/>
    <row r="2087" customFormat="1" ht="16" customHeight="1" x14ac:dyDescent="0.2"/>
    <row r="2088" customFormat="1" ht="16" customHeight="1" x14ac:dyDescent="0.2"/>
    <row r="2089" customFormat="1" ht="16" customHeight="1" x14ac:dyDescent="0.2"/>
    <row r="2090" customFormat="1" ht="16" customHeight="1" x14ac:dyDescent="0.2"/>
    <row r="2091" customFormat="1" ht="16" customHeight="1" x14ac:dyDescent="0.2"/>
    <row r="2092" customFormat="1" ht="16" customHeight="1" x14ac:dyDescent="0.2"/>
    <row r="2093" customFormat="1" ht="16" customHeight="1" x14ac:dyDescent="0.2"/>
    <row r="2094" customFormat="1" ht="16" customHeight="1" x14ac:dyDescent="0.2"/>
    <row r="2095" customFormat="1" ht="16" customHeight="1" x14ac:dyDescent="0.2"/>
    <row r="2096" customFormat="1" ht="16" customHeight="1" x14ac:dyDescent="0.2"/>
    <row r="2097" customFormat="1" ht="16" customHeight="1" x14ac:dyDescent="0.2"/>
    <row r="2098" customFormat="1" ht="16" customHeight="1" x14ac:dyDescent="0.2"/>
    <row r="2099" customFormat="1" ht="16" customHeight="1" x14ac:dyDescent="0.2"/>
    <row r="2100" customFormat="1" ht="16" customHeight="1" x14ac:dyDescent="0.2"/>
    <row r="2101" customFormat="1" ht="16" customHeight="1" x14ac:dyDescent="0.2"/>
    <row r="2102" customFormat="1" ht="16" customHeight="1" x14ac:dyDescent="0.2"/>
    <row r="2103" customFormat="1" ht="16" customHeight="1" x14ac:dyDescent="0.2"/>
    <row r="2104" customFormat="1" ht="16" customHeight="1" x14ac:dyDescent="0.2"/>
    <row r="2105" customFormat="1" ht="16" customHeight="1" x14ac:dyDescent="0.2"/>
    <row r="2106" customFormat="1" ht="16" customHeight="1" x14ac:dyDescent="0.2"/>
    <row r="2107" customFormat="1" ht="16" customHeight="1" x14ac:dyDescent="0.2"/>
    <row r="2108" customFormat="1" ht="16" customHeight="1" x14ac:dyDescent="0.2"/>
    <row r="2109" customFormat="1" ht="16" customHeight="1" x14ac:dyDescent="0.2"/>
    <row r="2110" customFormat="1" ht="16" customHeight="1" x14ac:dyDescent="0.2"/>
    <row r="2111" customFormat="1" ht="16" customHeight="1" x14ac:dyDescent="0.2"/>
    <row r="2112" customFormat="1" ht="16" customHeight="1" x14ac:dyDescent="0.2"/>
    <row r="2113" customFormat="1" ht="16" customHeight="1" x14ac:dyDescent="0.2"/>
    <row r="2114" customFormat="1" ht="16" customHeight="1" x14ac:dyDescent="0.2"/>
    <row r="2115" customFormat="1" ht="16" customHeight="1" x14ac:dyDescent="0.2"/>
    <row r="2116" customFormat="1" ht="16" customHeight="1" x14ac:dyDescent="0.2"/>
    <row r="2117" customFormat="1" ht="16" customHeight="1" x14ac:dyDescent="0.2"/>
    <row r="2118" customFormat="1" ht="16" customHeight="1" x14ac:dyDescent="0.2"/>
    <row r="2119" customFormat="1" ht="16" customHeight="1" x14ac:dyDescent="0.2"/>
    <row r="2120" customFormat="1" ht="16" customHeight="1" x14ac:dyDescent="0.2"/>
    <row r="2121" customFormat="1" ht="16" customHeight="1" x14ac:dyDescent="0.2"/>
    <row r="2122" customFormat="1" ht="16" customHeight="1" x14ac:dyDescent="0.2"/>
    <row r="2123" customFormat="1" ht="16" customHeight="1" x14ac:dyDescent="0.2"/>
    <row r="2124" customFormat="1" ht="16" customHeight="1" x14ac:dyDescent="0.2"/>
    <row r="2125" customFormat="1" ht="16" customHeight="1" x14ac:dyDescent="0.2"/>
    <row r="2126" customFormat="1" ht="16" customHeight="1" x14ac:dyDescent="0.2"/>
    <row r="2127" customFormat="1" ht="16" customHeight="1" x14ac:dyDescent="0.2"/>
    <row r="2128" customFormat="1" ht="16" customHeight="1" x14ac:dyDescent="0.2"/>
    <row r="2129" customFormat="1" ht="16" customHeight="1" x14ac:dyDescent="0.2"/>
    <row r="2130" customFormat="1" ht="16" customHeight="1" x14ac:dyDescent="0.2"/>
    <row r="2131" customFormat="1" ht="16" customHeight="1" x14ac:dyDescent="0.2"/>
    <row r="2132" customFormat="1" ht="16" customHeight="1" x14ac:dyDescent="0.2"/>
    <row r="2133" customFormat="1" ht="16" customHeight="1" x14ac:dyDescent="0.2"/>
    <row r="2134" customFormat="1" ht="16" customHeight="1" x14ac:dyDescent="0.2"/>
    <row r="2135" customFormat="1" ht="16" customHeight="1" x14ac:dyDescent="0.2"/>
    <row r="2136" customFormat="1" ht="16" customHeight="1" x14ac:dyDescent="0.2"/>
    <row r="2137" customFormat="1" ht="16" customHeight="1" x14ac:dyDescent="0.2"/>
    <row r="2138" customFormat="1" ht="16" customHeight="1" x14ac:dyDescent="0.2"/>
    <row r="2139" customFormat="1" ht="16" customHeight="1" x14ac:dyDescent="0.2"/>
    <row r="2140" customFormat="1" ht="16" customHeight="1" x14ac:dyDescent="0.2"/>
    <row r="2141" customFormat="1" ht="16" customHeight="1" x14ac:dyDescent="0.2"/>
    <row r="2142" customFormat="1" ht="16" customHeight="1" x14ac:dyDescent="0.2"/>
    <row r="2143" customFormat="1" ht="16" customHeight="1" x14ac:dyDescent="0.2"/>
    <row r="2144" customFormat="1" ht="16" customHeight="1" x14ac:dyDescent="0.2"/>
    <row r="2145" customFormat="1" ht="16" customHeight="1" x14ac:dyDescent="0.2"/>
    <row r="2146" customFormat="1" ht="16" customHeight="1" x14ac:dyDescent="0.2"/>
    <row r="2147" customFormat="1" ht="16" customHeight="1" x14ac:dyDescent="0.2"/>
    <row r="2148" customFormat="1" ht="16" customHeight="1" x14ac:dyDescent="0.2"/>
    <row r="2149" customFormat="1" ht="16" customHeight="1" x14ac:dyDescent="0.2"/>
    <row r="2150" customFormat="1" ht="16" customHeight="1" x14ac:dyDescent="0.2"/>
    <row r="2151" customFormat="1" ht="16" customHeight="1" x14ac:dyDescent="0.2"/>
    <row r="2152" customFormat="1" ht="16" customHeight="1" x14ac:dyDescent="0.2"/>
    <row r="2153" customFormat="1" ht="16" customHeight="1" x14ac:dyDescent="0.2"/>
    <row r="2154" customFormat="1" ht="16" customHeight="1" x14ac:dyDescent="0.2"/>
    <row r="2155" customFormat="1" ht="16" customHeight="1" x14ac:dyDescent="0.2"/>
    <row r="2156" customFormat="1" ht="16" customHeight="1" x14ac:dyDescent="0.2"/>
    <row r="2157" customFormat="1" ht="16" customHeight="1" x14ac:dyDescent="0.2"/>
    <row r="2158" customFormat="1" ht="16" customHeight="1" x14ac:dyDescent="0.2"/>
    <row r="2159" customFormat="1" ht="16" customHeight="1" x14ac:dyDescent="0.2"/>
    <row r="2160" customFormat="1" ht="16" customHeight="1" x14ac:dyDescent="0.2"/>
    <row r="2161" customFormat="1" ht="16" customHeight="1" x14ac:dyDescent="0.2"/>
    <row r="2162" customFormat="1" ht="16" customHeight="1" x14ac:dyDescent="0.2"/>
    <row r="2163" customFormat="1" ht="16" customHeight="1" x14ac:dyDescent="0.2"/>
    <row r="2164" customFormat="1" ht="16" customHeight="1" x14ac:dyDescent="0.2"/>
    <row r="2165" customFormat="1" ht="16" customHeight="1" x14ac:dyDescent="0.2"/>
    <row r="2166" customFormat="1" ht="16" customHeight="1" x14ac:dyDescent="0.2"/>
    <row r="2167" customFormat="1" ht="16" customHeight="1" x14ac:dyDescent="0.2"/>
    <row r="2168" customFormat="1" ht="16" customHeight="1" x14ac:dyDescent="0.2"/>
    <row r="2169" customFormat="1" ht="16" customHeight="1" x14ac:dyDescent="0.2"/>
    <row r="2170" customFormat="1" ht="16" customHeight="1" x14ac:dyDescent="0.2"/>
    <row r="2171" customFormat="1" ht="16" customHeight="1" x14ac:dyDescent="0.2"/>
    <row r="2172" customFormat="1" ht="16" customHeight="1" x14ac:dyDescent="0.2"/>
    <row r="2173" customFormat="1" ht="16" customHeight="1" x14ac:dyDescent="0.2"/>
    <row r="2174" customFormat="1" ht="16" customHeight="1" x14ac:dyDescent="0.2"/>
    <row r="2175" customFormat="1" ht="16" customHeight="1" x14ac:dyDescent="0.2"/>
    <row r="2176" customFormat="1" ht="16" customHeight="1" x14ac:dyDescent="0.2"/>
    <row r="2177" customFormat="1" ht="16" customHeight="1" x14ac:dyDescent="0.2"/>
    <row r="2178" customFormat="1" ht="16" customHeight="1" x14ac:dyDescent="0.2"/>
    <row r="2179" customFormat="1" ht="16" customHeight="1" x14ac:dyDescent="0.2"/>
    <row r="2180" customFormat="1" ht="16" customHeight="1" x14ac:dyDescent="0.2"/>
    <row r="2181" customFormat="1" ht="16" customHeight="1" x14ac:dyDescent="0.2"/>
    <row r="2182" customFormat="1" ht="16" customHeight="1" x14ac:dyDescent="0.2"/>
    <row r="2183" customFormat="1" ht="16" customHeight="1" x14ac:dyDescent="0.2"/>
    <row r="2184" customFormat="1" ht="16" customHeight="1" x14ac:dyDescent="0.2"/>
    <row r="2185" customFormat="1" ht="16" customHeight="1" x14ac:dyDescent="0.2"/>
    <row r="2186" customFormat="1" ht="16" customHeight="1" x14ac:dyDescent="0.2"/>
    <row r="2187" customFormat="1" ht="16" customHeight="1" x14ac:dyDescent="0.2"/>
    <row r="2188" customFormat="1" ht="16" customHeight="1" x14ac:dyDescent="0.2"/>
    <row r="2189" customFormat="1" ht="16" customHeight="1" x14ac:dyDescent="0.2"/>
    <row r="2190" customFormat="1" ht="16" customHeight="1" x14ac:dyDescent="0.2"/>
    <row r="2191" customFormat="1" ht="16" customHeight="1" x14ac:dyDescent="0.2"/>
    <row r="2192" customFormat="1" ht="16" customHeight="1" x14ac:dyDescent="0.2"/>
    <row r="2193" customFormat="1" ht="16" customHeight="1" x14ac:dyDescent="0.2"/>
    <row r="2194" customFormat="1" ht="16" customHeight="1" x14ac:dyDescent="0.2"/>
    <row r="2195" customFormat="1" ht="16" customHeight="1" x14ac:dyDescent="0.2"/>
    <row r="2196" customFormat="1" ht="16" customHeight="1" x14ac:dyDescent="0.2"/>
    <row r="2197" customFormat="1" ht="16" customHeight="1" x14ac:dyDescent="0.2"/>
    <row r="2198" customFormat="1" ht="16" customHeight="1" x14ac:dyDescent="0.2"/>
    <row r="2199" customFormat="1" ht="16" customHeight="1" x14ac:dyDescent="0.2"/>
    <row r="2200" customFormat="1" ht="16" customHeight="1" x14ac:dyDescent="0.2"/>
    <row r="2201" customFormat="1" ht="16" customHeight="1" x14ac:dyDescent="0.2"/>
    <row r="2202" customFormat="1" ht="16" customHeight="1" x14ac:dyDescent="0.2"/>
    <row r="2203" customFormat="1" ht="16" customHeight="1" x14ac:dyDescent="0.2"/>
    <row r="2204" customFormat="1" ht="16" customHeight="1" x14ac:dyDescent="0.2"/>
    <row r="2205" customFormat="1" ht="16" customHeight="1" x14ac:dyDescent="0.2"/>
    <row r="2206" customFormat="1" ht="16" customHeight="1" x14ac:dyDescent="0.2"/>
    <row r="2207" customFormat="1" ht="16" customHeight="1" x14ac:dyDescent="0.2"/>
    <row r="2208" customFormat="1" ht="16" customHeight="1" x14ac:dyDescent="0.2"/>
    <row r="2209" customFormat="1" ht="16" customHeight="1" x14ac:dyDescent="0.2"/>
    <row r="2210" customFormat="1" ht="16" customHeight="1" x14ac:dyDescent="0.2"/>
    <row r="2211" customFormat="1" ht="16" customHeight="1" x14ac:dyDescent="0.2"/>
    <row r="2212" customFormat="1" ht="16" customHeight="1" x14ac:dyDescent="0.2"/>
    <row r="2213" customFormat="1" ht="16" customHeight="1" x14ac:dyDescent="0.2"/>
    <row r="2214" customFormat="1" ht="16" customHeight="1" x14ac:dyDescent="0.2"/>
    <row r="2215" customFormat="1" ht="16" customHeight="1" x14ac:dyDescent="0.2"/>
    <row r="2216" customFormat="1" ht="16" customHeight="1" x14ac:dyDescent="0.2"/>
    <row r="2217" customFormat="1" ht="16" customHeight="1" x14ac:dyDescent="0.2"/>
    <row r="2218" customFormat="1" ht="16" customHeight="1" x14ac:dyDescent="0.2"/>
    <row r="2219" customFormat="1" ht="16" customHeight="1" x14ac:dyDescent="0.2"/>
    <row r="2220" customFormat="1" ht="16" customHeight="1" x14ac:dyDescent="0.2"/>
    <row r="2221" customFormat="1" ht="16" customHeight="1" x14ac:dyDescent="0.2"/>
    <row r="2222" customFormat="1" ht="16" customHeight="1" x14ac:dyDescent="0.2"/>
    <row r="2223" customFormat="1" ht="16" customHeight="1" x14ac:dyDescent="0.2"/>
    <row r="2224" customFormat="1" ht="16" customHeight="1" x14ac:dyDescent="0.2"/>
    <row r="2225" customFormat="1" ht="16" customHeight="1" x14ac:dyDescent="0.2"/>
    <row r="2226" customFormat="1" ht="16" customHeight="1" x14ac:dyDescent="0.2"/>
    <row r="2227" customFormat="1" ht="16" customHeight="1" x14ac:dyDescent="0.2"/>
    <row r="2228" customFormat="1" ht="16" customHeight="1" x14ac:dyDescent="0.2"/>
    <row r="2229" customFormat="1" ht="16" customHeight="1" x14ac:dyDescent="0.2"/>
    <row r="2230" customFormat="1" ht="16" customHeight="1" x14ac:dyDescent="0.2"/>
    <row r="2231" customFormat="1" ht="16" customHeight="1" x14ac:dyDescent="0.2"/>
    <row r="2232" customFormat="1" ht="16" customHeight="1" x14ac:dyDescent="0.2"/>
    <row r="2233" customFormat="1" ht="16" customHeight="1" x14ac:dyDescent="0.2"/>
    <row r="2234" customFormat="1" ht="16" customHeight="1" x14ac:dyDescent="0.2"/>
    <row r="2235" customFormat="1" ht="16" customHeight="1" x14ac:dyDescent="0.2"/>
    <row r="2236" customFormat="1" ht="16" customHeight="1" x14ac:dyDescent="0.2"/>
    <row r="2237" customFormat="1" ht="16" customHeight="1" x14ac:dyDescent="0.2"/>
    <row r="2238" customFormat="1" ht="16" customHeight="1" x14ac:dyDescent="0.2"/>
    <row r="2239" customFormat="1" ht="16" customHeight="1" x14ac:dyDescent="0.2"/>
    <row r="2240" customFormat="1" ht="16" customHeight="1" x14ac:dyDescent="0.2"/>
    <row r="2241" customFormat="1" ht="16" customHeight="1" x14ac:dyDescent="0.2"/>
    <row r="2242" customFormat="1" ht="16" customHeight="1" x14ac:dyDescent="0.2"/>
    <row r="2243" customFormat="1" ht="16" customHeight="1" x14ac:dyDescent="0.2"/>
    <row r="2244" customFormat="1" ht="16" customHeight="1" x14ac:dyDescent="0.2"/>
    <row r="2245" customFormat="1" ht="16" customHeight="1" x14ac:dyDescent="0.2"/>
    <row r="2246" customFormat="1" ht="16" customHeight="1" x14ac:dyDescent="0.2"/>
    <row r="2247" customFormat="1" ht="16" customHeight="1" x14ac:dyDescent="0.2"/>
    <row r="2248" customFormat="1" ht="16" customHeight="1" x14ac:dyDescent="0.2"/>
    <row r="2249" customFormat="1" ht="16" customHeight="1" x14ac:dyDescent="0.2"/>
    <row r="2250" customFormat="1" ht="16" customHeight="1" x14ac:dyDescent="0.2"/>
    <row r="2251" customFormat="1" ht="16" customHeight="1" x14ac:dyDescent="0.2"/>
    <row r="2252" customFormat="1" ht="16" customHeight="1" x14ac:dyDescent="0.2"/>
    <row r="2253" customFormat="1" ht="16" customHeight="1" x14ac:dyDescent="0.2"/>
    <row r="2254" customFormat="1" ht="16" customHeight="1" x14ac:dyDescent="0.2"/>
    <row r="2255" customFormat="1" ht="16" customHeight="1" x14ac:dyDescent="0.2"/>
    <row r="2256" customFormat="1" ht="16" customHeight="1" x14ac:dyDescent="0.2"/>
    <row r="2257" customFormat="1" ht="16" customHeight="1" x14ac:dyDescent="0.2"/>
    <row r="2258" customFormat="1" ht="16" customHeight="1" x14ac:dyDescent="0.2"/>
    <row r="2259" customFormat="1" ht="16" customHeight="1" x14ac:dyDescent="0.2"/>
    <row r="2260" customFormat="1" ht="16" customHeight="1" x14ac:dyDescent="0.2"/>
    <row r="2261" customFormat="1" ht="16" customHeight="1" x14ac:dyDescent="0.2"/>
    <row r="2262" customFormat="1" ht="16" customHeight="1" x14ac:dyDescent="0.2"/>
    <row r="2263" customFormat="1" ht="16" customHeight="1" x14ac:dyDescent="0.2"/>
    <row r="2264" customFormat="1" ht="16" customHeight="1" x14ac:dyDescent="0.2"/>
    <row r="2265" customFormat="1" ht="16" customHeight="1" x14ac:dyDescent="0.2"/>
    <row r="2266" customFormat="1" ht="16" customHeight="1" x14ac:dyDescent="0.2"/>
    <row r="2267" customFormat="1" ht="16" customHeight="1" x14ac:dyDescent="0.2"/>
    <row r="2268" customFormat="1" ht="16" customHeight="1" x14ac:dyDescent="0.2"/>
    <row r="2269" customFormat="1" ht="16" customHeight="1" x14ac:dyDescent="0.2"/>
    <row r="2270" customFormat="1" ht="16" customHeight="1" x14ac:dyDescent="0.2"/>
    <row r="2271" customFormat="1" ht="16" customHeight="1" x14ac:dyDescent="0.2"/>
    <row r="2272" customFormat="1" ht="16" customHeight="1" x14ac:dyDescent="0.2"/>
    <row r="2273" customFormat="1" ht="16" customHeight="1" x14ac:dyDescent="0.2"/>
    <row r="2274" customFormat="1" ht="16" customHeight="1" x14ac:dyDescent="0.2"/>
    <row r="2275" customFormat="1" ht="16" customHeight="1" x14ac:dyDescent="0.2"/>
    <row r="2276" customFormat="1" ht="16" customHeight="1" x14ac:dyDescent="0.2"/>
    <row r="2277" customFormat="1" ht="16" customHeight="1" x14ac:dyDescent="0.2"/>
    <row r="2278" customFormat="1" ht="16" customHeight="1" x14ac:dyDescent="0.2"/>
    <row r="2279" customFormat="1" ht="16" customHeight="1" x14ac:dyDescent="0.2"/>
    <row r="2280" customFormat="1" ht="16" customHeight="1" x14ac:dyDescent="0.2"/>
    <row r="2281" customFormat="1" ht="16" customHeight="1" x14ac:dyDescent="0.2"/>
    <row r="2282" customFormat="1" ht="16" customHeight="1" x14ac:dyDescent="0.2"/>
    <row r="2283" customFormat="1" ht="16" customHeight="1" x14ac:dyDescent="0.2"/>
    <row r="2284" customFormat="1" ht="16" customHeight="1" x14ac:dyDescent="0.2"/>
    <row r="2285" customFormat="1" ht="16" customHeight="1" x14ac:dyDescent="0.2"/>
    <row r="2286" customFormat="1" ht="16" customHeight="1" x14ac:dyDescent="0.2"/>
    <row r="2287" customFormat="1" ht="16" customHeight="1" x14ac:dyDescent="0.2"/>
    <row r="2288" customFormat="1" ht="16" customHeight="1" x14ac:dyDescent="0.2"/>
    <row r="2289" customFormat="1" ht="16" customHeight="1" x14ac:dyDescent="0.2"/>
    <row r="2290" customFormat="1" ht="16" customHeight="1" x14ac:dyDescent="0.2"/>
    <row r="2291" customFormat="1" ht="16" customHeight="1" x14ac:dyDescent="0.2"/>
    <row r="2292" customFormat="1" ht="16" customHeight="1" x14ac:dyDescent="0.2"/>
    <row r="2293" customFormat="1" ht="16" customHeight="1" x14ac:dyDescent="0.2"/>
    <row r="2294" customFormat="1" ht="16" customHeight="1" x14ac:dyDescent="0.2"/>
    <row r="2295" customFormat="1" ht="16" customHeight="1" x14ac:dyDescent="0.2"/>
    <row r="2296" customFormat="1" ht="16" customHeight="1" x14ac:dyDescent="0.2"/>
    <row r="2297" customFormat="1" ht="16" customHeight="1" x14ac:dyDescent="0.2"/>
    <row r="2298" customFormat="1" ht="16" customHeight="1" x14ac:dyDescent="0.2"/>
    <row r="2299" customFormat="1" ht="16" customHeight="1" x14ac:dyDescent="0.2"/>
    <row r="2300" customFormat="1" ht="16" customHeight="1" x14ac:dyDescent="0.2"/>
    <row r="2301" customFormat="1" ht="16" customHeight="1" x14ac:dyDescent="0.2"/>
    <row r="2302" customFormat="1" ht="16" customHeight="1" x14ac:dyDescent="0.2"/>
    <row r="2303" customFormat="1" ht="16" customHeight="1" x14ac:dyDescent="0.2"/>
    <row r="2304" customFormat="1" ht="16" customHeight="1" x14ac:dyDescent="0.2"/>
    <row r="2305" customFormat="1" ht="16" customHeight="1" x14ac:dyDescent="0.2"/>
    <row r="2306" customFormat="1" ht="16" customHeight="1" x14ac:dyDescent="0.2"/>
    <row r="2307" customFormat="1" ht="16" customHeight="1" x14ac:dyDescent="0.2"/>
    <row r="2308" customFormat="1" ht="16" customHeight="1" x14ac:dyDescent="0.2"/>
    <row r="2309" customFormat="1" ht="16" customHeight="1" x14ac:dyDescent="0.2"/>
    <row r="2310" customFormat="1" ht="16" customHeight="1" x14ac:dyDescent="0.2"/>
    <row r="2311" customFormat="1" ht="16" customHeight="1" x14ac:dyDescent="0.2"/>
    <row r="2312" customFormat="1" ht="16" customHeight="1" x14ac:dyDescent="0.2"/>
    <row r="2313" customFormat="1" ht="16" customHeight="1" x14ac:dyDescent="0.2"/>
    <row r="2314" customFormat="1" ht="16" customHeight="1" x14ac:dyDescent="0.2"/>
    <row r="2315" customFormat="1" ht="16" customHeight="1" x14ac:dyDescent="0.2"/>
    <row r="2316" customFormat="1" ht="16" customHeight="1" x14ac:dyDescent="0.2"/>
    <row r="2317" customFormat="1" ht="16" customHeight="1" x14ac:dyDescent="0.2"/>
    <row r="2318" customFormat="1" ht="16" customHeight="1" x14ac:dyDescent="0.2"/>
    <row r="2319" customFormat="1" ht="16" customHeight="1" x14ac:dyDescent="0.2"/>
    <row r="2320" customFormat="1" ht="16" customHeight="1" x14ac:dyDescent="0.2"/>
    <row r="2321" customFormat="1" ht="16" customHeight="1" x14ac:dyDescent="0.2"/>
    <row r="2322" customFormat="1" ht="16" customHeight="1" x14ac:dyDescent="0.2"/>
    <row r="2323" customFormat="1" ht="16" customHeight="1" x14ac:dyDescent="0.2"/>
    <row r="2324" customFormat="1" ht="16" customHeight="1" x14ac:dyDescent="0.2"/>
    <row r="2325" customFormat="1" ht="16" customHeight="1" x14ac:dyDescent="0.2"/>
    <row r="2326" customFormat="1" ht="16" customHeight="1" x14ac:dyDescent="0.2"/>
    <row r="2327" customFormat="1" ht="16" customHeight="1" x14ac:dyDescent="0.2"/>
    <row r="2328" customFormat="1" ht="16" customHeight="1" x14ac:dyDescent="0.2"/>
    <row r="2329" customFormat="1" ht="16" customHeight="1" x14ac:dyDescent="0.2"/>
    <row r="2330" customFormat="1" ht="16" customHeight="1" x14ac:dyDescent="0.2"/>
    <row r="2331" customFormat="1" ht="16" customHeight="1" x14ac:dyDescent="0.2"/>
    <row r="2332" customFormat="1" ht="16" customHeight="1" x14ac:dyDescent="0.2"/>
    <row r="2333" customFormat="1" ht="16" customHeight="1" x14ac:dyDescent="0.2"/>
    <row r="2334" customFormat="1" ht="16" customHeight="1" x14ac:dyDescent="0.2"/>
    <row r="2335" customFormat="1" ht="16" customHeight="1" x14ac:dyDescent="0.2"/>
    <row r="2336" customFormat="1" ht="16" customHeight="1" x14ac:dyDescent="0.2"/>
    <row r="2337" customFormat="1" ht="16" customHeight="1" x14ac:dyDescent="0.2"/>
    <row r="2338" customFormat="1" ht="16" customHeight="1" x14ac:dyDescent="0.2"/>
    <row r="2339" customFormat="1" ht="16" customHeight="1" x14ac:dyDescent="0.2"/>
    <row r="2340" customFormat="1" ht="16" customHeight="1" x14ac:dyDescent="0.2"/>
    <row r="2341" customFormat="1" ht="16" customHeight="1" x14ac:dyDescent="0.2"/>
    <row r="2342" customFormat="1" ht="16" customHeight="1" x14ac:dyDescent="0.2"/>
    <row r="2343" customFormat="1" ht="16" customHeight="1" x14ac:dyDescent="0.2"/>
    <row r="2344" customFormat="1" ht="16" customHeight="1" x14ac:dyDescent="0.2"/>
    <row r="2345" customFormat="1" ht="16" customHeight="1" x14ac:dyDescent="0.2"/>
    <row r="2346" customFormat="1" ht="16" customHeight="1" x14ac:dyDescent="0.2"/>
    <row r="2347" customFormat="1" ht="16" customHeight="1" x14ac:dyDescent="0.2"/>
    <row r="2348" customFormat="1" ht="16" customHeight="1" x14ac:dyDescent="0.2"/>
    <row r="2349" customFormat="1" ht="16" customHeight="1" x14ac:dyDescent="0.2"/>
    <row r="2350" customFormat="1" ht="16" customHeight="1" x14ac:dyDescent="0.2"/>
    <row r="2351" customFormat="1" ht="16" customHeight="1" x14ac:dyDescent="0.2"/>
    <row r="2352" customFormat="1" ht="16" customHeight="1" x14ac:dyDescent="0.2"/>
    <row r="2353" customFormat="1" ht="16" customHeight="1" x14ac:dyDescent="0.2"/>
    <row r="2354" customFormat="1" ht="16" customHeight="1" x14ac:dyDescent="0.2"/>
    <row r="2355" customFormat="1" ht="16" customHeight="1" x14ac:dyDescent="0.2"/>
    <row r="2356" customFormat="1" ht="16" customHeight="1" x14ac:dyDescent="0.2"/>
    <row r="2357" customFormat="1" ht="16" customHeight="1" x14ac:dyDescent="0.2"/>
    <row r="2358" customFormat="1" ht="16" customHeight="1" x14ac:dyDescent="0.2"/>
    <row r="2359" customFormat="1" ht="16" customHeight="1" x14ac:dyDescent="0.2"/>
    <row r="2360" customFormat="1" ht="16" customHeight="1" x14ac:dyDescent="0.2"/>
    <row r="2361" customFormat="1" ht="16" customHeight="1" x14ac:dyDescent="0.2"/>
    <row r="2362" customFormat="1" ht="16" customHeight="1" x14ac:dyDescent="0.2"/>
    <row r="2363" customFormat="1" ht="16" customHeight="1" x14ac:dyDescent="0.2"/>
    <row r="2364" customFormat="1" ht="16" customHeight="1" x14ac:dyDescent="0.2"/>
    <row r="2365" customFormat="1" ht="16" customHeight="1" x14ac:dyDescent="0.2"/>
    <row r="2366" customFormat="1" ht="16" customHeight="1" x14ac:dyDescent="0.2"/>
    <row r="2367" customFormat="1" ht="16" customHeight="1" x14ac:dyDescent="0.2"/>
    <row r="2368" customFormat="1" ht="16" customHeight="1" x14ac:dyDescent="0.2"/>
    <row r="2369" customFormat="1" ht="16" customHeight="1" x14ac:dyDescent="0.2"/>
    <row r="2370" customFormat="1" ht="16" customHeight="1" x14ac:dyDescent="0.2"/>
    <row r="2371" customFormat="1" ht="16" customHeight="1" x14ac:dyDescent="0.2"/>
    <row r="2372" customFormat="1" ht="16" customHeight="1" x14ac:dyDescent="0.2"/>
    <row r="2373" customFormat="1" ht="16" customHeight="1" x14ac:dyDescent="0.2"/>
    <row r="2374" customFormat="1" ht="16" customHeight="1" x14ac:dyDescent="0.2"/>
    <row r="2375" customFormat="1" ht="16" customHeight="1" x14ac:dyDescent="0.2"/>
    <row r="2376" customFormat="1" ht="16" customHeight="1" x14ac:dyDescent="0.2"/>
    <row r="2377" customFormat="1" ht="16" customHeight="1" x14ac:dyDescent="0.2"/>
    <row r="2378" customFormat="1" ht="16" customHeight="1" x14ac:dyDescent="0.2"/>
    <row r="2379" customFormat="1" ht="16" customHeight="1" x14ac:dyDescent="0.2"/>
    <row r="2380" customFormat="1" ht="16" customHeight="1" x14ac:dyDescent="0.2"/>
    <row r="2381" customFormat="1" ht="16" customHeight="1" x14ac:dyDescent="0.2"/>
    <row r="2382" customFormat="1" ht="16" customHeight="1" x14ac:dyDescent="0.2"/>
    <row r="2383" customFormat="1" ht="16" customHeight="1" x14ac:dyDescent="0.2"/>
    <row r="2384" customFormat="1" ht="16" customHeight="1" x14ac:dyDescent="0.2"/>
    <row r="2385" customFormat="1" ht="16" customHeight="1" x14ac:dyDescent="0.2"/>
    <row r="2386" customFormat="1" ht="16" customHeight="1" x14ac:dyDescent="0.2"/>
    <row r="2387" customFormat="1" ht="16" customHeight="1" x14ac:dyDescent="0.2"/>
    <row r="2388" customFormat="1" ht="16" customHeight="1" x14ac:dyDescent="0.2"/>
    <row r="2389" customFormat="1" ht="16" customHeight="1" x14ac:dyDescent="0.2"/>
    <row r="2390" customFormat="1" ht="16" customHeight="1" x14ac:dyDescent="0.2"/>
    <row r="2391" customFormat="1" ht="16" customHeight="1" x14ac:dyDescent="0.2"/>
    <row r="2392" customFormat="1" ht="16" customHeight="1" x14ac:dyDescent="0.2"/>
    <row r="2393" customFormat="1" ht="16" customHeight="1" x14ac:dyDescent="0.2"/>
    <row r="2394" customFormat="1" ht="16" customHeight="1" x14ac:dyDescent="0.2"/>
    <row r="2395" customFormat="1" ht="16" customHeight="1" x14ac:dyDescent="0.2"/>
    <row r="2396" customFormat="1" ht="16" customHeight="1" x14ac:dyDescent="0.2"/>
    <row r="2397" customFormat="1" ht="16" customHeight="1" x14ac:dyDescent="0.2"/>
    <row r="2398" customFormat="1" ht="16" customHeight="1" x14ac:dyDescent="0.2"/>
    <row r="2399" customFormat="1" ht="16" customHeight="1" x14ac:dyDescent="0.2"/>
    <row r="2400" customFormat="1" ht="16" customHeight="1" x14ac:dyDescent="0.2"/>
    <row r="2401" customFormat="1" ht="16" customHeight="1" x14ac:dyDescent="0.2"/>
    <row r="2402" customFormat="1" ht="16" customHeight="1" x14ac:dyDescent="0.2"/>
    <row r="2403" customFormat="1" ht="16" customHeight="1" x14ac:dyDescent="0.2"/>
    <row r="2404" customFormat="1" ht="16" customHeight="1" x14ac:dyDescent="0.2"/>
    <row r="2405" customFormat="1" ht="16" customHeight="1" x14ac:dyDescent="0.2"/>
    <row r="2406" customFormat="1" ht="16" customHeight="1" x14ac:dyDescent="0.2"/>
    <row r="2407" customFormat="1" ht="16" customHeight="1" x14ac:dyDescent="0.2"/>
    <row r="2408" customFormat="1" ht="16" customHeight="1" x14ac:dyDescent="0.2"/>
    <row r="2409" customFormat="1" ht="16" customHeight="1" x14ac:dyDescent="0.2"/>
    <row r="2410" customFormat="1" ht="16" customHeight="1" x14ac:dyDescent="0.2"/>
    <row r="2411" customFormat="1" ht="16" customHeight="1" x14ac:dyDescent="0.2"/>
    <row r="2412" customFormat="1" ht="16" customHeight="1" x14ac:dyDescent="0.2"/>
    <row r="2413" customFormat="1" ht="16" customHeight="1" x14ac:dyDescent="0.2"/>
    <row r="2414" customFormat="1" ht="16" customHeight="1" x14ac:dyDescent="0.2"/>
    <row r="2415" customFormat="1" ht="16" customHeight="1" x14ac:dyDescent="0.2"/>
    <row r="2416" customFormat="1" ht="16" customHeight="1" x14ac:dyDescent="0.2"/>
    <row r="2417" customFormat="1" ht="16" customHeight="1" x14ac:dyDescent="0.2"/>
    <row r="2418" customFormat="1" ht="16" customHeight="1" x14ac:dyDescent="0.2"/>
    <row r="2419" customFormat="1" ht="16" customHeight="1" x14ac:dyDescent="0.2"/>
    <row r="2420" customFormat="1" ht="16" customHeight="1" x14ac:dyDescent="0.2"/>
    <row r="2421" customFormat="1" ht="16" customHeight="1" x14ac:dyDescent="0.2"/>
    <row r="2422" customFormat="1" ht="16" customHeight="1" x14ac:dyDescent="0.2"/>
    <row r="2423" customFormat="1" ht="16" customHeight="1" x14ac:dyDescent="0.2"/>
    <row r="2424" customFormat="1" ht="16" customHeight="1" x14ac:dyDescent="0.2"/>
    <row r="2425" customFormat="1" ht="16" customHeight="1" x14ac:dyDescent="0.2"/>
    <row r="2426" customFormat="1" ht="16" customHeight="1" x14ac:dyDescent="0.2"/>
    <row r="2427" customFormat="1" ht="16" customHeight="1" x14ac:dyDescent="0.2"/>
    <row r="2428" customFormat="1" ht="16" customHeight="1" x14ac:dyDescent="0.2"/>
    <row r="2429" customFormat="1" ht="16" customHeight="1" x14ac:dyDescent="0.2"/>
    <row r="2430" customFormat="1" ht="16" customHeight="1" x14ac:dyDescent="0.2"/>
    <row r="2431" customFormat="1" ht="16" customHeight="1" x14ac:dyDescent="0.2"/>
    <row r="2432" customFormat="1" ht="16" customHeight="1" x14ac:dyDescent="0.2"/>
    <row r="2433" customFormat="1" ht="16" customHeight="1" x14ac:dyDescent="0.2"/>
    <row r="2434" customFormat="1" ht="16" customHeight="1" x14ac:dyDescent="0.2"/>
    <row r="2435" customFormat="1" ht="16" customHeight="1" x14ac:dyDescent="0.2"/>
    <row r="2436" customFormat="1" ht="16" customHeight="1" x14ac:dyDescent="0.2"/>
    <row r="2437" customFormat="1" ht="16" customHeight="1" x14ac:dyDescent="0.2"/>
    <row r="2438" customFormat="1" ht="16" customHeight="1" x14ac:dyDescent="0.2"/>
    <row r="2439" customFormat="1" ht="16" customHeight="1" x14ac:dyDescent="0.2"/>
    <row r="2440" customFormat="1" ht="16" customHeight="1" x14ac:dyDescent="0.2"/>
    <row r="2441" customFormat="1" ht="16" customHeight="1" x14ac:dyDescent="0.2"/>
    <row r="2442" customFormat="1" ht="16" customHeight="1" x14ac:dyDescent="0.2"/>
    <row r="2443" customFormat="1" ht="16" customHeight="1" x14ac:dyDescent="0.2"/>
    <row r="2444" customFormat="1" ht="16" customHeight="1" x14ac:dyDescent="0.2"/>
    <row r="2445" customFormat="1" ht="16" customHeight="1" x14ac:dyDescent="0.2"/>
    <row r="2446" customFormat="1" ht="16" customHeight="1" x14ac:dyDescent="0.2"/>
    <row r="2447" customFormat="1" ht="16" customHeight="1" x14ac:dyDescent="0.2"/>
    <row r="2448" customFormat="1" ht="16" customHeight="1" x14ac:dyDescent="0.2"/>
    <row r="2449" customFormat="1" ht="16" customHeight="1" x14ac:dyDescent="0.2"/>
    <row r="2450" customFormat="1" ht="16" customHeight="1" x14ac:dyDescent="0.2"/>
    <row r="2451" customFormat="1" ht="16" customHeight="1" x14ac:dyDescent="0.2"/>
    <row r="2452" customFormat="1" ht="16" customHeight="1" x14ac:dyDescent="0.2"/>
    <row r="2453" customFormat="1" ht="16" customHeight="1" x14ac:dyDescent="0.2"/>
    <row r="2454" customFormat="1" ht="16" customHeight="1" x14ac:dyDescent="0.2"/>
    <row r="2455" customFormat="1" ht="16" customHeight="1" x14ac:dyDescent="0.2"/>
    <row r="2456" customFormat="1" ht="16" customHeight="1" x14ac:dyDescent="0.2"/>
    <row r="2457" customFormat="1" ht="16" customHeight="1" x14ac:dyDescent="0.2"/>
    <row r="2458" customFormat="1" ht="16" customHeight="1" x14ac:dyDescent="0.2"/>
    <row r="2459" customFormat="1" ht="16" customHeight="1" x14ac:dyDescent="0.2"/>
    <row r="2460" customFormat="1" ht="16" customHeight="1" x14ac:dyDescent="0.2"/>
    <row r="2461" customFormat="1" ht="16" customHeight="1" x14ac:dyDescent="0.2"/>
    <row r="2462" customFormat="1" ht="16" customHeight="1" x14ac:dyDescent="0.2"/>
    <row r="2463" customFormat="1" ht="16" customHeight="1" x14ac:dyDescent="0.2"/>
    <row r="2464" customFormat="1" ht="16" customHeight="1" x14ac:dyDescent="0.2"/>
    <row r="2465" customFormat="1" ht="16" customHeight="1" x14ac:dyDescent="0.2"/>
    <row r="2466" customFormat="1" ht="16" customHeight="1" x14ac:dyDescent="0.2"/>
    <row r="2467" customFormat="1" ht="16" customHeight="1" x14ac:dyDescent="0.2"/>
    <row r="2468" customFormat="1" ht="16" customHeight="1" x14ac:dyDescent="0.2"/>
    <row r="2469" customFormat="1" ht="16" customHeight="1" x14ac:dyDescent="0.2"/>
    <row r="2470" customFormat="1" ht="16" customHeight="1" x14ac:dyDescent="0.2"/>
    <row r="2471" customFormat="1" ht="16" customHeight="1" x14ac:dyDescent="0.2"/>
    <row r="2472" customFormat="1" ht="16" customHeight="1" x14ac:dyDescent="0.2"/>
    <row r="2473" customFormat="1" ht="16" customHeight="1" x14ac:dyDescent="0.2"/>
    <row r="2474" customFormat="1" ht="16" customHeight="1" x14ac:dyDescent="0.2"/>
    <row r="2475" customFormat="1" ht="16" customHeight="1" x14ac:dyDescent="0.2"/>
    <row r="2476" customFormat="1" ht="16" customHeight="1" x14ac:dyDescent="0.2"/>
    <row r="2477" customFormat="1" ht="16" customHeight="1" x14ac:dyDescent="0.2"/>
    <row r="2478" customFormat="1" ht="16" customHeight="1" x14ac:dyDescent="0.2"/>
    <row r="2479" customFormat="1" ht="16" customHeight="1" x14ac:dyDescent="0.2"/>
    <row r="2480" customFormat="1" ht="16" customHeight="1" x14ac:dyDescent="0.2"/>
    <row r="2481" customFormat="1" ht="16" customHeight="1" x14ac:dyDescent="0.2"/>
    <row r="2482" customFormat="1" ht="16" customHeight="1" x14ac:dyDescent="0.2"/>
    <row r="2483" customFormat="1" ht="16" customHeight="1" x14ac:dyDescent="0.2"/>
    <row r="2484" customFormat="1" ht="16" customHeight="1" x14ac:dyDescent="0.2"/>
    <row r="2485" customFormat="1" ht="16" customHeight="1" x14ac:dyDescent="0.2"/>
    <row r="2486" customFormat="1" ht="16" customHeight="1" x14ac:dyDescent="0.2"/>
    <row r="2487" customFormat="1" ht="16" customHeight="1" x14ac:dyDescent="0.2"/>
    <row r="2488" customFormat="1" ht="16" customHeight="1" x14ac:dyDescent="0.2"/>
    <row r="2489" customFormat="1" ht="16" customHeight="1" x14ac:dyDescent="0.2"/>
    <row r="2490" customFormat="1" ht="16" customHeight="1" x14ac:dyDescent="0.2"/>
    <row r="2491" customFormat="1" ht="16" customHeight="1" x14ac:dyDescent="0.2"/>
    <row r="2492" customFormat="1" ht="16" customHeight="1" x14ac:dyDescent="0.2"/>
    <row r="2493" customFormat="1" ht="16" customHeight="1" x14ac:dyDescent="0.2"/>
    <row r="2494" customFormat="1" ht="16" customHeight="1" x14ac:dyDescent="0.2"/>
    <row r="2495" customFormat="1" ht="16" customHeight="1" x14ac:dyDescent="0.2"/>
    <row r="2496" customFormat="1" ht="16" customHeight="1" x14ac:dyDescent="0.2"/>
    <row r="2497" customFormat="1" ht="16" customHeight="1" x14ac:dyDescent="0.2"/>
    <row r="2498" customFormat="1" ht="16" customHeight="1" x14ac:dyDescent="0.2"/>
    <row r="2499" customFormat="1" ht="16" customHeight="1" x14ac:dyDescent="0.2"/>
    <row r="2500" customFormat="1" ht="16" customHeight="1" x14ac:dyDescent="0.2"/>
    <row r="2501" customFormat="1" ht="16" customHeight="1" x14ac:dyDescent="0.2"/>
    <row r="2502" customFormat="1" ht="16" customHeight="1" x14ac:dyDescent="0.2"/>
    <row r="2503" customFormat="1" ht="16" customHeight="1" x14ac:dyDescent="0.2"/>
    <row r="2504" customFormat="1" ht="16" customHeight="1" x14ac:dyDescent="0.2"/>
    <row r="2505" customFormat="1" ht="16" customHeight="1" x14ac:dyDescent="0.2"/>
    <row r="2506" customFormat="1" ht="16" customHeight="1" x14ac:dyDescent="0.2"/>
    <row r="2507" customFormat="1" ht="16" customHeight="1" x14ac:dyDescent="0.2"/>
    <row r="2508" customFormat="1" ht="16" customHeight="1" x14ac:dyDescent="0.2"/>
    <row r="2509" customFormat="1" ht="16" customHeight="1" x14ac:dyDescent="0.2"/>
    <row r="2510" customFormat="1" ht="16" customHeight="1" x14ac:dyDescent="0.2"/>
    <row r="2511" customFormat="1" ht="16" customHeight="1" x14ac:dyDescent="0.2"/>
    <row r="2512" customFormat="1" ht="16" customHeight="1" x14ac:dyDescent="0.2"/>
    <row r="2513" customFormat="1" ht="16" customHeight="1" x14ac:dyDescent="0.2"/>
    <row r="2514" customFormat="1" ht="16" customHeight="1" x14ac:dyDescent="0.2"/>
    <row r="2515" customFormat="1" ht="16" customHeight="1" x14ac:dyDescent="0.2"/>
    <row r="2516" customFormat="1" ht="16" customHeight="1" x14ac:dyDescent="0.2"/>
    <row r="2517" customFormat="1" ht="16" customHeight="1" x14ac:dyDescent="0.2"/>
    <row r="2518" customFormat="1" ht="16" customHeight="1" x14ac:dyDescent="0.2"/>
    <row r="2519" customFormat="1" ht="16" customHeight="1" x14ac:dyDescent="0.2"/>
    <row r="2520" customFormat="1" ht="16" customHeight="1" x14ac:dyDescent="0.2"/>
    <row r="2521" customFormat="1" ht="16" customHeight="1" x14ac:dyDescent="0.2"/>
    <row r="2522" customFormat="1" ht="16" customHeight="1" x14ac:dyDescent="0.2"/>
    <row r="2523" customFormat="1" ht="16" customHeight="1" x14ac:dyDescent="0.2"/>
    <row r="2524" customFormat="1" ht="16" customHeight="1" x14ac:dyDescent="0.2"/>
    <row r="2525" customFormat="1" ht="16" customHeight="1" x14ac:dyDescent="0.2"/>
    <row r="2526" customFormat="1" ht="16" customHeight="1" x14ac:dyDescent="0.2"/>
    <row r="2527" customFormat="1" ht="16" customHeight="1" x14ac:dyDescent="0.2"/>
    <row r="2528" customFormat="1" ht="16" customHeight="1" x14ac:dyDescent="0.2"/>
    <row r="2529" customFormat="1" ht="16" customHeight="1" x14ac:dyDescent="0.2"/>
    <row r="2530" customFormat="1" ht="16" customHeight="1" x14ac:dyDescent="0.2"/>
    <row r="2531" customFormat="1" ht="16" customHeight="1" x14ac:dyDescent="0.2"/>
    <row r="2532" customFormat="1" ht="16" customHeight="1" x14ac:dyDescent="0.2"/>
    <row r="2533" customFormat="1" ht="16" customHeight="1" x14ac:dyDescent="0.2"/>
    <row r="2534" customFormat="1" ht="16" customHeight="1" x14ac:dyDescent="0.2"/>
    <row r="2535" customFormat="1" ht="16" customHeight="1" x14ac:dyDescent="0.2"/>
    <row r="2536" customFormat="1" ht="16" customHeight="1" x14ac:dyDescent="0.2"/>
    <row r="2537" customFormat="1" ht="16" customHeight="1" x14ac:dyDescent="0.2"/>
    <row r="2538" customFormat="1" ht="16" customHeight="1" x14ac:dyDescent="0.2"/>
    <row r="2539" customFormat="1" ht="16" customHeight="1" x14ac:dyDescent="0.2"/>
    <row r="2540" customFormat="1" ht="16" customHeight="1" x14ac:dyDescent="0.2"/>
    <row r="2541" customFormat="1" ht="16" customHeight="1" x14ac:dyDescent="0.2"/>
    <row r="2542" customFormat="1" ht="16" customHeight="1" x14ac:dyDescent="0.2"/>
    <row r="2543" customFormat="1" ht="16" customHeight="1" x14ac:dyDescent="0.2"/>
    <row r="2544" customFormat="1" ht="16" customHeight="1" x14ac:dyDescent="0.2"/>
    <row r="2545" customFormat="1" ht="16" customHeight="1" x14ac:dyDescent="0.2"/>
    <row r="2546" customFormat="1" ht="16" customHeight="1" x14ac:dyDescent="0.2"/>
    <row r="2547" customFormat="1" ht="16" customHeight="1" x14ac:dyDescent="0.2"/>
    <row r="2548" customFormat="1" ht="16" customHeight="1" x14ac:dyDescent="0.2"/>
    <row r="2549" customFormat="1" ht="16" customHeight="1" x14ac:dyDescent="0.2"/>
    <row r="2550" customFormat="1" ht="16" customHeight="1" x14ac:dyDescent="0.2"/>
    <row r="2551" customFormat="1" ht="16" customHeight="1" x14ac:dyDescent="0.2"/>
    <row r="2552" customFormat="1" ht="16" customHeight="1" x14ac:dyDescent="0.2"/>
    <row r="2553" customFormat="1" ht="16" customHeight="1" x14ac:dyDescent="0.2"/>
    <row r="2554" customFormat="1" ht="16" customHeight="1" x14ac:dyDescent="0.2"/>
    <row r="2555" customFormat="1" ht="16" customHeight="1" x14ac:dyDescent="0.2"/>
    <row r="2556" customFormat="1" ht="16" customHeight="1" x14ac:dyDescent="0.2"/>
    <row r="2557" customFormat="1" ht="16" customHeight="1" x14ac:dyDescent="0.2"/>
    <row r="2558" customFormat="1" ht="16" customHeight="1" x14ac:dyDescent="0.2"/>
    <row r="2559" customFormat="1" ht="16" customHeight="1" x14ac:dyDescent="0.2"/>
    <row r="2560" customFormat="1" ht="16" customHeight="1" x14ac:dyDescent="0.2"/>
    <row r="2561" customFormat="1" ht="16" customHeight="1" x14ac:dyDescent="0.2"/>
    <row r="2562" customFormat="1" ht="16" customHeight="1" x14ac:dyDescent="0.2"/>
    <row r="2563" customFormat="1" ht="16" customHeight="1" x14ac:dyDescent="0.2"/>
    <row r="2564" customFormat="1" ht="16" customHeight="1" x14ac:dyDescent="0.2"/>
    <row r="2565" customFormat="1" ht="16" customHeight="1" x14ac:dyDescent="0.2"/>
    <row r="2566" customFormat="1" ht="16" customHeight="1" x14ac:dyDescent="0.2"/>
    <row r="2567" customFormat="1" ht="16" customHeight="1" x14ac:dyDescent="0.2"/>
    <row r="2568" customFormat="1" ht="16" customHeight="1" x14ac:dyDescent="0.2"/>
    <row r="2569" customFormat="1" ht="16" customHeight="1" x14ac:dyDescent="0.2"/>
    <row r="2570" customFormat="1" ht="16" customHeight="1" x14ac:dyDescent="0.2"/>
    <row r="2571" customFormat="1" ht="16" customHeight="1" x14ac:dyDescent="0.2"/>
    <row r="2572" customFormat="1" ht="16" customHeight="1" x14ac:dyDescent="0.2"/>
    <row r="2573" customFormat="1" ht="16" customHeight="1" x14ac:dyDescent="0.2"/>
    <row r="2574" customFormat="1" ht="16" customHeight="1" x14ac:dyDescent="0.2"/>
    <row r="2575" customFormat="1" ht="16" customHeight="1" x14ac:dyDescent="0.2"/>
    <row r="2576" customFormat="1" ht="16" customHeight="1" x14ac:dyDescent="0.2"/>
    <row r="2577" customFormat="1" ht="16" customHeight="1" x14ac:dyDescent="0.2"/>
    <row r="2578" customFormat="1" ht="16" customHeight="1" x14ac:dyDescent="0.2"/>
    <row r="2579" customFormat="1" ht="16" customHeight="1" x14ac:dyDescent="0.2"/>
    <row r="2580" customFormat="1" ht="16" customHeight="1" x14ac:dyDescent="0.2"/>
    <row r="2581" customFormat="1" ht="16" customHeight="1" x14ac:dyDescent="0.2"/>
    <row r="2582" customFormat="1" ht="16" customHeight="1" x14ac:dyDescent="0.2"/>
    <row r="2583" customFormat="1" ht="16" customHeight="1" x14ac:dyDescent="0.2"/>
    <row r="2584" customFormat="1" ht="16" customHeight="1" x14ac:dyDescent="0.2"/>
    <row r="2585" customFormat="1" ht="16" customHeight="1" x14ac:dyDescent="0.2"/>
    <row r="2586" customFormat="1" ht="16" customHeight="1" x14ac:dyDescent="0.2"/>
    <row r="2587" customFormat="1" ht="16" customHeight="1" x14ac:dyDescent="0.2"/>
    <row r="2588" customFormat="1" ht="16" customHeight="1" x14ac:dyDescent="0.2"/>
    <row r="2589" customFormat="1" ht="16" customHeight="1" x14ac:dyDescent="0.2"/>
    <row r="2590" customFormat="1" ht="16" customHeight="1" x14ac:dyDescent="0.2"/>
    <row r="2591" customFormat="1" ht="16" customHeight="1" x14ac:dyDescent="0.2"/>
    <row r="2592" customFormat="1" ht="16" customHeight="1" x14ac:dyDescent="0.2"/>
    <row r="2593" customFormat="1" ht="16" customHeight="1" x14ac:dyDescent="0.2"/>
    <row r="2594" customFormat="1" ht="16" customHeight="1" x14ac:dyDescent="0.2"/>
    <row r="2595" customFormat="1" ht="16" customHeight="1" x14ac:dyDescent="0.2"/>
    <row r="2596" customFormat="1" ht="16" customHeight="1" x14ac:dyDescent="0.2"/>
    <row r="2597" customFormat="1" ht="16" customHeight="1" x14ac:dyDescent="0.2"/>
    <row r="2598" customFormat="1" ht="16" customHeight="1" x14ac:dyDescent="0.2"/>
    <row r="2599" customFormat="1" ht="16" customHeight="1" x14ac:dyDescent="0.2"/>
    <row r="2600" customFormat="1" ht="16" customHeight="1" x14ac:dyDescent="0.2"/>
    <row r="2601" customFormat="1" ht="16" customHeight="1" x14ac:dyDescent="0.2"/>
    <row r="2602" customFormat="1" ht="16" customHeight="1" x14ac:dyDescent="0.2"/>
    <row r="2603" customFormat="1" ht="16" customHeight="1" x14ac:dyDescent="0.2"/>
    <row r="2604" customFormat="1" ht="16" customHeight="1" x14ac:dyDescent="0.2"/>
    <row r="2605" customFormat="1" ht="16" customHeight="1" x14ac:dyDescent="0.2"/>
    <row r="2606" customFormat="1" ht="16" customHeight="1" x14ac:dyDescent="0.2"/>
    <row r="2607" customFormat="1" ht="16" customHeight="1" x14ac:dyDescent="0.2"/>
    <row r="2608" customFormat="1" ht="16" customHeight="1" x14ac:dyDescent="0.2"/>
    <row r="2609" customFormat="1" ht="16" customHeight="1" x14ac:dyDescent="0.2"/>
    <row r="2610" customFormat="1" ht="16" customHeight="1" x14ac:dyDescent="0.2"/>
    <row r="2611" customFormat="1" ht="16" customHeight="1" x14ac:dyDescent="0.2"/>
    <row r="2612" customFormat="1" ht="16" customHeight="1" x14ac:dyDescent="0.2"/>
    <row r="2613" customFormat="1" ht="16" customHeight="1" x14ac:dyDescent="0.2"/>
    <row r="2614" customFormat="1" ht="16" customHeight="1" x14ac:dyDescent="0.2"/>
    <row r="2615" customFormat="1" ht="16" customHeight="1" x14ac:dyDescent="0.2"/>
    <row r="2616" customFormat="1" ht="16" customHeight="1" x14ac:dyDescent="0.2"/>
    <row r="2617" customFormat="1" ht="16" customHeight="1" x14ac:dyDescent="0.2"/>
    <row r="2618" customFormat="1" ht="16" customHeight="1" x14ac:dyDescent="0.2"/>
    <row r="2619" customFormat="1" ht="16" customHeight="1" x14ac:dyDescent="0.2"/>
    <row r="2620" customFormat="1" ht="16" customHeight="1" x14ac:dyDescent="0.2"/>
    <row r="2621" customFormat="1" ht="16" customHeight="1" x14ac:dyDescent="0.2"/>
    <row r="2622" customFormat="1" ht="16" customHeight="1" x14ac:dyDescent="0.2"/>
    <row r="2623" customFormat="1" ht="16" customHeight="1" x14ac:dyDescent="0.2"/>
    <row r="2624" customFormat="1" ht="16" customHeight="1" x14ac:dyDescent="0.2"/>
    <row r="2625" customFormat="1" ht="16" customHeight="1" x14ac:dyDescent="0.2"/>
    <row r="2626" customFormat="1" ht="16" customHeight="1" x14ac:dyDescent="0.2"/>
    <row r="2627" customFormat="1" ht="16" customHeight="1" x14ac:dyDescent="0.2"/>
    <row r="2628" customFormat="1" ht="16" customHeight="1" x14ac:dyDescent="0.2"/>
    <row r="2629" customFormat="1" ht="16" customHeight="1" x14ac:dyDescent="0.2"/>
    <row r="2630" customFormat="1" ht="16" customHeight="1" x14ac:dyDescent="0.2"/>
    <row r="2631" customFormat="1" ht="16" customHeight="1" x14ac:dyDescent="0.2"/>
    <row r="2632" customFormat="1" ht="16" customHeight="1" x14ac:dyDescent="0.2"/>
    <row r="2633" customFormat="1" ht="16" customHeight="1" x14ac:dyDescent="0.2"/>
    <row r="2634" customFormat="1" ht="16" customHeight="1" x14ac:dyDescent="0.2"/>
    <row r="2635" customFormat="1" ht="16" customHeight="1" x14ac:dyDescent="0.2"/>
    <row r="2636" customFormat="1" ht="16" customHeight="1" x14ac:dyDescent="0.2"/>
    <row r="2637" customFormat="1" ht="16" customHeight="1" x14ac:dyDescent="0.2"/>
    <row r="2638" customFormat="1" ht="16" customHeight="1" x14ac:dyDescent="0.2"/>
    <row r="2639" customFormat="1" ht="16" customHeight="1" x14ac:dyDescent="0.2"/>
    <row r="2640" customFormat="1" ht="16" customHeight="1" x14ac:dyDescent="0.2"/>
    <row r="2641" customFormat="1" ht="16" customHeight="1" x14ac:dyDescent="0.2"/>
    <row r="2642" customFormat="1" ht="16" customHeight="1" x14ac:dyDescent="0.2"/>
    <row r="2643" customFormat="1" ht="16" customHeight="1" x14ac:dyDescent="0.2"/>
    <row r="2644" customFormat="1" ht="16" customHeight="1" x14ac:dyDescent="0.2"/>
    <row r="2645" customFormat="1" ht="16" customHeight="1" x14ac:dyDescent="0.2"/>
    <row r="2646" customFormat="1" ht="16" customHeight="1" x14ac:dyDescent="0.2"/>
    <row r="2647" customFormat="1" ht="16" customHeight="1" x14ac:dyDescent="0.2"/>
    <row r="2648" customFormat="1" ht="16" customHeight="1" x14ac:dyDescent="0.2"/>
    <row r="2649" customFormat="1" ht="16" customHeight="1" x14ac:dyDescent="0.2"/>
    <row r="2650" customFormat="1" ht="16" customHeight="1" x14ac:dyDescent="0.2"/>
    <row r="2651" customFormat="1" ht="16" customHeight="1" x14ac:dyDescent="0.2"/>
    <row r="2652" customFormat="1" ht="16" customHeight="1" x14ac:dyDescent="0.2"/>
    <row r="2653" customFormat="1" ht="16" customHeight="1" x14ac:dyDescent="0.2"/>
    <row r="2654" customFormat="1" ht="16" customHeight="1" x14ac:dyDescent="0.2"/>
    <row r="2655" customFormat="1" ht="16" customHeight="1" x14ac:dyDescent="0.2"/>
    <row r="2656" customFormat="1" ht="16" customHeight="1" x14ac:dyDescent="0.2"/>
    <row r="2657" customFormat="1" ht="16" customHeight="1" x14ac:dyDescent="0.2"/>
    <row r="2658" customFormat="1" ht="16" customHeight="1" x14ac:dyDescent="0.2"/>
    <row r="2659" customFormat="1" ht="16" customHeight="1" x14ac:dyDescent="0.2"/>
    <row r="2660" customFormat="1" ht="16" customHeight="1" x14ac:dyDescent="0.2"/>
    <row r="2661" customFormat="1" ht="16" customHeight="1" x14ac:dyDescent="0.2"/>
    <row r="2662" customFormat="1" ht="16" customHeight="1" x14ac:dyDescent="0.2"/>
    <row r="2663" customFormat="1" ht="16" customHeight="1" x14ac:dyDescent="0.2"/>
    <row r="2664" customFormat="1" ht="16" customHeight="1" x14ac:dyDescent="0.2"/>
    <row r="2665" customFormat="1" ht="16" customHeight="1" x14ac:dyDescent="0.2"/>
    <row r="2666" customFormat="1" ht="16" customHeight="1" x14ac:dyDescent="0.2"/>
    <row r="2667" customFormat="1" ht="16" customHeight="1" x14ac:dyDescent="0.2"/>
    <row r="2668" customFormat="1" ht="16" customHeight="1" x14ac:dyDescent="0.2"/>
    <row r="2669" customFormat="1" ht="16" customHeight="1" x14ac:dyDescent="0.2"/>
    <row r="2670" customFormat="1" ht="16" customHeight="1" x14ac:dyDescent="0.2"/>
    <row r="2671" customFormat="1" ht="16" customHeight="1" x14ac:dyDescent="0.2"/>
    <row r="2672" customFormat="1" ht="16" customHeight="1" x14ac:dyDescent="0.2"/>
    <row r="2673" customFormat="1" ht="16" customHeight="1" x14ac:dyDescent="0.2"/>
    <row r="2674" customFormat="1" ht="16" customHeight="1" x14ac:dyDescent="0.2"/>
    <row r="2675" customFormat="1" ht="16" customHeight="1" x14ac:dyDescent="0.2"/>
    <row r="2676" customFormat="1" ht="16" customHeight="1" x14ac:dyDescent="0.2"/>
    <row r="2677" customFormat="1" ht="16" customHeight="1" x14ac:dyDescent="0.2"/>
    <row r="2678" customFormat="1" ht="16" customHeight="1" x14ac:dyDescent="0.2"/>
    <row r="2679" customFormat="1" ht="16" customHeight="1" x14ac:dyDescent="0.2"/>
    <row r="2680" customFormat="1" ht="16" customHeight="1" x14ac:dyDescent="0.2"/>
    <row r="2681" customFormat="1" ht="16" customHeight="1" x14ac:dyDescent="0.2"/>
    <row r="2682" customFormat="1" ht="16" customHeight="1" x14ac:dyDescent="0.2"/>
    <row r="2683" customFormat="1" ht="16" customHeight="1" x14ac:dyDescent="0.2"/>
    <row r="2684" customFormat="1" ht="16" customHeight="1" x14ac:dyDescent="0.2"/>
    <row r="2685" customFormat="1" ht="16" customHeight="1" x14ac:dyDescent="0.2"/>
    <row r="2686" customFormat="1" ht="16" customHeight="1" x14ac:dyDescent="0.2"/>
    <row r="2687" customFormat="1" ht="16" customHeight="1" x14ac:dyDescent="0.2"/>
    <row r="2688" customFormat="1" ht="16" customHeight="1" x14ac:dyDescent="0.2"/>
    <row r="2689" customFormat="1" ht="16" customHeight="1" x14ac:dyDescent="0.2"/>
    <row r="2690" customFormat="1" ht="16" customHeight="1" x14ac:dyDescent="0.2"/>
    <row r="2691" customFormat="1" ht="16" customHeight="1" x14ac:dyDescent="0.2"/>
    <row r="2692" customFormat="1" ht="16" customHeight="1" x14ac:dyDescent="0.2"/>
    <row r="2693" customFormat="1" ht="16" customHeight="1" x14ac:dyDescent="0.2"/>
    <row r="2694" customFormat="1" ht="16" customHeight="1" x14ac:dyDescent="0.2"/>
    <row r="2695" customFormat="1" ht="16" customHeight="1" x14ac:dyDescent="0.2"/>
    <row r="2696" customFormat="1" ht="16" customHeight="1" x14ac:dyDescent="0.2"/>
    <row r="2697" customFormat="1" ht="16" customHeight="1" x14ac:dyDescent="0.2"/>
    <row r="2698" customFormat="1" ht="16" customHeight="1" x14ac:dyDescent="0.2"/>
    <row r="2699" customFormat="1" ht="16" customHeight="1" x14ac:dyDescent="0.2"/>
    <row r="2700" customFormat="1" ht="16" customHeight="1" x14ac:dyDescent="0.2"/>
    <row r="2701" customFormat="1" ht="16" customHeight="1" x14ac:dyDescent="0.2"/>
    <row r="2702" customFormat="1" ht="16" customHeight="1" x14ac:dyDescent="0.2"/>
    <row r="2703" customFormat="1" ht="16" customHeight="1" x14ac:dyDescent="0.2"/>
    <row r="2704" customFormat="1" ht="16" customHeight="1" x14ac:dyDescent="0.2"/>
    <row r="2705" customFormat="1" ht="16" customHeight="1" x14ac:dyDescent="0.2"/>
    <row r="2706" customFormat="1" ht="16" customHeight="1" x14ac:dyDescent="0.2"/>
    <row r="2707" customFormat="1" ht="16" customHeight="1" x14ac:dyDescent="0.2"/>
    <row r="2708" customFormat="1" ht="16" customHeight="1" x14ac:dyDescent="0.2"/>
    <row r="2709" customFormat="1" ht="16" customHeight="1" x14ac:dyDescent="0.2"/>
    <row r="2710" customFormat="1" ht="16" customHeight="1" x14ac:dyDescent="0.2"/>
    <row r="2711" customFormat="1" ht="16" customHeight="1" x14ac:dyDescent="0.2"/>
    <row r="2712" customFormat="1" ht="16" customHeight="1" x14ac:dyDescent="0.2"/>
    <row r="2713" customFormat="1" ht="16" customHeight="1" x14ac:dyDescent="0.2"/>
    <row r="2714" customFormat="1" ht="16" customHeight="1" x14ac:dyDescent="0.2"/>
    <row r="2715" customFormat="1" ht="16" customHeight="1" x14ac:dyDescent="0.2"/>
    <row r="2716" customFormat="1" ht="16" customHeight="1" x14ac:dyDescent="0.2"/>
    <row r="2717" customFormat="1" ht="16" customHeight="1" x14ac:dyDescent="0.2"/>
    <row r="2718" customFormat="1" ht="16" customHeight="1" x14ac:dyDescent="0.2"/>
    <row r="2719" customFormat="1" ht="16" customHeight="1" x14ac:dyDescent="0.2"/>
    <row r="2720" customFormat="1" ht="16" customHeight="1" x14ac:dyDescent="0.2"/>
    <row r="2721" customFormat="1" ht="16" customHeight="1" x14ac:dyDescent="0.2"/>
    <row r="2722" customFormat="1" ht="16" customHeight="1" x14ac:dyDescent="0.2"/>
    <row r="2723" customFormat="1" ht="16" customHeight="1" x14ac:dyDescent="0.2"/>
    <row r="2724" customFormat="1" ht="16" customHeight="1" x14ac:dyDescent="0.2"/>
    <row r="2725" customFormat="1" ht="16" customHeight="1" x14ac:dyDescent="0.2"/>
    <row r="2726" customFormat="1" ht="16" customHeight="1" x14ac:dyDescent="0.2"/>
    <row r="2727" customFormat="1" ht="16" customHeight="1" x14ac:dyDescent="0.2"/>
    <row r="2728" customFormat="1" ht="16" customHeight="1" x14ac:dyDescent="0.2"/>
    <row r="2729" customFormat="1" ht="16" customHeight="1" x14ac:dyDescent="0.2"/>
    <row r="2730" customFormat="1" ht="16" customHeight="1" x14ac:dyDescent="0.2"/>
    <row r="2731" customFormat="1" ht="16" customHeight="1" x14ac:dyDescent="0.2"/>
    <row r="2732" customFormat="1" ht="16" customHeight="1" x14ac:dyDescent="0.2"/>
    <row r="2733" customFormat="1" ht="16" customHeight="1" x14ac:dyDescent="0.2"/>
    <row r="2734" customFormat="1" ht="16" customHeight="1" x14ac:dyDescent="0.2"/>
    <row r="2735" customFormat="1" ht="16" customHeight="1" x14ac:dyDescent="0.2"/>
    <row r="2736" customFormat="1" ht="16" customHeight="1" x14ac:dyDescent="0.2"/>
    <row r="2737" customFormat="1" ht="16" customHeight="1" x14ac:dyDescent="0.2"/>
    <row r="2738" customFormat="1" ht="16" customHeight="1" x14ac:dyDescent="0.2"/>
    <row r="2739" customFormat="1" ht="16" customHeight="1" x14ac:dyDescent="0.2"/>
    <row r="2740" customFormat="1" ht="16" customHeight="1" x14ac:dyDescent="0.2"/>
    <row r="2741" customFormat="1" ht="16" customHeight="1" x14ac:dyDescent="0.2"/>
    <row r="2742" customFormat="1" ht="16" customHeight="1" x14ac:dyDescent="0.2"/>
    <row r="2743" customFormat="1" ht="16" customHeight="1" x14ac:dyDescent="0.2"/>
    <row r="2744" customFormat="1" ht="16" customHeight="1" x14ac:dyDescent="0.2"/>
    <row r="2745" customFormat="1" ht="16" customHeight="1" x14ac:dyDescent="0.2"/>
    <row r="2746" customFormat="1" ht="16" customHeight="1" x14ac:dyDescent="0.2"/>
    <row r="2747" customFormat="1" ht="16" customHeight="1" x14ac:dyDescent="0.2"/>
    <row r="2748" customFormat="1" ht="16" customHeight="1" x14ac:dyDescent="0.2"/>
    <row r="2749" customFormat="1" ht="16" customHeight="1" x14ac:dyDescent="0.2"/>
    <row r="2750" customFormat="1" ht="16" customHeight="1" x14ac:dyDescent="0.2"/>
    <row r="2751" customFormat="1" ht="16" customHeight="1" x14ac:dyDescent="0.2"/>
    <row r="2752" customFormat="1" ht="16" customHeight="1" x14ac:dyDescent="0.2"/>
    <row r="2753" customFormat="1" ht="16" customHeight="1" x14ac:dyDescent="0.2"/>
    <row r="2754" customFormat="1" ht="16" customHeight="1" x14ac:dyDescent="0.2"/>
    <row r="2755" customFormat="1" ht="16" customHeight="1" x14ac:dyDescent="0.2"/>
    <row r="2756" customFormat="1" ht="16" customHeight="1" x14ac:dyDescent="0.2"/>
    <row r="2757" customFormat="1" ht="16" customHeight="1" x14ac:dyDescent="0.2"/>
    <row r="2758" customFormat="1" ht="16" customHeight="1" x14ac:dyDescent="0.2"/>
    <row r="2759" customFormat="1" ht="16" customHeight="1" x14ac:dyDescent="0.2"/>
    <row r="2760" customFormat="1" ht="16" customHeight="1" x14ac:dyDescent="0.2"/>
    <row r="2761" customFormat="1" ht="16" customHeight="1" x14ac:dyDescent="0.2"/>
    <row r="2762" customFormat="1" ht="16" customHeight="1" x14ac:dyDescent="0.2"/>
    <row r="2763" customFormat="1" ht="16" customHeight="1" x14ac:dyDescent="0.2"/>
    <row r="2764" customFormat="1" ht="16" customHeight="1" x14ac:dyDescent="0.2"/>
    <row r="2765" customFormat="1" ht="16" customHeight="1" x14ac:dyDescent="0.2"/>
    <row r="2766" customFormat="1" ht="16" customHeight="1" x14ac:dyDescent="0.2"/>
    <row r="2767" customFormat="1" ht="16" customHeight="1" x14ac:dyDescent="0.2"/>
    <row r="2768" customFormat="1" ht="16" customHeight="1" x14ac:dyDescent="0.2"/>
    <row r="2769" customFormat="1" ht="16" customHeight="1" x14ac:dyDescent="0.2"/>
    <row r="2770" customFormat="1" ht="16" customHeight="1" x14ac:dyDescent="0.2"/>
    <row r="2771" customFormat="1" ht="16" customHeight="1" x14ac:dyDescent="0.2"/>
    <row r="2772" customFormat="1" ht="16" customHeight="1" x14ac:dyDescent="0.2"/>
    <row r="2773" customFormat="1" ht="16" customHeight="1" x14ac:dyDescent="0.2"/>
    <row r="2774" customFormat="1" ht="16" customHeight="1" x14ac:dyDescent="0.2"/>
    <row r="2775" customFormat="1" ht="16" customHeight="1" x14ac:dyDescent="0.2"/>
    <row r="2776" customFormat="1" ht="16" customHeight="1" x14ac:dyDescent="0.2"/>
    <row r="2777" customFormat="1" ht="16" customHeight="1" x14ac:dyDescent="0.2"/>
    <row r="2778" customFormat="1" ht="16" customHeight="1" x14ac:dyDescent="0.2"/>
    <row r="2779" customFormat="1" ht="16" customHeight="1" x14ac:dyDescent="0.2"/>
    <row r="2780" customFormat="1" ht="16" customHeight="1" x14ac:dyDescent="0.2"/>
    <row r="2781" customFormat="1" ht="16" customHeight="1" x14ac:dyDescent="0.2"/>
    <row r="2782" customFormat="1" ht="16" customHeight="1" x14ac:dyDescent="0.2"/>
    <row r="2783" customFormat="1" ht="16" customHeight="1" x14ac:dyDescent="0.2"/>
    <row r="2784" customFormat="1" ht="16" customHeight="1" x14ac:dyDescent="0.2"/>
    <row r="2785" customFormat="1" ht="16" customHeight="1" x14ac:dyDescent="0.2"/>
    <row r="2786" customFormat="1" ht="16" customHeight="1" x14ac:dyDescent="0.2"/>
    <row r="2787" customFormat="1" ht="16" customHeight="1" x14ac:dyDescent="0.2"/>
    <row r="2788" customFormat="1" ht="16" customHeight="1" x14ac:dyDescent="0.2"/>
    <row r="2789" customFormat="1" ht="16" customHeight="1" x14ac:dyDescent="0.2"/>
    <row r="2790" customFormat="1" ht="16" customHeight="1" x14ac:dyDescent="0.2"/>
    <row r="2791" customFormat="1" ht="16" customHeight="1" x14ac:dyDescent="0.2"/>
    <row r="2792" customFormat="1" ht="16" customHeight="1" x14ac:dyDescent="0.2"/>
    <row r="2793" customFormat="1" ht="16" customHeight="1" x14ac:dyDescent="0.2"/>
    <row r="2794" customFormat="1" ht="16" customHeight="1" x14ac:dyDescent="0.2"/>
    <row r="2795" customFormat="1" ht="16" customHeight="1" x14ac:dyDescent="0.2"/>
    <row r="2796" customFormat="1" ht="16" customHeight="1" x14ac:dyDescent="0.2"/>
    <row r="2797" customFormat="1" ht="16" customHeight="1" x14ac:dyDescent="0.2"/>
    <row r="2798" customFormat="1" ht="16" customHeight="1" x14ac:dyDescent="0.2"/>
    <row r="2799" customFormat="1" ht="16" customHeight="1" x14ac:dyDescent="0.2"/>
    <row r="2800" customFormat="1" ht="16" customHeight="1" x14ac:dyDescent="0.2"/>
    <row r="2801" customFormat="1" ht="16" customHeight="1" x14ac:dyDescent="0.2"/>
    <row r="2802" customFormat="1" ht="16" customHeight="1" x14ac:dyDescent="0.2"/>
    <row r="2803" customFormat="1" ht="16" customHeight="1" x14ac:dyDescent="0.2"/>
    <row r="2804" customFormat="1" ht="16" customHeight="1" x14ac:dyDescent="0.2"/>
    <row r="2805" customFormat="1" ht="16" customHeight="1" x14ac:dyDescent="0.2"/>
    <row r="2806" customFormat="1" ht="16" customHeight="1" x14ac:dyDescent="0.2"/>
    <row r="2807" customFormat="1" ht="16" customHeight="1" x14ac:dyDescent="0.2"/>
    <row r="2808" customFormat="1" ht="16" customHeight="1" x14ac:dyDescent="0.2"/>
    <row r="2809" customFormat="1" ht="16" customHeight="1" x14ac:dyDescent="0.2"/>
    <row r="2810" customFormat="1" ht="16" customHeight="1" x14ac:dyDescent="0.2"/>
    <row r="2811" customFormat="1" ht="16" customHeight="1" x14ac:dyDescent="0.2"/>
    <row r="2812" customFormat="1" ht="16" customHeight="1" x14ac:dyDescent="0.2"/>
    <row r="2813" customFormat="1" ht="16" customHeight="1" x14ac:dyDescent="0.2"/>
    <row r="2814" customFormat="1" ht="16" customHeight="1" x14ac:dyDescent="0.2"/>
    <row r="2815" customFormat="1" ht="16" customHeight="1" x14ac:dyDescent="0.2"/>
    <row r="2816" customFormat="1" ht="16" customHeight="1" x14ac:dyDescent="0.2"/>
    <row r="2817" customFormat="1" ht="16" customHeight="1" x14ac:dyDescent="0.2"/>
    <row r="2818" customFormat="1" ht="16" customHeight="1" x14ac:dyDescent="0.2"/>
    <row r="2819" customFormat="1" ht="16" customHeight="1" x14ac:dyDescent="0.2"/>
    <row r="2820" customFormat="1" ht="16" customHeight="1" x14ac:dyDescent="0.2"/>
    <row r="2821" customFormat="1" ht="16" customHeight="1" x14ac:dyDescent="0.2"/>
    <row r="2822" customFormat="1" ht="16" customHeight="1" x14ac:dyDescent="0.2"/>
    <row r="2823" customFormat="1" ht="16" customHeight="1" x14ac:dyDescent="0.2"/>
    <row r="2824" customFormat="1" ht="16" customHeight="1" x14ac:dyDescent="0.2"/>
    <row r="2825" customFormat="1" ht="16" customHeight="1" x14ac:dyDescent="0.2"/>
    <row r="2826" customFormat="1" ht="16" customHeight="1" x14ac:dyDescent="0.2"/>
    <row r="2827" customFormat="1" ht="16" customHeight="1" x14ac:dyDescent="0.2"/>
    <row r="2828" customFormat="1" ht="16" customHeight="1" x14ac:dyDescent="0.2"/>
    <row r="2829" customFormat="1" ht="16" customHeight="1" x14ac:dyDescent="0.2"/>
    <row r="2830" customFormat="1" ht="16" customHeight="1" x14ac:dyDescent="0.2"/>
    <row r="2831" customFormat="1" ht="16" customHeight="1" x14ac:dyDescent="0.2"/>
    <row r="2832" customFormat="1" ht="16" customHeight="1" x14ac:dyDescent="0.2"/>
    <row r="2833" customFormat="1" ht="16" customHeight="1" x14ac:dyDescent="0.2"/>
    <row r="2834" customFormat="1" ht="16" customHeight="1" x14ac:dyDescent="0.2"/>
    <row r="2835" customFormat="1" ht="16" customHeight="1" x14ac:dyDescent="0.2"/>
    <row r="2836" customFormat="1" ht="16" customHeight="1" x14ac:dyDescent="0.2"/>
    <row r="2837" customFormat="1" ht="16" customHeight="1" x14ac:dyDescent="0.2"/>
    <row r="2838" customFormat="1" ht="16" customHeight="1" x14ac:dyDescent="0.2"/>
    <row r="2839" customFormat="1" ht="16" customHeight="1" x14ac:dyDescent="0.2"/>
    <row r="2840" customFormat="1" ht="16" customHeight="1" x14ac:dyDescent="0.2"/>
    <row r="2841" customFormat="1" ht="16" customHeight="1" x14ac:dyDescent="0.2"/>
    <row r="2842" customFormat="1" ht="16" customHeight="1" x14ac:dyDescent="0.2"/>
    <row r="2843" customFormat="1" ht="16" customHeight="1" x14ac:dyDescent="0.2"/>
    <row r="2844" customFormat="1" ht="16" customHeight="1" x14ac:dyDescent="0.2"/>
    <row r="2845" customFormat="1" ht="16" customHeight="1" x14ac:dyDescent="0.2"/>
    <row r="2846" customFormat="1" ht="16" customHeight="1" x14ac:dyDescent="0.2"/>
    <row r="2847" customFormat="1" ht="16" customHeight="1" x14ac:dyDescent="0.2"/>
    <row r="2848" customFormat="1" ht="16" customHeight="1" x14ac:dyDescent="0.2"/>
    <row r="2849" customFormat="1" ht="16" customHeight="1" x14ac:dyDescent="0.2"/>
    <row r="2850" customFormat="1" ht="16" customHeight="1" x14ac:dyDescent="0.2"/>
    <row r="2851" customFormat="1" ht="16" customHeight="1" x14ac:dyDescent="0.2"/>
    <row r="2852" customFormat="1" ht="16" customHeight="1" x14ac:dyDescent="0.2"/>
    <row r="2853" customFormat="1" ht="16" customHeight="1" x14ac:dyDescent="0.2"/>
    <row r="2854" customFormat="1" ht="16" customHeight="1" x14ac:dyDescent="0.2"/>
    <row r="2855" customFormat="1" ht="16" customHeight="1" x14ac:dyDescent="0.2"/>
    <row r="2856" customFormat="1" ht="16" customHeight="1" x14ac:dyDescent="0.2"/>
    <row r="2857" customFormat="1" ht="16" customHeight="1" x14ac:dyDescent="0.2"/>
    <row r="2858" customFormat="1" ht="16" customHeight="1" x14ac:dyDescent="0.2"/>
    <row r="2859" customFormat="1" ht="16" customHeight="1" x14ac:dyDescent="0.2"/>
    <row r="2860" customFormat="1" ht="16" customHeight="1" x14ac:dyDescent="0.2"/>
    <row r="2861" customFormat="1" ht="16" customHeight="1" x14ac:dyDescent="0.2"/>
    <row r="2862" customFormat="1" ht="16" customHeight="1" x14ac:dyDescent="0.2"/>
    <row r="2863" customFormat="1" ht="16" customHeight="1" x14ac:dyDescent="0.2"/>
    <row r="2864" customFormat="1" ht="16" customHeight="1" x14ac:dyDescent="0.2"/>
    <row r="2865" customFormat="1" ht="16" customHeight="1" x14ac:dyDescent="0.2"/>
    <row r="2866" customFormat="1" ht="16" customHeight="1" x14ac:dyDescent="0.2"/>
    <row r="2867" customFormat="1" ht="16" customHeight="1" x14ac:dyDescent="0.2"/>
    <row r="2868" customFormat="1" ht="16" customHeight="1" x14ac:dyDescent="0.2"/>
    <row r="2869" customFormat="1" ht="16" customHeight="1" x14ac:dyDescent="0.2"/>
    <row r="2870" customFormat="1" ht="16" customHeight="1" x14ac:dyDescent="0.2"/>
    <row r="2871" customFormat="1" ht="16" customHeight="1" x14ac:dyDescent="0.2"/>
    <row r="2872" customFormat="1" ht="16" customHeight="1" x14ac:dyDescent="0.2"/>
    <row r="2873" customFormat="1" ht="16" customHeight="1" x14ac:dyDescent="0.2"/>
    <row r="2874" customFormat="1" ht="16" customHeight="1" x14ac:dyDescent="0.2"/>
    <row r="2875" customFormat="1" ht="16" customHeight="1" x14ac:dyDescent="0.2"/>
    <row r="2876" customFormat="1" ht="16" customHeight="1" x14ac:dyDescent="0.2"/>
    <row r="2877" customFormat="1" ht="16" customHeight="1" x14ac:dyDescent="0.2"/>
    <row r="2878" customFormat="1" ht="16" customHeight="1" x14ac:dyDescent="0.2"/>
    <row r="2879" customFormat="1" ht="16" customHeight="1" x14ac:dyDescent="0.2"/>
    <row r="2880" customFormat="1" ht="16" customHeight="1" x14ac:dyDescent="0.2"/>
    <row r="2881" customFormat="1" ht="16" customHeight="1" x14ac:dyDescent="0.2"/>
    <row r="2882" customFormat="1" ht="16" customHeight="1" x14ac:dyDescent="0.2"/>
    <row r="2883" customFormat="1" ht="16" customHeight="1" x14ac:dyDescent="0.2"/>
    <row r="2884" customFormat="1" ht="16" customHeight="1" x14ac:dyDescent="0.2"/>
    <row r="2885" customFormat="1" ht="16" customHeight="1" x14ac:dyDescent="0.2"/>
    <row r="2886" customFormat="1" ht="16" customHeight="1" x14ac:dyDescent="0.2"/>
    <row r="2887" customFormat="1" ht="16" customHeight="1" x14ac:dyDescent="0.2"/>
    <row r="2888" customFormat="1" ht="16" customHeight="1" x14ac:dyDescent="0.2"/>
    <row r="2889" customFormat="1" ht="16" customHeight="1" x14ac:dyDescent="0.2"/>
    <row r="2890" customFormat="1" ht="16" customHeight="1" x14ac:dyDescent="0.2"/>
    <row r="2891" customFormat="1" ht="16" customHeight="1" x14ac:dyDescent="0.2"/>
    <row r="2892" customFormat="1" ht="16" customHeight="1" x14ac:dyDescent="0.2"/>
    <row r="2893" customFormat="1" ht="16" customHeight="1" x14ac:dyDescent="0.2"/>
    <row r="2894" customFormat="1" ht="16" customHeight="1" x14ac:dyDescent="0.2"/>
    <row r="2895" customFormat="1" ht="16" customHeight="1" x14ac:dyDescent="0.2"/>
    <row r="2896" customFormat="1" ht="16" customHeight="1" x14ac:dyDescent="0.2"/>
    <row r="2897" customFormat="1" ht="16" customHeight="1" x14ac:dyDescent="0.2"/>
    <row r="2898" customFormat="1" ht="16" customHeight="1" x14ac:dyDescent="0.2"/>
    <row r="2899" customFormat="1" ht="16" customHeight="1" x14ac:dyDescent="0.2"/>
    <row r="2900" customFormat="1" ht="16" customHeight="1" x14ac:dyDescent="0.2"/>
    <row r="2901" customFormat="1" ht="16" customHeight="1" x14ac:dyDescent="0.2"/>
    <row r="2902" customFormat="1" ht="16" customHeight="1" x14ac:dyDescent="0.2"/>
    <row r="2903" customFormat="1" ht="16" customHeight="1" x14ac:dyDescent="0.2"/>
    <row r="2904" customFormat="1" ht="16" customHeight="1" x14ac:dyDescent="0.2"/>
    <row r="2905" customFormat="1" ht="16" customHeight="1" x14ac:dyDescent="0.2"/>
    <row r="2906" customFormat="1" ht="16" customHeight="1" x14ac:dyDescent="0.2"/>
    <row r="2907" customFormat="1" ht="16" customHeight="1" x14ac:dyDescent="0.2"/>
    <row r="2908" customFormat="1" ht="16" customHeight="1" x14ac:dyDescent="0.2"/>
    <row r="2909" customFormat="1" ht="16" customHeight="1" x14ac:dyDescent="0.2"/>
    <row r="2910" customFormat="1" ht="16" customHeight="1" x14ac:dyDescent="0.2"/>
    <row r="2911" customFormat="1" ht="16" customHeight="1" x14ac:dyDescent="0.2"/>
    <row r="2912" customFormat="1" ht="16" customHeight="1" x14ac:dyDescent="0.2"/>
    <row r="2913" customFormat="1" ht="16" customHeight="1" x14ac:dyDescent="0.2"/>
    <row r="2914" customFormat="1" ht="16" customHeight="1" x14ac:dyDescent="0.2"/>
    <row r="2915" customFormat="1" ht="16" customHeight="1" x14ac:dyDescent="0.2"/>
    <row r="2916" customFormat="1" ht="16" customHeight="1" x14ac:dyDescent="0.2"/>
    <row r="2917" customFormat="1" ht="16" customHeight="1" x14ac:dyDescent="0.2"/>
    <row r="2918" customFormat="1" ht="16" customHeight="1" x14ac:dyDescent="0.2"/>
    <row r="2919" customFormat="1" ht="16" customHeight="1" x14ac:dyDescent="0.2"/>
    <row r="2920" customFormat="1" ht="16" customHeight="1" x14ac:dyDescent="0.2"/>
    <row r="2921" customFormat="1" ht="16" customHeight="1" x14ac:dyDescent="0.2"/>
    <row r="2922" customFormat="1" ht="16" customHeight="1" x14ac:dyDescent="0.2"/>
    <row r="2923" customFormat="1" ht="16" customHeight="1" x14ac:dyDescent="0.2"/>
    <row r="2924" customFormat="1" ht="16" customHeight="1" x14ac:dyDescent="0.2"/>
    <row r="2925" customFormat="1" ht="16" customHeight="1" x14ac:dyDescent="0.2"/>
    <row r="2926" customFormat="1" ht="16" customHeight="1" x14ac:dyDescent="0.2"/>
    <row r="2927" customFormat="1" ht="16" customHeight="1" x14ac:dyDescent="0.2"/>
    <row r="2928" customFormat="1" ht="16" customHeight="1" x14ac:dyDescent="0.2"/>
    <row r="2929" customFormat="1" ht="16" customHeight="1" x14ac:dyDescent="0.2"/>
    <row r="2930" customFormat="1" ht="16" customHeight="1" x14ac:dyDescent="0.2"/>
    <row r="2931" customFormat="1" ht="16" customHeight="1" x14ac:dyDescent="0.2"/>
    <row r="2932" customFormat="1" ht="16" customHeight="1" x14ac:dyDescent="0.2"/>
    <row r="2933" customFormat="1" ht="16" customHeight="1" x14ac:dyDescent="0.2"/>
    <row r="2934" customFormat="1" ht="16" customHeight="1" x14ac:dyDescent="0.2"/>
    <row r="2935" customFormat="1" ht="16" customHeight="1" x14ac:dyDescent="0.2"/>
    <row r="2936" customFormat="1" ht="16" customHeight="1" x14ac:dyDescent="0.2"/>
    <row r="2937" customFormat="1" ht="16" customHeight="1" x14ac:dyDescent="0.2"/>
    <row r="2938" customFormat="1" ht="16" customHeight="1" x14ac:dyDescent="0.2"/>
    <row r="2939" customFormat="1" ht="16" customHeight="1" x14ac:dyDescent="0.2"/>
    <row r="2940" customFormat="1" ht="16" customHeight="1" x14ac:dyDescent="0.2"/>
    <row r="2941" customFormat="1" ht="16" customHeight="1" x14ac:dyDescent="0.2"/>
    <row r="2942" customFormat="1" ht="16" customHeight="1" x14ac:dyDescent="0.2"/>
    <row r="2943" customFormat="1" ht="16" customHeight="1" x14ac:dyDescent="0.2"/>
    <row r="2944" customFormat="1" ht="16" customHeight="1" x14ac:dyDescent="0.2"/>
    <row r="2945" customFormat="1" ht="16" customHeight="1" x14ac:dyDescent="0.2"/>
    <row r="2946" customFormat="1" ht="16" customHeight="1" x14ac:dyDescent="0.2"/>
    <row r="2947" customFormat="1" ht="16" customHeight="1" x14ac:dyDescent="0.2"/>
    <row r="2948" customFormat="1" ht="16" customHeight="1" x14ac:dyDescent="0.2"/>
    <row r="2949" customFormat="1" ht="16" customHeight="1" x14ac:dyDescent="0.2"/>
    <row r="2950" customFormat="1" ht="16" customHeight="1" x14ac:dyDescent="0.2"/>
    <row r="2951" customFormat="1" ht="16" customHeight="1" x14ac:dyDescent="0.2"/>
    <row r="2952" customFormat="1" ht="16" customHeight="1" x14ac:dyDescent="0.2"/>
    <row r="2953" customFormat="1" ht="16" customHeight="1" x14ac:dyDescent="0.2"/>
    <row r="2954" customFormat="1" ht="16" customHeight="1" x14ac:dyDescent="0.2"/>
    <row r="2955" customFormat="1" ht="16" customHeight="1" x14ac:dyDescent="0.2"/>
    <row r="2956" customFormat="1" ht="16" customHeight="1" x14ac:dyDescent="0.2"/>
    <row r="2957" customFormat="1" ht="16" customHeight="1" x14ac:dyDescent="0.2"/>
    <row r="2958" customFormat="1" ht="16" customHeight="1" x14ac:dyDescent="0.2"/>
    <row r="2959" customFormat="1" ht="16" customHeight="1" x14ac:dyDescent="0.2"/>
    <row r="2960" customFormat="1" ht="16" customHeight="1" x14ac:dyDescent="0.2"/>
    <row r="2961" customFormat="1" ht="16" customHeight="1" x14ac:dyDescent="0.2"/>
    <row r="2962" customFormat="1" ht="16" customHeight="1" x14ac:dyDescent="0.2"/>
    <row r="2963" customFormat="1" ht="16" customHeight="1" x14ac:dyDescent="0.2"/>
    <row r="2964" customFormat="1" ht="16" customHeight="1" x14ac:dyDescent="0.2"/>
    <row r="2965" customFormat="1" ht="16" customHeight="1" x14ac:dyDescent="0.2"/>
    <row r="2966" customFormat="1" ht="16" customHeight="1" x14ac:dyDescent="0.2"/>
    <row r="2967" customFormat="1" ht="16" customHeight="1" x14ac:dyDescent="0.2"/>
    <row r="2968" customFormat="1" ht="16" customHeight="1" x14ac:dyDescent="0.2"/>
    <row r="2969" customFormat="1" ht="16" customHeight="1" x14ac:dyDescent="0.2"/>
    <row r="2970" customFormat="1" ht="16" customHeight="1" x14ac:dyDescent="0.2"/>
    <row r="2971" customFormat="1" ht="16" customHeight="1" x14ac:dyDescent="0.2"/>
    <row r="2972" customFormat="1" ht="16" customHeight="1" x14ac:dyDescent="0.2"/>
    <row r="2973" customFormat="1" ht="16" customHeight="1" x14ac:dyDescent="0.2"/>
    <row r="2974" customFormat="1" ht="16" customHeight="1" x14ac:dyDescent="0.2"/>
    <row r="2975" customFormat="1" ht="16" customHeight="1" x14ac:dyDescent="0.2"/>
    <row r="2976" customFormat="1" ht="16" customHeight="1" x14ac:dyDescent="0.2"/>
    <row r="2977" customFormat="1" ht="16" customHeight="1" x14ac:dyDescent="0.2"/>
    <row r="2978" customFormat="1" ht="16" customHeight="1" x14ac:dyDescent="0.2"/>
    <row r="2979" customFormat="1" ht="16" customHeight="1" x14ac:dyDescent="0.2"/>
    <row r="2980" customFormat="1" ht="16" customHeight="1" x14ac:dyDescent="0.2"/>
    <row r="2981" customFormat="1" ht="16" customHeight="1" x14ac:dyDescent="0.2"/>
    <row r="2982" customFormat="1" ht="16" customHeight="1" x14ac:dyDescent="0.2"/>
    <row r="2983" customFormat="1" ht="16" customHeight="1" x14ac:dyDescent="0.2"/>
    <row r="2984" customFormat="1" ht="16" customHeight="1" x14ac:dyDescent="0.2"/>
    <row r="2985" customFormat="1" ht="16" customHeight="1" x14ac:dyDescent="0.2"/>
    <row r="2986" customFormat="1" ht="16" customHeight="1" x14ac:dyDescent="0.2"/>
    <row r="2987" customFormat="1" ht="16" customHeight="1" x14ac:dyDescent="0.2"/>
    <row r="2988" customFormat="1" ht="16" customHeight="1" x14ac:dyDescent="0.2"/>
    <row r="2989" customFormat="1" ht="16" customHeight="1" x14ac:dyDescent="0.2"/>
    <row r="2990" customFormat="1" ht="16" customHeight="1" x14ac:dyDescent="0.2"/>
    <row r="2991" customFormat="1" ht="16" customHeight="1" x14ac:dyDescent="0.2"/>
    <row r="2992" customFormat="1" ht="16" customHeight="1" x14ac:dyDescent="0.2"/>
    <row r="2993" customFormat="1" ht="16" customHeight="1" x14ac:dyDescent="0.2"/>
    <row r="2994" customFormat="1" ht="16" customHeight="1" x14ac:dyDescent="0.2"/>
    <row r="2995" customFormat="1" ht="16" customHeight="1" x14ac:dyDescent="0.2"/>
    <row r="2996" customFormat="1" ht="16" customHeight="1" x14ac:dyDescent="0.2"/>
    <row r="2997" customFormat="1" ht="16" customHeight="1" x14ac:dyDescent="0.2"/>
    <row r="2998" customFormat="1" ht="16" customHeight="1" x14ac:dyDescent="0.2"/>
    <row r="2999" customFormat="1" ht="16" customHeight="1" x14ac:dyDescent="0.2"/>
    <row r="3000" customFormat="1" ht="16" customHeight="1" x14ac:dyDescent="0.2"/>
    <row r="3001" customFormat="1" ht="16" customHeight="1" x14ac:dyDescent="0.2"/>
    <row r="3002" customFormat="1" ht="16" customHeight="1" x14ac:dyDescent="0.2"/>
    <row r="3003" customFormat="1" ht="16" customHeight="1" x14ac:dyDescent="0.2"/>
    <row r="3004" customFormat="1" ht="16" customHeight="1" x14ac:dyDescent="0.2"/>
    <row r="3005" customFormat="1" ht="16" customHeight="1" x14ac:dyDescent="0.2"/>
    <row r="3006" customFormat="1" ht="16" customHeight="1" x14ac:dyDescent="0.2"/>
    <row r="3007" customFormat="1" ht="16" customHeight="1" x14ac:dyDescent="0.2"/>
    <row r="3008" customFormat="1" ht="16" customHeight="1" x14ac:dyDescent="0.2"/>
    <row r="3009" customFormat="1" ht="16" customHeight="1" x14ac:dyDescent="0.2"/>
    <row r="3010" customFormat="1" ht="16" customHeight="1" x14ac:dyDescent="0.2"/>
    <row r="3011" customFormat="1" ht="16" customHeight="1" x14ac:dyDescent="0.2"/>
    <row r="3012" customFormat="1" ht="16" customHeight="1" x14ac:dyDescent="0.2"/>
    <row r="3013" customFormat="1" ht="16" customHeight="1" x14ac:dyDescent="0.2"/>
    <row r="3014" customFormat="1" ht="16" customHeight="1" x14ac:dyDescent="0.2"/>
    <row r="3015" customFormat="1" ht="16" customHeight="1" x14ac:dyDescent="0.2"/>
    <row r="3016" customFormat="1" ht="16" customHeight="1" x14ac:dyDescent="0.2"/>
    <row r="3017" customFormat="1" ht="16" customHeight="1" x14ac:dyDescent="0.2"/>
    <row r="3018" customFormat="1" ht="16" customHeight="1" x14ac:dyDescent="0.2"/>
    <row r="3019" customFormat="1" ht="16" customHeight="1" x14ac:dyDescent="0.2"/>
    <row r="3020" customFormat="1" ht="16" customHeight="1" x14ac:dyDescent="0.2"/>
    <row r="3021" customFormat="1" ht="16" customHeight="1" x14ac:dyDescent="0.2"/>
    <row r="3022" customFormat="1" ht="16" customHeight="1" x14ac:dyDescent="0.2"/>
    <row r="3023" customFormat="1" ht="16" customHeight="1" x14ac:dyDescent="0.2"/>
    <row r="3024" customFormat="1" ht="16" customHeight="1" x14ac:dyDescent="0.2"/>
    <row r="3025" customFormat="1" ht="16" customHeight="1" x14ac:dyDescent="0.2"/>
    <row r="3026" customFormat="1" ht="16" customHeight="1" x14ac:dyDescent="0.2"/>
    <row r="3027" customFormat="1" ht="16" customHeight="1" x14ac:dyDescent="0.2"/>
    <row r="3028" customFormat="1" ht="16" customHeight="1" x14ac:dyDescent="0.2"/>
    <row r="3029" customFormat="1" ht="16" customHeight="1" x14ac:dyDescent="0.2"/>
    <row r="3030" customFormat="1" ht="16" customHeight="1" x14ac:dyDescent="0.2"/>
    <row r="3031" customFormat="1" ht="16" customHeight="1" x14ac:dyDescent="0.2"/>
    <row r="3032" customFormat="1" ht="16" customHeight="1" x14ac:dyDescent="0.2"/>
    <row r="3033" customFormat="1" ht="16" customHeight="1" x14ac:dyDescent="0.2"/>
    <row r="3034" customFormat="1" ht="16" customHeight="1" x14ac:dyDescent="0.2"/>
    <row r="3035" customFormat="1" ht="16" customHeight="1" x14ac:dyDescent="0.2"/>
    <row r="3036" customFormat="1" ht="16" customHeight="1" x14ac:dyDescent="0.2"/>
    <row r="3037" customFormat="1" ht="16" customHeight="1" x14ac:dyDescent="0.2"/>
    <row r="3038" customFormat="1" ht="16" customHeight="1" x14ac:dyDescent="0.2"/>
    <row r="3039" customFormat="1" ht="16" customHeight="1" x14ac:dyDescent="0.2"/>
    <row r="3040" customFormat="1" ht="16" customHeight="1" x14ac:dyDescent="0.2"/>
    <row r="3041" customFormat="1" ht="16" customHeight="1" x14ac:dyDescent="0.2"/>
    <row r="3042" customFormat="1" ht="16" customHeight="1" x14ac:dyDescent="0.2"/>
    <row r="3043" customFormat="1" ht="16" customHeight="1" x14ac:dyDescent="0.2"/>
    <row r="3044" customFormat="1" ht="16" customHeight="1" x14ac:dyDescent="0.2"/>
    <row r="3045" customFormat="1" ht="16" customHeight="1" x14ac:dyDescent="0.2"/>
    <row r="3046" customFormat="1" ht="16" customHeight="1" x14ac:dyDescent="0.2"/>
    <row r="3047" customFormat="1" ht="16" customHeight="1" x14ac:dyDescent="0.2"/>
    <row r="3048" customFormat="1" ht="16" customHeight="1" x14ac:dyDescent="0.2"/>
    <row r="3049" customFormat="1" ht="16" customHeight="1" x14ac:dyDescent="0.2"/>
    <row r="3050" customFormat="1" ht="16" customHeight="1" x14ac:dyDescent="0.2"/>
    <row r="3051" customFormat="1" ht="16" customHeight="1" x14ac:dyDescent="0.2"/>
    <row r="3052" customFormat="1" ht="16" customHeight="1" x14ac:dyDescent="0.2"/>
    <row r="3053" customFormat="1" ht="16" customHeight="1" x14ac:dyDescent="0.2"/>
    <row r="3054" customFormat="1" ht="16" customHeight="1" x14ac:dyDescent="0.2"/>
    <row r="3055" customFormat="1" ht="16" customHeight="1" x14ac:dyDescent="0.2"/>
    <row r="3056" customFormat="1" ht="16" customHeight="1" x14ac:dyDescent="0.2"/>
    <row r="3057" customFormat="1" ht="16" customHeight="1" x14ac:dyDescent="0.2"/>
    <row r="3058" customFormat="1" ht="16" customHeight="1" x14ac:dyDescent="0.2"/>
    <row r="3059" customFormat="1" ht="16" customHeight="1" x14ac:dyDescent="0.2"/>
    <row r="3060" customFormat="1" ht="16" customHeight="1" x14ac:dyDescent="0.2"/>
    <row r="3061" customFormat="1" ht="16" customHeight="1" x14ac:dyDescent="0.2"/>
    <row r="3062" customFormat="1" ht="16" customHeight="1" x14ac:dyDescent="0.2"/>
    <row r="3063" customFormat="1" ht="16" customHeight="1" x14ac:dyDescent="0.2"/>
    <row r="3064" customFormat="1" ht="16" customHeight="1" x14ac:dyDescent="0.2"/>
    <row r="3065" customFormat="1" ht="16" customHeight="1" x14ac:dyDescent="0.2"/>
    <row r="3066" customFormat="1" ht="16" customHeight="1" x14ac:dyDescent="0.2"/>
    <row r="3067" customFormat="1" ht="16" customHeight="1" x14ac:dyDescent="0.2"/>
    <row r="3068" customFormat="1" ht="16" customHeight="1" x14ac:dyDescent="0.2"/>
    <row r="3069" customFormat="1" ht="16" customHeight="1" x14ac:dyDescent="0.2"/>
    <row r="3070" customFormat="1" ht="16" customHeight="1" x14ac:dyDescent="0.2"/>
    <row r="3071" customFormat="1" ht="16" customHeight="1" x14ac:dyDescent="0.2"/>
    <row r="3072" customFormat="1" ht="16" customHeight="1" x14ac:dyDescent="0.2"/>
    <row r="3073" customFormat="1" ht="16" customHeight="1" x14ac:dyDescent="0.2"/>
    <row r="3074" customFormat="1" ht="16" customHeight="1" x14ac:dyDescent="0.2"/>
    <row r="3075" customFormat="1" ht="16" customHeight="1" x14ac:dyDescent="0.2"/>
    <row r="3076" customFormat="1" ht="16" customHeight="1" x14ac:dyDescent="0.2"/>
    <row r="3077" customFormat="1" ht="16" customHeight="1" x14ac:dyDescent="0.2"/>
    <row r="3078" customFormat="1" ht="16" customHeight="1" x14ac:dyDescent="0.2"/>
    <row r="3079" customFormat="1" ht="16" customHeight="1" x14ac:dyDescent="0.2"/>
    <row r="3080" customFormat="1" ht="16" customHeight="1" x14ac:dyDescent="0.2"/>
    <row r="3081" customFormat="1" ht="16" customHeight="1" x14ac:dyDescent="0.2"/>
    <row r="3082" customFormat="1" ht="16" customHeight="1" x14ac:dyDescent="0.2"/>
    <row r="3083" customFormat="1" ht="16" customHeight="1" x14ac:dyDescent="0.2"/>
    <row r="3084" customFormat="1" ht="16" customHeight="1" x14ac:dyDescent="0.2"/>
    <row r="3085" customFormat="1" ht="16" customHeight="1" x14ac:dyDescent="0.2"/>
    <row r="3086" customFormat="1" ht="16" customHeight="1" x14ac:dyDescent="0.2"/>
    <row r="3087" customFormat="1" ht="16" customHeight="1" x14ac:dyDescent="0.2"/>
    <row r="3088" customFormat="1" ht="16" customHeight="1" x14ac:dyDescent="0.2"/>
    <row r="3089" customFormat="1" ht="16" customHeight="1" x14ac:dyDescent="0.2"/>
    <row r="3090" customFormat="1" ht="16" customHeight="1" x14ac:dyDescent="0.2"/>
    <row r="3091" customFormat="1" ht="16" customHeight="1" x14ac:dyDescent="0.2"/>
    <row r="3092" customFormat="1" ht="16" customHeight="1" x14ac:dyDescent="0.2"/>
    <row r="3093" customFormat="1" ht="16" customHeight="1" x14ac:dyDescent="0.2"/>
    <row r="3094" customFormat="1" ht="16" customHeight="1" x14ac:dyDescent="0.2"/>
    <row r="3095" customFormat="1" ht="16" customHeight="1" x14ac:dyDescent="0.2"/>
    <row r="3096" customFormat="1" ht="16" customHeight="1" x14ac:dyDescent="0.2"/>
    <row r="3097" customFormat="1" ht="16" customHeight="1" x14ac:dyDescent="0.2"/>
    <row r="3098" customFormat="1" ht="16" customHeight="1" x14ac:dyDescent="0.2"/>
    <row r="3099" customFormat="1" ht="16" customHeight="1" x14ac:dyDescent="0.2"/>
    <row r="3100" customFormat="1" ht="16" customHeight="1" x14ac:dyDescent="0.2"/>
    <row r="3101" customFormat="1" ht="16" customHeight="1" x14ac:dyDescent="0.2"/>
    <row r="3102" customFormat="1" ht="16" customHeight="1" x14ac:dyDescent="0.2"/>
    <row r="3103" customFormat="1" ht="16" customHeight="1" x14ac:dyDescent="0.2"/>
    <row r="3104" customFormat="1" ht="16" customHeight="1" x14ac:dyDescent="0.2"/>
    <row r="3105" customFormat="1" ht="16" customHeight="1" x14ac:dyDescent="0.2"/>
    <row r="3106" customFormat="1" ht="16" customHeight="1" x14ac:dyDescent="0.2"/>
    <row r="3107" customFormat="1" ht="16" customHeight="1" x14ac:dyDescent="0.2"/>
    <row r="3108" customFormat="1" ht="16" customHeight="1" x14ac:dyDescent="0.2"/>
    <row r="3109" customFormat="1" ht="16" customHeight="1" x14ac:dyDescent="0.2"/>
    <row r="3110" customFormat="1" ht="16" customHeight="1" x14ac:dyDescent="0.2"/>
    <row r="3111" customFormat="1" ht="16" customHeight="1" x14ac:dyDescent="0.2"/>
    <row r="3112" customFormat="1" ht="16" customHeight="1" x14ac:dyDescent="0.2"/>
    <row r="3113" customFormat="1" ht="16" customHeight="1" x14ac:dyDescent="0.2"/>
    <row r="3114" customFormat="1" ht="16" customHeight="1" x14ac:dyDescent="0.2"/>
    <row r="3115" customFormat="1" ht="16" customHeight="1" x14ac:dyDescent="0.2"/>
    <row r="3116" customFormat="1" ht="16" customHeight="1" x14ac:dyDescent="0.2"/>
    <row r="3117" customFormat="1" ht="16" customHeight="1" x14ac:dyDescent="0.2"/>
    <row r="3118" customFormat="1" ht="16" customHeight="1" x14ac:dyDescent="0.2"/>
    <row r="3119" customFormat="1" ht="16" customHeight="1" x14ac:dyDescent="0.2"/>
    <row r="3120" customFormat="1" ht="16" customHeight="1" x14ac:dyDescent="0.2"/>
    <row r="3121" customFormat="1" ht="16" customHeight="1" x14ac:dyDescent="0.2"/>
    <row r="3122" customFormat="1" ht="16" customHeight="1" x14ac:dyDescent="0.2"/>
    <row r="3123" customFormat="1" ht="16" customHeight="1" x14ac:dyDescent="0.2"/>
    <row r="3124" customFormat="1" ht="16" customHeight="1" x14ac:dyDescent="0.2"/>
    <row r="3125" customFormat="1" ht="16" customHeight="1" x14ac:dyDescent="0.2"/>
    <row r="3126" customFormat="1" ht="16" customHeight="1" x14ac:dyDescent="0.2"/>
    <row r="3127" customFormat="1" ht="16" customHeight="1" x14ac:dyDescent="0.2"/>
    <row r="3128" customFormat="1" ht="16" customHeight="1" x14ac:dyDescent="0.2"/>
    <row r="3129" customFormat="1" ht="16" customHeight="1" x14ac:dyDescent="0.2"/>
    <row r="3130" customFormat="1" ht="16" customHeight="1" x14ac:dyDescent="0.2"/>
    <row r="3131" customFormat="1" ht="16" customHeight="1" x14ac:dyDescent="0.2"/>
    <row r="3132" customFormat="1" ht="16" customHeight="1" x14ac:dyDescent="0.2"/>
    <row r="3133" customFormat="1" ht="16" customHeight="1" x14ac:dyDescent="0.2"/>
    <row r="3134" customFormat="1" ht="16" customHeight="1" x14ac:dyDescent="0.2"/>
    <row r="3135" customFormat="1" ht="16" customHeight="1" x14ac:dyDescent="0.2"/>
    <row r="3136" customFormat="1" ht="16" customHeight="1" x14ac:dyDescent="0.2"/>
    <row r="3137" customFormat="1" ht="16" customHeight="1" x14ac:dyDescent="0.2"/>
    <row r="3138" customFormat="1" ht="16" customHeight="1" x14ac:dyDescent="0.2"/>
    <row r="3139" customFormat="1" ht="16" customHeight="1" x14ac:dyDescent="0.2"/>
    <row r="3140" customFormat="1" ht="16" customHeight="1" x14ac:dyDescent="0.2"/>
    <row r="3141" customFormat="1" ht="16" customHeight="1" x14ac:dyDescent="0.2"/>
    <row r="3142" customFormat="1" ht="16" customHeight="1" x14ac:dyDescent="0.2"/>
    <row r="3143" customFormat="1" ht="16" customHeight="1" x14ac:dyDescent="0.2"/>
    <row r="3144" customFormat="1" ht="16" customHeight="1" x14ac:dyDescent="0.2"/>
    <row r="3145" customFormat="1" ht="16" customHeight="1" x14ac:dyDescent="0.2"/>
    <row r="3146" customFormat="1" ht="16" customHeight="1" x14ac:dyDescent="0.2"/>
    <row r="3147" customFormat="1" ht="16" customHeight="1" x14ac:dyDescent="0.2"/>
    <row r="3148" customFormat="1" ht="16" customHeight="1" x14ac:dyDescent="0.2"/>
    <row r="3149" customFormat="1" ht="16" customHeight="1" x14ac:dyDescent="0.2"/>
    <row r="3150" customFormat="1" ht="16" customHeight="1" x14ac:dyDescent="0.2"/>
    <row r="3151" customFormat="1" ht="16" customHeight="1" x14ac:dyDescent="0.2"/>
    <row r="3152" customFormat="1" ht="16" customHeight="1" x14ac:dyDescent="0.2"/>
    <row r="3153" customFormat="1" ht="16" customHeight="1" x14ac:dyDescent="0.2"/>
    <row r="3154" customFormat="1" ht="16" customHeight="1" x14ac:dyDescent="0.2"/>
    <row r="3155" customFormat="1" ht="16" customHeight="1" x14ac:dyDescent="0.2"/>
    <row r="3156" customFormat="1" ht="16" customHeight="1" x14ac:dyDescent="0.2"/>
    <row r="3157" customFormat="1" ht="16" customHeight="1" x14ac:dyDescent="0.2"/>
    <row r="3158" customFormat="1" ht="16" customHeight="1" x14ac:dyDescent="0.2"/>
    <row r="3159" customFormat="1" ht="16" customHeight="1" x14ac:dyDescent="0.2"/>
    <row r="3160" customFormat="1" ht="16" customHeight="1" x14ac:dyDescent="0.2"/>
    <row r="3161" customFormat="1" ht="16" customHeight="1" x14ac:dyDescent="0.2"/>
    <row r="3162" customFormat="1" ht="16" customHeight="1" x14ac:dyDescent="0.2"/>
    <row r="3163" customFormat="1" ht="16" customHeight="1" x14ac:dyDescent="0.2"/>
    <row r="3164" customFormat="1" ht="16" customHeight="1" x14ac:dyDescent="0.2"/>
    <row r="3165" customFormat="1" ht="16" customHeight="1" x14ac:dyDescent="0.2"/>
    <row r="3166" customFormat="1" ht="16" customHeight="1" x14ac:dyDescent="0.2"/>
    <row r="3167" customFormat="1" ht="16" customHeight="1" x14ac:dyDescent="0.2"/>
    <row r="3168" customFormat="1" ht="16" customHeight="1" x14ac:dyDescent="0.2"/>
    <row r="3169" customFormat="1" ht="16" customHeight="1" x14ac:dyDescent="0.2"/>
    <row r="3170" customFormat="1" ht="16" customHeight="1" x14ac:dyDescent="0.2"/>
    <row r="3171" customFormat="1" ht="16" customHeight="1" x14ac:dyDescent="0.2"/>
    <row r="3172" customFormat="1" ht="16" customHeight="1" x14ac:dyDescent="0.2"/>
    <row r="3173" customFormat="1" ht="16" customHeight="1" x14ac:dyDescent="0.2"/>
    <row r="3174" customFormat="1" ht="16" customHeight="1" x14ac:dyDescent="0.2"/>
    <row r="3175" customFormat="1" ht="16" customHeight="1" x14ac:dyDescent="0.2"/>
    <row r="3176" customFormat="1" ht="16" customHeight="1" x14ac:dyDescent="0.2"/>
    <row r="3177" customFormat="1" ht="16" customHeight="1" x14ac:dyDescent="0.2"/>
    <row r="3178" customFormat="1" ht="16" customHeight="1" x14ac:dyDescent="0.2"/>
    <row r="3179" customFormat="1" ht="16" customHeight="1" x14ac:dyDescent="0.2"/>
    <row r="3180" customFormat="1" ht="16" customHeight="1" x14ac:dyDescent="0.2"/>
    <row r="3181" customFormat="1" ht="16" customHeight="1" x14ac:dyDescent="0.2"/>
    <row r="3182" customFormat="1" ht="16" customHeight="1" x14ac:dyDescent="0.2"/>
    <row r="3183" customFormat="1" ht="16" customHeight="1" x14ac:dyDescent="0.2"/>
    <row r="3184" customFormat="1" ht="16" customHeight="1" x14ac:dyDescent="0.2"/>
    <row r="3185" customFormat="1" ht="16" customHeight="1" x14ac:dyDescent="0.2"/>
    <row r="3186" customFormat="1" ht="16" customHeight="1" x14ac:dyDescent="0.2"/>
    <row r="3187" customFormat="1" ht="16" customHeight="1" x14ac:dyDescent="0.2"/>
    <row r="3188" customFormat="1" ht="16" customHeight="1" x14ac:dyDescent="0.2"/>
    <row r="3189" customFormat="1" ht="16" customHeight="1" x14ac:dyDescent="0.2"/>
    <row r="3190" customFormat="1" ht="16" customHeight="1" x14ac:dyDescent="0.2"/>
    <row r="3191" customFormat="1" ht="16" customHeight="1" x14ac:dyDescent="0.2"/>
    <row r="3192" customFormat="1" ht="16" customHeight="1" x14ac:dyDescent="0.2"/>
    <row r="3193" customFormat="1" ht="16" customHeight="1" x14ac:dyDescent="0.2"/>
    <row r="3194" customFormat="1" ht="16" customHeight="1" x14ac:dyDescent="0.2"/>
    <row r="3195" customFormat="1" ht="16" customHeight="1" x14ac:dyDescent="0.2"/>
    <row r="3196" customFormat="1" ht="16" customHeight="1" x14ac:dyDescent="0.2"/>
    <row r="3197" customFormat="1" ht="16" customHeight="1" x14ac:dyDescent="0.2"/>
    <row r="3198" customFormat="1" ht="16" customHeight="1" x14ac:dyDescent="0.2"/>
    <row r="3199" customFormat="1" ht="16" customHeight="1" x14ac:dyDescent="0.2"/>
    <row r="3200" customFormat="1" ht="16" customHeight="1" x14ac:dyDescent="0.2"/>
    <row r="3201" customFormat="1" ht="16" customHeight="1" x14ac:dyDescent="0.2"/>
    <row r="3202" customFormat="1" ht="16" customHeight="1" x14ac:dyDescent="0.2"/>
    <row r="3203" customFormat="1" ht="16" customHeight="1" x14ac:dyDescent="0.2"/>
    <row r="3204" customFormat="1" ht="16" customHeight="1" x14ac:dyDescent="0.2"/>
    <row r="3205" customFormat="1" ht="16" customHeight="1" x14ac:dyDescent="0.2"/>
    <row r="3206" customFormat="1" ht="16" customHeight="1" x14ac:dyDescent="0.2"/>
    <row r="3207" customFormat="1" ht="16" customHeight="1" x14ac:dyDescent="0.2"/>
    <row r="3208" customFormat="1" ht="16" customHeight="1" x14ac:dyDescent="0.2"/>
    <row r="3209" customFormat="1" ht="16" customHeight="1" x14ac:dyDescent="0.2"/>
    <row r="3210" customFormat="1" ht="16" customHeight="1" x14ac:dyDescent="0.2"/>
    <row r="3211" customFormat="1" ht="16" customHeight="1" x14ac:dyDescent="0.2"/>
    <row r="3212" customFormat="1" ht="16" customHeight="1" x14ac:dyDescent="0.2"/>
    <row r="3213" customFormat="1" ht="16" customHeight="1" x14ac:dyDescent="0.2"/>
    <row r="3214" customFormat="1" ht="16" customHeight="1" x14ac:dyDescent="0.2"/>
    <row r="3215" customFormat="1" ht="16" customHeight="1" x14ac:dyDescent="0.2"/>
    <row r="3216" customFormat="1" ht="16" customHeight="1" x14ac:dyDescent="0.2"/>
    <row r="3217" customFormat="1" ht="16" customHeight="1" x14ac:dyDescent="0.2"/>
    <row r="3218" customFormat="1" ht="16" customHeight="1" x14ac:dyDescent="0.2"/>
    <row r="3219" customFormat="1" ht="16" customHeight="1" x14ac:dyDescent="0.2"/>
    <row r="3220" customFormat="1" ht="16" customHeight="1" x14ac:dyDescent="0.2"/>
    <row r="3221" customFormat="1" ht="16" customHeight="1" x14ac:dyDescent="0.2"/>
    <row r="3222" customFormat="1" ht="16" customHeight="1" x14ac:dyDescent="0.2"/>
    <row r="3223" customFormat="1" ht="16" customHeight="1" x14ac:dyDescent="0.2"/>
    <row r="3224" customFormat="1" ht="16" customHeight="1" x14ac:dyDescent="0.2"/>
    <row r="3225" customFormat="1" ht="16" customHeight="1" x14ac:dyDescent="0.2"/>
    <row r="3226" customFormat="1" ht="16" customHeight="1" x14ac:dyDescent="0.2"/>
    <row r="3227" customFormat="1" ht="16" customHeight="1" x14ac:dyDescent="0.2"/>
    <row r="3228" customFormat="1" ht="16" customHeight="1" x14ac:dyDescent="0.2"/>
    <row r="3229" customFormat="1" ht="16" customHeight="1" x14ac:dyDescent="0.2"/>
    <row r="3230" customFormat="1" ht="16" customHeight="1" x14ac:dyDescent="0.2"/>
    <row r="3231" customFormat="1" ht="16" customHeight="1" x14ac:dyDescent="0.2"/>
    <row r="3232" customFormat="1" ht="16" customHeight="1" x14ac:dyDescent="0.2"/>
    <row r="3233" customFormat="1" ht="16" customHeight="1" x14ac:dyDescent="0.2"/>
    <row r="3234" customFormat="1" ht="16" customHeight="1" x14ac:dyDescent="0.2"/>
    <row r="3235" customFormat="1" ht="16" customHeight="1" x14ac:dyDescent="0.2"/>
    <row r="3236" customFormat="1" ht="16" customHeight="1" x14ac:dyDescent="0.2"/>
    <row r="3237" customFormat="1" ht="16" customHeight="1" x14ac:dyDescent="0.2"/>
    <row r="3238" customFormat="1" ht="16" customHeight="1" x14ac:dyDescent="0.2"/>
    <row r="3239" customFormat="1" ht="16" customHeight="1" x14ac:dyDescent="0.2"/>
    <row r="3240" customFormat="1" ht="16" customHeight="1" x14ac:dyDescent="0.2"/>
    <row r="3241" customFormat="1" ht="16" customHeight="1" x14ac:dyDescent="0.2"/>
    <row r="3242" customFormat="1" ht="16" customHeight="1" x14ac:dyDescent="0.2"/>
    <row r="3243" customFormat="1" ht="16" customHeight="1" x14ac:dyDescent="0.2"/>
    <row r="3244" customFormat="1" ht="16" customHeight="1" x14ac:dyDescent="0.2"/>
    <row r="3245" customFormat="1" ht="16" customHeight="1" x14ac:dyDescent="0.2"/>
    <row r="3246" customFormat="1" ht="16" customHeight="1" x14ac:dyDescent="0.2"/>
    <row r="3247" customFormat="1" ht="16" customHeight="1" x14ac:dyDescent="0.2"/>
    <row r="3248" customFormat="1" ht="16" customHeight="1" x14ac:dyDescent="0.2"/>
    <row r="3249" customFormat="1" ht="16" customHeight="1" x14ac:dyDescent="0.2"/>
    <row r="3250" customFormat="1" ht="16" customHeight="1" x14ac:dyDescent="0.2"/>
    <row r="3251" customFormat="1" ht="16" customHeight="1" x14ac:dyDescent="0.2"/>
    <row r="3252" customFormat="1" ht="16" customHeight="1" x14ac:dyDescent="0.2"/>
    <row r="3253" customFormat="1" ht="16" customHeight="1" x14ac:dyDescent="0.2"/>
    <row r="3254" customFormat="1" ht="16" customHeight="1" x14ac:dyDescent="0.2"/>
    <row r="3255" customFormat="1" ht="16" customHeight="1" x14ac:dyDescent="0.2"/>
    <row r="3256" customFormat="1" ht="16" customHeight="1" x14ac:dyDescent="0.2"/>
    <row r="3257" customFormat="1" ht="16" customHeight="1" x14ac:dyDescent="0.2"/>
    <row r="3258" customFormat="1" ht="16" customHeight="1" x14ac:dyDescent="0.2"/>
    <row r="3259" customFormat="1" ht="16" customHeight="1" x14ac:dyDescent="0.2"/>
    <row r="3260" customFormat="1" ht="16" customHeight="1" x14ac:dyDescent="0.2"/>
    <row r="3261" customFormat="1" ht="16" customHeight="1" x14ac:dyDescent="0.2"/>
    <row r="3262" customFormat="1" ht="16" customHeight="1" x14ac:dyDescent="0.2"/>
    <row r="3263" customFormat="1" ht="16" customHeight="1" x14ac:dyDescent="0.2"/>
    <row r="3264" customFormat="1" ht="16" customHeight="1" x14ac:dyDescent="0.2"/>
    <row r="3265" customFormat="1" ht="16" customHeight="1" x14ac:dyDescent="0.2"/>
    <row r="3266" customFormat="1" ht="16" customHeight="1" x14ac:dyDescent="0.2"/>
    <row r="3267" customFormat="1" ht="16" customHeight="1" x14ac:dyDescent="0.2"/>
    <row r="3268" customFormat="1" ht="16" customHeight="1" x14ac:dyDescent="0.2"/>
    <row r="3269" customFormat="1" ht="16" customHeight="1" x14ac:dyDescent="0.2"/>
    <row r="3270" customFormat="1" ht="16" customHeight="1" x14ac:dyDescent="0.2"/>
    <row r="3271" customFormat="1" ht="16" customHeight="1" x14ac:dyDescent="0.2"/>
    <row r="3272" customFormat="1" ht="16" customHeight="1" x14ac:dyDescent="0.2"/>
    <row r="3273" customFormat="1" ht="16" customHeight="1" x14ac:dyDescent="0.2"/>
    <row r="3274" customFormat="1" ht="16" customHeight="1" x14ac:dyDescent="0.2"/>
    <row r="3275" customFormat="1" ht="16" customHeight="1" x14ac:dyDescent="0.2"/>
    <row r="3276" customFormat="1" ht="16" customHeight="1" x14ac:dyDescent="0.2"/>
    <row r="3277" customFormat="1" ht="16" customHeight="1" x14ac:dyDescent="0.2"/>
    <row r="3278" customFormat="1" ht="16" customHeight="1" x14ac:dyDescent="0.2"/>
    <row r="3279" customFormat="1" ht="16" customHeight="1" x14ac:dyDescent="0.2"/>
    <row r="3280" customFormat="1" ht="16" customHeight="1" x14ac:dyDescent="0.2"/>
    <row r="3281" customFormat="1" ht="16" customHeight="1" x14ac:dyDescent="0.2"/>
    <row r="3282" customFormat="1" ht="16" customHeight="1" x14ac:dyDescent="0.2"/>
    <row r="3283" customFormat="1" ht="16" customHeight="1" x14ac:dyDescent="0.2"/>
    <row r="3284" customFormat="1" ht="16" customHeight="1" x14ac:dyDescent="0.2"/>
    <row r="3285" customFormat="1" ht="16" customHeight="1" x14ac:dyDescent="0.2"/>
    <row r="3286" customFormat="1" ht="16" customHeight="1" x14ac:dyDescent="0.2"/>
    <row r="3287" customFormat="1" ht="16" customHeight="1" x14ac:dyDescent="0.2"/>
    <row r="3288" customFormat="1" ht="16" customHeight="1" x14ac:dyDescent="0.2"/>
    <row r="3289" customFormat="1" ht="16" customHeight="1" x14ac:dyDescent="0.2"/>
    <row r="3290" customFormat="1" ht="16" customHeight="1" x14ac:dyDescent="0.2"/>
    <row r="3291" customFormat="1" ht="16" customHeight="1" x14ac:dyDescent="0.2"/>
    <row r="3292" customFormat="1" ht="16" customHeight="1" x14ac:dyDescent="0.2"/>
    <row r="3293" customFormat="1" ht="16" customHeight="1" x14ac:dyDescent="0.2"/>
    <row r="3294" customFormat="1" ht="16" customHeight="1" x14ac:dyDescent="0.2"/>
    <row r="3295" customFormat="1" ht="16" customHeight="1" x14ac:dyDescent="0.2"/>
    <row r="3296" customFormat="1" ht="16" customHeight="1" x14ac:dyDescent="0.2"/>
    <row r="3297" customFormat="1" ht="16" customHeight="1" x14ac:dyDescent="0.2"/>
    <row r="3298" customFormat="1" ht="16" customHeight="1" x14ac:dyDescent="0.2"/>
    <row r="3299" customFormat="1" ht="16" customHeight="1" x14ac:dyDescent="0.2"/>
    <row r="3300" customFormat="1" ht="16" customHeight="1" x14ac:dyDescent="0.2"/>
    <row r="3301" customFormat="1" ht="16" customHeight="1" x14ac:dyDescent="0.2"/>
    <row r="3302" customFormat="1" ht="16" customHeight="1" x14ac:dyDescent="0.2"/>
    <row r="3303" customFormat="1" ht="16" customHeight="1" x14ac:dyDescent="0.2"/>
    <row r="3304" customFormat="1" ht="16" customHeight="1" x14ac:dyDescent="0.2"/>
    <row r="3305" customFormat="1" ht="16" customHeight="1" x14ac:dyDescent="0.2"/>
    <row r="3306" customFormat="1" ht="16" customHeight="1" x14ac:dyDescent="0.2"/>
    <row r="3307" customFormat="1" ht="16" customHeight="1" x14ac:dyDescent="0.2"/>
    <row r="3308" customFormat="1" ht="16" customHeight="1" x14ac:dyDescent="0.2"/>
    <row r="3309" customFormat="1" ht="16" customHeight="1" x14ac:dyDescent="0.2"/>
    <row r="3310" customFormat="1" ht="16" customHeight="1" x14ac:dyDescent="0.2"/>
    <row r="3311" customFormat="1" ht="16" customHeight="1" x14ac:dyDescent="0.2"/>
    <row r="3312" customFormat="1" ht="16" customHeight="1" x14ac:dyDescent="0.2"/>
    <row r="3313" customFormat="1" ht="16" customHeight="1" x14ac:dyDescent="0.2"/>
    <row r="3314" customFormat="1" ht="16" customHeight="1" x14ac:dyDescent="0.2"/>
    <row r="3315" customFormat="1" ht="16" customHeight="1" x14ac:dyDescent="0.2"/>
    <row r="3316" customFormat="1" ht="16" customHeight="1" x14ac:dyDescent="0.2"/>
    <row r="3317" customFormat="1" ht="16" customHeight="1" x14ac:dyDescent="0.2"/>
    <row r="3318" customFormat="1" ht="16" customHeight="1" x14ac:dyDescent="0.2"/>
    <row r="3319" customFormat="1" ht="16" customHeight="1" x14ac:dyDescent="0.2"/>
    <row r="3320" customFormat="1" ht="16" customHeight="1" x14ac:dyDescent="0.2"/>
    <row r="3321" customFormat="1" ht="16" customHeight="1" x14ac:dyDescent="0.2"/>
    <row r="3322" customFormat="1" ht="16" customHeight="1" x14ac:dyDescent="0.2"/>
    <row r="3323" customFormat="1" ht="16" customHeight="1" x14ac:dyDescent="0.2"/>
    <row r="3324" customFormat="1" ht="16" customHeight="1" x14ac:dyDescent="0.2"/>
    <row r="3325" customFormat="1" ht="16" customHeight="1" x14ac:dyDescent="0.2"/>
    <row r="3326" customFormat="1" ht="16" customHeight="1" x14ac:dyDescent="0.2"/>
    <row r="3327" customFormat="1" ht="16" customHeight="1" x14ac:dyDescent="0.2"/>
    <row r="3328" customFormat="1" ht="16" customHeight="1" x14ac:dyDescent="0.2"/>
    <row r="3329" customFormat="1" ht="16" customHeight="1" x14ac:dyDescent="0.2"/>
    <row r="3330" customFormat="1" ht="16" customHeight="1" x14ac:dyDescent="0.2"/>
    <row r="3331" customFormat="1" ht="16" customHeight="1" x14ac:dyDescent="0.2"/>
    <row r="3332" customFormat="1" ht="16" customHeight="1" x14ac:dyDescent="0.2"/>
    <row r="3333" customFormat="1" ht="16" customHeight="1" x14ac:dyDescent="0.2"/>
    <row r="3334" customFormat="1" ht="16" customHeight="1" x14ac:dyDescent="0.2"/>
    <row r="3335" customFormat="1" ht="16" customHeight="1" x14ac:dyDescent="0.2"/>
    <row r="3336" customFormat="1" ht="16" customHeight="1" x14ac:dyDescent="0.2"/>
    <row r="3337" customFormat="1" ht="16" customHeight="1" x14ac:dyDescent="0.2"/>
    <row r="3338" customFormat="1" ht="16" customHeight="1" x14ac:dyDescent="0.2"/>
    <row r="3339" customFormat="1" ht="16" customHeight="1" x14ac:dyDescent="0.2"/>
    <row r="3340" customFormat="1" ht="16" customHeight="1" x14ac:dyDescent="0.2"/>
    <row r="3341" customFormat="1" ht="16" customHeight="1" x14ac:dyDescent="0.2"/>
    <row r="3342" customFormat="1" ht="16" customHeight="1" x14ac:dyDescent="0.2"/>
    <row r="3343" customFormat="1" ht="16" customHeight="1" x14ac:dyDescent="0.2"/>
    <row r="3344" customFormat="1" ht="16" customHeight="1" x14ac:dyDescent="0.2"/>
    <row r="3345" customFormat="1" ht="16" customHeight="1" x14ac:dyDescent="0.2"/>
    <row r="3346" customFormat="1" ht="16" customHeight="1" x14ac:dyDescent="0.2"/>
    <row r="3347" customFormat="1" ht="16" customHeight="1" x14ac:dyDescent="0.2"/>
    <row r="3348" customFormat="1" ht="16" customHeight="1" x14ac:dyDescent="0.2"/>
    <row r="3349" customFormat="1" ht="16" customHeight="1" x14ac:dyDescent="0.2"/>
    <row r="3350" customFormat="1" ht="16" customHeight="1" x14ac:dyDescent="0.2"/>
    <row r="3351" customFormat="1" ht="16" customHeight="1" x14ac:dyDescent="0.2"/>
    <row r="3352" customFormat="1" ht="16" customHeight="1" x14ac:dyDescent="0.2"/>
    <row r="3353" customFormat="1" ht="16" customHeight="1" x14ac:dyDescent="0.2"/>
    <row r="3354" customFormat="1" ht="16" customHeight="1" x14ac:dyDescent="0.2"/>
    <row r="3355" customFormat="1" ht="16" customHeight="1" x14ac:dyDescent="0.2"/>
    <row r="3356" customFormat="1" ht="16" customHeight="1" x14ac:dyDescent="0.2"/>
    <row r="3357" customFormat="1" ht="16" customHeight="1" x14ac:dyDescent="0.2"/>
    <row r="3358" customFormat="1" ht="16" customHeight="1" x14ac:dyDescent="0.2"/>
    <row r="3359" customFormat="1" ht="16" customHeight="1" x14ac:dyDescent="0.2"/>
    <row r="3360" customFormat="1" ht="16" customHeight="1" x14ac:dyDescent="0.2"/>
    <row r="3361" customFormat="1" ht="16" customHeight="1" x14ac:dyDescent="0.2"/>
    <row r="3362" customFormat="1" ht="16" customHeight="1" x14ac:dyDescent="0.2"/>
    <row r="3363" customFormat="1" ht="16" customHeight="1" x14ac:dyDescent="0.2"/>
    <row r="3364" customFormat="1" ht="16" customHeight="1" x14ac:dyDescent="0.2"/>
    <row r="3365" customFormat="1" ht="16" customHeight="1" x14ac:dyDescent="0.2"/>
    <row r="3366" customFormat="1" ht="16" customHeight="1" x14ac:dyDescent="0.2"/>
    <row r="3367" customFormat="1" ht="16" customHeight="1" x14ac:dyDescent="0.2"/>
    <row r="3368" customFormat="1" ht="16" customHeight="1" x14ac:dyDescent="0.2"/>
    <row r="3369" customFormat="1" ht="16" customHeight="1" x14ac:dyDescent="0.2"/>
    <row r="3370" customFormat="1" ht="16" customHeight="1" x14ac:dyDescent="0.2"/>
    <row r="3371" customFormat="1" ht="16" customHeight="1" x14ac:dyDescent="0.2"/>
    <row r="3372" customFormat="1" ht="16" customHeight="1" x14ac:dyDescent="0.2"/>
    <row r="3373" customFormat="1" ht="16" customHeight="1" x14ac:dyDescent="0.2"/>
    <row r="3374" customFormat="1" ht="16" customHeight="1" x14ac:dyDescent="0.2"/>
    <row r="3375" customFormat="1" ht="16" customHeight="1" x14ac:dyDescent="0.2"/>
    <row r="3376" customFormat="1" ht="16" customHeight="1" x14ac:dyDescent="0.2"/>
    <row r="3377" customFormat="1" ht="16" customHeight="1" x14ac:dyDescent="0.2"/>
    <row r="3378" customFormat="1" ht="16" customHeight="1" x14ac:dyDescent="0.2"/>
    <row r="3379" customFormat="1" ht="16" customHeight="1" x14ac:dyDescent="0.2"/>
    <row r="3380" customFormat="1" ht="16" customHeight="1" x14ac:dyDescent="0.2"/>
    <row r="3381" customFormat="1" ht="16" customHeight="1" x14ac:dyDescent="0.2"/>
    <row r="3382" customFormat="1" ht="16" customHeight="1" x14ac:dyDescent="0.2"/>
    <row r="3383" customFormat="1" ht="16" customHeight="1" x14ac:dyDescent="0.2"/>
    <row r="3384" customFormat="1" ht="16" customHeight="1" x14ac:dyDescent="0.2"/>
    <row r="3385" customFormat="1" ht="16" customHeight="1" x14ac:dyDescent="0.2"/>
    <row r="3386" customFormat="1" ht="16" customHeight="1" x14ac:dyDescent="0.2"/>
    <row r="3387" customFormat="1" ht="16" customHeight="1" x14ac:dyDescent="0.2"/>
    <row r="3388" customFormat="1" ht="16" customHeight="1" x14ac:dyDescent="0.2"/>
    <row r="3389" customFormat="1" ht="16" customHeight="1" x14ac:dyDescent="0.2"/>
    <row r="3390" customFormat="1" ht="16" customHeight="1" x14ac:dyDescent="0.2"/>
    <row r="3391" customFormat="1" ht="16" customHeight="1" x14ac:dyDescent="0.2"/>
    <row r="3392" customFormat="1" ht="16" customHeight="1" x14ac:dyDescent="0.2"/>
    <row r="3393" customFormat="1" ht="16" customHeight="1" x14ac:dyDescent="0.2"/>
    <row r="3394" customFormat="1" ht="16" customHeight="1" x14ac:dyDescent="0.2"/>
    <row r="3395" customFormat="1" ht="16" customHeight="1" x14ac:dyDescent="0.2"/>
    <row r="3396" customFormat="1" ht="16" customHeight="1" x14ac:dyDescent="0.2"/>
    <row r="3397" customFormat="1" ht="16" customHeight="1" x14ac:dyDescent="0.2"/>
    <row r="3398" customFormat="1" ht="16" customHeight="1" x14ac:dyDescent="0.2"/>
    <row r="3399" customFormat="1" ht="16" customHeight="1" x14ac:dyDescent="0.2"/>
    <row r="3400" customFormat="1" ht="16" customHeight="1" x14ac:dyDescent="0.2"/>
    <row r="3401" customFormat="1" ht="16" customHeight="1" x14ac:dyDescent="0.2"/>
    <row r="3402" customFormat="1" ht="16" customHeight="1" x14ac:dyDescent="0.2"/>
    <row r="3403" customFormat="1" ht="16" customHeight="1" x14ac:dyDescent="0.2"/>
    <row r="3404" customFormat="1" ht="16" customHeight="1" x14ac:dyDescent="0.2"/>
    <row r="3405" customFormat="1" ht="16" customHeight="1" x14ac:dyDescent="0.2"/>
    <row r="3406" customFormat="1" ht="16" customHeight="1" x14ac:dyDescent="0.2"/>
    <row r="3407" customFormat="1" ht="16" customHeight="1" x14ac:dyDescent="0.2"/>
    <row r="3408" customFormat="1" ht="16" customHeight="1" x14ac:dyDescent="0.2"/>
    <row r="3409" customFormat="1" ht="16" customHeight="1" x14ac:dyDescent="0.2"/>
    <row r="3410" customFormat="1" ht="16" customHeight="1" x14ac:dyDescent="0.2"/>
    <row r="3411" customFormat="1" ht="16" customHeight="1" x14ac:dyDescent="0.2"/>
    <row r="3412" customFormat="1" ht="16" customHeight="1" x14ac:dyDescent="0.2"/>
    <row r="3413" customFormat="1" ht="16" customHeight="1" x14ac:dyDescent="0.2"/>
    <row r="3414" customFormat="1" ht="16" customHeight="1" x14ac:dyDescent="0.2"/>
    <row r="3415" customFormat="1" ht="16" customHeight="1" x14ac:dyDescent="0.2"/>
    <row r="3416" customFormat="1" ht="16" customHeight="1" x14ac:dyDescent="0.2"/>
    <row r="3417" customFormat="1" ht="16" customHeight="1" x14ac:dyDescent="0.2"/>
    <row r="3418" customFormat="1" ht="16" customHeight="1" x14ac:dyDescent="0.2"/>
    <row r="3419" customFormat="1" ht="16" customHeight="1" x14ac:dyDescent="0.2"/>
    <row r="3420" customFormat="1" ht="16" customHeight="1" x14ac:dyDescent="0.2"/>
    <row r="3421" customFormat="1" ht="16" customHeight="1" x14ac:dyDescent="0.2"/>
    <row r="3422" customFormat="1" ht="16" customHeight="1" x14ac:dyDescent="0.2"/>
    <row r="3423" customFormat="1" ht="16" customHeight="1" x14ac:dyDescent="0.2"/>
    <row r="3424" customFormat="1" ht="16" customHeight="1" x14ac:dyDescent="0.2"/>
    <row r="3425" customFormat="1" ht="16" customHeight="1" x14ac:dyDescent="0.2"/>
    <row r="3426" customFormat="1" ht="16" customHeight="1" x14ac:dyDescent="0.2"/>
    <row r="3427" customFormat="1" ht="16" customHeight="1" x14ac:dyDescent="0.2"/>
    <row r="3428" customFormat="1" ht="16" customHeight="1" x14ac:dyDescent="0.2"/>
    <row r="3429" customFormat="1" ht="16" customHeight="1" x14ac:dyDescent="0.2"/>
    <row r="3430" customFormat="1" ht="16" customHeight="1" x14ac:dyDescent="0.2"/>
    <row r="3431" customFormat="1" ht="16" customHeight="1" x14ac:dyDescent="0.2"/>
    <row r="3432" customFormat="1" ht="16" customHeight="1" x14ac:dyDescent="0.2"/>
    <row r="3433" customFormat="1" ht="16" customHeight="1" x14ac:dyDescent="0.2"/>
    <row r="3434" customFormat="1" ht="16" customHeight="1" x14ac:dyDescent="0.2"/>
    <row r="3435" customFormat="1" ht="16" customHeight="1" x14ac:dyDescent="0.2"/>
    <row r="3436" customFormat="1" ht="16" customHeight="1" x14ac:dyDescent="0.2"/>
    <row r="3437" customFormat="1" ht="16" customHeight="1" x14ac:dyDescent="0.2"/>
    <row r="3438" customFormat="1" ht="16" customHeight="1" x14ac:dyDescent="0.2"/>
    <row r="3439" customFormat="1" ht="16" customHeight="1" x14ac:dyDescent="0.2"/>
    <row r="3440" customFormat="1" ht="16" customHeight="1" x14ac:dyDescent="0.2"/>
    <row r="3441" customFormat="1" ht="16" customHeight="1" x14ac:dyDescent="0.2"/>
    <row r="3442" customFormat="1" ht="16" customHeight="1" x14ac:dyDescent="0.2"/>
    <row r="3443" customFormat="1" ht="16" customHeight="1" x14ac:dyDescent="0.2"/>
    <row r="3444" customFormat="1" ht="16" customHeight="1" x14ac:dyDescent="0.2"/>
    <row r="3445" customFormat="1" ht="16" customHeight="1" x14ac:dyDescent="0.2"/>
    <row r="3446" customFormat="1" ht="16" customHeight="1" x14ac:dyDescent="0.2"/>
    <row r="3447" customFormat="1" ht="16" customHeight="1" x14ac:dyDescent="0.2"/>
    <row r="3448" customFormat="1" ht="16" customHeight="1" x14ac:dyDescent="0.2"/>
    <row r="3449" customFormat="1" ht="16" customHeight="1" x14ac:dyDescent="0.2"/>
    <row r="3450" customFormat="1" ht="16" customHeight="1" x14ac:dyDescent="0.2"/>
    <row r="3451" customFormat="1" ht="16" customHeight="1" x14ac:dyDescent="0.2"/>
    <row r="3452" customFormat="1" ht="16" customHeight="1" x14ac:dyDescent="0.2"/>
    <row r="3453" customFormat="1" ht="16" customHeight="1" x14ac:dyDescent="0.2"/>
    <row r="3454" customFormat="1" ht="16" customHeight="1" x14ac:dyDescent="0.2"/>
    <row r="3455" customFormat="1" ht="16" customHeight="1" x14ac:dyDescent="0.2"/>
    <row r="3456" customFormat="1" ht="16" customHeight="1" x14ac:dyDescent="0.2"/>
    <row r="3457" customFormat="1" ht="16" customHeight="1" x14ac:dyDescent="0.2"/>
    <row r="3458" customFormat="1" ht="16" customHeight="1" x14ac:dyDescent="0.2"/>
    <row r="3459" customFormat="1" ht="16" customHeight="1" x14ac:dyDescent="0.2"/>
    <row r="3460" customFormat="1" ht="16" customHeight="1" x14ac:dyDescent="0.2"/>
    <row r="3461" customFormat="1" ht="16" customHeight="1" x14ac:dyDescent="0.2"/>
    <row r="3462" customFormat="1" ht="16" customHeight="1" x14ac:dyDescent="0.2"/>
    <row r="3463" customFormat="1" ht="16" customHeight="1" x14ac:dyDescent="0.2"/>
    <row r="3464" customFormat="1" ht="16" customHeight="1" x14ac:dyDescent="0.2"/>
    <row r="3465" customFormat="1" ht="16" customHeight="1" x14ac:dyDescent="0.2"/>
    <row r="3466" customFormat="1" ht="16" customHeight="1" x14ac:dyDescent="0.2"/>
    <row r="3467" customFormat="1" ht="16" customHeight="1" x14ac:dyDescent="0.2"/>
    <row r="3468" customFormat="1" ht="16" customHeight="1" x14ac:dyDescent="0.2"/>
    <row r="3469" customFormat="1" ht="16" customHeight="1" x14ac:dyDescent="0.2"/>
    <row r="3470" customFormat="1" ht="16" customHeight="1" x14ac:dyDescent="0.2"/>
    <row r="3471" customFormat="1" ht="16" customHeight="1" x14ac:dyDescent="0.2"/>
    <row r="3472" customFormat="1" ht="16" customHeight="1" x14ac:dyDescent="0.2"/>
    <row r="3473" customFormat="1" ht="16" customHeight="1" x14ac:dyDescent="0.2"/>
    <row r="3474" customFormat="1" ht="16" customHeight="1" x14ac:dyDescent="0.2"/>
    <row r="3475" customFormat="1" ht="16" customHeight="1" x14ac:dyDescent="0.2"/>
    <row r="3476" customFormat="1" ht="16" customHeight="1" x14ac:dyDescent="0.2"/>
    <row r="3477" customFormat="1" ht="16" customHeight="1" x14ac:dyDescent="0.2"/>
    <row r="3478" customFormat="1" ht="16" customHeight="1" x14ac:dyDescent="0.2"/>
    <row r="3479" customFormat="1" ht="16" customHeight="1" x14ac:dyDescent="0.2"/>
    <row r="3480" customFormat="1" ht="16" customHeight="1" x14ac:dyDescent="0.2"/>
    <row r="3481" customFormat="1" ht="16" customHeight="1" x14ac:dyDescent="0.2"/>
    <row r="3482" customFormat="1" ht="16" customHeight="1" x14ac:dyDescent="0.2"/>
    <row r="3483" customFormat="1" ht="16" customHeight="1" x14ac:dyDescent="0.2"/>
    <row r="3484" customFormat="1" ht="16" customHeight="1" x14ac:dyDescent="0.2"/>
    <row r="3485" customFormat="1" ht="16" customHeight="1" x14ac:dyDescent="0.2"/>
    <row r="3486" customFormat="1" ht="16" customHeight="1" x14ac:dyDescent="0.2"/>
    <row r="3487" customFormat="1" ht="16" customHeight="1" x14ac:dyDescent="0.2"/>
    <row r="3488" customFormat="1" ht="16" customHeight="1" x14ac:dyDescent="0.2"/>
    <row r="3489" customFormat="1" ht="16" customHeight="1" x14ac:dyDescent="0.2"/>
    <row r="3490" customFormat="1" ht="16" customHeight="1" x14ac:dyDescent="0.2"/>
    <row r="3491" customFormat="1" ht="16" customHeight="1" x14ac:dyDescent="0.2"/>
    <row r="3492" customFormat="1" ht="16" customHeight="1" x14ac:dyDescent="0.2"/>
    <row r="3493" customFormat="1" ht="16" customHeight="1" x14ac:dyDescent="0.2"/>
    <row r="3494" customFormat="1" ht="16" customHeight="1" x14ac:dyDescent="0.2"/>
    <row r="3495" customFormat="1" ht="16" customHeight="1" x14ac:dyDescent="0.2"/>
    <row r="3496" customFormat="1" ht="16" customHeight="1" x14ac:dyDescent="0.2"/>
    <row r="3497" customFormat="1" ht="16" customHeight="1" x14ac:dyDescent="0.2"/>
    <row r="3498" customFormat="1" ht="16" customHeight="1" x14ac:dyDescent="0.2"/>
    <row r="3499" customFormat="1" ht="16" customHeight="1" x14ac:dyDescent="0.2"/>
    <row r="3500" customFormat="1" ht="16" customHeight="1" x14ac:dyDescent="0.2"/>
    <row r="3501" customFormat="1" ht="16" customHeight="1" x14ac:dyDescent="0.2"/>
    <row r="3502" customFormat="1" ht="16" customHeight="1" x14ac:dyDescent="0.2"/>
    <row r="3503" customFormat="1" ht="16" customHeight="1" x14ac:dyDescent="0.2"/>
    <row r="3504" customFormat="1" ht="16" customHeight="1" x14ac:dyDescent="0.2"/>
    <row r="3505" customFormat="1" ht="16" customHeight="1" x14ac:dyDescent="0.2"/>
    <row r="3506" customFormat="1" ht="16" customHeight="1" x14ac:dyDescent="0.2"/>
    <row r="3507" customFormat="1" ht="16" customHeight="1" x14ac:dyDescent="0.2"/>
    <row r="3508" customFormat="1" ht="16" customHeight="1" x14ac:dyDescent="0.2"/>
    <row r="3509" customFormat="1" ht="16" customHeight="1" x14ac:dyDescent="0.2"/>
    <row r="3510" customFormat="1" ht="16" customHeight="1" x14ac:dyDescent="0.2"/>
    <row r="3511" customFormat="1" ht="16" customHeight="1" x14ac:dyDescent="0.2"/>
    <row r="3512" customFormat="1" ht="16" customHeight="1" x14ac:dyDescent="0.2"/>
    <row r="3513" customFormat="1" ht="16" customHeight="1" x14ac:dyDescent="0.2"/>
    <row r="3514" customFormat="1" ht="16" customHeight="1" x14ac:dyDescent="0.2"/>
    <row r="3515" customFormat="1" ht="16" customHeight="1" x14ac:dyDescent="0.2"/>
    <row r="3516" customFormat="1" ht="16" customHeight="1" x14ac:dyDescent="0.2"/>
    <row r="3517" customFormat="1" ht="16" customHeight="1" x14ac:dyDescent="0.2"/>
    <row r="3518" customFormat="1" ht="16" customHeight="1" x14ac:dyDescent="0.2"/>
    <row r="3519" customFormat="1" ht="16" customHeight="1" x14ac:dyDescent="0.2"/>
    <row r="3520" customFormat="1" ht="16" customHeight="1" x14ac:dyDescent="0.2"/>
    <row r="3521" customFormat="1" ht="16" customHeight="1" x14ac:dyDescent="0.2"/>
    <row r="3522" customFormat="1" ht="16" customHeight="1" x14ac:dyDescent="0.2"/>
    <row r="3523" customFormat="1" ht="16" customHeight="1" x14ac:dyDescent="0.2"/>
    <row r="3524" customFormat="1" ht="16" customHeight="1" x14ac:dyDescent="0.2"/>
    <row r="3525" customFormat="1" ht="16" customHeight="1" x14ac:dyDescent="0.2"/>
    <row r="3526" customFormat="1" ht="16" customHeight="1" x14ac:dyDescent="0.2"/>
    <row r="3527" customFormat="1" ht="16" customHeight="1" x14ac:dyDescent="0.2"/>
    <row r="3528" customFormat="1" ht="16" customHeight="1" x14ac:dyDescent="0.2"/>
    <row r="3529" customFormat="1" ht="16" customHeight="1" x14ac:dyDescent="0.2"/>
    <row r="3530" customFormat="1" ht="16" customHeight="1" x14ac:dyDescent="0.2"/>
    <row r="3531" customFormat="1" ht="16" customHeight="1" x14ac:dyDescent="0.2"/>
    <row r="3532" customFormat="1" ht="16" customHeight="1" x14ac:dyDescent="0.2"/>
    <row r="3533" customFormat="1" ht="16" customHeight="1" x14ac:dyDescent="0.2"/>
    <row r="3534" customFormat="1" ht="16" customHeight="1" x14ac:dyDescent="0.2"/>
    <row r="3535" customFormat="1" ht="16" customHeight="1" x14ac:dyDescent="0.2"/>
    <row r="3536" customFormat="1" ht="16" customHeight="1" x14ac:dyDescent="0.2"/>
    <row r="3537" customFormat="1" ht="16" customHeight="1" x14ac:dyDescent="0.2"/>
    <row r="3538" customFormat="1" ht="16" customHeight="1" x14ac:dyDescent="0.2"/>
    <row r="3539" customFormat="1" ht="16" customHeight="1" x14ac:dyDescent="0.2"/>
    <row r="3540" customFormat="1" ht="16" customHeight="1" x14ac:dyDescent="0.2"/>
    <row r="3541" customFormat="1" ht="16" customHeight="1" x14ac:dyDescent="0.2"/>
    <row r="3542" customFormat="1" ht="16" customHeight="1" x14ac:dyDescent="0.2"/>
    <row r="3543" customFormat="1" ht="16" customHeight="1" x14ac:dyDescent="0.2"/>
    <row r="3544" customFormat="1" ht="16" customHeight="1" x14ac:dyDescent="0.2"/>
    <row r="3545" customFormat="1" ht="16" customHeight="1" x14ac:dyDescent="0.2"/>
    <row r="3546" customFormat="1" ht="16" customHeight="1" x14ac:dyDescent="0.2"/>
    <row r="3547" customFormat="1" ht="16" customHeight="1" x14ac:dyDescent="0.2"/>
    <row r="3548" customFormat="1" ht="16" customHeight="1" x14ac:dyDescent="0.2"/>
    <row r="3549" customFormat="1" ht="16" customHeight="1" x14ac:dyDescent="0.2"/>
    <row r="3550" customFormat="1" ht="16" customHeight="1" x14ac:dyDescent="0.2"/>
    <row r="3551" customFormat="1" ht="16" customHeight="1" x14ac:dyDescent="0.2"/>
    <row r="3552" customFormat="1" ht="16" customHeight="1" x14ac:dyDescent="0.2"/>
    <row r="3553" customFormat="1" ht="16" customHeight="1" x14ac:dyDescent="0.2"/>
    <row r="3554" customFormat="1" ht="16" customHeight="1" x14ac:dyDescent="0.2"/>
    <row r="3555" customFormat="1" ht="16" customHeight="1" x14ac:dyDescent="0.2"/>
    <row r="3556" customFormat="1" ht="16" customHeight="1" x14ac:dyDescent="0.2"/>
    <row r="3557" customFormat="1" ht="16" customHeight="1" x14ac:dyDescent="0.2"/>
    <row r="3558" customFormat="1" ht="16" customHeight="1" x14ac:dyDescent="0.2"/>
    <row r="3559" customFormat="1" ht="16" customHeight="1" x14ac:dyDescent="0.2"/>
    <row r="3560" customFormat="1" ht="16" customHeight="1" x14ac:dyDescent="0.2"/>
    <row r="3561" customFormat="1" ht="16" customHeight="1" x14ac:dyDescent="0.2"/>
    <row r="3562" customFormat="1" ht="16" customHeight="1" x14ac:dyDescent="0.2"/>
    <row r="3563" customFormat="1" ht="16" customHeight="1" x14ac:dyDescent="0.2"/>
    <row r="3564" customFormat="1" ht="16" customHeight="1" x14ac:dyDescent="0.2"/>
    <row r="3565" customFormat="1" ht="16" customHeight="1" x14ac:dyDescent="0.2"/>
    <row r="3566" customFormat="1" ht="16" customHeight="1" x14ac:dyDescent="0.2"/>
    <row r="3567" customFormat="1" ht="16" customHeight="1" x14ac:dyDescent="0.2"/>
    <row r="3568" customFormat="1" ht="16" customHeight="1" x14ac:dyDescent="0.2"/>
    <row r="3569" customFormat="1" ht="16" customHeight="1" x14ac:dyDescent="0.2"/>
    <row r="3570" customFormat="1" ht="16" customHeight="1" x14ac:dyDescent="0.2"/>
    <row r="3571" customFormat="1" ht="16" customHeight="1" x14ac:dyDescent="0.2"/>
    <row r="3572" customFormat="1" ht="16" customHeight="1" x14ac:dyDescent="0.2"/>
    <row r="3573" customFormat="1" ht="16" customHeight="1" x14ac:dyDescent="0.2"/>
    <row r="3574" customFormat="1" ht="16" customHeight="1" x14ac:dyDescent="0.2"/>
    <row r="3575" customFormat="1" ht="16" customHeight="1" x14ac:dyDescent="0.2"/>
    <row r="3576" customFormat="1" ht="16" customHeight="1" x14ac:dyDescent="0.2"/>
    <row r="3577" customFormat="1" ht="16" customHeight="1" x14ac:dyDescent="0.2"/>
    <row r="3578" customFormat="1" ht="16" customHeight="1" x14ac:dyDescent="0.2"/>
    <row r="3579" customFormat="1" ht="16" customHeight="1" x14ac:dyDescent="0.2"/>
    <row r="3580" customFormat="1" ht="16" customHeight="1" x14ac:dyDescent="0.2"/>
    <row r="3581" customFormat="1" ht="16" customHeight="1" x14ac:dyDescent="0.2"/>
    <row r="3582" customFormat="1" ht="16" customHeight="1" x14ac:dyDescent="0.2"/>
    <row r="3583" customFormat="1" ht="16" customHeight="1" x14ac:dyDescent="0.2"/>
    <row r="3584" customFormat="1" ht="16" customHeight="1" x14ac:dyDescent="0.2"/>
    <row r="3585" customFormat="1" ht="16" customHeight="1" x14ac:dyDescent="0.2"/>
    <row r="3586" customFormat="1" ht="16" customHeight="1" x14ac:dyDescent="0.2"/>
    <row r="3587" customFormat="1" ht="16" customHeight="1" x14ac:dyDescent="0.2"/>
    <row r="3588" customFormat="1" ht="16" customHeight="1" x14ac:dyDescent="0.2"/>
    <row r="3589" customFormat="1" ht="16" customHeight="1" x14ac:dyDescent="0.2"/>
    <row r="3590" customFormat="1" ht="16" customHeight="1" x14ac:dyDescent="0.2"/>
    <row r="3591" customFormat="1" ht="16" customHeight="1" x14ac:dyDescent="0.2"/>
    <row r="3592" customFormat="1" ht="16" customHeight="1" x14ac:dyDescent="0.2"/>
    <row r="3593" customFormat="1" ht="16" customHeight="1" x14ac:dyDescent="0.2"/>
    <row r="3594" customFormat="1" ht="16" customHeight="1" x14ac:dyDescent="0.2"/>
    <row r="3595" customFormat="1" ht="16" customHeight="1" x14ac:dyDescent="0.2"/>
    <row r="3596" customFormat="1" ht="16" customHeight="1" x14ac:dyDescent="0.2"/>
    <row r="3597" customFormat="1" ht="16" customHeight="1" x14ac:dyDescent="0.2"/>
    <row r="3598" customFormat="1" ht="16" customHeight="1" x14ac:dyDescent="0.2"/>
    <row r="3599" customFormat="1" ht="16" customHeight="1" x14ac:dyDescent="0.2"/>
    <row r="3600" customFormat="1" ht="16" customHeight="1" x14ac:dyDescent="0.2"/>
    <row r="3601" customFormat="1" ht="16" customHeight="1" x14ac:dyDescent="0.2"/>
    <row r="3602" customFormat="1" ht="16" customHeight="1" x14ac:dyDescent="0.2"/>
    <row r="3603" customFormat="1" ht="16" customHeight="1" x14ac:dyDescent="0.2"/>
    <row r="3604" customFormat="1" ht="16" customHeight="1" x14ac:dyDescent="0.2"/>
    <row r="3605" customFormat="1" ht="16" customHeight="1" x14ac:dyDescent="0.2"/>
    <row r="3606" customFormat="1" ht="16" customHeight="1" x14ac:dyDescent="0.2"/>
    <row r="3607" customFormat="1" ht="16" customHeight="1" x14ac:dyDescent="0.2"/>
    <row r="3608" customFormat="1" ht="16" customHeight="1" x14ac:dyDescent="0.2"/>
    <row r="3609" customFormat="1" ht="16" customHeight="1" x14ac:dyDescent="0.2"/>
    <row r="3610" customFormat="1" ht="16" customHeight="1" x14ac:dyDescent="0.2"/>
    <row r="3611" customFormat="1" ht="16" customHeight="1" x14ac:dyDescent="0.2"/>
    <row r="3612" customFormat="1" ht="16" customHeight="1" x14ac:dyDescent="0.2"/>
    <row r="3613" customFormat="1" ht="16" customHeight="1" x14ac:dyDescent="0.2"/>
    <row r="3614" customFormat="1" ht="16" customHeight="1" x14ac:dyDescent="0.2"/>
    <row r="3615" customFormat="1" ht="16" customHeight="1" x14ac:dyDescent="0.2"/>
    <row r="3616" customFormat="1" ht="16" customHeight="1" x14ac:dyDescent="0.2"/>
    <row r="3617" customFormat="1" ht="16" customHeight="1" x14ac:dyDescent="0.2"/>
    <row r="3618" customFormat="1" ht="16" customHeight="1" x14ac:dyDescent="0.2"/>
    <row r="3619" customFormat="1" ht="16" customHeight="1" x14ac:dyDescent="0.2"/>
    <row r="3620" customFormat="1" ht="16" customHeight="1" x14ac:dyDescent="0.2"/>
    <row r="3621" customFormat="1" ht="16" customHeight="1" x14ac:dyDescent="0.2"/>
    <row r="3622" customFormat="1" ht="16" customHeight="1" x14ac:dyDescent="0.2"/>
    <row r="3623" customFormat="1" ht="16" customHeight="1" x14ac:dyDescent="0.2"/>
    <row r="3624" customFormat="1" ht="16" customHeight="1" x14ac:dyDescent="0.2"/>
    <row r="3625" customFormat="1" ht="16" customHeight="1" x14ac:dyDescent="0.2"/>
    <row r="3626" customFormat="1" ht="16" customHeight="1" x14ac:dyDescent="0.2"/>
    <row r="3627" customFormat="1" ht="16" customHeight="1" x14ac:dyDescent="0.2"/>
    <row r="3628" customFormat="1" ht="16" customHeight="1" x14ac:dyDescent="0.2"/>
    <row r="3629" customFormat="1" ht="16" customHeight="1" x14ac:dyDescent="0.2"/>
    <row r="3630" customFormat="1" ht="16" customHeight="1" x14ac:dyDescent="0.2"/>
    <row r="3631" customFormat="1" ht="16" customHeight="1" x14ac:dyDescent="0.2"/>
    <row r="3632" customFormat="1" ht="16" customHeight="1" x14ac:dyDescent="0.2"/>
    <row r="3633" customFormat="1" ht="16" customHeight="1" x14ac:dyDescent="0.2"/>
    <row r="3634" customFormat="1" ht="16" customHeight="1" x14ac:dyDescent="0.2"/>
    <row r="3635" customFormat="1" ht="16" customHeight="1" x14ac:dyDescent="0.2"/>
    <row r="3636" customFormat="1" ht="16" customHeight="1" x14ac:dyDescent="0.2"/>
    <row r="3637" customFormat="1" ht="16" customHeight="1" x14ac:dyDescent="0.2"/>
    <row r="3638" customFormat="1" ht="16" customHeight="1" x14ac:dyDescent="0.2"/>
    <row r="3639" customFormat="1" ht="16" customHeight="1" x14ac:dyDescent="0.2"/>
    <row r="3640" customFormat="1" ht="16" customHeight="1" x14ac:dyDescent="0.2"/>
    <row r="3641" customFormat="1" ht="16" customHeight="1" x14ac:dyDescent="0.2"/>
    <row r="3642" customFormat="1" ht="16" customHeight="1" x14ac:dyDescent="0.2"/>
    <row r="3643" customFormat="1" ht="16" customHeight="1" x14ac:dyDescent="0.2"/>
    <row r="3644" customFormat="1" ht="16" customHeight="1" x14ac:dyDescent="0.2"/>
    <row r="3645" customFormat="1" ht="16" customHeight="1" x14ac:dyDescent="0.2"/>
    <row r="3646" customFormat="1" ht="16" customHeight="1" x14ac:dyDescent="0.2"/>
    <row r="3647" customFormat="1" ht="16" customHeight="1" x14ac:dyDescent="0.2"/>
    <row r="3648" customFormat="1" ht="16" customHeight="1" x14ac:dyDescent="0.2"/>
    <row r="3649" customFormat="1" ht="16" customHeight="1" x14ac:dyDescent="0.2"/>
    <row r="3650" customFormat="1" ht="16" customHeight="1" x14ac:dyDescent="0.2"/>
    <row r="3651" customFormat="1" ht="16" customHeight="1" x14ac:dyDescent="0.2"/>
    <row r="3652" customFormat="1" ht="16" customHeight="1" x14ac:dyDescent="0.2"/>
    <row r="3653" customFormat="1" ht="16" customHeight="1" x14ac:dyDescent="0.2"/>
    <row r="3654" customFormat="1" ht="16" customHeight="1" x14ac:dyDescent="0.2"/>
    <row r="3655" customFormat="1" ht="16" customHeight="1" x14ac:dyDescent="0.2"/>
    <row r="3656" customFormat="1" ht="16" customHeight="1" x14ac:dyDescent="0.2"/>
    <row r="3657" customFormat="1" ht="16" customHeight="1" x14ac:dyDescent="0.2"/>
    <row r="3658" customFormat="1" ht="16" customHeight="1" x14ac:dyDescent="0.2"/>
    <row r="3659" customFormat="1" ht="16" customHeight="1" x14ac:dyDescent="0.2"/>
    <row r="3660" customFormat="1" ht="16" customHeight="1" x14ac:dyDescent="0.2"/>
    <row r="3661" customFormat="1" ht="16" customHeight="1" x14ac:dyDescent="0.2"/>
    <row r="3662" customFormat="1" ht="16" customHeight="1" x14ac:dyDescent="0.2"/>
    <row r="3663" customFormat="1" ht="16" customHeight="1" x14ac:dyDescent="0.2"/>
    <row r="3664" customFormat="1" ht="16" customHeight="1" x14ac:dyDescent="0.2"/>
    <row r="3665" customFormat="1" ht="16" customHeight="1" x14ac:dyDescent="0.2"/>
    <row r="3666" customFormat="1" ht="16" customHeight="1" x14ac:dyDescent="0.2"/>
    <row r="3667" customFormat="1" ht="16" customHeight="1" x14ac:dyDescent="0.2"/>
    <row r="3668" customFormat="1" ht="16" customHeight="1" x14ac:dyDescent="0.2"/>
    <row r="3669" customFormat="1" ht="16" customHeight="1" x14ac:dyDescent="0.2"/>
    <row r="3670" customFormat="1" ht="16" customHeight="1" x14ac:dyDescent="0.2"/>
    <row r="3671" customFormat="1" ht="16" customHeight="1" x14ac:dyDescent="0.2"/>
    <row r="3672" customFormat="1" ht="16" customHeight="1" x14ac:dyDescent="0.2"/>
    <row r="3673" customFormat="1" ht="16" customHeight="1" x14ac:dyDescent="0.2"/>
    <row r="3674" customFormat="1" ht="16" customHeight="1" x14ac:dyDescent="0.2"/>
    <row r="3675" customFormat="1" ht="16" customHeight="1" x14ac:dyDescent="0.2"/>
    <row r="3676" customFormat="1" ht="16" customHeight="1" x14ac:dyDescent="0.2"/>
    <row r="3677" customFormat="1" ht="16" customHeight="1" x14ac:dyDescent="0.2"/>
    <row r="3678" customFormat="1" ht="16" customHeight="1" x14ac:dyDescent="0.2"/>
    <row r="3679" customFormat="1" ht="16" customHeight="1" x14ac:dyDescent="0.2"/>
    <row r="3680" customFormat="1" ht="16" customHeight="1" x14ac:dyDescent="0.2"/>
    <row r="3681" customFormat="1" ht="16" customHeight="1" x14ac:dyDescent="0.2"/>
    <row r="3682" customFormat="1" ht="16" customHeight="1" x14ac:dyDescent="0.2"/>
    <row r="3683" customFormat="1" ht="16" customHeight="1" x14ac:dyDescent="0.2"/>
    <row r="3684" customFormat="1" ht="16" customHeight="1" x14ac:dyDescent="0.2"/>
    <row r="3685" customFormat="1" ht="16" customHeight="1" x14ac:dyDescent="0.2"/>
    <row r="3686" customFormat="1" ht="16" customHeight="1" x14ac:dyDescent="0.2"/>
    <row r="3687" customFormat="1" ht="16" customHeight="1" x14ac:dyDescent="0.2"/>
    <row r="3688" customFormat="1" ht="16" customHeight="1" x14ac:dyDescent="0.2"/>
    <row r="3689" customFormat="1" ht="16" customHeight="1" x14ac:dyDescent="0.2"/>
    <row r="3690" customFormat="1" ht="16" customHeight="1" x14ac:dyDescent="0.2"/>
    <row r="3691" customFormat="1" ht="16" customHeight="1" x14ac:dyDescent="0.2"/>
    <row r="3692" customFormat="1" ht="16" customHeight="1" x14ac:dyDescent="0.2"/>
    <row r="3693" customFormat="1" ht="16" customHeight="1" x14ac:dyDescent="0.2"/>
    <row r="3694" customFormat="1" ht="16" customHeight="1" x14ac:dyDescent="0.2"/>
    <row r="3695" customFormat="1" ht="16" customHeight="1" x14ac:dyDescent="0.2"/>
    <row r="3696" customFormat="1" ht="16" customHeight="1" x14ac:dyDescent="0.2"/>
    <row r="3697" customFormat="1" ht="16" customHeight="1" x14ac:dyDescent="0.2"/>
    <row r="3698" customFormat="1" ht="16" customHeight="1" x14ac:dyDescent="0.2"/>
    <row r="3699" customFormat="1" ht="16" customHeight="1" x14ac:dyDescent="0.2"/>
    <row r="3700" customFormat="1" ht="16" customHeight="1" x14ac:dyDescent="0.2"/>
    <row r="3701" customFormat="1" ht="16" customHeight="1" x14ac:dyDescent="0.2"/>
    <row r="3702" customFormat="1" ht="16" customHeight="1" x14ac:dyDescent="0.2"/>
    <row r="3703" customFormat="1" ht="16" customHeight="1" x14ac:dyDescent="0.2"/>
    <row r="3704" customFormat="1" ht="16" customHeight="1" x14ac:dyDescent="0.2"/>
    <row r="3705" customFormat="1" ht="16" customHeight="1" x14ac:dyDescent="0.2"/>
    <row r="3706" customFormat="1" ht="16" customHeight="1" x14ac:dyDescent="0.2"/>
    <row r="3707" customFormat="1" ht="16" customHeight="1" x14ac:dyDescent="0.2"/>
    <row r="3708" customFormat="1" ht="16" customHeight="1" x14ac:dyDescent="0.2"/>
    <row r="3709" customFormat="1" ht="16" customHeight="1" x14ac:dyDescent="0.2"/>
    <row r="3710" customFormat="1" ht="16" customHeight="1" x14ac:dyDescent="0.2"/>
    <row r="3711" customFormat="1" ht="16" customHeight="1" x14ac:dyDescent="0.2"/>
    <row r="3712" customFormat="1" ht="16" customHeight="1" x14ac:dyDescent="0.2"/>
    <row r="3713" customFormat="1" ht="16" customHeight="1" x14ac:dyDescent="0.2"/>
    <row r="3714" customFormat="1" ht="16" customHeight="1" x14ac:dyDescent="0.2"/>
    <row r="3715" customFormat="1" ht="16" customHeight="1" x14ac:dyDescent="0.2"/>
    <row r="3716" customFormat="1" ht="16" customHeight="1" x14ac:dyDescent="0.2"/>
    <row r="3717" customFormat="1" ht="16" customHeight="1" x14ac:dyDescent="0.2"/>
    <row r="3718" customFormat="1" ht="16" customHeight="1" x14ac:dyDescent="0.2"/>
    <row r="3719" customFormat="1" ht="16" customHeight="1" x14ac:dyDescent="0.2"/>
    <row r="3720" customFormat="1" ht="16" customHeight="1" x14ac:dyDescent="0.2"/>
    <row r="3721" customFormat="1" ht="16" customHeight="1" x14ac:dyDescent="0.2"/>
    <row r="3722" customFormat="1" ht="16" customHeight="1" x14ac:dyDescent="0.2"/>
    <row r="3723" customFormat="1" ht="16" customHeight="1" x14ac:dyDescent="0.2"/>
    <row r="3724" customFormat="1" ht="16" customHeight="1" x14ac:dyDescent="0.2"/>
    <row r="3725" customFormat="1" ht="16" customHeight="1" x14ac:dyDescent="0.2"/>
    <row r="3726" customFormat="1" ht="16" customHeight="1" x14ac:dyDescent="0.2"/>
    <row r="3727" customFormat="1" ht="16" customHeight="1" x14ac:dyDescent="0.2"/>
    <row r="3728" customFormat="1" ht="16" customHeight="1" x14ac:dyDescent="0.2"/>
    <row r="3729" customFormat="1" ht="16" customHeight="1" x14ac:dyDescent="0.2"/>
    <row r="3730" customFormat="1" ht="16" customHeight="1" x14ac:dyDescent="0.2"/>
    <row r="3731" customFormat="1" ht="16" customHeight="1" x14ac:dyDescent="0.2"/>
    <row r="3732" customFormat="1" ht="16" customHeight="1" x14ac:dyDescent="0.2"/>
    <row r="3733" customFormat="1" ht="16" customHeight="1" x14ac:dyDescent="0.2"/>
    <row r="3734" customFormat="1" ht="16" customHeight="1" x14ac:dyDescent="0.2"/>
    <row r="3735" customFormat="1" ht="16" customHeight="1" x14ac:dyDescent="0.2"/>
    <row r="3736" customFormat="1" ht="16" customHeight="1" x14ac:dyDescent="0.2"/>
    <row r="3737" customFormat="1" ht="16" customHeight="1" x14ac:dyDescent="0.2"/>
    <row r="3738" customFormat="1" ht="16" customHeight="1" x14ac:dyDescent="0.2"/>
    <row r="3739" customFormat="1" ht="16" customHeight="1" x14ac:dyDescent="0.2"/>
    <row r="3740" customFormat="1" ht="16" customHeight="1" x14ac:dyDescent="0.2"/>
    <row r="3741" customFormat="1" ht="16" customHeight="1" x14ac:dyDescent="0.2"/>
    <row r="3742" customFormat="1" ht="16" customHeight="1" x14ac:dyDescent="0.2"/>
    <row r="3743" customFormat="1" ht="16" customHeight="1" x14ac:dyDescent="0.2"/>
    <row r="3744" customFormat="1" ht="16" customHeight="1" x14ac:dyDescent="0.2"/>
    <row r="3745" customFormat="1" ht="16" customHeight="1" x14ac:dyDescent="0.2"/>
    <row r="3746" customFormat="1" ht="16" customHeight="1" x14ac:dyDescent="0.2"/>
    <row r="3747" customFormat="1" ht="16" customHeight="1" x14ac:dyDescent="0.2"/>
    <row r="3748" customFormat="1" ht="16" customHeight="1" x14ac:dyDescent="0.2"/>
    <row r="3749" customFormat="1" ht="16" customHeight="1" x14ac:dyDescent="0.2"/>
    <row r="3750" customFormat="1" ht="16" customHeight="1" x14ac:dyDescent="0.2"/>
    <row r="3751" customFormat="1" ht="16" customHeight="1" x14ac:dyDescent="0.2"/>
    <row r="3752" customFormat="1" ht="16" customHeight="1" x14ac:dyDescent="0.2"/>
    <row r="3753" customFormat="1" ht="16" customHeight="1" x14ac:dyDescent="0.2"/>
    <row r="3754" customFormat="1" ht="16" customHeight="1" x14ac:dyDescent="0.2"/>
    <row r="3755" customFormat="1" ht="16" customHeight="1" x14ac:dyDescent="0.2"/>
    <row r="3756" customFormat="1" ht="16" customHeight="1" x14ac:dyDescent="0.2"/>
    <row r="3757" customFormat="1" ht="16" customHeight="1" x14ac:dyDescent="0.2"/>
    <row r="3758" customFormat="1" ht="16" customHeight="1" x14ac:dyDescent="0.2"/>
    <row r="3759" customFormat="1" ht="16" customHeight="1" x14ac:dyDescent="0.2"/>
    <row r="3760" customFormat="1" ht="16" customHeight="1" x14ac:dyDescent="0.2"/>
    <row r="3761" customFormat="1" ht="16" customHeight="1" x14ac:dyDescent="0.2"/>
    <row r="3762" customFormat="1" ht="16" customHeight="1" x14ac:dyDescent="0.2"/>
    <row r="3763" customFormat="1" ht="16" customHeight="1" x14ac:dyDescent="0.2"/>
    <row r="3764" customFormat="1" ht="16" customHeight="1" x14ac:dyDescent="0.2"/>
    <row r="3765" customFormat="1" ht="16" customHeight="1" x14ac:dyDescent="0.2"/>
    <row r="3766" customFormat="1" ht="16" customHeight="1" x14ac:dyDescent="0.2"/>
    <row r="3767" customFormat="1" ht="16" customHeight="1" x14ac:dyDescent="0.2"/>
    <row r="3768" customFormat="1" ht="16" customHeight="1" x14ac:dyDescent="0.2"/>
    <row r="3769" customFormat="1" ht="16" customHeight="1" x14ac:dyDescent="0.2"/>
    <row r="3770" customFormat="1" ht="16" customHeight="1" x14ac:dyDescent="0.2"/>
    <row r="3771" customFormat="1" ht="16" customHeight="1" x14ac:dyDescent="0.2"/>
    <row r="3772" customFormat="1" ht="16" customHeight="1" x14ac:dyDescent="0.2"/>
    <row r="3773" customFormat="1" ht="16" customHeight="1" x14ac:dyDescent="0.2"/>
    <row r="3774" customFormat="1" ht="16" customHeight="1" x14ac:dyDescent="0.2"/>
    <row r="3775" customFormat="1" ht="16" customHeight="1" x14ac:dyDescent="0.2"/>
    <row r="3776" customFormat="1" ht="16" customHeight="1" x14ac:dyDescent="0.2"/>
    <row r="3777" customFormat="1" ht="16" customHeight="1" x14ac:dyDescent="0.2"/>
    <row r="3778" customFormat="1" ht="16" customHeight="1" x14ac:dyDescent="0.2"/>
    <row r="3779" customFormat="1" ht="16" customHeight="1" x14ac:dyDescent="0.2"/>
    <row r="3780" customFormat="1" ht="16" customHeight="1" x14ac:dyDescent="0.2"/>
    <row r="3781" customFormat="1" ht="16" customHeight="1" x14ac:dyDescent="0.2"/>
    <row r="3782" customFormat="1" ht="16" customHeight="1" x14ac:dyDescent="0.2"/>
    <row r="3783" customFormat="1" ht="16" customHeight="1" x14ac:dyDescent="0.2"/>
    <row r="3784" customFormat="1" ht="16" customHeight="1" x14ac:dyDescent="0.2"/>
    <row r="3785" customFormat="1" ht="16" customHeight="1" x14ac:dyDescent="0.2"/>
    <row r="3786" customFormat="1" ht="16" customHeight="1" x14ac:dyDescent="0.2"/>
    <row r="3787" customFormat="1" ht="16" customHeight="1" x14ac:dyDescent="0.2"/>
    <row r="3788" customFormat="1" ht="16" customHeight="1" x14ac:dyDescent="0.2"/>
    <row r="3789" customFormat="1" ht="16" customHeight="1" x14ac:dyDescent="0.2"/>
    <row r="3790" customFormat="1" ht="16" customHeight="1" x14ac:dyDescent="0.2"/>
    <row r="3791" customFormat="1" ht="16" customHeight="1" x14ac:dyDescent="0.2"/>
    <row r="3792" customFormat="1" ht="16" customHeight="1" x14ac:dyDescent="0.2"/>
    <row r="3793" customFormat="1" ht="16" customHeight="1" x14ac:dyDescent="0.2"/>
    <row r="3794" customFormat="1" ht="16" customHeight="1" x14ac:dyDescent="0.2"/>
    <row r="3795" customFormat="1" ht="16" customHeight="1" x14ac:dyDescent="0.2"/>
    <row r="3796" customFormat="1" ht="16" customHeight="1" x14ac:dyDescent="0.2"/>
    <row r="3797" customFormat="1" ht="16" customHeight="1" x14ac:dyDescent="0.2"/>
    <row r="3798" customFormat="1" ht="16" customHeight="1" x14ac:dyDescent="0.2"/>
    <row r="3799" customFormat="1" ht="16" customHeight="1" x14ac:dyDescent="0.2"/>
    <row r="3800" customFormat="1" ht="16" customHeight="1" x14ac:dyDescent="0.2"/>
    <row r="3801" customFormat="1" ht="16" customHeight="1" x14ac:dyDescent="0.2"/>
    <row r="3802" customFormat="1" ht="16" customHeight="1" x14ac:dyDescent="0.2"/>
    <row r="3803" customFormat="1" ht="16" customHeight="1" x14ac:dyDescent="0.2"/>
    <row r="3804" customFormat="1" ht="16" customHeight="1" x14ac:dyDescent="0.2"/>
    <row r="3805" customFormat="1" ht="16" customHeight="1" x14ac:dyDescent="0.2"/>
    <row r="3806" customFormat="1" ht="16" customHeight="1" x14ac:dyDescent="0.2"/>
    <row r="3807" customFormat="1" ht="16" customHeight="1" x14ac:dyDescent="0.2"/>
    <row r="3808" customFormat="1" ht="16" customHeight="1" x14ac:dyDescent="0.2"/>
    <row r="3809" customFormat="1" ht="16" customHeight="1" x14ac:dyDescent="0.2"/>
    <row r="3810" customFormat="1" ht="16" customHeight="1" x14ac:dyDescent="0.2"/>
    <row r="3811" customFormat="1" ht="16" customHeight="1" x14ac:dyDescent="0.2"/>
    <row r="3812" customFormat="1" ht="16" customHeight="1" x14ac:dyDescent="0.2"/>
    <row r="3813" customFormat="1" ht="16" customHeight="1" x14ac:dyDescent="0.2"/>
    <row r="3814" customFormat="1" ht="16" customHeight="1" x14ac:dyDescent="0.2"/>
    <row r="3815" customFormat="1" ht="16" customHeight="1" x14ac:dyDescent="0.2"/>
    <row r="3816" customFormat="1" ht="16" customHeight="1" x14ac:dyDescent="0.2"/>
    <row r="3817" customFormat="1" ht="16" customHeight="1" x14ac:dyDescent="0.2"/>
    <row r="3818" customFormat="1" ht="16" customHeight="1" x14ac:dyDescent="0.2"/>
    <row r="3819" customFormat="1" ht="16" customHeight="1" x14ac:dyDescent="0.2"/>
    <row r="3820" customFormat="1" ht="16" customHeight="1" x14ac:dyDescent="0.2"/>
    <row r="3821" customFormat="1" ht="16" customHeight="1" x14ac:dyDescent="0.2"/>
    <row r="3822" customFormat="1" ht="16" customHeight="1" x14ac:dyDescent="0.2"/>
    <row r="3823" customFormat="1" ht="16" customHeight="1" x14ac:dyDescent="0.2"/>
    <row r="3824" customFormat="1" ht="16" customHeight="1" x14ac:dyDescent="0.2"/>
    <row r="3825" customFormat="1" ht="16" customHeight="1" x14ac:dyDescent="0.2"/>
    <row r="3826" customFormat="1" ht="16" customHeight="1" x14ac:dyDescent="0.2"/>
    <row r="3827" customFormat="1" ht="16" customHeight="1" x14ac:dyDescent="0.2"/>
    <row r="3828" customFormat="1" ht="16" customHeight="1" x14ac:dyDescent="0.2"/>
    <row r="3829" customFormat="1" ht="16" customHeight="1" x14ac:dyDescent="0.2"/>
    <row r="3830" customFormat="1" ht="16" customHeight="1" x14ac:dyDescent="0.2"/>
    <row r="3831" customFormat="1" ht="16" customHeight="1" x14ac:dyDescent="0.2"/>
    <row r="3832" customFormat="1" ht="16" customHeight="1" x14ac:dyDescent="0.2"/>
    <row r="3833" customFormat="1" ht="16" customHeight="1" x14ac:dyDescent="0.2"/>
    <row r="3834" customFormat="1" ht="16" customHeight="1" x14ac:dyDescent="0.2"/>
    <row r="3835" customFormat="1" ht="16" customHeight="1" x14ac:dyDescent="0.2"/>
    <row r="3836" customFormat="1" ht="16" customHeight="1" x14ac:dyDescent="0.2"/>
    <row r="3837" customFormat="1" ht="16" customHeight="1" x14ac:dyDescent="0.2"/>
    <row r="3838" customFormat="1" ht="16" customHeight="1" x14ac:dyDescent="0.2"/>
    <row r="3839" customFormat="1" ht="16" customHeight="1" x14ac:dyDescent="0.2"/>
    <row r="3840" customFormat="1" ht="16" customHeight="1" x14ac:dyDescent="0.2"/>
    <row r="3841" customFormat="1" ht="16" customHeight="1" x14ac:dyDescent="0.2"/>
    <row r="3842" customFormat="1" ht="16" customHeight="1" x14ac:dyDescent="0.2"/>
    <row r="3843" customFormat="1" ht="16" customHeight="1" x14ac:dyDescent="0.2"/>
    <row r="3844" customFormat="1" ht="16" customHeight="1" x14ac:dyDescent="0.2"/>
    <row r="3845" customFormat="1" ht="16" customHeight="1" x14ac:dyDescent="0.2"/>
    <row r="3846" customFormat="1" ht="16" customHeight="1" x14ac:dyDescent="0.2"/>
    <row r="3847" customFormat="1" ht="16" customHeight="1" x14ac:dyDescent="0.2"/>
    <row r="3848" customFormat="1" ht="16" customHeight="1" x14ac:dyDescent="0.2"/>
    <row r="3849" customFormat="1" ht="16" customHeight="1" x14ac:dyDescent="0.2"/>
    <row r="3850" customFormat="1" ht="16" customHeight="1" x14ac:dyDescent="0.2"/>
    <row r="3851" customFormat="1" ht="16" customHeight="1" x14ac:dyDescent="0.2"/>
    <row r="3852" customFormat="1" ht="16" customHeight="1" x14ac:dyDescent="0.2"/>
    <row r="3853" customFormat="1" ht="16" customHeight="1" x14ac:dyDescent="0.2"/>
    <row r="3854" customFormat="1" ht="16" customHeight="1" x14ac:dyDescent="0.2"/>
    <row r="3855" customFormat="1" ht="16" customHeight="1" x14ac:dyDescent="0.2"/>
    <row r="3856" customFormat="1" ht="16" customHeight="1" x14ac:dyDescent="0.2"/>
    <row r="3857" customFormat="1" ht="16" customHeight="1" x14ac:dyDescent="0.2"/>
    <row r="3858" customFormat="1" ht="16" customHeight="1" x14ac:dyDescent="0.2"/>
    <row r="3859" customFormat="1" ht="16" customHeight="1" x14ac:dyDescent="0.2"/>
    <row r="3860" customFormat="1" ht="16" customHeight="1" x14ac:dyDescent="0.2"/>
    <row r="3861" customFormat="1" ht="16" customHeight="1" x14ac:dyDescent="0.2"/>
    <row r="3862" customFormat="1" ht="16" customHeight="1" x14ac:dyDescent="0.2"/>
    <row r="3863" customFormat="1" ht="16" customHeight="1" x14ac:dyDescent="0.2"/>
    <row r="3864" customFormat="1" ht="16" customHeight="1" x14ac:dyDescent="0.2"/>
    <row r="3865" customFormat="1" ht="16" customHeight="1" x14ac:dyDescent="0.2"/>
    <row r="3866" customFormat="1" ht="16" customHeight="1" x14ac:dyDescent="0.2"/>
    <row r="3867" customFormat="1" ht="16" customHeight="1" x14ac:dyDescent="0.2"/>
    <row r="3868" customFormat="1" ht="16" customHeight="1" x14ac:dyDescent="0.2"/>
    <row r="3869" customFormat="1" ht="16" customHeight="1" x14ac:dyDescent="0.2"/>
    <row r="3870" customFormat="1" ht="16" customHeight="1" x14ac:dyDescent="0.2"/>
    <row r="3871" customFormat="1" ht="16" customHeight="1" x14ac:dyDescent="0.2"/>
    <row r="3872" customFormat="1" ht="16" customHeight="1" x14ac:dyDescent="0.2"/>
    <row r="3873" customFormat="1" ht="16" customHeight="1" x14ac:dyDescent="0.2"/>
    <row r="3874" customFormat="1" ht="16" customHeight="1" x14ac:dyDescent="0.2"/>
    <row r="3875" customFormat="1" ht="16" customHeight="1" x14ac:dyDescent="0.2"/>
    <row r="3876" customFormat="1" ht="16" customHeight="1" x14ac:dyDescent="0.2"/>
    <row r="3877" customFormat="1" ht="16" customHeight="1" x14ac:dyDescent="0.2"/>
    <row r="3878" customFormat="1" ht="16" customHeight="1" x14ac:dyDescent="0.2"/>
    <row r="3879" customFormat="1" ht="16" customHeight="1" x14ac:dyDescent="0.2"/>
    <row r="3880" customFormat="1" ht="16" customHeight="1" x14ac:dyDescent="0.2"/>
    <row r="3881" customFormat="1" ht="16" customHeight="1" x14ac:dyDescent="0.2"/>
    <row r="3882" customFormat="1" ht="16" customHeight="1" x14ac:dyDescent="0.2"/>
    <row r="3883" customFormat="1" ht="16" customHeight="1" x14ac:dyDescent="0.2"/>
    <row r="3884" customFormat="1" ht="16" customHeight="1" x14ac:dyDescent="0.2"/>
    <row r="3885" customFormat="1" ht="16" customHeight="1" x14ac:dyDescent="0.2"/>
    <row r="3886" customFormat="1" ht="16" customHeight="1" x14ac:dyDescent="0.2"/>
    <row r="3887" customFormat="1" ht="16" customHeight="1" x14ac:dyDescent="0.2"/>
    <row r="3888" customFormat="1" ht="16" customHeight="1" x14ac:dyDescent="0.2"/>
    <row r="3889" customFormat="1" ht="16" customHeight="1" x14ac:dyDescent="0.2"/>
    <row r="3890" customFormat="1" ht="16" customHeight="1" x14ac:dyDescent="0.2"/>
    <row r="3891" customFormat="1" ht="16" customHeight="1" x14ac:dyDescent="0.2"/>
    <row r="3892" customFormat="1" ht="16" customHeight="1" x14ac:dyDescent="0.2"/>
    <row r="3893" customFormat="1" ht="16" customHeight="1" x14ac:dyDescent="0.2"/>
    <row r="3894" customFormat="1" ht="16" customHeight="1" x14ac:dyDescent="0.2"/>
    <row r="3895" customFormat="1" ht="16" customHeight="1" x14ac:dyDescent="0.2"/>
    <row r="3896" customFormat="1" ht="16" customHeight="1" x14ac:dyDescent="0.2"/>
    <row r="3897" customFormat="1" ht="16" customHeight="1" x14ac:dyDescent="0.2"/>
    <row r="3898" customFormat="1" ht="16" customHeight="1" x14ac:dyDescent="0.2"/>
    <row r="3899" customFormat="1" ht="16" customHeight="1" x14ac:dyDescent="0.2"/>
    <row r="3900" customFormat="1" ht="16" customHeight="1" x14ac:dyDescent="0.2"/>
    <row r="3901" customFormat="1" ht="16" customHeight="1" x14ac:dyDescent="0.2"/>
    <row r="3902" customFormat="1" ht="16" customHeight="1" x14ac:dyDescent="0.2"/>
    <row r="3903" customFormat="1" ht="16" customHeight="1" x14ac:dyDescent="0.2"/>
    <row r="3904" customFormat="1" ht="16" customHeight="1" x14ac:dyDescent="0.2"/>
    <row r="3905" customFormat="1" ht="16" customHeight="1" x14ac:dyDescent="0.2"/>
    <row r="3906" customFormat="1" ht="16" customHeight="1" x14ac:dyDescent="0.2"/>
    <row r="3907" customFormat="1" ht="16" customHeight="1" x14ac:dyDescent="0.2"/>
    <row r="3908" customFormat="1" ht="16" customHeight="1" x14ac:dyDescent="0.2"/>
    <row r="3909" customFormat="1" ht="16" customHeight="1" x14ac:dyDescent="0.2"/>
    <row r="3910" customFormat="1" ht="16" customHeight="1" x14ac:dyDescent="0.2"/>
    <row r="3911" customFormat="1" ht="16" customHeight="1" x14ac:dyDescent="0.2"/>
    <row r="3912" customFormat="1" ht="16" customHeight="1" x14ac:dyDescent="0.2"/>
    <row r="3913" customFormat="1" ht="16" customHeight="1" x14ac:dyDescent="0.2"/>
    <row r="3914" customFormat="1" ht="16" customHeight="1" x14ac:dyDescent="0.2"/>
    <row r="3915" customFormat="1" ht="16" customHeight="1" x14ac:dyDescent="0.2"/>
    <row r="3916" customFormat="1" ht="16" customHeight="1" x14ac:dyDescent="0.2"/>
    <row r="3917" customFormat="1" ht="16" customHeight="1" x14ac:dyDescent="0.2"/>
    <row r="3918" customFormat="1" ht="16" customHeight="1" x14ac:dyDescent="0.2"/>
    <row r="3919" customFormat="1" ht="16" customHeight="1" x14ac:dyDescent="0.2"/>
    <row r="3920" customFormat="1" ht="16" customHeight="1" x14ac:dyDescent="0.2"/>
    <row r="3921" customFormat="1" ht="16" customHeight="1" x14ac:dyDescent="0.2"/>
    <row r="3922" customFormat="1" ht="16" customHeight="1" x14ac:dyDescent="0.2"/>
    <row r="3923" customFormat="1" ht="16" customHeight="1" x14ac:dyDescent="0.2"/>
    <row r="3924" customFormat="1" ht="16" customHeight="1" x14ac:dyDescent="0.2"/>
    <row r="3925" customFormat="1" ht="16" customHeight="1" x14ac:dyDescent="0.2"/>
    <row r="3926" customFormat="1" ht="16" customHeight="1" x14ac:dyDescent="0.2"/>
    <row r="3927" customFormat="1" ht="16" customHeight="1" x14ac:dyDescent="0.2"/>
    <row r="3928" customFormat="1" ht="16" customHeight="1" x14ac:dyDescent="0.2"/>
    <row r="3929" customFormat="1" ht="16" customHeight="1" x14ac:dyDescent="0.2"/>
    <row r="3930" customFormat="1" ht="16" customHeight="1" x14ac:dyDescent="0.2"/>
    <row r="3931" customFormat="1" ht="16" customHeight="1" x14ac:dyDescent="0.2"/>
    <row r="3932" customFormat="1" ht="16" customHeight="1" x14ac:dyDescent="0.2"/>
    <row r="3933" customFormat="1" ht="16" customHeight="1" x14ac:dyDescent="0.2"/>
    <row r="3934" customFormat="1" ht="16" customHeight="1" x14ac:dyDescent="0.2"/>
    <row r="3935" customFormat="1" ht="16" customHeight="1" x14ac:dyDescent="0.2"/>
    <row r="3936" customFormat="1" ht="16" customHeight="1" x14ac:dyDescent="0.2"/>
    <row r="3937" customFormat="1" ht="16" customHeight="1" x14ac:dyDescent="0.2"/>
    <row r="3938" customFormat="1" ht="16" customHeight="1" x14ac:dyDescent="0.2"/>
    <row r="3939" customFormat="1" ht="16" customHeight="1" x14ac:dyDescent="0.2"/>
    <row r="3940" customFormat="1" ht="16" customHeight="1" x14ac:dyDescent="0.2"/>
    <row r="3941" customFormat="1" ht="16" customHeight="1" x14ac:dyDescent="0.2"/>
    <row r="3942" customFormat="1" ht="16" customHeight="1" x14ac:dyDescent="0.2"/>
    <row r="3943" customFormat="1" ht="16" customHeight="1" x14ac:dyDescent="0.2"/>
    <row r="3944" customFormat="1" ht="16" customHeight="1" x14ac:dyDescent="0.2"/>
    <row r="3945" customFormat="1" ht="16" customHeight="1" x14ac:dyDescent="0.2"/>
    <row r="3946" customFormat="1" ht="16" customHeight="1" x14ac:dyDescent="0.2"/>
    <row r="3947" customFormat="1" ht="16" customHeight="1" x14ac:dyDescent="0.2"/>
    <row r="3948" customFormat="1" ht="16" customHeight="1" x14ac:dyDescent="0.2"/>
    <row r="3949" customFormat="1" ht="16" customHeight="1" x14ac:dyDescent="0.2"/>
    <row r="3950" customFormat="1" ht="16" customHeight="1" x14ac:dyDescent="0.2"/>
    <row r="3951" customFormat="1" ht="16" customHeight="1" x14ac:dyDescent="0.2"/>
    <row r="3952" customFormat="1" ht="16" customHeight="1" x14ac:dyDescent="0.2"/>
    <row r="3953" customFormat="1" ht="16" customHeight="1" x14ac:dyDescent="0.2"/>
    <row r="3954" customFormat="1" ht="16" customHeight="1" x14ac:dyDescent="0.2"/>
    <row r="3955" customFormat="1" ht="16" customHeight="1" x14ac:dyDescent="0.2"/>
    <row r="3956" customFormat="1" ht="16" customHeight="1" x14ac:dyDescent="0.2"/>
    <row r="3957" customFormat="1" ht="16" customHeight="1" x14ac:dyDescent="0.2"/>
    <row r="3958" customFormat="1" ht="16" customHeight="1" x14ac:dyDescent="0.2"/>
    <row r="3959" customFormat="1" ht="16" customHeight="1" x14ac:dyDescent="0.2"/>
    <row r="3960" customFormat="1" ht="16" customHeight="1" x14ac:dyDescent="0.2"/>
    <row r="3961" customFormat="1" ht="16" customHeight="1" x14ac:dyDescent="0.2"/>
    <row r="3962" customFormat="1" ht="16" customHeight="1" x14ac:dyDescent="0.2"/>
    <row r="3963" customFormat="1" ht="16" customHeight="1" x14ac:dyDescent="0.2"/>
    <row r="3964" customFormat="1" ht="16" customHeight="1" x14ac:dyDescent="0.2"/>
    <row r="3965" customFormat="1" ht="16" customHeight="1" x14ac:dyDescent="0.2"/>
    <row r="3966" customFormat="1" ht="16" customHeight="1" x14ac:dyDescent="0.2"/>
    <row r="3967" customFormat="1" ht="16" customHeight="1" x14ac:dyDescent="0.2"/>
    <row r="3968" customFormat="1" ht="16" customHeight="1" x14ac:dyDescent="0.2"/>
    <row r="3969" customFormat="1" ht="16" customHeight="1" x14ac:dyDescent="0.2"/>
    <row r="3970" customFormat="1" ht="16" customHeight="1" x14ac:dyDescent="0.2"/>
    <row r="3971" customFormat="1" ht="16" customHeight="1" x14ac:dyDescent="0.2"/>
    <row r="3972" customFormat="1" ht="16" customHeight="1" x14ac:dyDescent="0.2"/>
    <row r="3973" customFormat="1" ht="16" customHeight="1" x14ac:dyDescent="0.2"/>
    <row r="3974" customFormat="1" ht="16" customHeight="1" x14ac:dyDescent="0.2"/>
    <row r="3975" customFormat="1" ht="16" customHeight="1" x14ac:dyDescent="0.2"/>
    <row r="3976" customFormat="1" ht="16" customHeight="1" x14ac:dyDescent="0.2"/>
    <row r="3977" customFormat="1" ht="16" customHeight="1" x14ac:dyDescent="0.2"/>
    <row r="3978" customFormat="1" ht="16" customHeight="1" x14ac:dyDescent="0.2"/>
    <row r="3979" customFormat="1" ht="16" customHeight="1" x14ac:dyDescent="0.2"/>
    <row r="3980" customFormat="1" ht="16" customHeight="1" x14ac:dyDescent="0.2"/>
    <row r="3981" customFormat="1" ht="16" customHeight="1" x14ac:dyDescent="0.2"/>
    <row r="3982" customFormat="1" ht="16" customHeight="1" x14ac:dyDescent="0.2"/>
    <row r="3983" customFormat="1" ht="16" customHeight="1" x14ac:dyDescent="0.2"/>
    <row r="3984" customFormat="1" ht="16" customHeight="1" x14ac:dyDescent="0.2"/>
    <row r="3985" customFormat="1" ht="16" customHeight="1" x14ac:dyDescent="0.2"/>
    <row r="3986" customFormat="1" ht="16" customHeight="1" x14ac:dyDescent="0.2"/>
    <row r="3987" customFormat="1" ht="16" customHeight="1" x14ac:dyDescent="0.2"/>
    <row r="3988" customFormat="1" ht="16" customHeight="1" x14ac:dyDescent="0.2"/>
    <row r="3989" customFormat="1" ht="16" customHeight="1" x14ac:dyDescent="0.2"/>
    <row r="3990" customFormat="1" ht="16" customHeight="1" x14ac:dyDescent="0.2"/>
    <row r="3991" customFormat="1" ht="16" customHeight="1" x14ac:dyDescent="0.2"/>
    <row r="3992" customFormat="1" ht="16" customHeight="1" x14ac:dyDescent="0.2"/>
    <row r="3993" customFormat="1" ht="16" customHeight="1" x14ac:dyDescent="0.2"/>
    <row r="3994" customFormat="1" ht="16" customHeight="1" x14ac:dyDescent="0.2"/>
    <row r="3995" customFormat="1" ht="16" customHeight="1" x14ac:dyDescent="0.2"/>
    <row r="3996" customFormat="1" ht="16" customHeight="1" x14ac:dyDescent="0.2"/>
    <row r="3997" customFormat="1" ht="16" customHeight="1" x14ac:dyDescent="0.2"/>
    <row r="3998" customFormat="1" ht="16" customHeight="1" x14ac:dyDescent="0.2"/>
    <row r="3999" customFormat="1" ht="16" customHeight="1" x14ac:dyDescent="0.2"/>
    <row r="4000" customFormat="1" ht="16" customHeight="1" x14ac:dyDescent="0.2"/>
    <row r="4001" customFormat="1" ht="16" customHeight="1" x14ac:dyDescent="0.2"/>
    <row r="4002" customFormat="1" ht="16" customHeight="1" x14ac:dyDescent="0.2"/>
    <row r="4003" customFormat="1" ht="16" customHeight="1" x14ac:dyDescent="0.2"/>
    <row r="4004" customFormat="1" ht="16" customHeight="1" x14ac:dyDescent="0.2"/>
    <row r="4005" customFormat="1" ht="16" customHeight="1" x14ac:dyDescent="0.2"/>
    <row r="4006" customFormat="1" ht="16" customHeight="1" x14ac:dyDescent="0.2"/>
    <row r="4007" customFormat="1" ht="16" customHeight="1" x14ac:dyDescent="0.2"/>
    <row r="4008" customFormat="1" ht="16" customHeight="1" x14ac:dyDescent="0.2"/>
    <row r="4009" customFormat="1" ht="16" customHeight="1" x14ac:dyDescent="0.2"/>
    <row r="4010" customFormat="1" ht="16" customHeight="1" x14ac:dyDescent="0.2"/>
    <row r="4011" customFormat="1" ht="16" customHeight="1" x14ac:dyDescent="0.2"/>
    <row r="4012" customFormat="1" ht="16" customHeight="1" x14ac:dyDescent="0.2"/>
    <row r="4013" customFormat="1" ht="16" customHeight="1" x14ac:dyDescent="0.2"/>
    <row r="4014" customFormat="1" ht="16" customHeight="1" x14ac:dyDescent="0.2"/>
    <row r="4015" customFormat="1" ht="16" customHeight="1" x14ac:dyDescent="0.2"/>
    <row r="4016" customFormat="1" ht="16" customHeight="1" x14ac:dyDescent="0.2"/>
    <row r="4017" customFormat="1" ht="16" customHeight="1" x14ac:dyDescent="0.2"/>
    <row r="4018" customFormat="1" ht="16" customHeight="1" x14ac:dyDescent="0.2"/>
    <row r="4019" customFormat="1" ht="16" customHeight="1" x14ac:dyDescent="0.2"/>
    <row r="4020" customFormat="1" ht="16" customHeight="1" x14ac:dyDescent="0.2"/>
    <row r="4021" customFormat="1" ht="16" customHeight="1" x14ac:dyDescent="0.2"/>
    <row r="4022" customFormat="1" ht="16" customHeight="1" x14ac:dyDescent="0.2"/>
    <row r="4023" customFormat="1" ht="16" customHeight="1" x14ac:dyDescent="0.2"/>
    <row r="4024" customFormat="1" ht="16" customHeight="1" x14ac:dyDescent="0.2"/>
    <row r="4025" customFormat="1" ht="16" customHeight="1" x14ac:dyDescent="0.2"/>
    <row r="4026" customFormat="1" ht="16" customHeight="1" x14ac:dyDescent="0.2"/>
    <row r="4027" customFormat="1" ht="16" customHeight="1" x14ac:dyDescent="0.2"/>
    <row r="4028" customFormat="1" ht="16" customHeight="1" x14ac:dyDescent="0.2"/>
    <row r="4029" customFormat="1" ht="16" customHeight="1" x14ac:dyDescent="0.2"/>
    <row r="4030" customFormat="1" ht="16" customHeight="1" x14ac:dyDescent="0.2"/>
    <row r="4031" customFormat="1" ht="16" customHeight="1" x14ac:dyDescent="0.2"/>
    <row r="4032" customFormat="1" ht="16" customHeight="1" x14ac:dyDescent="0.2"/>
    <row r="4033" customFormat="1" ht="16" customHeight="1" x14ac:dyDescent="0.2"/>
    <row r="4034" customFormat="1" ht="16" customHeight="1" x14ac:dyDescent="0.2"/>
    <row r="4035" customFormat="1" ht="16" customHeight="1" x14ac:dyDescent="0.2"/>
    <row r="4036" customFormat="1" ht="16" customHeight="1" x14ac:dyDescent="0.2"/>
    <row r="4037" customFormat="1" ht="16" customHeight="1" x14ac:dyDescent="0.2"/>
    <row r="4038" customFormat="1" ht="16" customHeight="1" x14ac:dyDescent="0.2"/>
    <row r="4039" customFormat="1" ht="16" customHeight="1" x14ac:dyDescent="0.2"/>
    <row r="4040" customFormat="1" ht="16" customHeight="1" x14ac:dyDescent="0.2"/>
    <row r="4041" customFormat="1" ht="16" customHeight="1" x14ac:dyDescent="0.2"/>
    <row r="4042" customFormat="1" ht="16" customHeight="1" x14ac:dyDescent="0.2"/>
    <row r="4043" customFormat="1" ht="16" customHeight="1" x14ac:dyDescent="0.2"/>
    <row r="4044" customFormat="1" ht="16" customHeight="1" x14ac:dyDescent="0.2"/>
    <row r="4045" customFormat="1" ht="16" customHeight="1" x14ac:dyDescent="0.2"/>
    <row r="4046" customFormat="1" ht="16" customHeight="1" x14ac:dyDescent="0.2"/>
    <row r="4047" customFormat="1" ht="16" customHeight="1" x14ac:dyDescent="0.2"/>
    <row r="4048" customFormat="1" ht="16" customHeight="1" x14ac:dyDescent="0.2"/>
    <row r="4049" customFormat="1" ht="16" customHeight="1" x14ac:dyDescent="0.2"/>
    <row r="4050" customFormat="1" ht="16" customHeight="1" x14ac:dyDescent="0.2"/>
    <row r="4051" customFormat="1" ht="16" customHeight="1" x14ac:dyDescent="0.2"/>
    <row r="4052" customFormat="1" ht="16" customHeight="1" x14ac:dyDescent="0.2"/>
    <row r="4053" customFormat="1" ht="16" customHeight="1" x14ac:dyDescent="0.2"/>
    <row r="4054" customFormat="1" ht="16" customHeight="1" x14ac:dyDescent="0.2"/>
    <row r="4055" customFormat="1" ht="16" customHeight="1" x14ac:dyDescent="0.2"/>
    <row r="4056" customFormat="1" ht="16" customHeight="1" x14ac:dyDescent="0.2"/>
    <row r="4057" customFormat="1" ht="16" customHeight="1" x14ac:dyDescent="0.2"/>
    <row r="4058" customFormat="1" ht="16" customHeight="1" x14ac:dyDescent="0.2"/>
    <row r="4059" customFormat="1" ht="16" customHeight="1" x14ac:dyDescent="0.2"/>
    <row r="4060" customFormat="1" ht="16" customHeight="1" x14ac:dyDescent="0.2"/>
    <row r="4061" customFormat="1" ht="16" customHeight="1" x14ac:dyDescent="0.2"/>
    <row r="4062" customFormat="1" ht="16" customHeight="1" x14ac:dyDescent="0.2"/>
    <row r="4063" customFormat="1" ht="16" customHeight="1" x14ac:dyDescent="0.2"/>
    <row r="4064" customFormat="1" ht="16" customHeight="1" x14ac:dyDescent="0.2"/>
    <row r="4065" customFormat="1" ht="16" customHeight="1" x14ac:dyDescent="0.2"/>
    <row r="4066" customFormat="1" ht="16" customHeight="1" x14ac:dyDescent="0.2"/>
    <row r="4067" customFormat="1" ht="16" customHeight="1" x14ac:dyDescent="0.2"/>
    <row r="4068" customFormat="1" ht="16" customHeight="1" x14ac:dyDescent="0.2"/>
    <row r="4069" customFormat="1" ht="16" customHeight="1" x14ac:dyDescent="0.2"/>
    <row r="4070" customFormat="1" ht="16" customHeight="1" x14ac:dyDescent="0.2"/>
    <row r="4071" customFormat="1" ht="16" customHeight="1" x14ac:dyDescent="0.2"/>
    <row r="4072" customFormat="1" ht="16" customHeight="1" x14ac:dyDescent="0.2"/>
    <row r="4073" customFormat="1" ht="16" customHeight="1" x14ac:dyDescent="0.2"/>
    <row r="4074" customFormat="1" ht="16" customHeight="1" x14ac:dyDescent="0.2"/>
    <row r="4075" customFormat="1" ht="16" customHeight="1" x14ac:dyDescent="0.2"/>
    <row r="4076" customFormat="1" ht="16" customHeight="1" x14ac:dyDescent="0.2"/>
    <row r="4077" customFormat="1" ht="16" customHeight="1" x14ac:dyDescent="0.2"/>
    <row r="4078" customFormat="1" ht="16" customHeight="1" x14ac:dyDescent="0.2"/>
    <row r="4079" customFormat="1" ht="16" customHeight="1" x14ac:dyDescent="0.2"/>
    <row r="4080" customFormat="1" ht="16" customHeight="1" x14ac:dyDescent="0.2"/>
    <row r="4081" customFormat="1" ht="16" customHeight="1" x14ac:dyDescent="0.2"/>
    <row r="4082" customFormat="1" ht="16" customHeight="1" x14ac:dyDescent="0.2"/>
    <row r="4083" customFormat="1" ht="16" customHeight="1" x14ac:dyDescent="0.2"/>
    <row r="4084" customFormat="1" ht="16" customHeight="1" x14ac:dyDescent="0.2"/>
    <row r="4085" customFormat="1" ht="16" customHeight="1" x14ac:dyDescent="0.2"/>
    <row r="4086" customFormat="1" ht="16" customHeight="1" x14ac:dyDescent="0.2"/>
    <row r="4087" customFormat="1" ht="16" customHeight="1" x14ac:dyDescent="0.2"/>
    <row r="4088" customFormat="1" ht="16" customHeight="1" x14ac:dyDescent="0.2"/>
    <row r="4089" customFormat="1" ht="16" customHeight="1" x14ac:dyDescent="0.2"/>
    <row r="4090" customFormat="1" ht="16" customHeight="1" x14ac:dyDescent="0.2"/>
    <row r="4091" customFormat="1" ht="16" customHeight="1" x14ac:dyDescent="0.2"/>
    <row r="4092" customFormat="1" ht="16" customHeight="1" x14ac:dyDescent="0.2"/>
    <row r="4093" customFormat="1" ht="16" customHeight="1" x14ac:dyDescent="0.2"/>
    <row r="4094" customFormat="1" ht="16" customHeight="1" x14ac:dyDescent="0.2"/>
    <row r="4095" customFormat="1" ht="16" customHeight="1" x14ac:dyDescent="0.2"/>
    <row r="4096" customFormat="1" ht="16" customHeight="1" x14ac:dyDescent="0.2"/>
    <row r="4097" customFormat="1" ht="16" customHeight="1" x14ac:dyDescent="0.2"/>
    <row r="4098" customFormat="1" ht="16" customHeight="1" x14ac:dyDescent="0.2"/>
    <row r="4099" customFormat="1" ht="16" customHeight="1" x14ac:dyDescent="0.2"/>
    <row r="4100" customFormat="1" ht="16" customHeight="1" x14ac:dyDescent="0.2"/>
    <row r="4101" customFormat="1" ht="16" customHeight="1" x14ac:dyDescent="0.2"/>
    <row r="4102" customFormat="1" ht="16" customHeight="1" x14ac:dyDescent="0.2"/>
    <row r="4103" customFormat="1" ht="16" customHeight="1" x14ac:dyDescent="0.2"/>
    <row r="4104" customFormat="1" ht="16" customHeight="1" x14ac:dyDescent="0.2"/>
    <row r="4105" customFormat="1" ht="16" customHeight="1" x14ac:dyDescent="0.2"/>
    <row r="4106" customFormat="1" ht="16" customHeight="1" x14ac:dyDescent="0.2"/>
    <row r="4107" customFormat="1" ht="16" customHeight="1" x14ac:dyDescent="0.2"/>
    <row r="4108" customFormat="1" ht="16" customHeight="1" x14ac:dyDescent="0.2"/>
    <row r="4109" customFormat="1" ht="16" customHeight="1" x14ac:dyDescent="0.2"/>
    <row r="4110" customFormat="1" ht="16" customHeight="1" x14ac:dyDescent="0.2"/>
    <row r="4111" customFormat="1" ht="16" customHeight="1" x14ac:dyDescent="0.2"/>
    <row r="4112" customFormat="1" ht="16" customHeight="1" x14ac:dyDescent="0.2"/>
    <row r="4113" customFormat="1" ht="16" customHeight="1" x14ac:dyDescent="0.2"/>
    <row r="4114" customFormat="1" ht="16" customHeight="1" x14ac:dyDescent="0.2"/>
    <row r="4115" customFormat="1" ht="16" customHeight="1" x14ac:dyDescent="0.2"/>
    <row r="4116" customFormat="1" ht="16" customHeight="1" x14ac:dyDescent="0.2"/>
    <row r="4117" customFormat="1" ht="16" customHeight="1" x14ac:dyDescent="0.2"/>
    <row r="4118" customFormat="1" ht="16" customHeight="1" x14ac:dyDescent="0.2"/>
    <row r="4119" customFormat="1" ht="16" customHeight="1" x14ac:dyDescent="0.2"/>
    <row r="4120" customFormat="1" ht="16" customHeight="1" x14ac:dyDescent="0.2"/>
    <row r="4121" customFormat="1" ht="16" customHeight="1" x14ac:dyDescent="0.2"/>
    <row r="4122" customFormat="1" ht="16" customHeight="1" x14ac:dyDescent="0.2"/>
    <row r="4123" customFormat="1" ht="16" customHeight="1" x14ac:dyDescent="0.2"/>
    <row r="4124" customFormat="1" ht="16" customHeight="1" x14ac:dyDescent="0.2"/>
    <row r="4125" customFormat="1" ht="16" customHeight="1" x14ac:dyDescent="0.2"/>
    <row r="4126" customFormat="1" ht="16" customHeight="1" x14ac:dyDescent="0.2"/>
    <row r="4127" customFormat="1" ht="16" customHeight="1" x14ac:dyDescent="0.2"/>
    <row r="4128" customFormat="1" ht="16" customHeight="1" x14ac:dyDescent="0.2"/>
    <row r="4129" customFormat="1" ht="16" customHeight="1" x14ac:dyDescent="0.2"/>
    <row r="4130" customFormat="1" ht="16" customHeight="1" x14ac:dyDescent="0.2"/>
    <row r="4131" customFormat="1" ht="16" customHeight="1" x14ac:dyDescent="0.2"/>
    <row r="4132" customFormat="1" ht="16" customHeight="1" x14ac:dyDescent="0.2"/>
    <row r="4133" customFormat="1" ht="16" customHeight="1" x14ac:dyDescent="0.2"/>
    <row r="4134" customFormat="1" ht="16" customHeight="1" x14ac:dyDescent="0.2"/>
    <row r="4135" customFormat="1" ht="16" customHeight="1" x14ac:dyDescent="0.2"/>
    <row r="4136" customFormat="1" ht="16" customHeight="1" x14ac:dyDescent="0.2"/>
    <row r="4137" customFormat="1" ht="16" customHeight="1" x14ac:dyDescent="0.2"/>
    <row r="4138" customFormat="1" ht="16" customHeight="1" x14ac:dyDescent="0.2"/>
    <row r="4139" customFormat="1" ht="16" customHeight="1" x14ac:dyDescent="0.2"/>
    <row r="4140" customFormat="1" ht="16" customHeight="1" x14ac:dyDescent="0.2"/>
    <row r="4141" customFormat="1" ht="16" customHeight="1" x14ac:dyDescent="0.2"/>
    <row r="4142" customFormat="1" ht="16" customHeight="1" x14ac:dyDescent="0.2"/>
    <row r="4143" customFormat="1" ht="16" customHeight="1" x14ac:dyDescent="0.2"/>
    <row r="4144" customFormat="1" ht="16" customHeight="1" x14ac:dyDescent="0.2"/>
    <row r="4145" customFormat="1" ht="16" customHeight="1" x14ac:dyDescent="0.2"/>
    <row r="4146" customFormat="1" ht="16" customHeight="1" x14ac:dyDescent="0.2"/>
    <row r="4147" customFormat="1" ht="16" customHeight="1" x14ac:dyDescent="0.2"/>
    <row r="4148" customFormat="1" ht="16" customHeight="1" x14ac:dyDescent="0.2"/>
    <row r="4149" customFormat="1" ht="16" customHeight="1" x14ac:dyDescent="0.2"/>
    <row r="4150" customFormat="1" ht="16" customHeight="1" x14ac:dyDescent="0.2"/>
    <row r="4151" customFormat="1" ht="16" customHeight="1" x14ac:dyDescent="0.2"/>
    <row r="4152" customFormat="1" ht="16" customHeight="1" x14ac:dyDescent="0.2"/>
    <row r="4153" customFormat="1" ht="16" customHeight="1" x14ac:dyDescent="0.2"/>
    <row r="4154" customFormat="1" ht="16" customHeight="1" x14ac:dyDescent="0.2"/>
    <row r="4155" customFormat="1" ht="16" customHeight="1" x14ac:dyDescent="0.2"/>
    <row r="4156" customFormat="1" ht="16" customHeight="1" x14ac:dyDescent="0.2"/>
    <row r="4157" customFormat="1" ht="16" customHeight="1" x14ac:dyDescent="0.2"/>
    <row r="4158" customFormat="1" ht="16" customHeight="1" x14ac:dyDescent="0.2"/>
    <row r="4159" customFormat="1" ht="16" customHeight="1" x14ac:dyDescent="0.2"/>
    <row r="4160" customFormat="1" ht="16" customHeight="1" x14ac:dyDescent="0.2"/>
    <row r="4161" customFormat="1" ht="16" customHeight="1" x14ac:dyDescent="0.2"/>
    <row r="4162" customFormat="1" ht="16" customHeight="1" x14ac:dyDescent="0.2"/>
    <row r="4163" customFormat="1" ht="16" customHeight="1" x14ac:dyDescent="0.2"/>
    <row r="4164" customFormat="1" ht="16" customHeight="1" x14ac:dyDescent="0.2"/>
    <row r="4165" customFormat="1" ht="16" customHeight="1" x14ac:dyDescent="0.2"/>
    <row r="4166" customFormat="1" ht="16" customHeight="1" x14ac:dyDescent="0.2"/>
    <row r="4167" customFormat="1" ht="16" customHeight="1" x14ac:dyDescent="0.2"/>
    <row r="4168" customFormat="1" ht="16" customHeight="1" x14ac:dyDescent="0.2"/>
    <row r="4169" customFormat="1" ht="16" customHeight="1" x14ac:dyDescent="0.2"/>
    <row r="4170" customFormat="1" ht="16" customHeight="1" x14ac:dyDescent="0.2"/>
    <row r="4171" customFormat="1" ht="16" customHeight="1" x14ac:dyDescent="0.2"/>
    <row r="4172" customFormat="1" ht="16" customHeight="1" x14ac:dyDescent="0.2"/>
    <row r="4173" customFormat="1" ht="16" customHeight="1" x14ac:dyDescent="0.2"/>
    <row r="4174" customFormat="1" ht="16" customHeight="1" x14ac:dyDescent="0.2"/>
    <row r="4175" customFormat="1" ht="16" customHeight="1" x14ac:dyDescent="0.2"/>
    <row r="4176" customFormat="1" ht="16" customHeight="1" x14ac:dyDescent="0.2"/>
    <row r="4177" customFormat="1" ht="16" customHeight="1" x14ac:dyDescent="0.2"/>
    <row r="4178" customFormat="1" ht="16" customHeight="1" x14ac:dyDescent="0.2"/>
    <row r="4179" customFormat="1" ht="16" customHeight="1" x14ac:dyDescent="0.2"/>
    <row r="4180" customFormat="1" ht="16" customHeight="1" x14ac:dyDescent="0.2"/>
    <row r="4181" customFormat="1" ht="16" customHeight="1" x14ac:dyDescent="0.2"/>
    <row r="4182" customFormat="1" ht="16" customHeight="1" x14ac:dyDescent="0.2"/>
    <row r="4183" customFormat="1" ht="16" customHeight="1" x14ac:dyDescent="0.2"/>
    <row r="4184" customFormat="1" ht="16" customHeight="1" x14ac:dyDescent="0.2"/>
    <row r="4185" customFormat="1" ht="16" customHeight="1" x14ac:dyDescent="0.2"/>
    <row r="4186" customFormat="1" ht="16" customHeight="1" x14ac:dyDescent="0.2"/>
    <row r="4187" customFormat="1" ht="16" customHeight="1" x14ac:dyDescent="0.2"/>
    <row r="4188" customFormat="1" ht="16" customHeight="1" x14ac:dyDescent="0.2"/>
    <row r="4189" customFormat="1" ht="16" customHeight="1" x14ac:dyDescent="0.2"/>
    <row r="4190" customFormat="1" ht="16" customHeight="1" x14ac:dyDescent="0.2"/>
    <row r="4191" customFormat="1" ht="16" customHeight="1" x14ac:dyDescent="0.2"/>
    <row r="4192" customFormat="1" ht="16" customHeight="1" x14ac:dyDescent="0.2"/>
    <row r="4193" customFormat="1" ht="16" customHeight="1" x14ac:dyDescent="0.2"/>
    <row r="4194" customFormat="1" ht="16" customHeight="1" x14ac:dyDescent="0.2"/>
    <row r="4195" customFormat="1" ht="16" customHeight="1" x14ac:dyDescent="0.2"/>
    <row r="4196" customFormat="1" ht="16" customHeight="1" x14ac:dyDescent="0.2"/>
    <row r="4197" customFormat="1" ht="16" customHeight="1" x14ac:dyDescent="0.2"/>
    <row r="4198" customFormat="1" ht="16" customHeight="1" x14ac:dyDescent="0.2"/>
    <row r="4199" customFormat="1" ht="16" customHeight="1" x14ac:dyDescent="0.2"/>
    <row r="4200" customFormat="1" ht="16" customHeight="1" x14ac:dyDescent="0.2"/>
    <row r="4201" customFormat="1" ht="16" customHeight="1" x14ac:dyDescent="0.2"/>
    <row r="4202" customFormat="1" ht="16" customHeight="1" x14ac:dyDescent="0.2"/>
    <row r="4203" customFormat="1" ht="16" customHeight="1" x14ac:dyDescent="0.2"/>
    <row r="4204" customFormat="1" ht="16" customHeight="1" x14ac:dyDescent="0.2"/>
    <row r="4205" customFormat="1" ht="16" customHeight="1" x14ac:dyDescent="0.2"/>
    <row r="4206" customFormat="1" ht="16" customHeight="1" x14ac:dyDescent="0.2"/>
    <row r="4207" customFormat="1" ht="16" customHeight="1" x14ac:dyDescent="0.2"/>
    <row r="4208" customFormat="1" ht="16" customHeight="1" x14ac:dyDescent="0.2"/>
    <row r="4209" customFormat="1" ht="16" customHeight="1" x14ac:dyDescent="0.2"/>
    <row r="4210" customFormat="1" ht="16" customHeight="1" x14ac:dyDescent="0.2"/>
    <row r="4211" customFormat="1" ht="16" customHeight="1" x14ac:dyDescent="0.2"/>
    <row r="4212" customFormat="1" ht="16" customHeight="1" x14ac:dyDescent="0.2"/>
    <row r="4213" customFormat="1" ht="16" customHeight="1" x14ac:dyDescent="0.2"/>
    <row r="4214" customFormat="1" ht="16" customHeight="1" x14ac:dyDescent="0.2"/>
    <row r="4215" customFormat="1" ht="16" customHeight="1" x14ac:dyDescent="0.2"/>
    <row r="4216" customFormat="1" ht="16" customHeight="1" x14ac:dyDescent="0.2"/>
    <row r="4217" customFormat="1" ht="16" customHeight="1" x14ac:dyDescent="0.2"/>
    <row r="4218" customFormat="1" ht="16" customHeight="1" x14ac:dyDescent="0.2"/>
    <row r="4219" customFormat="1" ht="16" customHeight="1" x14ac:dyDescent="0.2"/>
    <row r="4220" customFormat="1" ht="16" customHeight="1" x14ac:dyDescent="0.2"/>
    <row r="4221" customFormat="1" ht="16" customHeight="1" x14ac:dyDescent="0.2"/>
    <row r="4222" customFormat="1" ht="16" customHeight="1" x14ac:dyDescent="0.2"/>
    <row r="4223" customFormat="1" ht="16" customHeight="1" x14ac:dyDescent="0.2"/>
    <row r="4224" customFormat="1" ht="16" customHeight="1" x14ac:dyDescent="0.2"/>
    <row r="4225" customFormat="1" ht="16" customHeight="1" x14ac:dyDescent="0.2"/>
    <row r="4226" customFormat="1" ht="16" customHeight="1" x14ac:dyDescent="0.2"/>
    <row r="4227" customFormat="1" ht="16" customHeight="1" x14ac:dyDescent="0.2"/>
    <row r="4228" customFormat="1" ht="16" customHeight="1" x14ac:dyDescent="0.2"/>
    <row r="4229" customFormat="1" ht="16" customHeight="1" x14ac:dyDescent="0.2"/>
    <row r="4230" customFormat="1" ht="16" customHeight="1" x14ac:dyDescent="0.2"/>
    <row r="4231" customFormat="1" ht="16" customHeight="1" x14ac:dyDescent="0.2"/>
    <row r="4232" customFormat="1" ht="16" customHeight="1" x14ac:dyDescent="0.2"/>
    <row r="4233" customFormat="1" ht="16" customHeight="1" x14ac:dyDescent="0.2"/>
    <row r="4234" customFormat="1" ht="16" customHeight="1" x14ac:dyDescent="0.2"/>
    <row r="4235" customFormat="1" ht="16" customHeight="1" x14ac:dyDescent="0.2"/>
    <row r="4236" customFormat="1" ht="16" customHeight="1" x14ac:dyDescent="0.2"/>
    <row r="4237" customFormat="1" ht="16" customHeight="1" x14ac:dyDescent="0.2"/>
    <row r="4238" customFormat="1" ht="16" customHeight="1" x14ac:dyDescent="0.2"/>
    <row r="4239" customFormat="1" ht="16" customHeight="1" x14ac:dyDescent="0.2"/>
    <row r="4240" customFormat="1" ht="16" customHeight="1" x14ac:dyDescent="0.2"/>
    <row r="4241" customFormat="1" ht="16" customHeight="1" x14ac:dyDescent="0.2"/>
    <row r="4242" customFormat="1" ht="16" customHeight="1" x14ac:dyDescent="0.2"/>
    <row r="4243" customFormat="1" ht="16" customHeight="1" x14ac:dyDescent="0.2"/>
    <row r="4244" customFormat="1" ht="16" customHeight="1" x14ac:dyDescent="0.2"/>
    <row r="4245" customFormat="1" ht="16" customHeight="1" x14ac:dyDescent="0.2"/>
    <row r="4246" customFormat="1" ht="16" customHeight="1" x14ac:dyDescent="0.2"/>
    <row r="4247" customFormat="1" ht="16" customHeight="1" x14ac:dyDescent="0.2"/>
    <row r="4248" customFormat="1" ht="16" customHeight="1" x14ac:dyDescent="0.2"/>
    <row r="4249" customFormat="1" ht="16" customHeight="1" x14ac:dyDescent="0.2"/>
    <row r="4250" customFormat="1" ht="16" customHeight="1" x14ac:dyDescent="0.2"/>
    <row r="4251" customFormat="1" ht="16" customHeight="1" x14ac:dyDescent="0.2"/>
    <row r="4252" customFormat="1" ht="16" customHeight="1" x14ac:dyDescent="0.2"/>
    <row r="4253" customFormat="1" ht="16" customHeight="1" x14ac:dyDescent="0.2"/>
    <row r="4254" customFormat="1" ht="16" customHeight="1" x14ac:dyDescent="0.2"/>
    <row r="4255" customFormat="1" ht="16" customHeight="1" x14ac:dyDescent="0.2"/>
    <row r="4256" customFormat="1" ht="16" customHeight="1" x14ac:dyDescent="0.2"/>
    <row r="4257" customFormat="1" ht="16" customHeight="1" x14ac:dyDescent="0.2"/>
    <row r="4258" customFormat="1" ht="16" customHeight="1" x14ac:dyDescent="0.2"/>
    <row r="4259" customFormat="1" ht="16" customHeight="1" x14ac:dyDescent="0.2"/>
    <row r="4260" customFormat="1" ht="16" customHeight="1" x14ac:dyDescent="0.2"/>
    <row r="4261" customFormat="1" ht="16" customHeight="1" x14ac:dyDescent="0.2"/>
    <row r="4262" customFormat="1" ht="16" customHeight="1" x14ac:dyDescent="0.2"/>
    <row r="4263" customFormat="1" ht="16" customHeight="1" x14ac:dyDescent="0.2"/>
    <row r="4264" customFormat="1" ht="16" customHeight="1" x14ac:dyDescent="0.2"/>
    <row r="4265" customFormat="1" ht="16" customHeight="1" x14ac:dyDescent="0.2"/>
    <row r="4266" customFormat="1" ht="16" customHeight="1" x14ac:dyDescent="0.2"/>
    <row r="4267" customFormat="1" ht="16" customHeight="1" x14ac:dyDescent="0.2"/>
    <row r="4268" customFormat="1" ht="16" customHeight="1" x14ac:dyDescent="0.2"/>
    <row r="4269" customFormat="1" ht="16" customHeight="1" x14ac:dyDescent="0.2"/>
    <row r="4270" customFormat="1" ht="16" customHeight="1" x14ac:dyDescent="0.2"/>
    <row r="4271" customFormat="1" ht="16" customHeight="1" x14ac:dyDescent="0.2"/>
    <row r="4272" customFormat="1" ht="16" customHeight="1" x14ac:dyDescent="0.2"/>
    <row r="4273" customFormat="1" ht="16" customHeight="1" x14ac:dyDescent="0.2"/>
    <row r="4274" customFormat="1" ht="16" customHeight="1" x14ac:dyDescent="0.2"/>
    <row r="4275" customFormat="1" ht="16" customHeight="1" x14ac:dyDescent="0.2"/>
    <row r="4276" customFormat="1" ht="16" customHeight="1" x14ac:dyDescent="0.2"/>
    <row r="4277" customFormat="1" ht="16" customHeight="1" x14ac:dyDescent="0.2"/>
    <row r="4278" customFormat="1" ht="16" customHeight="1" x14ac:dyDescent="0.2"/>
    <row r="4279" customFormat="1" ht="16" customHeight="1" x14ac:dyDescent="0.2"/>
    <row r="4280" customFormat="1" ht="16" customHeight="1" x14ac:dyDescent="0.2"/>
    <row r="4281" customFormat="1" ht="16" customHeight="1" x14ac:dyDescent="0.2"/>
    <row r="4282" customFormat="1" ht="16" customHeight="1" x14ac:dyDescent="0.2"/>
    <row r="4283" customFormat="1" ht="16" customHeight="1" x14ac:dyDescent="0.2"/>
    <row r="4284" customFormat="1" ht="16" customHeight="1" x14ac:dyDescent="0.2"/>
    <row r="4285" customFormat="1" ht="16" customHeight="1" x14ac:dyDescent="0.2"/>
    <row r="4286" customFormat="1" ht="16" customHeight="1" x14ac:dyDescent="0.2"/>
    <row r="4287" customFormat="1" ht="16" customHeight="1" x14ac:dyDescent="0.2"/>
    <row r="4288" customFormat="1" ht="16" customHeight="1" x14ac:dyDescent="0.2"/>
    <row r="4289" customFormat="1" ht="16" customHeight="1" x14ac:dyDescent="0.2"/>
    <row r="4290" customFormat="1" ht="16" customHeight="1" x14ac:dyDescent="0.2"/>
    <row r="4291" customFormat="1" ht="16" customHeight="1" x14ac:dyDescent="0.2"/>
    <row r="4292" customFormat="1" ht="16" customHeight="1" x14ac:dyDescent="0.2"/>
    <row r="4293" customFormat="1" ht="16" customHeight="1" x14ac:dyDescent="0.2"/>
    <row r="4294" customFormat="1" ht="16" customHeight="1" x14ac:dyDescent="0.2"/>
    <row r="4295" customFormat="1" ht="16" customHeight="1" x14ac:dyDescent="0.2"/>
    <row r="4296" customFormat="1" ht="16" customHeight="1" x14ac:dyDescent="0.2"/>
    <row r="4297" customFormat="1" ht="16" customHeight="1" x14ac:dyDescent="0.2"/>
    <row r="4298" customFormat="1" ht="16" customHeight="1" x14ac:dyDescent="0.2"/>
    <row r="4299" customFormat="1" ht="16" customHeight="1" x14ac:dyDescent="0.2"/>
    <row r="4300" customFormat="1" ht="16" customHeight="1" x14ac:dyDescent="0.2"/>
    <row r="4301" customFormat="1" ht="16" customHeight="1" x14ac:dyDescent="0.2"/>
    <row r="4302" customFormat="1" ht="16" customHeight="1" x14ac:dyDescent="0.2"/>
    <row r="4303" customFormat="1" ht="16" customHeight="1" x14ac:dyDescent="0.2"/>
    <row r="4304" customFormat="1" ht="16" customHeight="1" x14ac:dyDescent="0.2"/>
    <row r="4305" customFormat="1" ht="16" customHeight="1" x14ac:dyDescent="0.2"/>
    <row r="4306" customFormat="1" ht="16" customHeight="1" x14ac:dyDescent="0.2"/>
    <row r="4307" customFormat="1" ht="16" customHeight="1" x14ac:dyDescent="0.2"/>
    <row r="4308" customFormat="1" ht="16" customHeight="1" x14ac:dyDescent="0.2"/>
    <row r="4309" customFormat="1" ht="16" customHeight="1" x14ac:dyDescent="0.2"/>
    <row r="4310" customFormat="1" ht="16" customHeight="1" x14ac:dyDescent="0.2"/>
    <row r="4311" customFormat="1" ht="16" customHeight="1" x14ac:dyDescent="0.2"/>
    <row r="4312" customFormat="1" ht="16" customHeight="1" x14ac:dyDescent="0.2"/>
    <row r="4313" customFormat="1" ht="16" customHeight="1" x14ac:dyDescent="0.2"/>
    <row r="4314" customFormat="1" ht="16" customHeight="1" x14ac:dyDescent="0.2"/>
    <row r="4315" customFormat="1" ht="16" customHeight="1" x14ac:dyDescent="0.2"/>
    <row r="4316" customFormat="1" ht="16" customHeight="1" x14ac:dyDescent="0.2"/>
    <row r="4317" customFormat="1" ht="16" customHeight="1" x14ac:dyDescent="0.2"/>
    <row r="4318" customFormat="1" ht="16" customHeight="1" x14ac:dyDescent="0.2"/>
    <row r="4319" customFormat="1" ht="16" customHeight="1" x14ac:dyDescent="0.2"/>
    <row r="4320" customFormat="1" ht="16" customHeight="1" x14ac:dyDescent="0.2"/>
    <row r="4321" customFormat="1" ht="16" customHeight="1" x14ac:dyDescent="0.2"/>
    <row r="4322" customFormat="1" ht="16" customHeight="1" x14ac:dyDescent="0.2"/>
    <row r="4323" customFormat="1" ht="16" customHeight="1" x14ac:dyDescent="0.2"/>
    <row r="4324" customFormat="1" ht="16" customHeight="1" x14ac:dyDescent="0.2"/>
    <row r="4325" customFormat="1" ht="16" customHeight="1" x14ac:dyDescent="0.2"/>
    <row r="4326" customFormat="1" ht="16" customHeight="1" x14ac:dyDescent="0.2"/>
    <row r="4327" customFormat="1" ht="16" customHeight="1" x14ac:dyDescent="0.2"/>
    <row r="4328" customFormat="1" ht="16" customHeight="1" x14ac:dyDescent="0.2"/>
    <row r="4329" customFormat="1" ht="16" customHeight="1" x14ac:dyDescent="0.2"/>
    <row r="4330" customFormat="1" ht="16" customHeight="1" x14ac:dyDescent="0.2"/>
    <row r="4331" customFormat="1" ht="16" customHeight="1" x14ac:dyDescent="0.2"/>
    <row r="4332" customFormat="1" ht="16" customHeight="1" x14ac:dyDescent="0.2"/>
    <row r="4333" customFormat="1" ht="16" customHeight="1" x14ac:dyDescent="0.2"/>
    <row r="4334" customFormat="1" ht="16" customHeight="1" x14ac:dyDescent="0.2"/>
    <row r="4335" customFormat="1" ht="16" customHeight="1" x14ac:dyDescent="0.2"/>
    <row r="4336" customFormat="1" ht="16" customHeight="1" x14ac:dyDescent="0.2"/>
    <row r="4337" customFormat="1" ht="16" customHeight="1" x14ac:dyDescent="0.2"/>
    <row r="4338" customFormat="1" ht="16" customHeight="1" x14ac:dyDescent="0.2"/>
    <row r="4339" customFormat="1" ht="16" customHeight="1" x14ac:dyDescent="0.2"/>
    <row r="4340" customFormat="1" ht="16" customHeight="1" x14ac:dyDescent="0.2"/>
    <row r="4341" customFormat="1" ht="16" customHeight="1" x14ac:dyDescent="0.2"/>
    <row r="4342" customFormat="1" ht="16" customHeight="1" x14ac:dyDescent="0.2"/>
    <row r="4343" customFormat="1" ht="16" customHeight="1" x14ac:dyDescent="0.2"/>
    <row r="4344" customFormat="1" ht="16" customHeight="1" x14ac:dyDescent="0.2"/>
    <row r="4345" customFormat="1" ht="16" customHeight="1" x14ac:dyDescent="0.2"/>
    <row r="4346" customFormat="1" ht="16" customHeight="1" x14ac:dyDescent="0.2"/>
    <row r="4347" customFormat="1" ht="16" customHeight="1" x14ac:dyDescent="0.2"/>
    <row r="4348" customFormat="1" ht="16" customHeight="1" x14ac:dyDescent="0.2"/>
    <row r="4349" customFormat="1" ht="16" customHeight="1" x14ac:dyDescent="0.2"/>
    <row r="4350" customFormat="1" ht="16" customHeight="1" x14ac:dyDescent="0.2"/>
    <row r="4351" customFormat="1" ht="16" customHeight="1" x14ac:dyDescent="0.2"/>
    <row r="4352" customFormat="1" ht="16" customHeight="1" x14ac:dyDescent="0.2"/>
    <row r="4353" customFormat="1" ht="16" customHeight="1" x14ac:dyDescent="0.2"/>
    <row r="4354" customFormat="1" ht="16" customHeight="1" x14ac:dyDescent="0.2"/>
    <row r="4355" customFormat="1" ht="16" customHeight="1" x14ac:dyDescent="0.2"/>
    <row r="4356" customFormat="1" ht="16" customHeight="1" x14ac:dyDescent="0.2"/>
    <row r="4357" customFormat="1" ht="16" customHeight="1" x14ac:dyDescent="0.2"/>
    <row r="4358" customFormat="1" ht="16" customHeight="1" x14ac:dyDescent="0.2"/>
    <row r="4359" customFormat="1" ht="16" customHeight="1" x14ac:dyDescent="0.2"/>
    <row r="4360" customFormat="1" ht="16" customHeight="1" x14ac:dyDescent="0.2"/>
    <row r="4361" customFormat="1" ht="16" customHeight="1" x14ac:dyDescent="0.2"/>
    <row r="4362" customFormat="1" ht="16" customHeight="1" x14ac:dyDescent="0.2"/>
    <row r="4363" customFormat="1" ht="16" customHeight="1" x14ac:dyDescent="0.2"/>
    <row r="4364" customFormat="1" ht="16" customHeight="1" x14ac:dyDescent="0.2"/>
    <row r="4365" customFormat="1" ht="16" customHeight="1" x14ac:dyDescent="0.2"/>
    <row r="4366" customFormat="1" ht="16" customHeight="1" x14ac:dyDescent="0.2"/>
    <row r="4367" customFormat="1" ht="16" customHeight="1" x14ac:dyDescent="0.2"/>
    <row r="4368" customFormat="1" ht="16" customHeight="1" x14ac:dyDescent="0.2"/>
    <row r="4369" customFormat="1" ht="16" customHeight="1" x14ac:dyDescent="0.2"/>
    <row r="4370" customFormat="1" ht="16" customHeight="1" x14ac:dyDescent="0.2"/>
    <row r="4371" customFormat="1" ht="16" customHeight="1" x14ac:dyDescent="0.2"/>
    <row r="4372" customFormat="1" ht="16" customHeight="1" x14ac:dyDescent="0.2"/>
    <row r="4373" customFormat="1" ht="16" customHeight="1" x14ac:dyDescent="0.2"/>
    <row r="4374" customFormat="1" ht="16" customHeight="1" x14ac:dyDescent="0.2"/>
    <row r="4375" customFormat="1" ht="16" customHeight="1" x14ac:dyDescent="0.2"/>
    <row r="4376" customFormat="1" ht="16" customHeight="1" x14ac:dyDescent="0.2"/>
    <row r="4377" customFormat="1" ht="16" customHeight="1" x14ac:dyDescent="0.2"/>
    <row r="4378" customFormat="1" ht="16" customHeight="1" x14ac:dyDescent="0.2"/>
    <row r="4379" customFormat="1" ht="16" customHeight="1" x14ac:dyDescent="0.2"/>
    <row r="4380" customFormat="1" ht="16" customHeight="1" x14ac:dyDescent="0.2"/>
    <row r="4381" customFormat="1" ht="16" customHeight="1" x14ac:dyDescent="0.2"/>
    <row r="4382" customFormat="1" ht="16" customHeight="1" x14ac:dyDescent="0.2"/>
    <row r="4383" customFormat="1" ht="16" customHeight="1" x14ac:dyDescent="0.2"/>
    <row r="4384" customFormat="1" ht="16" customHeight="1" x14ac:dyDescent="0.2"/>
    <row r="4385" customFormat="1" ht="16" customHeight="1" x14ac:dyDescent="0.2"/>
    <row r="4386" customFormat="1" ht="16" customHeight="1" x14ac:dyDescent="0.2"/>
    <row r="4387" customFormat="1" ht="16" customHeight="1" x14ac:dyDescent="0.2"/>
    <row r="4388" customFormat="1" ht="16" customHeight="1" x14ac:dyDescent="0.2"/>
    <row r="4389" customFormat="1" ht="16" customHeight="1" x14ac:dyDescent="0.2"/>
    <row r="4390" customFormat="1" ht="16" customHeight="1" x14ac:dyDescent="0.2"/>
    <row r="4391" customFormat="1" ht="16" customHeight="1" x14ac:dyDescent="0.2"/>
    <row r="4392" customFormat="1" ht="16" customHeight="1" x14ac:dyDescent="0.2"/>
    <row r="4393" customFormat="1" ht="16" customHeight="1" x14ac:dyDescent="0.2"/>
    <row r="4394" customFormat="1" ht="16" customHeight="1" x14ac:dyDescent="0.2"/>
    <row r="4395" customFormat="1" ht="16" customHeight="1" x14ac:dyDescent="0.2"/>
    <row r="4396" customFormat="1" ht="16" customHeight="1" x14ac:dyDescent="0.2"/>
    <row r="4397" customFormat="1" ht="16" customHeight="1" x14ac:dyDescent="0.2"/>
    <row r="4398" customFormat="1" ht="16" customHeight="1" x14ac:dyDescent="0.2"/>
    <row r="4399" customFormat="1" ht="16" customHeight="1" x14ac:dyDescent="0.2"/>
    <row r="4400" customFormat="1" ht="16" customHeight="1" x14ac:dyDescent="0.2"/>
    <row r="4401" customFormat="1" ht="16" customHeight="1" x14ac:dyDescent="0.2"/>
    <row r="4402" customFormat="1" ht="16" customHeight="1" x14ac:dyDescent="0.2"/>
    <row r="4403" customFormat="1" ht="16" customHeight="1" x14ac:dyDescent="0.2"/>
    <row r="4404" customFormat="1" ht="16" customHeight="1" x14ac:dyDescent="0.2"/>
    <row r="4405" customFormat="1" ht="16" customHeight="1" x14ac:dyDescent="0.2"/>
    <row r="4406" customFormat="1" ht="16" customHeight="1" x14ac:dyDescent="0.2"/>
    <row r="4407" customFormat="1" ht="16" customHeight="1" x14ac:dyDescent="0.2"/>
    <row r="4408" customFormat="1" ht="16" customHeight="1" x14ac:dyDescent="0.2"/>
    <row r="4409" customFormat="1" ht="16" customHeight="1" x14ac:dyDescent="0.2"/>
    <row r="4410" customFormat="1" ht="16" customHeight="1" x14ac:dyDescent="0.2"/>
    <row r="4411" customFormat="1" ht="16" customHeight="1" x14ac:dyDescent="0.2"/>
    <row r="4412" customFormat="1" ht="16" customHeight="1" x14ac:dyDescent="0.2"/>
    <row r="4413" customFormat="1" ht="16" customHeight="1" x14ac:dyDescent="0.2"/>
    <row r="4414" customFormat="1" ht="16" customHeight="1" x14ac:dyDescent="0.2"/>
    <row r="4415" customFormat="1" ht="16" customHeight="1" x14ac:dyDescent="0.2"/>
    <row r="4416" customFormat="1" ht="16" customHeight="1" x14ac:dyDescent="0.2"/>
    <row r="4417" customFormat="1" ht="16" customHeight="1" x14ac:dyDescent="0.2"/>
    <row r="4418" customFormat="1" ht="16" customHeight="1" x14ac:dyDescent="0.2"/>
    <row r="4419" customFormat="1" ht="16" customHeight="1" x14ac:dyDescent="0.2"/>
    <row r="4420" customFormat="1" ht="16" customHeight="1" x14ac:dyDescent="0.2"/>
    <row r="4421" customFormat="1" ht="16" customHeight="1" x14ac:dyDescent="0.2"/>
    <row r="4422" customFormat="1" ht="16" customHeight="1" x14ac:dyDescent="0.2"/>
    <row r="4423" customFormat="1" ht="16" customHeight="1" x14ac:dyDescent="0.2"/>
    <row r="4424" customFormat="1" ht="16" customHeight="1" x14ac:dyDescent="0.2"/>
    <row r="4425" customFormat="1" ht="16" customHeight="1" x14ac:dyDescent="0.2"/>
    <row r="4426" customFormat="1" ht="16" customHeight="1" x14ac:dyDescent="0.2"/>
    <row r="4427" customFormat="1" ht="16" customHeight="1" x14ac:dyDescent="0.2"/>
    <row r="4428" customFormat="1" ht="16" customHeight="1" x14ac:dyDescent="0.2"/>
    <row r="4429" customFormat="1" ht="16" customHeight="1" x14ac:dyDescent="0.2"/>
    <row r="4430" customFormat="1" ht="16" customHeight="1" x14ac:dyDescent="0.2"/>
    <row r="4431" customFormat="1" ht="16" customHeight="1" x14ac:dyDescent="0.2"/>
    <row r="4432" customFormat="1" ht="16" customHeight="1" x14ac:dyDescent="0.2"/>
    <row r="4433" customFormat="1" ht="16" customHeight="1" x14ac:dyDescent="0.2"/>
    <row r="4434" customFormat="1" ht="16" customHeight="1" x14ac:dyDescent="0.2"/>
    <row r="4435" customFormat="1" ht="16" customHeight="1" x14ac:dyDescent="0.2"/>
    <row r="4436" customFormat="1" ht="16" customHeight="1" x14ac:dyDescent="0.2"/>
    <row r="4437" customFormat="1" ht="16" customHeight="1" x14ac:dyDescent="0.2"/>
    <row r="4438" customFormat="1" ht="16" customHeight="1" x14ac:dyDescent="0.2"/>
    <row r="4439" customFormat="1" ht="16" customHeight="1" x14ac:dyDescent="0.2"/>
    <row r="4440" customFormat="1" ht="16" customHeight="1" x14ac:dyDescent="0.2"/>
    <row r="4441" customFormat="1" ht="16" customHeight="1" x14ac:dyDescent="0.2"/>
    <row r="4442" customFormat="1" ht="16" customHeight="1" x14ac:dyDescent="0.2"/>
    <row r="4443" customFormat="1" ht="16" customHeight="1" x14ac:dyDescent="0.2"/>
    <row r="4444" customFormat="1" ht="16" customHeight="1" x14ac:dyDescent="0.2"/>
    <row r="4445" customFormat="1" ht="16" customHeight="1" x14ac:dyDescent="0.2"/>
    <row r="4446" customFormat="1" ht="16" customHeight="1" x14ac:dyDescent="0.2"/>
    <row r="4447" customFormat="1" ht="16" customHeight="1" x14ac:dyDescent="0.2"/>
    <row r="4448" customFormat="1" ht="16" customHeight="1" x14ac:dyDescent="0.2"/>
    <row r="4449" customFormat="1" ht="16" customHeight="1" x14ac:dyDescent="0.2"/>
    <row r="4450" customFormat="1" ht="16" customHeight="1" x14ac:dyDescent="0.2"/>
    <row r="4451" customFormat="1" ht="16" customHeight="1" x14ac:dyDescent="0.2"/>
    <row r="4452" customFormat="1" ht="16" customHeight="1" x14ac:dyDescent="0.2"/>
    <row r="4453" customFormat="1" ht="16" customHeight="1" x14ac:dyDescent="0.2"/>
    <row r="4454" customFormat="1" ht="16" customHeight="1" x14ac:dyDescent="0.2"/>
    <row r="4455" customFormat="1" ht="16" customHeight="1" x14ac:dyDescent="0.2"/>
    <row r="4456" customFormat="1" ht="16" customHeight="1" x14ac:dyDescent="0.2"/>
    <row r="4457" customFormat="1" ht="16" customHeight="1" x14ac:dyDescent="0.2"/>
    <row r="4458" customFormat="1" ht="16" customHeight="1" x14ac:dyDescent="0.2"/>
    <row r="4459" customFormat="1" ht="16" customHeight="1" x14ac:dyDescent="0.2"/>
    <row r="4460" customFormat="1" ht="16" customHeight="1" x14ac:dyDescent="0.2"/>
    <row r="4461" customFormat="1" ht="16" customHeight="1" x14ac:dyDescent="0.2"/>
    <row r="4462" customFormat="1" ht="16" customHeight="1" x14ac:dyDescent="0.2"/>
    <row r="4463" customFormat="1" ht="16" customHeight="1" x14ac:dyDescent="0.2"/>
    <row r="4464" customFormat="1" ht="16" customHeight="1" x14ac:dyDescent="0.2"/>
    <row r="4465" customFormat="1" ht="16" customHeight="1" x14ac:dyDescent="0.2"/>
    <row r="4466" customFormat="1" ht="16" customHeight="1" x14ac:dyDescent="0.2"/>
    <row r="4467" customFormat="1" ht="16" customHeight="1" x14ac:dyDescent="0.2"/>
    <row r="4468" customFormat="1" ht="16" customHeight="1" x14ac:dyDescent="0.2"/>
    <row r="4469" customFormat="1" ht="16" customHeight="1" x14ac:dyDescent="0.2"/>
    <row r="4470" customFormat="1" ht="16" customHeight="1" x14ac:dyDescent="0.2"/>
    <row r="4471" customFormat="1" ht="16" customHeight="1" x14ac:dyDescent="0.2"/>
    <row r="4472" customFormat="1" ht="16" customHeight="1" x14ac:dyDescent="0.2"/>
    <row r="4473" customFormat="1" ht="16" customHeight="1" x14ac:dyDescent="0.2"/>
    <row r="4474" customFormat="1" ht="16" customHeight="1" x14ac:dyDescent="0.2"/>
    <row r="4475" customFormat="1" ht="16" customHeight="1" x14ac:dyDescent="0.2"/>
    <row r="4476" customFormat="1" ht="16" customHeight="1" x14ac:dyDescent="0.2"/>
    <row r="4477" customFormat="1" ht="16" customHeight="1" x14ac:dyDescent="0.2"/>
    <row r="4478" customFormat="1" ht="16" customHeight="1" x14ac:dyDescent="0.2"/>
    <row r="4479" customFormat="1" ht="16" customHeight="1" x14ac:dyDescent="0.2"/>
    <row r="4480" customFormat="1" ht="16" customHeight="1" x14ac:dyDescent="0.2"/>
    <row r="4481" customFormat="1" ht="16" customHeight="1" x14ac:dyDescent="0.2"/>
    <row r="4482" customFormat="1" ht="16" customHeight="1" x14ac:dyDescent="0.2"/>
    <row r="4483" customFormat="1" ht="16" customHeight="1" x14ac:dyDescent="0.2"/>
    <row r="4484" customFormat="1" ht="16" customHeight="1" x14ac:dyDescent="0.2"/>
    <row r="4485" customFormat="1" ht="16" customHeight="1" x14ac:dyDescent="0.2"/>
    <row r="4486" customFormat="1" ht="16" customHeight="1" x14ac:dyDescent="0.2"/>
    <row r="4487" customFormat="1" ht="16" customHeight="1" x14ac:dyDescent="0.2"/>
    <row r="4488" customFormat="1" ht="16" customHeight="1" x14ac:dyDescent="0.2"/>
    <row r="4489" customFormat="1" ht="16" customHeight="1" x14ac:dyDescent="0.2"/>
    <row r="4490" customFormat="1" ht="16" customHeight="1" x14ac:dyDescent="0.2"/>
    <row r="4491" customFormat="1" ht="16" customHeight="1" x14ac:dyDescent="0.2"/>
    <row r="4492" customFormat="1" ht="16" customHeight="1" x14ac:dyDescent="0.2"/>
    <row r="4493" customFormat="1" ht="16" customHeight="1" x14ac:dyDescent="0.2"/>
    <row r="4494" customFormat="1" ht="16" customHeight="1" x14ac:dyDescent="0.2"/>
    <row r="4495" customFormat="1" ht="16" customHeight="1" x14ac:dyDescent="0.2"/>
    <row r="4496" customFormat="1" ht="16" customHeight="1" x14ac:dyDescent="0.2"/>
    <row r="4497" customFormat="1" ht="16" customHeight="1" x14ac:dyDescent="0.2"/>
    <row r="4498" customFormat="1" ht="16" customHeight="1" x14ac:dyDescent="0.2"/>
    <row r="4499" customFormat="1" ht="16" customHeight="1" x14ac:dyDescent="0.2"/>
    <row r="4500" customFormat="1" ht="16" customHeight="1" x14ac:dyDescent="0.2"/>
    <row r="4501" customFormat="1" ht="16" customHeight="1" x14ac:dyDescent="0.2"/>
    <row r="4502" customFormat="1" ht="16" customHeight="1" x14ac:dyDescent="0.2"/>
    <row r="4503" customFormat="1" ht="16" customHeight="1" x14ac:dyDescent="0.2"/>
    <row r="4504" customFormat="1" ht="16" customHeight="1" x14ac:dyDescent="0.2"/>
    <row r="4505" customFormat="1" ht="16" customHeight="1" x14ac:dyDescent="0.2"/>
    <row r="4506" customFormat="1" ht="16" customHeight="1" x14ac:dyDescent="0.2"/>
    <row r="4507" customFormat="1" ht="16" customHeight="1" x14ac:dyDescent="0.2"/>
    <row r="4508" customFormat="1" ht="16" customHeight="1" x14ac:dyDescent="0.2"/>
    <row r="4509" customFormat="1" ht="16" customHeight="1" x14ac:dyDescent="0.2"/>
    <row r="4510" customFormat="1" ht="16" customHeight="1" x14ac:dyDescent="0.2"/>
    <row r="4511" customFormat="1" ht="16" customHeight="1" x14ac:dyDescent="0.2"/>
    <row r="4512" customFormat="1" ht="16" customHeight="1" x14ac:dyDescent="0.2"/>
    <row r="4513" customFormat="1" ht="16" customHeight="1" x14ac:dyDescent="0.2"/>
    <row r="4514" customFormat="1" ht="16" customHeight="1" x14ac:dyDescent="0.2"/>
    <row r="4515" customFormat="1" ht="16" customHeight="1" x14ac:dyDescent="0.2"/>
    <row r="4516" customFormat="1" ht="16" customHeight="1" x14ac:dyDescent="0.2"/>
    <row r="4517" customFormat="1" ht="16" customHeight="1" x14ac:dyDescent="0.2"/>
    <row r="4518" customFormat="1" ht="16" customHeight="1" x14ac:dyDescent="0.2"/>
    <row r="4519" customFormat="1" ht="16" customHeight="1" x14ac:dyDescent="0.2"/>
    <row r="4520" customFormat="1" ht="16" customHeight="1" x14ac:dyDescent="0.2"/>
    <row r="4521" customFormat="1" ht="16" customHeight="1" x14ac:dyDescent="0.2"/>
    <row r="4522" customFormat="1" ht="16" customHeight="1" x14ac:dyDescent="0.2"/>
    <row r="4523" customFormat="1" ht="16" customHeight="1" x14ac:dyDescent="0.2"/>
    <row r="4524" customFormat="1" ht="16" customHeight="1" x14ac:dyDescent="0.2"/>
    <row r="4525" customFormat="1" ht="16" customHeight="1" x14ac:dyDescent="0.2"/>
    <row r="4526" customFormat="1" ht="16" customHeight="1" x14ac:dyDescent="0.2"/>
    <row r="4527" customFormat="1" ht="16" customHeight="1" x14ac:dyDescent="0.2"/>
    <row r="4528" customFormat="1" ht="16" customHeight="1" x14ac:dyDescent="0.2"/>
    <row r="4529" customFormat="1" ht="16" customHeight="1" x14ac:dyDescent="0.2"/>
    <row r="4530" customFormat="1" ht="16" customHeight="1" x14ac:dyDescent="0.2"/>
    <row r="4531" customFormat="1" ht="16" customHeight="1" x14ac:dyDescent="0.2"/>
    <row r="4532" customFormat="1" ht="16" customHeight="1" x14ac:dyDescent="0.2"/>
    <row r="4533" customFormat="1" ht="16" customHeight="1" x14ac:dyDescent="0.2"/>
    <row r="4534" customFormat="1" ht="16" customHeight="1" x14ac:dyDescent="0.2"/>
    <row r="4535" customFormat="1" ht="16" customHeight="1" x14ac:dyDescent="0.2"/>
    <row r="4536" customFormat="1" ht="16" customHeight="1" x14ac:dyDescent="0.2"/>
    <row r="4537" customFormat="1" ht="16" customHeight="1" x14ac:dyDescent="0.2"/>
    <row r="4538" customFormat="1" ht="16" customHeight="1" x14ac:dyDescent="0.2"/>
    <row r="4539" customFormat="1" ht="16" customHeight="1" x14ac:dyDescent="0.2"/>
    <row r="4540" customFormat="1" ht="16" customHeight="1" x14ac:dyDescent="0.2"/>
    <row r="4541" customFormat="1" ht="16" customHeight="1" x14ac:dyDescent="0.2"/>
    <row r="4542" customFormat="1" ht="16" customHeight="1" x14ac:dyDescent="0.2"/>
    <row r="4543" customFormat="1" ht="16" customHeight="1" x14ac:dyDescent="0.2"/>
    <row r="4544" customFormat="1" ht="16" customHeight="1" x14ac:dyDescent="0.2"/>
    <row r="4545" customFormat="1" ht="16" customHeight="1" x14ac:dyDescent="0.2"/>
    <row r="4546" customFormat="1" ht="16" customHeight="1" x14ac:dyDescent="0.2"/>
    <row r="4547" customFormat="1" ht="16" customHeight="1" x14ac:dyDescent="0.2"/>
    <row r="4548" customFormat="1" ht="16" customHeight="1" x14ac:dyDescent="0.2"/>
    <row r="4549" customFormat="1" ht="16" customHeight="1" x14ac:dyDescent="0.2"/>
    <row r="4550" customFormat="1" ht="16" customHeight="1" x14ac:dyDescent="0.2"/>
    <row r="4551" customFormat="1" ht="16" customHeight="1" x14ac:dyDescent="0.2"/>
    <row r="4552" customFormat="1" ht="16" customHeight="1" x14ac:dyDescent="0.2"/>
    <row r="4553" customFormat="1" ht="16" customHeight="1" x14ac:dyDescent="0.2"/>
    <row r="4554" customFormat="1" ht="16" customHeight="1" x14ac:dyDescent="0.2"/>
    <row r="4555" customFormat="1" ht="16" customHeight="1" x14ac:dyDescent="0.2"/>
    <row r="4556" customFormat="1" ht="16" customHeight="1" x14ac:dyDescent="0.2"/>
    <row r="4557" customFormat="1" ht="16" customHeight="1" x14ac:dyDescent="0.2"/>
    <row r="4558" customFormat="1" ht="16" customHeight="1" x14ac:dyDescent="0.2"/>
    <row r="4559" customFormat="1" ht="16" customHeight="1" x14ac:dyDescent="0.2"/>
    <row r="4560" customFormat="1" ht="16" customHeight="1" x14ac:dyDescent="0.2"/>
    <row r="4561" customFormat="1" ht="16" customHeight="1" x14ac:dyDescent="0.2"/>
    <row r="4562" customFormat="1" ht="16" customHeight="1" x14ac:dyDescent="0.2"/>
    <row r="4563" customFormat="1" ht="16" customHeight="1" x14ac:dyDescent="0.2"/>
    <row r="4564" customFormat="1" ht="16" customHeight="1" x14ac:dyDescent="0.2"/>
    <row r="4565" customFormat="1" ht="16" customHeight="1" x14ac:dyDescent="0.2"/>
    <row r="4566" customFormat="1" ht="16" customHeight="1" x14ac:dyDescent="0.2"/>
    <row r="4567" customFormat="1" ht="16" customHeight="1" x14ac:dyDescent="0.2"/>
    <row r="4568" customFormat="1" ht="16" customHeight="1" x14ac:dyDescent="0.2"/>
    <row r="4569" customFormat="1" ht="16" customHeight="1" x14ac:dyDescent="0.2"/>
    <row r="4570" customFormat="1" ht="16" customHeight="1" x14ac:dyDescent="0.2"/>
    <row r="4571" customFormat="1" ht="16" customHeight="1" x14ac:dyDescent="0.2"/>
    <row r="4572" customFormat="1" ht="16" customHeight="1" x14ac:dyDescent="0.2"/>
    <row r="4573" customFormat="1" ht="16" customHeight="1" x14ac:dyDescent="0.2"/>
    <row r="4574" customFormat="1" ht="16" customHeight="1" x14ac:dyDescent="0.2"/>
    <row r="4575" customFormat="1" ht="16" customHeight="1" x14ac:dyDescent="0.2"/>
    <row r="4576" customFormat="1" ht="16" customHeight="1" x14ac:dyDescent="0.2"/>
    <row r="4577" customFormat="1" ht="16" customHeight="1" x14ac:dyDescent="0.2"/>
    <row r="4578" customFormat="1" ht="16" customHeight="1" x14ac:dyDescent="0.2"/>
    <row r="4579" customFormat="1" ht="16" customHeight="1" x14ac:dyDescent="0.2"/>
    <row r="4580" customFormat="1" ht="16" customHeight="1" x14ac:dyDescent="0.2"/>
    <row r="4581" customFormat="1" ht="16" customHeight="1" x14ac:dyDescent="0.2"/>
    <row r="4582" customFormat="1" ht="16" customHeight="1" x14ac:dyDescent="0.2"/>
    <row r="4583" customFormat="1" ht="16" customHeight="1" x14ac:dyDescent="0.2"/>
    <row r="4584" customFormat="1" ht="16" customHeight="1" x14ac:dyDescent="0.2"/>
    <row r="4585" customFormat="1" ht="16" customHeight="1" x14ac:dyDescent="0.2"/>
    <row r="4586" customFormat="1" ht="16" customHeight="1" x14ac:dyDescent="0.2"/>
    <row r="4587" customFormat="1" ht="16" customHeight="1" x14ac:dyDescent="0.2"/>
    <row r="4588" customFormat="1" ht="16" customHeight="1" x14ac:dyDescent="0.2"/>
    <row r="4589" customFormat="1" ht="16" customHeight="1" x14ac:dyDescent="0.2"/>
    <row r="4590" customFormat="1" ht="16" customHeight="1" x14ac:dyDescent="0.2"/>
    <row r="4591" customFormat="1" ht="16" customHeight="1" x14ac:dyDescent="0.2"/>
    <row r="4592" customFormat="1" ht="16" customHeight="1" x14ac:dyDescent="0.2"/>
    <row r="4593" customFormat="1" ht="16" customHeight="1" x14ac:dyDescent="0.2"/>
    <row r="4594" customFormat="1" ht="16" customHeight="1" x14ac:dyDescent="0.2"/>
    <row r="4595" customFormat="1" ht="16" customHeight="1" x14ac:dyDescent="0.2"/>
    <row r="4596" customFormat="1" ht="16" customHeight="1" x14ac:dyDescent="0.2"/>
    <row r="4597" customFormat="1" ht="16" customHeight="1" x14ac:dyDescent="0.2"/>
    <row r="4598" customFormat="1" ht="16" customHeight="1" x14ac:dyDescent="0.2"/>
    <row r="4599" customFormat="1" ht="16" customHeight="1" x14ac:dyDescent="0.2"/>
    <row r="4600" customFormat="1" ht="16" customHeight="1" x14ac:dyDescent="0.2"/>
    <row r="4601" customFormat="1" ht="16" customHeight="1" x14ac:dyDescent="0.2"/>
    <row r="4602" customFormat="1" ht="16" customHeight="1" x14ac:dyDescent="0.2"/>
    <row r="4603" customFormat="1" ht="16" customHeight="1" x14ac:dyDescent="0.2"/>
    <row r="4604" customFormat="1" ht="16" customHeight="1" x14ac:dyDescent="0.2"/>
    <row r="4605" customFormat="1" ht="16" customHeight="1" x14ac:dyDescent="0.2"/>
    <row r="4606" customFormat="1" ht="16" customHeight="1" x14ac:dyDescent="0.2"/>
    <row r="4607" customFormat="1" ht="16" customHeight="1" x14ac:dyDescent="0.2"/>
    <row r="4608" customFormat="1" ht="16" customHeight="1" x14ac:dyDescent="0.2"/>
    <row r="4609" customFormat="1" ht="16" customHeight="1" x14ac:dyDescent="0.2"/>
    <row r="4610" customFormat="1" ht="16" customHeight="1" x14ac:dyDescent="0.2"/>
    <row r="4611" customFormat="1" ht="16" customHeight="1" x14ac:dyDescent="0.2"/>
    <row r="4612" customFormat="1" ht="16" customHeight="1" x14ac:dyDescent="0.2"/>
    <row r="4613" customFormat="1" ht="16" customHeight="1" x14ac:dyDescent="0.2"/>
    <row r="4614" customFormat="1" ht="16" customHeight="1" x14ac:dyDescent="0.2"/>
    <row r="4615" customFormat="1" ht="16" customHeight="1" x14ac:dyDescent="0.2"/>
    <row r="4616" customFormat="1" ht="16" customHeight="1" x14ac:dyDescent="0.2"/>
    <row r="4617" customFormat="1" ht="16" customHeight="1" x14ac:dyDescent="0.2"/>
    <row r="4618" customFormat="1" ht="16" customHeight="1" x14ac:dyDescent="0.2"/>
    <row r="4619" customFormat="1" ht="16" customHeight="1" x14ac:dyDescent="0.2"/>
    <row r="4620" customFormat="1" ht="16" customHeight="1" x14ac:dyDescent="0.2"/>
    <row r="4621" customFormat="1" ht="16" customHeight="1" x14ac:dyDescent="0.2"/>
    <row r="4622" customFormat="1" ht="16" customHeight="1" x14ac:dyDescent="0.2"/>
    <row r="4623" customFormat="1" ht="16" customHeight="1" x14ac:dyDescent="0.2"/>
    <row r="4624" customFormat="1" ht="16" customHeight="1" x14ac:dyDescent="0.2"/>
    <row r="4625" customFormat="1" ht="16" customHeight="1" x14ac:dyDescent="0.2"/>
    <row r="4626" customFormat="1" ht="16" customHeight="1" x14ac:dyDescent="0.2"/>
    <row r="4627" customFormat="1" ht="16" customHeight="1" x14ac:dyDescent="0.2"/>
    <row r="4628" customFormat="1" ht="16" customHeight="1" x14ac:dyDescent="0.2"/>
    <row r="4629" customFormat="1" ht="16" customHeight="1" x14ac:dyDescent="0.2"/>
    <row r="4630" customFormat="1" ht="16" customHeight="1" x14ac:dyDescent="0.2"/>
    <row r="4631" customFormat="1" ht="16" customHeight="1" x14ac:dyDescent="0.2"/>
    <row r="4632" customFormat="1" ht="16" customHeight="1" x14ac:dyDescent="0.2"/>
    <row r="4633" customFormat="1" ht="16" customHeight="1" x14ac:dyDescent="0.2"/>
    <row r="4634" customFormat="1" ht="16" customHeight="1" x14ac:dyDescent="0.2"/>
    <row r="4635" customFormat="1" ht="16" customHeight="1" x14ac:dyDescent="0.2"/>
    <row r="4636" customFormat="1" ht="16" customHeight="1" x14ac:dyDescent="0.2"/>
    <row r="4637" customFormat="1" ht="16" customHeight="1" x14ac:dyDescent="0.2"/>
    <row r="4638" customFormat="1" ht="16" customHeight="1" x14ac:dyDescent="0.2"/>
    <row r="4639" customFormat="1" ht="16" customHeight="1" x14ac:dyDescent="0.2"/>
    <row r="4640" customFormat="1" ht="16" customHeight="1" x14ac:dyDescent="0.2"/>
    <row r="4641" customFormat="1" ht="16" customHeight="1" x14ac:dyDescent="0.2"/>
    <row r="4642" customFormat="1" ht="16" customHeight="1" x14ac:dyDescent="0.2"/>
    <row r="4643" customFormat="1" ht="16" customHeight="1" x14ac:dyDescent="0.2"/>
    <row r="4644" customFormat="1" ht="16" customHeight="1" x14ac:dyDescent="0.2"/>
    <row r="4645" customFormat="1" ht="16" customHeight="1" x14ac:dyDescent="0.2"/>
    <row r="4646" customFormat="1" ht="16" customHeight="1" x14ac:dyDescent="0.2"/>
    <row r="4647" customFormat="1" ht="16" customHeight="1" x14ac:dyDescent="0.2"/>
    <row r="4648" customFormat="1" ht="16" customHeight="1" x14ac:dyDescent="0.2"/>
    <row r="4649" customFormat="1" ht="16" customHeight="1" x14ac:dyDescent="0.2"/>
    <row r="4650" customFormat="1" ht="16" customHeight="1" x14ac:dyDescent="0.2"/>
    <row r="4651" customFormat="1" ht="16" customHeight="1" x14ac:dyDescent="0.2"/>
    <row r="4652" customFormat="1" ht="16" customHeight="1" x14ac:dyDescent="0.2"/>
    <row r="4653" customFormat="1" ht="16" customHeight="1" x14ac:dyDescent="0.2"/>
    <row r="4654" customFormat="1" ht="16" customHeight="1" x14ac:dyDescent="0.2"/>
    <row r="4655" customFormat="1" ht="16" customHeight="1" x14ac:dyDescent="0.2"/>
    <row r="4656" customFormat="1" ht="16" customHeight="1" x14ac:dyDescent="0.2"/>
    <row r="4657" customFormat="1" ht="16" customHeight="1" x14ac:dyDescent="0.2"/>
    <row r="4658" customFormat="1" ht="16" customHeight="1" x14ac:dyDescent="0.2"/>
    <row r="4659" customFormat="1" ht="16" customHeight="1" x14ac:dyDescent="0.2"/>
    <row r="4660" customFormat="1" ht="16" customHeight="1" x14ac:dyDescent="0.2"/>
    <row r="4661" customFormat="1" ht="16" customHeight="1" x14ac:dyDescent="0.2"/>
    <row r="4662" customFormat="1" ht="16" customHeight="1" x14ac:dyDescent="0.2"/>
    <row r="4663" customFormat="1" ht="16" customHeight="1" x14ac:dyDescent="0.2"/>
    <row r="4664" customFormat="1" ht="16" customHeight="1" x14ac:dyDescent="0.2"/>
    <row r="4665" customFormat="1" ht="16" customHeight="1" x14ac:dyDescent="0.2"/>
    <row r="4666" customFormat="1" ht="16" customHeight="1" x14ac:dyDescent="0.2"/>
    <row r="4667" customFormat="1" ht="16" customHeight="1" x14ac:dyDescent="0.2"/>
    <row r="4668" customFormat="1" ht="16" customHeight="1" x14ac:dyDescent="0.2"/>
    <row r="4669" customFormat="1" ht="16" customHeight="1" x14ac:dyDescent="0.2"/>
    <row r="4670" customFormat="1" ht="16" customHeight="1" x14ac:dyDescent="0.2"/>
    <row r="4671" customFormat="1" ht="16" customHeight="1" x14ac:dyDescent="0.2"/>
    <row r="4672" customFormat="1" ht="16" customHeight="1" x14ac:dyDescent="0.2"/>
    <row r="4673" customFormat="1" ht="16" customHeight="1" x14ac:dyDescent="0.2"/>
    <row r="4674" customFormat="1" ht="16" customHeight="1" x14ac:dyDescent="0.2"/>
    <row r="4675" customFormat="1" ht="16" customHeight="1" x14ac:dyDescent="0.2"/>
    <row r="4676" customFormat="1" ht="16" customHeight="1" x14ac:dyDescent="0.2"/>
    <row r="4677" customFormat="1" ht="16" customHeight="1" x14ac:dyDescent="0.2"/>
    <row r="4678" customFormat="1" ht="16" customHeight="1" x14ac:dyDescent="0.2"/>
    <row r="4679" customFormat="1" ht="16" customHeight="1" x14ac:dyDescent="0.2"/>
    <row r="4680" customFormat="1" ht="16" customHeight="1" x14ac:dyDescent="0.2"/>
    <row r="4681" customFormat="1" ht="16" customHeight="1" x14ac:dyDescent="0.2"/>
    <row r="4682" customFormat="1" ht="16" customHeight="1" x14ac:dyDescent="0.2"/>
    <row r="4683" customFormat="1" ht="16" customHeight="1" x14ac:dyDescent="0.2"/>
    <row r="4684" customFormat="1" ht="16" customHeight="1" x14ac:dyDescent="0.2"/>
    <row r="4685" customFormat="1" ht="16" customHeight="1" x14ac:dyDescent="0.2"/>
    <row r="4686" customFormat="1" ht="16" customHeight="1" x14ac:dyDescent="0.2"/>
    <row r="4687" customFormat="1" ht="16" customHeight="1" x14ac:dyDescent="0.2"/>
    <row r="4688" customFormat="1" ht="16" customHeight="1" x14ac:dyDescent="0.2"/>
    <row r="4689" customFormat="1" ht="16" customHeight="1" x14ac:dyDescent="0.2"/>
    <row r="4690" customFormat="1" ht="16" customHeight="1" x14ac:dyDescent="0.2"/>
    <row r="4691" customFormat="1" ht="16" customHeight="1" x14ac:dyDescent="0.2"/>
    <row r="4692" customFormat="1" ht="16" customHeight="1" x14ac:dyDescent="0.2"/>
    <row r="4693" customFormat="1" ht="16" customHeight="1" x14ac:dyDescent="0.2"/>
    <row r="4694" customFormat="1" ht="16" customHeight="1" x14ac:dyDescent="0.2"/>
    <row r="4695" customFormat="1" ht="16" customHeight="1" x14ac:dyDescent="0.2"/>
    <row r="4696" customFormat="1" ht="16" customHeight="1" x14ac:dyDescent="0.2"/>
    <row r="4697" customFormat="1" ht="16" customHeight="1" x14ac:dyDescent="0.2"/>
    <row r="4698" customFormat="1" ht="16" customHeight="1" x14ac:dyDescent="0.2"/>
    <row r="4699" customFormat="1" ht="16" customHeight="1" x14ac:dyDescent="0.2"/>
    <row r="4700" customFormat="1" ht="16" customHeight="1" x14ac:dyDescent="0.2"/>
    <row r="4701" customFormat="1" ht="16" customHeight="1" x14ac:dyDescent="0.2"/>
    <row r="4702" customFormat="1" ht="16" customHeight="1" x14ac:dyDescent="0.2"/>
    <row r="4703" customFormat="1" ht="16" customHeight="1" x14ac:dyDescent="0.2"/>
    <row r="4704" customFormat="1" ht="16" customHeight="1" x14ac:dyDescent="0.2"/>
    <row r="4705" customFormat="1" ht="16" customHeight="1" x14ac:dyDescent="0.2"/>
    <row r="4706" customFormat="1" ht="16" customHeight="1" x14ac:dyDescent="0.2"/>
    <row r="4707" customFormat="1" ht="16" customHeight="1" x14ac:dyDescent="0.2"/>
    <row r="4708" customFormat="1" ht="16" customHeight="1" x14ac:dyDescent="0.2"/>
    <row r="4709" customFormat="1" ht="16" customHeight="1" x14ac:dyDescent="0.2"/>
    <row r="4710" customFormat="1" ht="16" customHeight="1" x14ac:dyDescent="0.2"/>
    <row r="4711" customFormat="1" ht="16" customHeight="1" x14ac:dyDescent="0.2"/>
    <row r="4712" customFormat="1" ht="16" customHeight="1" x14ac:dyDescent="0.2"/>
    <row r="4713" customFormat="1" ht="16" customHeight="1" x14ac:dyDescent="0.2"/>
    <row r="4714" customFormat="1" ht="16" customHeight="1" x14ac:dyDescent="0.2"/>
    <row r="4715" customFormat="1" ht="16" customHeight="1" x14ac:dyDescent="0.2"/>
    <row r="4716" customFormat="1" ht="16" customHeight="1" x14ac:dyDescent="0.2"/>
    <row r="4717" customFormat="1" ht="16" customHeight="1" x14ac:dyDescent="0.2"/>
    <row r="4718" customFormat="1" ht="16" customHeight="1" x14ac:dyDescent="0.2"/>
    <row r="4719" customFormat="1" ht="16" customHeight="1" x14ac:dyDescent="0.2"/>
    <row r="4720" customFormat="1" ht="16" customHeight="1" x14ac:dyDescent="0.2"/>
    <row r="4721" customFormat="1" ht="16" customHeight="1" x14ac:dyDescent="0.2"/>
    <row r="4722" customFormat="1" ht="16" customHeight="1" x14ac:dyDescent="0.2"/>
    <row r="4723" customFormat="1" ht="16" customHeight="1" x14ac:dyDescent="0.2"/>
    <row r="4724" customFormat="1" ht="16" customHeight="1" x14ac:dyDescent="0.2"/>
    <row r="4725" customFormat="1" ht="16" customHeight="1" x14ac:dyDescent="0.2"/>
    <row r="4726" customFormat="1" ht="16" customHeight="1" x14ac:dyDescent="0.2"/>
    <row r="4727" customFormat="1" ht="16" customHeight="1" x14ac:dyDescent="0.2"/>
    <row r="4728" customFormat="1" ht="16" customHeight="1" x14ac:dyDescent="0.2"/>
    <row r="4729" customFormat="1" ht="16" customHeight="1" x14ac:dyDescent="0.2"/>
    <row r="4730" customFormat="1" ht="16" customHeight="1" x14ac:dyDescent="0.2"/>
    <row r="4731" customFormat="1" ht="16" customHeight="1" x14ac:dyDescent="0.2"/>
    <row r="4732" customFormat="1" ht="16" customHeight="1" x14ac:dyDescent="0.2"/>
    <row r="4733" customFormat="1" ht="16" customHeight="1" x14ac:dyDescent="0.2"/>
    <row r="4734" customFormat="1" ht="16" customHeight="1" x14ac:dyDescent="0.2"/>
    <row r="4735" customFormat="1" ht="16" customHeight="1" x14ac:dyDescent="0.2"/>
    <row r="4736" customFormat="1" ht="16" customHeight="1" x14ac:dyDescent="0.2"/>
    <row r="4737" customFormat="1" ht="16" customHeight="1" x14ac:dyDescent="0.2"/>
    <row r="4738" customFormat="1" ht="16" customHeight="1" x14ac:dyDescent="0.2"/>
    <row r="4739" customFormat="1" ht="16" customHeight="1" x14ac:dyDescent="0.2"/>
    <row r="4740" customFormat="1" ht="16" customHeight="1" x14ac:dyDescent="0.2"/>
    <row r="4741" customFormat="1" ht="16" customHeight="1" x14ac:dyDescent="0.2"/>
    <row r="4742" customFormat="1" ht="16" customHeight="1" x14ac:dyDescent="0.2"/>
    <row r="4743" customFormat="1" ht="16" customHeight="1" x14ac:dyDescent="0.2"/>
    <row r="4744" customFormat="1" ht="16" customHeight="1" x14ac:dyDescent="0.2"/>
    <row r="4745" customFormat="1" ht="16" customHeight="1" x14ac:dyDescent="0.2"/>
    <row r="4746" customFormat="1" ht="16" customHeight="1" x14ac:dyDescent="0.2"/>
    <row r="4747" customFormat="1" ht="16" customHeight="1" x14ac:dyDescent="0.2"/>
    <row r="4748" customFormat="1" ht="16" customHeight="1" x14ac:dyDescent="0.2"/>
    <row r="4749" customFormat="1" ht="16" customHeight="1" x14ac:dyDescent="0.2"/>
    <row r="4750" customFormat="1" ht="16" customHeight="1" x14ac:dyDescent="0.2"/>
    <row r="4751" customFormat="1" ht="16" customHeight="1" x14ac:dyDescent="0.2"/>
    <row r="4752" customFormat="1" ht="16" customHeight="1" x14ac:dyDescent="0.2"/>
    <row r="4753" customFormat="1" ht="16" customHeight="1" x14ac:dyDescent="0.2"/>
    <row r="4754" customFormat="1" ht="16" customHeight="1" x14ac:dyDescent="0.2"/>
    <row r="4755" customFormat="1" ht="16" customHeight="1" x14ac:dyDescent="0.2"/>
    <row r="4756" customFormat="1" ht="16" customHeight="1" x14ac:dyDescent="0.2"/>
    <row r="4757" customFormat="1" ht="16" customHeight="1" x14ac:dyDescent="0.2"/>
    <row r="4758" customFormat="1" ht="16" customHeight="1" x14ac:dyDescent="0.2"/>
    <row r="4759" customFormat="1" ht="16" customHeight="1" x14ac:dyDescent="0.2"/>
    <row r="4760" customFormat="1" ht="16" customHeight="1" x14ac:dyDescent="0.2"/>
    <row r="4761" customFormat="1" ht="16" customHeight="1" x14ac:dyDescent="0.2"/>
    <row r="4762" customFormat="1" ht="16" customHeight="1" x14ac:dyDescent="0.2"/>
    <row r="4763" customFormat="1" ht="16" customHeight="1" x14ac:dyDescent="0.2"/>
    <row r="4764" customFormat="1" ht="16" customHeight="1" x14ac:dyDescent="0.2"/>
    <row r="4765" customFormat="1" ht="16" customHeight="1" x14ac:dyDescent="0.2"/>
    <row r="4766" customFormat="1" ht="16" customHeight="1" x14ac:dyDescent="0.2"/>
    <row r="4767" customFormat="1" ht="16" customHeight="1" x14ac:dyDescent="0.2"/>
    <row r="4768" customFormat="1" ht="16" customHeight="1" x14ac:dyDescent="0.2"/>
    <row r="4769" customFormat="1" ht="16" customHeight="1" x14ac:dyDescent="0.2"/>
    <row r="4770" customFormat="1" ht="16" customHeight="1" x14ac:dyDescent="0.2"/>
    <row r="4771" customFormat="1" ht="16" customHeight="1" x14ac:dyDescent="0.2"/>
    <row r="4772" customFormat="1" ht="16" customHeight="1" x14ac:dyDescent="0.2"/>
    <row r="4773" customFormat="1" ht="16" customHeight="1" x14ac:dyDescent="0.2"/>
    <row r="4774" customFormat="1" ht="16" customHeight="1" x14ac:dyDescent="0.2"/>
    <row r="4775" customFormat="1" ht="16" customHeight="1" x14ac:dyDescent="0.2"/>
    <row r="4776" customFormat="1" ht="16" customHeight="1" x14ac:dyDescent="0.2"/>
    <row r="4777" customFormat="1" ht="16" customHeight="1" x14ac:dyDescent="0.2"/>
    <row r="4778" customFormat="1" ht="16" customHeight="1" x14ac:dyDescent="0.2"/>
    <row r="4779" customFormat="1" ht="16" customHeight="1" x14ac:dyDescent="0.2"/>
    <row r="4780" customFormat="1" ht="16" customHeight="1" x14ac:dyDescent="0.2"/>
    <row r="4781" customFormat="1" ht="16" customHeight="1" x14ac:dyDescent="0.2"/>
    <row r="4782" customFormat="1" ht="16" customHeight="1" x14ac:dyDescent="0.2"/>
    <row r="4783" customFormat="1" ht="16" customHeight="1" x14ac:dyDescent="0.2"/>
    <row r="4784" customFormat="1" ht="16" customHeight="1" x14ac:dyDescent="0.2"/>
    <row r="4785" customFormat="1" ht="16" customHeight="1" x14ac:dyDescent="0.2"/>
    <row r="4786" customFormat="1" ht="16" customHeight="1" x14ac:dyDescent="0.2"/>
    <row r="4787" customFormat="1" ht="16" customHeight="1" x14ac:dyDescent="0.2"/>
    <row r="4788" customFormat="1" ht="16" customHeight="1" x14ac:dyDescent="0.2"/>
    <row r="4789" customFormat="1" ht="16" customHeight="1" x14ac:dyDescent="0.2"/>
    <row r="4790" customFormat="1" ht="16" customHeight="1" x14ac:dyDescent="0.2"/>
    <row r="4791" customFormat="1" ht="16" customHeight="1" x14ac:dyDescent="0.2"/>
    <row r="4792" customFormat="1" ht="16" customHeight="1" x14ac:dyDescent="0.2"/>
    <row r="4793" customFormat="1" ht="16" customHeight="1" x14ac:dyDescent="0.2"/>
    <row r="4794" customFormat="1" ht="16" customHeight="1" x14ac:dyDescent="0.2"/>
    <row r="4795" customFormat="1" ht="16" customHeight="1" x14ac:dyDescent="0.2"/>
    <row r="4796" customFormat="1" ht="16" customHeight="1" x14ac:dyDescent="0.2"/>
    <row r="4797" customFormat="1" ht="16" customHeight="1" x14ac:dyDescent="0.2"/>
    <row r="4798" customFormat="1" ht="16" customHeight="1" x14ac:dyDescent="0.2"/>
    <row r="4799" customFormat="1" ht="16" customHeight="1" x14ac:dyDescent="0.2"/>
    <row r="4800" customFormat="1" ht="16" customHeight="1" x14ac:dyDescent="0.2"/>
    <row r="4801" customFormat="1" ht="16" customHeight="1" x14ac:dyDescent="0.2"/>
    <row r="4802" customFormat="1" ht="16" customHeight="1" x14ac:dyDescent="0.2"/>
    <row r="4803" customFormat="1" ht="16" customHeight="1" x14ac:dyDescent="0.2"/>
    <row r="4804" customFormat="1" ht="16" customHeight="1" x14ac:dyDescent="0.2"/>
    <row r="4805" customFormat="1" ht="16" customHeight="1" x14ac:dyDescent="0.2"/>
    <row r="4806" customFormat="1" ht="16" customHeight="1" x14ac:dyDescent="0.2"/>
    <row r="4807" customFormat="1" ht="16" customHeight="1" x14ac:dyDescent="0.2"/>
    <row r="4808" customFormat="1" ht="16" customHeight="1" x14ac:dyDescent="0.2"/>
    <row r="4809" customFormat="1" ht="16" customHeight="1" x14ac:dyDescent="0.2"/>
    <row r="4810" customFormat="1" ht="16" customHeight="1" x14ac:dyDescent="0.2"/>
    <row r="4811" customFormat="1" ht="16" customHeight="1" x14ac:dyDescent="0.2"/>
    <row r="4812" customFormat="1" ht="16" customHeight="1" x14ac:dyDescent="0.2"/>
    <row r="4813" customFormat="1" ht="16" customHeight="1" x14ac:dyDescent="0.2"/>
    <row r="4814" customFormat="1" ht="16" customHeight="1" x14ac:dyDescent="0.2"/>
    <row r="4815" customFormat="1" ht="16" customHeight="1" x14ac:dyDescent="0.2"/>
    <row r="4816" customFormat="1" ht="16" customHeight="1" x14ac:dyDescent="0.2"/>
    <row r="4817" customFormat="1" ht="16" customHeight="1" x14ac:dyDescent="0.2"/>
    <row r="4818" customFormat="1" ht="16" customHeight="1" x14ac:dyDescent="0.2"/>
    <row r="4819" customFormat="1" ht="16" customHeight="1" x14ac:dyDescent="0.2"/>
    <row r="4820" customFormat="1" ht="16" customHeight="1" x14ac:dyDescent="0.2"/>
    <row r="4821" customFormat="1" ht="16" customHeight="1" x14ac:dyDescent="0.2"/>
    <row r="4822" customFormat="1" ht="16" customHeight="1" x14ac:dyDescent="0.2"/>
    <row r="4823" customFormat="1" ht="16" customHeight="1" x14ac:dyDescent="0.2"/>
    <row r="4824" customFormat="1" ht="16" customHeight="1" x14ac:dyDescent="0.2"/>
    <row r="4825" customFormat="1" ht="16" customHeight="1" x14ac:dyDescent="0.2"/>
    <row r="4826" customFormat="1" ht="16" customHeight="1" x14ac:dyDescent="0.2"/>
    <row r="4827" customFormat="1" ht="16" customHeight="1" x14ac:dyDescent="0.2"/>
    <row r="4828" customFormat="1" ht="16" customHeight="1" x14ac:dyDescent="0.2"/>
    <row r="4829" customFormat="1" ht="16" customHeight="1" x14ac:dyDescent="0.2"/>
    <row r="4830" customFormat="1" ht="16" customHeight="1" x14ac:dyDescent="0.2"/>
    <row r="4831" customFormat="1" ht="16" customHeight="1" x14ac:dyDescent="0.2"/>
    <row r="4832" customFormat="1" ht="16" customHeight="1" x14ac:dyDescent="0.2"/>
    <row r="4833" customFormat="1" ht="16" customHeight="1" x14ac:dyDescent="0.2"/>
    <row r="4834" customFormat="1" ht="16" customHeight="1" x14ac:dyDescent="0.2"/>
    <row r="4835" customFormat="1" ht="16" customHeight="1" x14ac:dyDescent="0.2"/>
    <row r="4836" customFormat="1" ht="16" customHeight="1" x14ac:dyDescent="0.2"/>
    <row r="4837" customFormat="1" ht="16" customHeight="1" x14ac:dyDescent="0.2"/>
    <row r="4838" customFormat="1" ht="16" customHeight="1" x14ac:dyDescent="0.2"/>
    <row r="4839" customFormat="1" ht="16" customHeight="1" x14ac:dyDescent="0.2"/>
    <row r="4840" customFormat="1" ht="16" customHeight="1" x14ac:dyDescent="0.2"/>
    <row r="4841" customFormat="1" ht="16" customHeight="1" x14ac:dyDescent="0.2"/>
    <row r="4842" customFormat="1" ht="16" customHeight="1" x14ac:dyDescent="0.2"/>
    <row r="4843" customFormat="1" ht="16" customHeight="1" x14ac:dyDescent="0.2"/>
    <row r="4844" customFormat="1" ht="16" customHeight="1" x14ac:dyDescent="0.2"/>
    <row r="4845" customFormat="1" ht="16" customHeight="1" x14ac:dyDescent="0.2"/>
    <row r="4846" customFormat="1" ht="16" customHeight="1" x14ac:dyDescent="0.2"/>
    <row r="4847" customFormat="1" ht="16" customHeight="1" x14ac:dyDescent="0.2"/>
    <row r="4848" customFormat="1" ht="16" customHeight="1" x14ac:dyDescent="0.2"/>
    <row r="4849" customFormat="1" ht="16" customHeight="1" x14ac:dyDescent="0.2"/>
    <row r="4850" customFormat="1" ht="16" customHeight="1" x14ac:dyDescent="0.2"/>
    <row r="4851" customFormat="1" ht="16" customHeight="1" x14ac:dyDescent="0.2"/>
    <row r="4852" customFormat="1" ht="16" customHeight="1" x14ac:dyDescent="0.2"/>
    <row r="4853" customFormat="1" ht="16" customHeight="1" x14ac:dyDescent="0.2"/>
    <row r="4854" customFormat="1" ht="16" customHeight="1" x14ac:dyDescent="0.2"/>
    <row r="4855" customFormat="1" ht="16" customHeight="1" x14ac:dyDescent="0.2"/>
    <row r="4856" customFormat="1" ht="16" customHeight="1" x14ac:dyDescent="0.2"/>
    <row r="4857" customFormat="1" ht="16" customHeight="1" x14ac:dyDescent="0.2"/>
    <row r="4858" customFormat="1" ht="16" customHeight="1" x14ac:dyDescent="0.2"/>
    <row r="4859" customFormat="1" ht="16" customHeight="1" x14ac:dyDescent="0.2"/>
    <row r="4860" customFormat="1" ht="16" customHeight="1" x14ac:dyDescent="0.2"/>
    <row r="4861" customFormat="1" ht="16" customHeight="1" x14ac:dyDescent="0.2"/>
    <row r="4862" customFormat="1" ht="16" customHeight="1" x14ac:dyDescent="0.2"/>
    <row r="4863" customFormat="1" ht="16" customHeight="1" x14ac:dyDescent="0.2"/>
    <row r="4864" customFormat="1" ht="16" customHeight="1" x14ac:dyDescent="0.2"/>
    <row r="4865" customFormat="1" ht="16" customHeight="1" x14ac:dyDescent="0.2"/>
    <row r="4866" customFormat="1" ht="16" customHeight="1" x14ac:dyDescent="0.2"/>
    <row r="4867" customFormat="1" ht="16" customHeight="1" x14ac:dyDescent="0.2"/>
    <row r="4868" customFormat="1" ht="16" customHeight="1" x14ac:dyDescent="0.2"/>
    <row r="4869" customFormat="1" ht="16" customHeight="1" x14ac:dyDescent="0.2"/>
    <row r="4870" customFormat="1" ht="16" customHeight="1" x14ac:dyDescent="0.2"/>
    <row r="4871" customFormat="1" ht="16" customHeight="1" x14ac:dyDescent="0.2"/>
    <row r="4872" customFormat="1" ht="16" customHeight="1" x14ac:dyDescent="0.2"/>
    <row r="4873" customFormat="1" ht="16" customHeight="1" x14ac:dyDescent="0.2"/>
    <row r="4874" customFormat="1" ht="16" customHeight="1" x14ac:dyDescent="0.2"/>
    <row r="4875" customFormat="1" ht="16" customHeight="1" x14ac:dyDescent="0.2"/>
    <row r="4876" customFormat="1" ht="16" customHeight="1" x14ac:dyDescent="0.2"/>
    <row r="4877" customFormat="1" ht="16" customHeight="1" x14ac:dyDescent="0.2"/>
    <row r="4878" customFormat="1" ht="16" customHeight="1" x14ac:dyDescent="0.2"/>
    <row r="4879" customFormat="1" ht="16" customHeight="1" x14ac:dyDescent="0.2"/>
    <row r="4880" customFormat="1" ht="16" customHeight="1" x14ac:dyDescent="0.2"/>
    <row r="4881" customFormat="1" ht="16" customHeight="1" x14ac:dyDescent="0.2"/>
    <row r="4882" customFormat="1" ht="16" customHeight="1" x14ac:dyDescent="0.2"/>
    <row r="4883" customFormat="1" ht="16" customHeight="1" x14ac:dyDescent="0.2"/>
    <row r="4884" customFormat="1" ht="16" customHeight="1" x14ac:dyDescent="0.2"/>
    <row r="4885" customFormat="1" ht="16" customHeight="1" x14ac:dyDescent="0.2"/>
    <row r="4886" customFormat="1" ht="16" customHeight="1" x14ac:dyDescent="0.2"/>
    <row r="4887" customFormat="1" ht="16" customHeight="1" x14ac:dyDescent="0.2"/>
    <row r="4888" customFormat="1" ht="16" customHeight="1" x14ac:dyDescent="0.2"/>
    <row r="4889" customFormat="1" ht="16" customHeight="1" x14ac:dyDescent="0.2"/>
    <row r="4890" customFormat="1" ht="16" customHeight="1" x14ac:dyDescent="0.2"/>
    <row r="4891" customFormat="1" ht="16" customHeight="1" x14ac:dyDescent="0.2"/>
    <row r="4892" customFormat="1" ht="16" customHeight="1" x14ac:dyDescent="0.2"/>
    <row r="4893" customFormat="1" ht="16" customHeight="1" x14ac:dyDescent="0.2"/>
    <row r="4894" customFormat="1" ht="16" customHeight="1" x14ac:dyDescent="0.2"/>
    <row r="4895" customFormat="1" ht="16" customHeight="1" x14ac:dyDescent="0.2"/>
    <row r="4896" customFormat="1" ht="16" customHeight="1" x14ac:dyDescent="0.2"/>
    <row r="4897" customFormat="1" ht="16" customHeight="1" x14ac:dyDescent="0.2"/>
    <row r="4898" customFormat="1" ht="16" customHeight="1" x14ac:dyDescent="0.2"/>
    <row r="4899" customFormat="1" ht="16" customHeight="1" x14ac:dyDescent="0.2"/>
    <row r="4900" customFormat="1" ht="16" customHeight="1" x14ac:dyDescent="0.2"/>
    <row r="4901" customFormat="1" ht="16" customHeight="1" x14ac:dyDescent="0.2"/>
    <row r="4902" customFormat="1" ht="16" customHeight="1" x14ac:dyDescent="0.2"/>
    <row r="4903" customFormat="1" ht="16" customHeight="1" x14ac:dyDescent="0.2"/>
    <row r="4904" customFormat="1" ht="16" customHeight="1" x14ac:dyDescent="0.2"/>
    <row r="4905" customFormat="1" ht="16" customHeight="1" x14ac:dyDescent="0.2"/>
    <row r="4906" customFormat="1" ht="16" customHeight="1" x14ac:dyDescent="0.2"/>
    <row r="4907" customFormat="1" ht="16" customHeight="1" x14ac:dyDescent="0.2"/>
    <row r="4908" customFormat="1" ht="16" customHeight="1" x14ac:dyDescent="0.2"/>
    <row r="4909" customFormat="1" ht="16" customHeight="1" x14ac:dyDescent="0.2"/>
    <row r="4910" customFormat="1" ht="16" customHeight="1" x14ac:dyDescent="0.2"/>
    <row r="4911" customFormat="1" ht="16" customHeight="1" x14ac:dyDescent="0.2"/>
    <row r="4912" customFormat="1" ht="16" customHeight="1" x14ac:dyDescent="0.2"/>
    <row r="4913" customFormat="1" ht="16" customHeight="1" x14ac:dyDescent="0.2"/>
    <row r="4914" customFormat="1" ht="16" customHeight="1" x14ac:dyDescent="0.2"/>
    <row r="4915" customFormat="1" ht="16" customHeight="1" x14ac:dyDescent="0.2"/>
    <row r="4916" customFormat="1" ht="16" customHeight="1" x14ac:dyDescent="0.2"/>
    <row r="4917" customFormat="1" ht="16" customHeight="1" x14ac:dyDescent="0.2"/>
    <row r="4918" customFormat="1" ht="16" customHeight="1" x14ac:dyDescent="0.2"/>
    <row r="4919" customFormat="1" ht="16" customHeight="1" x14ac:dyDescent="0.2"/>
    <row r="4920" customFormat="1" ht="16" customHeight="1" x14ac:dyDescent="0.2"/>
    <row r="4921" customFormat="1" ht="16" customHeight="1" x14ac:dyDescent="0.2"/>
    <row r="4922" customFormat="1" ht="16" customHeight="1" x14ac:dyDescent="0.2"/>
    <row r="4923" customFormat="1" ht="16" customHeight="1" x14ac:dyDescent="0.2"/>
    <row r="4924" customFormat="1" ht="16" customHeight="1" x14ac:dyDescent="0.2"/>
    <row r="4925" customFormat="1" ht="16" customHeight="1" x14ac:dyDescent="0.2"/>
    <row r="4926" customFormat="1" ht="16" customHeight="1" x14ac:dyDescent="0.2"/>
    <row r="4927" customFormat="1" ht="16" customHeight="1" x14ac:dyDescent="0.2"/>
    <row r="4928" customFormat="1" ht="16" customHeight="1" x14ac:dyDescent="0.2"/>
    <row r="4929" customFormat="1" ht="16" customHeight="1" x14ac:dyDescent="0.2"/>
    <row r="4930" customFormat="1" ht="16" customHeight="1" x14ac:dyDescent="0.2"/>
    <row r="4931" customFormat="1" ht="16" customHeight="1" x14ac:dyDescent="0.2"/>
    <row r="4932" customFormat="1" ht="16" customHeight="1" x14ac:dyDescent="0.2"/>
    <row r="4933" customFormat="1" ht="16" customHeight="1" x14ac:dyDescent="0.2"/>
    <row r="4934" customFormat="1" ht="16" customHeight="1" x14ac:dyDescent="0.2"/>
    <row r="4935" customFormat="1" ht="16" customHeight="1" x14ac:dyDescent="0.2"/>
    <row r="4936" customFormat="1" ht="16" customHeight="1" x14ac:dyDescent="0.2"/>
    <row r="4937" customFormat="1" ht="16" customHeight="1" x14ac:dyDescent="0.2"/>
    <row r="4938" customFormat="1" ht="16" customHeight="1" x14ac:dyDescent="0.2"/>
    <row r="4939" customFormat="1" ht="16" customHeight="1" x14ac:dyDescent="0.2"/>
    <row r="4940" customFormat="1" ht="16" customHeight="1" x14ac:dyDescent="0.2"/>
    <row r="4941" customFormat="1" ht="16" customHeight="1" x14ac:dyDescent="0.2"/>
    <row r="4942" customFormat="1" ht="16" customHeight="1" x14ac:dyDescent="0.2"/>
    <row r="4943" customFormat="1" ht="16" customHeight="1" x14ac:dyDescent="0.2"/>
    <row r="4944" customFormat="1" ht="16" customHeight="1" x14ac:dyDescent="0.2"/>
    <row r="4945" customFormat="1" ht="16" customHeight="1" x14ac:dyDescent="0.2"/>
    <row r="4946" customFormat="1" ht="16" customHeight="1" x14ac:dyDescent="0.2"/>
    <row r="4947" customFormat="1" ht="16" customHeight="1" x14ac:dyDescent="0.2"/>
    <row r="4948" customFormat="1" ht="16" customHeight="1" x14ac:dyDescent="0.2"/>
    <row r="4949" customFormat="1" ht="16" customHeight="1" x14ac:dyDescent="0.2"/>
    <row r="4950" customFormat="1" ht="16" customHeight="1" x14ac:dyDescent="0.2"/>
    <row r="4951" customFormat="1" ht="16" customHeight="1" x14ac:dyDescent="0.2"/>
    <row r="4952" customFormat="1" ht="16" customHeight="1" x14ac:dyDescent="0.2"/>
    <row r="4953" customFormat="1" ht="16" customHeight="1" x14ac:dyDescent="0.2"/>
    <row r="4954" customFormat="1" ht="16" customHeight="1" x14ac:dyDescent="0.2"/>
    <row r="4955" customFormat="1" ht="16" customHeight="1" x14ac:dyDescent="0.2"/>
    <row r="4956" customFormat="1" ht="16" customHeight="1" x14ac:dyDescent="0.2"/>
    <row r="4957" customFormat="1" ht="16" customHeight="1" x14ac:dyDescent="0.2"/>
    <row r="4958" customFormat="1" ht="16" customHeight="1" x14ac:dyDescent="0.2"/>
    <row r="4959" customFormat="1" ht="16" customHeight="1" x14ac:dyDescent="0.2"/>
    <row r="4960" customFormat="1" ht="16" customHeight="1" x14ac:dyDescent="0.2"/>
    <row r="4961" customFormat="1" ht="16" customHeight="1" x14ac:dyDescent="0.2"/>
    <row r="4962" customFormat="1" ht="16" customHeight="1" x14ac:dyDescent="0.2"/>
    <row r="4963" customFormat="1" ht="16" customHeight="1" x14ac:dyDescent="0.2"/>
    <row r="4964" customFormat="1" ht="16" customHeight="1" x14ac:dyDescent="0.2"/>
    <row r="4965" customFormat="1" ht="16" customHeight="1" x14ac:dyDescent="0.2"/>
    <row r="4966" customFormat="1" ht="16" customHeight="1" x14ac:dyDescent="0.2"/>
    <row r="4967" customFormat="1" ht="16" customHeight="1" x14ac:dyDescent="0.2"/>
    <row r="4968" customFormat="1" ht="16" customHeight="1" x14ac:dyDescent="0.2"/>
    <row r="4969" customFormat="1" ht="16" customHeight="1" x14ac:dyDescent="0.2"/>
    <row r="4970" customFormat="1" ht="16" customHeight="1" x14ac:dyDescent="0.2"/>
    <row r="4971" customFormat="1" ht="16" customHeight="1" x14ac:dyDescent="0.2"/>
    <row r="4972" customFormat="1" ht="16" customHeight="1" x14ac:dyDescent="0.2"/>
    <row r="4973" customFormat="1" ht="16" customHeight="1" x14ac:dyDescent="0.2"/>
    <row r="4974" customFormat="1" ht="16" customHeight="1" x14ac:dyDescent="0.2"/>
    <row r="4975" customFormat="1" ht="16" customHeight="1" x14ac:dyDescent="0.2"/>
    <row r="4976" customFormat="1" ht="16" customHeight="1" x14ac:dyDescent="0.2"/>
    <row r="4977" customFormat="1" ht="16" customHeight="1" x14ac:dyDescent="0.2"/>
    <row r="4978" customFormat="1" ht="16" customHeight="1" x14ac:dyDescent="0.2"/>
    <row r="4979" customFormat="1" ht="16" customHeight="1" x14ac:dyDescent="0.2"/>
    <row r="4980" customFormat="1" ht="16" customHeight="1" x14ac:dyDescent="0.2"/>
    <row r="4981" customFormat="1" ht="16" customHeight="1" x14ac:dyDescent="0.2"/>
    <row r="4982" customFormat="1" ht="16" customHeight="1" x14ac:dyDescent="0.2"/>
    <row r="4983" customFormat="1" ht="16" customHeight="1" x14ac:dyDescent="0.2"/>
    <row r="4984" customFormat="1" ht="16" customHeight="1" x14ac:dyDescent="0.2"/>
    <row r="4985" customFormat="1" ht="16" customHeight="1" x14ac:dyDescent="0.2"/>
    <row r="4986" customFormat="1" ht="16" customHeight="1" x14ac:dyDescent="0.2"/>
    <row r="4987" customFormat="1" ht="16" customHeight="1" x14ac:dyDescent="0.2"/>
    <row r="4988" customFormat="1" ht="16" customHeight="1" x14ac:dyDescent="0.2"/>
    <row r="4989" customFormat="1" ht="16" customHeight="1" x14ac:dyDescent="0.2"/>
    <row r="4990" customFormat="1" ht="16" customHeight="1" x14ac:dyDescent="0.2"/>
    <row r="4991" customFormat="1" ht="16" customHeight="1" x14ac:dyDescent="0.2"/>
    <row r="4992" customFormat="1" ht="16" customHeight="1" x14ac:dyDescent="0.2"/>
    <row r="4993" customFormat="1" ht="16" customHeight="1" x14ac:dyDescent="0.2"/>
    <row r="4994" customFormat="1" ht="16" customHeight="1" x14ac:dyDescent="0.2"/>
    <row r="4995" customFormat="1" ht="16" customHeight="1" x14ac:dyDescent="0.2"/>
    <row r="4996" customFormat="1" ht="16" customHeight="1" x14ac:dyDescent="0.2"/>
    <row r="4997" customFormat="1" ht="16" customHeight="1" x14ac:dyDescent="0.2"/>
    <row r="4998" customFormat="1" ht="16" customHeight="1" x14ac:dyDescent="0.2"/>
    <row r="4999" customFormat="1" ht="16" customHeight="1" x14ac:dyDescent="0.2"/>
    <row r="5000" customFormat="1" ht="16" customHeight="1" x14ac:dyDescent="0.2"/>
    <row r="5001" customFormat="1" ht="16" customHeight="1" x14ac:dyDescent="0.2"/>
    <row r="5002" customFormat="1" ht="16" customHeight="1" x14ac:dyDescent="0.2"/>
    <row r="5003" customFormat="1" ht="16" customHeight="1" x14ac:dyDescent="0.2"/>
    <row r="5004" customFormat="1" ht="16" customHeight="1" x14ac:dyDescent="0.2"/>
    <row r="5005" customFormat="1" ht="16" customHeight="1" x14ac:dyDescent="0.2"/>
    <row r="5006" customFormat="1" ht="16" customHeight="1" x14ac:dyDescent="0.2"/>
    <row r="5007" customFormat="1" ht="16" customHeight="1" x14ac:dyDescent="0.2"/>
    <row r="5008" customFormat="1" ht="16" customHeight="1" x14ac:dyDescent="0.2"/>
    <row r="5009" customFormat="1" ht="16" customHeight="1" x14ac:dyDescent="0.2"/>
    <row r="5010" customFormat="1" ht="16" customHeight="1" x14ac:dyDescent="0.2"/>
    <row r="5011" customFormat="1" ht="16" customHeight="1" x14ac:dyDescent="0.2"/>
    <row r="5012" customFormat="1" ht="16" customHeight="1" x14ac:dyDescent="0.2"/>
    <row r="5013" customFormat="1" ht="16" customHeight="1" x14ac:dyDescent="0.2"/>
    <row r="5014" customFormat="1" ht="16" customHeight="1" x14ac:dyDescent="0.2"/>
    <row r="5015" customFormat="1" ht="16" customHeight="1" x14ac:dyDescent="0.2"/>
    <row r="5016" customFormat="1" ht="16" customHeight="1" x14ac:dyDescent="0.2"/>
    <row r="5017" customFormat="1" ht="16" customHeight="1" x14ac:dyDescent="0.2"/>
    <row r="5018" customFormat="1" ht="16" customHeight="1" x14ac:dyDescent="0.2"/>
    <row r="5019" customFormat="1" ht="16" customHeight="1" x14ac:dyDescent="0.2"/>
    <row r="5020" customFormat="1" ht="16" customHeight="1" x14ac:dyDescent="0.2"/>
    <row r="5021" customFormat="1" ht="16" customHeight="1" x14ac:dyDescent="0.2"/>
    <row r="5022" customFormat="1" ht="16" customHeight="1" x14ac:dyDescent="0.2"/>
    <row r="5023" customFormat="1" ht="16" customHeight="1" x14ac:dyDescent="0.2"/>
    <row r="5024" customFormat="1" ht="16" customHeight="1" x14ac:dyDescent="0.2"/>
    <row r="5025" customFormat="1" ht="16" customHeight="1" x14ac:dyDescent="0.2"/>
    <row r="5026" customFormat="1" ht="16" customHeight="1" x14ac:dyDescent="0.2"/>
    <row r="5027" customFormat="1" ht="16" customHeight="1" x14ac:dyDescent="0.2"/>
    <row r="5028" customFormat="1" ht="16" customHeight="1" x14ac:dyDescent="0.2"/>
    <row r="5029" customFormat="1" ht="16" customHeight="1" x14ac:dyDescent="0.2"/>
    <row r="5030" customFormat="1" ht="16" customHeight="1" x14ac:dyDescent="0.2"/>
    <row r="5031" customFormat="1" ht="16" customHeight="1" x14ac:dyDescent="0.2"/>
    <row r="5032" customFormat="1" ht="16" customHeight="1" x14ac:dyDescent="0.2"/>
    <row r="5033" customFormat="1" ht="16" customHeight="1" x14ac:dyDescent="0.2"/>
    <row r="5034" customFormat="1" ht="16" customHeight="1" x14ac:dyDescent="0.2"/>
    <row r="5035" customFormat="1" ht="16" customHeight="1" x14ac:dyDescent="0.2"/>
    <row r="5036" customFormat="1" ht="16" customHeight="1" x14ac:dyDescent="0.2"/>
    <row r="5037" customFormat="1" ht="16" customHeight="1" x14ac:dyDescent="0.2"/>
    <row r="5038" customFormat="1" ht="16" customHeight="1" x14ac:dyDescent="0.2"/>
    <row r="5039" customFormat="1" ht="16" customHeight="1" x14ac:dyDescent="0.2"/>
    <row r="5040" customFormat="1" ht="16" customHeight="1" x14ac:dyDescent="0.2"/>
    <row r="5041" customFormat="1" ht="16" customHeight="1" x14ac:dyDescent="0.2"/>
    <row r="5042" customFormat="1" ht="16" customHeight="1" x14ac:dyDescent="0.2"/>
    <row r="5043" customFormat="1" ht="16" customHeight="1" x14ac:dyDescent="0.2"/>
    <row r="5044" customFormat="1" ht="16" customHeight="1" x14ac:dyDescent="0.2"/>
    <row r="5045" customFormat="1" ht="16" customHeight="1" x14ac:dyDescent="0.2"/>
    <row r="5046" customFormat="1" ht="16" customHeight="1" x14ac:dyDescent="0.2"/>
    <row r="5047" customFormat="1" ht="16" customHeight="1" x14ac:dyDescent="0.2"/>
    <row r="5048" customFormat="1" ht="16" customHeight="1" x14ac:dyDescent="0.2"/>
    <row r="5049" customFormat="1" ht="16" customHeight="1" x14ac:dyDescent="0.2"/>
    <row r="5050" customFormat="1" ht="16" customHeight="1" x14ac:dyDescent="0.2"/>
    <row r="5051" customFormat="1" ht="16" customHeight="1" x14ac:dyDescent="0.2"/>
    <row r="5052" customFormat="1" ht="16" customHeight="1" x14ac:dyDescent="0.2"/>
    <row r="5053" customFormat="1" ht="16" customHeight="1" x14ac:dyDescent="0.2"/>
    <row r="5054" customFormat="1" ht="16" customHeight="1" x14ac:dyDescent="0.2"/>
    <row r="5055" customFormat="1" ht="16" customHeight="1" x14ac:dyDescent="0.2"/>
    <row r="5056" customFormat="1" ht="16" customHeight="1" x14ac:dyDescent="0.2"/>
    <row r="5057" customFormat="1" ht="16" customHeight="1" x14ac:dyDescent="0.2"/>
    <row r="5058" customFormat="1" ht="16" customHeight="1" x14ac:dyDescent="0.2"/>
    <row r="5059" customFormat="1" ht="16" customHeight="1" x14ac:dyDescent="0.2"/>
    <row r="5060" customFormat="1" ht="16" customHeight="1" x14ac:dyDescent="0.2"/>
    <row r="5061" customFormat="1" ht="16" customHeight="1" x14ac:dyDescent="0.2"/>
    <row r="5062" customFormat="1" ht="16" customHeight="1" x14ac:dyDescent="0.2"/>
    <row r="5063" customFormat="1" ht="16" customHeight="1" x14ac:dyDescent="0.2"/>
    <row r="5064" customFormat="1" ht="16" customHeight="1" x14ac:dyDescent="0.2"/>
    <row r="5065" customFormat="1" ht="16" customHeight="1" x14ac:dyDescent="0.2"/>
    <row r="5066" customFormat="1" ht="16" customHeight="1" x14ac:dyDescent="0.2"/>
    <row r="5067" customFormat="1" ht="16" customHeight="1" x14ac:dyDescent="0.2"/>
    <row r="5068" customFormat="1" ht="16" customHeight="1" x14ac:dyDescent="0.2"/>
    <row r="5069" customFormat="1" ht="16" customHeight="1" x14ac:dyDescent="0.2"/>
    <row r="5070" customFormat="1" ht="16" customHeight="1" x14ac:dyDescent="0.2"/>
    <row r="5071" customFormat="1" ht="16" customHeight="1" x14ac:dyDescent="0.2"/>
    <row r="5072" customFormat="1" ht="16" customHeight="1" x14ac:dyDescent="0.2"/>
    <row r="5073" customFormat="1" ht="16" customHeight="1" x14ac:dyDescent="0.2"/>
    <row r="5074" customFormat="1" ht="16" customHeight="1" x14ac:dyDescent="0.2"/>
    <row r="5075" customFormat="1" ht="16" customHeight="1" x14ac:dyDescent="0.2"/>
    <row r="5076" customFormat="1" ht="16" customHeight="1" x14ac:dyDescent="0.2"/>
    <row r="5077" customFormat="1" ht="16" customHeight="1" x14ac:dyDescent="0.2"/>
    <row r="5078" customFormat="1" ht="16" customHeight="1" x14ac:dyDescent="0.2"/>
    <row r="5079" customFormat="1" ht="16" customHeight="1" x14ac:dyDescent="0.2"/>
    <row r="5080" customFormat="1" ht="16" customHeight="1" x14ac:dyDescent="0.2"/>
    <row r="5081" customFormat="1" ht="16" customHeight="1" x14ac:dyDescent="0.2"/>
    <row r="5082" customFormat="1" ht="16" customHeight="1" x14ac:dyDescent="0.2"/>
    <row r="5083" customFormat="1" ht="16" customHeight="1" x14ac:dyDescent="0.2"/>
    <row r="5084" customFormat="1" ht="16" customHeight="1" x14ac:dyDescent="0.2"/>
    <row r="5085" customFormat="1" ht="16" customHeight="1" x14ac:dyDescent="0.2"/>
    <row r="5086" customFormat="1" ht="16" customHeight="1" x14ac:dyDescent="0.2"/>
    <row r="5087" customFormat="1" ht="16" customHeight="1" x14ac:dyDescent="0.2"/>
    <row r="5088" customFormat="1" ht="16" customHeight="1" x14ac:dyDescent="0.2"/>
    <row r="5089" customFormat="1" ht="16" customHeight="1" x14ac:dyDescent="0.2"/>
    <row r="5090" customFormat="1" ht="16" customHeight="1" x14ac:dyDescent="0.2"/>
    <row r="5091" customFormat="1" ht="16" customHeight="1" x14ac:dyDescent="0.2"/>
    <row r="5092" customFormat="1" ht="16" customHeight="1" x14ac:dyDescent="0.2"/>
    <row r="5093" customFormat="1" ht="16" customHeight="1" x14ac:dyDescent="0.2"/>
    <row r="5094" customFormat="1" ht="16" customHeight="1" x14ac:dyDescent="0.2"/>
    <row r="5095" customFormat="1" ht="16" customHeight="1" x14ac:dyDescent="0.2"/>
    <row r="5096" customFormat="1" ht="16" customHeight="1" x14ac:dyDescent="0.2"/>
    <row r="5097" customFormat="1" ht="16" customHeight="1" x14ac:dyDescent="0.2"/>
    <row r="5098" customFormat="1" ht="16" customHeight="1" x14ac:dyDescent="0.2"/>
    <row r="5099" customFormat="1" ht="16" customHeight="1" x14ac:dyDescent="0.2"/>
    <row r="5100" customFormat="1" ht="16" customHeight="1" x14ac:dyDescent="0.2"/>
    <row r="5101" customFormat="1" ht="16" customHeight="1" x14ac:dyDescent="0.2"/>
    <row r="5102" customFormat="1" ht="16" customHeight="1" x14ac:dyDescent="0.2"/>
    <row r="5103" customFormat="1" ht="16" customHeight="1" x14ac:dyDescent="0.2"/>
    <row r="5104" customFormat="1" ht="16" customHeight="1" x14ac:dyDescent="0.2"/>
    <row r="5105" customFormat="1" ht="16" customHeight="1" x14ac:dyDescent="0.2"/>
    <row r="5106" customFormat="1" ht="16" customHeight="1" x14ac:dyDescent="0.2"/>
    <row r="5107" customFormat="1" ht="16" customHeight="1" x14ac:dyDescent="0.2"/>
    <row r="5108" customFormat="1" ht="16" customHeight="1" x14ac:dyDescent="0.2"/>
    <row r="5109" customFormat="1" ht="16" customHeight="1" x14ac:dyDescent="0.2"/>
    <row r="5110" customFormat="1" ht="16" customHeight="1" x14ac:dyDescent="0.2"/>
    <row r="5111" customFormat="1" ht="16" customHeight="1" x14ac:dyDescent="0.2"/>
    <row r="5112" customFormat="1" ht="16" customHeight="1" x14ac:dyDescent="0.2"/>
    <row r="5113" customFormat="1" ht="16" customHeight="1" x14ac:dyDescent="0.2"/>
    <row r="5114" customFormat="1" ht="16" customHeight="1" x14ac:dyDescent="0.2"/>
    <row r="5115" customFormat="1" ht="16" customHeight="1" x14ac:dyDescent="0.2"/>
    <row r="5116" customFormat="1" ht="16" customHeight="1" x14ac:dyDescent="0.2"/>
    <row r="5117" customFormat="1" ht="16" customHeight="1" x14ac:dyDescent="0.2"/>
    <row r="5118" customFormat="1" ht="16" customHeight="1" x14ac:dyDescent="0.2"/>
    <row r="5119" customFormat="1" ht="16" customHeight="1" x14ac:dyDescent="0.2"/>
    <row r="5120" customFormat="1" ht="16" customHeight="1" x14ac:dyDescent="0.2"/>
    <row r="5121" customFormat="1" ht="16" customHeight="1" x14ac:dyDescent="0.2"/>
    <row r="5122" customFormat="1" ht="16" customHeight="1" x14ac:dyDescent="0.2"/>
    <row r="5123" customFormat="1" ht="16" customHeight="1" x14ac:dyDescent="0.2"/>
    <row r="5124" customFormat="1" ht="16" customHeight="1" x14ac:dyDescent="0.2"/>
    <row r="5125" customFormat="1" ht="16" customHeight="1" x14ac:dyDescent="0.2"/>
    <row r="5126" customFormat="1" ht="16" customHeight="1" x14ac:dyDescent="0.2"/>
    <row r="5127" customFormat="1" ht="16" customHeight="1" x14ac:dyDescent="0.2"/>
    <row r="5128" customFormat="1" ht="16" customHeight="1" x14ac:dyDescent="0.2"/>
    <row r="5129" customFormat="1" ht="16" customHeight="1" x14ac:dyDescent="0.2"/>
    <row r="5130" customFormat="1" ht="16" customHeight="1" x14ac:dyDescent="0.2"/>
    <row r="5131" customFormat="1" ht="16" customHeight="1" x14ac:dyDescent="0.2"/>
    <row r="5132" customFormat="1" ht="16" customHeight="1" x14ac:dyDescent="0.2"/>
    <row r="5133" customFormat="1" ht="16" customHeight="1" x14ac:dyDescent="0.2"/>
    <row r="5134" customFormat="1" ht="16" customHeight="1" x14ac:dyDescent="0.2"/>
    <row r="5135" customFormat="1" ht="16" customHeight="1" x14ac:dyDescent="0.2"/>
    <row r="5136" customFormat="1" ht="16" customHeight="1" x14ac:dyDescent="0.2"/>
    <row r="5137" customFormat="1" ht="16" customHeight="1" x14ac:dyDescent="0.2"/>
    <row r="5138" customFormat="1" ht="16" customHeight="1" x14ac:dyDescent="0.2"/>
    <row r="5139" customFormat="1" ht="16" customHeight="1" x14ac:dyDescent="0.2"/>
    <row r="5140" customFormat="1" ht="16" customHeight="1" x14ac:dyDescent="0.2"/>
    <row r="5141" customFormat="1" ht="16" customHeight="1" x14ac:dyDescent="0.2"/>
    <row r="5142" customFormat="1" ht="16" customHeight="1" x14ac:dyDescent="0.2"/>
    <row r="5143" customFormat="1" ht="16" customHeight="1" x14ac:dyDescent="0.2"/>
    <row r="5144" customFormat="1" ht="16" customHeight="1" x14ac:dyDescent="0.2"/>
    <row r="5145" customFormat="1" ht="16" customHeight="1" x14ac:dyDescent="0.2"/>
    <row r="5146" customFormat="1" ht="16" customHeight="1" x14ac:dyDescent="0.2"/>
    <row r="5147" customFormat="1" ht="16" customHeight="1" x14ac:dyDescent="0.2"/>
    <row r="5148" customFormat="1" ht="16" customHeight="1" x14ac:dyDescent="0.2"/>
    <row r="5149" customFormat="1" ht="16" customHeight="1" x14ac:dyDescent="0.2"/>
    <row r="5150" customFormat="1" ht="16" customHeight="1" x14ac:dyDescent="0.2"/>
    <row r="5151" customFormat="1" ht="16" customHeight="1" x14ac:dyDescent="0.2"/>
    <row r="5152" customFormat="1" ht="16" customHeight="1" x14ac:dyDescent="0.2"/>
    <row r="5153" customFormat="1" ht="16" customHeight="1" x14ac:dyDescent="0.2"/>
    <row r="5154" customFormat="1" ht="16" customHeight="1" x14ac:dyDescent="0.2"/>
    <row r="5155" customFormat="1" ht="16" customHeight="1" x14ac:dyDescent="0.2"/>
    <row r="5156" customFormat="1" ht="16" customHeight="1" x14ac:dyDescent="0.2"/>
    <row r="5157" customFormat="1" ht="16" customHeight="1" x14ac:dyDescent="0.2"/>
    <row r="5158" customFormat="1" ht="16" customHeight="1" x14ac:dyDescent="0.2"/>
    <row r="5159" customFormat="1" ht="16" customHeight="1" x14ac:dyDescent="0.2"/>
    <row r="5160" customFormat="1" ht="16" customHeight="1" x14ac:dyDescent="0.2"/>
    <row r="5161" customFormat="1" ht="16" customHeight="1" x14ac:dyDescent="0.2"/>
    <row r="5162" customFormat="1" ht="16" customHeight="1" x14ac:dyDescent="0.2"/>
    <row r="5163" customFormat="1" ht="16" customHeight="1" x14ac:dyDescent="0.2"/>
    <row r="5164" customFormat="1" ht="16" customHeight="1" x14ac:dyDescent="0.2"/>
    <row r="5165" customFormat="1" ht="16" customHeight="1" x14ac:dyDescent="0.2"/>
    <row r="5166" customFormat="1" ht="16" customHeight="1" x14ac:dyDescent="0.2"/>
    <row r="5167" customFormat="1" ht="16" customHeight="1" x14ac:dyDescent="0.2"/>
    <row r="5168" customFormat="1" ht="16" customHeight="1" x14ac:dyDescent="0.2"/>
    <row r="5169" customFormat="1" ht="16" customHeight="1" x14ac:dyDescent="0.2"/>
    <row r="5170" customFormat="1" ht="16" customHeight="1" x14ac:dyDescent="0.2"/>
    <row r="5171" customFormat="1" ht="16" customHeight="1" x14ac:dyDescent="0.2"/>
    <row r="5172" customFormat="1" ht="16" customHeight="1" x14ac:dyDescent="0.2"/>
    <row r="5173" customFormat="1" ht="16" customHeight="1" x14ac:dyDescent="0.2"/>
    <row r="5174" customFormat="1" ht="16" customHeight="1" x14ac:dyDescent="0.2"/>
    <row r="5175" customFormat="1" ht="16" customHeight="1" x14ac:dyDescent="0.2"/>
    <row r="5176" customFormat="1" ht="16" customHeight="1" x14ac:dyDescent="0.2"/>
    <row r="5177" customFormat="1" ht="16" customHeight="1" x14ac:dyDescent="0.2"/>
    <row r="5178" customFormat="1" ht="16" customHeight="1" x14ac:dyDescent="0.2"/>
    <row r="5179" customFormat="1" ht="16" customHeight="1" x14ac:dyDescent="0.2"/>
    <row r="5180" customFormat="1" ht="16" customHeight="1" x14ac:dyDescent="0.2"/>
    <row r="5181" customFormat="1" ht="16" customHeight="1" x14ac:dyDescent="0.2"/>
    <row r="5182" customFormat="1" ht="16" customHeight="1" x14ac:dyDescent="0.2"/>
    <row r="5183" customFormat="1" ht="16" customHeight="1" x14ac:dyDescent="0.2"/>
    <row r="5184" customFormat="1" ht="16" customHeight="1" x14ac:dyDescent="0.2"/>
    <row r="5185" customFormat="1" ht="16" customHeight="1" x14ac:dyDescent="0.2"/>
    <row r="5186" customFormat="1" ht="16" customHeight="1" x14ac:dyDescent="0.2"/>
    <row r="5187" customFormat="1" ht="16" customHeight="1" x14ac:dyDescent="0.2"/>
    <row r="5188" customFormat="1" ht="16" customHeight="1" x14ac:dyDescent="0.2"/>
    <row r="5189" customFormat="1" ht="16" customHeight="1" x14ac:dyDescent="0.2"/>
    <row r="5190" customFormat="1" ht="16" customHeight="1" x14ac:dyDescent="0.2"/>
    <row r="5191" customFormat="1" ht="16" customHeight="1" x14ac:dyDescent="0.2"/>
    <row r="5192" customFormat="1" ht="16" customHeight="1" x14ac:dyDescent="0.2"/>
    <row r="5193" customFormat="1" ht="16" customHeight="1" x14ac:dyDescent="0.2"/>
    <row r="5194" customFormat="1" ht="16" customHeight="1" x14ac:dyDescent="0.2"/>
    <row r="5195" customFormat="1" ht="16" customHeight="1" x14ac:dyDescent="0.2"/>
    <row r="5196" customFormat="1" ht="16" customHeight="1" x14ac:dyDescent="0.2"/>
    <row r="5197" customFormat="1" ht="16" customHeight="1" x14ac:dyDescent="0.2"/>
    <row r="5198" customFormat="1" ht="16" customHeight="1" x14ac:dyDescent="0.2"/>
    <row r="5199" customFormat="1" ht="16" customHeight="1" x14ac:dyDescent="0.2"/>
    <row r="5200" customFormat="1" ht="16" customHeight="1" x14ac:dyDescent="0.2"/>
    <row r="5201" customFormat="1" ht="16" customHeight="1" x14ac:dyDescent="0.2"/>
    <row r="5202" customFormat="1" ht="16" customHeight="1" x14ac:dyDescent="0.2"/>
    <row r="5203" customFormat="1" ht="16" customHeight="1" x14ac:dyDescent="0.2"/>
    <row r="5204" customFormat="1" ht="16" customHeight="1" x14ac:dyDescent="0.2"/>
    <row r="5205" customFormat="1" ht="16" customHeight="1" x14ac:dyDescent="0.2"/>
    <row r="5206" customFormat="1" ht="16" customHeight="1" x14ac:dyDescent="0.2"/>
    <row r="5207" customFormat="1" ht="16" customHeight="1" x14ac:dyDescent="0.2"/>
    <row r="5208" customFormat="1" ht="16" customHeight="1" x14ac:dyDescent="0.2"/>
    <row r="5209" customFormat="1" ht="16" customHeight="1" x14ac:dyDescent="0.2"/>
    <row r="5210" customFormat="1" ht="16" customHeight="1" x14ac:dyDescent="0.2"/>
    <row r="5211" customFormat="1" ht="16" customHeight="1" x14ac:dyDescent="0.2"/>
    <row r="5212" customFormat="1" ht="16" customHeight="1" x14ac:dyDescent="0.2"/>
    <row r="5213" customFormat="1" ht="16" customHeight="1" x14ac:dyDescent="0.2"/>
    <row r="5214" customFormat="1" ht="16" customHeight="1" x14ac:dyDescent="0.2"/>
    <row r="5215" customFormat="1" ht="16" customHeight="1" x14ac:dyDescent="0.2"/>
    <row r="5216" customFormat="1" ht="16" customHeight="1" x14ac:dyDescent="0.2"/>
    <row r="5217" customFormat="1" ht="16" customHeight="1" x14ac:dyDescent="0.2"/>
    <row r="5218" customFormat="1" ht="16" customHeight="1" x14ac:dyDescent="0.2"/>
    <row r="5219" customFormat="1" ht="16" customHeight="1" x14ac:dyDescent="0.2"/>
    <row r="5220" customFormat="1" ht="16" customHeight="1" x14ac:dyDescent="0.2"/>
    <row r="5221" customFormat="1" ht="16" customHeight="1" x14ac:dyDescent="0.2"/>
    <row r="5222" customFormat="1" ht="16" customHeight="1" x14ac:dyDescent="0.2"/>
    <row r="5223" customFormat="1" ht="16" customHeight="1" x14ac:dyDescent="0.2"/>
    <row r="5224" customFormat="1" ht="16" customHeight="1" x14ac:dyDescent="0.2"/>
    <row r="5225" customFormat="1" ht="16" customHeight="1" x14ac:dyDescent="0.2"/>
    <row r="5226" customFormat="1" ht="16" customHeight="1" x14ac:dyDescent="0.2"/>
    <row r="5227" customFormat="1" ht="16" customHeight="1" x14ac:dyDescent="0.2"/>
    <row r="5228" customFormat="1" ht="16" customHeight="1" x14ac:dyDescent="0.2"/>
    <row r="5229" customFormat="1" ht="16" customHeight="1" x14ac:dyDescent="0.2"/>
    <row r="5230" customFormat="1" ht="16" customHeight="1" x14ac:dyDescent="0.2"/>
    <row r="5231" customFormat="1" ht="16" customHeight="1" x14ac:dyDescent="0.2"/>
    <row r="5232" customFormat="1" ht="16" customHeight="1" x14ac:dyDescent="0.2"/>
    <row r="5233" customFormat="1" ht="16" customHeight="1" x14ac:dyDescent="0.2"/>
    <row r="5234" customFormat="1" ht="16" customHeight="1" x14ac:dyDescent="0.2"/>
    <row r="5235" customFormat="1" ht="16" customHeight="1" x14ac:dyDescent="0.2"/>
    <row r="5236" customFormat="1" ht="16" customHeight="1" x14ac:dyDescent="0.2"/>
    <row r="5237" customFormat="1" ht="16" customHeight="1" x14ac:dyDescent="0.2"/>
    <row r="5238" customFormat="1" ht="16" customHeight="1" x14ac:dyDescent="0.2"/>
    <row r="5239" customFormat="1" ht="16" customHeight="1" x14ac:dyDescent="0.2"/>
    <row r="5240" customFormat="1" ht="16" customHeight="1" x14ac:dyDescent="0.2"/>
    <row r="5241" customFormat="1" ht="16" customHeight="1" x14ac:dyDescent="0.2"/>
    <row r="5242" customFormat="1" ht="16" customHeight="1" x14ac:dyDescent="0.2"/>
    <row r="5243" customFormat="1" ht="16" customHeight="1" x14ac:dyDescent="0.2"/>
    <row r="5244" customFormat="1" ht="16" customHeight="1" x14ac:dyDescent="0.2"/>
    <row r="5245" customFormat="1" ht="16" customHeight="1" x14ac:dyDescent="0.2"/>
    <row r="5246" customFormat="1" ht="16" customHeight="1" x14ac:dyDescent="0.2"/>
    <row r="5247" customFormat="1" ht="16" customHeight="1" x14ac:dyDescent="0.2"/>
    <row r="5248" customFormat="1" ht="16" customHeight="1" x14ac:dyDescent="0.2"/>
    <row r="5249" customFormat="1" ht="16" customHeight="1" x14ac:dyDescent="0.2"/>
    <row r="5250" customFormat="1" ht="16" customHeight="1" x14ac:dyDescent="0.2"/>
    <row r="5251" customFormat="1" ht="16" customHeight="1" x14ac:dyDescent="0.2"/>
    <row r="5252" customFormat="1" ht="16" customHeight="1" x14ac:dyDescent="0.2"/>
    <row r="5253" customFormat="1" ht="16" customHeight="1" x14ac:dyDescent="0.2"/>
    <row r="5254" customFormat="1" ht="16" customHeight="1" x14ac:dyDescent="0.2"/>
    <row r="5255" customFormat="1" ht="16" customHeight="1" x14ac:dyDescent="0.2"/>
    <row r="5256" customFormat="1" ht="16" customHeight="1" x14ac:dyDescent="0.2"/>
    <row r="5257" customFormat="1" ht="16" customHeight="1" x14ac:dyDescent="0.2"/>
    <row r="5258" customFormat="1" ht="16" customHeight="1" x14ac:dyDescent="0.2"/>
    <row r="5259" customFormat="1" ht="16" customHeight="1" x14ac:dyDescent="0.2"/>
    <row r="5260" customFormat="1" ht="16" customHeight="1" x14ac:dyDescent="0.2"/>
    <row r="5261" customFormat="1" ht="16" customHeight="1" x14ac:dyDescent="0.2"/>
    <row r="5262" customFormat="1" ht="16" customHeight="1" x14ac:dyDescent="0.2"/>
    <row r="5263" customFormat="1" ht="16" customHeight="1" x14ac:dyDescent="0.2"/>
    <row r="5264" customFormat="1" ht="16" customHeight="1" x14ac:dyDescent="0.2"/>
    <row r="5265" customFormat="1" ht="16" customHeight="1" x14ac:dyDescent="0.2"/>
    <row r="5266" customFormat="1" ht="16" customHeight="1" x14ac:dyDescent="0.2"/>
    <row r="5267" customFormat="1" ht="16" customHeight="1" x14ac:dyDescent="0.2"/>
    <row r="5268" customFormat="1" ht="16" customHeight="1" x14ac:dyDescent="0.2"/>
    <row r="5269" customFormat="1" ht="16" customHeight="1" x14ac:dyDescent="0.2"/>
    <row r="5270" customFormat="1" ht="16" customHeight="1" x14ac:dyDescent="0.2"/>
    <row r="5271" customFormat="1" ht="16" customHeight="1" x14ac:dyDescent="0.2"/>
    <row r="5272" customFormat="1" ht="16" customHeight="1" x14ac:dyDescent="0.2"/>
    <row r="5273" customFormat="1" ht="16" customHeight="1" x14ac:dyDescent="0.2"/>
    <row r="5274" customFormat="1" ht="16" customHeight="1" x14ac:dyDescent="0.2"/>
    <row r="5275" customFormat="1" ht="16" customHeight="1" x14ac:dyDescent="0.2"/>
    <row r="5276" customFormat="1" ht="16" customHeight="1" x14ac:dyDescent="0.2"/>
    <row r="5277" customFormat="1" ht="16" customHeight="1" x14ac:dyDescent="0.2"/>
    <row r="5278" customFormat="1" ht="16" customHeight="1" x14ac:dyDescent="0.2"/>
    <row r="5279" customFormat="1" ht="16" customHeight="1" x14ac:dyDescent="0.2"/>
    <row r="5280" customFormat="1" ht="16" customHeight="1" x14ac:dyDescent="0.2"/>
    <row r="5281" customFormat="1" ht="16" customHeight="1" x14ac:dyDescent="0.2"/>
    <row r="5282" customFormat="1" ht="16" customHeight="1" x14ac:dyDescent="0.2"/>
    <row r="5283" customFormat="1" ht="16" customHeight="1" x14ac:dyDescent="0.2"/>
    <row r="5284" customFormat="1" ht="16" customHeight="1" x14ac:dyDescent="0.2"/>
    <row r="5285" customFormat="1" ht="16" customHeight="1" x14ac:dyDescent="0.2"/>
    <row r="5286" customFormat="1" ht="16" customHeight="1" x14ac:dyDescent="0.2"/>
    <row r="5287" customFormat="1" ht="16" customHeight="1" x14ac:dyDescent="0.2"/>
    <row r="5288" customFormat="1" ht="16" customHeight="1" x14ac:dyDescent="0.2"/>
    <row r="5289" customFormat="1" ht="16" customHeight="1" x14ac:dyDescent="0.2"/>
    <row r="5290" customFormat="1" ht="16" customHeight="1" x14ac:dyDescent="0.2"/>
    <row r="5291" customFormat="1" ht="16" customHeight="1" x14ac:dyDescent="0.2"/>
    <row r="5292" customFormat="1" ht="16" customHeight="1" x14ac:dyDescent="0.2"/>
    <row r="5293" customFormat="1" ht="16" customHeight="1" x14ac:dyDescent="0.2"/>
    <row r="5294" customFormat="1" ht="16" customHeight="1" x14ac:dyDescent="0.2"/>
    <row r="5295" customFormat="1" ht="16" customHeight="1" x14ac:dyDescent="0.2"/>
    <row r="5296" customFormat="1" ht="16" customHeight="1" x14ac:dyDescent="0.2"/>
    <row r="5297" customFormat="1" ht="16" customHeight="1" x14ac:dyDescent="0.2"/>
    <row r="5298" customFormat="1" ht="16" customHeight="1" x14ac:dyDescent="0.2"/>
    <row r="5299" customFormat="1" ht="16" customHeight="1" x14ac:dyDescent="0.2"/>
    <row r="5300" customFormat="1" ht="16" customHeight="1" x14ac:dyDescent="0.2"/>
    <row r="5301" customFormat="1" ht="16" customHeight="1" x14ac:dyDescent="0.2"/>
    <row r="5302" customFormat="1" ht="16" customHeight="1" x14ac:dyDescent="0.2"/>
    <row r="5303" customFormat="1" ht="16" customHeight="1" x14ac:dyDescent="0.2"/>
    <row r="5304" customFormat="1" ht="16" customHeight="1" x14ac:dyDescent="0.2"/>
    <row r="5305" customFormat="1" ht="16" customHeight="1" x14ac:dyDescent="0.2"/>
    <row r="5306" customFormat="1" ht="16" customHeight="1" x14ac:dyDescent="0.2"/>
    <row r="5307" customFormat="1" ht="16" customHeight="1" x14ac:dyDescent="0.2"/>
    <row r="5308" customFormat="1" ht="16" customHeight="1" x14ac:dyDescent="0.2"/>
    <row r="5309" customFormat="1" ht="16" customHeight="1" x14ac:dyDescent="0.2"/>
    <row r="5310" customFormat="1" ht="16" customHeight="1" x14ac:dyDescent="0.2"/>
    <row r="5311" customFormat="1" ht="16" customHeight="1" x14ac:dyDescent="0.2"/>
    <row r="5312" customFormat="1" ht="16" customHeight="1" x14ac:dyDescent="0.2"/>
    <row r="5313" customFormat="1" ht="16" customHeight="1" x14ac:dyDescent="0.2"/>
    <row r="5314" customFormat="1" ht="16" customHeight="1" x14ac:dyDescent="0.2"/>
    <row r="5315" customFormat="1" ht="16" customHeight="1" x14ac:dyDescent="0.2"/>
    <row r="5316" customFormat="1" ht="16" customHeight="1" x14ac:dyDescent="0.2"/>
    <row r="5317" customFormat="1" ht="16" customHeight="1" x14ac:dyDescent="0.2"/>
    <row r="5318" customFormat="1" ht="16" customHeight="1" x14ac:dyDescent="0.2"/>
    <row r="5319" customFormat="1" ht="16" customHeight="1" x14ac:dyDescent="0.2"/>
    <row r="5320" customFormat="1" ht="16" customHeight="1" x14ac:dyDescent="0.2"/>
    <row r="5321" customFormat="1" ht="16" customHeight="1" x14ac:dyDescent="0.2"/>
    <row r="5322" customFormat="1" ht="16" customHeight="1" x14ac:dyDescent="0.2"/>
    <row r="5323" customFormat="1" ht="16" customHeight="1" x14ac:dyDescent="0.2"/>
    <row r="5324" customFormat="1" ht="16" customHeight="1" x14ac:dyDescent="0.2"/>
    <row r="5325" customFormat="1" ht="16" customHeight="1" x14ac:dyDescent="0.2"/>
    <row r="5326" customFormat="1" ht="16" customHeight="1" x14ac:dyDescent="0.2"/>
    <row r="5327" customFormat="1" ht="16" customHeight="1" x14ac:dyDescent="0.2"/>
    <row r="5328" customFormat="1" ht="16" customHeight="1" x14ac:dyDescent="0.2"/>
    <row r="5329" customFormat="1" ht="16" customHeight="1" x14ac:dyDescent="0.2"/>
    <row r="5330" customFormat="1" ht="16" customHeight="1" x14ac:dyDescent="0.2"/>
    <row r="5331" customFormat="1" ht="16" customHeight="1" x14ac:dyDescent="0.2"/>
    <row r="5332" customFormat="1" ht="16" customHeight="1" x14ac:dyDescent="0.2"/>
    <row r="5333" customFormat="1" ht="16" customHeight="1" x14ac:dyDescent="0.2"/>
    <row r="5334" customFormat="1" ht="16" customHeight="1" x14ac:dyDescent="0.2"/>
    <row r="5335" customFormat="1" ht="16" customHeight="1" x14ac:dyDescent="0.2"/>
    <row r="5336" customFormat="1" ht="16" customHeight="1" x14ac:dyDescent="0.2"/>
    <row r="5337" customFormat="1" ht="16" customHeight="1" x14ac:dyDescent="0.2"/>
    <row r="5338" customFormat="1" ht="16" customHeight="1" x14ac:dyDescent="0.2"/>
    <row r="5339" customFormat="1" ht="16" customHeight="1" x14ac:dyDescent="0.2"/>
    <row r="5340" customFormat="1" ht="16" customHeight="1" x14ac:dyDescent="0.2"/>
    <row r="5341" customFormat="1" ht="16" customHeight="1" x14ac:dyDescent="0.2"/>
    <row r="5342" customFormat="1" ht="16" customHeight="1" x14ac:dyDescent="0.2"/>
    <row r="5343" customFormat="1" ht="16" customHeight="1" x14ac:dyDescent="0.2"/>
    <row r="5344" customFormat="1" ht="16" customHeight="1" x14ac:dyDescent="0.2"/>
    <row r="5345" customFormat="1" ht="16" customHeight="1" x14ac:dyDescent="0.2"/>
    <row r="5346" customFormat="1" ht="16" customHeight="1" x14ac:dyDescent="0.2"/>
    <row r="5347" customFormat="1" ht="16" customHeight="1" x14ac:dyDescent="0.2"/>
    <row r="5348" customFormat="1" ht="16" customHeight="1" x14ac:dyDescent="0.2"/>
    <row r="5349" customFormat="1" ht="16" customHeight="1" x14ac:dyDescent="0.2"/>
    <row r="5350" customFormat="1" ht="16" customHeight="1" x14ac:dyDescent="0.2"/>
    <row r="5351" customFormat="1" ht="16" customHeight="1" x14ac:dyDescent="0.2"/>
    <row r="5352" customFormat="1" ht="16" customHeight="1" x14ac:dyDescent="0.2"/>
    <row r="5353" customFormat="1" ht="16" customHeight="1" x14ac:dyDescent="0.2"/>
    <row r="5354" customFormat="1" ht="16" customHeight="1" x14ac:dyDescent="0.2"/>
    <row r="5355" customFormat="1" ht="16" customHeight="1" x14ac:dyDescent="0.2"/>
    <row r="5356" customFormat="1" ht="16" customHeight="1" x14ac:dyDescent="0.2"/>
    <row r="5357" customFormat="1" ht="16" customHeight="1" x14ac:dyDescent="0.2"/>
    <row r="5358" customFormat="1" ht="16" customHeight="1" x14ac:dyDescent="0.2"/>
    <row r="5359" customFormat="1" ht="16" customHeight="1" x14ac:dyDescent="0.2"/>
    <row r="5360" customFormat="1" ht="16" customHeight="1" x14ac:dyDescent="0.2"/>
    <row r="5361" customFormat="1" ht="16" customHeight="1" x14ac:dyDescent="0.2"/>
    <row r="5362" customFormat="1" ht="16" customHeight="1" x14ac:dyDescent="0.2"/>
    <row r="5363" customFormat="1" ht="16" customHeight="1" x14ac:dyDescent="0.2"/>
    <row r="5364" customFormat="1" ht="16" customHeight="1" x14ac:dyDescent="0.2"/>
    <row r="5365" customFormat="1" ht="16" customHeight="1" x14ac:dyDescent="0.2"/>
    <row r="5366" customFormat="1" ht="16" customHeight="1" x14ac:dyDescent="0.2"/>
    <row r="5367" customFormat="1" ht="16" customHeight="1" x14ac:dyDescent="0.2"/>
    <row r="5368" customFormat="1" ht="16" customHeight="1" x14ac:dyDescent="0.2"/>
    <row r="5369" customFormat="1" ht="16" customHeight="1" x14ac:dyDescent="0.2"/>
    <row r="5370" customFormat="1" ht="16" customHeight="1" x14ac:dyDescent="0.2"/>
    <row r="5371" customFormat="1" ht="16" customHeight="1" x14ac:dyDescent="0.2"/>
    <row r="5372" customFormat="1" ht="16" customHeight="1" x14ac:dyDescent="0.2"/>
    <row r="5373" customFormat="1" ht="16" customHeight="1" x14ac:dyDescent="0.2"/>
    <row r="5374" customFormat="1" ht="16" customHeight="1" x14ac:dyDescent="0.2"/>
    <row r="5375" customFormat="1" ht="16" customHeight="1" x14ac:dyDescent="0.2"/>
    <row r="5376" customFormat="1" ht="16" customHeight="1" x14ac:dyDescent="0.2"/>
    <row r="5377" customFormat="1" ht="16" customHeight="1" x14ac:dyDescent="0.2"/>
    <row r="5378" customFormat="1" ht="16" customHeight="1" x14ac:dyDescent="0.2"/>
    <row r="5379" customFormat="1" ht="16" customHeight="1" x14ac:dyDescent="0.2"/>
    <row r="5380" customFormat="1" ht="16" customHeight="1" x14ac:dyDescent="0.2"/>
    <row r="5381" customFormat="1" ht="16" customHeight="1" x14ac:dyDescent="0.2"/>
    <row r="5382" customFormat="1" ht="16" customHeight="1" x14ac:dyDescent="0.2"/>
    <row r="5383" customFormat="1" ht="16" customHeight="1" x14ac:dyDescent="0.2"/>
    <row r="5384" customFormat="1" ht="16" customHeight="1" x14ac:dyDescent="0.2"/>
    <row r="5385" customFormat="1" ht="16" customHeight="1" x14ac:dyDescent="0.2"/>
    <row r="5386" customFormat="1" ht="16" customHeight="1" x14ac:dyDescent="0.2"/>
    <row r="5387" customFormat="1" ht="16" customHeight="1" x14ac:dyDescent="0.2"/>
    <row r="5388" customFormat="1" ht="16" customHeight="1" x14ac:dyDescent="0.2"/>
    <row r="5389" customFormat="1" ht="16" customHeight="1" x14ac:dyDescent="0.2"/>
    <row r="5390" customFormat="1" ht="16" customHeight="1" x14ac:dyDescent="0.2"/>
    <row r="5391" customFormat="1" ht="16" customHeight="1" x14ac:dyDescent="0.2"/>
    <row r="5392" customFormat="1" ht="16" customHeight="1" x14ac:dyDescent="0.2"/>
    <row r="5393" customFormat="1" ht="16" customHeight="1" x14ac:dyDescent="0.2"/>
    <row r="5394" customFormat="1" ht="16" customHeight="1" x14ac:dyDescent="0.2"/>
    <row r="5395" customFormat="1" ht="16" customHeight="1" x14ac:dyDescent="0.2"/>
    <row r="5396" customFormat="1" ht="16" customHeight="1" x14ac:dyDescent="0.2"/>
    <row r="5397" customFormat="1" ht="16" customHeight="1" x14ac:dyDescent="0.2"/>
    <row r="5398" customFormat="1" ht="16" customHeight="1" x14ac:dyDescent="0.2"/>
    <row r="5399" customFormat="1" ht="16" customHeight="1" x14ac:dyDescent="0.2"/>
    <row r="5400" customFormat="1" ht="16" customHeight="1" x14ac:dyDescent="0.2"/>
    <row r="5401" customFormat="1" ht="16" customHeight="1" x14ac:dyDescent="0.2"/>
    <row r="5402" customFormat="1" ht="16" customHeight="1" x14ac:dyDescent="0.2"/>
    <row r="5403" customFormat="1" ht="16" customHeight="1" x14ac:dyDescent="0.2"/>
    <row r="5404" customFormat="1" ht="16" customHeight="1" x14ac:dyDescent="0.2"/>
    <row r="5405" customFormat="1" ht="16" customHeight="1" x14ac:dyDescent="0.2"/>
    <row r="5406" customFormat="1" ht="16" customHeight="1" x14ac:dyDescent="0.2"/>
    <row r="5407" customFormat="1" ht="16" customHeight="1" x14ac:dyDescent="0.2"/>
    <row r="5408" customFormat="1" ht="16" customHeight="1" x14ac:dyDescent="0.2"/>
    <row r="5409" customFormat="1" ht="16" customHeight="1" x14ac:dyDescent="0.2"/>
    <row r="5410" customFormat="1" ht="16" customHeight="1" x14ac:dyDescent="0.2"/>
    <row r="5411" customFormat="1" ht="16" customHeight="1" x14ac:dyDescent="0.2"/>
    <row r="5412" customFormat="1" ht="16" customHeight="1" x14ac:dyDescent="0.2"/>
    <row r="5413" customFormat="1" ht="16" customHeight="1" x14ac:dyDescent="0.2"/>
    <row r="5414" customFormat="1" ht="16" customHeight="1" x14ac:dyDescent="0.2"/>
    <row r="5415" customFormat="1" ht="16" customHeight="1" x14ac:dyDescent="0.2"/>
    <row r="5416" customFormat="1" ht="16" customHeight="1" x14ac:dyDescent="0.2"/>
    <row r="5417" customFormat="1" ht="16" customHeight="1" x14ac:dyDescent="0.2"/>
    <row r="5418" customFormat="1" ht="16" customHeight="1" x14ac:dyDescent="0.2"/>
    <row r="5419" customFormat="1" ht="16" customHeight="1" x14ac:dyDescent="0.2"/>
    <row r="5420" customFormat="1" ht="16" customHeight="1" x14ac:dyDescent="0.2"/>
    <row r="5421" customFormat="1" ht="16" customHeight="1" x14ac:dyDescent="0.2"/>
    <row r="5422" customFormat="1" ht="16" customHeight="1" x14ac:dyDescent="0.2"/>
    <row r="5423" customFormat="1" ht="16" customHeight="1" x14ac:dyDescent="0.2"/>
    <row r="5424" customFormat="1" ht="16" customHeight="1" x14ac:dyDescent="0.2"/>
    <row r="5425" customFormat="1" ht="16" customHeight="1" x14ac:dyDescent="0.2"/>
    <row r="5426" customFormat="1" ht="16" customHeight="1" x14ac:dyDescent="0.2"/>
    <row r="5427" customFormat="1" ht="16" customHeight="1" x14ac:dyDescent="0.2"/>
    <row r="5428" customFormat="1" ht="16" customHeight="1" x14ac:dyDescent="0.2"/>
    <row r="5429" customFormat="1" ht="16" customHeight="1" x14ac:dyDescent="0.2"/>
    <row r="5430" customFormat="1" ht="16" customHeight="1" x14ac:dyDescent="0.2"/>
    <row r="5431" customFormat="1" ht="16" customHeight="1" x14ac:dyDescent="0.2"/>
    <row r="5432" customFormat="1" ht="16" customHeight="1" x14ac:dyDescent="0.2"/>
    <row r="5433" customFormat="1" ht="16" customHeight="1" x14ac:dyDescent="0.2"/>
    <row r="5434" customFormat="1" ht="16" customHeight="1" x14ac:dyDescent="0.2"/>
    <row r="5435" customFormat="1" ht="16" customHeight="1" x14ac:dyDescent="0.2"/>
    <row r="5436" customFormat="1" ht="16" customHeight="1" x14ac:dyDescent="0.2"/>
    <row r="5437" customFormat="1" ht="16" customHeight="1" x14ac:dyDescent="0.2"/>
    <row r="5438" customFormat="1" ht="16" customHeight="1" x14ac:dyDescent="0.2"/>
    <row r="5439" customFormat="1" ht="16" customHeight="1" x14ac:dyDescent="0.2"/>
    <row r="5440" customFormat="1" ht="16" customHeight="1" x14ac:dyDescent="0.2"/>
    <row r="5441" customFormat="1" ht="16" customHeight="1" x14ac:dyDescent="0.2"/>
    <row r="5442" customFormat="1" ht="16" customHeight="1" x14ac:dyDescent="0.2"/>
    <row r="5443" customFormat="1" ht="16" customHeight="1" x14ac:dyDescent="0.2"/>
    <row r="5444" customFormat="1" ht="16" customHeight="1" x14ac:dyDescent="0.2"/>
    <row r="5445" customFormat="1" ht="16" customHeight="1" x14ac:dyDescent="0.2"/>
    <row r="5446" customFormat="1" ht="16" customHeight="1" x14ac:dyDescent="0.2"/>
    <row r="5447" customFormat="1" ht="16" customHeight="1" x14ac:dyDescent="0.2"/>
    <row r="5448" customFormat="1" ht="16" customHeight="1" x14ac:dyDescent="0.2"/>
    <row r="5449" customFormat="1" ht="16" customHeight="1" x14ac:dyDescent="0.2"/>
    <row r="5450" customFormat="1" ht="16" customHeight="1" x14ac:dyDescent="0.2"/>
    <row r="5451" customFormat="1" ht="16" customHeight="1" x14ac:dyDescent="0.2"/>
    <row r="5452" customFormat="1" ht="16" customHeight="1" x14ac:dyDescent="0.2"/>
    <row r="5453" customFormat="1" ht="16" customHeight="1" x14ac:dyDescent="0.2"/>
    <row r="5454" customFormat="1" ht="16" customHeight="1" x14ac:dyDescent="0.2"/>
    <row r="5455" customFormat="1" ht="16" customHeight="1" x14ac:dyDescent="0.2"/>
    <row r="5456" customFormat="1" ht="16" customHeight="1" x14ac:dyDescent="0.2"/>
    <row r="5457" customFormat="1" ht="16" customHeight="1" x14ac:dyDescent="0.2"/>
    <row r="5458" customFormat="1" ht="16" customHeight="1" x14ac:dyDescent="0.2"/>
    <row r="5459" customFormat="1" ht="16" customHeight="1" x14ac:dyDescent="0.2"/>
    <row r="5460" customFormat="1" ht="16" customHeight="1" x14ac:dyDescent="0.2"/>
    <row r="5461" customFormat="1" ht="16" customHeight="1" x14ac:dyDescent="0.2"/>
    <row r="5462" customFormat="1" ht="16" customHeight="1" x14ac:dyDescent="0.2"/>
    <row r="5463" customFormat="1" ht="16" customHeight="1" x14ac:dyDescent="0.2"/>
    <row r="5464" customFormat="1" ht="16" customHeight="1" x14ac:dyDescent="0.2"/>
    <row r="5465" customFormat="1" ht="16" customHeight="1" x14ac:dyDescent="0.2"/>
    <row r="5466" customFormat="1" ht="16" customHeight="1" x14ac:dyDescent="0.2"/>
    <row r="5467" customFormat="1" ht="16" customHeight="1" x14ac:dyDescent="0.2"/>
    <row r="5468" customFormat="1" ht="16" customHeight="1" x14ac:dyDescent="0.2"/>
    <row r="5469" customFormat="1" ht="16" customHeight="1" x14ac:dyDescent="0.2"/>
    <row r="5470" customFormat="1" ht="16" customHeight="1" x14ac:dyDescent="0.2"/>
    <row r="5471" customFormat="1" ht="16" customHeight="1" x14ac:dyDescent="0.2"/>
    <row r="5472" customFormat="1" ht="16" customHeight="1" x14ac:dyDescent="0.2"/>
    <row r="5473" customFormat="1" ht="16" customHeight="1" x14ac:dyDescent="0.2"/>
    <row r="5474" customFormat="1" ht="16" customHeight="1" x14ac:dyDescent="0.2"/>
    <row r="5475" customFormat="1" ht="16" customHeight="1" x14ac:dyDescent="0.2"/>
    <row r="5476" customFormat="1" ht="16" customHeight="1" x14ac:dyDescent="0.2"/>
    <row r="5477" customFormat="1" ht="16" customHeight="1" x14ac:dyDescent="0.2"/>
    <row r="5478" customFormat="1" ht="16" customHeight="1" x14ac:dyDescent="0.2"/>
    <row r="5479" customFormat="1" ht="16" customHeight="1" x14ac:dyDescent="0.2"/>
    <row r="5480" customFormat="1" ht="16" customHeight="1" x14ac:dyDescent="0.2"/>
    <row r="5481" customFormat="1" ht="16" customHeight="1" x14ac:dyDescent="0.2"/>
    <row r="5482" customFormat="1" ht="16" customHeight="1" x14ac:dyDescent="0.2"/>
    <row r="5483" customFormat="1" ht="16" customHeight="1" x14ac:dyDescent="0.2"/>
    <row r="5484" customFormat="1" ht="16" customHeight="1" x14ac:dyDescent="0.2"/>
    <row r="5485" customFormat="1" ht="16" customHeight="1" x14ac:dyDescent="0.2"/>
    <row r="5486" customFormat="1" ht="16" customHeight="1" x14ac:dyDescent="0.2"/>
    <row r="5487" customFormat="1" ht="16" customHeight="1" x14ac:dyDescent="0.2"/>
    <row r="5488" customFormat="1" ht="16" customHeight="1" x14ac:dyDescent="0.2"/>
    <row r="5489" customFormat="1" ht="16" customHeight="1" x14ac:dyDescent="0.2"/>
    <row r="5490" customFormat="1" ht="16" customHeight="1" x14ac:dyDescent="0.2"/>
    <row r="5491" customFormat="1" ht="16" customHeight="1" x14ac:dyDescent="0.2"/>
    <row r="5492" customFormat="1" ht="16" customHeight="1" x14ac:dyDescent="0.2"/>
    <row r="5493" customFormat="1" ht="16" customHeight="1" x14ac:dyDescent="0.2"/>
    <row r="5494" customFormat="1" ht="16" customHeight="1" x14ac:dyDescent="0.2"/>
    <row r="5495" customFormat="1" ht="16" customHeight="1" x14ac:dyDescent="0.2"/>
    <row r="5496" customFormat="1" ht="16" customHeight="1" x14ac:dyDescent="0.2"/>
    <row r="5497" customFormat="1" ht="16" customHeight="1" x14ac:dyDescent="0.2"/>
    <row r="5498" customFormat="1" ht="16" customHeight="1" x14ac:dyDescent="0.2"/>
    <row r="5499" customFormat="1" ht="16" customHeight="1" x14ac:dyDescent="0.2"/>
    <row r="5500" customFormat="1" ht="16" customHeight="1" x14ac:dyDescent="0.2"/>
    <row r="5501" customFormat="1" ht="16" customHeight="1" x14ac:dyDescent="0.2"/>
    <row r="5502" customFormat="1" ht="16" customHeight="1" x14ac:dyDescent="0.2"/>
    <row r="5503" customFormat="1" ht="16" customHeight="1" x14ac:dyDescent="0.2"/>
    <row r="5504" customFormat="1" ht="16" customHeight="1" x14ac:dyDescent="0.2"/>
    <row r="5505" customFormat="1" ht="16" customHeight="1" x14ac:dyDescent="0.2"/>
    <row r="5506" customFormat="1" ht="16" customHeight="1" x14ac:dyDescent="0.2"/>
    <row r="5507" customFormat="1" ht="16" customHeight="1" x14ac:dyDescent="0.2"/>
    <row r="5508" customFormat="1" ht="16" customHeight="1" x14ac:dyDescent="0.2"/>
    <row r="5509" customFormat="1" ht="16" customHeight="1" x14ac:dyDescent="0.2"/>
    <row r="5510" customFormat="1" ht="16" customHeight="1" x14ac:dyDescent="0.2"/>
    <row r="5511" customFormat="1" ht="16" customHeight="1" x14ac:dyDescent="0.2"/>
    <row r="5512" customFormat="1" ht="16" customHeight="1" x14ac:dyDescent="0.2"/>
    <row r="5513" customFormat="1" ht="16" customHeight="1" x14ac:dyDescent="0.2"/>
    <row r="5514" customFormat="1" ht="16" customHeight="1" x14ac:dyDescent="0.2"/>
    <row r="5515" customFormat="1" ht="16" customHeight="1" x14ac:dyDescent="0.2"/>
    <row r="5516" customFormat="1" ht="16" customHeight="1" x14ac:dyDescent="0.2"/>
    <row r="5517" customFormat="1" ht="16" customHeight="1" x14ac:dyDescent="0.2"/>
    <row r="5518" customFormat="1" ht="16" customHeight="1" x14ac:dyDescent="0.2"/>
    <row r="5519" customFormat="1" ht="16" customHeight="1" x14ac:dyDescent="0.2"/>
    <row r="5520" customFormat="1" ht="16" customHeight="1" x14ac:dyDescent="0.2"/>
    <row r="5521" customFormat="1" ht="16" customHeight="1" x14ac:dyDescent="0.2"/>
    <row r="5522" customFormat="1" ht="16" customHeight="1" x14ac:dyDescent="0.2"/>
    <row r="5523" customFormat="1" ht="16" customHeight="1" x14ac:dyDescent="0.2"/>
    <row r="5524" customFormat="1" ht="16" customHeight="1" x14ac:dyDescent="0.2"/>
    <row r="5525" customFormat="1" ht="16" customHeight="1" x14ac:dyDescent="0.2"/>
    <row r="5526" customFormat="1" ht="16" customHeight="1" x14ac:dyDescent="0.2"/>
    <row r="5527" customFormat="1" ht="16" customHeight="1" x14ac:dyDescent="0.2"/>
    <row r="5528" customFormat="1" ht="16" customHeight="1" x14ac:dyDescent="0.2"/>
    <row r="5529" customFormat="1" ht="16" customHeight="1" x14ac:dyDescent="0.2"/>
    <row r="5530" customFormat="1" ht="16" customHeight="1" x14ac:dyDescent="0.2"/>
    <row r="5531" customFormat="1" ht="16" customHeight="1" x14ac:dyDescent="0.2"/>
    <row r="5532" customFormat="1" ht="16" customHeight="1" x14ac:dyDescent="0.2"/>
    <row r="5533" customFormat="1" ht="16" customHeight="1" x14ac:dyDescent="0.2"/>
    <row r="5534" customFormat="1" ht="16" customHeight="1" x14ac:dyDescent="0.2"/>
    <row r="5535" customFormat="1" ht="16" customHeight="1" x14ac:dyDescent="0.2"/>
    <row r="5536" customFormat="1" ht="16" customHeight="1" x14ac:dyDescent="0.2"/>
    <row r="5537" customFormat="1" ht="16" customHeight="1" x14ac:dyDescent="0.2"/>
    <row r="5538" customFormat="1" ht="16" customHeight="1" x14ac:dyDescent="0.2"/>
    <row r="5539" customFormat="1" ht="16" customHeight="1" x14ac:dyDescent="0.2"/>
    <row r="5540" customFormat="1" ht="16" customHeight="1" x14ac:dyDescent="0.2"/>
    <row r="5541" customFormat="1" ht="16" customHeight="1" x14ac:dyDescent="0.2"/>
    <row r="5542" customFormat="1" ht="16" customHeight="1" x14ac:dyDescent="0.2"/>
    <row r="5543" customFormat="1" ht="16" customHeight="1" x14ac:dyDescent="0.2"/>
    <row r="5544" customFormat="1" ht="16" customHeight="1" x14ac:dyDescent="0.2"/>
    <row r="5545" customFormat="1" ht="16" customHeight="1" x14ac:dyDescent="0.2"/>
    <row r="5546" customFormat="1" ht="16" customHeight="1" x14ac:dyDescent="0.2"/>
    <row r="5547" customFormat="1" ht="16" customHeight="1" x14ac:dyDescent="0.2"/>
    <row r="5548" customFormat="1" ht="16" customHeight="1" x14ac:dyDescent="0.2"/>
    <row r="5549" customFormat="1" ht="16" customHeight="1" x14ac:dyDescent="0.2"/>
    <row r="5550" customFormat="1" ht="16" customHeight="1" x14ac:dyDescent="0.2"/>
    <row r="5551" customFormat="1" ht="16" customHeight="1" x14ac:dyDescent="0.2"/>
    <row r="5552" customFormat="1" ht="16" customHeight="1" x14ac:dyDescent="0.2"/>
    <row r="5553" customFormat="1" ht="16" customHeight="1" x14ac:dyDescent="0.2"/>
    <row r="5554" customFormat="1" ht="16" customHeight="1" x14ac:dyDescent="0.2"/>
    <row r="5555" customFormat="1" ht="16" customHeight="1" x14ac:dyDescent="0.2"/>
    <row r="5556" customFormat="1" ht="16" customHeight="1" x14ac:dyDescent="0.2"/>
    <row r="5557" customFormat="1" ht="16" customHeight="1" x14ac:dyDescent="0.2"/>
    <row r="5558" customFormat="1" ht="16" customHeight="1" x14ac:dyDescent="0.2"/>
    <row r="5559" customFormat="1" ht="16" customHeight="1" x14ac:dyDescent="0.2"/>
    <row r="5560" customFormat="1" ht="16" customHeight="1" x14ac:dyDescent="0.2"/>
    <row r="5561" customFormat="1" ht="16" customHeight="1" x14ac:dyDescent="0.2"/>
    <row r="5562" customFormat="1" ht="16" customHeight="1" x14ac:dyDescent="0.2"/>
    <row r="5563" customFormat="1" ht="16" customHeight="1" x14ac:dyDescent="0.2"/>
    <row r="5564" customFormat="1" ht="16" customHeight="1" x14ac:dyDescent="0.2"/>
    <row r="5565" customFormat="1" ht="16" customHeight="1" x14ac:dyDescent="0.2"/>
    <row r="5566" customFormat="1" ht="16" customHeight="1" x14ac:dyDescent="0.2"/>
    <row r="5567" customFormat="1" ht="16" customHeight="1" x14ac:dyDescent="0.2"/>
    <row r="5568" customFormat="1" ht="16" customHeight="1" x14ac:dyDescent="0.2"/>
    <row r="5569" customFormat="1" ht="16" customHeight="1" x14ac:dyDescent="0.2"/>
    <row r="5570" customFormat="1" ht="16" customHeight="1" x14ac:dyDescent="0.2"/>
    <row r="5571" customFormat="1" ht="16" customHeight="1" x14ac:dyDescent="0.2"/>
    <row r="5572" customFormat="1" ht="16" customHeight="1" x14ac:dyDescent="0.2"/>
    <row r="5573" customFormat="1" ht="16" customHeight="1" x14ac:dyDescent="0.2"/>
    <row r="5574" customFormat="1" ht="16" customHeight="1" x14ac:dyDescent="0.2"/>
    <row r="5575" customFormat="1" ht="16" customHeight="1" x14ac:dyDescent="0.2"/>
    <row r="5576" customFormat="1" ht="16" customHeight="1" x14ac:dyDescent="0.2"/>
    <row r="5577" customFormat="1" ht="16" customHeight="1" x14ac:dyDescent="0.2"/>
    <row r="5578" customFormat="1" ht="16" customHeight="1" x14ac:dyDescent="0.2"/>
    <row r="5579" customFormat="1" ht="16" customHeight="1" x14ac:dyDescent="0.2"/>
    <row r="5580" customFormat="1" ht="16" customHeight="1" x14ac:dyDescent="0.2"/>
    <row r="5581" customFormat="1" ht="16" customHeight="1" x14ac:dyDescent="0.2"/>
    <row r="5582" customFormat="1" ht="16" customHeight="1" x14ac:dyDescent="0.2"/>
    <row r="5583" customFormat="1" ht="16" customHeight="1" x14ac:dyDescent="0.2"/>
    <row r="5584" customFormat="1" ht="16" customHeight="1" x14ac:dyDescent="0.2"/>
    <row r="5585" customFormat="1" ht="16" customHeight="1" x14ac:dyDescent="0.2"/>
    <row r="5586" customFormat="1" ht="16" customHeight="1" x14ac:dyDescent="0.2"/>
    <row r="5587" customFormat="1" ht="16" customHeight="1" x14ac:dyDescent="0.2"/>
    <row r="5588" customFormat="1" ht="16" customHeight="1" x14ac:dyDescent="0.2"/>
    <row r="5589" customFormat="1" ht="16" customHeight="1" x14ac:dyDescent="0.2"/>
    <row r="5590" customFormat="1" ht="16" customHeight="1" x14ac:dyDescent="0.2"/>
    <row r="5591" customFormat="1" ht="16" customHeight="1" x14ac:dyDescent="0.2"/>
    <row r="5592" customFormat="1" ht="16" customHeight="1" x14ac:dyDescent="0.2"/>
    <row r="5593" customFormat="1" ht="16" customHeight="1" x14ac:dyDescent="0.2"/>
    <row r="5594" customFormat="1" ht="16" customHeight="1" x14ac:dyDescent="0.2"/>
    <row r="5595" customFormat="1" ht="16" customHeight="1" x14ac:dyDescent="0.2"/>
    <row r="5596" customFormat="1" ht="16" customHeight="1" x14ac:dyDescent="0.2"/>
    <row r="5597" customFormat="1" ht="16" customHeight="1" x14ac:dyDescent="0.2"/>
    <row r="5598" customFormat="1" ht="16" customHeight="1" x14ac:dyDescent="0.2"/>
    <row r="5599" customFormat="1" ht="16" customHeight="1" x14ac:dyDescent="0.2"/>
    <row r="5600" customFormat="1" ht="16" customHeight="1" x14ac:dyDescent="0.2"/>
    <row r="5601" customFormat="1" ht="16" customHeight="1" x14ac:dyDescent="0.2"/>
    <row r="5602" customFormat="1" ht="16" customHeight="1" x14ac:dyDescent="0.2"/>
    <row r="5603" customFormat="1" ht="16" customHeight="1" x14ac:dyDescent="0.2"/>
    <row r="5604" customFormat="1" ht="16" customHeight="1" x14ac:dyDescent="0.2"/>
    <row r="5605" customFormat="1" ht="16" customHeight="1" x14ac:dyDescent="0.2"/>
    <row r="5606" customFormat="1" ht="16" customHeight="1" x14ac:dyDescent="0.2"/>
    <row r="5607" customFormat="1" ht="16" customHeight="1" x14ac:dyDescent="0.2"/>
    <row r="5608" customFormat="1" ht="16" customHeight="1" x14ac:dyDescent="0.2"/>
    <row r="5609" customFormat="1" ht="16" customHeight="1" x14ac:dyDescent="0.2"/>
    <row r="5610" customFormat="1" ht="16" customHeight="1" x14ac:dyDescent="0.2"/>
    <row r="5611" customFormat="1" ht="16" customHeight="1" x14ac:dyDescent="0.2"/>
    <row r="5612" customFormat="1" ht="16" customHeight="1" x14ac:dyDescent="0.2"/>
    <row r="5613" customFormat="1" ht="16" customHeight="1" x14ac:dyDescent="0.2"/>
    <row r="5614" customFormat="1" ht="16" customHeight="1" x14ac:dyDescent="0.2"/>
    <row r="5615" customFormat="1" ht="16" customHeight="1" x14ac:dyDescent="0.2"/>
    <row r="5616" customFormat="1" ht="16" customHeight="1" x14ac:dyDescent="0.2"/>
    <row r="5617" customFormat="1" ht="16" customHeight="1" x14ac:dyDescent="0.2"/>
    <row r="5618" customFormat="1" ht="16" customHeight="1" x14ac:dyDescent="0.2"/>
    <row r="5619" customFormat="1" ht="16" customHeight="1" x14ac:dyDescent="0.2"/>
    <row r="5620" customFormat="1" ht="16" customHeight="1" x14ac:dyDescent="0.2"/>
    <row r="5621" customFormat="1" ht="16" customHeight="1" x14ac:dyDescent="0.2"/>
    <row r="5622" customFormat="1" ht="16" customHeight="1" x14ac:dyDescent="0.2"/>
    <row r="5623" customFormat="1" ht="16" customHeight="1" x14ac:dyDescent="0.2"/>
    <row r="5624" customFormat="1" ht="16" customHeight="1" x14ac:dyDescent="0.2"/>
    <row r="5625" customFormat="1" ht="16" customHeight="1" x14ac:dyDescent="0.2"/>
    <row r="5626" customFormat="1" ht="16" customHeight="1" x14ac:dyDescent="0.2"/>
    <row r="5627" customFormat="1" ht="16" customHeight="1" x14ac:dyDescent="0.2"/>
    <row r="5628" customFormat="1" ht="16" customHeight="1" x14ac:dyDescent="0.2"/>
    <row r="5629" customFormat="1" ht="16" customHeight="1" x14ac:dyDescent="0.2"/>
    <row r="5630" customFormat="1" ht="16" customHeight="1" x14ac:dyDescent="0.2"/>
    <row r="5631" customFormat="1" ht="16" customHeight="1" x14ac:dyDescent="0.2"/>
    <row r="5632" customFormat="1" ht="16" customHeight="1" x14ac:dyDescent="0.2"/>
    <row r="5633" customFormat="1" ht="16" customHeight="1" x14ac:dyDescent="0.2"/>
    <row r="5634" customFormat="1" ht="16" customHeight="1" x14ac:dyDescent="0.2"/>
    <row r="5635" customFormat="1" ht="16" customHeight="1" x14ac:dyDescent="0.2"/>
    <row r="5636" customFormat="1" ht="16" customHeight="1" x14ac:dyDescent="0.2"/>
    <row r="5637" customFormat="1" ht="16" customHeight="1" x14ac:dyDescent="0.2"/>
    <row r="5638" customFormat="1" ht="16" customHeight="1" x14ac:dyDescent="0.2"/>
    <row r="5639" customFormat="1" ht="16" customHeight="1" x14ac:dyDescent="0.2"/>
    <row r="5640" customFormat="1" ht="16" customHeight="1" x14ac:dyDescent="0.2"/>
    <row r="5641" customFormat="1" ht="16" customHeight="1" x14ac:dyDescent="0.2"/>
    <row r="5642" customFormat="1" ht="16" customHeight="1" x14ac:dyDescent="0.2"/>
    <row r="5643" customFormat="1" ht="16" customHeight="1" x14ac:dyDescent="0.2"/>
    <row r="5644" customFormat="1" ht="16" customHeight="1" x14ac:dyDescent="0.2"/>
    <row r="5645" customFormat="1" ht="16" customHeight="1" x14ac:dyDescent="0.2"/>
    <row r="5646" customFormat="1" ht="16" customHeight="1" x14ac:dyDescent="0.2"/>
    <row r="5647" customFormat="1" ht="16" customHeight="1" x14ac:dyDescent="0.2"/>
    <row r="5648" customFormat="1" ht="16" customHeight="1" x14ac:dyDescent="0.2"/>
    <row r="5649" customFormat="1" ht="16" customHeight="1" x14ac:dyDescent="0.2"/>
    <row r="5650" customFormat="1" ht="16" customHeight="1" x14ac:dyDescent="0.2"/>
    <row r="5651" customFormat="1" ht="16" customHeight="1" x14ac:dyDescent="0.2"/>
    <row r="5652" customFormat="1" ht="16" customHeight="1" x14ac:dyDescent="0.2"/>
    <row r="5653" customFormat="1" ht="16" customHeight="1" x14ac:dyDescent="0.2"/>
    <row r="5654" customFormat="1" ht="16" customHeight="1" x14ac:dyDescent="0.2"/>
    <row r="5655" customFormat="1" ht="16" customHeight="1" x14ac:dyDescent="0.2"/>
    <row r="5656" customFormat="1" ht="16" customHeight="1" x14ac:dyDescent="0.2"/>
    <row r="5657" customFormat="1" ht="16" customHeight="1" x14ac:dyDescent="0.2"/>
    <row r="5658" customFormat="1" ht="16" customHeight="1" x14ac:dyDescent="0.2"/>
    <row r="5659" customFormat="1" ht="16" customHeight="1" x14ac:dyDescent="0.2"/>
    <row r="5660" customFormat="1" ht="16" customHeight="1" x14ac:dyDescent="0.2"/>
    <row r="5661" customFormat="1" ht="16" customHeight="1" x14ac:dyDescent="0.2"/>
    <row r="5662" customFormat="1" ht="16" customHeight="1" x14ac:dyDescent="0.2"/>
    <row r="5663" customFormat="1" ht="16" customHeight="1" x14ac:dyDescent="0.2"/>
    <row r="5664" customFormat="1" ht="16" customHeight="1" x14ac:dyDescent="0.2"/>
    <row r="5665" customFormat="1" ht="16" customHeight="1" x14ac:dyDescent="0.2"/>
    <row r="5666" customFormat="1" ht="16" customHeight="1" x14ac:dyDescent="0.2"/>
    <row r="5667" customFormat="1" ht="16" customHeight="1" x14ac:dyDescent="0.2"/>
    <row r="5668" customFormat="1" ht="16" customHeight="1" x14ac:dyDescent="0.2"/>
    <row r="5669" customFormat="1" ht="16" customHeight="1" x14ac:dyDescent="0.2"/>
    <row r="5670" customFormat="1" ht="16" customHeight="1" x14ac:dyDescent="0.2"/>
    <row r="5671" customFormat="1" ht="16" customHeight="1" x14ac:dyDescent="0.2"/>
    <row r="5672" customFormat="1" ht="16" customHeight="1" x14ac:dyDescent="0.2"/>
    <row r="5673" customFormat="1" ht="16" customHeight="1" x14ac:dyDescent="0.2"/>
    <row r="5674" customFormat="1" ht="16" customHeight="1" x14ac:dyDescent="0.2"/>
    <row r="5675" customFormat="1" ht="16" customHeight="1" x14ac:dyDescent="0.2"/>
    <row r="5676" customFormat="1" ht="16" customHeight="1" x14ac:dyDescent="0.2"/>
    <row r="5677" customFormat="1" ht="16" customHeight="1" x14ac:dyDescent="0.2"/>
    <row r="5678" customFormat="1" ht="16" customHeight="1" x14ac:dyDescent="0.2"/>
    <row r="5679" customFormat="1" ht="16" customHeight="1" x14ac:dyDescent="0.2"/>
    <row r="5680" customFormat="1" ht="16" customHeight="1" x14ac:dyDescent="0.2"/>
    <row r="5681" customFormat="1" ht="16" customHeight="1" x14ac:dyDescent="0.2"/>
    <row r="5682" customFormat="1" ht="16" customHeight="1" x14ac:dyDescent="0.2"/>
    <row r="5683" customFormat="1" ht="16" customHeight="1" x14ac:dyDescent="0.2"/>
    <row r="5684" customFormat="1" ht="16" customHeight="1" x14ac:dyDescent="0.2"/>
    <row r="5685" customFormat="1" ht="16" customHeight="1" x14ac:dyDescent="0.2"/>
    <row r="5686" customFormat="1" ht="16" customHeight="1" x14ac:dyDescent="0.2"/>
    <row r="5687" customFormat="1" ht="16" customHeight="1" x14ac:dyDescent="0.2"/>
    <row r="5688" customFormat="1" ht="16" customHeight="1" x14ac:dyDescent="0.2"/>
    <row r="5689" customFormat="1" ht="16" customHeight="1" x14ac:dyDescent="0.2"/>
    <row r="5690" customFormat="1" ht="16" customHeight="1" x14ac:dyDescent="0.2"/>
    <row r="5691" customFormat="1" ht="16" customHeight="1" x14ac:dyDescent="0.2"/>
    <row r="5692" customFormat="1" ht="16" customHeight="1" x14ac:dyDescent="0.2"/>
    <row r="5693" customFormat="1" ht="16" customHeight="1" x14ac:dyDescent="0.2"/>
    <row r="5694" customFormat="1" ht="16" customHeight="1" x14ac:dyDescent="0.2"/>
    <row r="5695" customFormat="1" ht="16" customHeight="1" x14ac:dyDescent="0.2"/>
    <row r="5696" customFormat="1" ht="16" customHeight="1" x14ac:dyDescent="0.2"/>
    <row r="5697" customFormat="1" ht="16" customHeight="1" x14ac:dyDescent="0.2"/>
    <row r="5698" customFormat="1" ht="16" customHeight="1" x14ac:dyDescent="0.2"/>
    <row r="5699" customFormat="1" ht="16" customHeight="1" x14ac:dyDescent="0.2"/>
    <row r="5700" customFormat="1" ht="16" customHeight="1" x14ac:dyDescent="0.2"/>
    <row r="5701" customFormat="1" ht="16" customHeight="1" x14ac:dyDescent="0.2"/>
    <row r="5702" customFormat="1" ht="16" customHeight="1" x14ac:dyDescent="0.2"/>
    <row r="5703" customFormat="1" ht="16" customHeight="1" x14ac:dyDescent="0.2"/>
    <row r="5704" customFormat="1" ht="16" customHeight="1" x14ac:dyDescent="0.2"/>
    <row r="5705" customFormat="1" ht="16" customHeight="1" x14ac:dyDescent="0.2"/>
    <row r="5706" customFormat="1" ht="16" customHeight="1" x14ac:dyDescent="0.2"/>
    <row r="5707" customFormat="1" ht="16" customHeight="1" x14ac:dyDescent="0.2"/>
    <row r="5708" customFormat="1" ht="16" customHeight="1" x14ac:dyDescent="0.2"/>
    <row r="5709" customFormat="1" ht="16" customHeight="1" x14ac:dyDescent="0.2"/>
    <row r="5710" customFormat="1" ht="16" customHeight="1" x14ac:dyDescent="0.2"/>
    <row r="5711" customFormat="1" ht="16" customHeight="1" x14ac:dyDescent="0.2"/>
    <row r="5712" customFormat="1" ht="16" customHeight="1" x14ac:dyDescent="0.2"/>
    <row r="5713" customFormat="1" ht="16" customHeight="1" x14ac:dyDescent="0.2"/>
    <row r="5714" customFormat="1" ht="16" customHeight="1" x14ac:dyDescent="0.2"/>
    <row r="5715" customFormat="1" ht="16" customHeight="1" x14ac:dyDescent="0.2"/>
    <row r="5716" customFormat="1" ht="16" customHeight="1" x14ac:dyDescent="0.2"/>
    <row r="5717" customFormat="1" ht="16" customHeight="1" x14ac:dyDescent="0.2"/>
    <row r="5718" customFormat="1" ht="16" customHeight="1" x14ac:dyDescent="0.2"/>
    <row r="5719" customFormat="1" ht="16" customHeight="1" x14ac:dyDescent="0.2"/>
    <row r="5720" customFormat="1" ht="16" customHeight="1" x14ac:dyDescent="0.2"/>
    <row r="5721" customFormat="1" ht="16" customHeight="1" x14ac:dyDescent="0.2"/>
    <row r="5722" customFormat="1" ht="16" customHeight="1" x14ac:dyDescent="0.2"/>
    <row r="5723" customFormat="1" ht="16" customHeight="1" x14ac:dyDescent="0.2"/>
    <row r="5724" customFormat="1" ht="16" customHeight="1" x14ac:dyDescent="0.2"/>
    <row r="5725" customFormat="1" ht="16" customHeight="1" x14ac:dyDescent="0.2"/>
    <row r="5726" customFormat="1" ht="16" customHeight="1" x14ac:dyDescent="0.2"/>
    <row r="5727" customFormat="1" ht="16" customHeight="1" x14ac:dyDescent="0.2"/>
    <row r="5728" customFormat="1" ht="16" customHeight="1" x14ac:dyDescent="0.2"/>
    <row r="5729" customFormat="1" ht="16" customHeight="1" x14ac:dyDescent="0.2"/>
    <row r="5730" customFormat="1" ht="16" customHeight="1" x14ac:dyDescent="0.2"/>
    <row r="5731" customFormat="1" ht="16" customHeight="1" x14ac:dyDescent="0.2"/>
    <row r="5732" customFormat="1" ht="16" customHeight="1" x14ac:dyDescent="0.2"/>
    <row r="5733" customFormat="1" ht="16" customHeight="1" x14ac:dyDescent="0.2"/>
    <row r="5734" customFormat="1" ht="16" customHeight="1" x14ac:dyDescent="0.2"/>
    <row r="5735" customFormat="1" ht="16" customHeight="1" x14ac:dyDescent="0.2"/>
    <row r="5736" customFormat="1" ht="16" customHeight="1" x14ac:dyDescent="0.2"/>
    <row r="5737" customFormat="1" ht="16" customHeight="1" x14ac:dyDescent="0.2"/>
    <row r="5738" customFormat="1" ht="16" customHeight="1" x14ac:dyDescent="0.2"/>
    <row r="5739" customFormat="1" ht="16" customHeight="1" x14ac:dyDescent="0.2"/>
    <row r="5740" customFormat="1" ht="16" customHeight="1" x14ac:dyDescent="0.2"/>
    <row r="5741" customFormat="1" ht="16" customHeight="1" x14ac:dyDescent="0.2"/>
    <row r="5742" customFormat="1" ht="16" customHeight="1" x14ac:dyDescent="0.2"/>
    <row r="5743" customFormat="1" ht="16" customHeight="1" x14ac:dyDescent="0.2"/>
    <row r="5744" customFormat="1" ht="16" customHeight="1" x14ac:dyDescent="0.2"/>
    <row r="5745" customFormat="1" ht="16" customHeight="1" x14ac:dyDescent="0.2"/>
    <row r="5746" customFormat="1" ht="16" customHeight="1" x14ac:dyDescent="0.2"/>
    <row r="5747" customFormat="1" ht="16" customHeight="1" x14ac:dyDescent="0.2"/>
    <row r="5748" customFormat="1" ht="16" customHeight="1" x14ac:dyDescent="0.2"/>
    <row r="5749" customFormat="1" ht="16" customHeight="1" x14ac:dyDescent="0.2"/>
    <row r="5750" customFormat="1" ht="16" customHeight="1" x14ac:dyDescent="0.2"/>
    <row r="5751" customFormat="1" ht="16" customHeight="1" x14ac:dyDescent="0.2"/>
    <row r="5752" customFormat="1" ht="16" customHeight="1" x14ac:dyDescent="0.2"/>
    <row r="5753" customFormat="1" ht="16" customHeight="1" x14ac:dyDescent="0.2"/>
    <row r="5754" customFormat="1" ht="16" customHeight="1" x14ac:dyDescent="0.2"/>
    <row r="5755" customFormat="1" ht="16" customHeight="1" x14ac:dyDescent="0.2"/>
    <row r="5756" customFormat="1" ht="16" customHeight="1" x14ac:dyDescent="0.2"/>
    <row r="5757" customFormat="1" ht="16" customHeight="1" x14ac:dyDescent="0.2"/>
    <row r="5758" customFormat="1" ht="16" customHeight="1" x14ac:dyDescent="0.2"/>
    <row r="5759" customFormat="1" ht="16" customHeight="1" x14ac:dyDescent="0.2"/>
    <row r="5760" customFormat="1" ht="16" customHeight="1" x14ac:dyDescent="0.2"/>
    <row r="5761" customFormat="1" ht="16" customHeight="1" x14ac:dyDescent="0.2"/>
    <row r="5762" customFormat="1" ht="16" customHeight="1" x14ac:dyDescent="0.2"/>
    <row r="5763" customFormat="1" ht="16" customHeight="1" x14ac:dyDescent="0.2"/>
    <row r="5764" customFormat="1" ht="16" customHeight="1" x14ac:dyDescent="0.2"/>
    <row r="5765" customFormat="1" ht="16" customHeight="1" x14ac:dyDescent="0.2"/>
    <row r="5766" customFormat="1" ht="16" customHeight="1" x14ac:dyDescent="0.2"/>
    <row r="5767" customFormat="1" ht="16" customHeight="1" x14ac:dyDescent="0.2"/>
    <row r="5768" customFormat="1" ht="16" customHeight="1" x14ac:dyDescent="0.2"/>
    <row r="5769" customFormat="1" ht="16" customHeight="1" x14ac:dyDescent="0.2"/>
    <row r="5770" customFormat="1" ht="16" customHeight="1" x14ac:dyDescent="0.2"/>
    <row r="5771" customFormat="1" ht="16" customHeight="1" x14ac:dyDescent="0.2"/>
    <row r="5772" customFormat="1" ht="16" customHeight="1" x14ac:dyDescent="0.2"/>
    <row r="5773" customFormat="1" ht="16" customHeight="1" x14ac:dyDescent="0.2"/>
    <row r="5774" customFormat="1" ht="16" customHeight="1" x14ac:dyDescent="0.2"/>
    <row r="5775" customFormat="1" ht="16" customHeight="1" x14ac:dyDescent="0.2"/>
    <row r="5776" customFormat="1" ht="16" customHeight="1" x14ac:dyDescent="0.2"/>
    <row r="5777" customFormat="1" ht="16" customHeight="1" x14ac:dyDescent="0.2"/>
    <row r="5778" customFormat="1" ht="16" customHeight="1" x14ac:dyDescent="0.2"/>
    <row r="5779" customFormat="1" ht="16" customHeight="1" x14ac:dyDescent="0.2"/>
    <row r="5780" customFormat="1" ht="16" customHeight="1" x14ac:dyDescent="0.2"/>
    <row r="5781" customFormat="1" ht="16" customHeight="1" x14ac:dyDescent="0.2"/>
    <row r="5782" customFormat="1" ht="16" customHeight="1" x14ac:dyDescent="0.2"/>
    <row r="5783" customFormat="1" ht="16" customHeight="1" x14ac:dyDescent="0.2"/>
    <row r="5784" customFormat="1" ht="16" customHeight="1" x14ac:dyDescent="0.2"/>
    <row r="5785" customFormat="1" ht="16" customHeight="1" x14ac:dyDescent="0.2"/>
    <row r="5786" customFormat="1" ht="16" customHeight="1" x14ac:dyDescent="0.2"/>
    <row r="5787" customFormat="1" ht="16" customHeight="1" x14ac:dyDescent="0.2"/>
    <row r="5788" customFormat="1" ht="16" customHeight="1" x14ac:dyDescent="0.2"/>
    <row r="5789" customFormat="1" ht="16" customHeight="1" x14ac:dyDescent="0.2"/>
    <row r="5790" customFormat="1" ht="16" customHeight="1" x14ac:dyDescent="0.2"/>
    <row r="5791" customFormat="1" ht="16" customHeight="1" x14ac:dyDescent="0.2"/>
    <row r="5792" customFormat="1" ht="16" customHeight="1" x14ac:dyDescent="0.2"/>
    <row r="5793" customFormat="1" ht="16" customHeight="1" x14ac:dyDescent="0.2"/>
    <row r="5794" customFormat="1" ht="16" customHeight="1" x14ac:dyDescent="0.2"/>
    <row r="5795" customFormat="1" ht="16" customHeight="1" x14ac:dyDescent="0.2"/>
    <row r="5796" customFormat="1" ht="16" customHeight="1" x14ac:dyDescent="0.2"/>
    <row r="5797" customFormat="1" ht="16" customHeight="1" x14ac:dyDescent="0.2"/>
    <row r="5798" customFormat="1" ht="16" customHeight="1" x14ac:dyDescent="0.2"/>
    <row r="5799" customFormat="1" ht="16" customHeight="1" x14ac:dyDescent="0.2"/>
    <row r="5800" customFormat="1" ht="16" customHeight="1" x14ac:dyDescent="0.2"/>
    <row r="5801" customFormat="1" ht="16" customHeight="1" x14ac:dyDescent="0.2"/>
    <row r="5802" customFormat="1" ht="16" customHeight="1" x14ac:dyDescent="0.2"/>
    <row r="5803" customFormat="1" ht="16" customHeight="1" x14ac:dyDescent="0.2"/>
    <row r="5804" customFormat="1" ht="16" customHeight="1" x14ac:dyDescent="0.2"/>
    <row r="5805" customFormat="1" ht="16" customHeight="1" x14ac:dyDescent="0.2"/>
    <row r="5806" customFormat="1" ht="16" customHeight="1" x14ac:dyDescent="0.2"/>
    <row r="5807" customFormat="1" ht="16" customHeight="1" x14ac:dyDescent="0.2"/>
    <row r="5808" customFormat="1" ht="16" customHeight="1" x14ac:dyDescent="0.2"/>
    <row r="5809" customFormat="1" ht="16" customHeight="1" x14ac:dyDescent="0.2"/>
    <row r="5810" customFormat="1" ht="16" customHeight="1" x14ac:dyDescent="0.2"/>
    <row r="5811" customFormat="1" ht="16" customHeight="1" x14ac:dyDescent="0.2"/>
    <row r="5812" customFormat="1" ht="16" customHeight="1" x14ac:dyDescent="0.2"/>
    <row r="5813" customFormat="1" ht="16" customHeight="1" x14ac:dyDescent="0.2"/>
    <row r="5814" customFormat="1" ht="16" customHeight="1" x14ac:dyDescent="0.2"/>
    <row r="5815" customFormat="1" ht="16" customHeight="1" x14ac:dyDescent="0.2"/>
    <row r="5816" customFormat="1" ht="16" customHeight="1" x14ac:dyDescent="0.2"/>
    <row r="5817" customFormat="1" ht="16" customHeight="1" x14ac:dyDescent="0.2"/>
    <row r="5818" customFormat="1" ht="16" customHeight="1" x14ac:dyDescent="0.2"/>
    <row r="5819" customFormat="1" ht="16" customHeight="1" x14ac:dyDescent="0.2"/>
    <row r="5820" customFormat="1" ht="16" customHeight="1" x14ac:dyDescent="0.2"/>
    <row r="5821" customFormat="1" ht="16" customHeight="1" x14ac:dyDescent="0.2"/>
    <row r="5822" customFormat="1" ht="16" customHeight="1" x14ac:dyDescent="0.2"/>
    <row r="5823" customFormat="1" ht="16" customHeight="1" x14ac:dyDescent="0.2"/>
    <row r="5824" customFormat="1" ht="16" customHeight="1" x14ac:dyDescent="0.2"/>
    <row r="5825" customFormat="1" ht="16" customHeight="1" x14ac:dyDescent="0.2"/>
    <row r="5826" customFormat="1" ht="16" customHeight="1" x14ac:dyDescent="0.2"/>
    <row r="5827" customFormat="1" ht="16" customHeight="1" x14ac:dyDescent="0.2"/>
    <row r="5828" customFormat="1" ht="16" customHeight="1" x14ac:dyDescent="0.2"/>
    <row r="5829" customFormat="1" ht="16" customHeight="1" x14ac:dyDescent="0.2"/>
    <row r="5830" customFormat="1" ht="16" customHeight="1" x14ac:dyDescent="0.2"/>
    <row r="5831" customFormat="1" ht="16" customHeight="1" x14ac:dyDescent="0.2"/>
    <row r="5832" customFormat="1" ht="16" customHeight="1" x14ac:dyDescent="0.2"/>
    <row r="5833" customFormat="1" ht="16" customHeight="1" x14ac:dyDescent="0.2"/>
    <row r="5834" customFormat="1" ht="16" customHeight="1" x14ac:dyDescent="0.2"/>
    <row r="5835" customFormat="1" ht="16" customHeight="1" x14ac:dyDescent="0.2"/>
    <row r="5836" customFormat="1" ht="16" customHeight="1" x14ac:dyDescent="0.2"/>
    <row r="5837" customFormat="1" ht="16" customHeight="1" x14ac:dyDescent="0.2"/>
    <row r="5838" customFormat="1" ht="16" customHeight="1" x14ac:dyDescent="0.2"/>
    <row r="5839" customFormat="1" ht="16" customHeight="1" x14ac:dyDescent="0.2"/>
    <row r="5840" customFormat="1" ht="16" customHeight="1" x14ac:dyDescent="0.2"/>
    <row r="5841" customFormat="1" ht="16" customHeight="1" x14ac:dyDescent="0.2"/>
    <row r="5842" customFormat="1" ht="16" customHeight="1" x14ac:dyDescent="0.2"/>
    <row r="5843" customFormat="1" ht="16" customHeight="1" x14ac:dyDescent="0.2"/>
    <row r="5844" customFormat="1" ht="16" customHeight="1" x14ac:dyDescent="0.2"/>
    <row r="5845" customFormat="1" ht="16" customHeight="1" x14ac:dyDescent="0.2"/>
    <row r="5846" customFormat="1" ht="16" customHeight="1" x14ac:dyDescent="0.2"/>
    <row r="5847" customFormat="1" ht="16" customHeight="1" x14ac:dyDescent="0.2"/>
    <row r="5848" customFormat="1" ht="16" customHeight="1" x14ac:dyDescent="0.2"/>
    <row r="5849" customFormat="1" ht="16" customHeight="1" x14ac:dyDescent="0.2"/>
    <row r="5850" customFormat="1" ht="16" customHeight="1" x14ac:dyDescent="0.2"/>
    <row r="5851" customFormat="1" ht="16" customHeight="1" x14ac:dyDescent="0.2"/>
    <row r="5852" customFormat="1" ht="16" customHeight="1" x14ac:dyDescent="0.2"/>
    <row r="5853" customFormat="1" ht="16" customHeight="1" x14ac:dyDescent="0.2"/>
    <row r="5854" customFormat="1" ht="16" customHeight="1" x14ac:dyDescent="0.2"/>
    <row r="5855" customFormat="1" ht="16" customHeight="1" x14ac:dyDescent="0.2"/>
    <row r="5856" customFormat="1" ht="16" customHeight="1" x14ac:dyDescent="0.2"/>
    <row r="5857" customFormat="1" ht="16" customHeight="1" x14ac:dyDescent="0.2"/>
    <row r="5858" customFormat="1" ht="16" customHeight="1" x14ac:dyDescent="0.2"/>
    <row r="5859" customFormat="1" ht="16" customHeight="1" x14ac:dyDescent="0.2"/>
    <row r="5860" customFormat="1" ht="16" customHeight="1" x14ac:dyDescent="0.2"/>
    <row r="5861" customFormat="1" ht="16" customHeight="1" x14ac:dyDescent="0.2"/>
    <row r="5862" customFormat="1" ht="16" customHeight="1" x14ac:dyDescent="0.2"/>
    <row r="5863" customFormat="1" ht="16" customHeight="1" x14ac:dyDescent="0.2"/>
    <row r="5864" customFormat="1" ht="16" customHeight="1" x14ac:dyDescent="0.2"/>
    <row r="5865" customFormat="1" ht="16" customHeight="1" x14ac:dyDescent="0.2"/>
    <row r="5866" customFormat="1" ht="16" customHeight="1" x14ac:dyDescent="0.2"/>
    <row r="5867" customFormat="1" ht="16" customHeight="1" x14ac:dyDescent="0.2"/>
    <row r="5868" customFormat="1" ht="16" customHeight="1" x14ac:dyDescent="0.2"/>
    <row r="5869" customFormat="1" ht="16" customHeight="1" x14ac:dyDescent="0.2"/>
    <row r="5870" customFormat="1" ht="16" customHeight="1" x14ac:dyDescent="0.2"/>
    <row r="5871" customFormat="1" ht="16" customHeight="1" x14ac:dyDescent="0.2"/>
    <row r="5872" customFormat="1" ht="16" customHeight="1" x14ac:dyDescent="0.2"/>
    <row r="5873" customFormat="1" ht="16" customHeight="1" x14ac:dyDescent="0.2"/>
    <row r="5874" customFormat="1" ht="16" customHeight="1" x14ac:dyDescent="0.2"/>
    <row r="5875" customFormat="1" ht="16" customHeight="1" x14ac:dyDescent="0.2"/>
    <row r="5876" customFormat="1" ht="16" customHeight="1" x14ac:dyDescent="0.2"/>
    <row r="5877" customFormat="1" ht="16" customHeight="1" x14ac:dyDescent="0.2"/>
    <row r="5878" customFormat="1" ht="16" customHeight="1" x14ac:dyDescent="0.2"/>
    <row r="5879" customFormat="1" ht="16" customHeight="1" x14ac:dyDescent="0.2"/>
    <row r="5880" customFormat="1" ht="16" customHeight="1" x14ac:dyDescent="0.2"/>
    <row r="5881" customFormat="1" ht="16" customHeight="1" x14ac:dyDescent="0.2"/>
    <row r="5882" customFormat="1" ht="16" customHeight="1" x14ac:dyDescent="0.2"/>
    <row r="5883" customFormat="1" ht="16" customHeight="1" x14ac:dyDescent="0.2"/>
    <row r="5884" customFormat="1" ht="16" customHeight="1" x14ac:dyDescent="0.2"/>
    <row r="5885" customFormat="1" ht="16" customHeight="1" x14ac:dyDescent="0.2"/>
    <row r="5886" customFormat="1" ht="16" customHeight="1" x14ac:dyDescent="0.2"/>
    <row r="5887" customFormat="1" ht="16" customHeight="1" x14ac:dyDescent="0.2"/>
    <row r="5888" customFormat="1" ht="16" customHeight="1" x14ac:dyDescent="0.2"/>
    <row r="5889" customFormat="1" ht="16" customHeight="1" x14ac:dyDescent="0.2"/>
    <row r="5890" customFormat="1" ht="16" customHeight="1" x14ac:dyDescent="0.2"/>
    <row r="5891" customFormat="1" ht="16" customHeight="1" x14ac:dyDescent="0.2"/>
    <row r="5892" customFormat="1" ht="16" customHeight="1" x14ac:dyDescent="0.2"/>
    <row r="5893" customFormat="1" ht="16" customHeight="1" x14ac:dyDescent="0.2"/>
    <row r="5894" customFormat="1" ht="16" customHeight="1" x14ac:dyDescent="0.2"/>
    <row r="5895" customFormat="1" ht="16" customHeight="1" x14ac:dyDescent="0.2"/>
    <row r="5896" customFormat="1" ht="16" customHeight="1" x14ac:dyDescent="0.2"/>
    <row r="5897" customFormat="1" ht="16" customHeight="1" x14ac:dyDescent="0.2"/>
    <row r="5898" customFormat="1" ht="16" customHeight="1" x14ac:dyDescent="0.2"/>
    <row r="5899" customFormat="1" ht="16" customHeight="1" x14ac:dyDescent="0.2"/>
    <row r="5900" customFormat="1" ht="16" customHeight="1" x14ac:dyDescent="0.2"/>
    <row r="5901" customFormat="1" ht="16" customHeight="1" x14ac:dyDescent="0.2"/>
    <row r="5902" customFormat="1" ht="16" customHeight="1" x14ac:dyDescent="0.2"/>
    <row r="5903" customFormat="1" ht="16" customHeight="1" x14ac:dyDescent="0.2"/>
    <row r="5904" customFormat="1" ht="16" customHeight="1" x14ac:dyDescent="0.2"/>
    <row r="5905" customFormat="1" ht="16" customHeight="1" x14ac:dyDescent="0.2"/>
    <row r="5906" customFormat="1" ht="16" customHeight="1" x14ac:dyDescent="0.2"/>
    <row r="5907" customFormat="1" ht="16" customHeight="1" x14ac:dyDescent="0.2"/>
    <row r="5908" customFormat="1" ht="16" customHeight="1" x14ac:dyDescent="0.2"/>
    <row r="5909" customFormat="1" ht="16" customHeight="1" x14ac:dyDescent="0.2"/>
    <row r="5910" customFormat="1" ht="16" customHeight="1" x14ac:dyDescent="0.2"/>
    <row r="5911" customFormat="1" ht="16" customHeight="1" x14ac:dyDescent="0.2"/>
    <row r="5912" customFormat="1" ht="16" customHeight="1" x14ac:dyDescent="0.2"/>
    <row r="5913" customFormat="1" ht="16" customHeight="1" x14ac:dyDescent="0.2"/>
    <row r="5914" customFormat="1" ht="16" customHeight="1" x14ac:dyDescent="0.2"/>
    <row r="5915" customFormat="1" ht="16" customHeight="1" x14ac:dyDescent="0.2"/>
    <row r="5916" customFormat="1" ht="16" customHeight="1" x14ac:dyDescent="0.2"/>
    <row r="5917" customFormat="1" ht="16" customHeight="1" x14ac:dyDescent="0.2"/>
    <row r="5918" customFormat="1" ht="16" customHeight="1" x14ac:dyDescent="0.2"/>
    <row r="5919" customFormat="1" ht="16" customHeight="1" x14ac:dyDescent="0.2"/>
    <row r="5920" customFormat="1" ht="16" customHeight="1" x14ac:dyDescent="0.2"/>
    <row r="5921" customFormat="1" ht="16" customHeight="1" x14ac:dyDescent="0.2"/>
    <row r="5922" customFormat="1" ht="16" customHeight="1" x14ac:dyDescent="0.2"/>
    <row r="5923" customFormat="1" ht="16" customHeight="1" x14ac:dyDescent="0.2"/>
    <row r="5924" customFormat="1" ht="16" customHeight="1" x14ac:dyDescent="0.2"/>
    <row r="5925" customFormat="1" ht="16" customHeight="1" x14ac:dyDescent="0.2"/>
    <row r="5926" customFormat="1" ht="16" customHeight="1" x14ac:dyDescent="0.2"/>
    <row r="5927" customFormat="1" ht="16" customHeight="1" x14ac:dyDescent="0.2"/>
    <row r="5928" customFormat="1" ht="16" customHeight="1" x14ac:dyDescent="0.2"/>
    <row r="5929" customFormat="1" ht="16" customHeight="1" x14ac:dyDescent="0.2"/>
    <row r="5930" customFormat="1" ht="16" customHeight="1" x14ac:dyDescent="0.2"/>
    <row r="5931" customFormat="1" ht="16" customHeight="1" x14ac:dyDescent="0.2"/>
    <row r="5932" customFormat="1" ht="16" customHeight="1" x14ac:dyDescent="0.2"/>
    <row r="5933" customFormat="1" ht="16" customHeight="1" x14ac:dyDescent="0.2"/>
    <row r="5934" customFormat="1" ht="16" customHeight="1" x14ac:dyDescent="0.2"/>
    <row r="5935" customFormat="1" ht="16" customHeight="1" x14ac:dyDescent="0.2"/>
    <row r="5936" customFormat="1" ht="16" customHeight="1" x14ac:dyDescent="0.2"/>
    <row r="5937" customFormat="1" ht="16" customHeight="1" x14ac:dyDescent="0.2"/>
    <row r="5938" customFormat="1" ht="16" customHeight="1" x14ac:dyDescent="0.2"/>
    <row r="5939" customFormat="1" ht="16" customHeight="1" x14ac:dyDescent="0.2"/>
    <row r="5940" customFormat="1" ht="16" customHeight="1" x14ac:dyDescent="0.2"/>
    <row r="5941" customFormat="1" ht="16" customHeight="1" x14ac:dyDescent="0.2"/>
    <row r="5942" customFormat="1" ht="16" customHeight="1" x14ac:dyDescent="0.2"/>
    <row r="5943" customFormat="1" ht="16" customHeight="1" x14ac:dyDescent="0.2"/>
    <row r="5944" customFormat="1" ht="16" customHeight="1" x14ac:dyDescent="0.2"/>
    <row r="5945" customFormat="1" ht="16" customHeight="1" x14ac:dyDescent="0.2"/>
    <row r="5946" customFormat="1" ht="16" customHeight="1" x14ac:dyDescent="0.2"/>
    <row r="5947" customFormat="1" ht="16" customHeight="1" x14ac:dyDescent="0.2"/>
    <row r="5948" customFormat="1" ht="16" customHeight="1" x14ac:dyDescent="0.2"/>
    <row r="5949" customFormat="1" ht="16" customHeight="1" x14ac:dyDescent="0.2"/>
    <row r="5950" customFormat="1" ht="16" customHeight="1" x14ac:dyDescent="0.2"/>
    <row r="5951" customFormat="1" ht="16" customHeight="1" x14ac:dyDescent="0.2"/>
    <row r="5952" customFormat="1" ht="16" customHeight="1" x14ac:dyDescent="0.2"/>
    <row r="5953" customFormat="1" ht="16" customHeight="1" x14ac:dyDescent="0.2"/>
    <row r="5954" customFormat="1" ht="16" customHeight="1" x14ac:dyDescent="0.2"/>
    <row r="5955" customFormat="1" ht="16" customHeight="1" x14ac:dyDescent="0.2"/>
    <row r="5956" customFormat="1" ht="16" customHeight="1" x14ac:dyDescent="0.2"/>
    <row r="5957" customFormat="1" ht="16" customHeight="1" x14ac:dyDescent="0.2"/>
    <row r="5958" customFormat="1" ht="16" customHeight="1" x14ac:dyDescent="0.2"/>
    <row r="5959" customFormat="1" ht="16" customHeight="1" x14ac:dyDescent="0.2"/>
    <row r="5960" customFormat="1" ht="16" customHeight="1" x14ac:dyDescent="0.2"/>
    <row r="5961" customFormat="1" ht="16" customHeight="1" x14ac:dyDescent="0.2"/>
    <row r="5962" customFormat="1" ht="16" customHeight="1" x14ac:dyDescent="0.2"/>
    <row r="5963" customFormat="1" ht="16" customHeight="1" x14ac:dyDescent="0.2"/>
    <row r="5964" customFormat="1" ht="16" customHeight="1" x14ac:dyDescent="0.2"/>
    <row r="5965" customFormat="1" ht="16" customHeight="1" x14ac:dyDescent="0.2"/>
    <row r="5966" customFormat="1" ht="16" customHeight="1" x14ac:dyDescent="0.2"/>
    <row r="5967" customFormat="1" ht="16" customHeight="1" x14ac:dyDescent="0.2"/>
    <row r="5968" customFormat="1" ht="16" customHeight="1" x14ac:dyDescent="0.2"/>
    <row r="5969" customFormat="1" ht="16" customHeight="1" x14ac:dyDescent="0.2"/>
    <row r="5970" customFormat="1" ht="16" customHeight="1" x14ac:dyDescent="0.2"/>
    <row r="5971" customFormat="1" ht="16" customHeight="1" x14ac:dyDescent="0.2"/>
    <row r="5972" customFormat="1" ht="16" customHeight="1" x14ac:dyDescent="0.2"/>
    <row r="5973" customFormat="1" ht="16" customHeight="1" x14ac:dyDescent="0.2"/>
    <row r="5974" customFormat="1" ht="16" customHeight="1" x14ac:dyDescent="0.2"/>
    <row r="5975" customFormat="1" ht="16" customHeight="1" x14ac:dyDescent="0.2"/>
    <row r="5976" customFormat="1" ht="16" customHeight="1" x14ac:dyDescent="0.2"/>
    <row r="5977" customFormat="1" ht="16" customHeight="1" x14ac:dyDescent="0.2"/>
    <row r="5978" customFormat="1" ht="16" customHeight="1" x14ac:dyDescent="0.2"/>
    <row r="5979" customFormat="1" ht="16" customHeight="1" x14ac:dyDescent="0.2"/>
    <row r="5980" customFormat="1" ht="16" customHeight="1" x14ac:dyDescent="0.2"/>
    <row r="5981" customFormat="1" ht="16" customHeight="1" x14ac:dyDescent="0.2"/>
    <row r="5982" customFormat="1" ht="16" customHeight="1" x14ac:dyDescent="0.2"/>
    <row r="5983" customFormat="1" ht="16" customHeight="1" x14ac:dyDescent="0.2"/>
    <row r="5984" customFormat="1" ht="16" customHeight="1" x14ac:dyDescent="0.2"/>
    <row r="5985" customFormat="1" ht="16" customHeight="1" x14ac:dyDescent="0.2"/>
    <row r="5986" customFormat="1" ht="16" customHeight="1" x14ac:dyDescent="0.2"/>
    <row r="5987" customFormat="1" ht="16" customHeight="1" x14ac:dyDescent="0.2"/>
    <row r="5988" customFormat="1" ht="16" customHeight="1" x14ac:dyDescent="0.2"/>
    <row r="5989" customFormat="1" ht="16" customHeight="1" x14ac:dyDescent="0.2"/>
    <row r="5990" customFormat="1" ht="16" customHeight="1" x14ac:dyDescent="0.2"/>
    <row r="5991" customFormat="1" ht="16" customHeight="1" x14ac:dyDescent="0.2"/>
    <row r="5992" customFormat="1" ht="16" customHeight="1" x14ac:dyDescent="0.2"/>
    <row r="5993" customFormat="1" ht="16" customHeight="1" x14ac:dyDescent="0.2"/>
    <row r="5994" customFormat="1" ht="16" customHeight="1" x14ac:dyDescent="0.2"/>
    <row r="5995" customFormat="1" ht="16" customHeight="1" x14ac:dyDescent="0.2"/>
    <row r="5996" customFormat="1" ht="16" customHeight="1" x14ac:dyDescent="0.2"/>
    <row r="5997" customFormat="1" ht="16" customHeight="1" x14ac:dyDescent="0.2"/>
    <row r="5998" customFormat="1" ht="16" customHeight="1" x14ac:dyDescent="0.2"/>
    <row r="5999" customFormat="1" ht="16" customHeight="1" x14ac:dyDescent="0.2"/>
    <row r="6000" customFormat="1" ht="16" customHeight="1" x14ac:dyDescent="0.2"/>
    <row r="6001" customFormat="1" ht="16" customHeight="1" x14ac:dyDescent="0.2"/>
    <row r="6002" customFormat="1" ht="16" customHeight="1" x14ac:dyDescent="0.2"/>
    <row r="6003" customFormat="1" ht="16" customHeight="1" x14ac:dyDescent="0.2"/>
    <row r="6004" customFormat="1" ht="16" customHeight="1" x14ac:dyDescent="0.2"/>
    <row r="6005" customFormat="1" ht="16" customHeight="1" x14ac:dyDescent="0.2"/>
    <row r="6006" customFormat="1" ht="16" customHeight="1" x14ac:dyDescent="0.2"/>
    <row r="6007" customFormat="1" ht="16" customHeight="1" x14ac:dyDescent="0.2"/>
    <row r="6008" customFormat="1" ht="16" customHeight="1" x14ac:dyDescent="0.2"/>
    <row r="6009" customFormat="1" ht="16" customHeight="1" x14ac:dyDescent="0.2"/>
    <row r="6010" customFormat="1" ht="16" customHeight="1" x14ac:dyDescent="0.2"/>
    <row r="6011" customFormat="1" ht="16" customHeight="1" x14ac:dyDescent="0.2"/>
    <row r="6012" customFormat="1" ht="16" customHeight="1" x14ac:dyDescent="0.2"/>
    <row r="6013" customFormat="1" ht="16" customHeight="1" x14ac:dyDescent="0.2"/>
    <row r="6014" customFormat="1" ht="16" customHeight="1" x14ac:dyDescent="0.2"/>
    <row r="6015" customFormat="1" ht="16" customHeight="1" x14ac:dyDescent="0.2"/>
    <row r="6016" customFormat="1" ht="16" customHeight="1" x14ac:dyDescent="0.2"/>
    <row r="6017" customFormat="1" ht="16" customHeight="1" x14ac:dyDescent="0.2"/>
    <row r="6018" customFormat="1" ht="16" customHeight="1" x14ac:dyDescent="0.2"/>
    <row r="6019" customFormat="1" ht="16" customHeight="1" x14ac:dyDescent="0.2"/>
    <row r="6020" customFormat="1" ht="16" customHeight="1" x14ac:dyDescent="0.2"/>
    <row r="6021" customFormat="1" ht="16" customHeight="1" x14ac:dyDescent="0.2"/>
    <row r="6022" customFormat="1" ht="16" customHeight="1" x14ac:dyDescent="0.2"/>
    <row r="6023" customFormat="1" ht="16" customHeight="1" x14ac:dyDescent="0.2"/>
    <row r="6024" customFormat="1" ht="16" customHeight="1" x14ac:dyDescent="0.2"/>
    <row r="6025" customFormat="1" ht="16" customHeight="1" x14ac:dyDescent="0.2"/>
    <row r="6026" customFormat="1" ht="16" customHeight="1" x14ac:dyDescent="0.2"/>
    <row r="6027" customFormat="1" ht="16" customHeight="1" x14ac:dyDescent="0.2"/>
    <row r="6028" customFormat="1" ht="16" customHeight="1" x14ac:dyDescent="0.2"/>
    <row r="6029" customFormat="1" ht="16" customHeight="1" x14ac:dyDescent="0.2"/>
    <row r="6030" customFormat="1" ht="16" customHeight="1" x14ac:dyDescent="0.2"/>
    <row r="6031" customFormat="1" ht="16" customHeight="1" x14ac:dyDescent="0.2"/>
    <row r="6032" customFormat="1" ht="16" customHeight="1" x14ac:dyDescent="0.2"/>
    <row r="6033" customFormat="1" ht="16" customHeight="1" x14ac:dyDescent="0.2"/>
    <row r="6034" customFormat="1" ht="16" customHeight="1" x14ac:dyDescent="0.2"/>
    <row r="6035" customFormat="1" ht="16" customHeight="1" x14ac:dyDescent="0.2"/>
    <row r="6036" customFormat="1" ht="16" customHeight="1" x14ac:dyDescent="0.2"/>
    <row r="6037" customFormat="1" ht="16" customHeight="1" x14ac:dyDescent="0.2"/>
    <row r="6038" customFormat="1" ht="16" customHeight="1" x14ac:dyDescent="0.2"/>
    <row r="6039" customFormat="1" ht="16" customHeight="1" x14ac:dyDescent="0.2"/>
    <row r="6040" customFormat="1" ht="16" customHeight="1" x14ac:dyDescent="0.2"/>
    <row r="6041" customFormat="1" ht="16" customHeight="1" x14ac:dyDescent="0.2"/>
    <row r="6042" customFormat="1" ht="16" customHeight="1" x14ac:dyDescent="0.2"/>
    <row r="6043" customFormat="1" ht="16" customHeight="1" x14ac:dyDescent="0.2"/>
    <row r="6044" customFormat="1" ht="16" customHeight="1" x14ac:dyDescent="0.2"/>
    <row r="6045" customFormat="1" ht="16" customHeight="1" x14ac:dyDescent="0.2"/>
    <row r="6046" customFormat="1" ht="16" customHeight="1" x14ac:dyDescent="0.2"/>
    <row r="6047" customFormat="1" ht="16" customHeight="1" x14ac:dyDescent="0.2"/>
    <row r="6048" customFormat="1" ht="16" customHeight="1" x14ac:dyDescent="0.2"/>
    <row r="6049" customFormat="1" ht="16" customHeight="1" x14ac:dyDescent="0.2"/>
    <row r="6050" customFormat="1" ht="16" customHeight="1" x14ac:dyDescent="0.2"/>
    <row r="6051" customFormat="1" ht="16" customHeight="1" x14ac:dyDescent="0.2"/>
    <row r="6052" customFormat="1" ht="16" customHeight="1" x14ac:dyDescent="0.2"/>
    <row r="6053" customFormat="1" ht="16" customHeight="1" x14ac:dyDescent="0.2"/>
    <row r="6054" customFormat="1" ht="16" customHeight="1" x14ac:dyDescent="0.2"/>
    <row r="6055" customFormat="1" ht="16" customHeight="1" x14ac:dyDescent="0.2"/>
    <row r="6056" customFormat="1" ht="16" customHeight="1" x14ac:dyDescent="0.2"/>
    <row r="6057" customFormat="1" ht="16" customHeight="1" x14ac:dyDescent="0.2"/>
    <row r="6058" customFormat="1" ht="16" customHeight="1" x14ac:dyDescent="0.2"/>
    <row r="6059" customFormat="1" ht="16" customHeight="1" x14ac:dyDescent="0.2"/>
    <row r="6060" customFormat="1" ht="16" customHeight="1" x14ac:dyDescent="0.2"/>
    <row r="6061" customFormat="1" ht="16" customHeight="1" x14ac:dyDescent="0.2"/>
    <row r="6062" customFormat="1" ht="16" customHeight="1" x14ac:dyDescent="0.2"/>
    <row r="6063" customFormat="1" ht="16" customHeight="1" x14ac:dyDescent="0.2"/>
    <row r="6064" customFormat="1" ht="16" customHeight="1" x14ac:dyDescent="0.2"/>
    <row r="6065" customFormat="1" ht="16" customHeight="1" x14ac:dyDescent="0.2"/>
    <row r="6066" customFormat="1" ht="16" customHeight="1" x14ac:dyDescent="0.2"/>
    <row r="6067" customFormat="1" ht="16" customHeight="1" x14ac:dyDescent="0.2"/>
    <row r="6068" customFormat="1" ht="16" customHeight="1" x14ac:dyDescent="0.2"/>
    <row r="6069" customFormat="1" ht="16" customHeight="1" x14ac:dyDescent="0.2"/>
    <row r="6070" customFormat="1" ht="16" customHeight="1" x14ac:dyDescent="0.2"/>
    <row r="6071" customFormat="1" ht="16" customHeight="1" x14ac:dyDescent="0.2"/>
    <row r="6072" customFormat="1" ht="16" customHeight="1" x14ac:dyDescent="0.2"/>
    <row r="6073" customFormat="1" ht="16" customHeight="1" x14ac:dyDescent="0.2"/>
    <row r="6074" customFormat="1" ht="16" customHeight="1" x14ac:dyDescent="0.2"/>
    <row r="6075" customFormat="1" ht="16" customHeight="1" x14ac:dyDescent="0.2"/>
    <row r="6076" customFormat="1" ht="16" customHeight="1" x14ac:dyDescent="0.2"/>
    <row r="6077" customFormat="1" ht="16" customHeight="1" x14ac:dyDescent="0.2"/>
    <row r="6078" customFormat="1" ht="16" customHeight="1" x14ac:dyDescent="0.2"/>
    <row r="6079" customFormat="1" ht="16" customHeight="1" x14ac:dyDescent="0.2"/>
    <row r="6080" customFormat="1" ht="16" customHeight="1" x14ac:dyDescent="0.2"/>
    <row r="6081" customFormat="1" ht="16" customHeight="1" x14ac:dyDescent="0.2"/>
    <row r="6082" customFormat="1" ht="16" customHeight="1" x14ac:dyDescent="0.2"/>
    <row r="6083" customFormat="1" ht="16" customHeight="1" x14ac:dyDescent="0.2"/>
    <row r="6084" customFormat="1" ht="16" customHeight="1" x14ac:dyDescent="0.2"/>
    <row r="6085" customFormat="1" ht="16" customHeight="1" x14ac:dyDescent="0.2"/>
    <row r="6086" customFormat="1" ht="16" customHeight="1" x14ac:dyDescent="0.2"/>
    <row r="6087" customFormat="1" ht="16" customHeight="1" x14ac:dyDescent="0.2"/>
    <row r="6088" customFormat="1" ht="16" customHeight="1" x14ac:dyDescent="0.2"/>
    <row r="6089" customFormat="1" ht="16" customHeight="1" x14ac:dyDescent="0.2"/>
    <row r="6090" customFormat="1" ht="16" customHeight="1" x14ac:dyDescent="0.2"/>
    <row r="6091" customFormat="1" ht="16" customHeight="1" x14ac:dyDescent="0.2"/>
    <row r="6092" customFormat="1" ht="16" customHeight="1" x14ac:dyDescent="0.2"/>
    <row r="6093" customFormat="1" ht="16" customHeight="1" x14ac:dyDescent="0.2"/>
    <row r="6094" customFormat="1" ht="16" customHeight="1" x14ac:dyDescent="0.2"/>
    <row r="6095" customFormat="1" ht="16" customHeight="1" x14ac:dyDescent="0.2"/>
    <row r="6096" customFormat="1" ht="16" customHeight="1" x14ac:dyDescent="0.2"/>
    <row r="6097" customFormat="1" ht="16" customHeight="1" x14ac:dyDescent="0.2"/>
    <row r="6098" customFormat="1" ht="16" customHeight="1" x14ac:dyDescent="0.2"/>
    <row r="6099" customFormat="1" ht="16" customHeight="1" x14ac:dyDescent="0.2"/>
    <row r="6100" customFormat="1" ht="16" customHeight="1" x14ac:dyDescent="0.2"/>
    <row r="6101" customFormat="1" ht="16" customHeight="1" x14ac:dyDescent="0.2"/>
    <row r="6102" customFormat="1" ht="16" customHeight="1" x14ac:dyDescent="0.2"/>
    <row r="6103" customFormat="1" ht="16" customHeight="1" x14ac:dyDescent="0.2"/>
    <row r="6104" customFormat="1" ht="16" customHeight="1" x14ac:dyDescent="0.2"/>
    <row r="6105" customFormat="1" ht="16" customHeight="1" x14ac:dyDescent="0.2"/>
    <row r="6106" customFormat="1" ht="16" customHeight="1" x14ac:dyDescent="0.2"/>
    <row r="6107" customFormat="1" ht="16" customHeight="1" x14ac:dyDescent="0.2"/>
    <row r="6108" customFormat="1" ht="16" customHeight="1" x14ac:dyDescent="0.2"/>
    <row r="6109" customFormat="1" ht="16" customHeight="1" x14ac:dyDescent="0.2"/>
    <row r="6110" customFormat="1" ht="16" customHeight="1" x14ac:dyDescent="0.2"/>
    <row r="6111" customFormat="1" ht="16" customHeight="1" x14ac:dyDescent="0.2"/>
    <row r="6112" customFormat="1" ht="16" customHeight="1" x14ac:dyDescent="0.2"/>
    <row r="6113" customFormat="1" ht="16" customHeight="1" x14ac:dyDescent="0.2"/>
    <row r="6114" customFormat="1" ht="16" customHeight="1" x14ac:dyDescent="0.2"/>
    <row r="6115" customFormat="1" ht="16" customHeight="1" x14ac:dyDescent="0.2"/>
    <row r="6116" customFormat="1" ht="16" customHeight="1" x14ac:dyDescent="0.2"/>
    <row r="6117" customFormat="1" ht="16" customHeight="1" x14ac:dyDescent="0.2"/>
    <row r="6118" customFormat="1" ht="16" customHeight="1" x14ac:dyDescent="0.2"/>
    <row r="6119" customFormat="1" ht="16" customHeight="1" x14ac:dyDescent="0.2"/>
    <row r="6120" customFormat="1" ht="16" customHeight="1" x14ac:dyDescent="0.2"/>
    <row r="6121" customFormat="1" ht="16" customHeight="1" x14ac:dyDescent="0.2"/>
    <row r="6122" customFormat="1" ht="16" customHeight="1" x14ac:dyDescent="0.2"/>
    <row r="6123" customFormat="1" ht="16" customHeight="1" x14ac:dyDescent="0.2"/>
    <row r="6124" customFormat="1" ht="16" customHeight="1" x14ac:dyDescent="0.2"/>
    <row r="6125" customFormat="1" ht="16" customHeight="1" x14ac:dyDescent="0.2"/>
    <row r="6126" customFormat="1" ht="16" customHeight="1" x14ac:dyDescent="0.2"/>
    <row r="6127" customFormat="1" ht="16" customHeight="1" x14ac:dyDescent="0.2"/>
    <row r="6128" customFormat="1" ht="16" customHeight="1" x14ac:dyDescent="0.2"/>
    <row r="6129" customFormat="1" ht="16" customHeight="1" x14ac:dyDescent="0.2"/>
    <row r="6130" customFormat="1" ht="16" customHeight="1" x14ac:dyDescent="0.2"/>
    <row r="6131" customFormat="1" ht="16" customHeight="1" x14ac:dyDescent="0.2"/>
    <row r="6132" customFormat="1" ht="16" customHeight="1" x14ac:dyDescent="0.2"/>
    <row r="6133" customFormat="1" ht="16" customHeight="1" x14ac:dyDescent="0.2"/>
    <row r="6134" customFormat="1" ht="16" customHeight="1" x14ac:dyDescent="0.2"/>
    <row r="6135" customFormat="1" ht="16" customHeight="1" x14ac:dyDescent="0.2"/>
    <row r="6136" customFormat="1" ht="16" customHeight="1" x14ac:dyDescent="0.2"/>
    <row r="6137" customFormat="1" ht="16" customHeight="1" x14ac:dyDescent="0.2"/>
    <row r="6138" customFormat="1" ht="16" customHeight="1" x14ac:dyDescent="0.2"/>
    <row r="6139" customFormat="1" ht="16" customHeight="1" x14ac:dyDescent="0.2"/>
    <row r="6140" customFormat="1" ht="16" customHeight="1" x14ac:dyDescent="0.2"/>
    <row r="6141" customFormat="1" ht="16" customHeight="1" x14ac:dyDescent="0.2"/>
    <row r="6142" customFormat="1" ht="16" customHeight="1" x14ac:dyDescent="0.2"/>
    <row r="6143" customFormat="1" ht="16" customHeight="1" x14ac:dyDescent="0.2"/>
    <row r="6144" customFormat="1" ht="16" customHeight="1" x14ac:dyDescent="0.2"/>
    <row r="6145" customFormat="1" ht="16" customHeight="1" x14ac:dyDescent="0.2"/>
    <row r="6146" customFormat="1" ht="16" customHeight="1" x14ac:dyDescent="0.2"/>
    <row r="6147" customFormat="1" ht="16" customHeight="1" x14ac:dyDescent="0.2"/>
    <row r="6148" customFormat="1" ht="16" customHeight="1" x14ac:dyDescent="0.2"/>
    <row r="6149" customFormat="1" ht="16" customHeight="1" x14ac:dyDescent="0.2"/>
    <row r="6150" customFormat="1" ht="16" customHeight="1" x14ac:dyDescent="0.2"/>
    <row r="6151" customFormat="1" ht="16" customHeight="1" x14ac:dyDescent="0.2"/>
    <row r="6152" customFormat="1" ht="16" customHeight="1" x14ac:dyDescent="0.2"/>
    <row r="6153" customFormat="1" ht="16" customHeight="1" x14ac:dyDescent="0.2"/>
    <row r="6154" customFormat="1" ht="16" customHeight="1" x14ac:dyDescent="0.2"/>
    <row r="6155" customFormat="1" ht="16" customHeight="1" x14ac:dyDescent="0.2"/>
    <row r="6156" customFormat="1" ht="16" customHeight="1" x14ac:dyDescent="0.2"/>
    <row r="6157" customFormat="1" ht="16" customHeight="1" x14ac:dyDescent="0.2"/>
    <row r="6158" customFormat="1" ht="16" customHeight="1" x14ac:dyDescent="0.2"/>
    <row r="6159" customFormat="1" ht="16" customHeight="1" x14ac:dyDescent="0.2"/>
    <row r="6160" customFormat="1" ht="16" customHeight="1" x14ac:dyDescent="0.2"/>
    <row r="6161" customFormat="1" ht="16" customHeight="1" x14ac:dyDescent="0.2"/>
    <row r="6162" customFormat="1" ht="16" customHeight="1" x14ac:dyDescent="0.2"/>
    <row r="6163" customFormat="1" ht="16" customHeight="1" x14ac:dyDescent="0.2"/>
    <row r="6164" customFormat="1" ht="16" customHeight="1" x14ac:dyDescent="0.2"/>
    <row r="6165" customFormat="1" ht="16" customHeight="1" x14ac:dyDescent="0.2"/>
    <row r="6166" customFormat="1" ht="16" customHeight="1" x14ac:dyDescent="0.2"/>
    <row r="6167" customFormat="1" ht="16" customHeight="1" x14ac:dyDescent="0.2"/>
    <row r="6168" customFormat="1" ht="16" customHeight="1" x14ac:dyDescent="0.2"/>
    <row r="6169" customFormat="1" ht="16" customHeight="1" x14ac:dyDescent="0.2"/>
    <row r="6170" customFormat="1" ht="16" customHeight="1" x14ac:dyDescent="0.2"/>
    <row r="6171" customFormat="1" ht="16" customHeight="1" x14ac:dyDescent="0.2"/>
    <row r="6172" customFormat="1" ht="16" customHeight="1" x14ac:dyDescent="0.2"/>
    <row r="6173" customFormat="1" ht="16" customHeight="1" x14ac:dyDescent="0.2"/>
    <row r="6174" customFormat="1" ht="16" customHeight="1" x14ac:dyDescent="0.2"/>
    <row r="6175" customFormat="1" ht="16" customHeight="1" x14ac:dyDescent="0.2"/>
    <row r="6176" customFormat="1" ht="16" customHeight="1" x14ac:dyDescent="0.2"/>
    <row r="6177" customFormat="1" ht="16" customHeight="1" x14ac:dyDescent="0.2"/>
    <row r="6178" customFormat="1" ht="16" customHeight="1" x14ac:dyDescent="0.2"/>
    <row r="6179" customFormat="1" ht="16" customHeight="1" x14ac:dyDescent="0.2"/>
    <row r="6180" customFormat="1" ht="16" customHeight="1" x14ac:dyDescent="0.2"/>
    <row r="6181" customFormat="1" ht="16" customHeight="1" x14ac:dyDescent="0.2"/>
    <row r="6182" customFormat="1" ht="16" customHeight="1" x14ac:dyDescent="0.2"/>
    <row r="6183" customFormat="1" ht="16" customHeight="1" x14ac:dyDescent="0.2"/>
    <row r="6184" customFormat="1" ht="16" customHeight="1" x14ac:dyDescent="0.2"/>
    <row r="6185" customFormat="1" ht="16" customHeight="1" x14ac:dyDescent="0.2"/>
    <row r="6186" customFormat="1" ht="16" customHeight="1" x14ac:dyDescent="0.2"/>
    <row r="6187" customFormat="1" ht="16" customHeight="1" x14ac:dyDescent="0.2"/>
    <row r="6188" customFormat="1" ht="16" customHeight="1" x14ac:dyDescent="0.2"/>
    <row r="6189" customFormat="1" ht="16" customHeight="1" x14ac:dyDescent="0.2"/>
    <row r="6190" customFormat="1" ht="16" customHeight="1" x14ac:dyDescent="0.2"/>
    <row r="6191" customFormat="1" ht="16" customHeight="1" x14ac:dyDescent="0.2"/>
    <row r="6192" customFormat="1" ht="16" customHeight="1" x14ac:dyDescent="0.2"/>
    <row r="6193" customFormat="1" ht="16" customHeight="1" x14ac:dyDescent="0.2"/>
    <row r="6194" customFormat="1" ht="16" customHeight="1" x14ac:dyDescent="0.2"/>
    <row r="6195" customFormat="1" ht="16" customHeight="1" x14ac:dyDescent="0.2"/>
    <row r="6196" customFormat="1" ht="16" customHeight="1" x14ac:dyDescent="0.2"/>
    <row r="6197" customFormat="1" ht="16" customHeight="1" x14ac:dyDescent="0.2"/>
    <row r="6198" customFormat="1" ht="16" customHeight="1" x14ac:dyDescent="0.2"/>
    <row r="6199" customFormat="1" ht="16" customHeight="1" x14ac:dyDescent="0.2"/>
    <row r="6200" customFormat="1" ht="16" customHeight="1" x14ac:dyDescent="0.2"/>
    <row r="6201" customFormat="1" ht="16" customHeight="1" x14ac:dyDescent="0.2"/>
    <row r="6202" customFormat="1" ht="16" customHeight="1" x14ac:dyDescent="0.2"/>
    <row r="6203" customFormat="1" ht="16" customHeight="1" x14ac:dyDescent="0.2"/>
    <row r="6204" customFormat="1" ht="16" customHeight="1" x14ac:dyDescent="0.2"/>
    <row r="6205" customFormat="1" ht="16" customHeight="1" x14ac:dyDescent="0.2"/>
    <row r="6206" customFormat="1" ht="16" customHeight="1" x14ac:dyDescent="0.2"/>
    <row r="6207" customFormat="1" ht="16" customHeight="1" x14ac:dyDescent="0.2"/>
    <row r="6208" customFormat="1" ht="16" customHeight="1" x14ac:dyDescent="0.2"/>
    <row r="6209" customFormat="1" ht="16" customHeight="1" x14ac:dyDescent="0.2"/>
    <row r="6210" customFormat="1" ht="16" customHeight="1" x14ac:dyDescent="0.2"/>
    <row r="6211" customFormat="1" ht="16" customHeight="1" x14ac:dyDescent="0.2"/>
    <row r="6212" customFormat="1" ht="16" customHeight="1" x14ac:dyDescent="0.2"/>
    <row r="6213" customFormat="1" ht="16" customHeight="1" x14ac:dyDescent="0.2"/>
    <row r="6214" customFormat="1" ht="16" customHeight="1" x14ac:dyDescent="0.2"/>
    <row r="6215" customFormat="1" ht="16" customHeight="1" x14ac:dyDescent="0.2"/>
    <row r="6216" customFormat="1" ht="16" customHeight="1" x14ac:dyDescent="0.2"/>
    <row r="6217" customFormat="1" ht="16" customHeight="1" x14ac:dyDescent="0.2"/>
    <row r="6218" customFormat="1" ht="16" customHeight="1" x14ac:dyDescent="0.2"/>
    <row r="6219" customFormat="1" ht="16" customHeight="1" x14ac:dyDescent="0.2"/>
    <row r="6220" customFormat="1" ht="16" customHeight="1" x14ac:dyDescent="0.2"/>
    <row r="6221" customFormat="1" ht="16" customHeight="1" x14ac:dyDescent="0.2"/>
    <row r="6222" customFormat="1" ht="16" customHeight="1" x14ac:dyDescent="0.2"/>
    <row r="6223" customFormat="1" ht="16" customHeight="1" x14ac:dyDescent="0.2"/>
    <row r="6224" customFormat="1" ht="16" customHeight="1" x14ac:dyDescent="0.2"/>
    <row r="6225" customFormat="1" ht="16" customHeight="1" x14ac:dyDescent="0.2"/>
    <row r="6226" customFormat="1" ht="16" customHeight="1" x14ac:dyDescent="0.2"/>
    <row r="6227" customFormat="1" ht="16" customHeight="1" x14ac:dyDescent="0.2"/>
    <row r="6228" customFormat="1" ht="16" customHeight="1" x14ac:dyDescent="0.2"/>
    <row r="6229" customFormat="1" ht="16" customHeight="1" x14ac:dyDescent="0.2"/>
    <row r="6230" customFormat="1" ht="16" customHeight="1" x14ac:dyDescent="0.2"/>
    <row r="6231" customFormat="1" ht="16" customHeight="1" x14ac:dyDescent="0.2"/>
    <row r="6232" customFormat="1" ht="16" customHeight="1" x14ac:dyDescent="0.2"/>
    <row r="6233" customFormat="1" ht="16" customHeight="1" x14ac:dyDescent="0.2"/>
    <row r="6234" customFormat="1" ht="16" customHeight="1" x14ac:dyDescent="0.2"/>
    <row r="6235" customFormat="1" ht="16" customHeight="1" x14ac:dyDescent="0.2"/>
    <row r="6236" customFormat="1" ht="16" customHeight="1" x14ac:dyDescent="0.2"/>
    <row r="6237" customFormat="1" ht="16" customHeight="1" x14ac:dyDescent="0.2"/>
    <row r="6238" customFormat="1" ht="16" customHeight="1" x14ac:dyDescent="0.2"/>
    <row r="6239" customFormat="1" ht="16" customHeight="1" x14ac:dyDescent="0.2"/>
    <row r="6240" customFormat="1" ht="16" customHeight="1" x14ac:dyDescent="0.2"/>
    <row r="6241" customFormat="1" ht="16" customHeight="1" x14ac:dyDescent="0.2"/>
    <row r="6242" customFormat="1" ht="16" customHeight="1" x14ac:dyDescent="0.2"/>
    <row r="6243" customFormat="1" ht="16" customHeight="1" x14ac:dyDescent="0.2"/>
    <row r="6244" customFormat="1" ht="16" customHeight="1" x14ac:dyDescent="0.2"/>
    <row r="6245" customFormat="1" ht="16" customHeight="1" x14ac:dyDescent="0.2"/>
    <row r="6246" customFormat="1" ht="16" customHeight="1" x14ac:dyDescent="0.2"/>
    <row r="6247" customFormat="1" ht="16" customHeight="1" x14ac:dyDescent="0.2"/>
    <row r="6248" customFormat="1" ht="16" customHeight="1" x14ac:dyDescent="0.2"/>
    <row r="6249" customFormat="1" ht="16" customHeight="1" x14ac:dyDescent="0.2"/>
    <row r="6250" customFormat="1" ht="16" customHeight="1" x14ac:dyDescent="0.2"/>
    <row r="6251" customFormat="1" ht="16" customHeight="1" x14ac:dyDescent="0.2"/>
    <row r="6252" customFormat="1" ht="16" customHeight="1" x14ac:dyDescent="0.2"/>
    <row r="6253" customFormat="1" ht="16" customHeight="1" x14ac:dyDescent="0.2"/>
    <row r="6254" customFormat="1" ht="16" customHeight="1" x14ac:dyDescent="0.2"/>
    <row r="6255" customFormat="1" ht="16" customHeight="1" x14ac:dyDescent="0.2"/>
    <row r="6256" customFormat="1" ht="16" customHeight="1" x14ac:dyDescent="0.2"/>
    <row r="6257" customFormat="1" ht="16" customHeight="1" x14ac:dyDescent="0.2"/>
    <row r="6258" customFormat="1" ht="16" customHeight="1" x14ac:dyDescent="0.2"/>
    <row r="6259" customFormat="1" ht="16" customHeight="1" x14ac:dyDescent="0.2"/>
    <row r="6260" customFormat="1" ht="16" customHeight="1" x14ac:dyDescent="0.2"/>
    <row r="6261" customFormat="1" ht="16" customHeight="1" x14ac:dyDescent="0.2"/>
    <row r="6262" customFormat="1" ht="16" customHeight="1" x14ac:dyDescent="0.2"/>
    <row r="6263" customFormat="1" ht="16" customHeight="1" x14ac:dyDescent="0.2"/>
    <row r="6264" customFormat="1" ht="16" customHeight="1" x14ac:dyDescent="0.2"/>
    <row r="6265" customFormat="1" ht="16" customHeight="1" x14ac:dyDescent="0.2"/>
    <row r="6266" customFormat="1" ht="16" customHeight="1" x14ac:dyDescent="0.2"/>
    <row r="6267" customFormat="1" ht="16" customHeight="1" x14ac:dyDescent="0.2"/>
    <row r="6268" customFormat="1" ht="16" customHeight="1" x14ac:dyDescent="0.2"/>
    <row r="6269" customFormat="1" ht="16" customHeight="1" x14ac:dyDescent="0.2"/>
    <row r="6270" customFormat="1" ht="16" customHeight="1" x14ac:dyDescent="0.2"/>
    <row r="6271" customFormat="1" ht="16" customHeight="1" x14ac:dyDescent="0.2"/>
    <row r="6272" customFormat="1" ht="16" customHeight="1" x14ac:dyDescent="0.2"/>
    <row r="6273" customFormat="1" ht="16" customHeight="1" x14ac:dyDescent="0.2"/>
    <row r="6274" customFormat="1" ht="16" customHeight="1" x14ac:dyDescent="0.2"/>
    <row r="6275" customFormat="1" ht="16" customHeight="1" x14ac:dyDescent="0.2"/>
    <row r="6276" customFormat="1" ht="16" customHeight="1" x14ac:dyDescent="0.2"/>
    <row r="6277" customFormat="1" ht="16" customHeight="1" x14ac:dyDescent="0.2"/>
    <row r="6278" customFormat="1" ht="16" customHeight="1" x14ac:dyDescent="0.2"/>
    <row r="6279" customFormat="1" ht="16" customHeight="1" x14ac:dyDescent="0.2"/>
    <row r="6280" customFormat="1" ht="16" customHeight="1" x14ac:dyDescent="0.2"/>
    <row r="6281" customFormat="1" ht="16" customHeight="1" x14ac:dyDescent="0.2"/>
    <row r="6282" customFormat="1" ht="16" customHeight="1" x14ac:dyDescent="0.2"/>
    <row r="6283" customFormat="1" ht="16" customHeight="1" x14ac:dyDescent="0.2"/>
    <row r="6284" customFormat="1" ht="16" customHeight="1" x14ac:dyDescent="0.2"/>
    <row r="6285" customFormat="1" ht="16" customHeight="1" x14ac:dyDescent="0.2"/>
    <row r="6286" customFormat="1" ht="16" customHeight="1" x14ac:dyDescent="0.2"/>
    <row r="6287" customFormat="1" ht="16" customHeight="1" x14ac:dyDescent="0.2"/>
    <row r="6288" customFormat="1" ht="16" customHeight="1" x14ac:dyDescent="0.2"/>
    <row r="6289" customFormat="1" ht="16" customHeight="1" x14ac:dyDescent="0.2"/>
    <row r="6290" customFormat="1" ht="16" customHeight="1" x14ac:dyDescent="0.2"/>
    <row r="6291" customFormat="1" ht="16" customHeight="1" x14ac:dyDescent="0.2"/>
    <row r="6292" customFormat="1" ht="16" customHeight="1" x14ac:dyDescent="0.2"/>
    <row r="6293" customFormat="1" ht="16" customHeight="1" x14ac:dyDescent="0.2"/>
    <row r="6294" customFormat="1" ht="16" customHeight="1" x14ac:dyDescent="0.2"/>
    <row r="6295" customFormat="1" ht="16" customHeight="1" x14ac:dyDescent="0.2"/>
    <row r="6296" customFormat="1" ht="16" customHeight="1" x14ac:dyDescent="0.2"/>
    <row r="6297" customFormat="1" ht="16" customHeight="1" x14ac:dyDescent="0.2"/>
    <row r="6298" customFormat="1" ht="16" customHeight="1" x14ac:dyDescent="0.2"/>
    <row r="6299" customFormat="1" ht="16" customHeight="1" x14ac:dyDescent="0.2"/>
    <row r="6300" customFormat="1" ht="16" customHeight="1" x14ac:dyDescent="0.2"/>
    <row r="6301" customFormat="1" ht="16" customHeight="1" x14ac:dyDescent="0.2"/>
    <row r="6302" customFormat="1" ht="16" customHeight="1" x14ac:dyDescent="0.2"/>
    <row r="6303" customFormat="1" ht="16" customHeight="1" x14ac:dyDescent="0.2"/>
    <row r="6304" customFormat="1" ht="16" customHeight="1" x14ac:dyDescent="0.2"/>
    <row r="6305" customFormat="1" ht="16" customHeight="1" x14ac:dyDescent="0.2"/>
    <row r="6306" customFormat="1" ht="16" customHeight="1" x14ac:dyDescent="0.2"/>
    <row r="6307" customFormat="1" ht="16" customHeight="1" x14ac:dyDescent="0.2"/>
    <row r="6308" customFormat="1" ht="16" customHeight="1" x14ac:dyDescent="0.2"/>
    <row r="6309" customFormat="1" ht="16" customHeight="1" x14ac:dyDescent="0.2"/>
    <row r="6310" customFormat="1" ht="16" customHeight="1" x14ac:dyDescent="0.2"/>
    <row r="6311" customFormat="1" ht="16" customHeight="1" x14ac:dyDescent="0.2"/>
    <row r="6312" customFormat="1" ht="16" customHeight="1" x14ac:dyDescent="0.2"/>
    <row r="6313" customFormat="1" ht="16" customHeight="1" x14ac:dyDescent="0.2"/>
    <row r="6314" customFormat="1" ht="16" customHeight="1" x14ac:dyDescent="0.2"/>
    <row r="6315" customFormat="1" ht="16" customHeight="1" x14ac:dyDescent="0.2"/>
    <row r="6316" customFormat="1" ht="16" customHeight="1" x14ac:dyDescent="0.2"/>
    <row r="6317" customFormat="1" ht="16" customHeight="1" x14ac:dyDescent="0.2"/>
    <row r="6318" customFormat="1" ht="16" customHeight="1" x14ac:dyDescent="0.2"/>
    <row r="6319" customFormat="1" ht="16" customHeight="1" x14ac:dyDescent="0.2"/>
    <row r="6320" customFormat="1" ht="16" customHeight="1" x14ac:dyDescent="0.2"/>
    <row r="6321" customFormat="1" ht="16" customHeight="1" x14ac:dyDescent="0.2"/>
    <row r="6322" customFormat="1" ht="16" customHeight="1" x14ac:dyDescent="0.2"/>
    <row r="6323" customFormat="1" ht="16" customHeight="1" x14ac:dyDescent="0.2"/>
    <row r="6324" customFormat="1" ht="16" customHeight="1" x14ac:dyDescent="0.2"/>
    <row r="6325" customFormat="1" ht="16" customHeight="1" x14ac:dyDescent="0.2"/>
    <row r="6326" customFormat="1" ht="16" customHeight="1" x14ac:dyDescent="0.2"/>
    <row r="6327" customFormat="1" ht="16" customHeight="1" x14ac:dyDescent="0.2"/>
    <row r="6328" customFormat="1" ht="16" customHeight="1" x14ac:dyDescent="0.2"/>
    <row r="6329" customFormat="1" ht="16" customHeight="1" x14ac:dyDescent="0.2"/>
    <row r="6330" customFormat="1" ht="16" customHeight="1" x14ac:dyDescent="0.2"/>
    <row r="6331" customFormat="1" ht="16" customHeight="1" x14ac:dyDescent="0.2"/>
    <row r="6332" customFormat="1" ht="16" customHeight="1" x14ac:dyDescent="0.2"/>
    <row r="6333" customFormat="1" ht="16" customHeight="1" x14ac:dyDescent="0.2"/>
    <row r="6334" customFormat="1" ht="16" customHeight="1" x14ac:dyDescent="0.2"/>
    <row r="6335" customFormat="1" ht="16" customHeight="1" x14ac:dyDescent="0.2"/>
    <row r="6336" customFormat="1" ht="16" customHeight="1" x14ac:dyDescent="0.2"/>
    <row r="6337" customFormat="1" ht="16" customHeight="1" x14ac:dyDescent="0.2"/>
    <row r="6338" customFormat="1" ht="16" customHeight="1" x14ac:dyDescent="0.2"/>
    <row r="6339" customFormat="1" ht="16" customHeight="1" x14ac:dyDescent="0.2"/>
    <row r="6340" customFormat="1" ht="16" customHeight="1" x14ac:dyDescent="0.2"/>
    <row r="6341" customFormat="1" ht="16" customHeight="1" x14ac:dyDescent="0.2"/>
    <row r="6342" customFormat="1" ht="16" customHeight="1" x14ac:dyDescent="0.2"/>
    <row r="6343" customFormat="1" ht="16" customHeight="1" x14ac:dyDescent="0.2"/>
    <row r="6344" customFormat="1" ht="16" customHeight="1" x14ac:dyDescent="0.2"/>
    <row r="6345" customFormat="1" ht="16" customHeight="1" x14ac:dyDescent="0.2"/>
    <row r="6346" customFormat="1" ht="16" customHeight="1" x14ac:dyDescent="0.2"/>
    <row r="6347" customFormat="1" ht="16" customHeight="1" x14ac:dyDescent="0.2"/>
    <row r="6348" customFormat="1" ht="16" customHeight="1" x14ac:dyDescent="0.2"/>
    <row r="6349" customFormat="1" ht="16" customHeight="1" x14ac:dyDescent="0.2"/>
    <row r="6350" customFormat="1" ht="16" customHeight="1" x14ac:dyDescent="0.2"/>
    <row r="6351" customFormat="1" ht="16" customHeight="1" x14ac:dyDescent="0.2"/>
    <row r="6352" customFormat="1" ht="16" customHeight="1" x14ac:dyDescent="0.2"/>
    <row r="6353" customFormat="1" ht="16" customHeight="1" x14ac:dyDescent="0.2"/>
    <row r="6354" customFormat="1" ht="16" customHeight="1" x14ac:dyDescent="0.2"/>
    <row r="6355" customFormat="1" ht="16" customHeight="1" x14ac:dyDescent="0.2"/>
    <row r="6356" customFormat="1" ht="16" customHeight="1" x14ac:dyDescent="0.2"/>
    <row r="6357" customFormat="1" ht="16" customHeight="1" x14ac:dyDescent="0.2"/>
    <row r="6358" customFormat="1" ht="16" customHeight="1" x14ac:dyDescent="0.2"/>
    <row r="6359" customFormat="1" ht="16" customHeight="1" x14ac:dyDescent="0.2"/>
    <row r="6360" customFormat="1" ht="16" customHeight="1" x14ac:dyDescent="0.2"/>
    <row r="6361" customFormat="1" ht="16" customHeight="1" x14ac:dyDescent="0.2"/>
    <row r="6362" customFormat="1" ht="16" customHeight="1" x14ac:dyDescent="0.2"/>
    <row r="6363" customFormat="1" ht="16" customHeight="1" x14ac:dyDescent="0.2"/>
    <row r="6364" customFormat="1" ht="16" customHeight="1" x14ac:dyDescent="0.2"/>
    <row r="6365" customFormat="1" ht="16" customHeight="1" x14ac:dyDescent="0.2"/>
    <row r="6366" customFormat="1" ht="16" customHeight="1" x14ac:dyDescent="0.2"/>
    <row r="6367" customFormat="1" ht="16" customHeight="1" x14ac:dyDescent="0.2"/>
    <row r="6368" customFormat="1" ht="16" customHeight="1" x14ac:dyDescent="0.2"/>
    <row r="6369" customFormat="1" ht="16" customHeight="1" x14ac:dyDescent="0.2"/>
    <row r="6370" customFormat="1" ht="16" customHeight="1" x14ac:dyDescent="0.2"/>
    <row r="6371" customFormat="1" ht="16" customHeight="1" x14ac:dyDescent="0.2"/>
    <row r="6372" customFormat="1" ht="16" customHeight="1" x14ac:dyDescent="0.2"/>
    <row r="6373" customFormat="1" ht="16" customHeight="1" x14ac:dyDescent="0.2"/>
    <row r="6374" customFormat="1" ht="16" customHeight="1" x14ac:dyDescent="0.2"/>
    <row r="6375" customFormat="1" ht="16" customHeight="1" x14ac:dyDescent="0.2"/>
    <row r="6376" customFormat="1" ht="16" customHeight="1" x14ac:dyDescent="0.2"/>
    <row r="6377" customFormat="1" ht="16" customHeight="1" x14ac:dyDescent="0.2"/>
    <row r="6378" customFormat="1" ht="16" customHeight="1" x14ac:dyDescent="0.2"/>
    <row r="6379" customFormat="1" ht="16" customHeight="1" x14ac:dyDescent="0.2"/>
    <row r="6380" customFormat="1" ht="16" customHeight="1" x14ac:dyDescent="0.2"/>
    <row r="6381" customFormat="1" ht="16" customHeight="1" x14ac:dyDescent="0.2"/>
    <row r="6382" customFormat="1" ht="16" customHeight="1" x14ac:dyDescent="0.2"/>
    <row r="6383" customFormat="1" ht="16" customHeight="1" x14ac:dyDescent="0.2"/>
    <row r="6384" customFormat="1" ht="16" customHeight="1" x14ac:dyDescent="0.2"/>
    <row r="6385" customFormat="1" ht="16" customHeight="1" x14ac:dyDescent="0.2"/>
    <row r="6386" customFormat="1" ht="16" customHeight="1" x14ac:dyDescent="0.2"/>
    <row r="6387" customFormat="1" ht="16" customHeight="1" x14ac:dyDescent="0.2"/>
    <row r="6388" customFormat="1" ht="16" customHeight="1" x14ac:dyDescent="0.2"/>
    <row r="6389" customFormat="1" ht="16" customHeight="1" x14ac:dyDescent="0.2"/>
    <row r="6390" customFormat="1" ht="16" customHeight="1" x14ac:dyDescent="0.2"/>
    <row r="6391" customFormat="1" ht="16" customHeight="1" x14ac:dyDescent="0.2"/>
    <row r="6392" customFormat="1" ht="16" customHeight="1" x14ac:dyDescent="0.2"/>
    <row r="6393" customFormat="1" ht="16" customHeight="1" x14ac:dyDescent="0.2"/>
    <row r="6394" customFormat="1" ht="16" customHeight="1" x14ac:dyDescent="0.2"/>
    <row r="6395" customFormat="1" ht="16" customHeight="1" x14ac:dyDescent="0.2"/>
    <row r="6396" customFormat="1" ht="16" customHeight="1" x14ac:dyDescent="0.2"/>
    <row r="6397" customFormat="1" ht="16" customHeight="1" x14ac:dyDescent="0.2"/>
    <row r="6398" customFormat="1" ht="16" customHeight="1" x14ac:dyDescent="0.2"/>
    <row r="6399" customFormat="1" ht="16" customHeight="1" x14ac:dyDescent="0.2"/>
    <row r="6400" customFormat="1" ht="16" customHeight="1" x14ac:dyDescent="0.2"/>
    <row r="6401" customFormat="1" ht="16" customHeight="1" x14ac:dyDescent="0.2"/>
    <row r="6402" customFormat="1" ht="16" customHeight="1" x14ac:dyDescent="0.2"/>
    <row r="6403" customFormat="1" ht="16" customHeight="1" x14ac:dyDescent="0.2"/>
    <row r="6404" customFormat="1" ht="16" customHeight="1" x14ac:dyDescent="0.2"/>
    <row r="6405" customFormat="1" ht="16" customHeight="1" x14ac:dyDescent="0.2"/>
    <row r="6406" customFormat="1" ht="16" customHeight="1" x14ac:dyDescent="0.2"/>
    <row r="6407" customFormat="1" ht="16" customHeight="1" x14ac:dyDescent="0.2"/>
    <row r="6408" customFormat="1" ht="16" customHeight="1" x14ac:dyDescent="0.2"/>
    <row r="6409" customFormat="1" ht="16" customHeight="1" x14ac:dyDescent="0.2"/>
    <row r="6410" customFormat="1" ht="16" customHeight="1" x14ac:dyDescent="0.2"/>
    <row r="6411" customFormat="1" ht="16" customHeight="1" x14ac:dyDescent="0.2"/>
    <row r="6412" customFormat="1" ht="16" customHeight="1" x14ac:dyDescent="0.2"/>
    <row r="6413" customFormat="1" ht="16" customHeight="1" x14ac:dyDescent="0.2"/>
    <row r="6414" customFormat="1" ht="16" customHeight="1" x14ac:dyDescent="0.2"/>
    <row r="6415" customFormat="1" ht="16" customHeight="1" x14ac:dyDescent="0.2"/>
    <row r="6416" customFormat="1" ht="16" customHeight="1" x14ac:dyDescent="0.2"/>
    <row r="6417" customFormat="1" ht="16" customHeight="1" x14ac:dyDescent="0.2"/>
    <row r="6418" customFormat="1" ht="16" customHeight="1" x14ac:dyDescent="0.2"/>
    <row r="6419" customFormat="1" ht="16" customHeight="1" x14ac:dyDescent="0.2"/>
    <row r="6420" customFormat="1" ht="16" customHeight="1" x14ac:dyDescent="0.2"/>
    <row r="6421" customFormat="1" ht="16" customHeight="1" x14ac:dyDescent="0.2"/>
    <row r="6422" customFormat="1" ht="16" customHeight="1" x14ac:dyDescent="0.2"/>
    <row r="6423" customFormat="1" ht="16" customHeight="1" x14ac:dyDescent="0.2"/>
    <row r="6424" customFormat="1" ht="16" customHeight="1" x14ac:dyDescent="0.2"/>
    <row r="6425" customFormat="1" ht="16" customHeight="1" x14ac:dyDescent="0.2"/>
    <row r="6426" customFormat="1" ht="16" customHeight="1" x14ac:dyDescent="0.2"/>
    <row r="6427" customFormat="1" ht="16" customHeight="1" x14ac:dyDescent="0.2"/>
    <row r="6428" customFormat="1" ht="16" customHeight="1" x14ac:dyDescent="0.2"/>
    <row r="6429" customFormat="1" ht="16" customHeight="1" x14ac:dyDescent="0.2"/>
    <row r="6430" customFormat="1" ht="16" customHeight="1" x14ac:dyDescent="0.2"/>
    <row r="6431" customFormat="1" ht="16" customHeight="1" x14ac:dyDescent="0.2"/>
    <row r="6432" customFormat="1" ht="16" customHeight="1" x14ac:dyDescent="0.2"/>
    <row r="6433" customFormat="1" ht="16" customHeight="1" x14ac:dyDescent="0.2"/>
    <row r="6434" customFormat="1" ht="16" customHeight="1" x14ac:dyDescent="0.2"/>
    <row r="6435" customFormat="1" ht="16" customHeight="1" x14ac:dyDescent="0.2"/>
    <row r="6436" customFormat="1" ht="16" customHeight="1" x14ac:dyDescent="0.2"/>
    <row r="6437" customFormat="1" ht="16" customHeight="1" x14ac:dyDescent="0.2"/>
    <row r="6438" customFormat="1" ht="16" customHeight="1" x14ac:dyDescent="0.2"/>
    <row r="6439" customFormat="1" ht="16" customHeight="1" x14ac:dyDescent="0.2"/>
    <row r="6440" customFormat="1" ht="16" customHeight="1" x14ac:dyDescent="0.2"/>
    <row r="6441" customFormat="1" ht="16" customHeight="1" x14ac:dyDescent="0.2"/>
    <row r="6442" customFormat="1" ht="16" customHeight="1" x14ac:dyDescent="0.2"/>
    <row r="6443" customFormat="1" ht="16" customHeight="1" x14ac:dyDescent="0.2"/>
    <row r="6444" customFormat="1" ht="16" customHeight="1" x14ac:dyDescent="0.2"/>
    <row r="6445" customFormat="1" ht="16" customHeight="1" x14ac:dyDescent="0.2"/>
    <row r="6446" customFormat="1" ht="16" customHeight="1" x14ac:dyDescent="0.2"/>
    <row r="6447" customFormat="1" ht="16" customHeight="1" x14ac:dyDescent="0.2"/>
    <row r="6448" customFormat="1" ht="16" customHeight="1" x14ac:dyDescent="0.2"/>
    <row r="6449" customFormat="1" ht="16" customHeight="1" x14ac:dyDescent="0.2"/>
    <row r="6450" customFormat="1" ht="16" customHeight="1" x14ac:dyDescent="0.2"/>
    <row r="6451" customFormat="1" ht="16" customHeight="1" x14ac:dyDescent="0.2"/>
    <row r="6452" customFormat="1" ht="16" customHeight="1" x14ac:dyDescent="0.2"/>
    <row r="6453" customFormat="1" ht="16" customHeight="1" x14ac:dyDescent="0.2"/>
    <row r="6454" customFormat="1" ht="16" customHeight="1" x14ac:dyDescent="0.2"/>
    <row r="6455" customFormat="1" ht="16" customHeight="1" x14ac:dyDescent="0.2"/>
    <row r="6456" customFormat="1" ht="16" customHeight="1" x14ac:dyDescent="0.2"/>
    <row r="6457" customFormat="1" ht="16" customHeight="1" x14ac:dyDescent="0.2"/>
    <row r="6458" customFormat="1" ht="16" customHeight="1" x14ac:dyDescent="0.2"/>
    <row r="6459" customFormat="1" ht="16" customHeight="1" x14ac:dyDescent="0.2"/>
    <row r="6460" customFormat="1" ht="16" customHeight="1" x14ac:dyDescent="0.2"/>
    <row r="6461" customFormat="1" ht="16" customHeight="1" x14ac:dyDescent="0.2"/>
    <row r="6462" customFormat="1" ht="16" customHeight="1" x14ac:dyDescent="0.2"/>
    <row r="6463" customFormat="1" ht="16" customHeight="1" x14ac:dyDescent="0.2"/>
    <row r="6464" customFormat="1" ht="16" customHeight="1" x14ac:dyDescent="0.2"/>
    <row r="6465" customFormat="1" ht="16" customHeight="1" x14ac:dyDescent="0.2"/>
    <row r="6466" customFormat="1" ht="16" customHeight="1" x14ac:dyDescent="0.2"/>
    <row r="6467" customFormat="1" ht="16" customHeight="1" x14ac:dyDescent="0.2"/>
    <row r="6468" customFormat="1" ht="16" customHeight="1" x14ac:dyDescent="0.2"/>
    <row r="6469" customFormat="1" ht="16" customHeight="1" x14ac:dyDescent="0.2"/>
    <row r="6470" customFormat="1" ht="16" customHeight="1" x14ac:dyDescent="0.2"/>
    <row r="6471" customFormat="1" ht="16" customHeight="1" x14ac:dyDescent="0.2"/>
    <row r="6472" customFormat="1" ht="16" customHeight="1" x14ac:dyDescent="0.2"/>
    <row r="6473" customFormat="1" ht="16" customHeight="1" x14ac:dyDescent="0.2"/>
    <row r="6474" customFormat="1" ht="16" customHeight="1" x14ac:dyDescent="0.2"/>
    <row r="6475" customFormat="1" ht="16" customHeight="1" x14ac:dyDescent="0.2"/>
    <row r="6476" customFormat="1" ht="16" customHeight="1" x14ac:dyDescent="0.2"/>
    <row r="6477" customFormat="1" ht="16" customHeight="1" x14ac:dyDescent="0.2"/>
    <row r="6478" customFormat="1" ht="16" customHeight="1" x14ac:dyDescent="0.2"/>
    <row r="6479" customFormat="1" ht="16" customHeight="1" x14ac:dyDescent="0.2"/>
    <row r="6480" customFormat="1" ht="16" customHeight="1" x14ac:dyDescent="0.2"/>
    <row r="6481" customFormat="1" ht="16" customHeight="1" x14ac:dyDescent="0.2"/>
    <row r="6482" customFormat="1" ht="16" customHeight="1" x14ac:dyDescent="0.2"/>
    <row r="6483" customFormat="1" ht="16" customHeight="1" x14ac:dyDescent="0.2"/>
    <row r="6484" customFormat="1" ht="16" customHeight="1" x14ac:dyDescent="0.2"/>
    <row r="6485" customFormat="1" ht="16" customHeight="1" x14ac:dyDescent="0.2"/>
    <row r="6486" customFormat="1" ht="16" customHeight="1" x14ac:dyDescent="0.2"/>
    <row r="6487" customFormat="1" ht="16" customHeight="1" x14ac:dyDescent="0.2"/>
    <row r="6488" customFormat="1" ht="16" customHeight="1" x14ac:dyDescent="0.2"/>
    <row r="6489" customFormat="1" ht="16" customHeight="1" x14ac:dyDescent="0.2"/>
    <row r="6490" customFormat="1" ht="16" customHeight="1" x14ac:dyDescent="0.2"/>
    <row r="6491" customFormat="1" ht="16" customHeight="1" x14ac:dyDescent="0.2"/>
    <row r="6492" customFormat="1" ht="16" customHeight="1" x14ac:dyDescent="0.2"/>
    <row r="6493" customFormat="1" ht="16" customHeight="1" x14ac:dyDescent="0.2"/>
    <row r="6494" customFormat="1" ht="16" customHeight="1" x14ac:dyDescent="0.2"/>
    <row r="6495" customFormat="1" ht="16" customHeight="1" x14ac:dyDescent="0.2"/>
    <row r="6496" customFormat="1" ht="16" customHeight="1" x14ac:dyDescent="0.2"/>
    <row r="6497" customFormat="1" ht="16" customHeight="1" x14ac:dyDescent="0.2"/>
    <row r="6498" customFormat="1" ht="16" customHeight="1" x14ac:dyDescent="0.2"/>
    <row r="6499" customFormat="1" ht="16" customHeight="1" x14ac:dyDescent="0.2"/>
    <row r="6500" customFormat="1" ht="16" customHeight="1" x14ac:dyDescent="0.2"/>
    <row r="6501" customFormat="1" ht="16" customHeight="1" x14ac:dyDescent="0.2"/>
    <row r="6502" customFormat="1" ht="16" customHeight="1" x14ac:dyDescent="0.2"/>
    <row r="6503" customFormat="1" ht="16" customHeight="1" x14ac:dyDescent="0.2"/>
    <row r="6504" customFormat="1" ht="16" customHeight="1" x14ac:dyDescent="0.2"/>
    <row r="6505" customFormat="1" ht="16" customHeight="1" x14ac:dyDescent="0.2"/>
    <row r="6506" customFormat="1" ht="16" customHeight="1" x14ac:dyDescent="0.2"/>
    <row r="6507" customFormat="1" ht="16" customHeight="1" x14ac:dyDescent="0.2"/>
    <row r="6508" customFormat="1" ht="16" customHeight="1" x14ac:dyDescent="0.2"/>
    <row r="6509" customFormat="1" ht="16" customHeight="1" x14ac:dyDescent="0.2"/>
    <row r="6510" customFormat="1" ht="16" customHeight="1" x14ac:dyDescent="0.2"/>
    <row r="6511" customFormat="1" ht="16" customHeight="1" x14ac:dyDescent="0.2"/>
    <row r="6512" customFormat="1" ht="16" customHeight="1" x14ac:dyDescent="0.2"/>
    <row r="6513" customFormat="1" ht="16" customHeight="1" x14ac:dyDescent="0.2"/>
    <row r="6514" customFormat="1" ht="16" customHeight="1" x14ac:dyDescent="0.2"/>
    <row r="6515" customFormat="1" ht="16" customHeight="1" x14ac:dyDescent="0.2"/>
    <row r="6516" customFormat="1" ht="16" customHeight="1" x14ac:dyDescent="0.2"/>
    <row r="6517" customFormat="1" ht="16" customHeight="1" x14ac:dyDescent="0.2"/>
    <row r="6518" customFormat="1" ht="16" customHeight="1" x14ac:dyDescent="0.2"/>
    <row r="6519" customFormat="1" ht="16" customHeight="1" x14ac:dyDescent="0.2"/>
    <row r="6520" customFormat="1" ht="16" customHeight="1" x14ac:dyDescent="0.2"/>
    <row r="6521" customFormat="1" ht="16" customHeight="1" x14ac:dyDescent="0.2"/>
    <row r="6522" customFormat="1" ht="16" customHeight="1" x14ac:dyDescent="0.2"/>
    <row r="6523" customFormat="1" ht="16" customHeight="1" x14ac:dyDescent="0.2"/>
    <row r="6524" customFormat="1" ht="16" customHeight="1" x14ac:dyDescent="0.2"/>
    <row r="6525" customFormat="1" ht="16" customHeight="1" x14ac:dyDescent="0.2"/>
    <row r="6526" customFormat="1" ht="16" customHeight="1" x14ac:dyDescent="0.2"/>
    <row r="6527" customFormat="1" ht="16" customHeight="1" x14ac:dyDescent="0.2"/>
    <row r="6528" customFormat="1" ht="16" customHeight="1" x14ac:dyDescent="0.2"/>
    <row r="6529" customFormat="1" ht="16" customHeight="1" x14ac:dyDescent="0.2"/>
    <row r="6530" customFormat="1" ht="16" customHeight="1" x14ac:dyDescent="0.2"/>
    <row r="6531" customFormat="1" ht="16" customHeight="1" x14ac:dyDescent="0.2"/>
    <row r="6532" customFormat="1" ht="16" customHeight="1" x14ac:dyDescent="0.2"/>
    <row r="6533" customFormat="1" ht="16" customHeight="1" x14ac:dyDescent="0.2"/>
    <row r="6534" customFormat="1" ht="16" customHeight="1" x14ac:dyDescent="0.2"/>
    <row r="6535" customFormat="1" ht="16" customHeight="1" x14ac:dyDescent="0.2"/>
    <row r="6536" customFormat="1" ht="16" customHeight="1" x14ac:dyDescent="0.2"/>
    <row r="6537" customFormat="1" ht="16" customHeight="1" x14ac:dyDescent="0.2"/>
    <row r="6538" customFormat="1" ht="16" customHeight="1" x14ac:dyDescent="0.2"/>
    <row r="6539" customFormat="1" ht="16" customHeight="1" x14ac:dyDescent="0.2"/>
    <row r="6540" customFormat="1" ht="16" customHeight="1" x14ac:dyDescent="0.2"/>
    <row r="6541" customFormat="1" ht="16" customHeight="1" x14ac:dyDescent="0.2"/>
    <row r="6542" customFormat="1" ht="16" customHeight="1" x14ac:dyDescent="0.2"/>
    <row r="6543" customFormat="1" ht="16" customHeight="1" x14ac:dyDescent="0.2"/>
    <row r="6544" customFormat="1" ht="16" customHeight="1" x14ac:dyDescent="0.2"/>
    <row r="6545" customFormat="1" ht="16" customHeight="1" x14ac:dyDescent="0.2"/>
    <row r="6546" customFormat="1" ht="16" customHeight="1" x14ac:dyDescent="0.2"/>
    <row r="6547" customFormat="1" ht="16" customHeight="1" x14ac:dyDescent="0.2"/>
    <row r="6548" customFormat="1" ht="16" customHeight="1" x14ac:dyDescent="0.2"/>
    <row r="6549" customFormat="1" ht="16" customHeight="1" x14ac:dyDescent="0.2"/>
    <row r="6550" customFormat="1" ht="16" customHeight="1" x14ac:dyDescent="0.2"/>
    <row r="6551" customFormat="1" ht="16" customHeight="1" x14ac:dyDescent="0.2"/>
    <row r="6552" customFormat="1" ht="16" customHeight="1" x14ac:dyDescent="0.2"/>
    <row r="6553" customFormat="1" ht="16" customHeight="1" x14ac:dyDescent="0.2"/>
    <row r="6554" customFormat="1" ht="16" customHeight="1" x14ac:dyDescent="0.2"/>
    <row r="6555" customFormat="1" ht="16" customHeight="1" x14ac:dyDescent="0.2"/>
    <row r="6556" customFormat="1" ht="16" customHeight="1" x14ac:dyDescent="0.2"/>
    <row r="6557" customFormat="1" ht="16" customHeight="1" x14ac:dyDescent="0.2"/>
    <row r="6558" customFormat="1" ht="16" customHeight="1" x14ac:dyDescent="0.2"/>
    <row r="6559" customFormat="1" ht="16" customHeight="1" x14ac:dyDescent="0.2"/>
    <row r="6560" customFormat="1" ht="16" customHeight="1" x14ac:dyDescent="0.2"/>
    <row r="6561" customFormat="1" ht="16" customHeight="1" x14ac:dyDescent="0.2"/>
    <row r="6562" customFormat="1" ht="16" customHeight="1" x14ac:dyDescent="0.2"/>
    <row r="6563" customFormat="1" ht="16" customHeight="1" x14ac:dyDescent="0.2"/>
    <row r="6564" customFormat="1" ht="16" customHeight="1" x14ac:dyDescent="0.2"/>
    <row r="6565" customFormat="1" ht="16" customHeight="1" x14ac:dyDescent="0.2"/>
    <row r="6566" customFormat="1" ht="16" customHeight="1" x14ac:dyDescent="0.2"/>
    <row r="6567" customFormat="1" ht="16" customHeight="1" x14ac:dyDescent="0.2"/>
    <row r="6568" customFormat="1" ht="16" customHeight="1" x14ac:dyDescent="0.2"/>
    <row r="6569" customFormat="1" ht="16" customHeight="1" x14ac:dyDescent="0.2"/>
    <row r="6570" customFormat="1" ht="16" customHeight="1" x14ac:dyDescent="0.2"/>
    <row r="6571" customFormat="1" ht="16" customHeight="1" x14ac:dyDescent="0.2"/>
    <row r="6572" customFormat="1" ht="16" customHeight="1" x14ac:dyDescent="0.2"/>
    <row r="6573" customFormat="1" ht="16" customHeight="1" x14ac:dyDescent="0.2"/>
    <row r="6574" customFormat="1" ht="16" customHeight="1" x14ac:dyDescent="0.2"/>
    <row r="6575" customFormat="1" ht="16" customHeight="1" x14ac:dyDescent="0.2"/>
    <row r="6576" customFormat="1" ht="16" customHeight="1" x14ac:dyDescent="0.2"/>
    <row r="6577" customFormat="1" ht="16" customHeight="1" x14ac:dyDescent="0.2"/>
    <row r="6578" customFormat="1" ht="16" customHeight="1" x14ac:dyDescent="0.2"/>
    <row r="6579" customFormat="1" ht="16" customHeight="1" x14ac:dyDescent="0.2"/>
    <row r="6580" customFormat="1" ht="16" customHeight="1" x14ac:dyDescent="0.2"/>
    <row r="6581" customFormat="1" ht="16" customHeight="1" x14ac:dyDescent="0.2"/>
    <row r="6582" customFormat="1" ht="16" customHeight="1" x14ac:dyDescent="0.2"/>
    <row r="6583" customFormat="1" ht="16" customHeight="1" x14ac:dyDescent="0.2"/>
    <row r="6584" customFormat="1" ht="16" customHeight="1" x14ac:dyDescent="0.2"/>
    <row r="6585" customFormat="1" ht="16" customHeight="1" x14ac:dyDescent="0.2"/>
    <row r="6586" customFormat="1" ht="16" customHeight="1" x14ac:dyDescent="0.2"/>
    <row r="6587" customFormat="1" ht="16" customHeight="1" x14ac:dyDescent="0.2"/>
    <row r="6588" customFormat="1" ht="16" customHeight="1" x14ac:dyDescent="0.2"/>
    <row r="6589" customFormat="1" ht="16" customHeight="1" x14ac:dyDescent="0.2"/>
    <row r="6590" customFormat="1" ht="16" customHeight="1" x14ac:dyDescent="0.2"/>
    <row r="6591" customFormat="1" ht="16" customHeight="1" x14ac:dyDescent="0.2"/>
    <row r="6592" customFormat="1" ht="16" customHeight="1" x14ac:dyDescent="0.2"/>
    <row r="6593" customFormat="1" ht="16" customHeight="1" x14ac:dyDescent="0.2"/>
    <row r="6594" customFormat="1" ht="16" customHeight="1" x14ac:dyDescent="0.2"/>
    <row r="6595" customFormat="1" ht="16" customHeight="1" x14ac:dyDescent="0.2"/>
    <row r="6596" customFormat="1" ht="16" customHeight="1" x14ac:dyDescent="0.2"/>
    <row r="6597" customFormat="1" ht="16" customHeight="1" x14ac:dyDescent="0.2"/>
    <row r="6598" customFormat="1" ht="16" customHeight="1" x14ac:dyDescent="0.2"/>
    <row r="6599" customFormat="1" ht="16" customHeight="1" x14ac:dyDescent="0.2"/>
    <row r="6600" customFormat="1" ht="16" customHeight="1" x14ac:dyDescent="0.2"/>
    <row r="6601" customFormat="1" ht="16" customHeight="1" x14ac:dyDescent="0.2"/>
    <row r="6602" customFormat="1" ht="16" customHeight="1" x14ac:dyDescent="0.2"/>
    <row r="6603" customFormat="1" ht="16" customHeight="1" x14ac:dyDescent="0.2"/>
    <row r="6604" customFormat="1" ht="16" customHeight="1" x14ac:dyDescent="0.2"/>
    <row r="6605" customFormat="1" ht="16" customHeight="1" x14ac:dyDescent="0.2"/>
    <row r="6606" customFormat="1" ht="16" customHeight="1" x14ac:dyDescent="0.2"/>
    <row r="6607" customFormat="1" ht="16" customHeight="1" x14ac:dyDescent="0.2"/>
    <row r="6608" customFormat="1" ht="16" customHeight="1" x14ac:dyDescent="0.2"/>
    <row r="6609" customFormat="1" ht="16" customHeight="1" x14ac:dyDescent="0.2"/>
    <row r="6610" customFormat="1" ht="16" customHeight="1" x14ac:dyDescent="0.2"/>
    <row r="6611" customFormat="1" ht="16" customHeight="1" x14ac:dyDescent="0.2"/>
    <row r="6612" customFormat="1" ht="16" customHeight="1" x14ac:dyDescent="0.2"/>
    <row r="6613" customFormat="1" ht="16" customHeight="1" x14ac:dyDescent="0.2"/>
    <row r="6614" customFormat="1" ht="16" customHeight="1" x14ac:dyDescent="0.2"/>
    <row r="6615" customFormat="1" ht="16" customHeight="1" x14ac:dyDescent="0.2"/>
    <row r="6616" customFormat="1" ht="16" customHeight="1" x14ac:dyDescent="0.2"/>
    <row r="6617" customFormat="1" ht="16" customHeight="1" x14ac:dyDescent="0.2"/>
    <row r="6618" customFormat="1" ht="16" customHeight="1" x14ac:dyDescent="0.2"/>
    <row r="6619" customFormat="1" ht="16" customHeight="1" x14ac:dyDescent="0.2"/>
    <row r="6620" customFormat="1" ht="16" customHeight="1" x14ac:dyDescent="0.2"/>
    <row r="6621" customFormat="1" ht="16" customHeight="1" x14ac:dyDescent="0.2"/>
    <row r="6622" customFormat="1" ht="16" customHeight="1" x14ac:dyDescent="0.2"/>
    <row r="6623" customFormat="1" ht="16" customHeight="1" x14ac:dyDescent="0.2"/>
    <row r="6624" customFormat="1" ht="16" customHeight="1" x14ac:dyDescent="0.2"/>
    <row r="6625" customFormat="1" ht="16" customHeight="1" x14ac:dyDescent="0.2"/>
    <row r="6626" customFormat="1" ht="16" customHeight="1" x14ac:dyDescent="0.2"/>
    <row r="6627" customFormat="1" ht="16" customHeight="1" x14ac:dyDescent="0.2"/>
    <row r="6628" customFormat="1" ht="16" customHeight="1" x14ac:dyDescent="0.2"/>
    <row r="6629" customFormat="1" ht="16" customHeight="1" x14ac:dyDescent="0.2"/>
    <row r="6630" customFormat="1" ht="16" customHeight="1" x14ac:dyDescent="0.2"/>
    <row r="6631" customFormat="1" ht="16" customHeight="1" x14ac:dyDescent="0.2"/>
    <row r="6632" customFormat="1" ht="16" customHeight="1" x14ac:dyDescent="0.2"/>
    <row r="6633" customFormat="1" ht="16" customHeight="1" x14ac:dyDescent="0.2"/>
    <row r="6634" customFormat="1" ht="16" customHeight="1" x14ac:dyDescent="0.2"/>
    <row r="6635" customFormat="1" ht="16" customHeight="1" x14ac:dyDescent="0.2"/>
    <row r="6636" customFormat="1" ht="16" customHeight="1" x14ac:dyDescent="0.2"/>
    <row r="6637" customFormat="1" ht="16" customHeight="1" x14ac:dyDescent="0.2"/>
    <row r="6638" customFormat="1" ht="16" customHeight="1" x14ac:dyDescent="0.2"/>
    <row r="6639" customFormat="1" ht="16" customHeight="1" x14ac:dyDescent="0.2"/>
    <row r="6640" customFormat="1" ht="16" customHeight="1" x14ac:dyDescent="0.2"/>
    <row r="6641" customFormat="1" ht="16" customHeight="1" x14ac:dyDescent="0.2"/>
    <row r="6642" customFormat="1" ht="16" customHeight="1" x14ac:dyDescent="0.2"/>
    <row r="6643" customFormat="1" ht="16" customHeight="1" x14ac:dyDescent="0.2"/>
    <row r="6644" customFormat="1" ht="16" customHeight="1" x14ac:dyDescent="0.2"/>
    <row r="6645" customFormat="1" ht="16" customHeight="1" x14ac:dyDescent="0.2"/>
    <row r="6646" customFormat="1" ht="16" customHeight="1" x14ac:dyDescent="0.2"/>
    <row r="6647" customFormat="1" ht="16" customHeight="1" x14ac:dyDescent="0.2"/>
    <row r="6648" customFormat="1" ht="16" customHeight="1" x14ac:dyDescent="0.2"/>
    <row r="6649" customFormat="1" ht="16" customHeight="1" x14ac:dyDescent="0.2"/>
    <row r="6650" customFormat="1" ht="16" customHeight="1" x14ac:dyDescent="0.2"/>
    <row r="6651" customFormat="1" ht="16" customHeight="1" x14ac:dyDescent="0.2"/>
    <row r="6652" customFormat="1" ht="16" customHeight="1" x14ac:dyDescent="0.2"/>
    <row r="6653" customFormat="1" ht="16" customHeight="1" x14ac:dyDescent="0.2"/>
    <row r="6654" customFormat="1" ht="16" customHeight="1" x14ac:dyDescent="0.2"/>
    <row r="6655" customFormat="1" ht="16" customHeight="1" x14ac:dyDescent="0.2"/>
    <row r="6656" customFormat="1" ht="16" customHeight="1" x14ac:dyDescent="0.2"/>
    <row r="6657" customFormat="1" ht="16" customHeight="1" x14ac:dyDescent="0.2"/>
    <row r="6658" customFormat="1" ht="16" customHeight="1" x14ac:dyDescent="0.2"/>
    <row r="6659" customFormat="1" ht="16" customHeight="1" x14ac:dyDescent="0.2"/>
    <row r="6660" customFormat="1" ht="16" customHeight="1" x14ac:dyDescent="0.2"/>
    <row r="6661" customFormat="1" ht="16" customHeight="1" x14ac:dyDescent="0.2"/>
    <row r="6662" customFormat="1" ht="16" customHeight="1" x14ac:dyDescent="0.2"/>
    <row r="6663" customFormat="1" ht="16" customHeight="1" x14ac:dyDescent="0.2"/>
    <row r="6664" customFormat="1" ht="16" customHeight="1" x14ac:dyDescent="0.2"/>
    <row r="6665" customFormat="1" ht="16" customHeight="1" x14ac:dyDescent="0.2"/>
    <row r="6666" customFormat="1" ht="16" customHeight="1" x14ac:dyDescent="0.2"/>
    <row r="6667" customFormat="1" ht="16" customHeight="1" x14ac:dyDescent="0.2"/>
    <row r="6668" customFormat="1" ht="16" customHeight="1" x14ac:dyDescent="0.2"/>
    <row r="6669" customFormat="1" ht="16" customHeight="1" x14ac:dyDescent="0.2"/>
    <row r="6670" customFormat="1" ht="16" customHeight="1" x14ac:dyDescent="0.2"/>
    <row r="6671" customFormat="1" ht="16" customHeight="1" x14ac:dyDescent="0.2"/>
    <row r="6672" customFormat="1" ht="16" customHeight="1" x14ac:dyDescent="0.2"/>
    <row r="6673" customFormat="1" ht="16" customHeight="1" x14ac:dyDescent="0.2"/>
    <row r="6674" customFormat="1" ht="16" customHeight="1" x14ac:dyDescent="0.2"/>
    <row r="6675" customFormat="1" ht="16" customHeight="1" x14ac:dyDescent="0.2"/>
    <row r="6676" customFormat="1" ht="16" customHeight="1" x14ac:dyDescent="0.2"/>
    <row r="6677" customFormat="1" ht="16" customHeight="1" x14ac:dyDescent="0.2"/>
    <row r="6678" customFormat="1" ht="16" customHeight="1" x14ac:dyDescent="0.2"/>
    <row r="6679" customFormat="1" ht="16" customHeight="1" x14ac:dyDescent="0.2"/>
    <row r="6680" customFormat="1" ht="16" customHeight="1" x14ac:dyDescent="0.2"/>
    <row r="6681" customFormat="1" ht="16" customHeight="1" x14ac:dyDescent="0.2"/>
    <row r="6682" customFormat="1" ht="16" customHeight="1" x14ac:dyDescent="0.2"/>
    <row r="6683" customFormat="1" ht="16" customHeight="1" x14ac:dyDescent="0.2"/>
    <row r="6684" customFormat="1" ht="16" customHeight="1" x14ac:dyDescent="0.2"/>
    <row r="6685" customFormat="1" ht="16" customHeight="1" x14ac:dyDescent="0.2"/>
    <row r="6686" customFormat="1" ht="16" customHeight="1" x14ac:dyDescent="0.2"/>
    <row r="6687" customFormat="1" ht="16" customHeight="1" x14ac:dyDescent="0.2"/>
    <row r="6688" customFormat="1" ht="16" customHeight="1" x14ac:dyDescent="0.2"/>
    <row r="6689" customFormat="1" ht="16" customHeight="1" x14ac:dyDescent="0.2"/>
    <row r="6690" customFormat="1" ht="16" customHeight="1" x14ac:dyDescent="0.2"/>
    <row r="6691" customFormat="1" ht="16" customHeight="1" x14ac:dyDescent="0.2"/>
    <row r="6692" customFormat="1" ht="16" customHeight="1" x14ac:dyDescent="0.2"/>
    <row r="6693" customFormat="1" ht="16" customHeight="1" x14ac:dyDescent="0.2"/>
    <row r="6694" customFormat="1" ht="16" customHeight="1" x14ac:dyDescent="0.2"/>
    <row r="6695" customFormat="1" ht="16" customHeight="1" x14ac:dyDescent="0.2"/>
    <row r="6696" customFormat="1" ht="16" customHeight="1" x14ac:dyDescent="0.2"/>
    <row r="6697" customFormat="1" ht="16" customHeight="1" x14ac:dyDescent="0.2"/>
    <row r="6698" customFormat="1" ht="16" customHeight="1" x14ac:dyDescent="0.2"/>
    <row r="6699" customFormat="1" ht="16" customHeight="1" x14ac:dyDescent="0.2"/>
    <row r="6700" customFormat="1" ht="16" customHeight="1" x14ac:dyDescent="0.2"/>
    <row r="6701" customFormat="1" ht="16" customHeight="1" x14ac:dyDescent="0.2"/>
    <row r="6702" customFormat="1" ht="16" customHeight="1" x14ac:dyDescent="0.2"/>
    <row r="6703" customFormat="1" ht="16" customHeight="1" x14ac:dyDescent="0.2"/>
    <row r="6704" customFormat="1" ht="16" customHeight="1" x14ac:dyDescent="0.2"/>
    <row r="6705" customFormat="1" ht="16" customHeight="1" x14ac:dyDescent="0.2"/>
    <row r="6706" customFormat="1" ht="16" customHeight="1" x14ac:dyDescent="0.2"/>
    <row r="6707" customFormat="1" ht="16" customHeight="1" x14ac:dyDescent="0.2"/>
    <row r="6708" customFormat="1" ht="16" customHeight="1" x14ac:dyDescent="0.2"/>
    <row r="6709" customFormat="1" ht="16" customHeight="1" x14ac:dyDescent="0.2"/>
    <row r="6710" customFormat="1" ht="16" customHeight="1" x14ac:dyDescent="0.2"/>
    <row r="6711" customFormat="1" ht="16" customHeight="1" x14ac:dyDescent="0.2"/>
    <row r="6712" customFormat="1" ht="16" customHeight="1" x14ac:dyDescent="0.2"/>
    <row r="6713" customFormat="1" ht="16" customHeight="1" x14ac:dyDescent="0.2"/>
    <row r="6714" customFormat="1" ht="16" customHeight="1" x14ac:dyDescent="0.2"/>
    <row r="6715" customFormat="1" ht="16" customHeight="1" x14ac:dyDescent="0.2"/>
    <row r="6716" customFormat="1" ht="16" customHeight="1" x14ac:dyDescent="0.2"/>
    <row r="6717" customFormat="1" ht="16" customHeight="1" x14ac:dyDescent="0.2"/>
    <row r="6718" customFormat="1" ht="16" customHeight="1" x14ac:dyDescent="0.2"/>
    <row r="6719" customFormat="1" ht="16" customHeight="1" x14ac:dyDescent="0.2"/>
    <row r="6720" customFormat="1" ht="16" customHeight="1" x14ac:dyDescent="0.2"/>
    <row r="6721" customFormat="1" ht="16" customHeight="1" x14ac:dyDescent="0.2"/>
    <row r="6722" customFormat="1" ht="16" customHeight="1" x14ac:dyDescent="0.2"/>
    <row r="6723" customFormat="1" ht="16" customHeight="1" x14ac:dyDescent="0.2"/>
    <row r="6724" customFormat="1" ht="16" customHeight="1" x14ac:dyDescent="0.2"/>
    <row r="6725" customFormat="1" ht="16" customHeight="1" x14ac:dyDescent="0.2"/>
    <row r="6726" customFormat="1" ht="16" customHeight="1" x14ac:dyDescent="0.2"/>
    <row r="6727" customFormat="1" ht="16" customHeight="1" x14ac:dyDescent="0.2"/>
    <row r="6728" customFormat="1" ht="16" customHeight="1" x14ac:dyDescent="0.2"/>
    <row r="6729" customFormat="1" ht="16" customHeight="1" x14ac:dyDescent="0.2"/>
    <row r="6730" customFormat="1" ht="16" customHeight="1" x14ac:dyDescent="0.2"/>
    <row r="6731" customFormat="1" ht="16" customHeight="1" x14ac:dyDescent="0.2"/>
    <row r="6732" customFormat="1" ht="16" customHeight="1" x14ac:dyDescent="0.2"/>
    <row r="6733" customFormat="1" ht="16" customHeight="1" x14ac:dyDescent="0.2"/>
    <row r="6734" customFormat="1" ht="16" customHeight="1" x14ac:dyDescent="0.2"/>
    <row r="6735" customFormat="1" ht="16" customHeight="1" x14ac:dyDescent="0.2"/>
    <row r="6736" customFormat="1" ht="16" customHeight="1" x14ac:dyDescent="0.2"/>
    <row r="6737" customFormat="1" ht="16" customHeight="1" x14ac:dyDescent="0.2"/>
    <row r="6738" customFormat="1" ht="16" customHeight="1" x14ac:dyDescent="0.2"/>
    <row r="6739" customFormat="1" ht="16" customHeight="1" x14ac:dyDescent="0.2"/>
    <row r="6740" customFormat="1" ht="16" customHeight="1" x14ac:dyDescent="0.2"/>
    <row r="6741" customFormat="1" ht="16" customHeight="1" x14ac:dyDescent="0.2"/>
    <row r="6742" customFormat="1" ht="16" customHeight="1" x14ac:dyDescent="0.2"/>
    <row r="6743" customFormat="1" ht="16" customHeight="1" x14ac:dyDescent="0.2"/>
    <row r="6744" customFormat="1" ht="16" customHeight="1" x14ac:dyDescent="0.2"/>
    <row r="6745" customFormat="1" ht="16" customHeight="1" x14ac:dyDescent="0.2"/>
    <row r="6746" customFormat="1" ht="16" customHeight="1" x14ac:dyDescent="0.2"/>
    <row r="6747" customFormat="1" ht="16" customHeight="1" x14ac:dyDescent="0.2"/>
    <row r="6748" customFormat="1" ht="16" customHeight="1" x14ac:dyDescent="0.2"/>
    <row r="6749" customFormat="1" ht="16" customHeight="1" x14ac:dyDescent="0.2"/>
    <row r="6750" customFormat="1" ht="16" customHeight="1" x14ac:dyDescent="0.2"/>
    <row r="6751" customFormat="1" ht="16" customHeight="1" x14ac:dyDescent="0.2"/>
    <row r="6752" customFormat="1" ht="16" customHeight="1" x14ac:dyDescent="0.2"/>
    <row r="6753" customFormat="1" ht="16" customHeight="1" x14ac:dyDescent="0.2"/>
    <row r="6754" customFormat="1" ht="16" customHeight="1" x14ac:dyDescent="0.2"/>
    <row r="6755" customFormat="1" ht="16" customHeight="1" x14ac:dyDescent="0.2"/>
    <row r="6756" customFormat="1" ht="16" customHeight="1" x14ac:dyDescent="0.2"/>
    <row r="6757" customFormat="1" ht="16" customHeight="1" x14ac:dyDescent="0.2"/>
    <row r="6758" customFormat="1" ht="16" customHeight="1" x14ac:dyDescent="0.2"/>
    <row r="6759" customFormat="1" ht="16" customHeight="1" x14ac:dyDescent="0.2"/>
    <row r="6760" customFormat="1" ht="16" customHeight="1" x14ac:dyDescent="0.2"/>
    <row r="6761" customFormat="1" ht="16" customHeight="1" x14ac:dyDescent="0.2"/>
    <row r="6762" customFormat="1" ht="16" customHeight="1" x14ac:dyDescent="0.2"/>
    <row r="6763" customFormat="1" ht="16" customHeight="1" x14ac:dyDescent="0.2"/>
    <row r="6764" customFormat="1" ht="16" customHeight="1" x14ac:dyDescent="0.2"/>
    <row r="6765" customFormat="1" ht="16" customHeight="1" x14ac:dyDescent="0.2"/>
    <row r="6766" customFormat="1" ht="16" customHeight="1" x14ac:dyDescent="0.2"/>
    <row r="6767" customFormat="1" ht="16" customHeight="1" x14ac:dyDescent="0.2"/>
    <row r="6768" customFormat="1" ht="16" customHeight="1" x14ac:dyDescent="0.2"/>
    <row r="6769" customFormat="1" ht="16" customHeight="1" x14ac:dyDescent="0.2"/>
    <row r="6770" customFormat="1" ht="16" customHeight="1" x14ac:dyDescent="0.2"/>
    <row r="6771" customFormat="1" ht="16" customHeight="1" x14ac:dyDescent="0.2"/>
    <row r="6772" customFormat="1" ht="16" customHeight="1" x14ac:dyDescent="0.2"/>
    <row r="6773" customFormat="1" ht="16" customHeight="1" x14ac:dyDescent="0.2"/>
    <row r="6774" customFormat="1" ht="16" customHeight="1" x14ac:dyDescent="0.2"/>
    <row r="6775" customFormat="1" ht="16" customHeight="1" x14ac:dyDescent="0.2"/>
    <row r="6776" customFormat="1" ht="16" customHeight="1" x14ac:dyDescent="0.2"/>
    <row r="6777" customFormat="1" ht="16" customHeight="1" x14ac:dyDescent="0.2"/>
    <row r="6778" customFormat="1" ht="16" customHeight="1" x14ac:dyDescent="0.2"/>
    <row r="6779" customFormat="1" ht="16" customHeight="1" x14ac:dyDescent="0.2"/>
    <row r="6780" customFormat="1" ht="16" customHeight="1" x14ac:dyDescent="0.2"/>
    <row r="6781" customFormat="1" ht="16" customHeight="1" x14ac:dyDescent="0.2"/>
    <row r="6782" customFormat="1" ht="16" customHeight="1" x14ac:dyDescent="0.2"/>
    <row r="6783" customFormat="1" ht="16" customHeight="1" x14ac:dyDescent="0.2"/>
    <row r="6784" customFormat="1" ht="16" customHeight="1" x14ac:dyDescent="0.2"/>
    <row r="6785" customFormat="1" ht="16" customHeight="1" x14ac:dyDescent="0.2"/>
    <row r="6786" customFormat="1" ht="16" customHeight="1" x14ac:dyDescent="0.2"/>
    <row r="6787" customFormat="1" ht="16" customHeight="1" x14ac:dyDescent="0.2"/>
    <row r="6788" customFormat="1" ht="16" customHeight="1" x14ac:dyDescent="0.2"/>
    <row r="6789" customFormat="1" ht="16" customHeight="1" x14ac:dyDescent="0.2"/>
    <row r="6790" customFormat="1" ht="16" customHeight="1" x14ac:dyDescent="0.2"/>
    <row r="6791" customFormat="1" ht="16" customHeight="1" x14ac:dyDescent="0.2"/>
    <row r="6792" customFormat="1" ht="16" customHeight="1" x14ac:dyDescent="0.2"/>
    <row r="6793" customFormat="1" ht="16" customHeight="1" x14ac:dyDescent="0.2"/>
    <row r="6794" customFormat="1" ht="16" customHeight="1" x14ac:dyDescent="0.2"/>
    <row r="6795" customFormat="1" ht="16" customHeight="1" x14ac:dyDescent="0.2"/>
    <row r="6796" customFormat="1" ht="16" customHeight="1" x14ac:dyDescent="0.2"/>
    <row r="6797" customFormat="1" ht="16" customHeight="1" x14ac:dyDescent="0.2"/>
    <row r="6798" customFormat="1" ht="16" customHeight="1" x14ac:dyDescent="0.2"/>
    <row r="6799" customFormat="1" ht="16" customHeight="1" x14ac:dyDescent="0.2"/>
    <row r="6800" customFormat="1" ht="16" customHeight="1" x14ac:dyDescent="0.2"/>
    <row r="6801" customFormat="1" ht="16" customHeight="1" x14ac:dyDescent="0.2"/>
    <row r="6802" customFormat="1" ht="16" customHeight="1" x14ac:dyDescent="0.2"/>
    <row r="6803" customFormat="1" ht="16" customHeight="1" x14ac:dyDescent="0.2"/>
    <row r="6804" customFormat="1" ht="16" customHeight="1" x14ac:dyDescent="0.2"/>
    <row r="6805" customFormat="1" ht="16" customHeight="1" x14ac:dyDescent="0.2"/>
    <row r="6806" customFormat="1" ht="16" customHeight="1" x14ac:dyDescent="0.2"/>
    <row r="6807" customFormat="1" ht="16" customHeight="1" x14ac:dyDescent="0.2"/>
    <row r="6808" customFormat="1" ht="16" customHeight="1" x14ac:dyDescent="0.2"/>
    <row r="6809" customFormat="1" ht="16" customHeight="1" x14ac:dyDescent="0.2"/>
    <row r="6810" customFormat="1" ht="16" customHeight="1" x14ac:dyDescent="0.2"/>
    <row r="6811" customFormat="1" ht="16" customHeight="1" x14ac:dyDescent="0.2"/>
    <row r="6812" customFormat="1" ht="16" customHeight="1" x14ac:dyDescent="0.2"/>
    <row r="6813" customFormat="1" ht="16" customHeight="1" x14ac:dyDescent="0.2"/>
    <row r="6814" customFormat="1" ht="16" customHeight="1" x14ac:dyDescent="0.2"/>
    <row r="6815" customFormat="1" ht="16" customHeight="1" x14ac:dyDescent="0.2"/>
    <row r="6816" customFormat="1" ht="16" customHeight="1" x14ac:dyDescent="0.2"/>
    <row r="6817" customFormat="1" ht="16" customHeight="1" x14ac:dyDescent="0.2"/>
    <row r="6818" customFormat="1" ht="16" customHeight="1" x14ac:dyDescent="0.2"/>
    <row r="6819" customFormat="1" ht="16" customHeight="1" x14ac:dyDescent="0.2"/>
    <row r="6820" customFormat="1" ht="16" customHeight="1" x14ac:dyDescent="0.2"/>
    <row r="6821" customFormat="1" ht="16" customHeight="1" x14ac:dyDescent="0.2"/>
    <row r="6822" customFormat="1" ht="16" customHeight="1" x14ac:dyDescent="0.2"/>
    <row r="6823" customFormat="1" ht="16" customHeight="1" x14ac:dyDescent="0.2"/>
    <row r="6824" customFormat="1" ht="16" customHeight="1" x14ac:dyDescent="0.2"/>
    <row r="6825" customFormat="1" ht="16" customHeight="1" x14ac:dyDescent="0.2"/>
    <row r="6826" customFormat="1" ht="16" customHeight="1" x14ac:dyDescent="0.2"/>
    <row r="6827" customFormat="1" ht="16" customHeight="1" x14ac:dyDescent="0.2"/>
    <row r="6828" customFormat="1" ht="16" customHeight="1" x14ac:dyDescent="0.2"/>
    <row r="6829" customFormat="1" ht="16" customHeight="1" x14ac:dyDescent="0.2"/>
    <row r="6830" customFormat="1" ht="16" customHeight="1" x14ac:dyDescent="0.2"/>
    <row r="6831" customFormat="1" ht="16" customHeight="1" x14ac:dyDescent="0.2"/>
    <row r="6832" customFormat="1" ht="16" customHeight="1" x14ac:dyDescent="0.2"/>
    <row r="6833" customFormat="1" ht="16" customHeight="1" x14ac:dyDescent="0.2"/>
    <row r="6834" customFormat="1" ht="16" customHeight="1" x14ac:dyDescent="0.2"/>
    <row r="6835" customFormat="1" ht="16" customHeight="1" x14ac:dyDescent="0.2"/>
    <row r="6836" customFormat="1" ht="16" customHeight="1" x14ac:dyDescent="0.2"/>
    <row r="6837" customFormat="1" ht="16" customHeight="1" x14ac:dyDescent="0.2"/>
    <row r="6838" customFormat="1" ht="16" customHeight="1" x14ac:dyDescent="0.2"/>
    <row r="6839" customFormat="1" ht="16" customHeight="1" x14ac:dyDescent="0.2"/>
    <row r="6840" customFormat="1" ht="16" customHeight="1" x14ac:dyDescent="0.2"/>
    <row r="6841" customFormat="1" ht="16" customHeight="1" x14ac:dyDescent="0.2"/>
    <row r="6842" customFormat="1" ht="16" customHeight="1" x14ac:dyDescent="0.2"/>
    <row r="6843" customFormat="1" ht="16" customHeight="1" x14ac:dyDescent="0.2"/>
    <row r="6844" customFormat="1" ht="16" customHeight="1" x14ac:dyDescent="0.2"/>
    <row r="6845" customFormat="1" ht="16" customHeight="1" x14ac:dyDescent="0.2"/>
    <row r="6846" customFormat="1" ht="16" customHeight="1" x14ac:dyDescent="0.2"/>
    <row r="6847" customFormat="1" ht="16" customHeight="1" x14ac:dyDescent="0.2"/>
    <row r="6848" customFormat="1" ht="16" customHeight="1" x14ac:dyDescent="0.2"/>
    <row r="6849" customFormat="1" ht="16" customHeight="1" x14ac:dyDescent="0.2"/>
    <row r="6850" customFormat="1" ht="16" customHeight="1" x14ac:dyDescent="0.2"/>
    <row r="6851" customFormat="1" ht="16" customHeight="1" x14ac:dyDescent="0.2"/>
    <row r="6852" customFormat="1" ht="16" customHeight="1" x14ac:dyDescent="0.2"/>
    <row r="6853" customFormat="1" ht="16" customHeight="1" x14ac:dyDescent="0.2"/>
    <row r="6854" customFormat="1" ht="16" customHeight="1" x14ac:dyDescent="0.2"/>
    <row r="6855" customFormat="1" ht="16" customHeight="1" x14ac:dyDescent="0.2"/>
    <row r="6856" customFormat="1" ht="16" customHeight="1" x14ac:dyDescent="0.2"/>
    <row r="6857" customFormat="1" ht="16" customHeight="1" x14ac:dyDescent="0.2"/>
    <row r="6858" customFormat="1" ht="16" customHeight="1" x14ac:dyDescent="0.2"/>
    <row r="6859" customFormat="1" ht="16" customHeight="1" x14ac:dyDescent="0.2"/>
    <row r="6860" customFormat="1" ht="16" customHeight="1" x14ac:dyDescent="0.2"/>
    <row r="6861" customFormat="1" ht="16" customHeight="1" x14ac:dyDescent="0.2"/>
    <row r="6862" customFormat="1" ht="16" customHeight="1" x14ac:dyDescent="0.2"/>
    <row r="6863" customFormat="1" ht="16" customHeight="1" x14ac:dyDescent="0.2"/>
    <row r="6864" customFormat="1" ht="16" customHeight="1" x14ac:dyDescent="0.2"/>
    <row r="6865" customFormat="1" ht="16" customHeight="1" x14ac:dyDescent="0.2"/>
    <row r="6866" customFormat="1" ht="16" customHeight="1" x14ac:dyDescent="0.2"/>
    <row r="6867" customFormat="1" ht="16" customHeight="1" x14ac:dyDescent="0.2"/>
    <row r="6868" customFormat="1" ht="16" customHeight="1" x14ac:dyDescent="0.2"/>
    <row r="6869" customFormat="1" ht="16" customHeight="1" x14ac:dyDescent="0.2"/>
    <row r="6870" customFormat="1" ht="16" customHeight="1" x14ac:dyDescent="0.2"/>
    <row r="6871" customFormat="1" ht="16" customHeight="1" x14ac:dyDescent="0.2"/>
    <row r="6872" customFormat="1" ht="16" customHeight="1" x14ac:dyDescent="0.2"/>
    <row r="6873" customFormat="1" ht="16" customHeight="1" x14ac:dyDescent="0.2"/>
    <row r="6874" customFormat="1" ht="16" customHeight="1" x14ac:dyDescent="0.2"/>
    <row r="6875" customFormat="1" ht="16" customHeight="1" x14ac:dyDescent="0.2"/>
    <row r="6876" customFormat="1" ht="16" customHeight="1" x14ac:dyDescent="0.2"/>
    <row r="6877" customFormat="1" ht="16" customHeight="1" x14ac:dyDescent="0.2"/>
    <row r="6878" customFormat="1" ht="16" customHeight="1" x14ac:dyDescent="0.2"/>
    <row r="6879" customFormat="1" ht="16" customHeight="1" x14ac:dyDescent="0.2"/>
    <row r="6880" customFormat="1" ht="16" customHeight="1" x14ac:dyDescent="0.2"/>
    <row r="6881" customFormat="1" ht="16" customHeight="1" x14ac:dyDescent="0.2"/>
    <row r="6882" customFormat="1" ht="16" customHeight="1" x14ac:dyDescent="0.2"/>
    <row r="6883" customFormat="1" ht="16" customHeight="1" x14ac:dyDescent="0.2"/>
    <row r="6884" customFormat="1" ht="16" customHeight="1" x14ac:dyDescent="0.2"/>
    <row r="6885" customFormat="1" ht="16" customHeight="1" x14ac:dyDescent="0.2"/>
    <row r="6886" customFormat="1" ht="16" customHeight="1" x14ac:dyDescent="0.2"/>
    <row r="6887" customFormat="1" ht="16" customHeight="1" x14ac:dyDescent="0.2"/>
    <row r="6888" customFormat="1" ht="16" customHeight="1" x14ac:dyDescent="0.2"/>
    <row r="6889" customFormat="1" ht="16" customHeight="1" x14ac:dyDescent="0.2"/>
    <row r="6890" customFormat="1" ht="16" customHeight="1" x14ac:dyDescent="0.2"/>
    <row r="6891" customFormat="1" ht="16" customHeight="1" x14ac:dyDescent="0.2"/>
    <row r="6892" customFormat="1" ht="16" customHeight="1" x14ac:dyDescent="0.2"/>
    <row r="6893" customFormat="1" ht="16" customHeight="1" x14ac:dyDescent="0.2"/>
    <row r="6894" customFormat="1" ht="16" customHeight="1" x14ac:dyDescent="0.2"/>
    <row r="6895" customFormat="1" ht="16" customHeight="1" x14ac:dyDescent="0.2"/>
    <row r="6896" customFormat="1" ht="16" customHeight="1" x14ac:dyDescent="0.2"/>
    <row r="6897" customFormat="1" ht="16" customHeight="1" x14ac:dyDescent="0.2"/>
    <row r="6898" customFormat="1" ht="16" customHeight="1" x14ac:dyDescent="0.2"/>
    <row r="6899" customFormat="1" ht="16" customHeight="1" x14ac:dyDescent="0.2"/>
    <row r="6900" customFormat="1" ht="16" customHeight="1" x14ac:dyDescent="0.2"/>
    <row r="6901" customFormat="1" ht="16" customHeight="1" x14ac:dyDescent="0.2"/>
    <row r="6902" customFormat="1" ht="16" customHeight="1" x14ac:dyDescent="0.2"/>
    <row r="6903" customFormat="1" ht="16" customHeight="1" x14ac:dyDescent="0.2"/>
    <row r="6904" customFormat="1" ht="16" customHeight="1" x14ac:dyDescent="0.2"/>
    <row r="6905" customFormat="1" ht="16" customHeight="1" x14ac:dyDescent="0.2"/>
    <row r="6906" customFormat="1" ht="16" customHeight="1" x14ac:dyDescent="0.2"/>
    <row r="6907" customFormat="1" ht="16" customHeight="1" x14ac:dyDescent="0.2"/>
    <row r="6908" customFormat="1" ht="16" customHeight="1" x14ac:dyDescent="0.2"/>
    <row r="6909" customFormat="1" ht="16" customHeight="1" x14ac:dyDescent="0.2"/>
    <row r="6910" customFormat="1" ht="16" customHeight="1" x14ac:dyDescent="0.2"/>
    <row r="6911" customFormat="1" ht="16" customHeight="1" x14ac:dyDescent="0.2"/>
    <row r="6912" customFormat="1" ht="16" customHeight="1" x14ac:dyDescent="0.2"/>
    <row r="6913" customFormat="1" ht="16" customHeight="1" x14ac:dyDescent="0.2"/>
    <row r="6914" customFormat="1" ht="16" customHeight="1" x14ac:dyDescent="0.2"/>
    <row r="6915" customFormat="1" ht="16" customHeight="1" x14ac:dyDescent="0.2"/>
    <row r="6916" customFormat="1" ht="16" customHeight="1" x14ac:dyDescent="0.2"/>
    <row r="6917" customFormat="1" ht="16" customHeight="1" x14ac:dyDescent="0.2"/>
    <row r="6918" customFormat="1" ht="16" customHeight="1" x14ac:dyDescent="0.2"/>
    <row r="6919" customFormat="1" ht="16" customHeight="1" x14ac:dyDescent="0.2"/>
    <row r="6920" customFormat="1" ht="16" customHeight="1" x14ac:dyDescent="0.2"/>
    <row r="6921" customFormat="1" ht="16" customHeight="1" x14ac:dyDescent="0.2"/>
    <row r="6922" customFormat="1" ht="16" customHeight="1" x14ac:dyDescent="0.2"/>
    <row r="6923" customFormat="1" ht="16" customHeight="1" x14ac:dyDescent="0.2"/>
    <row r="6924" customFormat="1" ht="16" customHeight="1" x14ac:dyDescent="0.2"/>
    <row r="6925" customFormat="1" ht="16" customHeight="1" x14ac:dyDescent="0.2"/>
    <row r="6926" customFormat="1" ht="16" customHeight="1" x14ac:dyDescent="0.2"/>
    <row r="6927" customFormat="1" ht="16" customHeight="1" x14ac:dyDescent="0.2"/>
    <row r="6928" customFormat="1" ht="16" customHeight="1" x14ac:dyDescent="0.2"/>
    <row r="6929" customFormat="1" ht="16" customHeight="1" x14ac:dyDescent="0.2"/>
    <row r="6930" customFormat="1" ht="16" customHeight="1" x14ac:dyDescent="0.2"/>
    <row r="6931" customFormat="1" ht="16" customHeight="1" x14ac:dyDescent="0.2"/>
    <row r="6932" customFormat="1" ht="16" customHeight="1" x14ac:dyDescent="0.2"/>
    <row r="6933" customFormat="1" ht="16" customHeight="1" x14ac:dyDescent="0.2"/>
    <row r="6934" customFormat="1" ht="16" customHeight="1" x14ac:dyDescent="0.2"/>
    <row r="6935" customFormat="1" ht="16" customHeight="1" x14ac:dyDescent="0.2"/>
    <row r="6936" customFormat="1" ht="16" customHeight="1" x14ac:dyDescent="0.2"/>
    <row r="6937" customFormat="1" ht="16" customHeight="1" x14ac:dyDescent="0.2"/>
    <row r="6938" customFormat="1" ht="16" customHeight="1" x14ac:dyDescent="0.2"/>
    <row r="6939" customFormat="1" ht="16" customHeight="1" x14ac:dyDescent="0.2"/>
    <row r="6940" customFormat="1" ht="16" customHeight="1" x14ac:dyDescent="0.2"/>
    <row r="6941" customFormat="1" ht="16" customHeight="1" x14ac:dyDescent="0.2"/>
    <row r="6942" customFormat="1" ht="16" customHeight="1" x14ac:dyDescent="0.2"/>
    <row r="6943" customFormat="1" ht="16" customHeight="1" x14ac:dyDescent="0.2"/>
    <row r="6944" customFormat="1" ht="16" customHeight="1" x14ac:dyDescent="0.2"/>
    <row r="6945" customFormat="1" ht="16" customHeight="1" x14ac:dyDescent="0.2"/>
    <row r="6946" customFormat="1" ht="16" customHeight="1" x14ac:dyDescent="0.2"/>
    <row r="6947" customFormat="1" ht="16" customHeight="1" x14ac:dyDescent="0.2"/>
    <row r="6948" customFormat="1" ht="16" customHeight="1" x14ac:dyDescent="0.2"/>
    <row r="6949" customFormat="1" ht="16" customHeight="1" x14ac:dyDescent="0.2"/>
    <row r="6950" customFormat="1" ht="16" customHeight="1" x14ac:dyDescent="0.2"/>
    <row r="6951" customFormat="1" ht="16" customHeight="1" x14ac:dyDescent="0.2"/>
    <row r="6952" customFormat="1" ht="16" customHeight="1" x14ac:dyDescent="0.2"/>
    <row r="6953" customFormat="1" ht="16" customHeight="1" x14ac:dyDescent="0.2"/>
    <row r="6954" customFormat="1" ht="16" customHeight="1" x14ac:dyDescent="0.2"/>
    <row r="6955" customFormat="1" ht="16" customHeight="1" x14ac:dyDescent="0.2"/>
    <row r="6956" customFormat="1" ht="16" customHeight="1" x14ac:dyDescent="0.2"/>
    <row r="6957" customFormat="1" ht="16" customHeight="1" x14ac:dyDescent="0.2"/>
    <row r="6958" customFormat="1" ht="16" customHeight="1" x14ac:dyDescent="0.2"/>
    <row r="6959" customFormat="1" ht="16" customHeight="1" x14ac:dyDescent="0.2"/>
    <row r="6960" customFormat="1" ht="16" customHeight="1" x14ac:dyDescent="0.2"/>
    <row r="6961" customFormat="1" ht="16" customHeight="1" x14ac:dyDescent="0.2"/>
    <row r="6962" customFormat="1" ht="16" customHeight="1" x14ac:dyDescent="0.2"/>
    <row r="6963" customFormat="1" ht="16" customHeight="1" x14ac:dyDescent="0.2"/>
    <row r="6964" customFormat="1" ht="16" customHeight="1" x14ac:dyDescent="0.2"/>
    <row r="6965" customFormat="1" ht="16" customHeight="1" x14ac:dyDescent="0.2"/>
    <row r="6966" customFormat="1" ht="16" customHeight="1" x14ac:dyDescent="0.2"/>
    <row r="6967" customFormat="1" ht="16" customHeight="1" x14ac:dyDescent="0.2"/>
    <row r="6968" customFormat="1" ht="16" customHeight="1" x14ac:dyDescent="0.2"/>
    <row r="6969" customFormat="1" ht="16" customHeight="1" x14ac:dyDescent="0.2"/>
    <row r="6970" customFormat="1" ht="16" customHeight="1" x14ac:dyDescent="0.2"/>
    <row r="6971" customFormat="1" ht="16" customHeight="1" x14ac:dyDescent="0.2"/>
    <row r="6972" customFormat="1" ht="16" customHeight="1" x14ac:dyDescent="0.2"/>
    <row r="6973" customFormat="1" ht="16" customHeight="1" x14ac:dyDescent="0.2"/>
    <row r="6974" customFormat="1" ht="16" customHeight="1" x14ac:dyDescent="0.2"/>
    <row r="6975" customFormat="1" ht="16" customHeight="1" x14ac:dyDescent="0.2"/>
    <row r="6976" customFormat="1" ht="16" customHeight="1" x14ac:dyDescent="0.2"/>
    <row r="6977" customFormat="1" ht="16" customHeight="1" x14ac:dyDescent="0.2"/>
    <row r="6978" customFormat="1" ht="16" customHeight="1" x14ac:dyDescent="0.2"/>
    <row r="6979" customFormat="1" ht="16" customHeight="1" x14ac:dyDescent="0.2"/>
    <row r="6980" customFormat="1" ht="16" customHeight="1" x14ac:dyDescent="0.2"/>
    <row r="6981" customFormat="1" ht="16" customHeight="1" x14ac:dyDescent="0.2"/>
    <row r="6982" customFormat="1" ht="16" customHeight="1" x14ac:dyDescent="0.2"/>
    <row r="6983" customFormat="1" ht="16" customHeight="1" x14ac:dyDescent="0.2"/>
    <row r="6984" customFormat="1" ht="16" customHeight="1" x14ac:dyDescent="0.2"/>
    <row r="6985" customFormat="1" ht="16" customHeight="1" x14ac:dyDescent="0.2"/>
    <row r="6986" customFormat="1" ht="16" customHeight="1" x14ac:dyDescent="0.2"/>
    <row r="6987" customFormat="1" ht="16" customHeight="1" x14ac:dyDescent="0.2"/>
    <row r="6988" customFormat="1" ht="16" customHeight="1" x14ac:dyDescent="0.2"/>
    <row r="6989" customFormat="1" ht="16" customHeight="1" x14ac:dyDescent="0.2"/>
    <row r="6990" customFormat="1" ht="16" customHeight="1" x14ac:dyDescent="0.2"/>
    <row r="6991" customFormat="1" ht="16" customHeight="1" x14ac:dyDescent="0.2"/>
    <row r="6992" customFormat="1" ht="16" customHeight="1" x14ac:dyDescent="0.2"/>
    <row r="6993" customFormat="1" ht="16" customHeight="1" x14ac:dyDescent="0.2"/>
    <row r="6994" customFormat="1" ht="16" customHeight="1" x14ac:dyDescent="0.2"/>
    <row r="6995" customFormat="1" ht="16" customHeight="1" x14ac:dyDescent="0.2"/>
    <row r="6996" customFormat="1" ht="16" customHeight="1" x14ac:dyDescent="0.2"/>
    <row r="6997" customFormat="1" ht="16" customHeight="1" x14ac:dyDescent="0.2"/>
    <row r="6998" customFormat="1" ht="16" customHeight="1" x14ac:dyDescent="0.2"/>
    <row r="6999" customFormat="1" ht="16" customHeight="1" x14ac:dyDescent="0.2"/>
    <row r="7000" customFormat="1" ht="16" customHeight="1" x14ac:dyDescent="0.2"/>
    <row r="7001" customFormat="1" ht="16" customHeight="1" x14ac:dyDescent="0.2"/>
    <row r="7002" customFormat="1" ht="16" customHeight="1" x14ac:dyDescent="0.2"/>
    <row r="7003" customFormat="1" ht="16" customHeight="1" x14ac:dyDescent="0.2"/>
    <row r="7004" customFormat="1" ht="16" customHeight="1" x14ac:dyDescent="0.2"/>
    <row r="7005" customFormat="1" ht="16" customHeight="1" x14ac:dyDescent="0.2"/>
    <row r="7006" customFormat="1" ht="16" customHeight="1" x14ac:dyDescent="0.2"/>
    <row r="7007" customFormat="1" ht="16" customHeight="1" x14ac:dyDescent="0.2"/>
    <row r="7008" customFormat="1" ht="16" customHeight="1" x14ac:dyDescent="0.2"/>
    <row r="7009" customFormat="1" ht="16" customHeight="1" x14ac:dyDescent="0.2"/>
    <row r="7010" customFormat="1" ht="16" customHeight="1" x14ac:dyDescent="0.2"/>
    <row r="7011" customFormat="1" ht="16" customHeight="1" x14ac:dyDescent="0.2"/>
    <row r="7012" customFormat="1" ht="16" customHeight="1" x14ac:dyDescent="0.2"/>
    <row r="7013" customFormat="1" ht="16" customHeight="1" x14ac:dyDescent="0.2"/>
    <row r="7014" customFormat="1" ht="16" customHeight="1" x14ac:dyDescent="0.2"/>
    <row r="7015" customFormat="1" ht="16" customHeight="1" x14ac:dyDescent="0.2"/>
    <row r="7016" customFormat="1" ht="16" customHeight="1" x14ac:dyDescent="0.2"/>
    <row r="7017" customFormat="1" ht="16" customHeight="1" x14ac:dyDescent="0.2"/>
    <row r="7018" customFormat="1" ht="16" customHeight="1" x14ac:dyDescent="0.2"/>
    <row r="7019" customFormat="1" ht="16" customHeight="1" x14ac:dyDescent="0.2"/>
    <row r="7020" customFormat="1" ht="16" customHeight="1" x14ac:dyDescent="0.2"/>
    <row r="7021" customFormat="1" ht="16" customHeight="1" x14ac:dyDescent="0.2"/>
    <row r="7022" customFormat="1" ht="16" customHeight="1" x14ac:dyDescent="0.2"/>
    <row r="7023" customFormat="1" ht="16" customHeight="1" x14ac:dyDescent="0.2"/>
    <row r="7024" customFormat="1" ht="16" customHeight="1" x14ac:dyDescent="0.2"/>
    <row r="7025" customFormat="1" ht="16" customHeight="1" x14ac:dyDescent="0.2"/>
    <row r="7026" customFormat="1" ht="16" customHeight="1" x14ac:dyDescent="0.2"/>
    <row r="7027" customFormat="1" ht="16" customHeight="1" x14ac:dyDescent="0.2"/>
    <row r="7028" customFormat="1" ht="16" customHeight="1" x14ac:dyDescent="0.2"/>
    <row r="7029" customFormat="1" ht="16" customHeight="1" x14ac:dyDescent="0.2"/>
    <row r="7030" customFormat="1" ht="16" customHeight="1" x14ac:dyDescent="0.2"/>
    <row r="7031" customFormat="1" ht="16" customHeight="1" x14ac:dyDescent="0.2"/>
    <row r="7032" customFormat="1" ht="16" customHeight="1" x14ac:dyDescent="0.2"/>
    <row r="7033" customFormat="1" ht="16" customHeight="1" x14ac:dyDescent="0.2"/>
    <row r="7034" customFormat="1" ht="16" customHeight="1" x14ac:dyDescent="0.2"/>
    <row r="7035" customFormat="1" ht="16" customHeight="1" x14ac:dyDescent="0.2"/>
    <row r="7036" customFormat="1" ht="16" customHeight="1" x14ac:dyDescent="0.2"/>
    <row r="7037" customFormat="1" ht="16" customHeight="1" x14ac:dyDescent="0.2"/>
    <row r="7038" customFormat="1" ht="16" customHeight="1" x14ac:dyDescent="0.2"/>
    <row r="7039" customFormat="1" ht="16" customHeight="1" x14ac:dyDescent="0.2"/>
    <row r="7040" customFormat="1" ht="16" customHeight="1" x14ac:dyDescent="0.2"/>
    <row r="7041" customFormat="1" ht="16" customHeight="1" x14ac:dyDescent="0.2"/>
    <row r="7042" customFormat="1" ht="16" customHeight="1" x14ac:dyDescent="0.2"/>
    <row r="7043" customFormat="1" ht="16" customHeight="1" x14ac:dyDescent="0.2"/>
    <row r="7044" customFormat="1" ht="16" customHeight="1" x14ac:dyDescent="0.2"/>
    <row r="7045" customFormat="1" ht="16" customHeight="1" x14ac:dyDescent="0.2"/>
    <row r="7046" customFormat="1" ht="16" customHeight="1" x14ac:dyDescent="0.2"/>
    <row r="7047" customFormat="1" ht="16" customHeight="1" x14ac:dyDescent="0.2"/>
    <row r="7048" customFormat="1" ht="16" customHeight="1" x14ac:dyDescent="0.2"/>
    <row r="7049" customFormat="1" ht="16" customHeight="1" x14ac:dyDescent="0.2"/>
    <row r="7050" customFormat="1" ht="16" customHeight="1" x14ac:dyDescent="0.2"/>
    <row r="7051" customFormat="1" ht="16" customHeight="1" x14ac:dyDescent="0.2"/>
    <row r="7052" customFormat="1" ht="16" customHeight="1" x14ac:dyDescent="0.2"/>
    <row r="7053" customFormat="1" ht="16" customHeight="1" x14ac:dyDescent="0.2"/>
    <row r="7054" customFormat="1" ht="16" customHeight="1" x14ac:dyDescent="0.2"/>
    <row r="7055" customFormat="1" ht="16" customHeight="1" x14ac:dyDescent="0.2"/>
    <row r="7056" customFormat="1" ht="16" customHeight="1" x14ac:dyDescent="0.2"/>
    <row r="7057" customFormat="1" ht="16" customHeight="1" x14ac:dyDescent="0.2"/>
    <row r="7058" customFormat="1" ht="16" customHeight="1" x14ac:dyDescent="0.2"/>
    <row r="7059" customFormat="1" ht="16" customHeight="1" x14ac:dyDescent="0.2"/>
    <row r="7060" customFormat="1" ht="16" customHeight="1" x14ac:dyDescent="0.2"/>
    <row r="7061" customFormat="1" ht="16" customHeight="1" x14ac:dyDescent="0.2"/>
    <row r="7062" customFormat="1" ht="16" customHeight="1" x14ac:dyDescent="0.2"/>
    <row r="7063" customFormat="1" ht="16" customHeight="1" x14ac:dyDescent="0.2"/>
    <row r="7064" customFormat="1" ht="16" customHeight="1" x14ac:dyDescent="0.2"/>
    <row r="7065" customFormat="1" ht="16" customHeight="1" x14ac:dyDescent="0.2"/>
    <row r="7066" customFormat="1" ht="16" customHeight="1" x14ac:dyDescent="0.2"/>
    <row r="7067" customFormat="1" ht="16" customHeight="1" x14ac:dyDescent="0.2"/>
    <row r="7068" customFormat="1" ht="16" customHeight="1" x14ac:dyDescent="0.2"/>
    <row r="7069" customFormat="1" ht="16" customHeight="1" x14ac:dyDescent="0.2"/>
    <row r="7070" customFormat="1" ht="16" customHeight="1" x14ac:dyDescent="0.2"/>
    <row r="7071" customFormat="1" ht="16" customHeight="1" x14ac:dyDescent="0.2"/>
    <row r="7072" customFormat="1" ht="16" customHeight="1" x14ac:dyDescent="0.2"/>
    <row r="7073" customFormat="1" ht="16" customHeight="1" x14ac:dyDescent="0.2"/>
    <row r="7074" customFormat="1" ht="16" customHeight="1" x14ac:dyDescent="0.2"/>
    <row r="7075" customFormat="1" ht="16" customHeight="1" x14ac:dyDescent="0.2"/>
    <row r="7076" customFormat="1" ht="16" customHeight="1" x14ac:dyDescent="0.2"/>
    <row r="7077" customFormat="1" ht="16" customHeight="1" x14ac:dyDescent="0.2"/>
    <row r="7078" customFormat="1" ht="16" customHeight="1" x14ac:dyDescent="0.2"/>
    <row r="7079" customFormat="1" ht="16" customHeight="1" x14ac:dyDescent="0.2"/>
    <row r="7080" customFormat="1" ht="16" customHeight="1" x14ac:dyDescent="0.2"/>
    <row r="7081" customFormat="1" ht="16" customHeight="1" x14ac:dyDescent="0.2"/>
    <row r="7082" customFormat="1" ht="16" customHeight="1" x14ac:dyDescent="0.2"/>
    <row r="7083" customFormat="1" ht="16" customHeight="1" x14ac:dyDescent="0.2"/>
    <row r="7084" customFormat="1" ht="16" customHeight="1" x14ac:dyDescent="0.2"/>
    <row r="7085" customFormat="1" ht="16" customHeight="1" x14ac:dyDescent="0.2"/>
    <row r="7086" customFormat="1" ht="16" customHeight="1" x14ac:dyDescent="0.2"/>
    <row r="7087" customFormat="1" ht="16" customHeight="1" x14ac:dyDescent="0.2"/>
    <row r="7088" customFormat="1" ht="16" customHeight="1" x14ac:dyDescent="0.2"/>
    <row r="7089" customFormat="1" ht="16" customHeight="1" x14ac:dyDescent="0.2"/>
    <row r="7090" customFormat="1" ht="16" customHeight="1" x14ac:dyDescent="0.2"/>
    <row r="7091" customFormat="1" ht="16" customHeight="1" x14ac:dyDescent="0.2"/>
    <row r="7092" customFormat="1" ht="16" customHeight="1" x14ac:dyDescent="0.2"/>
    <row r="7093" customFormat="1" ht="16" customHeight="1" x14ac:dyDescent="0.2"/>
    <row r="7094" customFormat="1" ht="16" customHeight="1" x14ac:dyDescent="0.2"/>
    <row r="7095" customFormat="1" ht="16" customHeight="1" x14ac:dyDescent="0.2"/>
    <row r="7096" customFormat="1" ht="16" customHeight="1" x14ac:dyDescent="0.2"/>
    <row r="7097" customFormat="1" ht="16" customHeight="1" x14ac:dyDescent="0.2"/>
    <row r="7098" customFormat="1" ht="16" customHeight="1" x14ac:dyDescent="0.2"/>
    <row r="7099" customFormat="1" ht="16" customHeight="1" x14ac:dyDescent="0.2"/>
    <row r="7100" customFormat="1" ht="16" customHeight="1" x14ac:dyDescent="0.2"/>
    <row r="7101" customFormat="1" ht="16" customHeight="1" x14ac:dyDescent="0.2"/>
    <row r="7102" customFormat="1" ht="16" customHeight="1" x14ac:dyDescent="0.2"/>
    <row r="7103" customFormat="1" ht="16" customHeight="1" x14ac:dyDescent="0.2"/>
    <row r="7104" customFormat="1" ht="16" customHeight="1" x14ac:dyDescent="0.2"/>
    <row r="7105" customFormat="1" ht="16" customHeight="1" x14ac:dyDescent="0.2"/>
    <row r="7106" customFormat="1" ht="16" customHeight="1" x14ac:dyDescent="0.2"/>
    <row r="7107" customFormat="1" ht="16" customHeight="1" x14ac:dyDescent="0.2"/>
    <row r="7108" customFormat="1" ht="16" customHeight="1" x14ac:dyDescent="0.2"/>
    <row r="7109" customFormat="1" ht="16" customHeight="1" x14ac:dyDescent="0.2"/>
    <row r="7110" customFormat="1" ht="16" customHeight="1" x14ac:dyDescent="0.2"/>
    <row r="7111" customFormat="1" ht="16" customHeight="1" x14ac:dyDescent="0.2"/>
    <row r="7112" customFormat="1" ht="16" customHeight="1" x14ac:dyDescent="0.2"/>
    <row r="7113" customFormat="1" ht="16" customHeight="1" x14ac:dyDescent="0.2"/>
    <row r="7114" customFormat="1" ht="16" customHeight="1" x14ac:dyDescent="0.2"/>
    <row r="7115" customFormat="1" ht="16" customHeight="1" x14ac:dyDescent="0.2"/>
    <row r="7116" customFormat="1" ht="16" customHeight="1" x14ac:dyDescent="0.2"/>
    <row r="7117" customFormat="1" ht="16" customHeight="1" x14ac:dyDescent="0.2"/>
    <row r="7118" customFormat="1" ht="16" customHeight="1" x14ac:dyDescent="0.2"/>
    <row r="7119" customFormat="1" ht="16" customHeight="1" x14ac:dyDescent="0.2"/>
    <row r="7120" customFormat="1" ht="16" customHeight="1" x14ac:dyDescent="0.2"/>
    <row r="7121" customFormat="1" ht="16" customHeight="1" x14ac:dyDescent="0.2"/>
    <row r="7122" customFormat="1" ht="16" customHeight="1" x14ac:dyDescent="0.2"/>
    <row r="7123" customFormat="1" ht="16" customHeight="1" x14ac:dyDescent="0.2"/>
    <row r="7124" customFormat="1" ht="16" customHeight="1" x14ac:dyDescent="0.2"/>
    <row r="7125" customFormat="1" ht="16" customHeight="1" x14ac:dyDescent="0.2"/>
    <row r="7126" customFormat="1" ht="16" customHeight="1" x14ac:dyDescent="0.2"/>
    <row r="7127" customFormat="1" ht="16" customHeight="1" x14ac:dyDescent="0.2"/>
    <row r="7128" customFormat="1" ht="16" customHeight="1" x14ac:dyDescent="0.2"/>
    <row r="7129" customFormat="1" ht="16" customHeight="1" x14ac:dyDescent="0.2"/>
    <row r="7130" customFormat="1" ht="16" customHeight="1" x14ac:dyDescent="0.2"/>
    <row r="7131" customFormat="1" ht="16" customHeight="1" x14ac:dyDescent="0.2"/>
    <row r="7132" customFormat="1" ht="16" customHeight="1" x14ac:dyDescent="0.2"/>
    <row r="7133" customFormat="1" ht="16" customHeight="1" x14ac:dyDescent="0.2"/>
    <row r="7134" customFormat="1" ht="16" customHeight="1" x14ac:dyDescent="0.2"/>
    <row r="7135" customFormat="1" ht="16" customHeight="1" x14ac:dyDescent="0.2"/>
    <row r="7136" customFormat="1" ht="16" customHeight="1" x14ac:dyDescent="0.2"/>
    <row r="7137" customFormat="1" ht="16" customHeight="1" x14ac:dyDescent="0.2"/>
    <row r="7138" customFormat="1" ht="16" customHeight="1" x14ac:dyDescent="0.2"/>
    <row r="7139" customFormat="1" ht="16" customHeight="1" x14ac:dyDescent="0.2"/>
    <row r="7140" customFormat="1" ht="16" customHeight="1" x14ac:dyDescent="0.2"/>
    <row r="7141" customFormat="1" ht="16" customHeight="1" x14ac:dyDescent="0.2"/>
    <row r="7142" customFormat="1" ht="16" customHeight="1" x14ac:dyDescent="0.2"/>
    <row r="7143" customFormat="1" ht="16" customHeight="1" x14ac:dyDescent="0.2"/>
    <row r="7144" customFormat="1" ht="16" customHeight="1" x14ac:dyDescent="0.2"/>
    <row r="7145" customFormat="1" ht="16" customHeight="1" x14ac:dyDescent="0.2"/>
    <row r="7146" customFormat="1" ht="16" customHeight="1" x14ac:dyDescent="0.2"/>
    <row r="7147" customFormat="1" ht="16" customHeight="1" x14ac:dyDescent="0.2"/>
    <row r="7148" customFormat="1" ht="16" customHeight="1" x14ac:dyDescent="0.2"/>
    <row r="7149" customFormat="1" ht="16" customHeight="1" x14ac:dyDescent="0.2"/>
    <row r="7150" customFormat="1" ht="16" customHeight="1" x14ac:dyDescent="0.2"/>
    <row r="7151" customFormat="1" ht="16" customHeight="1" x14ac:dyDescent="0.2"/>
    <row r="7152" customFormat="1" ht="16" customHeight="1" x14ac:dyDescent="0.2"/>
    <row r="7153" customFormat="1" ht="16" customHeight="1" x14ac:dyDescent="0.2"/>
    <row r="7154" customFormat="1" ht="16" customHeight="1" x14ac:dyDescent="0.2"/>
    <row r="7155" customFormat="1" ht="16" customHeight="1" x14ac:dyDescent="0.2"/>
    <row r="7156" customFormat="1" ht="16" customHeight="1" x14ac:dyDescent="0.2"/>
    <row r="7157" customFormat="1" ht="16" customHeight="1" x14ac:dyDescent="0.2"/>
    <row r="7158" customFormat="1" ht="16" customHeight="1" x14ac:dyDescent="0.2"/>
    <row r="7159" customFormat="1" ht="16" customHeight="1" x14ac:dyDescent="0.2"/>
    <row r="7160" customFormat="1" ht="16" customHeight="1" x14ac:dyDescent="0.2"/>
    <row r="7161" customFormat="1" ht="16" customHeight="1" x14ac:dyDescent="0.2"/>
    <row r="7162" customFormat="1" ht="16" customHeight="1" x14ac:dyDescent="0.2"/>
    <row r="7163" customFormat="1" ht="16" customHeight="1" x14ac:dyDescent="0.2"/>
    <row r="7164" customFormat="1" ht="16" customHeight="1" x14ac:dyDescent="0.2"/>
    <row r="7165" customFormat="1" ht="16" customHeight="1" x14ac:dyDescent="0.2"/>
    <row r="7166" customFormat="1" ht="16" customHeight="1" x14ac:dyDescent="0.2"/>
    <row r="7167" customFormat="1" ht="16" customHeight="1" x14ac:dyDescent="0.2"/>
    <row r="7168" customFormat="1" ht="16" customHeight="1" x14ac:dyDescent="0.2"/>
    <row r="7169" customFormat="1" ht="16" customHeight="1" x14ac:dyDescent="0.2"/>
    <row r="7170" customFormat="1" ht="16" customHeight="1" x14ac:dyDescent="0.2"/>
    <row r="7171" customFormat="1" ht="16" customHeight="1" x14ac:dyDescent="0.2"/>
    <row r="7172" customFormat="1" ht="16" customHeight="1" x14ac:dyDescent="0.2"/>
    <row r="7173" customFormat="1" ht="16" customHeight="1" x14ac:dyDescent="0.2"/>
    <row r="7174" customFormat="1" ht="16" customHeight="1" x14ac:dyDescent="0.2"/>
    <row r="7175" customFormat="1" ht="16" customHeight="1" x14ac:dyDescent="0.2"/>
    <row r="7176" customFormat="1" ht="16" customHeight="1" x14ac:dyDescent="0.2"/>
    <row r="7177" customFormat="1" ht="16" customHeight="1" x14ac:dyDescent="0.2"/>
    <row r="7178" customFormat="1" ht="16" customHeight="1" x14ac:dyDescent="0.2"/>
    <row r="7179" customFormat="1" ht="16" customHeight="1" x14ac:dyDescent="0.2"/>
    <row r="7180" customFormat="1" ht="16" customHeight="1" x14ac:dyDescent="0.2"/>
    <row r="7181" customFormat="1" ht="16" customHeight="1" x14ac:dyDescent="0.2"/>
    <row r="7182" customFormat="1" ht="16" customHeight="1" x14ac:dyDescent="0.2"/>
    <row r="7183" customFormat="1" ht="16" customHeight="1" x14ac:dyDescent="0.2"/>
    <row r="7184" customFormat="1" ht="16" customHeight="1" x14ac:dyDescent="0.2"/>
    <row r="7185" customFormat="1" ht="16" customHeight="1" x14ac:dyDescent="0.2"/>
    <row r="7186" customFormat="1" ht="16" customHeight="1" x14ac:dyDescent="0.2"/>
    <row r="7187" customFormat="1" ht="16" customHeight="1" x14ac:dyDescent="0.2"/>
    <row r="7188" customFormat="1" ht="16" customHeight="1" x14ac:dyDescent="0.2"/>
    <row r="7189" customFormat="1" ht="16" customHeight="1" x14ac:dyDescent="0.2"/>
    <row r="7190" customFormat="1" ht="16" customHeight="1" x14ac:dyDescent="0.2"/>
    <row r="7191" customFormat="1" ht="16" customHeight="1" x14ac:dyDescent="0.2"/>
    <row r="7192" customFormat="1" ht="16" customHeight="1" x14ac:dyDescent="0.2"/>
    <row r="7193" customFormat="1" ht="16" customHeight="1" x14ac:dyDescent="0.2"/>
    <row r="7194" customFormat="1" ht="16" customHeight="1" x14ac:dyDescent="0.2"/>
    <row r="7195" customFormat="1" ht="16" customHeight="1" x14ac:dyDescent="0.2"/>
    <row r="7196" customFormat="1" ht="16" customHeight="1" x14ac:dyDescent="0.2"/>
    <row r="7197" customFormat="1" ht="16" customHeight="1" x14ac:dyDescent="0.2"/>
    <row r="7198" customFormat="1" ht="16" customHeight="1" x14ac:dyDescent="0.2"/>
    <row r="7199" customFormat="1" ht="16" customHeight="1" x14ac:dyDescent="0.2"/>
    <row r="7200" customFormat="1" ht="16" customHeight="1" x14ac:dyDescent="0.2"/>
    <row r="7201" customFormat="1" ht="16" customHeight="1" x14ac:dyDescent="0.2"/>
    <row r="7202" customFormat="1" ht="16" customHeight="1" x14ac:dyDescent="0.2"/>
    <row r="7203" customFormat="1" ht="16" customHeight="1" x14ac:dyDescent="0.2"/>
    <row r="7204" customFormat="1" ht="16" customHeight="1" x14ac:dyDescent="0.2"/>
    <row r="7205" customFormat="1" ht="16" customHeight="1" x14ac:dyDescent="0.2"/>
    <row r="7206" customFormat="1" ht="16" customHeight="1" x14ac:dyDescent="0.2"/>
    <row r="7207" customFormat="1" ht="16" customHeight="1" x14ac:dyDescent="0.2"/>
    <row r="7208" customFormat="1" ht="16" customHeight="1" x14ac:dyDescent="0.2"/>
    <row r="7209" customFormat="1" ht="16" customHeight="1" x14ac:dyDescent="0.2"/>
    <row r="7210" customFormat="1" ht="16" customHeight="1" x14ac:dyDescent="0.2"/>
    <row r="7211" customFormat="1" ht="16" customHeight="1" x14ac:dyDescent="0.2"/>
    <row r="7212" customFormat="1" ht="16" customHeight="1" x14ac:dyDescent="0.2"/>
    <row r="7213" customFormat="1" ht="16" customHeight="1" x14ac:dyDescent="0.2"/>
    <row r="7214" customFormat="1" ht="16" customHeight="1" x14ac:dyDescent="0.2"/>
    <row r="7215" customFormat="1" ht="16" customHeight="1" x14ac:dyDescent="0.2"/>
    <row r="7216" customFormat="1" ht="16" customHeight="1" x14ac:dyDescent="0.2"/>
    <row r="7217" customFormat="1" ht="16" customHeight="1" x14ac:dyDescent="0.2"/>
    <row r="7218" customFormat="1" ht="16" customHeight="1" x14ac:dyDescent="0.2"/>
    <row r="7219" customFormat="1" ht="16" customHeight="1" x14ac:dyDescent="0.2"/>
    <row r="7220" customFormat="1" ht="16" customHeight="1" x14ac:dyDescent="0.2"/>
    <row r="7221" customFormat="1" ht="16" customHeight="1" x14ac:dyDescent="0.2"/>
    <row r="7222" customFormat="1" ht="16" customHeight="1" x14ac:dyDescent="0.2"/>
    <row r="7223" customFormat="1" ht="16" customHeight="1" x14ac:dyDescent="0.2"/>
    <row r="7224" customFormat="1" ht="16" customHeight="1" x14ac:dyDescent="0.2"/>
    <row r="7225" customFormat="1" ht="16" customHeight="1" x14ac:dyDescent="0.2"/>
    <row r="7226" customFormat="1" ht="16" customHeight="1" x14ac:dyDescent="0.2"/>
    <row r="7227" customFormat="1" ht="16" customHeight="1" x14ac:dyDescent="0.2"/>
    <row r="7228" customFormat="1" ht="16" customHeight="1" x14ac:dyDescent="0.2"/>
    <row r="7229" customFormat="1" ht="16" customHeight="1" x14ac:dyDescent="0.2"/>
    <row r="7230" customFormat="1" ht="16" customHeight="1" x14ac:dyDescent="0.2"/>
    <row r="7231" customFormat="1" ht="16" customHeight="1" x14ac:dyDescent="0.2"/>
    <row r="7232" customFormat="1" ht="16" customHeight="1" x14ac:dyDescent="0.2"/>
    <row r="7233" customFormat="1" ht="16" customHeight="1" x14ac:dyDescent="0.2"/>
    <row r="7234" customFormat="1" ht="16" customHeight="1" x14ac:dyDescent="0.2"/>
    <row r="7235" customFormat="1" ht="16" customHeight="1" x14ac:dyDescent="0.2"/>
    <row r="7236" customFormat="1" ht="16" customHeight="1" x14ac:dyDescent="0.2"/>
    <row r="7237" customFormat="1" ht="16" customHeight="1" x14ac:dyDescent="0.2"/>
    <row r="7238" customFormat="1" ht="16" customHeight="1" x14ac:dyDescent="0.2"/>
    <row r="7239" customFormat="1" ht="16" customHeight="1" x14ac:dyDescent="0.2"/>
    <row r="7240" customFormat="1" ht="16" customHeight="1" x14ac:dyDescent="0.2"/>
    <row r="7241" customFormat="1" ht="16" customHeight="1" x14ac:dyDescent="0.2"/>
    <row r="7242" customFormat="1" ht="16" customHeight="1" x14ac:dyDescent="0.2"/>
    <row r="7243" customFormat="1" ht="16" customHeight="1" x14ac:dyDescent="0.2"/>
    <row r="7244" customFormat="1" ht="16" customHeight="1" x14ac:dyDescent="0.2"/>
    <row r="7245" customFormat="1" ht="16" customHeight="1" x14ac:dyDescent="0.2"/>
    <row r="7246" customFormat="1" ht="16" customHeight="1" x14ac:dyDescent="0.2"/>
    <row r="7247" customFormat="1" ht="16" customHeight="1" x14ac:dyDescent="0.2"/>
    <row r="7248" customFormat="1" ht="16" customHeight="1" x14ac:dyDescent="0.2"/>
    <row r="7249" customFormat="1" ht="16" customHeight="1" x14ac:dyDescent="0.2"/>
    <row r="7250" customFormat="1" ht="16" customHeight="1" x14ac:dyDescent="0.2"/>
    <row r="7251" customFormat="1" ht="16" customHeight="1" x14ac:dyDescent="0.2"/>
    <row r="7252" customFormat="1" ht="16" customHeight="1" x14ac:dyDescent="0.2"/>
    <row r="7253" customFormat="1" ht="16" customHeight="1" x14ac:dyDescent="0.2"/>
    <row r="7254" customFormat="1" ht="16" customHeight="1" x14ac:dyDescent="0.2"/>
    <row r="7255" customFormat="1" ht="16" customHeight="1" x14ac:dyDescent="0.2"/>
    <row r="7256" customFormat="1" ht="16" customHeight="1" x14ac:dyDescent="0.2"/>
    <row r="7257" customFormat="1" ht="16" customHeight="1" x14ac:dyDescent="0.2"/>
    <row r="7258" customFormat="1" ht="16" customHeight="1" x14ac:dyDescent="0.2"/>
    <row r="7259" customFormat="1" ht="16" customHeight="1" x14ac:dyDescent="0.2"/>
    <row r="7260" customFormat="1" ht="16" customHeight="1" x14ac:dyDescent="0.2"/>
    <row r="7261" customFormat="1" ht="16" customHeight="1" x14ac:dyDescent="0.2"/>
    <row r="7262" customFormat="1" ht="16" customHeight="1" x14ac:dyDescent="0.2"/>
    <row r="7263" customFormat="1" ht="16" customHeight="1" x14ac:dyDescent="0.2"/>
    <row r="7264" customFormat="1" ht="16" customHeight="1" x14ac:dyDescent="0.2"/>
    <row r="7265" customFormat="1" ht="16" customHeight="1" x14ac:dyDescent="0.2"/>
    <row r="7266" customFormat="1" ht="16" customHeight="1" x14ac:dyDescent="0.2"/>
    <row r="7267" customFormat="1" ht="16" customHeight="1" x14ac:dyDescent="0.2"/>
    <row r="7268" customFormat="1" ht="16" customHeight="1" x14ac:dyDescent="0.2"/>
    <row r="7269" customFormat="1" ht="16" customHeight="1" x14ac:dyDescent="0.2"/>
    <row r="7270" customFormat="1" ht="16" customHeight="1" x14ac:dyDescent="0.2"/>
    <row r="7271" customFormat="1" ht="16" customHeight="1" x14ac:dyDescent="0.2"/>
    <row r="7272" customFormat="1" ht="16" customHeight="1" x14ac:dyDescent="0.2"/>
    <row r="7273" customFormat="1" ht="16" customHeight="1" x14ac:dyDescent="0.2"/>
    <row r="7274" customFormat="1" ht="16" customHeight="1" x14ac:dyDescent="0.2"/>
    <row r="7275" customFormat="1" ht="16" customHeight="1" x14ac:dyDescent="0.2"/>
    <row r="7276" customFormat="1" ht="16" customHeight="1" x14ac:dyDescent="0.2"/>
    <row r="7277" customFormat="1" ht="16" customHeight="1" x14ac:dyDescent="0.2"/>
    <row r="7278" customFormat="1" ht="16" customHeight="1" x14ac:dyDescent="0.2"/>
    <row r="7279" customFormat="1" ht="16" customHeight="1" x14ac:dyDescent="0.2"/>
    <row r="7280" customFormat="1" ht="16" customHeight="1" x14ac:dyDescent="0.2"/>
    <row r="7281" customFormat="1" ht="16" customHeight="1" x14ac:dyDescent="0.2"/>
    <row r="7282" customFormat="1" ht="16" customHeight="1" x14ac:dyDescent="0.2"/>
    <row r="7283" customFormat="1" ht="16" customHeight="1" x14ac:dyDescent="0.2"/>
    <row r="7284" customFormat="1" ht="16" customHeight="1" x14ac:dyDescent="0.2"/>
    <row r="7285" customFormat="1" ht="16" customHeight="1" x14ac:dyDescent="0.2"/>
    <row r="7286" customFormat="1" ht="16" customHeight="1" x14ac:dyDescent="0.2"/>
    <row r="7287" customFormat="1" ht="16" customHeight="1" x14ac:dyDescent="0.2"/>
    <row r="7288" customFormat="1" ht="16" customHeight="1" x14ac:dyDescent="0.2"/>
    <row r="7289" customFormat="1" ht="16" customHeight="1" x14ac:dyDescent="0.2"/>
    <row r="7290" customFormat="1" ht="16" customHeight="1" x14ac:dyDescent="0.2"/>
    <row r="7291" customFormat="1" ht="16" customHeight="1" x14ac:dyDescent="0.2"/>
    <row r="7292" customFormat="1" ht="16" customHeight="1" x14ac:dyDescent="0.2"/>
    <row r="7293" customFormat="1" ht="16" customHeight="1" x14ac:dyDescent="0.2"/>
    <row r="7294" customFormat="1" ht="16" customHeight="1" x14ac:dyDescent="0.2"/>
    <row r="7295" customFormat="1" ht="16" customHeight="1" x14ac:dyDescent="0.2"/>
    <row r="7296" customFormat="1" ht="16" customHeight="1" x14ac:dyDescent="0.2"/>
    <row r="7297" customFormat="1" ht="16" customHeight="1" x14ac:dyDescent="0.2"/>
    <row r="7298" customFormat="1" ht="16" customHeight="1" x14ac:dyDescent="0.2"/>
    <row r="7299" customFormat="1" ht="16" customHeight="1" x14ac:dyDescent="0.2"/>
    <row r="7300" customFormat="1" ht="16" customHeight="1" x14ac:dyDescent="0.2"/>
    <row r="7301" customFormat="1" ht="16" customHeight="1" x14ac:dyDescent="0.2"/>
    <row r="7302" customFormat="1" ht="16" customHeight="1" x14ac:dyDescent="0.2"/>
    <row r="7303" customFormat="1" ht="16" customHeight="1" x14ac:dyDescent="0.2"/>
    <row r="7304" customFormat="1" ht="16" customHeight="1" x14ac:dyDescent="0.2"/>
    <row r="7305" customFormat="1" ht="16" customHeight="1" x14ac:dyDescent="0.2"/>
    <row r="7306" customFormat="1" ht="16" customHeight="1" x14ac:dyDescent="0.2"/>
    <row r="7307" customFormat="1" ht="16" customHeight="1" x14ac:dyDescent="0.2"/>
    <row r="7308" customFormat="1" ht="16" customHeight="1" x14ac:dyDescent="0.2"/>
    <row r="7309" customFormat="1" ht="16" customHeight="1" x14ac:dyDescent="0.2"/>
    <row r="7310" customFormat="1" ht="16" customHeight="1" x14ac:dyDescent="0.2"/>
    <row r="7311" customFormat="1" ht="16" customHeight="1" x14ac:dyDescent="0.2"/>
    <row r="7312" customFormat="1" ht="16" customHeight="1" x14ac:dyDescent="0.2"/>
    <row r="7313" customFormat="1" ht="16" customHeight="1" x14ac:dyDescent="0.2"/>
    <row r="7314" customFormat="1" ht="16" customHeight="1" x14ac:dyDescent="0.2"/>
    <row r="7315" customFormat="1" ht="16" customHeight="1" x14ac:dyDescent="0.2"/>
    <row r="7316" customFormat="1" ht="16" customHeight="1" x14ac:dyDescent="0.2"/>
    <row r="7317" customFormat="1" ht="16" customHeight="1" x14ac:dyDescent="0.2"/>
    <row r="7318" customFormat="1" ht="16" customHeight="1" x14ac:dyDescent="0.2"/>
    <row r="7319" customFormat="1" ht="16" customHeight="1" x14ac:dyDescent="0.2"/>
    <row r="7320" customFormat="1" ht="16" customHeight="1" x14ac:dyDescent="0.2"/>
    <row r="7321" customFormat="1" ht="16" customHeight="1" x14ac:dyDescent="0.2"/>
    <row r="7322" customFormat="1" ht="16" customHeight="1" x14ac:dyDescent="0.2"/>
    <row r="7323" customFormat="1" ht="16" customHeight="1" x14ac:dyDescent="0.2"/>
    <row r="7324" customFormat="1" ht="16" customHeight="1" x14ac:dyDescent="0.2"/>
    <row r="7325" customFormat="1" ht="16" customHeight="1" x14ac:dyDescent="0.2"/>
    <row r="7326" customFormat="1" ht="16" customHeight="1" x14ac:dyDescent="0.2"/>
    <row r="7327" customFormat="1" ht="16" customHeight="1" x14ac:dyDescent="0.2"/>
    <row r="7328" customFormat="1" ht="16" customHeight="1" x14ac:dyDescent="0.2"/>
    <row r="7329" customFormat="1" ht="16" customHeight="1" x14ac:dyDescent="0.2"/>
    <row r="7330" customFormat="1" ht="16" customHeight="1" x14ac:dyDescent="0.2"/>
    <row r="7331" customFormat="1" ht="16" customHeight="1" x14ac:dyDescent="0.2"/>
    <row r="7332" customFormat="1" ht="16" customHeight="1" x14ac:dyDescent="0.2"/>
    <row r="7333" customFormat="1" ht="16" customHeight="1" x14ac:dyDescent="0.2"/>
    <row r="7334" customFormat="1" ht="16" customHeight="1" x14ac:dyDescent="0.2"/>
    <row r="7335" customFormat="1" ht="16" customHeight="1" x14ac:dyDescent="0.2"/>
    <row r="7336" customFormat="1" ht="16" customHeight="1" x14ac:dyDescent="0.2"/>
    <row r="7337" customFormat="1" ht="16" customHeight="1" x14ac:dyDescent="0.2"/>
    <row r="7338" customFormat="1" ht="16" customHeight="1" x14ac:dyDescent="0.2"/>
    <row r="7339" customFormat="1" ht="16" customHeight="1" x14ac:dyDescent="0.2"/>
    <row r="7340" customFormat="1" ht="16" customHeight="1" x14ac:dyDescent="0.2"/>
    <row r="7341" customFormat="1" ht="16" customHeight="1" x14ac:dyDescent="0.2"/>
    <row r="7342" customFormat="1" ht="16" customHeight="1" x14ac:dyDescent="0.2"/>
    <row r="7343" customFormat="1" ht="16" customHeight="1" x14ac:dyDescent="0.2"/>
    <row r="7344" customFormat="1" ht="16" customHeight="1" x14ac:dyDescent="0.2"/>
    <row r="7345" customFormat="1" ht="16" customHeight="1" x14ac:dyDescent="0.2"/>
    <row r="7346" customFormat="1" ht="16" customHeight="1" x14ac:dyDescent="0.2"/>
    <row r="7347" customFormat="1" ht="16" customHeight="1" x14ac:dyDescent="0.2"/>
    <row r="7348" customFormat="1" ht="16" customHeight="1" x14ac:dyDescent="0.2"/>
    <row r="7349" customFormat="1" ht="16" customHeight="1" x14ac:dyDescent="0.2"/>
    <row r="7350" customFormat="1" ht="16" customHeight="1" x14ac:dyDescent="0.2"/>
    <row r="7351" customFormat="1" ht="16" customHeight="1" x14ac:dyDescent="0.2"/>
    <row r="7352" customFormat="1" ht="16" customHeight="1" x14ac:dyDescent="0.2"/>
    <row r="7353" customFormat="1" ht="16" customHeight="1" x14ac:dyDescent="0.2"/>
    <row r="7354" customFormat="1" ht="16" customHeight="1" x14ac:dyDescent="0.2"/>
    <row r="7355" customFormat="1" ht="16" customHeight="1" x14ac:dyDescent="0.2"/>
    <row r="7356" customFormat="1" ht="16" customHeight="1" x14ac:dyDescent="0.2"/>
    <row r="7357" customFormat="1" ht="16" customHeight="1" x14ac:dyDescent="0.2"/>
    <row r="7358" customFormat="1" ht="16" customHeight="1" x14ac:dyDescent="0.2"/>
    <row r="7359" customFormat="1" ht="16" customHeight="1" x14ac:dyDescent="0.2"/>
    <row r="7360" customFormat="1" ht="16" customHeight="1" x14ac:dyDescent="0.2"/>
    <row r="7361" customFormat="1" ht="16" customHeight="1" x14ac:dyDescent="0.2"/>
    <row r="7362" customFormat="1" ht="16" customHeight="1" x14ac:dyDescent="0.2"/>
    <row r="7363" customFormat="1" ht="16" customHeight="1" x14ac:dyDescent="0.2"/>
    <row r="7364" customFormat="1" ht="16" customHeight="1" x14ac:dyDescent="0.2"/>
    <row r="7365" customFormat="1" ht="16" customHeight="1" x14ac:dyDescent="0.2"/>
    <row r="7366" customFormat="1" ht="16" customHeight="1" x14ac:dyDescent="0.2"/>
    <row r="7367" customFormat="1" ht="16" customHeight="1" x14ac:dyDescent="0.2"/>
    <row r="7368" customFormat="1" ht="16" customHeight="1" x14ac:dyDescent="0.2"/>
    <row r="7369" customFormat="1" ht="16" customHeight="1" x14ac:dyDescent="0.2"/>
    <row r="7370" customFormat="1" ht="16" customHeight="1" x14ac:dyDescent="0.2"/>
    <row r="7371" customFormat="1" ht="16" customHeight="1" x14ac:dyDescent="0.2"/>
    <row r="7372" customFormat="1" ht="16" customHeight="1" x14ac:dyDescent="0.2"/>
    <row r="7373" customFormat="1" ht="16" customHeight="1" x14ac:dyDescent="0.2"/>
    <row r="7374" customFormat="1" ht="16" customHeight="1" x14ac:dyDescent="0.2"/>
    <row r="7375" customFormat="1" ht="16" customHeight="1" x14ac:dyDescent="0.2"/>
    <row r="7376" customFormat="1" ht="16" customHeight="1" x14ac:dyDescent="0.2"/>
    <row r="7377" customFormat="1" ht="16" customHeight="1" x14ac:dyDescent="0.2"/>
    <row r="7378" customFormat="1" ht="16" customHeight="1" x14ac:dyDescent="0.2"/>
    <row r="7379" customFormat="1" ht="16" customHeight="1" x14ac:dyDescent="0.2"/>
    <row r="7380" customFormat="1" ht="16" customHeight="1" x14ac:dyDescent="0.2"/>
    <row r="7381" customFormat="1" ht="16" customHeight="1" x14ac:dyDescent="0.2"/>
    <row r="7382" customFormat="1" ht="16" customHeight="1" x14ac:dyDescent="0.2"/>
    <row r="7383" customFormat="1" ht="16" customHeight="1" x14ac:dyDescent="0.2"/>
    <row r="7384" customFormat="1" ht="16" customHeight="1" x14ac:dyDescent="0.2"/>
    <row r="7385" customFormat="1" ht="16" customHeight="1" x14ac:dyDescent="0.2"/>
    <row r="7386" customFormat="1" ht="16" customHeight="1" x14ac:dyDescent="0.2"/>
    <row r="7387" customFormat="1" ht="16" customHeight="1" x14ac:dyDescent="0.2"/>
    <row r="7388" customFormat="1" ht="16" customHeight="1" x14ac:dyDescent="0.2"/>
    <row r="7389" customFormat="1" ht="16" customHeight="1" x14ac:dyDescent="0.2"/>
    <row r="7390" customFormat="1" ht="16" customHeight="1" x14ac:dyDescent="0.2"/>
    <row r="7391" customFormat="1" ht="16" customHeight="1" x14ac:dyDescent="0.2"/>
    <row r="7392" customFormat="1" ht="16" customHeight="1" x14ac:dyDescent="0.2"/>
    <row r="7393" customFormat="1" ht="16" customHeight="1" x14ac:dyDescent="0.2"/>
    <row r="7394" customFormat="1" ht="16" customHeight="1" x14ac:dyDescent="0.2"/>
    <row r="7395" customFormat="1" ht="16" customHeight="1" x14ac:dyDescent="0.2"/>
    <row r="7396" customFormat="1" ht="16" customHeight="1" x14ac:dyDescent="0.2"/>
    <row r="7397" customFormat="1" ht="16" customHeight="1" x14ac:dyDescent="0.2"/>
    <row r="7398" customFormat="1" ht="16" customHeight="1" x14ac:dyDescent="0.2"/>
    <row r="7399" customFormat="1" ht="16" customHeight="1" x14ac:dyDescent="0.2"/>
    <row r="7400" customFormat="1" ht="16" customHeight="1" x14ac:dyDescent="0.2"/>
    <row r="7401" customFormat="1" ht="16" customHeight="1" x14ac:dyDescent="0.2"/>
    <row r="7402" customFormat="1" ht="16" customHeight="1" x14ac:dyDescent="0.2"/>
    <row r="7403" customFormat="1" ht="16" customHeight="1" x14ac:dyDescent="0.2"/>
    <row r="7404" customFormat="1" ht="16" customHeight="1" x14ac:dyDescent="0.2"/>
    <row r="7405" customFormat="1" ht="16" customHeight="1" x14ac:dyDescent="0.2"/>
    <row r="7406" customFormat="1" ht="16" customHeight="1" x14ac:dyDescent="0.2"/>
    <row r="7407" customFormat="1" ht="16" customHeight="1" x14ac:dyDescent="0.2"/>
    <row r="7408" customFormat="1" ht="16" customHeight="1" x14ac:dyDescent="0.2"/>
    <row r="7409" customFormat="1" ht="16" customHeight="1" x14ac:dyDescent="0.2"/>
    <row r="7410" customFormat="1" ht="16" customHeight="1" x14ac:dyDescent="0.2"/>
    <row r="7411" customFormat="1" ht="16" customHeight="1" x14ac:dyDescent="0.2"/>
    <row r="7412" customFormat="1" ht="16" customHeight="1" x14ac:dyDescent="0.2"/>
    <row r="7413" customFormat="1" ht="16" customHeight="1" x14ac:dyDescent="0.2"/>
    <row r="7414" customFormat="1" ht="16" customHeight="1" x14ac:dyDescent="0.2"/>
    <row r="7415" customFormat="1" ht="16" customHeight="1" x14ac:dyDescent="0.2"/>
    <row r="7416" customFormat="1" ht="16" customHeight="1" x14ac:dyDescent="0.2"/>
    <row r="7417" customFormat="1" ht="16" customHeight="1" x14ac:dyDescent="0.2"/>
    <row r="7418" customFormat="1" ht="16" customHeight="1" x14ac:dyDescent="0.2"/>
    <row r="7419" customFormat="1" ht="16" customHeight="1" x14ac:dyDescent="0.2"/>
    <row r="7420" customFormat="1" ht="16" customHeight="1" x14ac:dyDescent="0.2"/>
    <row r="7421" customFormat="1" ht="16" customHeight="1" x14ac:dyDescent="0.2"/>
    <row r="7422" customFormat="1" ht="16" customHeight="1" x14ac:dyDescent="0.2"/>
    <row r="7423" customFormat="1" ht="16" customHeight="1" x14ac:dyDescent="0.2"/>
    <row r="7424" customFormat="1" ht="16" customHeight="1" x14ac:dyDescent="0.2"/>
    <row r="7425" customFormat="1" ht="16" customHeight="1" x14ac:dyDescent="0.2"/>
    <row r="7426" customFormat="1" ht="16" customHeight="1" x14ac:dyDescent="0.2"/>
    <row r="7427" customFormat="1" ht="16" customHeight="1" x14ac:dyDescent="0.2"/>
    <row r="7428" customFormat="1" ht="16" customHeight="1" x14ac:dyDescent="0.2"/>
    <row r="7429" customFormat="1" ht="16" customHeight="1" x14ac:dyDescent="0.2"/>
    <row r="7430" customFormat="1" ht="16" customHeight="1" x14ac:dyDescent="0.2"/>
    <row r="7431" customFormat="1" ht="16" customHeight="1" x14ac:dyDescent="0.2"/>
    <row r="7432" customFormat="1" ht="16" customHeight="1" x14ac:dyDescent="0.2"/>
    <row r="7433" customFormat="1" ht="16" customHeight="1" x14ac:dyDescent="0.2"/>
    <row r="7434" customFormat="1" ht="16" customHeight="1" x14ac:dyDescent="0.2"/>
    <row r="7435" customFormat="1" ht="16" customHeight="1" x14ac:dyDescent="0.2"/>
    <row r="7436" customFormat="1" ht="16" customHeight="1" x14ac:dyDescent="0.2"/>
    <row r="7437" customFormat="1" ht="16" customHeight="1" x14ac:dyDescent="0.2"/>
    <row r="7438" customFormat="1" ht="16" customHeight="1" x14ac:dyDescent="0.2"/>
    <row r="7439" customFormat="1" ht="16" customHeight="1" x14ac:dyDescent="0.2"/>
    <row r="7440" customFormat="1" ht="16" customHeight="1" x14ac:dyDescent="0.2"/>
    <row r="7441" customFormat="1" ht="16" customHeight="1" x14ac:dyDescent="0.2"/>
    <row r="7442" customFormat="1" ht="16" customHeight="1" x14ac:dyDescent="0.2"/>
    <row r="7443" customFormat="1" ht="16" customHeight="1" x14ac:dyDescent="0.2"/>
    <row r="7444" customFormat="1" ht="16" customHeight="1" x14ac:dyDescent="0.2"/>
    <row r="7445" customFormat="1" ht="16" customHeight="1" x14ac:dyDescent="0.2"/>
    <row r="7446" customFormat="1" ht="16" customHeight="1" x14ac:dyDescent="0.2"/>
    <row r="7447" customFormat="1" ht="16" customHeight="1" x14ac:dyDescent="0.2"/>
    <row r="7448" customFormat="1" ht="16" customHeight="1" x14ac:dyDescent="0.2"/>
    <row r="7449" customFormat="1" ht="16" customHeight="1" x14ac:dyDescent="0.2"/>
    <row r="7450" customFormat="1" ht="16" customHeight="1" x14ac:dyDescent="0.2"/>
    <row r="7451" customFormat="1" ht="16" customHeight="1" x14ac:dyDescent="0.2"/>
    <row r="7452" customFormat="1" ht="16" customHeight="1" x14ac:dyDescent="0.2"/>
    <row r="7453" customFormat="1" ht="16" customHeight="1" x14ac:dyDescent="0.2"/>
    <row r="7454" customFormat="1" ht="16" customHeight="1" x14ac:dyDescent="0.2"/>
    <row r="7455" customFormat="1" ht="16" customHeight="1" x14ac:dyDescent="0.2"/>
    <row r="7456" customFormat="1" ht="16" customHeight="1" x14ac:dyDescent="0.2"/>
    <row r="7457" customFormat="1" ht="16" customHeight="1" x14ac:dyDescent="0.2"/>
    <row r="7458" customFormat="1" ht="16" customHeight="1" x14ac:dyDescent="0.2"/>
    <row r="7459" customFormat="1" ht="16" customHeight="1" x14ac:dyDescent="0.2"/>
    <row r="7460" customFormat="1" ht="16" customHeight="1" x14ac:dyDescent="0.2"/>
    <row r="7461" customFormat="1" ht="16" customHeight="1" x14ac:dyDescent="0.2"/>
    <row r="7462" customFormat="1" ht="16" customHeight="1" x14ac:dyDescent="0.2"/>
    <row r="7463" customFormat="1" ht="16" customHeight="1" x14ac:dyDescent="0.2"/>
    <row r="7464" customFormat="1" ht="16" customHeight="1" x14ac:dyDescent="0.2"/>
    <row r="7465" customFormat="1" ht="16" customHeight="1" x14ac:dyDescent="0.2"/>
    <row r="7466" customFormat="1" ht="16" customHeight="1" x14ac:dyDescent="0.2"/>
    <row r="7467" customFormat="1" ht="16" customHeight="1" x14ac:dyDescent="0.2"/>
    <row r="7468" customFormat="1" ht="16" customHeight="1" x14ac:dyDescent="0.2"/>
    <row r="7469" customFormat="1" ht="16" customHeight="1" x14ac:dyDescent="0.2"/>
    <row r="7470" customFormat="1" ht="16" customHeight="1" x14ac:dyDescent="0.2"/>
    <row r="7471" customFormat="1" ht="16" customHeight="1" x14ac:dyDescent="0.2"/>
    <row r="7472" customFormat="1" ht="16" customHeight="1" x14ac:dyDescent="0.2"/>
    <row r="7473" customFormat="1" ht="16" customHeight="1" x14ac:dyDescent="0.2"/>
    <row r="7474" customFormat="1" ht="16" customHeight="1" x14ac:dyDescent="0.2"/>
    <row r="7475" customFormat="1" ht="16" customHeight="1" x14ac:dyDescent="0.2"/>
    <row r="7476" customFormat="1" ht="16" customHeight="1" x14ac:dyDescent="0.2"/>
    <row r="7477" customFormat="1" ht="16" customHeight="1" x14ac:dyDescent="0.2"/>
    <row r="7478" customFormat="1" ht="16" customHeight="1" x14ac:dyDescent="0.2"/>
    <row r="7479" customFormat="1" ht="16" customHeight="1" x14ac:dyDescent="0.2"/>
    <row r="7480" customFormat="1" ht="16" customHeight="1" x14ac:dyDescent="0.2"/>
    <row r="7481" customFormat="1" ht="16" customHeight="1" x14ac:dyDescent="0.2"/>
    <row r="7482" customFormat="1" ht="16" customHeight="1" x14ac:dyDescent="0.2"/>
    <row r="7483" customFormat="1" ht="16" customHeight="1" x14ac:dyDescent="0.2"/>
    <row r="7484" customFormat="1" ht="16" customHeight="1" x14ac:dyDescent="0.2"/>
    <row r="7485" customFormat="1" ht="16" customHeight="1" x14ac:dyDescent="0.2"/>
    <row r="7486" customFormat="1" ht="16" customHeight="1" x14ac:dyDescent="0.2"/>
    <row r="7487" customFormat="1" ht="16" customHeight="1" x14ac:dyDescent="0.2"/>
    <row r="7488" customFormat="1" ht="16" customHeight="1" x14ac:dyDescent="0.2"/>
    <row r="7489" customFormat="1" ht="16" customHeight="1" x14ac:dyDescent="0.2"/>
    <row r="7490" customFormat="1" ht="16" customHeight="1" x14ac:dyDescent="0.2"/>
    <row r="7491" customFormat="1" ht="16" customHeight="1" x14ac:dyDescent="0.2"/>
    <row r="7492" customFormat="1" ht="16" customHeight="1" x14ac:dyDescent="0.2"/>
    <row r="7493" customFormat="1" ht="16" customHeight="1" x14ac:dyDescent="0.2"/>
    <row r="7494" customFormat="1" ht="16" customHeight="1" x14ac:dyDescent="0.2"/>
    <row r="7495" customFormat="1" ht="16" customHeight="1" x14ac:dyDescent="0.2"/>
    <row r="7496" customFormat="1" ht="16" customHeight="1" x14ac:dyDescent="0.2"/>
    <row r="7497" customFormat="1" ht="16" customHeight="1" x14ac:dyDescent="0.2"/>
    <row r="7498" customFormat="1" ht="16" customHeight="1" x14ac:dyDescent="0.2"/>
    <row r="7499" customFormat="1" ht="16" customHeight="1" x14ac:dyDescent="0.2"/>
    <row r="7500" customFormat="1" ht="16" customHeight="1" x14ac:dyDescent="0.2"/>
    <row r="7501" customFormat="1" ht="16" customHeight="1" x14ac:dyDescent="0.2"/>
    <row r="7502" customFormat="1" ht="16" customHeight="1" x14ac:dyDescent="0.2"/>
    <row r="7503" customFormat="1" ht="16" customHeight="1" x14ac:dyDescent="0.2"/>
    <row r="7504" customFormat="1" ht="16" customHeight="1" x14ac:dyDescent="0.2"/>
    <row r="7505" customFormat="1" ht="16" customHeight="1" x14ac:dyDescent="0.2"/>
    <row r="7506" customFormat="1" ht="16" customHeight="1" x14ac:dyDescent="0.2"/>
    <row r="7507" customFormat="1" ht="16" customHeight="1" x14ac:dyDescent="0.2"/>
    <row r="7508" customFormat="1" ht="16" customHeight="1" x14ac:dyDescent="0.2"/>
    <row r="7509" customFormat="1" ht="16" customHeight="1" x14ac:dyDescent="0.2"/>
    <row r="7510" customFormat="1" ht="16" customHeight="1" x14ac:dyDescent="0.2"/>
    <row r="7511" customFormat="1" ht="16" customHeight="1" x14ac:dyDescent="0.2"/>
    <row r="7512" customFormat="1" ht="16" customHeight="1" x14ac:dyDescent="0.2"/>
    <row r="7513" customFormat="1" ht="16" customHeight="1" x14ac:dyDescent="0.2"/>
    <row r="7514" customFormat="1" ht="16" customHeight="1" x14ac:dyDescent="0.2"/>
    <row r="7515" customFormat="1" ht="16" customHeight="1" x14ac:dyDescent="0.2"/>
    <row r="7516" customFormat="1" ht="16" customHeight="1" x14ac:dyDescent="0.2"/>
    <row r="7517" customFormat="1" ht="16" customHeight="1" x14ac:dyDescent="0.2"/>
    <row r="7518" customFormat="1" ht="16" customHeight="1" x14ac:dyDescent="0.2"/>
    <row r="7519" customFormat="1" ht="16" customHeight="1" x14ac:dyDescent="0.2"/>
    <row r="7520" customFormat="1" ht="16" customHeight="1" x14ac:dyDescent="0.2"/>
    <row r="7521" customFormat="1" ht="16" customHeight="1" x14ac:dyDescent="0.2"/>
    <row r="7522" customFormat="1" ht="16" customHeight="1" x14ac:dyDescent="0.2"/>
    <row r="7523" customFormat="1" ht="16" customHeight="1" x14ac:dyDescent="0.2"/>
    <row r="7524" customFormat="1" ht="16" customHeight="1" x14ac:dyDescent="0.2"/>
    <row r="7525" customFormat="1" ht="16" customHeight="1" x14ac:dyDescent="0.2"/>
    <row r="7526" customFormat="1" ht="16" customHeight="1" x14ac:dyDescent="0.2"/>
    <row r="7527" customFormat="1" ht="16" customHeight="1" x14ac:dyDescent="0.2"/>
    <row r="7528" customFormat="1" ht="16" customHeight="1" x14ac:dyDescent="0.2"/>
    <row r="7529" customFormat="1" ht="16" customHeight="1" x14ac:dyDescent="0.2"/>
    <row r="7530" customFormat="1" ht="16" customHeight="1" x14ac:dyDescent="0.2"/>
    <row r="7531" customFormat="1" ht="16" customHeight="1" x14ac:dyDescent="0.2"/>
    <row r="7532" customFormat="1" ht="16" customHeight="1" x14ac:dyDescent="0.2"/>
    <row r="7533" customFormat="1" ht="16" customHeight="1" x14ac:dyDescent="0.2"/>
    <row r="7534" customFormat="1" ht="16" customHeight="1" x14ac:dyDescent="0.2"/>
    <row r="7535" customFormat="1" ht="16" customHeight="1" x14ac:dyDescent="0.2"/>
    <row r="7536" customFormat="1" ht="16" customHeight="1" x14ac:dyDescent="0.2"/>
    <row r="7537" customFormat="1" ht="16" customHeight="1" x14ac:dyDescent="0.2"/>
    <row r="7538" customFormat="1" ht="16" customHeight="1" x14ac:dyDescent="0.2"/>
    <row r="7539" customFormat="1" ht="16" customHeight="1" x14ac:dyDescent="0.2"/>
    <row r="7540" customFormat="1" ht="16" customHeight="1" x14ac:dyDescent="0.2"/>
    <row r="7541" customFormat="1" ht="16" customHeight="1" x14ac:dyDescent="0.2"/>
    <row r="7542" customFormat="1" ht="16" customHeight="1" x14ac:dyDescent="0.2"/>
    <row r="7543" customFormat="1" ht="16" customHeight="1" x14ac:dyDescent="0.2"/>
    <row r="7544" customFormat="1" ht="16" customHeight="1" x14ac:dyDescent="0.2"/>
    <row r="7545" customFormat="1" ht="16" customHeight="1" x14ac:dyDescent="0.2"/>
    <row r="7546" customFormat="1" ht="16" customHeight="1" x14ac:dyDescent="0.2"/>
    <row r="7547" customFormat="1" ht="16" customHeight="1" x14ac:dyDescent="0.2"/>
    <row r="7548" customFormat="1" ht="16" customHeight="1" x14ac:dyDescent="0.2"/>
    <row r="7549" customFormat="1" ht="16" customHeight="1" x14ac:dyDescent="0.2"/>
    <row r="7550" customFormat="1" ht="16" customHeight="1" x14ac:dyDescent="0.2"/>
    <row r="7551" customFormat="1" ht="16" customHeight="1" x14ac:dyDescent="0.2"/>
    <row r="7552" customFormat="1" ht="16" customHeight="1" x14ac:dyDescent="0.2"/>
    <row r="7553" customFormat="1" ht="16" customHeight="1" x14ac:dyDescent="0.2"/>
    <row r="7554" customFormat="1" ht="16" customHeight="1" x14ac:dyDescent="0.2"/>
    <row r="7555" customFormat="1" ht="16" customHeight="1" x14ac:dyDescent="0.2"/>
    <row r="7556" customFormat="1" ht="16" customHeight="1" x14ac:dyDescent="0.2"/>
    <row r="7557" customFormat="1" ht="16" customHeight="1" x14ac:dyDescent="0.2"/>
    <row r="7558" customFormat="1" ht="16" customHeight="1" x14ac:dyDescent="0.2"/>
    <row r="7559" customFormat="1" ht="16" customHeight="1" x14ac:dyDescent="0.2"/>
    <row r="7560" customFormat="1" ht="16" customHeight="1" x14ac:dyDescent="0.2"/>
    <row r="7561" customFormat="1" ht="16" customHeight="1" x14ac:dyDescent="0.2"/>
    <row r="7562" customFormat="1" ht="16" customHeight="1" x14ac:dyDescent="0.2"/>
    <row r="7563" customFormat="1" ht="16" customHeight="1" x14ac:dyDescent="0.2"/>
    <row r="7564" customFormat="1" ht="16" customHeight="1" x14ac:dyDescent="0.2"/>
    <row r="7565" customFormat="1" ht="16" customHeight="1" x14ac:dyDescent="0.2"/>
    <row r="7566" customFormat="1" ht="16" customHeight="1" x14ac:dyDescent="0.2"/>
    <row r="7567" customFormat="1" ht="16" customHeight="1" x14ac:dyDescent="0.2"/>
    <row r="7568" customFormat="1" ht="16" customHeight="1" x14ac:dyDescent="0.2"/>
    <row r="7569" customFormat="1" ht="16" customHeight="1" x14ac:dyDescent="0.2"/>
    <row r="7570" customFormat="1" ht="16" customHeight="1" x14ac:dyDescent="0.2"/>
    <row r="7571" customFormat="1" ht="16" customHeight="1" x14ac:dyDescent="0.2"/>
    <row r="7572" customFormat="1" ht="16" customHeight="1" x14ac:dyDescent="0.2"/>
    <row r="7573" customFormat="1" ht="16" customHeight="1" x14ac:dyDescent="0.2"/>
    <row r="7574" customFormat="1" ht="16" customHeight="1" x14ac:dyDescent="0.2"/>
    <row r="7575" customFormat="1" ht="16" customHeight="1" x14ac:dyDescent="0.2"/>
    <row r="7576" customFormat="1" ht="16" customHeight="1" x14ac:dyDescent="0.2"/>
    <row r="7577" customFormat="1" ht="16" customHeight="1" x14ac:dyDescent="0.2"/>
    <row r="7578" customFormat="1" ht="16" customHeight="1" x14ac:dyDescent="0.2"/>
    <row r="7579" customFormat="1" ht="16" customHeight="1" x14ac:dyDescent="0.2"/>
    <row r="7580" customFormat="1" ht="16" customHeight="1" x14ac:dyDescent="0.2"/>
    <row r="7581" customFormat="1" ht="16" customHeight="1" x14ac:dyDescent="0.2"/>
    <row r="7582" customFormat="1" ht="16" customHeight="1" x14ac:dyDescent="0.2"/>
    <row r="7583" customFormat="1" ht="16" customHeight="1" x14ac:dyDescent="0.2"/>
    <row r="7584" customFormat="1" ht="16" customHeight="1" x14ac:dyDescent="0.2"/>
    <row r="7585" customFormat="1" ht="16" customHeight="1" x14ac:dyDescent="0.2"/>
    <row r="7586" customFormat="1" ht="16" customHeight="1" x14ac:dyDescent="0.2"/>
    <row r="7587" customFormat="1" ht="16" customHeight="1" x14ac:dyDescent="0.2"/>
    <row r="7588" customFormat="1" ht="16" customHeight="1" x14ac:dyDescent="0.2"/>
    <row r="7589" customFormat="1" ht="16" customHeight="1" x14ac:dyDescent="0.2"/>
    <row r="7590" customFormat="1" ht="16" customHeight="1" x14ac:dyDescent="0.2"/>
    <row r="7591" customFormat="1" ht="16" customHeight="1" x14ac:dyDescent="0.2"/>
    <row r="7592" customFormat="1" ht="16" customHeight="1" x14ac:dyDescent="0.2"/>
    <row r="7593" customFormat="1" ht="16" customHeight="1" x14ac:dyDescent="0.2"/>
    <row r="7594" customFormat="1" ht="16" customHeight="1" x14ac:dyDescent="0.2"/>
    <row r="7595" customFormat="1" ht="16" customHeight="1" x14ac:dyDescent="0.2"/>
    <row r="7596" customFormat="1" ht="16" customHeight="1" x14ac:dyDescent="0.2"/>
    <row r="7597" customFormat="1" ht="16" customHeight="1" x14ac:dyDescent="0.2"/>
    <row r="7598" customFormat="1" ht="16" customHeight="1" x14ac:dyDescent="0.2"/>
    <row r="7599" customFormat="1" ht="16" customHeight="1" x14ac:dyDescent="0.2"/>
    <row r="7600" customFormat="1" ht="16" customHeight="1" x14ac:dyDescent="0.2"/>
    <row r="7601" customFormat="1" ht="16" customHeight="1" x14ac:dyDescent="0.2"/>
    <row r="7602" customFormat="1" ht="16" customHeight="1" x14ac:dyDescent="0.2"/>
    <row r="7603" customFormat="1" ht="16" customHeight="1" x14ac:dyDescent="0.2"/>
    <row r="7604" customFormat="1" ht="16" customHeight="1" x14ac:dyDescent="0.2"/>
    <row r="7605" customFormat="1" ht="16" customHeight="1" x14ac:dyDescent="0.2"/>
    <row r="7606" customFormat="1" ht="16" customHeight="1" x14ac:dyDescent="0.2"/>
    <row r="7607" customFormat="1" ht="16" customHeight="1" x14ac:dyDescent="0.2"/>
    <row r="7608" customFormat="1" ht="16" customHeight="1" x14ac:dyDescent="0.2"/>
    <row r="7609" customFormat="1" ht="16" customHeight="1" x14ac:dyDescent="0.2"/>
    <row r="7610" customFormat="1" ht="16" customHeight="1" x14ac:dyDescent="0.2"/>
    <row r="7611" customFormat="1" ht="16" customHeight="1" x14ac:dyDescent="0.2"/>
    <row r="7612" customFormat="1" ht="16" customHeight="1" x14ac:dyDescent="0.2"/>
    <row r="7613" customFormat="1" ht="16" customHeight="1" x14ac:dyDescent="0.2"/>
    <row r="7614" customFormat="1" ht="16" customHeight="1" x14ac:dyDescent="0.2"/>
    <row r="7615" customFormat="1" ht="16" customHeight="1" x14ac:dyDescent="0.2"/>
    <row r="7616" customFormat="1" ht="16" customHeight="1" x14ac:dyDescent="0.2"/>
    <row r="7617" customFormat="1" ht="16" customHeight="1" x14ac:dyDescent="0.2"/>
    <row r="7618" customFormat="1" ht="16" customHeight="1" x14ac:dyDescent="0.2"/>
    <row r="7619" customFormat="1" ht="16" customHeight="1" x14ac:dyDescent="0.2"/>
    <row r="7620" customFormat="1" ht="16" customHeight="1" x14ac:dyDescent="0.2"/>
    <row r="7621" customFormat="1" ht="16" customHeight="1" x14ac:dyDescent="0.2"/>
    <row r="7622" customFormat="1" ht="16" customHeight="1" x14ac:dyDescent="0.2"/>
    <row r="7623" customFormat="1" ht="16" customHeight="1" x14ac:dyDescent="0.2"/>
    <row r="7624" customFormat="1" ht="16" customHeight="1" x14ac:dyDescent="0.2"/>
    <row r="7625" customFormat="1" ht="16" customHeight="1" x14ac:dyDescent="0.2"/>
    <row r="7626" customFormat="1" ht="16" customHeight="1" x14ac:dyDescent="0.2"/>
    <row r="7627" customFormat="1" ht="16" customHeight="1" x14ac:dyDescent="0.2"/>
    <row r="7628" customFormat="1" ht="16" customHeight="1" x14ac:dyDescent="0.2"/>
    <row r="7629" customFormat="1" ht="16" customHeight="1" x14ac:dyDescent="0.2"/>
    <row r="7630" customFormat="1" ht="16" customHeight="1" x14ac:dyDescent="0.2"/>
    <row r="7631" customFormat="1" ht="16" customHeight="1" x14ac:dyDescent="0.2"/>
    <row r="7632" customFormat="1" ht="16" customHeight="1" x14ac:dyDescent="0.2"/>
    <row r="7633" customFormat="1" ht="16" customHeight="1" x14ac:dyDescent="0.2"/>
    <row r="7634" customFormat="1" ht="16" customHeight="1" x14ac:dyDescent="0.2"/>
    <row r="7635" customFormat="1" ht="16" customHeight="1" x14ac:dyDescent="0.2"/>
    <row r="7636" customFormat="1" ht="16" customHeight="1" x14ac:dyDescent="0.2"/>
    <row r="7637" customFormat="1" ht="16" customHeight="1" x14ac:dyDescent="0.2"/>
    <row r="7638" customFormat="1" ht="16" customHeight="1" x14ac:dyDescent="0.2"/>
    <row r="7639" customFormat="1" ht="16" customHeight="1" x14ac:dyDescent="0.2"/>
    <row r="7640" customFormat="1" ht="16" customHeight="1" x14ac:dyDescent="0.2"/>
    <row r="7641" customFormat="1" ht="16" customHeight="1" x14ac:dyDescent="0.2"/>
    <row r="7642" customFormat="1" ht="16" customHeight="1" x14ac:dyDescent="0.2"/>
    <row r="7643" customFormat="1" ht="16" customHeight="1" x14ac:dyDescent="0.2"/>
    <row r="7644" customFormat="1" ht="16" customHeight="1" x14ac:dyDescent="0.2"/>
    <row r="7645" customFormat="1" ht="16" customHeight="1" x14ac:dyDescent="0.2"/>
    <row r="7646" customFormat="1" ht="16" customHeight="1" x14ac:dyDescent="0.2"/>
    <row r="7647" customFormat="1" ht="16" customHeight="1" x14ac:dyDescent="0.2"/>
    <row r="7648" customFormat="1" ht="16" customHeight="1" x14ac:dyDescent="0.2"/>
    <row r="7649" customFormat="1" ht="16" customHeight="1" x14ac:dyDescent="0.2"/>
    <row r="7650" customFormat="1" ht="16" customHeight="1" x14ac:dyDescent="0.2"/>
    <row r="7651" customFormat="1" ht="16" customHeight="1" x14ac:dyDescent="0.2"/>
    <row r="7652" customFormat="1" ht="16" customHeight="1" x14ac:dyDescent="0.2"/>
    <row r="7653" customFormat="1" ht="16" customHeight="1" x14ac:dyDescent="0.2"/>
    <row r="7654" customFormat="1" ht="16" customHeight="1" x14ac:dyDescent="0.2"/>
    <row r="7655" customFormat="1" ht="16" customHeight="1" x14ac:dyDescent="0.2"/>
    <row r="7656" customFormat="1" ht="16" customHeight="1" x14ac:dyDescent="0.2"/>
    <row r="7657" customFormat="1" ht="16" customHeight="1" x14ac:dyDescent="0.2"/>
    <row r="7658" customFormat="1" ht="16" customHeight="1" x14ac:dyDescent="0.2"/>
    <row r="7659" customFormat="1" ht="16" customHeight="1" x14ac:dyDescent="0.2"/>
    <row r="7660" customFormat="1" ht="16" customHeight="1" x14ac:dyDescent="0.2"/>
    <row r="7661" customFormat="1" ht="16" customHeight="1" x14ac:dyDescent="0.2"/>
    <row r="7662" customFormat="1" ht="16" customHeight="1" x14ac:dyDescent="0.2"/>
    <row r="7663" customFormat="1" ht="16" customHeight="1" x14ac:dyDescent="0.2"/>
    <row r="7664" customFormat="1" ht="16" customHeight="1" x14ac:dyDescent="0.2"/>
    <row r="7665" customFormat="1" ht="16" customHeight="1" x14ac:dyDescent="0.2"/>
    <row r="7666" customFormat="1" ht="16" customHeight="1" x14ac:dyDescent="0.2"/>
    <row r="7667" customFormat="1" ht="16" customHeight="1" x14ac:dyDescent="0.2"/>
    <row r="7668" customFormat="1" ht="16" customHeight="1" x14ac:dyDescent="0.2"/>
    <row r="7669" customFormat="1" ht="16" customHeight="1" x14ac:dyDescent="0.2"/>
    <row r="7670" customFormat="1" ht="16" customHeight="1" x14ac:dyDescent="0.2"/>
    <row r="7671" customFormat="1" ht="16" customHeight="1" x14ac:dyDescent="0.2"/>
    <row r="7672" customFormat="1" ht="16" customHeight="1" x14ac:dyDescent="0.2"/>
    <row r="7673" customFormat="1" ht="16" customHeight="1" x14ac:dyDescent="0.2"/>
    <row r="7674" customFormat="1" ht="16" customHeight="1" x14ac:dyDescent="0.2"/>
    <row r="7675" customFormat="1" ht="16" customHeight="1" x14ac:dyDescent="0.2"/>
    <row r="7676" customFormat="1" ht="16" customHeight="1" x14ac:dyDescent="0.2"/>
    <row r="7677" customFormat="1" ht="16" customHeight="1" x14ac:dyDescent="0.2"/>
    <row r="7678" customFormat="1" ht="16" customHeight="1" x14ac:dyDescent="0.2"/>
    <row r="7679" customFormat="1" ht="16" customHeight="1" x14ac:dyDescent="0.2"/>
    <row r="7680" customFormat="1" ht="16" customHeight="1" x14ac:dyDescent="0.2"/>
    <row r="7681" customFormat="1" ht="16" customHeight="1" x14ac:dyDescent="0.2"/>
    <row r="7682" customFormat="1" ht="16" customHeight="1" x14ac:dyDescent="0.2"/>
    <row r="7683" customFormat="1" ht="16" customHeight="1" x14ac:dyDescent="0.2"/>
    <row r="7684" customFormat="1" ht="16" customHeight="1" x14ac:dyDescent="0.2"/>
    <row r="7685" customFormat="1" ht="16" customHeight="1" x14ac:dyDescent="0.2"/>
    <row r="7686" customFormat="1" ht="16" customHeight="1" x14ac:dyDescent="0.2"/>
    <row r="7687" customFormat="1" ht="16" customHeight="1" x14ac:dyDescent="0.2"/>
    <row r="7688" customFormat="1" ht="16" customHeight="1" x14ac:dyDescent="0.2"/>
    <row r="7689" customFormat="1" ht="16" customHeight="1" x14ac:dyDescent="0.2"/>
    <row r="7690" customFormat="1" ht="16" customHeight="1" x14ac:dyDescent="0.2"/>
    <row r="7691" customFormat="1" ht="16" customHeight="1" x14ac:dyDescent="0.2"/>
    <row r="7692" customFormat="1" ht="16" customHeight="1" x14ac:dyDescent="0.2"/>
    <row r="7693" customFormat="1" ht="16" customHeight="1" x14ac:dyDescent="0.2"/>
    <row r="7694" customFormat="1" ht="16" customHeight="1" x14ac:dyDescent="0.2"/>
    <row r="7695" customFormat="1" ht="16" customHeight="1" x14ac:dyDescent="0.2"/>
    <row r="7696" customFormat="1" ht="16" customHeight="1" x14ac:dyDescent="0.2"/>
    <row r="7697" customFormat="1" ht="16" customHeight="1" x14ac:dyDescent="0.2"/>
    <row r="7698" customFormat="1" ht="16" customHeight="1" x14ac:dyDescent="0.2"/>
    <row r="7699" customFormat="1" ht="16" customHeight="1" x14ac:dyDescent="0.2"/>
    <row r="7700" customFormat="1" ht="16" customHeight="1" x14ac:dyDescent="0.2"/>
    <row r="7701" customFormat="1" ht="16" customHeight="1" x14ac:dyDescent="0.2"/>
    <row r="7702" customFormat="1" ht="16" customHeight="1" x14ac:dyDescent="0.2"/>
    <row r="7703" customFormat="1" ht="16" customHeight="1" x14ac:dyDescent="0.2"/>
    <row r="7704" customFormat="1" ht="16" customHeight="1" x14ac:dyDescent="0.2"/>
    <row r="7705" customFormat="1" ht="16" customHeight="1" x14ac:dyDescent="0.2"/>
    <row r="7706" customFormat="1" ht="16" customHeight="1" x14ac:dyDescent="0.2"/>
    <row r="7707" customFormat="1" ht="16" customHeight="1" x14ac:dyDescent="0.2"/>
    <row r="7708" customFormat="1" ht="16" customHeight="1" x14ac:dyDescent="0.2"/>
    <row r="7709" customFormat="1" ht="16" customHeight="1" x14ac:dyDescent="0.2"/>
    <row r="7710" customFormat="1" ht="16" customHeight="1" x14ac:dyDescent="0.2"/>
    <row r="7711" customFormat="1" ht="16" customHeight="1" x14ac:dyDescent="0.2"/>
    <row r="7712" customFormat="1" ht="16" customHeight="1" x14ac:dyDescent="0.2"/>
    <row r="7713" customFormat="1" ht="16" customHeight="1" x14ac:dyDescent="0.2"/>
    <row r="7714" customFormat="1" ht="16" customHeight="1" x14ac:dyDescent="0.2"/>
    <row r="7715" customFormat="1" ht="16" customHeight="1" x14ac:dyDescent="0.2"/>
    <row r="7716" customFormat="1" ht="16" customHeight="1" x14ac:dyDescent="0.2"/>
    <row r="7717" customFormat="1" ht="16" customHeight="1" x14ac:dyDescent="0.2"/>
    <row r="7718" customFormat="1" ht="16" customHeight="1" x14ac:dyDescent="0.2"/>
    <row r="7719" customFormat="1" ht="16" customHeight="1" x14ac:dyDescent="0.2"/>
    <row r="7720" customFormat="1" ht="16" customHeight="1" x14ac:dyDescent="0.2"/>
    <row r="7721" customFormat="1" ht="16" customHeight="1" x14ac:dyDescent="0.2"/>
    <row r="7722" customFormat="1" ht="16" customHeight="1" x14ac:dyDescent="0.2"/>
    <row r="7723" customFormat="1" ht="16" customHeight="1" x14ac:dyDescent="0.2"/>
    <row r="7724" customFormat="1" ht="16" customHeight="1" x14ac:dyDescent="0.2"/>
    <row r="7725" customFormat="1" ht="16" customHeight="1" x14ac:dyDescent="0.2"/>
    <row r="7726" customFormat="1" ht="16" customHeight="1" x14ac:dyDescent="0.2"/>
    <row r="7727" customFormat="1" ht="16" customHeight="1" x14ac:dyDescent="0.2"/>
    <row r="7728" customFormat="1" ht="16" customHeight="1" x14ac:dyDescent="0.2"/>
    <row r="7729" customFormat="1" ht="16" customHeight="1" x14ac:dyDescent="0.2"/>
    <row r="7730" customFormat="1" ht="16" customHeight="1" x14ac:dyDescent="0.2"/>
    <row r="7731" customFormat="1" ht="16" customHeight="1" x14ac:dyDescent="0.2"/>
    <row r="7732" customFormat="1" ht="16" customHeight="1" x14ac:dyDescent="0.2"/>
    <row r="7733" customFormat="1" ht="16" customHeight="1" x14ac:dyDescent="0.2"/>
    <row r="7734" customFormat="1" ht="16" customHeight="1" x14ac:dyDescent="0.2"/>
    <row r="7735" customFormat="1" ht="16" customHeight="1" x14ac:dyDescent="0.2"/>
    <row r="7736" customFormat="1" ht="16" customHeight="1" x14ac:dyDescent="0.2"/>
    <row r="7737" customFormat="1" ht="16" customHeight="1" x14ac:dyDescent="0.2"/>
    <row r="7738" customFormat="1" ht="16" customHeight="1" x14ac:dyDescent="0.2"/>
    <row r="7739" customFormat="1" ht="16" customHeight="1" x14ac:dyDescent="0.2"/>
    <row r="7740" customFormat="1" ht="16" customHeight="1" x14ac:dyDescent="0.2"/>
    <row r="7741" customFormat="1" ht="16" customHeight="1" x14ac:dyDescent="0.2"/>
    <row r="7742" customFormat="1" ht="16" customHeight="1" x14ac:dyDescent="0.2"/>
    <row r="7743" customFormat="1" ht="16" customHeight="1" x14ac:dyDescent="0.2"/>
    <row r="7744" customFormat="1" ht="16" customHeight="1" x14ac:dyDescent="0.2"/>
    <row r="7745" customFormat="1" ht="16" customHeight="1" x14ac:dyDescent="0.2"/>
    <row r="7746" customFormat="1" ht="16" customHeight="1" x14ac:dyDescent="0.2"/>
    <row r="7747" customFormat="1" ht="16" customHeight="1" x14ac:dyDescent="0.2"/>
    <row r="7748" customFormat="1" ht="16" customHeight="1" x14ac:dyDescent="0.2"/>
    <row r="7749" customFormat="1" ht="16" customHeight="1" x14ac:dyDescent="0.2"/>
    <row r="7750" customFormat="1" ht="16" customHeight="1" x14ac:dyDescent="0.2"/>
    <row r="7751" customFormat="1" ht="16" customHeight="1" x14ac:dyDescent="0.2"/>
    <row r="7752" customFormat="1" ht="16" customHeight="1" x14ac:dyDescent="0.2"/>
    <row r="7753" customFormat="1" ht="16" customHeight="1" x14ac:dyDescent="0.2"/>
    <row r="7754" customFormat="1" ht="16" customHeight="1" x14ac:dyDescent="0.2"/>
    <row r="7755" customFormat="1" ht="16" customHeight="1" x14ac:dyDescent="0.2"/>
    <row r="7756" customFormat="1" ht="16" customHeight="1" x14ac:dyDescent="0.2"/>
    <row r="7757" customFormat="1" ht="16" customHeight="1" x14ac:dyDescent="0.2"/>
    <row r="7758" customFormat="1" ht="16" customHeight="1" x14ac:dyDescent="0.2"/>
    <row r="7759" customFormat="1" ht="16" customHeight="1" x14ac:dyDescent="0.2"/>
    <row r="7760" customFormat="1" ht="16" customHeight="1" x14ac:dyDescent="0.2"/>
    <row r="7761" customFormat="1" ht="16" customHeight="1" x14ac:dyDescent="0.2"/>
    <row r="7762" customFormat="1" ht="16" customHeight="1" x14ac:dyDescent="0.2"/>
    <row r="7763" customFormat="1" ht="16" customHeight="1" x14ac:dyDescent="0.2"/>
    <row r="7764" customFormat="1" ht="16" customHeight="1" x14ac:dyDescent="0.2"/>
    <row r="7765" customFormat="1" ht="16" customHeight="1" x14ac:dyDescent="0.2"/>
    <row r="7766" customFormat="1" ht="16" customHeight="1" x14ac:dyDescent="0.2"/>
    <row r="7767" customFormat="1" ht="16" customHeight="1" x14ac:dyDescent="0.2"/>
    <row r="7768" customFormat="1" ht="16" customHeight="1" x14ac:dyDescent="0.2"/>
    <row r="7769" customFormat="1" ht="16" customHeight="1" x14ac:dyDescent="0.2"/>
    <row r="7770" customFormat="1" ht="16" customHeight="1" x14ac:dyDescent="0.2"/>
    <row r="7771" customFormat="1" ht="16" customHeight="1" x14ac:dyDescent="0.2"/>
    <row r="7772" customFormat="1" ht="16" customHeight="1" x14ac:dyDescent="0.2"/>
    <row r="7773" customFormat="1" ht="16" customHeight="1" x14ac:dyDescent="0.2"/>
    <row r="7774" customFormat="1" ht="16" customHeight="1" x14ac:dyDescent="0.2"/>
    <row r="7775" customFormat="1" ht="16" customHeight="1" x14ac:dyDescent="0.2"/>
    <row r="7776" customFormat="1" ht="16" customHeight="1" x14ac:dyDescent="0.2"/>
    <row r="7777" customFormat="1" ht="16" customHeight="1" x14ac:dyDescent="0.2"/>
    <row r="7778" customFormat="1" ht="16" customHeight="1" x14ac:dyDescent="0.2"/>
    <row r="7779" customFormat="1" ht="16" customHeight="1" x14ac:dyDescent="0.2"/>
    <row r="7780" customFormat="1" ht="16" customHeight="1" x14ac:dyDescent="0.2"/>
    <row r="7781" customFormat="1" ht="16" customHeight="1" x14ac:dyDescent="0.2"/>
    <row r="7782" customFormat="1" ht="16" customHeight="1" x14ac:dyDescent="0.2"/>
    <row r="7783" customFormat="1" ht="16" customHeight="1" x14ac:dyDescent="0.2"/>
    <row r="7784" customFormat="1" ht="16" customHeight="1" x14ac:dyDescent="0.2"/>
    <row r="7785" customFormat="1" ht="16" customHeight="1" x14ac:dyDescent="0.2"/>
    <row r="7786" customFormat="1" ht="16" customHeight="1" x14ac:dyDescent="0.2"/>
    <row r="7787" customFormat="1" ht="16" customHeight="1" x14ac:dyDescent="0.2"/>
    <row r="7788" customFormat="1" ht="16" customHeight="1" x14ac:dyDescent="0.2"/>
    <row r="7789" customFormat="1" ht="16" customHeight="1" x14ac:dyDescent="0.2"/>
    <row r="7790" customFormat="1" ht="16" customHeight="1" x14ac:dyDescent="0.2"/>
    <row r="7791" customFormat="1" ht="16" customHeight="1" x14ac:dyDescent="0.2"/>
    <row r="7792" customFormat="1" ht="16" customHeight="1" x14ac:dyDescent="0.2"/>
    <row r="7793" customFormat="1" ht="16" customHeight="1" x14ac:dyDescent="0.2"/>
    <row r="7794" customFormat="1" ht="16" customHeight="1" x14ac:dyDescent="0.2"/>
    <row r="7795" customFormat="1" ht="16" customHeight="1" x14ac:dyDescent="0.2"/>
    <row r="7796" customFormat="1" ht="16" customHeight="1" x14ac:dyDescent="0.2"/>
    <row r="7797" customFormat="1" ht="16" customHeight="1" x14ac:dyDescent="0.2"/>
    <row r="7798" customFormat="1" ht="16" customHeight="1" x14ac:dyDescent="0.2"/>
    <row r="7799" customFormat="1" ht="16" customHeight="1" x14ac:dyDescent="0.2"/>
    <row r="7800" customFormat="1" ht="16" customHeight="1" x14ac:dyDescent="0.2"/>
    <row r="7801" customFormat="1" ht="16" customHeight="1" x14ac:dyDescent="0.2"/>
    <row r="7802" customFormat="1" ht="16" customHeight="1" x14ac:dyDescent="0.2"/>
    <row r="7803" customFormat="1" ht="16" customHeight="1" x14ac:dyDescent="0.2"/>
    <row r="7804" customFormat="1" ht="16" customHeight="1" x14ac:dyDescent="0.2"/>
    <row r="7805" customFormat="1" ht="16" customHeight="1" x14ac:dyDescent="0.2"/>
    <row r="7806" customFormat="1" ht="16" customHeight="1" x14ac:dyDescent="0.2"/>
    <row r="7807" customFormat="1" ht="16" customHeight="1" x14ac:dyDescent="0.2"/>
    <row r="7808" customFormat="1" ht="16" customHeight="1" x14ac:dyDescent="0.2"/>
    <row r="7809" customFormat="1" ht="16" customHeight="1" x14ac:dyDescent="0.2"/>
    <row r="7810" customFormat="1" ht="16" customHeight="1" x14ac:dyDescent="0.2"/>
    <row r="7811" customFormat="1" ht="16" customHeight="1" x14ac:dyDescent="0.2"/>
    <row r="7812" customFormat="1" ht="16" customHeight="1" x14ac:dyDescent="0.2"/>
    <row r="7813" customFormat="1" ht="16" customHeight="1" x14ac:dyDescent="0.2"/>
    <row r="7814" customFormat="1" ht="16" customHeight="1" x14ac:dyDescent="0.2"/>
    <row r="7815" customFormat="1" ht="16" customHeight="1" x14ac:dyDescent="0.2"/>
    <row r="7816" customFormat="1" ht="16" customHeight="1" x14ac:dyDescent="0.2"/>
    <row r="7817" customFormat="1" ht="16" customHeight="1" x14ac:dyDescent="0.2"/>
    <row r="7818" customFormat="1" ht="16" customHeight="1" x14ac:dyDescent="0.2"/>
    <row r="7819" customFormat="1" ht="16" customHeight="1" x14ac:dyDescent="0.2"/>
    <row r="7820" customFormat="1" ht="16" customHeight="1" x14ac:dyDescent="0.2"/>
    <row r="7821" customFormat="1" ht="16" customHeight="1" x14ac:dyDescent="0.2"/>
    <row r="7822" customFormat="1" ht="16" customHeight="1" x14ac:dyDescent="0.2"/>
    <row r="7823" customFormat="1" ht="16" customHeight="1" x14ac:dyDescent="0.2"/>
    <row r="7824" customFormat="1" ht="16" customHeight="1" x14ac:dyDescent="0.2"/>
    <row r="7825" customFormat="1" ht="16" customHeight="1" x14ac:dyDescent="0.2"/>
    <row r="7826" customFormat="1" ht="16" customHeight="1" x14ac:dyDescent="0.2"/>
    <row r="7827" customFormat="1" ht="16" customHeight="1" x14ac:dyDescent="0.2"/>
    <row r="7828" customFormat="1" ht="16" customHeight="1" x14ac:dyDescent="0.2"/>
    <row r="7829" customFormat="1" ht="16" customHeight="1" x14ac:dyDescent="0.2"/>
    <row r="7830" customFormat="1" ht="16" customHeight="1" x14ac:dyDescent="0.2"/>
    <row r="7831" customFormat="1" ht="16" customHeight="1" x14ac:dyDescent="0.2"/>
    <row r="7832" customFormat="1" ht="16" customHeight="1" x14ac:dyDescent="0.2"/>
    <row r="7833" customFormat="1" ht="16" customHeight="1" x14ac:dyDescent="0.2"/>
    <row r="7834" customFormat="1" ht="16" customHeight="1" x14ac:dyDescent="0.2"/>
    <row r="7835" customFormat="1" ht="16" customHeight="1" x14ac:dyDescent="0.2"/>
    <row r="7836" customFormat="1" ht="16" customHeight="1" x14ac:dyDescent="0.2"/>
    <row r="7837" customFormat="1" ht="16" customHeight="1" x14ac:dyDescent="0.2"/>
    <row r="7838" customFormat="1" ht="16" customHeight="1" x14ac:dyDescent="0.2"/>
    <row r="7839" customFormat="1" ht="16" customHeight="1" x14ac:dyDescent="0.2"/>
    <row r="7840" customFormat="1" ht="16" customHeight="1" x14ac:dyDescent="0.2"/>
    <row r="7841" customFormat="1" ht="16" customHeight="1" x14ac:dyDescent="0.2"/>
    <row r="7842" customFormat="1" ht="16" customHeight="1" x14ac:dyDescent="0.2"/>
    <row r="7843" customFormat="1" ht="16" customHeight="1" x14ac:dyDescent="0.2"/>
    <row r="7844" customFormat="1" ht="16" customHeight="1" x14ac:dyDescent="0.2"/>
    <row r="7845" customFormat="1" ht="16" customHeight="1" x14ac:dyDescent="0.2"/>
    <row r="7846" customFormat="1" ht="16" customHeight="1" x14ac:dyDescent="0.2"/>
    <row r="7847" customFormat="1" ht="16" customHeight="1" x14ac:dyDescent="0.2"/>
    <row r="7848" customFormat="1" ht="16" customHeight="1" x14ac:dyDescent="0.2"/>
    <row r="7849" customFormat="1" ht="16" customHeight="1" x14ac:dyDescent="0.2"/>
    <row r="7850" customFormat="1" ht="16" customHeight="1" x14ac:dyDescent="0.2"/>
    <row r="7851" customFormat="1" ht="16" customHeight="1" x14ac:dyDescent="0.2"/>
    <row r="7852" customFormat="1" ht="16" customHeight="1" x14ac:dyDescent="0.2"/>
    <row r="7853" customFormat="1" ht="16" customHeight="1" x14ac:dyDescent="0.2"/>
    <row r="7854" customFormat="1" ht="16" customHeight="1" x14ac:dyDescent="0.2"/>
    <row r="7855" customFormat="1" ht="16" customHeight="1" x14ac:dyDescent="0.2"/>
    <row r="7856" customFormat="1" ht="16" customHeight="1" x14ac:dyDescent="0.2"/>
    <row r="7857" customFormat="1" ht="16" customHeight="1" x14ac:dyDescent="0.2"/>
    <row r="7858" customFormat="1" ht="16" customHeight="1" x14ac:dyDescent="0.2"/>
    <row r="7859" customFormat="1" ht="16" customHeight="1" x14ac:dyDescent="0.2"/>
    <row r="7860" customFormat="1" ht="16" customHeight="1" x14ac:dyDescent="0.2"/>
    <row r="7861" customFormat="1" ht="16" customHeight="1" x14ac:dyDescent="0.2"/>
    <row r="7862" customFormat="1" ht="16" customHeight="1" x14ac:dyDescent="0.2"/>
    <row r="7863" customFormat="1" ht="16" customHeight="1" x14ac:dyDescent="0.2"/>
    <row r="7864" customFormat="1" ht="16" customHeight="1" x14ac:dyDescent="0.2"/>
    <row r="7865" customFormat="1" ht="16" customHeight="1" x14ac:dyDescent="0.2"/>
    <row r="7866" customFormat="1" ht="16" customHeight="1" x14ac:dyDescent="0.2"/>
    <row r="7867" customFormat="1" ht="16" customHeight="1" x14ac:dyDescent="0.2"/>
    <row r="7868" customFormat="1" ht="16" customHeight="1" x14ac:dyDescent="0.2"/>
    <row r="7869" customFormat="1" ht="16" customHeight="1" x14ac:dyDescent="0.2"/>
    <row r="7870" customFormat="1" ht="16" customHeight="1" x14ac:dyDescent="0.2"/>
    <row r="7871" customFormat="1" ht="16" customHeight="1" x14ac:dyDescent="0.2"/>
    <row r="7872" customFormat="1" ht="16" customHeight="1" x14ac:dyDescent="0.2"/>
    <row r="7873" customFormat="1" ht="16" customHeight="1" x14ac:dyDescent="0.2"/>
    <row r="7874" customFormat="1" ht="16" customHeight="1" x14ac:dyDescent="0.2"/>
    <row r="7875" customFormat="1" ht="16" customHeight="1" x14ac:dyDescent="0.2"/>
    <row r="7876" customFormat="1" ht="16" customHeight="1" x14ac:dyDescent="0.2"/>
    <row r="7877" customFormat="1" ht="16" customHeight="1" x14ac:dyDescent="0.2"/>
    <row r="7878" customFormat="1" ht="16" customHeight="1" x14ac:dyDescent="0.2"/>
    <row r="7879" customFormat="1" ht="16" customHeight="1" x14ac:dyDescent="0.2"/>
    <row r="7880" customFormat="1" ht="16" customHeight="1" x14ac:dyDescent="0.2"/>
    <row r="7881" customFormat="1" ht="16" customHeight="1" x14ac:dyDescent="0.2"/>
    <row r="7882" customFormat="1" ht="16" customHeight="1" x14ac:dyDescent="0.2"/>
    <row r="7883" customFormat="1" ht="16" customHeight="1" x14ac:dyDescent="0.2"/>
    <row r="7884" customFormat="1" ht="16" customHeight="1" x14ac:dyDescent="0.2"/>
    <row r="7885" customFormat="1" ht="16" customHeight="1" x14ac:dyDescent="0.2"/>
    <row r="7886" customFormat="1" ht="16" customHeight="1" x14ac:dyDescent="0.2"/>
    <row r="7887" customFormat="1" ht="16" customHeight="1" x14ac:dyDescent="0.2"/>
    <row r="7888" customFormat="1" ht="16" customHeight="1" x14ac:dyDescent="0.2"/>
    <row r="7889" customFormat="1" ht="16" customHeight="1" x14ac:dyDescent="0.2"/>
    <row r="7890" customFormat="1" ht="16" customHeight="1" x14ac:dyDescent="0.2"/>
    <row r="7891" customFormat="1" ht="16" customHeight="1" x14ac:dyDescent="0.2"/>
    <row r="7892" customFormat="1" ht="16" customHeight="1" x14ac:dyDescent="0.2"/>
    <row r="7893" customFormat="1" ht="16" customHeight="1" x14ac:dyDescent="0.2"/>
    <row r="7894" customFormat="1" ht="16" customHeight="1" x14ac:dyDescent="0.2"/>
    <row r="7895" customFormat="1" ht="16" customHeight="1" x14ac:dyDescent="0.2"/>
    <row r="7896" customFormat="1" ht="16" customHeight="1" x14ac:dyDescent="0.2"/>
    <row r="7897" customFormat="1" ht="16" customHeight="1" x14ac:dyDescent="0.2"/>
    <row r="7898" customFormat="1" ht="16" customHeight="1" x14ac:dyDescent="0.2"/>
    <row r="7899" customFormat="1" ht="16" customHeight="1" x14ac:dyDescent="0.2"/>
    <row r="7900" customFormat="1" ht="16" customHeight="1" x14ac:dyDescent="0.2"/>
    <row r="7901" customFormat="1" ht="16" customHeight="1" x14ac:dyDescent="0.2"/>
    <row r="7902" customFormat="1" ht="16" customHeight="1" x14ac:dyDescent="0.2"/>
    <row r="7903" customFormat="1" ht="16" customHeight="1" x14ac:dyDescent="0.2"/>
    <row r="7904" customFormat="1" ht="16" customHeight="1" x14ac:dyDescent="0.2"/>
    <row r="7905" customFormat="1" ht="16" customHeight="1" x14ac:dyDescent="0.2"/>
    <row r="7906" customFormat="1" ht="16" customHeight="1" x14ac:dyDescent="0.2"/>
    <row r="7907" customFormat="1" ht="16" customHeight="1" x14ac:dyDescent="0.2"/>
    <row r="7908" customFormat="1" ht="16" customHeight="1" x14ac:dyDescent="0.2"/>
    <row r="7909" customFormat="1" ht="16" customHeight="1" x14ac:dyDescent="0.2"/>
    <row r="7910" customFormat="1" ht="16" customHeight="1" x14ac:dyDescent="0.2"/>
    <row r="7911" customFormat="1" ht="16" customHeight="1" x14ac:dyDescent="0.2"/>
    <row r="7912" customFormat="1" ht="16" customHeight="1" x14ac:dyDescent="0.2"/>
    <row r="7913" customFormat="1" ht="16" customHeight="1" x14ac:dyDescent="0.2"/>
    <row r="7914" customFormat="1" ht="16" customHeight="1" x14ac:dyDescent="0.2"/>
    <row r="7915" customFormat="1" ht="16" customHeight="1" x14ac:dyDescent="0.2"/>
    <row r="7916" customFormat="1" ht="16" customHeight="1" x14ac:dyDescent="0.2"/>
    <row r="7917" customFormat="1" ht="16" customHeight="1" x14ac:dyDescent="0.2"/>
    <row r="7918" customFormat="1" ht="16" customHeight="1" x14ac:dyDescent="0.2"/>
    <row r="7919" customFormat="1" ht="16" customHeight="1" x14ac:dyDescent="0.2"/>
    <row r="7920" customFormat="1" ht="16" customHeight="1" x14ac:dyDescent="0.2"/>
    <row r="7921" customFormat="1" ht="16" customHeight="1" x14ac:dyDescent="0.2"/>
    <row r="7922" customFormat="1" ht="16" customHeight="1" x14ac:dyDescent="0.2"/>
    <row r="7923" customFormat="1" ht="16" customHeight="1" x14ac:dyDescent="0.2"/>
    <row r="7924" customFormat="1" ht="16" customHeight="1" x14ac:dyDescent="0.2"/>
    <row r="7925" customFormat="1" ht="16" customHeight="1" x14ac:dyDescent="0.2"/>
    <row r="7926" customFormat="1" ht="16" customHeight="1" x14ac:dyDescent="0.2"/>
    <row r="7927" customFormat="1" ht="16" customHeight="1" x14ac:dyDescent="0.2"/>
    <row r="7928" customFormat="1" ht="16" customHeight="1" x14ac:dyDescent="0.2"/>
    <row r="7929" customFormat="1" ht="16" customHeight="1" x14ac:dyDescent="0.2"/>
    <row r="7930" customFormat="1" ht="16" customHeight="1" x14ac:dyDescent="0.2"/>
    <row r="7931" customFormat="1" ht="16" customHeight="1" x14ac:dyDescent="0.2"/>
    <row r="7932" customFormat="1" ht="16" customHeight="1" x14ac:dyDescent="0.2"/>
    <row r="7933" customFormat="1" ht="16" customHeight="1" x14ac:dyDescent="0.2"/>
    <row r="7934" customFormat="1" ht="16" customHeight="1" x14ac:dyDescent="0.2"/>
    <row r="7935" customFormat="1" ht="16" customHeight="1" x14ac:dyDescent="0.2"/>
    <row r="7936" customFormat="1" ht="16" customHeight="1" x14ac:dyDescent="0.2"/>
    <row r="7937" customFormat="1" ht="16" customHeight="1" x14ac:dyDescent="0.2"/>
    <row r="7938" customFormat="1" ht="16" customHeight="1" x14ac:dyDescent="0.2"/>
    <row r="7939" customFormat="1" ht="16" customHeight="1" x14ac:dyDescent="0.2"/>
    <row r="7940" customFormat="1" ht="16" customHeight="1" x14ac:dyDescent="0.2"/>
    <row r="7941" customFormat="1" ht="16" customHeight="1" x14ac:dyDescent="0.2"/>
    <row r="7942" customFormat="1" ht="16" customHeight="1" x14ac:dyDescent="0.2"/>
    <row r="7943" customFormat="1" ht="16" customHeight="1" x14ac:dyDescent="0.2"/>
    <row r="7944" customFormat="1" ht="16" customHeight="1" x14ac:dyDescent="0.2"/>
    <row r="7945" customFormat="1" ht="16" customHeight="1" x14ac:dyDescent="0.2"/>
    <row r="7946" customFormat="1" ht="16" customHeight="1" x14ac:dyDescent="0.2"/>
    <row r="7947" customFormat="1" ht="16" customHeight="1" x14ac:dyDescent="0.2"/>
    <row r="7948" customFormat="1" ht="16" customHeight="1" x14ac:dyDescent="0.2"/>
    <row r="7949" customFormat="1" ht="16" customHeight="1" x14ac:dyDescent="0.2"/>
    <row r="7950" customFormat="1" ht="16" customHeight="1" x14ac:dyDescent="0.2"/>
    <row r="7951" customFormat="1" ht="16" customHeight="1" x14ac:dyDescent="0.2"/>
    <row r="7952" customFormat="1" ht="16" customHeight="1" x14ac:dyDescent="0.2"/>
    <row r="7953" customFormat="1" ht="16" customHeight="1" x14ac:dyDescent="0.2"/>
    <row r="7954" customFormat="1" ht="16" customHeight="1" x14ac:dyDescent="0.2"/>
    <row r="7955" customFormat="1" ht="16" customHeight="1" x14ac:dyDescent="0.2"/>
    <row r="7956" customFormat="1" ht="16" customHeight="1" x14ac:dyDescent="0.2"/>
    <row r="7957" customFormat="1" ht="16" customHeight="1" x14ac:dyDescent="0.2"/>
    <row r="7958" customFormat="1" ht="16" customHeight="1" x14ac:dyDescent="0.2"/>
    <row r="7959" customFormat="1" ht="16" customHeight="1" x14ac:dyDescent="0.2"/>
    <row r="7960" customFormat="1" ht="16" customHeight="1" x14ac:dyDescent="0.2"/>
    <row r="7961" customFormat="1" ht="16" customHeight="1" x14ac:dyDescent="0.2"/>
    <row r="7962" customFormat="1" ht="16" customHeight="1" x14ac:dyDescent="0.2"/>
    <row r="7963" customFormat="1" ht="16" customHeight="1" x14ac:dyDescent="0.2"/>
    <row r="7964" customFormat="1" ht="16" customHeight="1" x14ac:dyDescent="0.2"/>
    <row r="7965" customFormat="1" ht="16" customHeight="1" x14ac:dyDescent="0.2"/>
    <row r="7966" customFormat="1" ht="16" customHeight="1" x14ac:dyDescent="0.2"/>
    <row r="7967" customFormat="1" ht="16" customHeight="1" x14ac:dyDescent="0.2"/>
    <row r="7968" customFormat="1" ht="16" customHeight="1" x14ac:dyDescent="0.2"/>
    <row r="7969" customFormat="1" ht="16" customHeight="1" x14ac:dyDescent="0.2"/>
    <row r="7970" customFormat="1" ht="16" customHeight="1" x14ac:dyDescent="0.2"/>
    <row r="7971" customFormat="1" ht="16" customHeight="1" x14ac:dyDescent="0.2"/>
    <row r="7972" customFormat="1" ht="16" customHeight="1" x14ac:dyDescent="0.2"/>
    <row r="7973" customFormat="1" ht="16" customHeight="1" x14ac:dyDescent="0.2"/>
    <row r="7974" customFormat="1" ht="16" customHeight="1" x14ac:dyDescent="0.2"/>
    <row r="7975" customFormat="1" ht="16" customHeight="1" x14ac:dyDescent="0.2"/>
    <row r="7976" customFormat="1" ht="16" customHeight="1" x14ac:dyDescent="0.2"/>
    <row r="7977" customFormat="1" ht="16" customHeight="1" x14ac:dyDescent="0.2"/>
    <row r="7978" customFormat="1" ht="16" customHeight="1" x14ac:dyDescent="0.2"/>
    <row r="7979" customFormat="1" ht="16" customHeight="1" x14ac:dyDescent="0.2"/>
    <row r="7980" customFormat="1" ht="16" customHeight="1" x14ac:dyDescent="0.2"/>
    <row r="7981" customFormat="1" ht="16" customHeight="1" x14ac:dyDescent="0.2"/>
    <row r="7982" customFormat="1" ht="16" customHeight="1" x14ac:dyDescent="0.2"/>
    <row r="7983" customFormat="1" ht="16" customHeight="1" x14ac:dyDescent="0.2"/>
    <row r="7984" customFormat="1" ht="16" customHeight="1" x14ac:dyDescent="0.2"/>
    <row r="7985" customFormat="1" ht="16" customHeight="1" x14ac:dyDescent="0.2"/>
    <row r="7986" customFormat="1" ht="16" customHeight="1" x14ac:dyDescent="0.2"/>
    <row r="7987" customFormat="1" ht="16" customHeight="1" x14ac:dyDescent="0.2"/>
    <row r="7988" customFormat="1" ht="16" customHeight="1" x14ac:dyDescent="0.2"/>
    <row r="7989" customFormat="1" ht="16" customHeight="1" x14ac:dyDescent="0.2"/>
    <row r="7990" customFormat="1" ht="16" customHeight="1" x14ac:dyDescent="0.2"/>
    <row r="7991" customFormat="1" ht="16" customHeight="1" x14ac:dyDescent="0.2"/>
    <row r="7992" customFormat="1" ht="16" customHeight="1" x14ac:dyDescent="0.2"/>
    <row r="7993" customFormat="1" ht="16" customHeight="1" x14ac:dyDescent="0.2"/>
    <row r="7994" customFormat="1" ht="16" customHeight="1" x14ac:dyDescent="0.2"/>
    <row r="7995" customFormat="1" ht="16" customHeight="1" x14ac:dyDescent="0.2"/>
    <row r="7996" customFormat="1" ht="16" customHeight="1" x14ac:dyDescent="0.2"/>
    <row r="7997" customFormat="1" ht="16" customHeight="1" x14ac:dyDescent="0.2"/>
    <row r="7998" customFormat="1" ht="16" customHeight="1" x14ac:dyDescent="0.2"/>
    <row r="7999" customFormat="1" ht="16" customHeight="1" x14ac:dyDescent="0.2"/>
    <row r="8000" customFormat="1" ht="16" customHeight="1" x14ac:dyDescent="0.2"/>
    <row r="8001" customFormat="1" ht="16" customHeight="1" x14ac:dyDescent="0.2"/>
    <row r="8002" customFormat="1" ht="16" customHeight="1" x14ac:dyDescent="0.2"/>
    <row r="8003" customFormat="1" ht="16" customHeight="1" x14ac:dyDescent="0.2"/>
    <row r="8004" customFormat="1" ht="16" customHeight="1" x14ac:dyDescent="0.2"/>
    <row r="8005" customFormat="1" ht="16" customHeight="1" x14ac:dyDescent="0.2"/>
    <row r="8006" customFormat="1" ht="16" customHeight="1" x14ac:dyDescent="0.2"/>
    <row r="8007" customFormat="1" ht="16" customHeight="1" x14ac:dyDescent="0.2"/>
    <row r="8008" customFormat="1" ht="16" customHeight="1" x14ac:dyDescent="0.2"/>
    <row r="8009" customFormat="1" ht="16" customHeight="1" x14ac:dyDescent="0.2"/>
    <row r="8010" customFormat="1" ht="16" customHeight="1" x14ac:dyDescent="0.2"/>
    <row r="8011" customFormat="1" ht="16" customHeight="1" x14ac:dyDescent="0.2"/>
    <row r="8012" customFormat="1" ht="16" customHeight="1" x14ac:dyDescent="0.2"/>
    <row r="8013" customFormat="1" ht="16" customHeight="1" x14ac:dyDescent="0.2"/>
    <row r="8014" customFormat="1" ht="16" customHeight="1" x14ac:dyDescent="0.2"/>
    <row r="8015" customFormat="1" ht="16" customHeight="1" x14ac:dyDescent="0.2"/>
    <row r="8016" customFormat="1" ht="16" customHeight="1" x14ac:dyDescent="0.2"/>
    <row r="8017" customFormat="1" ht="16" customHeight="1" x14ac:dyDescent="0.2"/>
    <row r="8018" customFormat="1" ht="16" customHeight="1" x14ac:dyDescent="0.2"/>
    <row r="8019" customFormat="1" ht="16" customHeight="1" x14ac:dyDescent="0.2"/>
    <row r="8020" customFormat="1" ht="16" customHeight="1" x14ac:dyDescent="0.2"/>
    <row r="8021" customFormat="1" ht="16" customHeight="1" x14ac:dyDescent="0.2"/>
    <row r="8022" customFormat="1" ht="16" customHeight="1" x14ac:dyDescent="0.2"/>
    <row r="8023" customFormat="1" ht="16" customHeight="1" x14ac:dyDescent="0.2"/>
    <row r="8024" customFormat="1" ht="16" customHeight="1" x14ac:dyDescent="0.2"/>
    <row r="8025" customFormat="1" ht="16" customHeight="1" x14ac:dyDescent="0.2"/>
    <row r="8026" customFormat="1" ht="16" customHeight="1" x14ac:dyDescent="0.2"/>
    <row r="8027" customFormat="1" ht="16" customHeight="1" x14ac:dyDescent="0.2"/>
    <row r="8028" customFormat="1" ht="16" customHeight="1" x14ac:dyDescent="0.2"/>
    <row r="8029" customFormat="1" ht="16" customHeight="1" x14ac:dyDescent="0.2"/>
    <row r="8030" customFormat="1" ht="16" customHeight="1" x14ac:dyDescent="0.2"/>
    <row r="8031" customFormat="1" ht="16" customHeight="1" x14ac:dyDescent="0.2"/>
    <row r="8032" customFormat="1" ht="16" customHeight="1" x14ac:dyDescent="0.2"/>
    <row r="8033" customFormat="1" ht="16" customHeight="1" x14ac:dyDescent="0.2"/>
    <row r="8034" customFormat="1" ht="16" customHeight="1" x14ac:dyDescent="0.2"/>
    <row r="8035" customFormat="1" ht="16" customHeight="1" x14ac:dyDescent="0.2"/>
    <row r="8036" customFormat="1" ht="16" customHeight="1" x14ac:dyDescent="0.2"/>
    <row r="8037" customFormat="1" ht="16" customHeight="1" x14ac:dyDescent="0.2"/>
    <row r="8038" customFormat="1" ht="16" customHeight="1" x14ac:dyDescent="0.2"/>
    <row r="8039" customFormat="1" ht="16" customHeight="1" x14ac:dyDescent="0.2"/>
    <row r="8040" customFormat="1" ht="16" customHeight="1" x14ac:dyDescent="0.2"/>
    <row r="8041" customFormat="1" ht="16" customHeight="1" x14ac:dyDescent="0.2"/>
    <row r="8042" customFormat="1" ht="16" customHeight="1" x14ac:dyDescent="0.2"/>
    <row r="8043" customFormat="1" ht="16" customHeight="1" x14ac:dyDescent="0.2"/>
    <row r="8044" customFormat="1" ht="16" customHeight="1" x14ac:dyDescent="0.2"/>
    <row r="8045" customFormat="1" ht="16" customHeight="1" x14ac:dyDescent="0.2"/>
    <row r="8046" customFormat="1" ht="16" customHeight="1" x14ac:dyDescent="0.2"/>
    <row r="8047" customFormat="1" ht="16" customHeight="1" x14ac:dyDescent="0.2"/>
    <row r="8048" customFormat="1" ht="16" customHeight="1" x14ac:dyDescent="0.2"/>
    <row r="8049" customFormat="1" ht="16" customHeight="1" x14ac:dyDescent="0.2"/>
    <row r="8050" customFormat="1" ht="16" customHeight="1" x14ac:dyDescent="0.2"/>
    <row r="8051" customFormat="1" ht="16" customHeight="1" x14ac:dyDescent="0.2"/>
    <row r="8052" customFormat="1" ht="16" customHeight="1" x14ac:dyDescent="0.2"/>
    <row r="8053" customFormat="1" ht="16" customHeight="1" x14ac:dyDescent="0.2"/>
    <row r="8054" customFormat="1" ht="16" customHeight="1" x14ac:dyDescent="0.2"/>
    <row r="8055" customFormat="1" ht="16" customHeight="1" x14ac:dyDescent="0.2"/>
    <row r="8056" customFormat="1" ht="16" customHeight="1" x14ac:dyDescent="0.2"/>
    <row r="8057" customFormat="1" ht="16" customHeight="1" x14ac:dyDescent="0.2"/>
    <row r="8058" customFormat="1" ht="16" customHeight="1" x14ac:dyDescent="0.2"/>
    <row r="8059" customFormat="1" ht="16" customHeight="1" x14ac:dyDescent="0.2"/>
    <row r="8060" customFormat="1" ht="16" customHeight="1" x14ac:dyDescent="0.2"/>
    <row r="8061" customFormat="1" ht="16" customHeight="1" x14ac:dyDescent="0.2"/>
    <row r="8062" customFormat="1" ht="16" customHeight="1" x14ac:dyDescent="0.2"/>
    <row r="8063" customFormat="1" ht="16" customHeight="1" x14ac:dyDescent="0.2"/>
    <row r="8064" customFormat="1" ht="16" customHeight="1" x14ac:dyDescent="0.2"/>
    <row r="8065" customFormat="1" ht="16" customHeight="1" x14ac:dyDescent="0.2"/>
    <row r="8066" customFormat="1" ht="16" customHeight="1" x14ac:dyDescent="0.2"/>
    <row r="8067" customFormat="1" ht="16" customHeight="1" x14ac:dyDescent="0.2"/>
    <row r="8068" customFormat="1" ht="16" customHeight="1" x14ac:dyDescent="0.2"/>
    <row r="8069" customFormat="1" ht="16" customHeight="1" x14ac:dyDescent="0.2"/>
    <row r="8070" customFormat="1" ht="16" customHeight="1" x14ac:dyDescent="0.2"/>
    <row r="8071" customFormat="1" ht="16" customHeight="1" x14ac:dyDescent="0.2"/>
    <row r="8072" customFormat="1" ht="16" customHeight="1" x14ac:dyDescent="0.2"/>
    <row r="8073" customFormat="1" ht="16" customHeight="1" x14ac:dyDescent="0.2"/>
    <row r="8074" customFormat="1" ht="16" customHeight="1" x14ac:dyDescent="0.2"/>
    <row r="8075" customFormat="1" ht="16" customHeight="1" x14ac:dyDescent="0.2"/>
    <row r="8076" customFormat="1" ht="16" customHeight="1" x14ac:dyDescent="0.2"/>
    <row r="8077" customFormat="1" ht="16" customHeight="1" x14ac:dyDescent="0.2"/>
    <row r="8078" customFormat="1" ht="16" customHeight="1" x14ac:dyDescent="0.2"/>
    <row r="8079" customFormat="1" ht="16" customHeight="1" x14ac:dyDescent="0.2"/>
    <row r="8080" customFormat="1" ht="16" customHeight="1" x14ac:dyDescent="0.2"/>
    <row r="8081" customFormat="1" ht="16" customHeight="1" x14ac:dyDescent="0.2"/>
    <row r="8082" customFormat="1" ht="16" customHeight="1" x14ac:dyDescent="0.2"/>
    <row r="8083" customFormat="1" ht="16" customHeight="1" x14ac:dyDescent="0.2"/>
    <row r="8084" customFormat="1" ht="16" customHeight="1" x14ac:dyDescent="0.2"/>
    <row r="8085" customFormat="1" ht="16" customHeight="1" x14ac:dyDescent="0.2"/>
    <row r="8086" customFormat="1" ht="16" customHeight="1" x14ac:dyDescent="0.2"/>
    <row r="8087" customFormat="1" ht="16" customHeight="1" x14ac:dyDescent="0.2"/>
    <row r="8088" customFormat="1" ht="16" customHeight="1" x14ac:dyDescent="0.2"/>
    <row r="8089" customFormat="1" ht="16" customHeight="1" x14ac:dyDescent="0.2"/>
    <row r="8090" customFormat="1" ht="16" customHeight="1" x14ac:dyDescent="0.2"/>
    <row r="8091" customFormat="1" ht="16" customHeight="1" x14ac:dyDescent="0.2"/>
    <row r="8092" customFormat="1" ht="16" customHeight="1" x14ac:dyDescent="0.2"/>
    <row r="8093" customFormat="1" ht="16" customHeight="1" x14ac:dyDescent="0.2"/>
    <row r="8094" customFormat="1" ht="16" customHeight="1" x14ac:dyDescent="0.2"/>
    <row r="8095" customFormat="1" ht="16" customHeight="1" x14ac:dyDescent="0.2"/>
    <row r="8096" customFormat="1" ht="16" customHeight="1" x14ac:dyDescent="0.2"/>
    <row r="8097" customFormat="1" ht="16" customHeight="1" x14ac:dyDescent="0.2"/>
    <row r="8098" customFormat="1" ht="16" customHeight="1" x14ac:dyDescent="0.2"/>
    <row r="8099" customFormat="1" ht="16" customHeight="1" x14ac:dyDescent="0.2"/>
    <row r="8100" customFormat="1" ht="16" customHeight="1" x14ac:dyDescent="0.2"/>
    <row r="8101" customFormat="1" ht="16" customHeight="1" x14ac:dyDescent="0.2"/>
    <row r="8102" customFormat="1" ht="16" customHeight="1" x14ac:dyDescent="0.2"/>
    <row r="8103" customFormat="1" ht="16" customHeight="1" x14ac:dyDescent="0.2"/>
    <row r="8104" customFormat="1" ht="16" customHeight="1" x14ac:dyDescent="0.2"/>
    <row r="8105" customFormat="1" ht="16" customHeight="1" x14ac:dyDescent="0.2"/>
    <row r="8106" customFormat="1" ht="16" customHeight="1" x14ac:dyDescent="0.2"/>
    <row r="8107" customFormat="1" ht="16" customHeight="1" x14ac:dyDescent="0.2"/>
    <row r="8108" customFormat="1" ht="16" customHeight="1" x14ac:dyDescent="0.2"/>
    <row r="8109" customFormat="1" ht="16" customHeight="1" x14ac:dyDescent="0.2"/>
    <row r="8110" customFormat="1" ht="16" customHeight="1" x14ac:dyDescent="0.2"/>
    <row r="8111" customFormat="1" ht="16" customHeight="1" x14ac:dyDescent="0.2"/>
    <row r="8112" customFormat="1" ht="16" customHeight="1" x14ac:dyDescent="0.2"/>
    <row r="8113" customFormat="1" ht="16" customHeight="1" x14ac:dyDescent="0.2"/>
    <row r="8114" customFormat="1" ht="16" customHeight="1" x14ac:dyDescent="0.2"/>
    <row r="8115" customFormat="1" ht="16" customHeight="1" x14ac:dyDescent="0.2"/>
    <row r="8116" customFormat="1" ht="16" customHeight="1" x14ac:dyDescent="0.2"/>
    <row r="8117" customFormat="1" ht="16" customHeight="1" x14ac:dyDescent="0.2"/>
    <row r="8118" customFormat="1" ht="16" customHeight="1" x14ac:dyDescent="0.2"/>
    <row r="8119" customFormat="1" ht="16" customHeight="1" x14ac:dyDescent="0.2"/>
    <row r="8120" customFormat="1" ht="16" customHeight="1" x14ac:dyDescent="0.2"/>
    <row r="8121" customFormat="1" ht="16" customHeight="1" x14ac:dyDescent="0.2"/>
    <row r="8122" customFormat="1" ht="16" customHeight="1" x14ac:dyDescent="0.2"/>
    <row r="8123" customFormat="1" ht="16" customHeight="1" x14ac:dyDescent="0.2"/>
    <row r="8124" customFormat="1" ht="16" customHeight="1" x14ac:dyDescent="0.2"/>
    <row r="8125" customFormat="1" ht="16" customHeight="1" x14ac:dyDescent="0.2"/>
    <row r="8126" customFormat="1" ht="16" customHeight="1" x14ac:dyDescent="0.2"/>
    <row r="8127" customFormat="1" ht="16" customHeight="1" x14ac:dyDescent="0.2"/>
    <row r="8128" customFormat="1" ht="16" customHeight="1" x14ac:dyDescent="0.2"/>
    <row r="8129" customFormat="1" ht="16" customHeight="1" x14ac:dyDescent="0.2"/>
    <row r="8130" customFormat="1" ht="16" customHeight="1" x14ac:dyDescent="0.2"/>
    <row r="8131" customFormat="1" ht="16" customHeight="1" x14ac:dyDescent="0.2"/>
    <row r="8132" customFormat="1" ht="16" customHeight="1" x14ac:dyDescent="0.2"/>
    <row r="8133" customFormat="1" ht="16" customHeight="1" x14ac:dyDescent="0.2"/>
    <row r="8134" customFormat="1" ht="16" customHeight="1" x14ac:dyDescent="0.2"/>
    <row r="8135" customFormat="1" ht="16" customHeight="1" x14ac:dyDescent="0.2"/>
    <row r="8136" customFormat="1" ht="16" customHeight="1" x14ac:dyDescent="0.2"/>
    <row r="8137" customFormat="1" ht="16" customHeight="1" x14ac:dyDescent="0.2"/>
    <row r="8138" customFormat="1" ht="16" customHeight="1" x14ac:dyDescent="0.2"/>
    <row r="8139" customFormat="1" ht="16" customHeight="1" x14ac:dyDescent="0.2"/>
    <row r="8140" customFormat="1" ht="16" customHeight="1" x14ac:dyDescent="0.2"/>
    <row r="8141" customFormat="1" ht="16" customHeight="1" x14ac:dyDescent="0.2"/>
    <row r="8142" customFormat="1" ht="16" customHeight="1" x14ac:dyDescent="0.2"/>
    <row r="8143" customFormat="1" ht="16" customHeight="1" x14ac:dyDescent="0.2"/>
    <row r="8144" customFormat="1" ht="16" customHeight="1" x14ac:dyDescent="0.2"/>
    <row r="8145" customFormat="1" ht="16" customHeight="1" x14ac:dyDescent="0.2"/>
    <row r="8146" customFormat="1" ht="16" customHeight="1" x14ac:dyDescent="0.2"/>
    <row r="8147" customFormat="1" ht="16" customHeight="1" x14ac:dyDescent="0.2"/>
    <row r="8148" customFormat="1" ht="16" customHeight="1" x14ac:dyDescent="0.2"/>
    <row r="8149" customFormat="1" ht="16" customHeight="1" x14ac:dyDescent="0.2"/>
    <row r="8150" customFormat="1" ht="16" customHeight="1" x14ac:dyDescent="0.2"/>
    <row r="8151" customFormat="1" ht="16" customHeight="1" x14ac:dyDescent="0.2"/>
    <row r="8152" customFormat="1" ht="16" customHeight="1" x14ac:dyDescent="0.2"/>
    <row r="8153" customFormat="1" ht="16" customHeight="1" x14ac:dyDescent="0.2"/>
    <row r="8154" customFormat="1" ht="16" customHeight="1" x14ac:dyDescent="0.2"/>
    <row r="8155" customFormat="1" ht="16" customHeight="1" x14ac:dyDescent="0.2"/>
    <row r="8156" customFormat="1" ht="16" customHeight="1" x14ac:dyDescent="0.2"/>
    <row r="8157" customFormat="1" ht="16" customHeight="1" x14ac:dyDescent="0.2"/>
    <row r="8158" customFormat="1" ht="16" customHeight="1" x14ac:dyDescent="0.2"/>
    <row r="8159" customFormat="1" ht="16" customHeight="1" x14ac:dyDescent="0.2"/>
    <row r="8160" customFormat="1" ht="16" customHeight="1" x14ac:dyDescent="0.2"/>
    <row r="8161" customFormat="1" ht="16" customHeight="1" x14ac:dyDescent="0.2"/>
    <row r="8162" customFormat="1" ht="16" customHeight="1" x14ac:dyDescent="0.2"/>
    <row r="8163" customFormat="1" ht="16" customHeight="1" x14ac:dyDescent="0.2"/>
    <row r="8164" customFormat="1" ht="16" customHeight="1" x14ac:dyDescent="0.2"/>
    <row r="8165" customFormat="1" ht="16" customHeight="1" x14ac:dyDescent="0.2"/>
    <row r="8166" customFormat="1" ht="16" customHeight="1" x14ac:dyDescent="0.2"/>
    <row r="8167" customFormat="1" ht="16" customHeight="1" x14ac:dyDescent="0.2"/>
    <row r="8168" customFormat="1" ht="16" customHeight="1" x14ac:dyDescent="0.2"/>
    <row r="8169" customFormat="1" ht="16" customHeight="1" x14ac:dyDescent="0.2"/>
    <row r="8170" customFormat="1" ht="16" customHeight="1" x14ac:dyDescent="0.2"/>
    <row r="8171" customFormat="1" ht="16" customHeight="1" x14ac:dyDescent="0.2"/>
    <row r="8172" customFormat="1" ht="16" customHeight="1" x14ac:dyDescent="0.2"/>
    <row r="8173" customFormat="1" ht="16" customHeight="1" x14ac:dyDescent="0.2"/>
    <row r="8174" customFormat="1" ht="16" customHeight="1" x14ac:dyDescent="0.2"/>
    <row r="8175" customFormat="1" ht="16" customHeight="1" x14ac:dyDescent="0.2"/>
    <row r="8176" customFormat="1" ht="16" customHeight="1" x14ac:dyDescent="0.2"/>
    <row r="8177" customFormat="1" ht="16" customHeight="1" x14ac:dyDescent="0.2"/>
    <row r="8178" customFormat="1" ht="16" customHeight="1" x14ac:dyDescent="0.2"/>
    <row r="8179" customFormat="1" ht="16" customHeight="1" x14ac:dyDescent="0.2"/>
    <row r="8180" customFormat="1" ht="16" customHeight="1" x14ac:dyDescent="0.2"/>
    <row r="8181" customFormat="1" ht="16" customHeight="1" x14ac:dyDescent="0.2"/>
    <row r="8182" customFormat="1" ht="16" customHeight="1" x14ac:dyDescent="0.2"/>
    <row r="8183" customFormat="1" ht="16" customHeight="1" x14ac:dyDescent="0.2"/>
    <row r="8184" customFormat="1" ht="16" customHeight="1" x14ac:dyDescent="0.2"/>
    <row r="8185" customFormat="1" ht="16" customHeight="1" x14ac:dyDescent="0.2"/>
    <row r="8186" customFormat="1" ht="16" customHeight="1" x14ac:dyDescent="0.2"/>
    <row r="8187" customFormat="1" ht="16" customHeight="1" x14ac:dyDescent="0.2"/>
    <row r="8188" customFormat="1" ht="16" customHeight="1" x14ac:dyDescent="0.2"/>
    <row r="8189" customFormat="1" ht="16" customHeight="1" x14ac:dyDescent="0.2"/>
    <row r="8190" customFormat="1" ht="16" customHeight="1" x14ac:dyDescent="0.2"/>
    <row r="8191" customFormat="1" ht="16" customHeight="1" x14ac:dyDescent="0.2"/>
    <row r="8192" customFormat="1" ht="16" customHeight="1" x14ac:dyDescent="0.2"/>
    <row r="8193" customFormat="1" ht="16" customHeight="1" x14ac:dyDescent="0.2"/>
    <row r="8194" customFormat="1" ht="16" customHeight="1" x14ac:dyDescent="0.2"/>
    <row r="8195" customFormat="1" ht="16" customHeight="1" x14ac:dyDescent="0.2"/>
    <row r="8196" customFormat="1" ht="16" customHeight="1" x14ac:dyDescent="0.2"/>
    <row r="8197" customFormat="1" ht="16" customHeight="1" x14ac:dyDescent="0.2"/>
    <row r="8198" customFormat="1" ht="16" customHeight="1" x14ac:dyDescent="0.2"/>
    <row r="8199" customFormat="1" ht="16" customHeight="1" x14ac:dyDescent="0.2"/>
    <row r="8200" customFormat="1" ht="16" customHeight="1" x14ac:dyDescent="0.2"/>
    <row r="8201" customFormat="1" ht="16" customHeight="1" x14ac:dyDescent="0.2"/>
    <row r="8202" customFormat="1" ht="16" customHeight="1" x14ac:dyDescent="0.2"/>
    <row r="8203" customFormat="1" ht="16" customHeight="1" x14ac:dyDescent="0.2"/>
    <row r="8204" customFormat="1" ht="16" customHeight="1" x14ac:dyDescent="0.2"/>
    <row r="8205" customFormat="1" ht="16" customHeight="1" x14ac:dyDescent="0.2"/>
    <row r="8206" customFormat="1" ht="16" customHeight="1" x14ac:dyDescent="0.2"/>
    <row r="8207" customFormat="1" ht="16" customHeight="1" x14ac:dyDescent="0.2"/>
    <row r="8208" customFormat="1" ht="16" customHeight="1" x14ac:dyDescent="0.2"/>
    <row r="8209" customFormat="1" ht="16" customHeight="1" x14ac:dyDescent="0.2"/>
    <row r="8210" customFormat="1" ht="16" customHeight="1" x14ac:dyDescent="0.2"/>
    <row r="8211" customFormat="1" ht="16" customHeight="1" x14ac:dyDescent="0.2"/>
    <row r="8212" customFormat="1" ht="16" customHeight="1" x14ac:dyDescent="0.2"/>
    <row r="8213" customFormat="1" ht="16" customHeight="1" x14ac:dyDescent="0.2"/>
    <row r="8214" customFormat="1" ht="16" customHeight="1" x14ac:dyDescent="0.2"/>
    <row r="8215" customFormat="1" ht="16" customHeight="1" x14ac:dyDescent="0.2"/>
    <row r="8216" customFormat="1" ht="16" customHeight="1" x14ac:dyDescent="0.2"/>
    <row r="8217" customFormat="1" ht="16" customHeight="1" x14ac:dyDescent="0.2"/>
    <row r="8218" customFormat="1" ht="16" customHeight="1" x14ac:dyDescent="0.2"/>
    <row r="8219" customFormat="1" ht="16" customHeight="1" x14ac:dyDescent="0.2"/>
    <row r="8220" customFormat="1" ht="16" customHeight="1" x14ac:dyDescent="0.2"/>
    <row r="8221" customFormat="1" ht="16" customHeight="1" x14ac:dyDescent="0.2"/>
    <row r="8222" customFormat="1" ht="16" customHeight="1" x14ac:dyDescent="0.2"/>
    <row r="8223" customFormat="1" ht="16" customHeight="1" x14ac:dyDescent="0.2"/>
    <row r="8224" customFormat="1" ht="16" customHeight="1" x14ac:dyDescent="0.2"/>
    <row r="8225" customFormat="1" ht="16" customHeight="1" x14ac:dyDescent="0.2"/>
    <row r="8226" customFormat="1" ht="16" customHeight="1" x14ac:dyDescent="0.2"/>
    <row r="8227" customFormat="1" ht="16" customHeight="1" x14ac:dyDescent="0.2"/>
    <row r="8228" customFormat="1" ht="16" customHeight="1" x14ac:dyDescent="0.2"/>
    <row r="8229" customFormat="1" ht="16" customHeight="1" x14ac:dyDescent="0.2"/>
    <row r="8230" customFormat="1" ht="16" customHeight="1" x14ac:dyDescent="0.2"/>
    <row r="8231" customFormat="1" ht="16" customHeight="1" x14ac:dyDescent="0.2"/>
    <row r="8232" customFormat="1" ht="16" customHeight="1" x14ac:dyDescent="0.2"/>
    <row r="8233" customFormat="1" ht="16" customHeight="1" x14ac:dyDescent="0.2"/>
    <row r="8234" customFormat="1" ht="16" customHeight="1" x14ac:dyDescent="0.2"/>
    <row r="8235" customFormat="1" ht="16" customHeight="1" x14ac:dyDescent="0.2"/>
    <row r="8236" customFormat="1" ht="16" customHeight="1" x14ac:dyDescent="0.2"/>
    <row r="8237" customFormat="1" ht="16" customHeight="1" x14ac:dyDescent="0.2"/>
    <row r="8238" customFormat="1" ht="16" customHeight="1" x14ac:dyDescent="0.2"/>
    <row r="8239" customFormat="1" ht="16" customHeight="1" x14ac:dyDescent="0.2"/>
    <row r="8240" customFormat="1" ht="16" customHeight="1" x14ac:dyDescent="0.2"/>
    <row r="8241" customFormat="1" ht="16" customHeight="1" x14ac:dyDescent="0.2"/>
    <row r="8242" customFormat="1" ht="16" customHeight="1" x14ac:dyDescent="0.2"/>
    <row r="8243" customFormat="1" ht="16" customHeight="1" x14ac:dyDescent="0.2"/>
    <row r="8244" customFormat="1" ht="16" customHeight="1" x14ac:dyDescent="0.2"/>
    <row r="8245" customFormat="1" ht="16" customHeight="1" x14ac:dyDescent="0.2"/>
    <row r="8246" customFormat="1" ht="16" customHeight="1" x14ac:dyDescent="0.2"/>
    <row r="8247" customFormat="1" ht="16" customHeight="1" x14ac:dyDescent="0.2"/>
    <row r="8248" customFormat="1" ht="16" customHeight="1" x14ac:dyDescent="0.2"/>
    <row r="8249" customFormat="1" ht="16" customHeight="1" x14ac:dyDescent="0.2"/>
    <row r="8250" customFormat="1" ht="16" customHeight="1" x14ac:dyDescent="0.2"/>
    <row r="8251" customFormat="1" ht="16" customHeight="1" x14ac:dyDescent="0.2"/>
    <row r="8252" customFormat="1" ht="16" customHeight="1" x14ac:dyDescent="0.2"/>
    <row r="8253" customFormat="1" ht="16" customHeight="1" x14ac:dyDescent="0.2"/>
    <row r="8254" customFormat="1" ht="16" customHeight="1" x14ac:dyDescent="0.2"/>
    <row r="8255" customFormat="1" ht="16" customHeight="1" x14ac:dyDescent="0.2"/>
    <row r="8256" customFormat="1" ht="16" customHeight="1" x14ac:dyDescent="0.2"/>
    <row r="8257" customFormat="1" ht="16" customHeight="1" x14ac:dyDescent="0.2"/>
    <row r="8258" customFormat="1" ht="16" customHeight="1" x14ac:dyDescent="0.2"/>
    <row r="8259" customFormat="1" ht="16" customHeight="1" x14ac:dyDescent="0.2"/>
    <row r="8260" customFormat="1" ht="16" customHeight="1" x14ac:dyDescent="0.2"/>
    <row r="8261" customFormat="1" ht="16" customHeight="1" x14ac:dyDescent="0.2"/>
    <row r="8262" customFormat="1" ht="16" customHeight="1" x14ac:dyDescent="0.2"/>
    <row r="8263" customFormat="1" ht="16" customHeight="1" x14ac:dyDescent="0.2"/>
    <row r="8264" customFormat="1" ht="16" customHeight="1" x14ac:dyDescent="0.2"/>
    <row r="8265" customFormat="1" ht="16" customHeight="1" x14ac:dyDescent="0.2"/>
    <row r="8266" customFormat="1" ht="16" customHeight="1" x14ac:dyDescent="0.2"/>
    <row r="8267" customFormat="1" ht="16" customHeight="1" x14ac:dyDescent="0.2"/>
    <row r="8268" customFormat="1" ht="16" customHeight="1" x14ac:dyDescent="0.2"/>
    <row r="8269" customFormat="1" ht="16" customHeight="1" x14ac:dyDescent="0.2"/>
    <row r="8270" customFormat="1" ht="16" customHeight="1" x14ac:dyDescent="0.2"/>
    <row r="8271" customFormat="1" ht="16" customHeight="1" x14ac:dyDescent="0.2"/>
    <row r="8272" customFormat="1" ht="16" customHeight="1" x14ac:dyDescent="0.2"/>
    <row r="8273" customFormat="1" ht="16" customHeight="1" x14ac:dyDescent="0.2"/>
    <row r="8274" customFormat="1" ht="16" customHeight="1" x14ac:dyDescent="0.2"/>
    <row r="8275" customFormat="1" ht="16" customHeight="1" x14ac:dyDescent="0.2"/>
    <row r="8276" customFormat="1" ht="16" customHeight="1" x14ac:dyDescent="0.2"/>
    <row r="8277" customFormat="1" ht="16" customHeight="1" x14ac:dyDescent="0.2"/>
    <row r="8278" customFormat="1" ht="16" customHeight="1" x14ac:dyDescent="0.2"/>
    <row r="8279" customFormat="1" ht="16" customHeight="1" x14ac:dyDescent="0.2"/>
    <row r="8280" customFormat="1" ht="16" customHeight="1" x14ac:dyDescent="0.2"/>
    <row r="8281" customFormat="1" ht="16" customHeight="1" x14ac:dyDescent="0.2"/>
    <row r="8282" customFormat="1" ht="16" customHeight="1" x14ac:dyDescent="0.2"/>
    <row r="8283" customFormat="1" ht="16" customHeight="1" x14ac:dyDescent="0.2"/>
    <row r="8284" customFormat="1" ht="16" customHeight="1" x14ac:dyDescent="0.2"/>
    <row r="8285" customFormat="1" ht="16" customHeight="1" x14ac:dyDescent="0.2"/>
    <row r="8286" customFormat="1" ht="16" customHeight="1" x14ac:dyDescent="0.2"/>
    <row r="8287" customFormat="1" ht="16" customHeight="1" x14ac:dyDescent="0.2"/>
    <row r="8288" customFormat="1" ht="16" customHeight="1" x14ac:dyDescent="0.2"/>
    <row r="8289" customFormat="1" ht="16" customHeight="1" x14ac:dyDescent="0.2"/>
    <row r="8290" customFormat="1" ht="16" customHeight="1" x14ac:dyDescent="0.2"/>
    <row r="8291" customFormat="1" ht="16" customHeight="1" x14ac:dyDescent="0.2"/>
    <row r="8292" customFormat="1" ht="16" customHeight="1" x14ac:dyDescent="0.2"/>
    <row r="8293" customFormat="1" ht="16" customHeight="1" x14ac:dyDescent="0.2"/>
    <row r="8294" customFormat="1" ht="16" customHeight="1" x14ac:dyDescent="0.2"/>
    <row r="8295" customFormat="1" ht="16" customHeight="1" x14ac:dyDescent="0.2"/>
    <row r="8296" customFormat="1" ht="16" customHeight="1" x14ac:dyDescent="0.2"/>
    <row r="8297" customFormat="1" ht="16" customHeight="1" x14ac:dyDescent="0.2"/>
    <row r="8298" customFormat="1" ht="16" customHeight="1" x14ac:dyDescent="0.2"/>
    <row r="8299" customFormat="1" ht="16" customHeight="1" x14ac:dyDescent="0.2"/>
    <row r="8300" customFormat="1" ht="16" customHeight="1" x14ac:dyDescent="0.2"/>
    <row r="8301" customFormat="1" ht="16" customHeight="1" x14ac:dyDescent="0.2"/>
    <row r="8302" customFormat="1" ht="16" customHeight="1" x14ac:dyDescent="0.2"/>
    <row r="8303" customFormat="1" ht="16" customHeight="1" x14ac:dyDescent="0.2"/>
    <row r="8304" customFormat="1" ht="16" customHeight="1" x14ac:dyDescent="0.2"/>
    <row r="8305" customFormat="1" ht="16" customHeight="1" x14ac:dyDescent="0.2"/>
    <row r="8306" customFormat="1" ht="16" customHeight="1" x14ac:dyDescent="0.2"/>
    <row r="8307" customFormat="1" ht="16" customHeight="1" x14ac:dyDescent="0.2"/>
    <row r="8308" customFormat="1" ht="16" customHeight="1" x14ac:dyDescent="0.2"/>
    <row r="8309" customFormat="1" ht="16" customHeight="1" x14ac:dyDescent="0.2"/>
    <row r="8310" customFormat="1" ht="16" customHeight="1" x14ac:dyDescent="0.2"/>
    <row r="8311" customFormat="1" ht="16" customHeight="1" x14ac:dyDescent="0.2"/>
    <row r="8312" customFormat="1" ht="16" customHeight="1" x14ac:dyDescent="0.2"/>
    <row r="8313" customFormat="1" ht="16" customHeight="1" x14ac:dyDescent="0.2"/>
    <row r="8314" customFormat="1" ht="16" customHeight="1" x14ac:dyDescent="0.2"/>
    <row r="8315" customFormat="1" ht="16" customHeight="1" x14ac:dyDescent="0.2"/>
    <row r="8316" customFormat="1" ht="16" customHeight="1" x14ac:dyDescent="0.2"/>
    <row r="8317" customFormat="1" ht="16" customHeight="1" x14ac:dyDescent="0.2"/>
    <row r="8318" customFormat="1" ht="16" customHeight="1" x14ac:dyDescent="0.2"/>
    <row r="8319" customFormat="1" ht="16" customHeight="1" x14ac:dyDescent="0.2"/>
    <row r="8320" customFormat="1" ht="16" customHeight="1" x14ac:dyDescent="0.2"/>
    <row r="8321" customFormat="1" ht="16" customHeight="1" x14ac:dyDescent="0.2"/>
    <row r="8322" customFormat="1" ht="16" customHeight="1" x14ac:dyDescent="0.2"/>
    <row r="8323" customFormat="1" ht="16" customHeight="1" x14ac:dyDescent="0.2"/>
    <row r="8324" customFormat="1" ht="16" customHeight="1" x14ac:dyDescent="0.2"/>
    <row r="8325" customFormat="1" ht="16" customHeight="1" x14ac:dyDescent="0.2"/>
    <row r="8326" customFormat="1" ht="16" customHeight="1" x14ac:dyDescent="0.2"/>
    <row r="8327" customFormat="1" ht="16" customHeight="1" x14ac:dyDescent="0.2"/>
    <row r="8328" customFormat="1" ht="16" customHeight="1" x14ac:dyDescent="0.2"/>
    <row r="8329" customFormat="1" ht="16" customHeight="1" x14ac:dyDescent="0.2"/>
    <row r="8330" customFormat="1" ht="16" customHeight="1" x14ac:dyDescent="0.2"/>
    <row r="8331" customFormat="1" ht="16" customHeight="1" x14ac:dyDescent="0.2"/>
    <row r="8332" customFormat="1" ht="16" customHeight="1" x14ac:dyDescent="0.2"/>
    <row r="8333" customFormat="1" ht="16" customHeight="1" x14ac:dyDescent="0.2"/>
    <row r="8334" customFormat="1" ht="16" customHeight="1" x14ac:dyDescent="0.2"/>
    <row r="8335" customFormat="1" ht="16" customHeight="1" x14ac:dyDescent="0.2"/>
    <row r="8336" customFormat="1" ht="16" customHeight="1" x14ac:dyDescent="0.2"/>
    <row r="8337" customFormat="1" ht="16" customHeight="1" x14ac:dyDescent="0.2"/>
    <row r="8338" customFormat="1" ht="16" customHeight="1" x14ac:dyDescent="0.2"/>
    <row r="8339" customFormat="1" ht="16" customHeight="1" x14ac:dyDescent="0.2"/>
    <row r="8340" customFormat="1" ht="16" customHeight="1" x14ac:dyDescent="0.2"/>
    <row r="8341" customFormat="1" ht="16" customHeight="1" x14ac:dyDescent="0.2"/>
    <row r="8342" customFormat="1" ht="16" customHeight="1" x14ac:dyDescent="0.2"/>
    <row r="8343" customFormat="1" ht="16" customHeight="1" x14ac:dyDescent="0.2"/>
    <row r="8344" customFormat="1" ht="16" customHeight="1" x14ac:dyDescent="0.2"/>
    <row r="8345" customFormat="1" ht="16" customHeight="1" x14ac:dyDescent="0.2"/>
    <row r="8346" customFormat="1" ht="16" customHeight="1" x14ac:dyDescent="0.2"/>
    <row r="8347" customFormat="1" ht="16" customHeight="1" x14ac:dyDescent="0.2"/>
    <row r="8348" customFormat="1" ht="16" customHeight="1" x14ac:dyDescent="0.2"/>
    <row r="8349" customFormat="1" ht="16" customHeight="1" x14ac:dyDescent="0.2"/>
    <row r="8350" customFormat="1" ht="16" customHeight="1" x14ac:dyDescent="0.2"/>
    <row r="8351" customFormat="1" ht="16" customHeight="1" x14ac:dyDescent="0.2"/>
    <row r="8352" customFormat="1" ht="16" customHeight="1" x14ac:dyDescent="0.2"/>
    <row r="8353" customFormat="1" ht="16" customHeight="1" x14ac:dyDescent="0.2"/>
    <row r="8354" customFormat="1" ht="16" customHeight="1" x14ac:dyDescent="0.2"/>
    <row r="8355" customFormat="1" ht="16" customHeight="1" x14ac:dyDescent="0.2"/>
    <row r="8356" customFormat="1" ht="16" customHeight="1" x14ac:dyDescent="0.2"/>
    <row r="8357" customFormat="1" ht="16" customHeight="1" x14ac:dyDescent="0.2"/>
    <row r="8358" customFormat="1" ht="16" customHeight="1" x14ac:dyDescent="0.2"/>
    <row r="8359" customFormat="1" ht="16" customHeight="1" x14ac:dyDescent="0.2"/>
    <row r="8360" customFormat="1" ht="16" customHeight="1" x14ac:dyDescent="0.2"/>
    <row r="8361" customFormat="1" ht="16" customHeight="1" x14ac:dyDescent="0.2"/>
    <row r="8362" customFormat="1" ht="16" customHeight="1" x14ac:dyDescent="0.2"/>
    <row r="8363" customFormat="1" ht="16" customHeight="1" x14ac:dyDescent="0.2"/>
    <row r="8364" customFormat="1" ht="16" customHeight="1" x14ac:dyDescent="0.2"/>
    <row r="8365" customFormat="1" ht="16" customHeight="1" x14ac:dyDescent="0.2"/>
    <row r="8366" customFormat="1" ht="16" customHeight="1" x14ac:dyDescent="0.2"/>
    <row r="8367" customFormat="1" ht="16" customHeight="1" x14ac:dyDescent="0.2"/>
    <row r="8368" customFormat="1" ht="16" customHeight="1" x14ac:dyDescent="0.2"/>
    <row r="8369" customFormat="1" ht="16" customHeight="1" x14ac:dyDescent="0.2"/>
    <row r="8370" customFormat="1" ht="16" customHeight="1" x14ac:dyDescent="0.2"/>
    <row r="8371" customFormat="1" ht="16" customHeight="1" x14ac:dyDescent="0.2"/>
    <row r="8372" customFormat="1" ht="16" customHeight="1" x14ac:dyDescent="0.2"/>
    <row r="8373" customFormat="1" ht="16" customHeight="1" x14ac:dyDescent="0.2"/>
    <row r="8374" customFormat="1" ht="16" customHeight="1" x14ac:dyDescent="0.2"/>
    <row r="8375" customFormat="1" ht="16" customHeight="1" x14ac:dyDescent="0.2"/>
    <row r="8376" customFormat="1" ht="16" customHeight="1" x14ac:dyDescent="0.2"/>
    <row r="8377" customFormat="1" ht="16" customHeight="1" x14ac:dyDescent="0.2"/>
    <row r="8378" customFormat="1" ht="16" customHeight="1" x14ac:dyDescent="0.2"/>
    <row r="8379" customFormat="1" ht="16" customHeight="1" x14ac:dyDescent="0.2"/>
    <row r="8380" customFormat="1" ht="16" customHeight="1" x14ac:dyDescent="0.2"/>
    <row r="8381" customFormat="1" ht="16" customHeight="1" x14ac:dyDescent="0.2"/>
    <row r="8382" customFormat="1" ht="16" customHeight="1" x14ac:dyDescent="0.2"/>
    <row r="8383" customFormat="1" ht="16" customHeight="1" x14ac:dyDescent="0.2"/>
    <row r="8384" customFormat="1" ht="16" customHeight="1" x14ac:dyDescent="0.2"/>
    <row r="8385" customFormat="1" ht="16" customHeight="1" x14ac:dyDescent="0.2"/>
    <row r="8386" customFormat="1" ht="16" customHeight="1" x14ac:dyDescent="0.2"/>
    <row r="8387" customFormat="1" ht="16" customHeight="1" x14ac:dyDescent="0.2"/>
    <row r="8388" customFormat="1" ht="16" customHeight="1" x14ac:dyDescent="0.2"/>
    <row r="8389" customFormat="1" ht="16" customHeight="1" x14ac:dyDescent="0.2"/>
    <row r="8390" customFormat="1" ht="16" customHeight="1" x14ac:dyDescent="0.2"/>
    <row r="8391" customFormat="1" ht="16" customHeight="1" x14ac:dyDescent="0.2"/>
    <row r="8392" customFormat="1" ht="16" customHeight="1" x14ac:dyDescent="0.2"/>
    <row r="8393" customFormat="1" ht="16" customHeight="1" x14ac:dyDescent="0.2"/>
    <row r="8394" customFormat="1" ht="16" customHeight="1" x14ac:dyDescent="0.2"/>
    <row r="8395" customFormat="1" ht="16" customHeight="1" x14ac:dyDescent="0.2"/>
    <row r="8396" customFormat="1" ht="16" customHeight="1" x14ac:dyDescent="0.2"/>
    <row r="8397" customFormat="1" ht="16" customHeight="1" x14ac:dyDescent="0.2"/>
    <row r="8398" customFormat="1" ht="16" customHeight="1" x14ac:dyDescent="0.2"/>
    <row r="8399" customFormat="1" ht="16" customHeight="1" x14ac:dyDescent="0.2"/>
    <row r="8400" customFormat="1" ht="16" customHeight="1" x14ac:dyDescent="0.2"/>
    <row r="8401" customFormat="1" ht="16" customHeight="1" x14ac:dyDescent="0.2"/>
    <row r="8402" customFormat="1" ht="16" customHeight="1" x14ac:dyDescent="0.2"/>
    <row r="8403" customFormat="1" ht="16" customHeight="1" x14ac:dyDescent="0.2"/>
    <row r="8404" customFormat="1" ht="16" customHeight="1" x14ac:dyDescent="0.2"/>
    <row r="8405" customFormat="1" ht="16" customHeight="1" x14ac:dyDescent="0.2"/>
    <row r="8406" customFormat="1" ht="16" customHeight="1" x14ac:dyDescent="0.2"/>
    <row r="8407" customFormat="1" ht="16" customHeight="1" x14ac:dyDescent="0.2"/>
    <row r="8408" customFormat="1" ht="16" customHeight="1" x14ac:dyDescent="0.2"/>
    <row r="8409" customFormat="1" ht="16" customHeight="1" x14ac:dyDescent="0.2"/>
    <row r="8410" customFormat="1" ht="16" customHeight="1" x14ac:dyDescent="0.2"/>
    <row r="8411" customFormat="1" ht="16" customHeight="1" x14ac:dyDescent="0.2"/>
    <row r="8412" customFormat="1" ht="16" customHeight="1" x14ac:dyDescent="0.2"/>
    <row r="8413" customFormat="1" ht="16" customHeight="1" x14ac:dyDescent="0.2"/>
    <row r="8414" customFormat="1" ht="16" customHeight="1" x14ac:dyDescent="0.2"/>
    <row r="8415" customFormat="1" ht="16" customHeight="1" x14ac:dyDescent="0.2"/>
    <row r="8416" customFormat="1" ht="16" customHeight="1" x14ac:dyDescent="0.2"/>
    <row r="8417" customFormat="1" ht="16" customHeight="1" x14ac:dyDescent="0.2"/>
    <row r="8418" customFormat="1" ht="16" customHeight="1" x14ac:dyDescent="0.2"/>
    <row r="8419" customFormat="1" ht="16" customHeight="1" x14ac:dyDescent="0.2"/>
    <row r="8420" customFormat="1" ht="16" customHeight="1" x14ac:dyDescent="0.2"/>
    <row r="8421" customFormat="1" ht="16" customHeight="1" x14ac:dyDescent="0.2"/>
    <row r="8422" customFormat="1" ht="16" customHeight="1" x14ac:dyDescent="0.2"/>
    <row r="8423" customFormat="1" ht="16" customHeight="1" x14ac:dyDescent="0.2"/>
    <row r="8424" customFormat="1" ht="16" customHeight="1" x14ac:dyDescent="0.2"/>
    <row r="8425" customFormat="1" ht="16" customHeight="1" x14ac:dyDescent="0.2"/>
    <row r="8426" customFormat="1" ht="16" customHeight="1" x14ac:dyDescent="0.2"/>
    <row r="8427" customFormat="1" ht="16" customHeight="1" x14ac:dyDescent="0.2"/>
    <row r="8428" customFormat="1" ht="16" customHeight="1" x14ac:dyDescent="0.2"/>
    <row r="8429" customFormat="1" ht="16" customHeight="1" x14ac:dyDescent="0.2"/>
    <row r="8430" customFormat="1" ht="16" customHeight="1" x14ac:dyDescent="0.2"/>
    <row r="8431" customFormat="1" ht="16" customHeight="1" x14ac:dyDescent="0.2"/>
    <row r="8432" customFormat="1" ht="16" customHeight="1" x14ac:dyDescent="0.2"/>
    <row r="8433" customFormat="1" ht="16" customHeight="1" x14ac:dyDescent="0.2"/>
    <row r="8434" customFormat="1" ht="16" customHeight="1" x14ac:dyDescent="0.2"/>
    <row r="8435" customFormat="1" ht="16" customHeight="1" x14ac:dyDescent="0.2"/>
    <row r="8436" customFormat="1" ht="16" customHeight="1" x14ac:dyDescent="0.2"/>
    <row r="8437" customFormat="1" ht="16" customHeight="1" x14ac:dyDescent="0.2"/>
    <row r="8438" customFormat="1" ht="16" customHeight="1" x14ac:dyDescent="0.2"/>
    <row r="8439" customFormat="1" ht="16" customHeight="1" x14ac:dyDescent="0.2"/>
    <row r="8440" customFormat="1" ht="16" customHeight="1" x14ac:dyDescent="0.2"/>
    <row r="8441" customFormat="1" ht="16" customHeight="1" x14ac:dyDescent="0.2"/>
    <row r="8442" customFormat="1" ht="16" customHeight="1" x14ac:dyDescent="0.2"/>
    <row r="8443" customFormat="1" ht="16" customHeight="1" x14ac:dyDescent="0.2"/>
    <row r="8444" customFormat="1" ht="16" customHeight="1" x14ac:dyDescent="0.2"/>
    <row r="8445" customFormat="1" ht="16" customHeight="1" x14ac:dyDescent="0.2"/>
    <row r="8446" customFormat="1" ht="16" customHeight="1" x14ac:dyDescent="0.2"/>
    <row r="8447" customFormat="1" ht="16" customHeight="1" x14ac:dyDescent="0.2"/>
    <row r="8448" customFormat="1" ht="16" customHeight="1" x14ac:dyDescent="0.2"/>
    <row r="8449" customFormat="1" ht="16" customHeight="1" x14ac:dyDescent="0.2"/>
    <row r="8450" customFormat="1" ht="16" customHeight="1" x14ac:dyDescent="0.2"/>
    <row r="8451" customFormat="1" ht="16" customHeight="1" x14ac:dyDescent="0.2"/>
    <row r="8452" customFormat="1" ht="16" customHeight="1" x14ac:dyDescent="0.2"/>
    <row r="8453" customFormat="1" ht="16" customHeight="1" x14ac:dyDescent="0.2"/>
    <row r="8454" customFormat="1" ht="16" customHeight="1" x14ac:dyDescent="0.2"/>
    <row r="8455" customFormat="1" ht="16" customHeight="1" x14ac:dyDescent="0.2"/>
    <row r="8456" customFormat="1" ht="16" customHeight="1" x14ac:dyDescent="0.2"/>
    <row r="8457" customFormat="1" ht="16" customHeight="1" x14ac:dyDescent="0.2"/>
    <row r="8458" customFormat="1" ht="16" customHeight="1" x14ac:dyDescent="0.2"/>
    <row r="8459" customFormat="1" ht="16" customHeight="1" x14ac:dyDescent="0.2"/>
    <row r="8460" customFormat="1" ht="16" customHeight="1" x14ac:dyDescent="0.2"/>
    <row r="8461" customFormat="1" ht="16" customHeight="1" x14ac:dyDescent="0.2"/>
    <row r="8462" customFormat="1" ht="16" customHeight="1" x14ac:dyDescent="0.2"/>
    <row r="8463" customFormat="1" ht="16" customHeight="1" x14ac:dyDescent="0.2"/>
    <row r="8464" customFormat="1" ht="16" customHeight="1" x14ac:dyDescent="0.2"/>
    <row r="8465" customFormat="1" ht="16" customHeight="1" x14ac:dyDescent="0.2"/>
    <row r="8466" customFormat="1" ht="16" customHeight="1" x14ac:dyDescent="0.2"/>
    <row r="8467" customFormat="1" ht="16" customHeight="1" x14ac:dyDescent="0.2"/>
    <row r="8468" customFormat="1" ht="16" customHeight="1" x14ac:dyDescent="0.2"/>
    <row r="8469" customFormat="1" ht="16" customHeight="1" x14ac:dyDescent="0.2"/>
    <row r="8470" customFormat="1" ht="16" customHeight="1" x14ac:dyDescent="0.2"/>
    <row r="8471" customFormat="1" ht="16" customHeight="1" x14ac:dyDescent="0.2"/>
    <row r="8472" customFormat="1" ht="16" customHeight="1" x14ac:dyDescent="0.2"/>
    <row r="8473" customFormat="1" ht="16" customHeight="1" x14ac:dyDescent="0.2"/>
    <row r="8474" customFormat="1" ht="16" customHeight="1" x14ac:dyDescent="0.2"/>
    <row r="8475" customFormat="1" ht="16" customHeight="1" x14ac:dyDescent="0.2"/>
    <row r="8476" customFormat="1" ht="16" customHeight="1" x14ac:dyDescent="0.2"/>
    <row r="8477" customFormat="1" ht="16" customHeight="1" x14ac:dyDescent="0.2"/>
    <row r="8478" customFormat="1" ht="16" customHeight="1" x14ac:dyDescent="0.2"/>
    <row r="8479" customFormat="1" ht="16" customHeight="1" x14ac:dyDescent="0.2"/>
    <row r="8480" customFormat="1" ht="16" customHeight="1" x14ac:dyDescent="0.2"/>
    <row r="8481" customFormat="1" ht="16" customHeight="1" x14ac:dyDescent="0.2"/>
    <row r="8482" customFormat="1" ht="16" customHeight="1" x14ac:dyDescent="0.2"/>
    <row r="8483" customFormat="1" ht="16" customHeight="1" x14ac:dyDescent="0.2"/>
    <row r="8484" customFormat="1" ht="16" customHeight="1" x14ac:dyDescent="0.2"/>
    <row r="8485" customFormat="1" ht="16" customHeight="1" x14ac:dyDescent="0.2"/>
    <row r="8486" customFormat="1" ht="16" customHeight="1" x14ac:dyDescent="0.2"/>
    <row r="8487" customFormat="1" ht="16" customHeight="1" x14ac:dyDescent="0.2"/>
    <row r="8488" customFormat="1" ht="16" customHeight="1" x14ac:dyDescent="0.2"/>
    <row r="8489" customFormat="1" ht="16" customHeight="1" x14ac:dyDescent="0.2"/>
    <row r="8490" customFormat="1" ht="16" customHeight="1" x14ac:dyDescent="0.2"/>
    <row r="8491" customFormat="1" ht="16" customHeight="1" x14ac:dyDescent="0.2"/>
    <row r="8492" customFormat="1" ht="16" customHeight="1" x14ac:dyDescent="0.2"/>
    <row r="8493" customFormat="1" ht="16" customHeight="1" x14ac:dyDescent="0.2"/>
    <row r="8494" customFormat="1" ht="16" customHeight="1" x14ac:dyDescent="0.2"/>
    <row r="8495" customFormat="1" ht="16" customHeight="1" x14ac:dyDescent="0.2"/>
    <row r="8496" customFormat="1" ht="16" customHeight="1" x14ac:dyDescent="0.2"/>
    <row r="8497" customFormat="1" ht="16" customHeight="1" x14ac:dyDescent="0.2"/>
    <row r="8498" customFormat="1" ht="16" customHeight="1" x14ac:dyDescent="0.2"/>
    <row r="8499" customFormat="1" ht="16" customHeight="1" x14ac:dyDescent="0.2"/>
    <row r="8500" customFormat="1" ht="16" customHeight="1" x14ac:dyDescent="0.2"/>
    <row r="8501" customFormat="1" ht="16" customHeight="1" x14ac:dyDescent="0.2"/>
    <row r="8502" customFormat="1" ht="16" customHeight="1" x14ac:dyDescent="0.2"/>
    <row r="8503" customFormat="1" ht="16" customHeight="1" x14ac:dyDescent="0.2"/>
    <row r="8504" customFormat="1" ht="16" customHeight="1" x14ac:dyDescent="0.2"/>
    <row r="8505" customFormat="1" ht="16" customHeight="1" x14ac:dyDescent="0.2"/>
    <row r="8506" customFormat="1" ht="16" customHeight="1" x14ac:dyDescent="0.2"/>
    <row r="8507" customFormat="1" ht="16" customHeight="1" x14ac:dyDescent="0.2"/>
    <row r="8508" customFormat="1" ht="16" customHeight="1" x14ac:dyDescent="0.2"/>
    <row r="8509" customFormat="1" ht="16" customHeight="1" x14ac:dyDescent="0.2"/>
    <row r="8510" customFormat="1" ht="16" customHeight="1" x14ac:dyDescent="0.2"/>
    <row r="8511" customFormat="1" ht="16" customHeight="1" x14ac:dyDescent="0.2"/>
    <row r="8512" customFormat="1" ht="16" customHeight="1" x14ac:dyDescent="0.2"/>
    <row r="8513" customFormat="1" ht="16" customHeight="1" x14ac:dyDescent="0.2"/>
    <row r="8514" customFormat="1" ht="16" customHeight="1" x14ac:dyDescent="0.2"/>
    <row r="8515" customFormat="1" ht="16" customHeight="1" x14ac:dyDescent="0.2"/>
    <row r="8516" customFormat="1" ht="16" customHeight="1" x14ac:dyDescent="0.2"/>
    <row r="8517" customFormat="1" ht="16" customHeight="1" x14ac:dyDescent="0.2"/>
    <row r="8518" customFormat="1" ht="16" customHeight="1" x14ac:dyDescent="0.2"/>
    <row r="8519" customFormat="1" ht="16" customHeight="1" x14ac:dyDescent="0.2"/>
    <row r="8520" customFormat="1" ht="16" customHeight="1" x14ac:dyDescent="0.2"/>
    <row r="8521" customFormat="1" ht="16" customHeight="1" x14ac:dyDescent="0.2"/>
    <row r="8522" customFormat="1" ht="16" customHeight="1" x14ac:dyDescent="0.2"/>
    <row r="8523" customFormat="1" ht="16" customHeight="1" x14ac:dyDescent="0.2"/>
    <row r="8524" customFormat="1" ht="16" customHeight="1" x14ac:dyDescent="0.2"/>
    <row r="8525" customFormat="1" ht="16" customHeight="1" x14ac:dyDescent="0.2"/>
    <row r="8526" customFormat="1" ht="16" customHeight="1" x14ac:dyDescent="0.2"/>
    <row r="8527" customFormat="1" ht="16" customHeight="1" x14ac:dyDescent="0.2"/>
    <row r="8528" customFormat="1" ht="16" customHeight="1" x14ac:dyDescent="0.2"/>
    <row r="8529" customFormat="1" ht="16" customHeight="1" x14ac:dyDescent="0.2"/>
    <row r="8530" customFormat="1" ht="16" customHeight="1" x14ac:dyDescent="0.2"/>
    <row r="8531" customFormat="1" ht="16" customHeight="1" x14ac:dyDescent="0.2"/>
    <row r="8532" customFormat="1" ht="16" customHeight="1" x14ac:dyDescent="0.2"/>
    <row r="8533" customFormat="1" ht="16" customHeight="1" x14ac:dyDescent="0.2"/>
    <row r="8534" customFormat="1" ht="16" customHeight="1" x14ac:dyDescent="0.2"/>
    <row r="8535" customFormat="1" ht="16" customHeight="1" x14ac:dyDescent="0.2"/>
    <row r="8536" customFormat="1" ht="16" customHeight="1" x14ac:dyDescent="0.2"/>
    <row r="8537" customFormat="1" ht="16" customHeight="1" x14ac:dyDescent="0.2"/>
    <row r="8538" customFormat="1" ht="16" customHeight="1" x14ac:dyDescent="0.2"/>
    <row r="8539" customFormat="1" ht="16" customHeight="1" x14ac:dyDescent="0.2"/>
    <row r="8540" customFormat="1" ht="16" customHeight="1" x14ac:dyDescent="0.2"/>
    <row r="8541" customFormat="1" ht="16" customHeight="1" x14ac:dyDescent="0.2"/>
    <row r="8542" customFormat="1" ht="16" customHeight="1" x14ac:dyDescent="0.2"/>
    <row r="8543" customFormat="1" ht="16" customHeight="1" x14ac:dyDescent="0.2"/>
    <row r="8544" customFormat="1" ht="16" customHeight="1" x14ac:dyDescent="0.2"/>
    <row r="8545" customFormat="1" ht="16" customHeight="1" x14ac:dyDescent="0.2"/>
    <row r="8546" customFormat="1" ht="16" customHeight="1" x14ac:dyDescent="0.2"/>
    <row r="8547" customFormat="1" ht="16" customHeight="1" x14ac:dyDescent="0.2"/>
    <row r="8548" customFormat="1" ht="16" customHeight="1" x14ac:dyDescent="0.2"/>
    <row r="8549" customFormat="1" ht="16" customHeight="1" x14ac:dyDescent="0.2"/>
    <row r="8550" customFormat="1" ht="16" customHeight="1" x14ac:dyDescent="0.2"/>
    <row r="8551" customFormat="1" ht="16" customHeight="1" x14ac:dyDescent="0.2"/>
    <row r="8552" customFormat="1" ht="16" customHeight="1" x14ac:dyDescent="0.2"/>
    <row r="8553" customFormat="1" ht="16" customHeight="1" x14ac:dyDescent="0.2"/>
    <row r="8554" customFormat="1" ht="16" customHeight="1" x14ac:dyDescent="0.2"/>
    <row r="8555" customFormat="1" ht="16" customHeight="1" x14ac:dyDescent="0.2"/>
    <row r="8556" customFormat="1" ht="16" customHeight="1" x14ac:dyDescent="0.2"/>
    <row r="8557" customFormat="1" ht="16" customHeight="1" x14ac:dyDescent="0.2"/>
    <row r="8558" customFormat="1" ht="16" customHeight="1" x14ac:dyDescent="0.2"/>
    <row r="8559" customFormat="1" ht="16" customHeight="1" x14ac:dyDescent="0.2"/>
    <row r="8560" customFormat="1" ht="16" customHeight="1" x14ac:dyDescent="0.2"/>
    <row r="8561" customFormat="1" ht="16" customHeight="1" x14ac:dyDescent="0.2"/>
    <row r="8562" customFormat="1" ht="16" customHeight="1" x14ac:dyDescent="0.2"/>
    <row r="8563" customFormat="1" ht="16" customHeight="1" x14ac:dyDescent="0.2"/>
    <row r="8564" customFormat="1" ht="16" customHeight="1" x14ac:dyDescent="0.2"/>
    <row r="8565" customFormat="1" ht="16" customHeight="1" x14ac:dyDescent="0.2"/>
    <row r="8566" customFormat="1" ht="16" customHeight="1" x14ac:dyDescent="0.2"/>
    <row r="8567" customFormat="1" ht="16" customHeight="1" x14ac:dyDescent="0.2"/>
    <row r="8568" customFormat="1" ht="16" customHeight="1" x14ac:dyDescent="0.2"/>
    <row r="8569" customFormat="1" ht="16" customHeight="1" x14ac:dyDescent="0.2"/>
    <row r="8570" customFormat="1" ht="16" customHeight="1" x14ac:dyDescent="0.2"/>
    <row r="8571" customFormat="1" ht="16" customHeight="1" x14ac:dyDescent="0.2"/>
    <row r="8572" customFormat="1" ht="16" customHeight="1" x14ac:dyDescent="0.2"/>
    <row r="8573" customFormat="1" ht="16" customHeight="1" x14ac:dyDescent="0.2"/>
    <row r="8574" customFormat="1" ht="16" customHeight="1" x14ac:dyDescent="0.2"/>
    <row r="8575" customFormat="1" ht="16" customHeight="1" x14ac:dyDescent="0.2"/>
    <row r="8576" customFormat="1" ht="16" customHeight="1" x14ac:dyDescent="0.2"/>
    <row r="8577" customFormat="1" ht="16" customHeight="1" x14ac:dyDescent="0.2"/>
    <row r="8578" customFormat="1" ht="16" customHeight="1" x14ac:dyDescent="0.2"/>
    <row r="8579" customFormat="1" ht="16" customHeight="1" x14ac:dyDescent="0.2"/>
    <row r="8580" customFormat="1" ht="16" customHeight="1" x14ac:dyDescent="0.2"/>
    <row r="8581" customFormat="1" ht="16" customHeight="1" x14ac:dyDescent="0.2"/>
    <row r="8582" customFormat="1" ht="16" customHeight="1" x14ac:dyDescent="0.2"/>
    <row r="8583" customFormat="1" ht="16" customHeight="1" x14ac:dyDescent="0.2"/>
    <row r="8584" customFormat="1" ht="16" customHeight="1" x14ac:dyDescent="0.2"/>
    <row r="8585" customFormat="1" ht="16" customHeight="1" x14ac:dyDescent="0.2"/>
    <row r="8586" customFormat="1" ht="16" customHeight="1" x14ac:dyDescent="0.2"/>
    <row r="8587" customFormat="1" ht="16" customHeight="1" x14ac:dyDescent="0.2"/>
    <row r="8588" customFormat="1" ht="16" customHeight="1" x14ac:dyDescent="0.2"/>
    <row r="8589" customFormat="1" ht="16" customHeight="1" x14ac:dyDescent="0.2"/>
    <row r="8590" customFormat="1" ht="16" customHeight="1" x14ac:dyDescent="0.2"/>
    <row r="8591" customFormat="1" ht="16" customHeight="1" x14ac:dyDescent="0.2"/>
    <row r="8592" customFormat="1" ht="16" customHeight="1" x14ac:dyDescent="0.2"/>
    <row r="8593" customFormat="1" ht="16" customHeight="1" x14ac:dyDescent="0.2"/>
    <row r="8594" customFormat="1" ht="16" customHeight="1" x14ac:dyDescent="0.2"/>
    <row r="8595" customFormat="1" ht="16" customHeight="1" x14ac:dyDescent="0.2"/>
    <row r="8596" customFormat="1" ht="16" customHeight="1" x14ac:dyDescent="0.2"/>
    <row r="8597" customFormat="1" ht="16" customHeight="1" x14ac:dyDescent="0.2"/>
    <row r="8598" customFormat="1" ht="16" customHeight="1" x14ac:dyDescent="0.2"/>
    <row r="8599" customFormat="1" ht="16" customHeight="1" x14ac:dyDescent="0.2"/>
    <row r="8600" customFormat="1" ht="16" customHeight="1" x14ac:dyDescent="0.2"/>
    <row r="8601" customFormat="1" ht="16" customHeight="1" x14ac:dyDescent="0.2"/>
    <row r="8602" customFormat="1" ht="16" customHeight="1" x14ac:dyDescent="0.2"/>
    <row r="8603" customFormat="1" ht="16" customHeight="1" x14ac:dyDescent="0.2"/>
    <row r="8604" customFormat="1" ht="16" customHeight="1" x14ac:dyDescent="0.2"/>
    <row r="8605" customFormat="1" ht="16" customHeight="1" x14ac:dyDescent="0.2"/>
    <row r="8606" customFormat="1" ht="16" customHeight="1" x14ac:dyDescent="0.2"/>
    <row r="8607" customFormat="1" ht="16" customHeight="1" x14ac:dyDescent="0.2"/>
    <row r="8608" customFormat="1" ht="16" customHeight="1" x14ac:dyDescent="0.2"/>
    <row r="8609" customFormat="1" ht="16" customHeight="1" x14ac:dyDescent="0.2"/>
    <row r="8610" customFormat="1" ht="16" customHeight="1" x14ac:dyDescent="0.2"/>
    <row r="8611" customFormat="1" ht="16" customHeight="1" x14ac:dyDescent="0.2"/>
    <row r="8612" customFormat="1" ht="16" customHeight="1" x14ac:dyDescent="0.2"/>
    <row r="8613" customFormat="1" ht="16" customHeight="1" x14ac:dyDescent="0.2"/>
    <row r="8614" customFormat="1" ht="16" customHeight="1" x14ac:dyDescent="0.2"/>
    <row r="8615" customFormat="1" ht="16" customHeight="1" x14ac:dyDescent="0.2"/>
    <row r="8616" customFormat="1" ht="16" customHeight="1" x14ac:dyDescent="0.2"/>
    <row r="8617" customFormat="1" ht="16" customHeight="1" x14ac:dyDescent="0.2"/>
    <row r="8618" customFormat="1" ht="16" customHeight="1" x14ac:dyDescent="0.2"/>
    <row r="8619" customFormat="1" ht="16" customHeight="1" x14ac:dyDescent="0.2"/>
    <row r="8620" customFormat="1" ht="16" customHeight="1" x14ac:dyDescent="0.2"/>
    <row r="8621" customFormat="1" ht="16" customHeight="1" x14ac:dyDescent="0.2"/>
    <row r="8622" customFormat="1" ht="16" customHeight="1" x14ac:dyDescent="0.2"/>
    <row r="8623" customFormat="1" ht="16" customHeight="1" x14ac:dyDescent="0.2"/>
    <row r="8624" customFormat="1" ht="16" customHeight="1" x14ac:dyDescent="0.2"/>
    <row r="8625" customFormat="1" ht="16" customHeight="1" x14ac:dyDescent="0.2"/>
    <row r="8626" customFormat="1" ht="16" customHeight="1" x14ac:dyDescent="0.2"/>
    <row r="8627" customFormat="1" ht="16" customHeight="1" x14ac:dyDescent="0.2"/>
    <row r="8628" customFormat="1" ht="16" customHeight="1" x14ac:dyDescent="0.2"/>
    <row r="8629" customFormat="1" ht="16" customHeight="1" x14ac:dyDescent="0.2"/>
    <row r="8630" customFormat="1" ht="16" customHeight="1" x14ac:dyDescent="0.2"/>
    <row r="8631" customFormat="1" ht="16" customHeight="1" x14ac:dyDescent="0.2"/>
    <row r="8632" customFormat="1" ht="16" customHeight="1" x14ac:dyDescent="0.2"/>
    <row r="8633" customFormat="1" ht="16" customHeight="1" x14ac:dyDescent="0.2"/>
    <row r="8634" customFormat="1" ht="16" customHeight="1" x14ac:dyDescent="0.2"/>
    <row r="8635" customFormat="1" ht="16" customHeight="1" x14ac:dyDescent="0.2"/>
    <row r="8636" customFormat="1" ht="16" customHeight="1" x14ac:dyDescent="0.2"/>
    <row r="8637" customFormat="1" ht="16" customHeight="1" x14ac:dyDescent="0.2"/>
    <row r="8638" customFormat="1" ht="16" customHeight="1" x14ac:dyDescent="0.2"/>
    <row r="8639" customFormat="1" ht="16" customHeight="1" x14ac:dyDescent="0.2"/>
    <row r="8640" customFormat="1" ht="16" customHeight="1" x14ac:dyDescent="0.2"/>
    <row r="8641" customFormat="1" ht="16" customHeight="1" x14ac:dyDescent="0.2"/>
    <row r="8642" customFormat="1" ht="16" customHeight="1" x14ac:dyDescent="0.2"/>
    <row r="8643" customFormat="1" ht="16" customHeight="1" x14ac:dyDescent="0.2"/>
    <row r="8644" customFormat="1" ht="16" customHeight="1" x14ac:dyDescent="0.2"/>
    <row r="8645" customFormat="1" ht="16" customHeight="1" x14ac:dyDescent="0.2"/>
    <row r="8646" customFormat="1" ht="16" customHeight="1" x14ac:dyDescent="0.2"/>
    <row r="8647" customFormat="1" ht="16" customHeight="1" x14ac:dyDescent="0.2"/>
    <row r="8648" customFormat="1" ht="16" customHeight="1" x14ac:dyDescent="0.2"/>
    <row r="8649" customFormat="1" ht="16" customHeight="1" x14ac:dyDescent="0.2"/>
    <row r="8650" customFormat="1" ht="16" customHeight="1" x14ac:dyDescent="0.2"/>
    <row r="8651" customFormat="1" ht="16" customHeight="1" x14ac:dyDescent="0.2"/>
    <row r="8652" customFormat="1" ht="16" customHeight="1" x14ac:dyDescent="0.2"/>
    <row r="8653" customFormat="1" ht="16" customHeight="1" x14ac:dyDescent="0.2"/>
    <row r="8654" customFormat="1" ht="16" customHeight="1" x14ac:dyDescent="0.2"/>
    <row r="8655" customFormat="1" ht="16" customHeight="1" x14ac:dyDescent="0.2"/>
    <row r="8656" customFormat="1" ht="16" customHeight="1" x14ac:dyDescent="0.2"/>
    <row r="8657" customFormat="1" ht="16" customHeight="1" x14ac:dyDescent="0.2"/>
    <row r="8658" customFormat="1" ht="16" customHeight="1" x14ac:dyDescent="0.2"/>
    <row r="8659" customFormat="1" ht="16" customHeight="1" x14ac:dyDescent="0.2"/>
    <row r="8660" customFormat="1" ht="16" customHeight="1" x14ac:dyDescent="0.2"/>
    <row r="8661" customFormat="1" ht="16" customHeight="1" x14ac:dyDescent="0.2"/>
    <row r="8662" customFormat="1" ht="16" customHeight="1" x14ac:dyDescent="0.2"/>
    <row r="8663" customFormat="1" ht="16" customHeight="1" x14ac:dyDescent="0.2"/>
    <row r="8664" customFormat="1" ht="16" customHeight="1" x14ac:dyDescent="0.2"/>
    <row r="8665" customFormat="1" ht="16" customHeight="1" x14ac:dyDescent="0.2"/>
    <row r="8666" customFormat="1" ht="16" customHeight="1" x14ac:dyDescent="0.2"/>
    <row r="8667" customFormat="1" ht="16" customHeight="1" x14ac:dyDescent="0.2"/>
    <row r="8668" customFormat="1" ht="16" customHeight="1" x14ac:dyDescent="0.2"/>
    <row r="8669" customFormat="1" ht="16" customHeight="1" x14ac:dyDescent="0.2"/>
    <row r="8670" customFormat="1" ht="16" customHeight="1" x14ac:dyDescent="0.2"/>
    <row r="8671" customFormat="1" ht="16" customHeight="1" x14ac:dyDescent="0.2"/>
    <row r="8672" customFormat="1" ht="16" customHeight="1" x14ac:dyDescent="0.2"/>
    <row r="8673" customFormat="1" ht="16" customHeight="1" x14ac:dyDescent="0.2"/>
    <row r="8674" customFormat="1" ht="16" customHeight="1" x14ac:dyDescent="0.2"/>
    <row r="8675" customFormat="1" ht="16" customHeight="1" x14ac:dyDescent="0.2"/>
    <row r="8676" customFormat="1" ht="16" customHeight="1" x14ac:dyDescent="0.2"/>
    <row r="8677" customFormat="1" ht="16" customHeight="1" x14ac:dyDescent="0.2"/>
    <row r="8678" customFormat="1" ht="16" customHeight="1" x14ac:dyDescent="0.2"/>
    <row r="8679" customFormat="1" ht="16" customHeight="1" x14ac:dyDescent="0.2"/>
    <row r="8680" customFormat="1" ht="16" customHeight="1" x14ac:dyDescent="0.2"/>
    <row r="8681" customFormat="1" ht="16" customHeight="1" x14ac:dyDescent="0.2"/>
    <row r="8682" customFormat="1" ht="16" customHeight="1" x14ac:dyDescent="0.2"/>
    <row r="8683" customFormat="1" ht="16" customHeight="1" x14ac:dyDescent="0.2"/>
    <row r="8684" customFormat="1" ht="16" customHeight="1" x14ac:dyDescent="0.2"/>
    <row r="8685" customFormat="1" ht="16" customHeight="1" x14ac:dyDescent="0.2"/>
    <row r="8686" customFormat="1" ht="16" customHeight="1" x14ac:dyDescent="0.2"/>
    <row r="8687" customFormat="1" ht="16" customHeight="1" x14ac:dyDescent="0.2"/>
    <row r="8688" customFormat="1" ht="16" customHeight="1" x14ac:dyDescent="0.2"/>
    <row r="8689" customFormat="1" ht="16" customHeight="1" x14ac:dyDescent="0.2"/>
    <row r="8690" customFormat="1" ht="16" customHeight="1" x14ac:dyDescent="0.2"/>
    <row r="8691" customFormat="1" ht="16" customHeight="1" x14ac:dyDescent="0.2"/>
    <row r="8692" customFormat="1" ht="16" customHeight="1" x14ac:dyDescent="0.2"/>
    <row r="8693" customFormat="1" ht="16" customHeight="1" x14ac:dyDescent="0.2"/>
    <row r="8694" customFormat="1" ht="16" customHeight="1" x14ac:dyDescent="0.2"/>
    <row r="8695" customFormat="1" ht="16" customHeight="1" x14ac:dyDescent="0.2"/>
    <row r="8696" customFormat="1" ht="16" customHeight="1" x14ac:dyDescent="0.2"/>
    <row r="8697" customFormat="1" ht="16" customHeight="1" x14ac:dyDescent="0.2"/>
    <row r="8698" customFormat="1" ht="16" customHeight="1" x14ac:dyDescent="0.2"/>
    <row r="8699" customFormat="1" ht="16" customHeight="1" x14ac:dyDescent="0.2"/>
    <row r="8700" customFormat="1" ht="16" customHeight="1" x14ac:dyDescent="0.2"/>
    <row r="8701" customFormat="1" ht="16" customHeight="1" x14ac:dyDescent="0.2"/>
    <row r="8702" customFormat="1" ht="16" customHeight="1" x14ac:dyDescent="0.2"/>
    <row r="8703" customFormat="1" ht="16" customHeight="1" x14ac:dyDescent="0.2"/>
    <row r="8704" customFormat="1" ht="16" customHeight="1" x14ac:dyDescent="0.2"/>
    <row r="8705" customFormat="1" ht="16" customHeight="1" x14ac:dyDescent="0.2"/>
    <row r="8706" customFormat="1" ht="16" customHeight="1" x14ac:dyDescent="0.2"/>
    <row r="8707" customFormat="1" ht="16" customHeight="1" x14ac:dyDescent="0.2"/>
    <row r="8708" customFormat="1" ht="16" customHeight="1" x14ac:dyDescent="0.2"/>
    <row r="8709" customFormat="1" ht="16" customHeight="1" x14ac:dyDescent="0.2"/>
    <row r="8710" customFormat="1" ht="16" customHeight="1" x14ac:dyDescent="0.2"/>
    <row r="8711" customFormat="1" ht="16" customHeight="1" x14ac:dyDescent="0.2"/>
    <row r="8712" customFormat="1" ht="16" customHeight="1" x14ac:dyDescent="0.2"/>
    <row r="8713" customFormat="1" ht="16" customHeight="1" x14ac:dyDescent="0.2"/>
    <row r="8714" customFormat="1" ht="16" customHeight="1" x14ac:dyDescent="0.2"/>
    <row r="8715" customFormat="1" ht="16" customHeight="1" x14ac:dyDescent="0.2"/>
    <row r="8716" customFormat="1" ht="16" customHeight="1" x14ac:dyDescent="0.2"/>
    <row r="8717" customFormat="1" ht="16" customHeight="1" x14ac:dyDescent="0.2"/>
    <row r="8718" customFormat="1" ht="16" customHeight="1" x14ac:dyDescent="0.2"/>
    <row r="8719" customFormat="1" ht="16" customHeight="1" x14ac:dyDescent="0.2"/>
    <row r="8720" customFormat="1" ht="16" customHeight="1" x14ac:dyDescent="0.2"/>
    <row r="8721" customFormat="1" ht="16" customHeight="1" x14ac:dyDescent="0.2"/>
    <row r="8722" customFormat="1" ht="16" customHeight="1" x14ac:dyDescent="0.2"/>
    <row r="8723" customFormat="1" ht="16" customHeight="1" x14ac:dyDescent="0.2"/>
    <row r="8724" customFormat="1" ht="16" customHeight="1" x14ac:dyDescent="0.2"/>
    <row r="8725" customFormat="1" ht="16" customHeight="1" x14ac:dyDescent="0.2"/>
    <row r="8726" customFormat="1" ht="16" customHeight="1" x14ac:dyDescent="0.2"/>
    <row r="8727" customFormat="1" ht="16" customHeight="1" x14ac:dyDescent="0.2"/>
    <row r="8728" customFormat="1" ht="16" customHeight="1" x14ac:dyDescent="0.2"/>
    <row r="8729" customFormat="1" ht="16" customHeight="1" x14ac:dyDescent="0.2"/>
    <row r="8730" customFormat="1" ht="16" customHeight="1" x14ac:dyDescent="0.2"/>
    <row r="8731" customFormat="1" ht="16" customHeight="1" x14ac:dyDescent="0.2"/>
    <row r="8732" customFormat="1" ht="16" customHeight="1" x14ac:dyDescent="0.2"/>
    <row r="8733" customFormat="1" ht="16" customHeight="1" x14ac:dyDescent="0.2"/>
    <row r="8734" customFormat="1" ht="16" customHeight="1" x14ac:dyDescent="0.2"/>
    <row r="8735" customFormat="1" ht="16" customHeight="1" x14ac:dyDescent="0.2"/>
    <row r="8736" customFormat="1" ht="16" customHeight="1" x14ac:dyDescent="0.2"/>
    <row r="8737" customFormat="1" ht="16" customHeight="1" x14ac:dyDescent="0.2"/>
    <row r="8738" customFormat="1" ht="16" customHeight="1" x14ac:dyDescent="0.2"/>
    <row r="8739" customFormat="1" ht="16" customHeight="1" x14ac:dyDescent="0.2"/>
    <row r="8740" customFormat="1" ht="16" customHeight="1" x14ac:dyDescent="0.2"/>
    <row r="8741" customFormat="1" ht="16" customHeight="1" x14ac:dyDescent="0.2"/>
    <row r="8742" customFormat="1" ht="16" customHeight="1" x14ac:dyDescent="0.2"/>
    <row r="8743" customFormat="1" ht="16" customHeight="1" x14ac:dyDescent="0.2"/>
    <row r="8744" customFormat="1" ht="16" customHeight="1" x14ac:dyDescent="0.2"/>
    <row r="8745" customFormat="1" ht="16" customHeight="1" x14ac:dyDescent="0.2"/>
    <row r="8746" customFormat="1" ht="16" customHeight="1" x14ac:dyDescent="0.2"/>
    <row r="8747" customFormat="1" ht="16" customHeight="1" x14ac:dyDescent="0.2"/>
    <row r="8748" customFormat="1" ht="16" customHeight="1" x14ac:dyDescent="0.2"/>
    <row r="8749" customFormat="1" ht="16" customHeight="1" x14ac:dyDescent="0.2"/>
    <row r="8750" customFormat="1" ht="16" customHeight="1" x14ac:dyDescent="0.2"/>
    <row r="8751" customFormat="1" ht="16" customHeight="1" x14ac:dyDescent="0.2"/>
    <row r="8752" customFormat="1" ht="16" customHeight="1" x14ac:dyDescent="0.2"/>
    <row r="8753" customFormat="1" ht="16" customHeight="1" x14ac:dyDescent="0.2"/>
    <row r="8754" customFormat="1" ht="16" customHeight="1" x14ac:dyDescent="0.2"/>
    <row r="8755" customFormat="1" ht="16" customHeight="1" x14ac:dyDescent="0.2"/>
    <row r="8756" customFormat="1" ht="16" customHeight="1" x14ac:dyDescent="0.2"/>
    <row r="8757" customFormat="1" ht="16" customHeight="1" x14ac:dyDescent="0.2"/>
    <row r="8758" customFormat="1" ht="16" customHeight="1" x14ac:dyDescent="0.2"/>
    <row r="8759" customFormat="1" ht="16" customHeight="1" x14ac:dyDescent="0.2"/>
    <row r="8760" customFormat="1" ht="16" customHeight="1" x14ac:dyDescent="0.2"/>
    <row r="8761" customFormat="1" ht="16" customHeight="1" x14ac:dyDescent="0.2"/>
    <row r="8762" customFormat="1" ht="16" customHeight="1" x14ac:dyDescent="0.2"/>
    <row r="8763" customFormat="1" ht="16" customHeight="1" x14ac:dyDescent="0.2"/>
    <row r="8764" customFormat="1" ht="16" customHeight="1" x14ac:dyDescent="0.2"/>
    <row r="8765" customFormat="1" ht="16" customHeight="1" x14ac:dyDescent="0.2"/>
    <row r="8766" customFormat="1" ht="16" customHeight="1" x14ac:dyDescent="0.2"/>
    <row r="8767" customFormat="1" ht="16" customHeight="1" x14ac:dyDescent="0.2"/>
    <row r="8768" customFormat="1" ht="16" customHeight="1" x14ac:dyDescent="0.2"/>
    <row r="8769" customFormat="1" ht="16" customHeight="1" x14ac:dyDescent="0.2"/>
    <row r="8770" customFormat="1" ht="16" customHeight="1" x14ac:dyDescent="0.2"/>
    <row r="8771" customFormat="1" ht="16" customHeight="1" x14ac:dyDescent="0.2"/>
    <row r="8772" customFormat="1" ht="16" customHeight="1" x14ac:dyDescent="0.2"/>
    <row r="8773" customFormat="1" ht="16" customHeight="1" x14ac:dyDescent="0.2"/>
    <row r="8774" customFormat="1" ht="16" customHeight="1" x14ac:dyDescent="0.2"/>
    <row r="8775" customFormat="1" ht="16" customHeight="1" x14ac:dyDescent="0.2"/>
    <row r="8776" customFormat="1" ht="16" customHeight="1" x14ac:dyDescent="0.2"/>
    <row r="8777" customFormat="1" ht="16" customHeight="1" x14ac:dyDescent="0.2"/>
    <row r="8778" customFormat="1" ht="16" customHeight="1" x14ac:dyDescent="0.2"/>
    <row r="8779" customFormat="1" ht="16" customHeight="1" x14ac:dyDescent="0.2"/>
    <row r="8780" customFormat="1" ht="16" customHeight="1" x14ac:dyDescent="0.2"/>
    <row r="8781" customFormat="1" ht="16" customHeight="1" x14ac:dyDescent="0.2"/>
    <row r="8782" customFormat="1" ht="16" customHeight="1" x14ac:dyDescent="0.2"/>
    <row r="8783" customFormat="1" ht="16" customHeight="1" x14ac:dyDescent="0.2"/>
    <row r="8784" customFormat="1" ht="16" customHeight="1" x14ac:dyDescent="0.2"/>
    <row r="8785" customFormat="1" ht="16" customHeight="1" x14ac:dyDescent="0.2"/>
    <row r="8786" customFormat="1" ht="16" customHeight="1" x14ac:dyDescent="0.2"/>
    <row r="8787" customFormat="1" ht="16" customHeight="1" x14ac:dyDescent="0.2"/>
    <row r="8788" customFormat="1" ht="16" customHeight="1" x14ac:dyDescent="0.2"/>
    <row r="8789" customFormat="1" ht="16" customHeight="1" x14ac:dyDescent="0.2"/>
    <row r="8790" customFormat="1" ht="16" customHeight="1" x14ac:dyDescent="0.2"/>
    <row r="8791" customFormat="1" ht="16" customHeight="1" x14ac:dyDescent="0.2"/>
    <row r="8792" customFormat="1" ht="16" customHeight="1" x14ac:dyDescent="0.2"/>
    <row r="8793" customFormat="1" ht="16" customHeight="1" x14ac:dyDescent="0.2"/>
    <row r="8794" customFormat="1" ht="16" customHeight="1" x14ac:dyDescent="0.2"/>
    <row r="8795" customFormat="1" ht="16" customHeight="1" x14ac:dyDescent="0.2"/>
    <row r="8796" customFormat="1" ht="16" customHeight="1" x14ac:dyDescent="0.2"/>
    <row r="8797" customFormat="1" ht="16" customHeight="1" x14ac:dyDescent="0.2"/>
    <row r="8798" customFormat="1" ht="16" customHeight="1" x14ac:dyDescent="0.2"/>
    <row r="8799" customFormat="1" ht="16" customHeight="1" x14ac:dyDescent="0.2"/>
    <row r="8800" customFormat="1" ht="16" customHeight="1" x14ac:dyDescent="0.2"/>
    <row r="8801" customFormat="1" ht="16" customHeight="1" x14ac:dyDescent="0.2"/>
    <row r="8802" customFormat="1" ht="16" customHeight="1" x14ac:dyDescent="0.2"/>
    <row r="8803" customFormat="1" ht="16" customHeight="1" x14ac:dyDescent="0.2"/>
    <row r="8804" customFormat="1" ht="16" customHeight="1" x14ac:dyDescent="0.2"/>
    <row r="8805" customFormat="1" ht="16" customHeight="1" x14ac:dyDescent="0.2"/>
    <row r="8806" customFormat="1" ht="16" customHeight="1" x14ac:dyDescent="0.2"/>
    <row r="8807" customFormat="1" ht="16" customHeight="1" x14ac:dyDescent="0.2"/>
    <row r="8808" customFormat="1" ht="16" customHeight="1" x14ac:dyDescent="0.2"/>
    <row r="8809" customFormat="1" ht="16" customHeight="1" x14ac:dyDescent="0.2"/>
    <row r="8810" customFormat="1" ht="16" customHeight="1" x14ac:dyDescent="0.2"/>
    <row r="8811" customFormat="1" ht="16" customHeight="1" x14ac:dyDescent="0.2"/>
    <row r="8812" customFormat="1" ht="16" customHeight="1" x14ac:dyDescent="0.2"/>
    <row r="8813" customFormat="1" ht="16" customHeight="1" x14ac:dyDescent="0.2"/>
    <row r="8814" customFormat="1" ht="16" customHeight="1" x14ac:dyDescent="0.2"/>
    <row r="8815" customFormat="1" ht="16" customHeight="1" x14ac:dyDescent="0.2"/>
    <row r="8816" customFormat="1" ht="16" customHeight="1" x14ac:dyDescent="0.2"/>
    <row r="8817" customFormat="1" ht="16" customHeight="1" x14ac:dyDescent="0.2"/>
    <row r="8818" customFormat="1" ht="16" customHeight="1" x14ac:dyDescent="0.2"/>
    <row r="8819" customFormat="1" ht="16" customHeight="1" x14ac:dyDescent="0.2"/>
    <row r="8820" customFormat="1" ht="16" customHeight="1" x14ac:dyDescent="0.2"/>
    <row r="8821" customFormat="1" ht="16" customHeight="1" x14ac:dyDescent="0.2"/>
    <row r="8822" customFormat="1" ht="16" customHeight="1" x14ac:dyDescent="0.2"/>
    <row r="8823" customFormat="1" ht="16" customHeight="1" x14ac:dyDescent="0.2"/>
    <row r="8824" customFormat="1" ht="16" customHeight="1" x14ac:dyDescent="0.2"/>
    <row r="8825" customFormat="1" ht="16" customHeight="1" x14ac:dyDescent="0.2"/>
    <row r="8826" customFormat="1" ht="16" customHeight="1" x14ac:dyDescent="0.2"/>
    <row r="8827" customFormat="1" ht="16" customHeight="1" x14ac:dyDescent="0.2"/>
    <row r="8828" customFormat="1" ht="16" customHeight="1" x14ac:dyDescent="0.2"/>
    <row r="8829" customFormat="1" ht="16" customHeight="1" x14ac:dyDescent="0.2"/>
    <row r="8830" customFormat="1" ht="16" customHeight="1" x14ac:dyDescent="0.2"/>
    <row r="8831" customFormat="1" ht="16" customHeight="1" x14ac:dyDescent="0.2"/>
    <row r="8832" customFormat="1" ht="16" customHeight="1" x14ac:dyDescent="0.2"/>
    <row r="8833" customFormat="1" ht="16" customHeight="1" x14ac:dyDescent="0.2"/>
    <row r="8834" customFormat="1" ht="16" customHeight="1" x14ac:dyDescent="0.2"/>
    <row r="8835" customFormat="1" ht="16" customHeight="1" x14ac:dyDescent="0.2"/>
    <row r="8836" customFormat="1" ht="16" customHeight="1" x14ac:dyDescent="0.2"/>
    <row r="8837" customFormat="1" ht="16" customHeight="1" x14ac:dyDescent="0.2"/>
    <row r="8838" customFormat="1" ht="16" customHeight="1" x14ac:dyDescent="0.2"/>
    <row r="8839" customFormat="1" ht="16" customHeight="1" x14ac:dyDescent="0.2"/>
    <row r="8840" customFormat="1" ht="16" customHeight="1" x14ac:dyDescent="0.2"/>
    <row r="8841" customFormat="1" ht="16" customHeight="1" x14ac:dyDescent="0.2"/>
    <row r="8842" customFormat="1" ht="16" customHeight="1" x14ac:dyDescent="0.2"/>
    <row r="8843" customFormat="1" ht="16" customHeight="1" x14ac:dyDescent="0.2"/>
    <row r="8844" customFormat="1" ht="16" customHeight="1" x14ac:dyDescent="0.2"/>
    <row r="8845" customFormat="1" ht="16" customHeight="1" x14ac:dyDescent="0.2"/>
    <row r="8846" customFormat="1" ht="16" customHeight="1" x14ac:dyDescent="0.2"/>
    <row r="8847" customFormat="1" ht="16" customHeight="1" x14ac:dyDescent="0.2"/>
    <row r="8848" customFormat="1" ht="16" customHeight="1" x14ac:dyDescent="0.2"/>
    <row r="8849" customFormat="1" ht="16" customHeight="1" x14ac:dyDescent="0.2"/>
    <row r="8850" customFormat="1" ht="16" customHeight="1" x14ac:dyDescent="0.2"/>
    <row r="8851" customFormat="1" ht="16" customHeight="1" x14ac:dyDescent="0.2"/>
    <row r="8852" customFormat="1" ht="16" customHeight="1" x14ac:dyDescent="0.2"/>
    <row r="8853" customFormat="1" ht="16" customHeight="1" x14ac:dyDescent="0.2"/>
    <row r="8854" customFormat="1" ht="16" customHeight="1" x14ac:dyDescent="0.2"/>
    <row r="8855" customFormat="1" ht="16" customHeight="1" x14ac:dyDescent="0.2"/>
    <row r="8856" customFormat="1" ht="16" customHeight="1" x14ac:dyDescent="0.2"/>
    <row r="8857" customFormat="1" ht="16" customHeight="1" x14ac:dyDescent="0.2"/>
    <row r="8858" customFormat="1" ht="16" customHeight="1" x14ac:dyDescent="0.2"/>
    <row r="8859" customFormat="1" ht="16" customHeight="1" x14ac:dyDescent="0.2"/>
    <row r="8860" customFormat="1" ht="16" customHeight="1" x14ac:dyDescent="0.2"/>
    <row r="8861" customFormat="1" ht="16" customHeight="1" x14ac:dyDescent="0.2"/>
    <row r="8862" customFormat="1" ht="16" customHeight="1" x14ac:dyDescent="0.2"/>
    <row r="8863" customFormat="1" ht="16" customHeight="1" x14ac:dyDescent="0.2"/>
    <row r="8864" customFormat="1" ht="16" customHeight="1" x14ac:dyDescent="0.2"/>
    <row r="8865" customFormat="1" ht="16" customHeight="1" x14ac:dyDescent="0.2"/>
    <row r="8866" customFormat="1" ht="16" customHeight="1" x14ac:dyDescent="0.2"/>
    <row r="8867" customFormat="1" ht="16" customHeight="1" x14ac:dyDescent="0.2"/>
    <row r="8868" customFormat="1" ht="16" customHeight="1" x14ac:dyDescent="0.2"/>
    <row r="8869" customFormat="1" ht="16" customHeight="1" x14ac:dyDescent="0.2"/>
    <row r="8870" customFormat="1" ht="16" customHeight="1" x14ac:dyDescent="0.2"/>
    <row r="8871" customFormat="1" ht="16" customHeight="1" x14ac:dyDescent="0.2"/>
    <row r="8872" customFormat="1" ht="16" customHeight="1" x14ac:dyDescent="0.2"/>
    <row r="8873" customFormat="1" ht="16" customHeight="1" x14ac:dyDescent="0.2"/>
    <row r="8874" customFormat="1" ht="16" customHeight="1" x14ac:dyDescent="0.2"/>
    <row r="8875" customFormat="1" ht="16" customHeight="1" x14ac:dyDescent="0.2"/>
    <row r="8876" customFormat="1" ht="16" customHeight="1" x14ac:dyDescent="0.2"/>
    <row r="8877" customFormat="1" ht="16" customHeight="1" x14ac:dyDescent="0.2"/>
    <row r="8878" customFormat="1" ht="16" customHeight="1" x14ac:dyDescent="0.2"/>
    <row r="8879" customFormat="1" ht="16" customHeight="1" x14ac:dyDescent="0.2"/>
    <row r="8880" customFormat="1" ht="16" customHeight="1" x14ac:dyDescent="0.2"/>
    <row r="8881" customFormat="1" ht="16" customHeight="1" x14ac:dyDescent="0.2"/>
    <row r="8882" customFormat="1" ht="16" customHeight="1" x14ac:dyDescent="0.2"/>
    <row r="8883" customFormat="1" ht="16" customHeight="1" x14ac:dyDescent="0.2"/>
    <row r="8884" customFormat="1" ht="16" customHeight="1" x14ac:dyDescent="0.2"/>
    <row r="8885" customFormat="1" ht="16" customHeight="1" x14ac:dyDescent="0.2"/>
    <row r="8886" customFormat="1" ht="16" customHeight="1" x14ac:dyDescent="0.2"/>
    <row r="8887" customFormat="1" ht="16" customHeight="1" x14ac:dyDescent="0.2"/>
    <row r="8888" customFormat="1" ht="16" customHeight="1" x14ac:dyDescent="0.2"/>
    <row r="8889" customFormat="1" ht="16" customHeight="1" x14ac:dyDescent="0.2"/>
    <row r="8890" customFormat="1" ht="16" customHeight="1" x14ac:dyDescent="0.2"/>
    <row r="8891" customFormat="1" ht="16" customHeight="1" x14ac:dyDescent="0.2"/>
    <row r="8892" customFormat="1" ht="16" customHeight="1" x14ac:dyDescent="0.2"/>
    <row r="8893" customFormat="1" ht="16" customHeight="1" x14ac:dyDescent="0.2"/>
    <row r="8894" customFormat="1" ht="16" customHeight="1" x14ac:dyDescent="0.2"/>
    <row r="8895" customFormat="1" ht="16" customHeight="1" x14ac:dyDescent="0.2"/>
    <row r="8896" customFormat="1" ht="16" customHeight="1" x14ac:dyDescent="0.2"/>
    <row r="8897" customFormat="1" ht="16" customHeight="1" x14ac:dyDescent="0.2"/>
    <row r="8898" customFormat="1" ht="16" customHeight="1" x14ac:dyDescent="0.2"/>
    <row r="8899" customFormat="1" ht="16" customHeight="1" x14ac:dyDescent="0.2"/>
    <row r="8900" customFormat="1" ht="16" customHeight="1" x14ac:dyDescent="0.2"/>
    <row r="8901" customFormat="1" ht="16" customHeight="1" x14ac:dyDescent="0.2"/>
    <row r="8902" customFormat="1" ht="16" customHeight="1" x14ac:dyDescent="0.2"/>
    <row r="8903" customFormat="1" ht="16" customHeight="1" x14ac:dyDescent="0.2"/>
    <row r="8904" customFormat="1" ht="16" customHeight="1" x14ac:dyDescent="0.2"/>
    <row r="8905" customFormat="1" ht="16" customHeight="1" x14ac:dyDescent="0.2"/>
    <row r="8906" customFormat="1" ht="16" customHeight="1" x14ac:dyDescent="0.2"/>
    <row r="8907" customFormat="1" ht="16" customHeight="1" x14ac:dyDescent="0.2"/>
    <row r="8908" customFormat="1" ht="16" customHeight="1" x14ac:dyDescent="0.2"/>
    <row r="8909" customFormat="1" ht="16" customHeight="1" x14ac:dyDescent="0.2"/>
    <row r="8910" customFormat="1" ht="16" customHeight="1" x14ac:dyDescent="0.2"/>
    <row r="8911" customFormat="1" ht="16" customHeight="1" x14ac:dyDescent="0.2"/>
    <row r="8912" customFormat="1" ht="16" customHeight="1" x14ac:dyDescent="0.2"/>
    <row r="8913" customFormat="1" ht="16" customHeight="1" x14ac:dyDescent="0.2"/>
    <row r="8914" customFormat="1" ht="16" customHeight="1" x14ac:dyDescent="0.2"/>
    <row r="8915" customFormat="1" ht="16" customHeight="1" x14ac:dyDescent="0.2"/>
    <row r="8916" customFormat="1" ht="16" customHeight="1" x14ac:dyDescent="0.2"/>
    <row r="8917" customFormat="1" ht="16" customHeight="1" x14ac:dyDescent="0.2"/>
    <row r="8918" customFormat="1" ht="16" customHeight="1" x14ac:dyDescent="0.2"/>
    <row r="8919" customFormat="1" ht="16" customHeight="1" x14ac:dyDescent="0.2"/>
    <row r="8920" customFormat="1" ht="16" customHeight="1" x14ac:dyDescent="0.2"/>
    <row r="8921" customFormat="1" ht="16" customHeight="1" x14ac:dyDescent="0.2"/>
    <row r="8922" customFormat="1" ht="16" customHeight="1" x14ac:dyDescent="0.2"/>
    <row r="8923" customFormat="1" ht="16" customHeight="1" x14ac:dyDescent="0.2"/>
    <row r="8924" customFormat="1" ht="16" customHeight="1" x14ac:dyDescent="0.2"/>
    <row r="8925" customFormat="1" ht="16" customHeight="1" x14ac:dyDescent="0.2"/>
    <row r="8926" customFormat="1" ht="16" customHeight="1" x14ac:dyDescent="0.2"/>
    <row r="8927" customFormat="1" ht="16" customHeight="1" x14ac:dyDescent="0.2"/>
    <row r="8928" customFormat="1" ht="16" customHeight="1" x14ac:dyDescent="0.2"/>
    <row r="8929" customFormat="1" ht="16" customHeight="1" x14ac:dyDescent="0.2"/>
    <row r="8930" customFormat="1" ht="16" customHeight="1" x14ac:dyDescent="0.2"/>
    <row r="8931" customFormat="1" ht="16" customHeight="1" x14ac:dyDescent="0.2"/>
    <row r="8932" customFormat="1" ht="16" customHeight="1" x14ac:dyDescent="0.2"/>
    <row r="8933" customFormat="1" ht="16" customHeight="1" x14ac:dyDescent="0.2"/>
    <row r="8934" customFormat="1" ht="16" customHeight="1" x14ac:dyDescent="0.2"/>
    <row r="8935" customFormat="1" ht="16" customHeight="1" x14ac:dyDescent="0.2"/>
    <row r="8936" customFormat="1" ht="16" customHeight="1" x14ac:dyDescent="0.2"/>
    <row r="8937" customFormat="1" ht="16" customHeight="1" x14ac:dyDescent="0.2"/>
    <row r="8938" customFormat="1" ht="16" customHeight="1" x14ac:dyDescent="0.2"/>
    <row r="8939" customFormat="1" ht="16" customHeight="1" x14ac:dyDescent="0.2"/>
    <row r="8940" customFormat="1" ht="16" customHeight="1" x14ac:dyDescent="0.2"/>
    <row r="8941" customFormat="1" ht="16" customHeight="1" x14ac:dyDescent="0.2"/>
    <row r="8942" customFormat="1" ht="16" customHeight="1" x14ac:dyDescent="0.2"/>
    <row r="8943" customFormat="1" ht="16" customHeight="1" x14ac:dyDescent="0.2"/>
    <row r="8944" customFormat="1" ht="16" customHeight="1" x14ac:dyDescent="0.2"/>
    <row r="8945" customFormat="1" ht="16" customHeight="1" x14ac:dyDescent="0.2"/>
    <row r="8946" customFormat="1" ht="16" customHeight="1" x14ac:dyDescent="0.2"/>
    <row r="8947" customFormat="1" ht="16" customHeight="1" x14ac:dyDescent="0.2"/>
    <row r="8948" customFormat="1" ht="16" customHeight="1" x14ac:dyDescent="0.2"/>
    <row r="8949" customFormat="1" ht="16" customHeight="1" x14ac:dyDescent="0.2"/>
    <row r="8950" customFormat="1" ht="16" customHeight="1" x14ac:dyDescent="0.2"/>
    <row r="8951" customFormat="1" ht="16" customHeight="1" x14ac:dyDescent="0.2"/>
    <row r="8952" customFormat="1" ht="16" customHeight="1" x14ac:dyDescent="0.2"/>
    <row r="8953" customFormat="1" ht="16" customHeight="1" x14ac:dyDescent="0.2"/>
    <row r="8954" customFormat="1" ht="16" customHeight="1" x14ac:dyDescent="0.2"/>
    <row r="8955" customFormat="1" ht="16" customHeight="1" x14ac:dyDescent="0.2"/>
    <row r="8956" customFormat="1" ht="16" customHeight="1" x14ac:dyDescent="0.2"/>
    <row r="8957" customFormat="1" ht="16" customHeight="1" x14ac:dyDescent="0.2"/>
    <row r="8958" customFormat="1" ht="16" customHeight="1" x14ac:dyDescent="0.2"/>
    <row r="8959" customFormat="1" ht="16" customHeight="1" x14ac:dyDescent="0.2"/>
    <row r="8960" customFormat="1" ht="16" customHeight="1" x14ac:dyDescent="0.2"/>
    <row r="8961" customFormat="1" ht="16" customHeight="1" x14ac:dyDescent="0.2"/>
    <row r="8962" customFormat="1" ht="16" customHeight="1" x14ac:dyDescent="0.2"/>
    <row r="8963" customFormat="1" ht="16" customHeight="1" x14ac:dyDescent="0.2"/>
    <row r="8964" customFormat="1" ht="16" customHeight="1" x14ac:dyDescent="0.2"/>
    <row r="8965" customFormat="1" ht="16" customHeight="1" x14ac:dyDescent="0.2"/>
    <row r="8966" customFormat="1" ht="16" customHeight="1" x14ac:dyDescent="0.2"/>
    <row r="8967" customFormat="1" ht="16" customHeight="1" x14ac:dyDescent="0.2"/>
    <row r="8968" customFormat="1" ht="16" customHeight="1" x14ac:dyDescent="0.2"/>
    <row r="8969" customFormat="1" ht="16" customHeight="1" x14ac:dyDescent="0.2"/>
    <row r="8970" customFormat="1" ht="16" customHeight="1" x14ac:dyDescent="0.2"/>
    <row r="8971" customFormat="1" ht="16" customHeight="1" x14ac:dyDescent="0.2"/>
    <row r="8972" customFormat="1" ht="16" customHeight="1" x14ac:dyDescent="0.2"/>
    <row r="8973" customFormat="1" ht="16" customHeight="1" x14ac:dyDescent="0.2"/>
    <row r="8974" customFormat="1" ht="16" customHeight="1" x14ac:dyDescent="0.2"/>
    <row r="8975" customFormat="1" ht="16" customHeight="1" x14ac:dyDescent="0.2"/>
    <row r="8976" customFormat="1" ht="16" customHeight="1" x14ac:dyDescent="0.2"/>
    <row r="8977" customFormat="1" ht="16" customHeight="1" x14ac:dyDescent="0.2"/>
    <row r="8978" customFormat="1" ht="16" customHeight="1" x14ac:dyDescent="0.2"/>
    <row r="8979" customFormat="1" ht="16" customHeight="1" x14ac:dyDescent="0.2"/>
    <row r="8980" customFormat="1" ht="16" customHeight="1" x14ac:dyDescent="0.2"/>
    <row r="8981" customFormat="1" ht="16" customHeight="1" x14ac:dyDescent="0.2"/>
    <row r="8982" customFormat="1" ht="16" customHeight="1" x14ac:dyDescent="0.2"/>
    <row r="8983" customFormat="1" ht="16" customHeight="1" x14ac:dyDescent="0.2"/>
    <row r="8984" customFormat="1" ht="16" customHeight="1" x14ac:dyDescent="0.2"/>
    <row r="8985" customFormat="1" ht="16" customHeight="1" x14ac:dyDescent="0.2"/>
    <row r="8986" customFormat="1" ht="16" customHeight="1" x14ac:dyDescent="0.2"/>
    <row r="8987" customFormat="1" ht="16" customHeight="1" x14ac:dyDescent="0.2"/>
    <row r="8988" customFormat="1" ht="16" customHeight="1" x14ac:dyDescent="0.2"/>
    <row r="8989" customFormat="1" ht="16" customHeight="1" x14ac:dyDescent="0.2"/>
    <row r="8990" customFormat="1" ht="16" customHeight="1" x14ac:dyDescent="0.2"/>
    <row r="8991" customFormat="1" ht="16" customHeight="1" x14ac:dyDescent="0.2"/>
    <row r="8992" customFormat="1" ht="16" customHeight="1" x14ac:dyDescent="0.2"/>
    <row r="8993" customFormat="1" ht="16" customHeight="1" x14ac:dyDescent="0.2"/>
    <row r="8994" customFormat="1" ht="16" customHeight="1" x14ac:dyDescent="0.2"/>
    <row r="8995" customFormat="1" ht="16" customHeight="1" x14ac:dyDescent="0.2"/>
    <row r="8996" customFormat="1" ht="16" customHeight="1" x14ac:dyDescent="0.2"/>
    <row r="8997" customFormat="1" ht="16" customHeight="1" x14ac:dyDescent="0.2"/>
    <row r="8998" customFormat="1" ht="16" customHeight="1" x14ac:dyDescent="0.2"/>
    <row r="8999" customFormat="1" ht="16" customHeight="1" x14ac:dyDescent="0.2"/>
    <row r="9000" customFormat="1" ht="16" customHeight="1" x14ac:dyDescent="0.2"/>
    <row r="9001" customFormat="1" ht="16" customHeight="1" x14ac:dyDescent="0.2"/>
    <row r="9002" customFormat="1" ht="16" customHeight="1" x14ac:dyDescent="0.2"/>
    <row r="9003" customFormat="1" ht="16" customHeight="1" x14ac:dyDescent="0.2"/>
    <row r="9004" customFormat="1" ht="16" customHeight="1" x14ac:dyDescent="0.2"/>
    <row r="9005" customFormat="1" ht="16" customHeight="1" x14ac:dyDescent="0.2"/>
    <row r="9006" customFormat="1" ht="16" customHeight="1" x14ac:dyDescent="0.2"/>
    <row r="9007" customFormat="1" ht="16" customHeight="1" x14ac:dyDescent="0.2"/>
    <row r="9008" customFormat="1" ht="16" customHeight="1" x14ac:dyDescent="0.2"/>
    <row r="9009" customFormat="1" ht="16" customHeight="1" x14ac:dyDescent="0.2"/>
    <row r="9010" customFormat="1" ht="16" customHeight="1" x14ac:dyDescent="0.2"/>
    <row r="9011" customFormat="1" ht="16" customHeight="1" x14ac:dyDescent="0.2"/>
    <row r="9012" customFormat="1" ht="16" customHeight="1" x14ac:dyDescent="0.2"/>
    <row r="9013" customFormat="1" ht="16" customHeight="1" x14ac:dyDescent="0.2"/>
    <row r="9014" customFormat="1" ht="16" customHeight="1" x14ac:dyDescent="0.2"/>
    <row r="9015" customFormat="1" ht="16" customHeight="1" x14ac:dyDescent="0.2"/>
    <row r="9016" customFormat="1" ht="16" customHeight="1" x14ac:dyDescent="0.2"/>
    <row r="9017" customFormat="1" ht="16" customHeight="1" x14ac:dyDescent="0.2"/>
    <row r="9018" customFormat="1" ht="16" customHeight="1" x14ac:dyDescent="0.2"/>
    <row r="9019" customFormat="1" ht="16" customHeight="1" x14ac:dyDescent="0.2"/>
    <row r="9020" customFormat="1" ht="16" customHeight="1" x14ac:dyDescent="0.2"/>
    <row r="9021" customFormat="1" ht="16" customHeight="1" x14ac:dyDescent="0.2"/>
    <row r="9022" customFormat="1" ht="16" customHeight="1" x14ac:dyDescent="0.2"/>
    <row r="9023" customFormat="1" ht="16" customHeight="1" x14ac:dyDescent="0.2"/>
    <row r="9024" customFormat="1" ht="16" customHeight="1" x14ac:dyDescent="0.2"/>
    <row r="9025" customFormat="1" ht="16" customHeight="1" x14ac:dyDescent="0.2"/>
    <row r="9026" customFormat="1" ht="16" customHeight="1" x14ac:dyDescent="0.2"/>
    <row r="9027" customFormat="1" ht="16" customHeight="1" x14ac:dyDescent="0.2"/>
    <row r="9028" customFormat="1" ht="16" customHeight="1" x14ac:dyDescent="0.2"/>
    <row r="9029" customFormat="1" ht="16" customHeight="1" x14ac:dyDescent="0.2"/>
    <row r="9030" customFormat="1" ht="16" customHeight="1" x14ac:dyDescent="0.2"/>
    <row r="9031" customFormat="1" ht="16" customHeight="1" x14ac:dyDescent="0.2"/>
    <row r="9032" customFormat="1" ht="16" customHeight="1" x14ac:dyDescent="0.2"/>
    <row r="9033" customFormat="1" ht="16" customHeight="1" x14ac:dyDescent="0.2"/>
    <row r="9034" customFormat="1" ht="16" customHeight="1" x14ac:dyDescent="0.2"/>
    <row r="9035" customFormat="1" ht="16" customHeight="1" x14ac:dyDescent="0.2"/>
    <row r="9036" customFormat="1" ht="16" customHeight="1" x14ac:dyDescent="0.2"/>
    <row r="9037" customFormat="1" ht="16" customHeight="1" x14ac:dyDescent="0.2"/>
    <row r="9038" customFormat="1" ht="16" customHeight="1" x14ac:dyDescent="0.2"/>
    <row r="9039" customFormat="1" ht="16" customHeight="1" x14ac:dyDescent="0.2"/>
    <row r="9040" customFormat="1" ht="16" customHeight="1" x14ac:dyDescent="0.2"/>
    <row r="9041" customFormat="1" ht="16" customHeight="1" x14ac:dyDescent="0.2"/>
    <row r="9042" customFormat="1" ht="16" customHeight="1" x14ac:dyDescent="0.2"/>
    <row r="9043" customFormat="1" ht="16" customHeight="1" x14ac:dyDescent="0.2"/>
    <row r="9044" customFormat="1" ht="16" customHeight="1" x14ac:dyDescent="0.2"/>
    <row r="9045" customFormat="1" ht="16" customHeight="1" x14ac:dyDescent="0.2"/>
    <row r="9046" customFormat="1" ht="16" customHeight="1" x14ac:dyDescent="0.2"/>
    <row r="9047" customFormat="1" ht="16" customHeight="1" x14ac:dyDescent="0.2"/>
    <row r="9048" customFormat="1" ht="16" customHeight="1" x14ac:dyDescent="0.2"/>
    <row r="9049" customFormat="1" ht="16" customHeight="1" x14ac:dyDescent="0.2"/>
    <row r="9050" customFormat="1" ht="16" customHeight="1" x14ac:dyDescent="0.2"/>
    <row r="9051" customFormat="1" ht="16" customHeight="1" x14ac:dyDescent="0.2"/>
    <row r="9052" customFormat="1" ht="16" customHeight="1" x14ac:dyDescent="0.2"/>
    <row r="9053" customFormat="1" ht="16" customHeight="1" x14ac:dyDescent="0.2"/>
    <row r="9054" customFormat="1" ht="16" customHeight="1" x14ac:dyDescent="0.2"/>
    <row r="9055" customFormat="1" ht="16" customHeight="1" x14ac:dyDescent="0.2"/>
    <row r="9056" customFormat="1" ht="16" customHeight="1" x14ac:dyDescent="0.2"/>
    <row r="9057" customFormat="1" ht="16" customHeight="1" x14ac:dyDescent="0.2"/>
    <row r="9058" customFormat="1" ht="16" customHeight="1" x14ac:dyDescent="0.2"/>
    <row r="9059" customFormat="1" ht="16" customHeight="1" x14ac:dyDescent="0.2"/>
    <row r="9060" customFormat="1" ht="16" customHeight="1" x14ac:dyDescent="0.2"/>
    <row r="9061" customFormat="1" ht="16" customHeight="1" x14ac:dyDescent="0.2"/>
    <row r="9062" customFormat="1" ht="16" customHeight="1" x14ac:dyDescent="0.2"/>
    <row r="9063" customFormat="1" ht="16" customHeight="1" x14ac:dyDescent="0.2"/>
    <row r="9064" customFormat="1" ht="16" customHeight="1" x14ac:dyDescent="0.2"/>
    <row r="9065" customFormat="1" ht="16" customHeight="1" x14ac:dyDescent="0.2"/>
    <row r="9066" customFormat="1" ht="16" customHeight="1" x14ac:dyDescent="0.2"/>
    <row r="9067" customFormat="1" ht="16" customHeight="1" x14ac:dyDescent="0.2"/>
    <row r="9068" customFormat="1" ht="16" customHeight="1" x14ac:dyDescent="0.2"/>
    <row r="9069" customFormat="1" ht="16" customHeight="1" x14ac:dyDescent="0.2"/>
    <row r="9070" customFormat="1" ht="16" customHeight="1" x14ac:dyDescent="0.2"/>
    <row r="9071" customFormat="1" ht="16" customHeight="1" x14ac:dyDescent="0.2"/>
    <row r="9072" customFormat="1" ht="16" customHeight="1" x14ac:dyDescent="0.2"/>
    <row r="9073" customFormat="1" ht="16" customHeight="1" x14ac:dyDescent="0.2"/>
    <row r="9074" customFormat="1" ht="16" customHeight="1" x14ac:dyDescent="0.2"/>
    <row r="9075" customFormat="1" ht="16" customHeight="1" x14ac:dyDescent="0.2"/>
    <row r="9076" customFormat="1" ht="16" customHeight="1" x14ac:dyDescent="0.2"/>
    <row r="9077" customFormat="1" ht="16" customHeight="1" x14ac:dyDescent="0.2"/>
    <row r="9078" customFormat="1" ht="16" customHeight="1" x14ac:dyDescent="0.2"/>
    <row r="9079" customFormat="1" ht="16" customHeight="1" x14ac:dyDescent="0.2"/>
    <row r="9080" customFormat="1" ht="16" customHeight="1" x14ac:dyDescent="0.2"/>
    <row r="9081" customFormat="1" ht="16" customHeight="1" x14ac:dyDescent="0.2"/>
    <row r="9082" customFormat="1" ht="16" customHeight="1" x14ac:dyDescent="0.2"/>
    <row r="9083" customFormat="1" ht="16" customHeight="1" x14ac:dyDescent="0.2"/>
    <row r="9084" customFormat="1" ht="16" customHeight="1" x14ac:dyDescent="0.2"/>
    <row r="9085" customFormat="1" ht="16" customHeight="1" x14ac:dyDescent="0.2"/>
    <row r="9086" customFormat="1" ht="16" customHeight="1" x14ac:dyDescent="0.2"/>
    <row r="9087" customFormat="1" ht="16" customHeight="1" x14ac:dyDescent="0.2"/>
    <row r="9088" customFormat="1" ht="16" customHeight="1" x14ac:dyDescent="0.2"/>
    <row r="9089" customFormat="1" ht="16" customHeight="1" x14ac:dyDescent="0.2"/>
    <row r="9090" customFormat="1" ht="16" customHeight="1" x14ac:dyDescent="0.2"/>
    <row r="9091" customFormat="1" ht="16" customHeight="1" x14ac:dyDescent="0.2"/>
    <row r="9092" customFormat="1" ht="16" customHeight="1" x14ac:dyDescent="0.2"/>
    <row r="9093" customFormat="1" ht="16" customHeight="1" x14ac:dyDescent="0.2"/>
    <row r="9094" customFormat="1" ht="16" customHeight="1" x14ac:dyDescent="0.2"/>
    <row r="9095" customFormat="1" ht="16" customHeight="1" x14ac:dyDescent="0.2"/>
    <row r="9096" customFormat="1" ht="16" customHeight="1" x14ac:dyDescent="0.2"/>
    <row r="9097" customFormat="1" ht="16" customHeight="1" x14ac:dyDescent="0.2"/>
    <row r="9098" customFormat="1" ht="16" customHeight="1" x14ac:dyDescent="0.2"/>
    <row r="9099" customFormat="1" ht="16" customHeight="1" x14ac:dyDescent="0.2"/>
    <row r="9100" customFormat="1" ht="16" customHeight="1" x14ac:dyDescent="0.2"/>
    <row r="9101" customFormat="1" ht="16" customHeight="1" x14ac:dyDescent="0.2"/>
    <row r="9102" customFormat="1" ht="16" customHeight="1" x14ac:dyDescent="0.2"/>
    <row r="9103" customFormat="1" ht="16" customHeight="1" x14ac:dyDescent="0.2"/>
    <row r="9104" customFormat="1" ht="16" customHeight="1" x14ac:dyDescent="0.2"/>
    <row r="9105" customFormat="1" ht="16" customHeight="1" x14ac:dyDescent="0.2"/>
    <row r="9106" customFormat="1" ht="16" customHeight="1" x14ac:dyDescent="0.2"/>
    <row r="9107" customFormat="1" ht="16" customHeight="1" x14ac:dyDescent="0.2"/>
    <row r="9108" customFormat="1" ht="16" customHeight="1" x14ac:dyDescent="0.2"/>
    <row r="9109" customFormat="1" ht="16" customHeight="1" x14ac:dyDescent="0.2"/>
    <row r="9110" customFormat="1" ht="16" customHeight="1" x14ac:dyDescent="0.2"/>
    <row r="9111" customFormat="1" ht="16" customHeight="1" x14ac:dyDescent="0.2"/>
    <row r="9112" customFormat="1" ht="16" customHeight="1" x14ac:dyDescent="0.2"/>
    <row r="9113" customFormat="1" ht="16" customHeight="1" x14ac:dyDescent="0.2"/>
    <row r="9114" customFormat="1" ht="16" customHeight="1" x14ac:dyDescent="0.2"/>
    <row r="9115" customFormat="1" ht="16" customHeight="1" x14ac:dyDescent="0.2"/>
    <row r="9116" customFormat="1" ht="16" customHeight="1" x14ac:dyDescent="0.2"/>
    <row r="9117" customFormat="1" ht="16" customHeight="1" x14ac:dyDescent="0.2"/>
    <row r="9118" customFormat="1" ht="16" customHeight="1" x14ac:dyDescent="0.2"/>
    <row r="9119" customFormat="1" ht="16" customHeight="1" x14ac:dyDescent="0.2"/>
    <row r="9120" customFormat="1" ht="16" customHeight="1" x14ac:dyDescent="0.2"/>
    <row r="9121" customFormat="1" ht="16" customHeight="1" x14ac:dyDescent="0.2"/>
    <row r="9122" customFormat="1" ht="16" customHeight="1" x14ac:dyDescent="0.2"/>
    <row r="9123" customFormat="1" ht="16" customHeight="1" x14ac:dyDescent="0.2"/>
    <row r="9124" customFormat="1" ht="16" customHeight="1" x14ac:dyDescent="0.2"/>
    <row r="9125" customFormat="1" ht="16" customHeight="1" x14ac:dyDescent="0.2"/>
    <row r="9126" customFormat="1" ht="16" customHeight="1" x14ac:dyDescent="0.2"/>
    <row r="9127" customFormat="1" ht="16" customHeight="1" x14ac:dyDescent="0.2"/>
    <row r="9128" customFormat="1" ht="16" customHeight="1" x14ac:dyDescent="0.2"/>
    <row r="9129" customFormat="1" ht="16" customHeight="1" x14ac:dyDescent="0.2"/>
    <row r="9130" customFormat="1" ht="16" customHeight="1" x14ac:dyDescent="0.2"/>
    <row r="9131" customFormat="1" ht="16" customHeight="1" x14ac:dyDescent="0.2"/>
    <row r="9132" customFormat="1" ht="16" customHeight="1" x14ac:dyDescent="0.2"/>
    <row r="9133" customFormat="1" ht="16" customHeight="1" x14ac:dyDescent="0.2"/>
    <row r="9134" customFormat="1" ht="16" customHeight="1" x14ac:dyDescent="0.2"/>
    <row r="9135" customFormat="1" ht="16" customHeight="1" x14ac:dyDescent="0.2"/>
    <row r="9136" customFormat="1" ht="16" customHeight="1" x14ac:dyDescent="0.2"/>
    <row r="9137" customFormat="1" ht="16" customHeight="1" x14ac:dyDescent="0.2"/>
    <row r="9138" customFormat="1" ht="16" customHeight="1" x14ac:dyDescent="0.2"/>
    <row r="9139" customFormat="1" ht="16" customHeight="1" x14ac:dyDescent="0.2"/>
    <row r="9140" customFormat="1" ht="16" customHeight="1" x14ac:dyDescent="0.2"/>
    <row r="9141" customFormat="1" ht="16" customHeight="1" x14ac:dyDescent="0.2"/>
    <row r="9142" customFormat="1" ht="16" customHeight="1" x14ac:dyDescent="0.2"/>
    <row r="9143" customFormat="1" ht="16" customHeight="1" x14ac:dyDescent="0.2"/>
    <row r="9144" customFormat="1" ht="16" customHeight="1" x14ac:dyDescent="0.2"/>
    <row r="9145" customFormat="1" ht="16" customHeight="1" x14ac:dyDescent="0.2"/>
    <row r="9146" customFormat="1" ht="16" customHeight="1" x14ac:dyDescent="0.2"/>
    <row r="9147" customFormat="1" ht="16" customHeight="1" x14ac:dyDescent="0.2"/>
    <row r="9148" customFormat="1" ht="16" customHeight="1" x14ac:dyDescent="0.2"/>
    <row r="9149" customFormat="1" ht="16" customHeight="1" x14ac:dyDescent="0.2"/>
    <row r="9150" customFormat="1" ht="16" customHeight="1" x14ac:dyDescent="0.2"/>
    <row r="9151" customFormat="1" ht="16" customHeight="1" x14ac:dyDescent="0.2"/>
    <row r="9152" customFormat="1" ht="16" customHeight="1" x14ac:dyDescent="0.2"/>
    <row r="9153" customFormat="1" ht="16" customHeight="1" x14ac:dyDescent="0.2"/>
    <row r="9154" customFormat="1" ht="16" customHeight="1" x14ac:dyDescent="0.2"/>
    <row r="9155" customFormat="1" ht="16" customHeight="1" x14ac:dyDescent="0.2"/>
    <row r="9156" customFormat="1" ht="16" customHeight="1" x14ac:dyDescent="0.2"/>
    <row r="9157" customFormat="1" ht="16" customHeight="1" x14ac:dyDescent="0.2"/>
    <row r="9158" customFormat="1" ht="16" customHeight="1" x14ac:dyDescent="0.2"/>
    <row r="9159" customFormat="1" ht="16" customHeight="1" x14ac:dyDescent="0.2"/>
    <row r="9160" customFormat="1" ht="16" customHeight="1" x14ac:dyDescent="0.2"/>
    <row r="9161" customFormat="1" ht="16" customHeight="1" x14ac:dyDescent="0.2"/>
    <row r="9162" customFormat="1" ht="16" customHeight="1" x14ac:dyDescent="0.2"/>
    <row r="9163" customFormat="1" ht="16" customHeight="1" x14ac:dyDescent="0.2"/>
    <row r="9164" customFormat="1" ht="16" customHeight="1" x14ac:dyDescent="0.2"/>
    <row r="9165" customFormat="1" ht="16" customHeight="1" x14ac:dyDescent="0.2"/>
    <row r="9166" customFormat="1" ht="16" customHeight="1" x14ac:dyDescent="0.2"/>
    <row r="9167" customFormat="1" ht="16" customHeight="1" x14ac:dyDescent="0.2"/>
    <row r="9168" customFormat="1" ht="16" customHeight="1" x14ac:dyDescent="0.2"/>
    <row r="9169" customFormat="1" ht="16" customHeight="1" x14ac:dyDescent="0.2"/>
    <row r="9170" customFormat="1" ht="16" customHeight="1" x14ac:dyDescent="0.2"/>
    <row r="9171" customFormat="1" ht="16" customHeight="1" x14ac:dyDescent="0.2"/>
    <row r="9172" customFormat="1" ht="16" customHeight="1" x14ac:dyDescent="0.2"/>
    <row r="9173" customFormat="1" ht="16" customHeight="1" x14ac:dyDescent="0.2"/>
    <row r="9174" customFormat="1" ht="16" customHeight="1" x14ac:dyDescent="0.2"/>
    <row r="9175" customFormat="1" ht="16" customHeight="1" x14ac:dyDescent="0.2"/>
    <row r="9176" customFormat="1" ht="16" customHeight="1" x14ac:dyDescent="0.2"/>
    <row r="9177" customFormat="1" ht="16" customHeight="1" x14ac:dyDescent="0.2"/>
    <row r="9178" customFormat="1" ht="16" customHeight="1" x14ac:dyDescent="0.2"/>
    <row r="9179" customFormat="1" ht="16" customHeight="1" x14ac:dyDescent="0.2"/>
    <row r="9180" customFormat="1" ht="16" customHeight="1" x14ac:dyDescent="0.2"/>
    <row r="9181" customFormat="1" ht="16" customHeight="1" x14ac:dyDescent="0.2"/>
    <row r="9182" customFormat="1" ht="16" customHeight="1" x14ac:dyDescent="0.2"/>
    <row r="9183" customFormat="1" ht="16" customHeight="1" x14ac:dyDescent="0.2"/>
    <row r="9184" customFormat="1" ht="16" customHeight="1" x14ac:dyDescent="0.2"/>
    <row r="9185" customFormat="1" ht="16" customHeight="1" x14ac:dyDescent="0.2"/>
    <row r="9186" customFormat="1" ht="16" customHeight="1" x14ac:dyDescent="0.2"/>
    <row r="9187" customFormat="1" ht="16" customHeight="1" x14ac:dyDescent="0.2"/>
    <row r="9188" customFormat="1" ht="16" customHeight="1" x14ac:dyDescent="0.2"/>
    <row r="9189" customFormat="1" ht="16" customHeight="1" x14ac:dyDescent="0.2"/>
    <row r="9190" customFormat="1" ht="16" customHeight="1" x14ac:dyDescent="0.2"/>
    <row r="9191" customFormat="1" ht="16" customHeight="1" x14ac:dyDescent="0.2"/>
    <row r="9192" customFormat="1" ht="16" customHeight="1" x14ac:dyDescent="0.2"/>
    <row r="9193" customFormat="1" ht="16" customHeight="1" x14ac:dyDescent="0.2"/>
    <row r="9194" customFormat="1" ht="16" customHeight="1" x14ac:dyDescent="0.2"/>
    <row r="9195" customFormat="1" ht="16" customHeight="1" x14ac:dyDescent="0.2"/>
    <row r="9196" customFormat="1" ht="16" customHeight="1" x14ac:dyDescent="0.2"/>
    <row r="9197" customFormat="1" ht="16" customHeight="1" x14ac:dyDescent="0.2"/>
    <row r="9198" customFormat="1" ht="16" customHeight="1" x14ac:dyDescent="0.2"/>
    <row r="9199" customFormat="1" ht="16" customHeight="1" x14ac:dyDescent="0.2"/>
    <row r="9200" customFormat="1" ht="16" customHeight="1" x14ac:dyDescent="0.2"/>
    <row r="9201" customFormat="1" ht="16" customHeight="1" x14ac:dyDescent="0.2"/>
    <row r="9202" customFormat="1" ht="16" customHeight="1" x14ac:dyDescent="0.2"/>
    <row r="9203" customFormat="1" ht="16" customHeight="1" x14ac:dyDescent="0.2"/>
    <row r="9204" customFormat="1" ht="16" customHeight="1" x14ac:dyDescent="0.2"/>
    <row r="9205" customFormat="1" ht="16" customHeight="1" x14ac:dyDescent="0.2"/>
    <row r="9206" customFormat="1" ht="16" customHeight="1" x14ac:dyDescent="0.2"/>
    <row r="9207" customFormat="1" ht="16" customHeight="1" x14ac:dyDescent="0.2"/>
    <row r="9208" customFormat="1" ht="16" customHeight="1" x14ac:dyDescent="0.2"/>
    <row r="9209" customFormat="1" ht="16" customHeight="1" x14ac:dyDescent="0.2"/>
    <row r="9210" customFormat="1" ht="16" customHeight="1" x14ac:dyDescent="0.2"/>
    <row r="9211" customFormat="1" ht="16" customHeight="1" x14ac:dyDescent="0.2"/>
    <row r="9212" customFormat="1" ht="16" customHeight="1" x14ac:dyDescent="0.2"/>
    <row r="9213" customFormat="1" ht="16" customHeight="1" x14ac:dyDescent="0.2"/>
    <row r="9214" customFormat="1" ht="16" customHeight="1" x14ac:dyDescent="0.2"/>
    <row r="9215" customFormat="1" ht="16" customHeight="1" x14ac:dyDescent="0.2"/>
    <row r="9216" customFormat="1" ht="16" customHeight="1" x14ac:dyDescent="0.2"/>
    <row r="9217" customFormat="1" ht="16" customHeight="1" x14ac:dyDescent="0.2"/>
    <row r="9218" customFormat="1" ht="16" customHeight="1" x14ac:dyDescent="0.2"/>
    <row r="9219" customFormat="1" ht="16" customHeight="1" x14ac:dyDescent="0.2"/>
    <row r="9220" customFormat="1" ht="16" customHeight="1" x14ac:dyDescent="0.2"/>
    <row r="9221" customFormat="1" ht="16" customHeight="1" x14ac:dyDescent="0.2"/>
    <row r="9222" customFormat="1" ht="16" customHeight="1" x14ac:dyDescent="0.2"/>
    <row r="9223" customFormat="1" ht="16" customHeight="1" x14ac:dyDescent="0.2"/>
    <row r="9224" customFormat="1" ht="16" customHeight="1" x14ac:dyDescent="0.2"/>
    <row r="9225" customFormat="1" ht="16" customHeight="1" x14ac:dyDescent="0.2"/>
    <row r="9226" customFormat="1" ht="16" customHeight="1" x14ac:dyDescent="0.2"/>
    <row r="9227" customFormat="1" ht="16" customHeight="1" x14ac:dyDescent="0.2"/>
    <row r="9228" customFormat="1" ht="16" customHeight="1" x14ac:dyDescent="0.2"/>
    <row r="9229" customFormat="1" ht="16" customHeight="1" x14ac:dyDescent="0.2"/>
    <row r="9230" customFormat="1" ht="16" customHeight="1" x14ac:dyDescent="0.2"/>
    <row r="9231" customFormat="1" ht="16" customHeight="1" x14ac:dyDescent="0.2"/>
    <row r="9232" customFormat="1" ht="16" customHeight="1" x14ac:dyDescent="0.2"/>
    <row r="9233" customFormat="1" ht="16" customHeight="1" x14ac:dyDescent="0.2"/>
    <row r="9234" customFormat="1" ht="16" customHeight="1" x14ac:dyDescent="0.2"/>
    <row r="9235" customFormat="1" ht="16" customHeight="1" x14ac:dyDescent="0.2"/>
    <row r="9236" customFormat="1" ht="16" customHeight="1" x14ac:dyDescent="0.2"/>
    <row r="9237" customFormat="1" ht="16" customHeight="1" x14ac:dyDescent="0.2"/>
    <row r="9238" customFormat="1" ht="16" customHeight="1" x14ac:dyDescent="0.2"/>
    <row r="9239" customFormat="1" ht="16" customHeight="1" x14ac:dyDescent="0.2"/>
    <row r="9240" customFormat="1" ht="16" customHeight="1" x14ac:dyDescent="0.2"/>
    <row r="9241" customFormat="1" ht="16" customHeight="1" x14ac:dyDescent="0.2"/>
    <row r="9242" customFormat="1" ht="16" customHeight="1" x14ac:dyDescent="0.2"/>
    <row r="9243" customFormat="1" ht="16" customHeight="1" x14ac:dyDescent="0.2"/>
    <row r="9244" customFormat="1" ht="16" customHeight="1" x14ac:dyDescent="0.2"/>
    <row r="9245" customFormat="1" ht="16" customHeight="1" x14ac:dyDescent="0.2"/>
    <row r="9246" customFormat="1" ht="16" customHeight="1" x14ac:dyDescent="0.2"/>
    <row r="9247" customFormat="1" ht="16" customHeight="1" x14ac:dyDescent="0.2"/>
    <row r="9248" customFormat="1" ht="16" customHeight="1" x14ac:dyDescent="0.2"/>
    <row r="9249" customFormat="1" ht="16" customHeight="1" x14ac:dyDescent="0.2"/>
    <row r="9250" customFormat="1" ht="16" customHeight="1" x14ac:dyDescent="0.2"/>
    <row r="9251" customFormat="1" ht="16" customHeight="1" x14ac:dyDescent="0.2"/>
    <row r="9252" customFormat="1" ht="16" customHeight="1" x14ac:dyDescent="0.2"/>
    <row r="9253" customFormat="1" ht="16" customHeight="1" x14ac:dyDescent="0.2"/>
    <row r="9254" customFormat="1" ht="16" customHeight="1" x14ac:dyDescent="0.2"/>
    <row r="9255" customFormat="1" ht="16" customHeight="1" x14ac:dyDescent="0.2"/>
    <row r="9256" customFormat="1" ht="16" customHeight="1" x14ac:dyDescent="0.2"/>
    <row r="9257" customFormat="1" ht="16" customHeight="1" x14ac:dyDescent="0.2"/>
    <row r="9258" customFormat="1" ht="16" customHeight="1" x14ac:dyDescent="0.2"/>
    <row r="9259" customFormat="1" ht="16" customHeight="1" x14ac:dyDescent="0.2"/>
    <row r="9260" customFormat="1" ht="16" customHeight="1" x14ac:dyDescent="0.2"/>
    <row r="9261" customFormat="1" ht="16" customHeight="1" x14ac:dyDescent="0.2"/>
    <row r="9262" customFormat="1" ht="16" customHeight="1" x14ac:dyDescent="0.2"/>
    <row r="9263" customFormat="1" ht="16" customHeight="1" x14ac:dyDescent="0.2"/>
    <row r="9264" customFormat="1" ht="16" customHeight="1" x14ac:dyDescent="0.2"/>
    <row r="9265" customFormat="1" ht="16" customHeight="1" x14ac:dyDescent="0.2"/>
    <row r="9266" customFormat="1" ht="16" customHeight="1" x14ac:dyDescent="0.2"/>
    <row r="9267" customFormat="1" ht="16" customHeight="1" x14ac:dyDescent="0.2"/>
    <row r="9268" customFormat="1" ht="16" customHeight="1" x14ac:dyDescent="0.2"/>
    <row r="9269" customFormat="1" ht="16" customHeight="1" x14ac:dyDescent="0.2"/>
    <row r="9270" customFormat="1" ht="16" customHeight="1" x14ac:dyDescent="0.2"/>
    <row r="9271" customFormat="1" ht="16" customHeight="1" x14ac:dyDescent="0.2"/>
    <row r="9272" customFormat="1" ht="16" customHeight="1" x14ac:dyDescent="0.2"/>
    <row r="9273" customFormat="1" ht="16" customHeight="1" x14ac:dyDescent="0.2"/>
    <row r="9274" customFormat="1" ht="16" customHeight="1" x14ac:dyDescent="0.2"/>
    <row r="9275" customFormat="1" ht="16" customHeight="1" x14ac:dyDescent="0.2"/>
    <row r="9276" customFormat="1" ht="16" customHeight="1" x14ac:dyDescent="0.2"/>
    <row r="9277" customFormat="1" ht="16" customHeight="1" x14ac:dyDescent="0.2"/>
    <row r="9278" customFormat="1" ht="16" customHeight="1" x14ac:dyDescent="0.2"/>
    <row r="9279" customFormat="1" ht="16" customHeight="1" x14ac:dyDescent="0.2"/>
    <row r="9280" customFormat="1" ht="16" customHeight="1" x14ac:dyDescent="0.2"/>
    <row r="9281" customFormat="1" ht="16" customHeight="1" x14ac:dyDescent="0.2"/>
    <row r="9282" customFormat="1" ht="16" customHeight="1" x14ac:dyDescent="0.2"/>
    <row r="9283" customFormat="1" ht="16" customHeight="1" x14ac:dyDescent="0.2"/>
    <row r="9284" customFormat="1" ht="16" customHeight="1" x14ac:dyDescent="0.2"/>
    <row r="9285" customFormat="1" ht="16" customHeight="1" x14ac:dyDescent="0.2"/>
    <row r="9286" customFormat="1" ht="16" customHeight="1" x14ac:dyDescent="0.2"/>
    <row r="9287" customFormat="1" ht="16" customHeight="1" x14ac:dyDescent="0.2"/>
    <row r="9288" customFormat="1" ht="16" customHeight="1" x14ac:dyDescent="0.2"/>
    <row r="9289" customFormat="1" ht="16" customHeight="1" x14ac:dyDescent="0.2"/>
    <row r="9290" customFormat="1" ht="16" customHeight="1" x14ac:dyDescent="0.2"/>
    <row r="9291" customFormat="1" ht="16" customHeight="1" x14ac:dyDescent="0.2"/>
    <row r="9292" customFormat="1" ht="16" customHeight="1" x14ac:dyDescent="0.2"/>
    <row r="9293" customFormat="1" ht="16" customHeight="1" x14ac:dyDescent="0.2"/>
    <row r="9294" customFormat="1" ht="16" customHeight="1" x14ac:dyDescent="0.2"/>
    <row r="9295" customFormat="1" ht="16" customHeight="1" x14ac:dyDescent="0.2"/>
    <row r="9296" customFormat="1" ht="16" customHeight="1" x14ac:dyDescent="0.2"/>
    <row r="9297" customFormat="1" ht="16" customHeight="1" x14ac:dyDescent="0.2"/>
    <row r="9298" customFormat="1" ht="16" customHeight="1" x14ac:dyDescent="0.2"/>
    <row r="9299" customFormat="1" ht="16" customHeight="1" x14ac:dyDescent="0.2"/>
    <row r="9300" customFormat="1" ht="16" customHeight="1" x14ac:dyDescent="0.2"/>
    <row r="9301" customFormat="1" ht="16" customHeight="1" x14ac:dyDescent="0.2"/>
    <row r="9302" customFormat="1" ht="16" customHeight="1" x14ac:dyDescent="0.2"/>
    <row r="9303" customFormat="1" ht="16" customHeight="1" x14ac:dyDescent="0.2"/>
    <row r="9304" customFormat="1" ht="16" customHeight="1" x14ac:dyDescent="0.2"/>
    <row r="9305" customFormat="1" ht="16" customHeight="1" x14ac:dyDescent="0.2"/>
    <row r="9306" customFormat="1" ht="16" customHeight="1" x14ac:dyDescent="0.2"/>
    <row r="9307" customFormat="1" ht="16" customHeight="1" x14ac:dyDescent="0.2"/>
    <row r="9308" customFormat="1" ht="16" customHeight="1" x14ac:dyDescent="0.2"/>
    <row r="9309" customFormat="1" ht="16" customHeight="1" x14ac:dyDescent="0.2"/>
    <row r="9310" customFormat="1" ht="16" customHeight="1" x14ac:dyDescent="0.2"/>
    <row r="9311" customFormat="1" ht="16" customHeight="1" x14ac:dyDescent="0.2"/>
    <row r="9312" customFormat="1" ht="16" customHeight="1" x14ac:dyDescent="0.2"/>
    <row r="9313" customFormat="1" ht="16" customHeight="1" x14ac:dyDescent="0.2"/>
    <row r="9314" customFormat="1" ht="16" customHeight="1" x14ac:dyDescent="0.2"/>
    <row r="9315" customFormat="1" ht="16" customHeight="1" x14ac:dyDescent="0.2"/>
    <row r="9316" customFormat="1" ht="16" customHeight="1" x14ac:dyDescent="0.2"/>
    <row r="9317" customFormat="1" ht="16" customHeight="1" x14ac:dyDescent="0.2"/>
    <row r="9318" customFormat="1" ht="16" customHeight="1" x14ac:dyDescent="0.2"/>
    <row r="9319" customFormat="1" ht="16" customHeight="1" x14ac:dyDescent="0.2"/>
    <row r="9320" customFormat="1" ht="16" customHeight="1" x14ac:dyDescent="0.2"/>
    <row r="9321" customFormat="1" ht="16" customHeight="1" x14ac:dyDescent="0.2"/>
    <row r="9322" customFormat="1" ht="16" customHeight="1" x14ac:dyDescent="0.2"/>
    <row r="9323" customFormat="1" ht="16" customHeight="1" x14ac:dyDescent="0.2"/>
    <row r="9324" customFormat="1" ht="16" customHeight="1" x14ac:dyDescent="0.2"/>
    <row r="9325" customFormat="1" ht="16" customHeight="1" x14ac:dyDescent="0.2"/>
    <row r="9326" customFormat="1" ht="16" customHeight="1" x14ac:dyDescent="0.2"/>
    <row r="9327" customFormat="1" ht="16" customHeight="1" x14ac:dyDescent="0.2"/>
    <row r="9328" customFormat="1" ht="16" customHeight="1" x14ac:dyDescent="0.2"/>
    <row r="9329" customFormat="1" ht="16" customHeight="1" x14ac:dyDescent="0.2"/>
    <row r="9330" customFormat="1" ht="16" customHeight="1" x14ac:dyDescent="0.2"/>
    <row r="9331" customFormat="1" ht="16" customHeight="1" x14ac:dyDescent="0.2"/>
    <row r="9332" customFormat="1" ht="16" customHeight="1" x14ac:dyDescent="0.2"/>
    <row r="9333" customFormat="1" ht="16" customHeight="1" x14ac:dyDescent="0.2"/>
    <row r="9334" customFormat="1" ht="16" customHeight="1" x14ac:dyDescent="0.2"/>
    <row r="9335" customFormat="1" ht="16" customHeight="1" x14ac:dyDescent="0.2"/>
    <row r="9336" customFormat="1" ht="16" customHeight="1" x14ac:dyDescent="0.2"/>
    <row r="9337" customFormat="1" ht="16" customHeight="1" x14ac:dyDescent="0.2"/>
    <row r="9338" customFormat="1" ht="16" customHeight="1" x14ac:dyDescent="0.2"/>
    <row r="9339" customFormat="1" ht="16" customHeight="1" x14ac:dyDescent="0.2"/>
    <row r="9340" customFormat="1" ht="16" customHeight="1" x14ac:dyDescent="0.2"/>
    <row r="9341" customFormat="1" ht="16" customHeight="1" x14ac:dyDescent="0.2"/>
    <row r="9342" customFormat="1" ht="16" customHeight="1" x14ac:dyDescent="0.2"/>
    <row r="9343" customFormat="1" ht="16" customHeight="1" x14ac:dyDescent="0.2"/>
    <row r="9344" customFormat="1" ht="16" customHeight="1" x14ac:dyDescent="0.2"/>
    <row r="9345" customFormat="1" ht="16" customHeight="1" x14ac:dyDescent="0.2"/>
    <row r="9346" customFormat="1" ht="16" customHeight="1" x14ac:dyDescent="0.2"/>
    <row r="9347" customFormat="1" ht="16" customHeight="1" x14ac:dyDescent="0.2"/>
    <row r="9348" customFormat="1" ht="16" customHeight="1" x14ac:dyDescent="0.2"/>
    <row r="9349" customFormat="1" ht="16" customHeight="1" x14ac:dyDescent="0.2"/>
    <row r="9350" customFormat="1" ht="16" customHeight="1" x14ac:dyDescent="0.2"/>
    <row r="9351" customFormat="1" ht="16" customHeight="1" x14ac:dyDescent="0.2"/>
    <row r="9352" customFormat="1" ht="16" customHeight="1" x14ac:dyDescent="0.2"/>
    <row r="9353" customFormat="1" ht="16" customHeight="1" x14ac:dyDescent="0.2"/>
    <row r="9354" customFormat="1" ht="16" customHeight="1" x14ac:dyDescent="0.2"/>
    <row r="9355" customFormat="1" ht="16" customHeight="1" x14ac:dyDescent="0.2"/>
    <row r="9356" customFormat="1" ht="16" customHeight="1" x14ac:dyDescent="0.2"/>
    <row r="9357" customFormat="1" ht="16" customHeight="1" x14ac:dyDescent="0.2"/>
    <row r="9358" customFormat="1" ht="16" customHeight="1" x14ac:dyDescent="0.2"/>
    <row r="9359" customFormat="1" ht="16" customHeight="1" x14ac:dyDescent="0.2"/>
    <row r="9360" customFormat="1" ht="16" customHeight="1" x14ac:dyDescent="0.2"/>
    <row r="9361" customFormat="1" ht="16" customHeight="1" x14ac:dyDescent="0.2"/>
    <row r="9362" customFormat="1" ht="16" customHeight="1" x14ac:dyDescent="0.2"/>
    <row r="9363" customFormat="1" ht="16" customHeight="1" x14ac:dyDescent="0.2"/>
    <row r="9364" customFormat="1" ht="16" customHeight="1" x14ac:dyDescent="0.2"/>
    <row r="9365" customFormat="1" ht="16" customHeight="1" x14ac:dyDescent="0.2"/>
    <row r="9366" customFormat="1" ht="16" customHeight="1" x14ac:dyDescent="0.2"/>
    <row r="9367" customFormat="1" ht="16" customHeight="1" x14ac:dyDescent="0.2"/>
    <row r="9368" customFormat="1" ht="16" customHeight="1" x14ac:dyDescent="0.2"/>
    <row r="9369" customFormat="1" ht="16" customHeight="1" x14ac:dyDescent="0.2"/>
    <row r="9370" customFormat="1" ht="16" customHeight="1" x14ac:dyDescent="0.2"/>
    <row r="9371" customFormat="1" ht="16" customHeight="1" x14ac:dyDescent="0.2"/>
    <row r="9372" customFormat="1" ht="16" customHeight="1" x14ac:dyDescent="0.2"/>
    <row r="9373" customFormat="1" ht="16" customHeight="1" x14ac:dyDescent="0.2"/>
    <row r="9374" customFormat="1" ht="16" customHeight="1" x14ac:dyDescent="0.2"/>
    <row r="9375" customFormat="1" ht="16" customHeight="1" x14ac:dyDescent="0.2"/>
    <row r="9376" customFormat="1" ht="16" customHeight="1" x14ac:dyDescent="0.2"/>
    <row r="9377" customFormat="1" ht="16" customHeight="1" x14ac:dyDescent="0.2"/>
    <row r="9378" customFormat="1" ht="16" customHeight="1" x14ac:dyDescent="0.2"/>
    <row r="9379" customFormat="1" ht="16" customHeight="1" x14ac:dyDescent="0.2"/>
    <row r="9380" customFormat="1" ht="16" customHeight="1" x14ac:dyDescent="0.2"/>
    <row r="9381" customFormat="1" ht="16" customHeight="1" x14ac:dyDescent="0.2"/>
    <row r="9382" customFormat="1" ht="16" customHeight="1" x14ac:dyDescent="0.2"/>
    <row r="9383" customFormat="1" ht="16" customHeight="1" x14ac:dyDescent="0.2"/>
    <row r="9384" customFormat="1" ht="16" customHeight="1" x14ac:dyDescent="0.2"/>
    <row r="9385" customFormat="1" ht="16" customHeight="1" x14ac:dyDescent="0.2"/>
    <row r="9386" customFormat="1" ht="16" customHeight="1" x14ac:dyDescent="0.2"/>
    <row r="9387" customFormat="1" ht="16" customHeight="1" x14ac:dyDescent="0.2"/>
    <row r="9388" customFormat="1" ht="16" customHeight="1" x14ac:dyDescent="0.2"/>
    <row r="9389" customFormat="1" ht="16" customHeight="1" x14ac:dyDescent="0.2"/>
    <row r="9390" customFormat="1" ht="16" customHeight="1" x14ac:dyDescent="0.2"/>
    <row r="9391" customFormat="1" ht="16" customHeight="1" x14ac:dyDescent="0.2"/>
    <row r="9392" customFormat="1" ht="16" customHeight="1" x14ac:dyDescent="0.2"/>
    <row r="9393" customFormat="1" ht="16" customHeight="1" x14ac:dyDescent="0.2"/>
    <row r="9394" customFormat="1" ht="16" customHeight="1" x14ac:dyDescent="0.2"/>
    <row r="9395" customFormat="1" ht="16" customHeight="1" x14ac:dyDescent="0.2"/>
    <row r="9396" customFormat="1" ht="16" customHeight="1" x14ac:dyDescent="0.2"/>
    <row r="9397" customFormat="1" ht="16" customHeight="1" x14ac:dyDescent="0.2"/>
    <row r="9398" customFormat="1" ht="16" customHeight="1" x14ac:dyDescent="0.2"/>
    <row r="9399" customFormat="1" ht="16" customHeight="1" x14ac:dyDescent="0.2"/>
    <row r="9400" customFormat="1" ht="16" customHeight="1" x14ac:dyDescent="0.2"/>
    <row r="9401" customFormat="1" ht="16" customHeight="1" x14ac:dyDescent="0.2"/>
    <row r="9402" customFormat="1" ht="16" customHeight="1" x14ac:dyDescent="0.2"/>
    <row r="9403" customFormat="1" ht="16" customHeight="1" x14ac:dyDescent="0.2"/>
    <row r="9404" customFormat="1" ht="16" customHeight="1" x14ac:dyDescent="0.2"/>
    <row r="9405" customFormat="1" ht="16" customHeight="1" x14ac:dyDescent="0.2"/>
    <row r="9406" customFormat="1" ht="16" customHeight="1" x14ac:dyDescent="0.2"/>
    <row r="9407" customFormat="1" ht="16" customHeight="1" x14ac:dyDescent="0.2"/>
    <row r="9408" customFormat="1" ht="16" customHeight="1" x14ac:dyDescent="0.2"/>
    <row r="9409" customFormat="1" ht="16" customHeight="1" x14ac:dyDescent="0.2"/>
    <row r="9410" customFormat="1" ht="16" customHeight="1" x14ac:dyDescent="0.2"/>
    <row r="9411" customFormat="1" ht="16" customHeight="1" x14ac:dyDescent="0.2"/>
    <row r="9412" customFormat="1" ht="16" customHeight="1" x14ac:dyDescent="0.2"/>
    <row r="9413" customFormat="1" ht="16" customHeight="1" x14ac:dyDescent="0.2"/>
    <row r="9414" customFormat="1" ht="16" customHeight="1" x14ac:dyDescent="0.2"/>
    <row r="9415" customFormat="1" ht="16" customHeight="1" x14ac:dyDescent="0.2"/>
    <row r="9416" customFormat="1" ht="16" customHeight="1" x14ac:dyDescent="0.2"/>
    <row r="9417" customFormat="1" ht="16" customHeight="1" x14ac:dyDescent="0.2"/>
    <row r="9418" customFormat="1" ht="16" customHeight="1" x14ac:dyDescent="0.2"/>
    <row r="9419" customFormat="1" ht="16" customHeight="1" x14ac:dyDescent="0.2"/>
    <row r="9420" customFormat="1" ht="16" customHeight="1" x14ac:dyDescent="0.2"/>
    <row r="9421" customFormat="1" ht="16" customHeight="1" x14ac:dyDescent="0.2"/>
    <row r="9422" customFormat="1" ht="16" customHeight="1" x14ac:dyDescent="0.2"/>
    <row r="9423" customFormat="1" ht="16" customHeight="1" x14ac:dyDescent="0.2"/>
    <row r="9424" customFormat="1" ht="16" customHeight="1" x14ac:dyDescent="0.2"/>
    <row r="9425" customFormat="1" ht="16" customHeight="1" x14ac:dyDescent="0.2"/>
    <row r="9426" customFormat="1" ht="16" customHeight="1" x14ac:dyDescent="0.2"/>
    <row r="9427" customFormat="1" ht="16" customHeight="1" x14ac:dyDescent="0.2"/>
    <row r="9428" customFormat="1" ht="16" customHeight="1" x14ac:dyDescent="0.2"/>
    <row r="9429" customFormat="1" ht="16" customHeight="1" x14ac:dyDescent="0.2"/>
    <row r="9430" customFormat="1" ht="16" customHeight="1" x14ac:dyDescent="0.2"/>
    <row r="9431" customFormat="1" ht="16" customHeight="1" x14ac:dyDescent="0.2"/>
    <row r="9432" customFormat="1" ht="16" customHeight="1" x14ac:dyDescent="0.2"/>
    <row r="9433" customFormat="1" ht="16" customHeight="1" x14ac:dyDescent="0.2"/>
    <row r="9434" customFormat="1" ht="16" customHeight="1" x14ac:dyDescent="0.2"/>
    <row r="9435" customFormat="1" ht="16" customHeight="1" x14ac:dyDescent="0.2"/>
    <row r="9436" customFormat="1" ht="16" customHeight="1" x14ac:dyDescent="0.2"/>
    <row r="9437" customFormat="1" ht="16" customHeight="1" x14ac:dyDescent="0.2"/>
    <row r="9438" customFormat="1" ht="16" customHeight="1" x14ac:dyDescent="0.2"/>
    <row r="9439" customFormat="1" ht="16" customHeight="1" x14ac:dyDescent="0.2"/>
    <row r="9440" customFormat="1" ht="16" customHeight="1" x14ac:dyDescent="0.2"/>
    <row r="9441" customFormat="1" ht="16" customHeight="1" x14ac:dyDescent="0.2"/>
    <row r="9442" customFormat="1" ht="16" customHeight="1" x14ac:dyDescent="0.2"/>
    <row r="9443" customFormat="1" ht="16" customHeight="1" x14ac:dyDescent="0.2"/>
    <row r="9444" customFormat="1" ht="16" customHeight="1" x14ac:dyDescent="0.2"/>
    <row r="9445" customFormat="1" ht="16" customHeight="1" x14ac:dyDescent="0.2"/>
    <row r="9446" customFormat="1" ht="16" customHeight="1" x14ac:dyDescent="0.2"/>
    <row r="9447" customFormat="1" ht="16" customHeight="1" x14ac:dyDescent="0.2"/>
    <row r="9448" customFormat="1" ht="16" customHeight="1" x14ac:dyDescent="0.2"/>
    <row r="9449" customFormat="1" ht="16" customHeight="1" x14ac:dyDescent="0.2"/>
    <row r="9450" customFormat="1" ht="16" customHeight="1" x14ac:dyDescent="0.2"/>
    <row r="9451" customFormat="1" ht="16" customHeight="1" x14ac:dyDescent="0.2"/>
    <row r="9452" customFormat="1" ht="16" customHeight="1" x14ac:dyDescent="0.2"/>
    <row r="9453" customFormat="1" ht="16" customHeight="1" x14ac:dyDescent="0.2"/>
    <row r="9454" customFormat="1" ht="16" customHeight="1" x14ac:dyDescent="0.2"/>
    <row r="9455" customFormat="1" ht="16" customHeight="1" x14ac:dyDescent="0.2"/>
    <row r="9456" customFormat="1" ht="16" customHeight="1" x14ac:dyDescent="0.2"/>
    <row r="9457" customFormat="1" ht="16" customHeight="1" x14ac:dyDescent="0.2"/>
    <row r="9458" customFormat="1" ht="16" customHeight="1" x14ac:dyDescent="0.2"/>
    <row r="9459" customFormat="1" ht="16" customHeight="1" x14ac:dyDescent="0.2"/>
    <row r="9460" customFormat="1" ht="16" customHeight="1" x14ac:dyDescent="0.2"/>
    <row r="9461" customFormat="1" ht="16" customHeight="1" x14ac:dyDescent="0.2"/>
    <row r="9462" customFormat="1" ht="16" customHeight="1" x14ac:dyDescent="0.2"/>
    <row r="9463" customFormat="1" ht="16" customHeight="1" x14ac:dyDescent="0.2"/>
    <row r="9464" customFormat="1" ht="16" customHeight="1" x14ac:dyDescent="0.2"/>
    <row r="9465" customFormat="1" ht="16" customHeight="1" x14ac:dyDescent="0.2"/>
    <row r="9466" customFormat="1" ht="16" customHeight="1" x14ac:dyDescent="0.2"/>
    <row r="9467" customFormat="1" ht="16" customHeight="1" x14ac:dyDescent="0.2"/>
    <row r="9468" customFormat="1" ht="16" customHeight="1" x14ac:dyDescent="0.2"/>
    <row r="9469" customFormat="1" ht="16" customHeight="1" x14ac:dyDescent="0.2"/>
    <row r="9470" customFormat="1" ht="16" customHeight="1" x14ac:dyDescent="0.2"/>
    <row r="9471" customFormat="1" ht="16" customHeight="1" x14ac:dyDescent="0.2"/>
    <row r="9472" customFormat="1" ht="16" customHeight="1" x14ac:dyDescent="0.2"/>
    <row r="9473" customFormat="1" ht="16" customHeight="1" x14ac:dyDescent="0.2"/>
    <row r="9474" customFormat="1" ht="16" customHeight="1" x14ac:dyDescent="0.2"/>
    <row r="9475" customFormat="1" ht="16" customHeight="1" x14ac:dyDescent="0.2"/>
    <row r="9476" customFormat="1" ht="16" customHeight="1" x14ac:dyDescent="0.2"/>
    <row r="9477" customFormat="1" ht="16" customHeight="1" x14ac:dyDescent="0.2"/>
    <row r="9478" customFormat="1" ht="16" customHeight="1" x14ac:dyDescent="0.2"/>
    <row r="9479" customFormat="1" ht="16" customHeight="1" x14ac:dyDescent="0.2"/>
    <row r="9480" customFormat="1" ht="16" customHeight="1" x14ac:dyDescent="0.2"/>
    <row r="9481" customFormat="1" ht="16" customHeight="1" x14ac:dyDescent="0.2"/>
    <row r="9482" customFormat="1" ht="16" customHeight="1" x14ac:dyDescent="0.2"/>
    <row r="9483" customFormat="1" ht="16" customHeight="1" x14ac:dyDescent="0.2"/>
    <row r="9484" customFormat="1" ht="16" customHeight="1" x14ac:dyDescent="0.2"/>
    <row r="9485" customFormat="1" ht="16" customHeight="1" x14ac:dyDescent="0.2"/>
    <row r="9486" customFormat="1" ht="16" customHeight="1" x14ac:dyDescent="0.2"/>
    <row r="9487" customFormat="1" ht="16" customHeight="1" x14ac:dyDescent="0.2"/>
    <row r="9488" customFormat="1" ht="16" customHeight="1" x14ac:dyDescent="0.2"/>
    <row r="9489" customFormat="1" ht="16" customHeight="1" x14ac:dyDescent="0.2"/>
    <row r="9490" customFormat="1" ht="16" customHeight="1" x14ac:dyDescent="0.2"/>
    <row r="9491" customFormat="1" ht="16" customHeight="1" x14ac:dyDescent="0.2"/>
    <row r="9492" customFormat="1" ht="16" customHeight="1" x14ac:dyDescent="0.2"/>
    <row r="9493" customFormat="1" ht="16" customHeight="1" x14ac:dyDescent="0.2"/>
    <row r="9494" customFormat="1" ht="16" customHeight="1" x14ac:dyDescent="0.2"/>
    <row r="9495" customFormat="1" ht="16" customHeight="1" x14ac:dyDescent="0.2"/>
    <row r="9496" customFormat="1" ht="16" customHeight="1" x14ac:dyDescent="0.2"/>
    <row r="9497" customFormat="1" ht="16" customHeight="1" x14ac:dyDescent="0.2"/>
    <row r="9498" customFormat="1" ht="16" customHeight="1" x14ac:dyDescent="0.2"/>
    <row r="9499" customFormat="1" ht="16" customHeight="1" x14ac:dyDescent="0.2"/>
    <row r="9500" customFormat="1" ht="16" customHeight="1" x14ac:dyDescent="0.2"/>
    <row r="9501" customFormat="1" ht="16" customHeight="1" x14ac:dyDescent="0.2"/>
    <row r="9502" customFormat="1" ht="16" customHeight="1" x14ac:dyDescent="0.2"/>
    <row r="9503" customFormat="1" ht="16" customHeight="1" x14ac:dyDescent="0.2"/>
    <row r="9504" customFormat="1" ht="16" customHeight="1" x14ac:dyDescent="0.2"/>
    <row r="9505" customFormat="1" ht="16" customHeight="1" x14ac:dyDescent="0.2"/>
    <row r="9506" customFormat="1" ht="16" customHeight="1" x14ac:dyDescent="0.2"/>
    <row r="9507" customFormat="1" ht="16" customHeight="1" x14ac:dyDescent="0.2"/>
    <row r="9508" customFormat="1" ht="16" customHeight="1" x14ac:dyDescent="0.2"/>
    <row r="9509" customFormat="1" ht="16" customHeight="1" x14ac:dyDescent="0.2"/>
    <row r="9510" customFormat="1" ht="16" customHeight="1" x14ac:dyDescent="0.2"/>
    <row r="9511" customFormat="1" ht="16" customHeight="1" x14ac:dyDescent="0.2"/>
    <row r="9512" customFormat="1" ht="16" customHeight="1" x14ac:dyDescent="0.2"/>
    <row r="9513" customFormat="1" ht="16" customHeight="1" x14ac:dyDescent="0.2"/>
    <row r="9514" customFormat="1" ht="16" customHeight="1" x14ac:dyDescent="0.2"/>
    <row r="9515" customFormat="1" ht="16" customHeight="1" x14ac:dyDescent="0.2"/>
    <row r="9516" customFormat="1" ht="16" customHeight="1" x14ac:dyDescent="0.2"/>
    <row r="9517" customFormat="1" ht="16" customHeight="1" x14ac:dyDescent="0.2"/>
    <row r="9518" customFormat="1" ht="16" customHeight="1" x14ac:dyDescent="0.2"/>
    <row r="9519" customFormat="1" ht="16" customHeight="1" x14ac:dyDescent="0.2"/>
    <row r="9520" customFormat="1" ht="16" customHeight="1" x14ac:dyDescent="0.2"/>
    <row r="9521" customFormat="1" ht="16" customHeight="1" x14ac:dyDescent="0.2"/>
    <row r="9522" customFormat="1" ht="16" customHeight="1" x14ac:dyDescent="0.2"/>
    <row r="9523" customFormat="1" ht="16" customHeight="1" x14ac:dyDescent="0.2"/>
    <row r="9524" customFormat="1" ht="16" customHeight="1" x14ac:dyDescent="0.2"/>
    <row r="9525" customFormat="1" ht="16" customHeight="1" x14ac:dyDescent="0.2"/>
    <row r="9526" customFormat="1" ht="16" customHeight="1" x14ac:dyDescent="0.2"/>
    <row r="9527" customFormat="1" ht="16" customHeight="1" x14ac:dyDescent="0.2"/>
    <row r="9528" customFormat="1" ht="16" customHeight="1" x14ac:dyDescent="0.2"/>
    <row r="9529" customFormat="1" ht="16" customHeight="1" x14ac:dyDescent="0.2"/>
    <row r="9530" customFormat="1" ht="16" customHeight="1" x14ac:dyDescent="0.2"/>
    <row r="9531" customFormat="1" ht="16" customHeight="1" x14ac:dyDescent="0.2"/>
    <row r="9532" customFormat="1" ht="16" customHeight="1" x14ac:dyDescent="0.2"/>
    <row r="9533" customFormat="1" ht="16" customHeight="1" x14ac:dyDescent="0.2"/>
    <row r="9534" customFormat="1" ht="16" customHeight="1" x14ac:dyDescent="0.2"/>
    <row r="9535" customFormat="1" ht="16" customHeight="1" x14ac:dyDescent="0.2"/>
    <row r="9536" customFormat="1" ht="16" customHeight="1" x14ac:dyDescent="0.2"/>
    <row r="9537" customFormat="1" ht="16" customHeight="1" x14ac:dyDescent="0.2"/>
    <row r="9538" customFormat="1" ht="16" customHeight="1" x14ac:dyDescent="0.2"/>
    <row r="9539" customFormat="1" ht="16" customHeight="1" x14ac:dyDescent="0.2"/>
    <row r="9540" customFormat="1" ht="16" customHeight="1" x14ac:dyDescent="0.2"/>
    <row r="9541" customFormat="1" ht="16" customHeight="1" x14ac:dyDescent="0.2"/>
    <row r="9542" customFormat="1" ht="16" customHeight="1" x14ac:dyDescent="0.2"/>
    <row r="9543" customFormat="1" ht="16" customHeight="1" x14ac:dyDescent="0.2"/>
    <row r="9544" customFormat="1" ht="16" customHeight="1" x14ac:dyDescent="0.2"/>
    <row r="9545" customFormat="1" ht="16" customHeight="1" x14ac:dyDescent="0.2"/>
    <row r="9546" customFormat="1" ht="16" customHeight="1" x14ac:dyDescent="0.2"/>
    <row r="9547" customFormat="1" ht="16" customHeight="1" x14ac:dyDescent="0.2"/>
    <row r="9548" customFormat="1" ht="16" customHeight="1" x14ac:dyDescent="0.2"/>
    <row r="9549" customFormat="1" ht="16" customHeight="1" x14ac:dyDescent="0.2"/>
    <row r="9550" customFormat="1" ht="16" customHeight="1" x14ac:dyDescent="0.2"/>
    <row r="9551" customFormat="1" ht="16" customHeight="1" x14ac:dyDescent="0.2"/>
    <row r="9552" customFormat="1" ht="16" customHeight="1" x14ac:dyDescent="0.2"/>
    <row r="9553" customFormat="1" ht="16" customHeight="1" x14ac:dyDescent="0.2"/>
    <row r="9554" customFormat="1" ht="16" customHeight="1" x14ac:dyDescent="0.2"/>
    <row r="9555" customFormat="1" ht="16" customHeight="1" x14ac:dyDescent="0.2"/>
    <row r="9556" customFormat="1" ht="16" customHeight="1" x14ac:dyDescent="0.2"/>
    <row r="9557" customFormat="1" ht="16" customHeight="1" x14ac:dyDescent="0.2"/>
    <row r="9558" customFormat="1" ht="16" customHeight="1" x14ac:dyDescent="0.2"/>
    <row r="9559" customFormat="1" ht="16" customHeight="1" x14ac:dyDescent="0.2"/>
    <row r="9560" customFormat="1" ht="16" customHeight="1" x14ac:dyDescent="0.2"/>
    <row r="9561" customFormat="1" ht="16" customHeight="1" x14ac:dyDescent="0.2"/>
    <row r="9562" customFormat="1" ht="16" customHeight="1" x14ac:dyDescent="0.2"/>
    <row r="9563" customFormat="1" ht="16" customHeight="1" x14ac:dyDescent="0.2"/>
    <row r="9564" customFormat="1" ht="16" customHeight="1" x14ac:dyDescent="0.2"/>
    <row r="9565" customFormat="1" ht="16" customHeight="1" x14ac:dyDescent="0.2"/>
    <row r="9566" customFormat="1" ht="16" customHeight="1" x14ac:dyDescent="0.2"/>
    <row r="9567" customFormat="1" ht="16" customHeight="1" x14ac:dyDescent="0.2"/>
    <row r="9568" customFormat="1" ht="16" customHeight="1" x14ac:dyDescent="0.2"/>
    <row r="9569" customFormat="1" ht="16" customHeight="1" x14ac:dyDescent="0.2"/>
    <row r="9570" customFormat="1" ht="16" customHeight="1" x14ac:dyDescent="0.2"/>
    <row r="9571" customFormat="1" ht="16" customHeight="1" x14ac:dyDescent="0.2"/>
    <row r="9572" customFormat="1" ht="16" customHeight="1" x14ac:dyDescent="0.2"/>
    <row r="9573" customFormat="1" ht="16" customHeight="1" x14ac:dyDescent="0.2"/>
    <row r="9574" customFormat="1" ht="16" customHeight="1" x14ac:dyDescent="0.2"/>
    <row r="9575" customFormat="1" ht="16" customHeight="1" x14ac:dyDescent="0.2"/>
    <row r="9576" customFormat="1" ht="16" customHeight="1" x14ac:dyDescent="0.2"/>
    <row r="9577" customFormat="1" ht="16" customHeight="1" x14ac:dyDescent="0.2"/>
    <row r="9578" customFormat="1" ht="16" customHeight="1" x14ac:dyDescent="0.2"/>
    <row r="9579" customFormat="1" ht="16" customHeight="1" x14ac:dyDescent="0.2"/>
    <row r="9580" customFormat="1" ht="16" customHeight="1" x14ac:dyDescent="0.2"/>
    <row r="9581" customFormat="1" ht="16" customHeight="1" x14ac:dyDescent="0.2"/>
    <row r="9582" customFormat="1" ht="16" customHeight="1" x14ac:dyDescent="0.2"/>
    <row r="9583" customFormat="1" ht="16" customHeight="1" x14ac:dyDescent="0.2"/>
    <row r="9584" customFormat="1" ht="16" customHeight="1" x14ac:dyDescent="0.2"/>
    <row r="9585" customFormat="1" ht="16" customHeight="1" x14ac:dyDescent="0.2"/>
    <row r="9586" customFormat="1" ht="16" customHeight="1" x14ac:dyDescent="0.2"/>
    <row r="9587" customFormat="1" ht="16" customHeight="1" x14ac:dyDescent="0.2"/>
    <row r="9588" customFormat="1" ht="16" customHeight="1" x14ac:dyDescent="0.2"/>
    <row r="9589" customFormat="1" ht="16" customHeight="1" x14ac:dyDescent="0.2"/>
    <row r="9590" customFormat="1" ht="16" customHeight="1" x14ac:dyDescent="0.2"/>
    <row r="9591" customFormat="1" ht="16" customHeight="1" x14ac:dyDescent="0.2"/>
    <row r="9592" customFormat="1" ht="16" customHeight="1" x14ac:dyDescent="0.2"/>
    <row r="9593" customFormat="1" ht="16" customHeight="1" x14ac:dyDescent="0.2"/>
    <row r="9594" customFormat="1" ht="16" customHeight="1" x14ac:dyDescent="0.2"/>
    <row r="9595" customFormat="1" ht="16" customHeight="1" x14ac:dyDescent="0.2"/>
    <row r="9596" customFormat="1" ht="16" customHeight="1" x14ac:dyDescent="0.2"/>
    <row r="9597" customFormat="1" ht="16" customHeight="1" x14ac:dyDescent="0.2"/>
    <row r="9598" customFormat="1" ht="16" customHeight="1" x14ac:dyDescent="0.2"/>
    <row r="9599" customFormat="1" ht="16" customHeight="1" x14ac:dyDescent="0.2"/>
    <row r="9600" customFormat="1" ht="16" customHeight="1" x14ac:dyDescent="0.2"/>
    <row r="9601" customFormat="1" ht="16" customHeight="1" x14ac:dyDescent="0.2"/>
    <row r="9602" customFormat="1" ht="16" customHeight="1" x14ac:dyDescent="0.2"/>
    <row r="9603" customFormat="1" ht="16" customHeight="1" x14ac:dyDescent="0.2"/>
    <row r="9604" customFormat="1" ht="16" customHeight="1" x14ac:dyDescent="0.2"/>
    <row r="9605" customFormat="1" ht="16" customHeight="1" x14ac:dyDescent="0.2"/>
    <row r="9606" customFormat="1" ht="16" customHeight="1" x14ac:dyDescent="0.2"/>
    <row r="9607" customFormat="1" ht="16" customHeight="1" x14ac:dyDescent="0.2"/>
    <row r="9608" customFormat="1" ht="16" customHeight="1" x14ac:dyDescent="0.2"/>
    <row r="9609" customFormat="1" ht="16" customHeight="1" x14ac:dyDescent="0.2"/>
    <row r="9610" customFormat="1" ht="16" customHeight="1" x14ac:dyDescent="0.2"/>
    <row r="9611" customFormat="1" ht="16" customHeight="1" x14ac:dyDescent="0.2"/>
    <row r="9612" customFormat="1" ht="16" customHeight="1" x14ac:dyDescent="0.2"/>
    <row r="9613" customFormat="1" ht="16" customHeight="1" x14ac:dyDescent="0.2"/>
    <row r="9614" customFormat="1" ht="16" customHeight="1" x14ac:dyDescent="0.2"/>
    <row r="9615" customFormat="1" ht="16" customHeight="1" x14ac:dyDescent="0.2"/>
    <row r="9616" customFormat="1" ht="16" customHeight="1" x14ac:dyDescent="0.2"/>
    <row r="9617" customFormat="1" ht="16" customHeight="1" x14ac:dyDescent="0.2"/>
    <row r="9618" customFormat="1" ht="16" customHeight="1" x14ac:dyDescent="0.2"/>
    <row r="9619" customFormat="1" ht="16" customHeight="1" x14ac:dyDescent="0.2"/>
    <row r="9620" customFormat="1" ht="16" customHeight="1" x14ac:dyDescent="0.2"/>
    <row r="9621" customFormat="1" ht="16" customHeight="1" x14ac:dyDescent="0.2"/>
    <row r="9622" customFormat="1" ht="16" customHeight="1" x14ac:dyDescent="0.2"/>
    <row r="9623" customFormat="1" ht="16" customHeight="1" x14ac:dyDescent="0.2"/>
    <row r="9624" customFormat="1" ht="16" customHeight="1" x14ac:dyDescent="0.2"/>
    <row r="9625" customFormat="1" ht="16" customHeight="1" x14ac:dyDescent="0.2"/>
    <row r="9626" customFormat="1" ht="16" customHeight="1" x14ac:dyDescent="0.2"/>
    <row r="9627" customFormat="1" ht="16" customHeight="1" x14ac:dyDescent="0.2"/>
    <row r="9628" customFormat="1" ht="16" customHeight="1" x14ac:dyDescent="0.2"/>
    <row r="9629" customFormat="1" ht="16" customHeight="1" x14ac:dyDescent="0.2"/>
    <row r="9630" customFormat="1" ht="16" customHeight="1" x14ac:dyDescent="0.2"/>
    <row r="9631" customFormat="1" ht="16" customHeight="1" x14ac:dyDescent="0.2"/>
    <row r="9632" customFormat="1" ht="16" customHeight="1" x14ac:dyDescent="0.2"/>
    <row r="9633" customFormat="1" ht="16" customHeight="1" x14ac:dyDescent="0.2"/>
    <row r="9634" customFormat="1" ht="16" customHeight="1" x14ac:dyDescent="0.2"/>
    <row r="9635" customFormat="1" ht="16" customHeight="1" x14ac:dyDescent="0.2"/>
    <row r="9636" customFormat="1" ht="16" customHeight="1" x14ac:dyDescent="0.2"/>
    <row r="9637" customFormat="1" ht="16" customHeight="1" x14ac:dyDescent="0.2"/>
    <row r="9638" customFormat="1" ht="16" customHeight="1" x14ac:dyDescent="0.2"/>
    <row r="9639" customFormat="1" ht="16" customHeight="1" x14ac:dyDescent="0.2"/>
    <row r="9640" customFormat="1" ht="16" customHeight="1" x14ac:dyDescent="0.2"/>
    <row r="9641" customFormat="1" ht="16" customHeight="1" x14ac:dyDescent="0.2"/>
    <row r="9642" customFormat="1" ht="16" customHeight="1" x14ac:dyDescent="0.2"/>
    <row r="9643" customFormat="1" ht="16" customHeight="1" x14ac:dyDescent="0.2"/>
    <row r="9644" customFormat="1" ht="16" customHeight="1" x14ac:dyDescent="0.2"/>
    <row r="9645" customFormat="1" ht="16" customHeight="1" x14ac:dyDescent="0.2"/>
    <row r="9646" customFormat="1" ht="16" customHeight="1" x14ac:dyDescent="0.2"/>
    <row r="9647" customFormat="1" ht="16" customHeight="1" x14ac:dyDescent="0.2"/>
    <row r="9648" customFormat="1" ht="16" customHeight="1" x14ac:dyDescent="0.2"/>
    <row r="9649" customFormat="1" ht="16" customHeight="1" x14ac:dyDescent="0.2"/>
    <row r="9650" customFormat="1" ht="16" customHeight="1" x14ac:dyDescent="0.2"/>
    <row r="9651" customFormat="1" ht="16" customHeight="1" x14ac:dyDescent="0.2"/>
    <row r="9652" customFormat="1" ht="16" customHeight="1" x14ac:dyDescent="0.2"/>
    <row r="9653" customFormat="1" ht="16" customHeight="1" x14ac:dyDescent="0.2"/>
    <row r="9654" customFormat="1" ht="16" customHeight="1" x14ac:dyDescent="0.2"/>
    <row r="9655" customFormat="1" ht="16" customHeight="1" x14ac:dyDescent="0.2"/>
    <row r="9656" customFormat="1" ht="16" customHeight="1" x14ac:dyDescent="0.2"/>
    <row r="9657" customFormat="1" ht="16" customHeight="1" x14ac:dyDescent="0.2"/>
    <row r="9658" customFormat="1" ht="16" customHeight="1" x14ac:dyDescent="0.2"/>
    <row r="9659" customFormat="1" ht="16" customHeight="1" x14ac:dyDescent="0.2"/>
    <row r="9660" customFormat="1" ht="16" customHeight="1" x14ac:dyDescent="0.2"/>
    <row r="9661" customFormat="1" ht="16" customHeight="1" x14ac:dyDescent="0.2"/>
    <row r="9662" customFormat="1" ht="16" customHeight="1" x14ac:dyDescent="0.2"/>
    <row r="9663" customFormat="1" ht="16" customHeight="1" x14ac:dyDescent="0.2"/>
    <row r="9664" customFormat="1" ht="16" customHeight="1" x14ac:dyDescent="0.2"/>
    <row r="9665" customFormat="1" ht="16" customHeight="1" x14ac:dyDescent="0.2"/>
    <row r="9666" customFormat="1" ht="16" customHeight="1" x14ac:dyDescent="0.2"/>
    <row r="9667" customFormat="1" ht="16" customHeight="1" x14ac:dyDescent="0.2"/>
    <row r="9668" customFormat="1" ht="16" customHeight="1" x14ac:dyDescent="0.2"/>
    <row r="9669" customFormat="1" ht="16" customHeight="1" x14ac:dyDescent="0.2"/>
    <row r="9670" customFormat="1" ht="16" customHeight="1" x14ac:dyDescent="0.2"/>
    <row r="9671" customFormat="1" ht="16" customHeight="1" x14ac:dyDescent="0.2"/>
    <row r="9672" customFormat="1" ht="16" customHeight="1" x14ac:dyDescent="0.2"/>
    <row r="9673" customFormat="1" ht="16" customHeight="1" x14ac:dyDescent="0.2"/>
    <row r="9674" customFormat="1" ht="16" customHeight="1" x14ac:dyDescent="0.2"/>
    <row r="9675" customFormat="1" ht="16" customHeight="1" x14ac:dyDescent="0.2"/>
    <row r="9676" customFormat="1" ht="16" customHeight="1" x14ac:dyDescent="0.2"/>
    <row r="9677" customFormat="1" ht="16" customHeight="1" x14ac:dyDescent="0.2"/>
    <row r="9678" customFormat="1" ht="16" customHeight="1" x14ac:dyDescent="0.2"/>
    <row r="9679" customFormat="1" ht="16" customHeight="1" x14ac:dyDescent="0.2"/>
    <row r="9680" customFormat="1" ht="16" customHeight="1" x14ac:dyDescent="0.2"/>
    <row r="9681" customFormat="1" ht="16" customHeight="1" x14ac:dyDescent="0.2"/>
    <row r="9682" customFormat="1" ht="16" customHeight="1" x14ac:dyDescent="0.2"/>
    <row r="9683" customFormat="1" ht="16" customHeight="1" x14ac:dyDescent="0.2"/>
    <row r="9684" customFormat="1" ht="16" customHeight="1" x14ac:dyDescent="0.2"/>
    <row r="9685" customFormat="1" ht="16" customHeight="1" x14ac:dyDescent="0.2"/>
    <row r="9686" customFormat="1" ht="16" customHeight="1" x14ac:dyDescent="0.2"/>
    <row r="9687" customFormat="1" ht="16" customHeight="1" x14ac:dyDescent="0.2"/>
    <row r="9688" customFormat="1" ht="16" customHeight="1" x14ac:dyDescent="0.2"/>
    <row r="9689" customFormat="1" ht="16" customHeight="1" x14ac:dyDescent="0.2"/>
    <row r="9690" customFormat="1" ht="16" customHeight="1" x14ac:dyDescent="0.2"/>
    <row r="9691" customFormat="1" ht="16" customHeight="1" x14ac:dyDescent="0.2"/>
    <row r="9692" customFormat="1" ht="16" customHeight="1" x14ac:dyDescent="0.2"/>
    <row r="9693" customFormat="1" ht="16" customHeight="1" x14ac:dyDescent="0.2"/>
    <row r="9694" customFormat="1" ht="16" customHeight="1" x14ac:dyDescent="0.2"/>
    <row r="9695" customFormat="1" ht="16" customHeight="1" x14ac:dyDescent="0.2"/>
    <row r="9696" customFormat="1" ht="16" customHeight="1" x14ac:dyDescent="0.2"/>
    <row r="9697" customFormat="1" ht="16" customHeight="1" x14ac:dyDescent="0.2"/>
    <row r="9698" customFormat="1" ht="16" customHeight="1" x14ac:dyDescent="0.2"/>
    <row r="9699" customFormat="1" ht="16" customHeight="1" x14ac:dyDescent="0.2"/>
    <row r="9700" customFormat="1" ht="16" customHeight="1" x14ac:dyDescent="0.2"/>
    <row r="9701" customFormat="1" ht="16" customHeight="1" x14ac:dyDescent="0.2"/>
    <row r="9702" customFormat="1" ht="16" customHeight="1" x14ac:dyDescent="0.2"/>
    <row r="9703" customFormat="1" ht="16" customHeight="1" x14ac:dyDescent="0.2"/>
    <row r="9704" customFormat="1" ht="16" customHeight="1" x14ac:dyDescent="0.2"/>
    <row r="9705" customFormat="1" ht="16" customHeight="1" x14ac:dyDescent="0.2"/>
    <row r="9706" customFormat="1" ht="16" customHeight="1" x14ac:dyDescent="0.2"/>
    <row r="9707" customFormat="1" ht="16" customHeight="1" x14ac:dyDescent="0.2"/>
    <row r="9708" customFormat="1" ht="16" customHeight="1" x14ac:dyDescent="0.2"/>
    <row r="9709" customFormat="1" ht="16" customHeight="1" x14ac:dyDescent="0.2"/>
    <row r="9710" customFormat="1" ht="16" customHeight="1" x14ac:dyDescent="0.2"/>
    <row r="9711" customFormat="1" ht="16" customHeight="1" x14ac:dyDescent="0.2"/>
    <row r="9712" customFormat="1" ht="16" customHeight="1" x14ac:dyDescent="0.2"/>
    <row r="9713" customFormat="1" ht="16" customHeight="1" x14ac:dyDescent="0.2"/>
    <row r="9714" customFormat="1" ht="16" customHeight="1" x14ac:dyDescent="0.2"/>
    <row r="9715" customFormat="1" ht="16" customHeight="1" x14ac:dyDescent="0.2"/>
    <row r="9716" customFormat="1" ht="16" customHeight="1" x14ac:dyDescent="0.2"/>
    <row r="9717" customFormat="1" ht="16" customHeight="1" x14ac:dyDescent="0.2"/>
    <row r="9718" customFormat="1" ht="16" customHeight="1" x14ac:dyDescent="0.2"/>
    <row r="9719" customFormat="1" ht="16" customHeight="1" x14ac:dyDescent="0.2"/>
    <row r="9720" customFormat="1" ht="16" customHeight="1" x14ac:dyDescent="0.2"/>
    <row r="9721" customFormat="1" ht="16" customHeight="1" x14ac:dyDescent="0.2"/>
    <row r="9722" customFormat="1" ht="16" customHeight="1" x14ac:dyDescent="0.2"/>
    <row r="9723" customFormat="1" ht="16" customHeight="1" x14ac:dyDescent="0.2"/>
    <row r="9724" customFormat="1" ht="16" customHeight="1" x14ac:dyDescent="0.2"/>
    <row r="9725" customFormat="1" ht="16" customHeight="1" x14ac:dyDescent="0.2"/>
    <row r="9726" customFormat="1" ht="16" customHeight="1" x14ac:dyDescent="0.2"/>
    <row r="9727" customFormat="1" ht="16" customHeight="1" x14ac:dyDescent="0.2"/>
    <row r="9728" customFormat="1" ht="16" customHeight="1" x14ac:dyDescent="0.2"/>
    <row r="9729" customFormat="1" ht="16" customHeight="1" x14ac:dyDescent="0.2"/>
    <row r="9730" customFormat="1" ht="16" customHeight="1" x14ac:dyDescent="0.2"/>
    <row r="9731" customFormat="1" ht="16" customHeight="1" x14ac:dyDescent="0.2"/>
    <row r="9732" customFormat="1" ht="16" customHeight="1" x14ac:dyDescent="0.2"/>
    <row r="9733" customFormat="1" ht="16" customHeight="1" x14ac:dyDescent="0.2"/>
    <row r="9734" customFormat="1" ht="16" customHeight="1" x14ac:dyDescent="0.2"/>
    <row r="9735" customFormat="1" ht="16" customHeight="1" x14ac:dyDescent="0.2"/>
    <row r="9736" customFormat="1" ht="16" customHeight="1" x14ac:dyDescent="0.2"/>
    <row r="9737" customFormat="1" ht="16" customHeight="1" x14ac:dyDescent="0.2"/>
    <row r="9738" customFormat="1" ht="16" customHeight="1" x14ac:dyDescent="0.2"/>
    <row r="9739" customFormat="1" ht="16" customHeight="1" x14ac:dyDescent="0.2"/>
    <row r="9740" customFormat="1" ht="16" customHeight="1" x14ac:dyDescent="0.2"/>
    <row r="9741" customFormat="1" ht="16" customHeight="1" x14ac:dyDescent="0.2"/>
    <row r="9742" customFormat="1" ht="16" customHeight="1" x14ac:dyDescent="0.2"/>
    <row r="9743" customFormat="1" ht="16" customHeight="1" x14ac:dyDescent="0.2"/>
    <row r="9744" customFormat="1" ht="16" customHeight="1" x14ac:dyDescent="0.2"/>
    <row r="9745" customFormat="1" ht="16" customHeight="1" x14ac:dyDescent="0.2"/>
    <row r="9746" customFormat="1" ht="16" customHeight="1" x14ac:dyDescent="0.2"/>
    <row r="9747" customFormat="1" ht="16" customHeight="1" x14ac:dyDescent="0.2"/>
    <row r="9748" customFormat="1" ht="16" customHeight="1" x14ac:dyDescent="0.2"/>
    <row r="9749" customFormat="1" ht="16" customHeight="1" x14ac:dyDescent="0.2"/>
    <row r="9750" customFormat="1" ht="16" customHeight="1" x14ac:dyDescent="0.2"/>
    <row r="9751" customFormat="1" ht="16" customHeight="1" x14ac:dyDescent="0.2"/>
    <row r="9752" customFormat="1" ht="16" customHeight="1" x14ac:dyDescent="0.2"/>
    <row r="9753" customFormat="1" ht="16" customHeight="1" x14ac:dyDescent="0.2"/>
    <row r="9754" customFormat="1" ht="16" customHeight="1" x14ac:dyDescent="0.2"/>
    <row r="9755" customFormat="1" ht="16" customHeight="1" x14ac:dyDescent="0.2"/>
    <row r="9756" customFormat="1" ht="16" customHeight="1" x14ac:dyDescent="0.2"/>
    <row r="9757" customFormat="1" ht="16" customHeight="1" x14ac:dyDescent="0.2"/>
    <row r="9758" customFormat="1" ht="16" customHeight="1" x14ac:dyDescent="0.2"/>
    <row r="9759" customFormat="1" ht="16" customHeight="1" x14ac:dyDescent="0.2"/>
    <row r="9760" customFormat="1" ht="16" customHeight="1" x14ac:dyDescent="0.2"/>
    <row r="9761" customFormat="1" ht="16" customHeight="1" x14ac:dyDescent="0.2"/>
    <row r="9762" customFormat="1" ht="16" customHeight="1" x14ac:dyDescent="0.2"/>
    <row r="9763" customFormat="1" ht="16" customHeight="1" x14ac:dyDescent="0.2"/>
    <row r="9764" customFormat="1" ht="16" customHeight="1" x14ac:dyDescent="0.2"/>
    <row r="9765" customFormat="1" ht="16" customHeight="1" x14ac:dyDescent="0.2"/>
    <row r="9766" customFormat="1" ht="16" customHeight="1" x14ac:dyDescent="0.2"/>
    <row r="9767" customFormat="1" ht="16" customHeight="1" x14ac:dyDescent="0.2"/>
    <row r="9768" customFormat="1" ht="16" customHeight="1" x14ac:dyDescent="0.2"/>
    <row r="9769" customFormat="1" ht="16" customHeight="1" x14ac:dyDescent="0.2"/>
    <row r="9770" customFormat="1" ht="16" customHeight="1" x14ac:dyDescent="0.2"/>
    <row r="9771" customFormat="1" ht="16" customHeight="1" x14ac:dyDescent="0.2"/>
    <row r="9772" customFormat="1" ht="16" customHeight="1" x14ac:dyDescent="0.2"/>
    <row r="9773" customFormat="1" ht="16" customHeight="1" x14ac:dyDescent="0.2"/>
    <row r="9774" customFormat="1" ht="16" customHeight="1" x14ac:dyDescent="0.2"/>
    <row r="9775" customFormat="1" ht="16" customHeight="1" x14ac:dyDescent="0.2"/>
    <row r="9776" customFormat="1" ht="16" customHeight="1" x14ac:dyDescent="0.2"/>
    <row r="9777" customFormat="1" ht="16" customHeight="1" x14ac:dyDescent="0.2"/>
    <row r="9778" customFormat="1" ht="16" customHeight="1" x14ac:dyDescent="0.2"/>
    <row r="9779" customFormat="1" ht="16" customHeight="1" x14ac:dyDescent="0.2"/>
    <row r="9780" customFormat="1" ht="16" customHeight="1" x14ac:dyDescent="0.2"/>
    <row r="9781" customFormat="1" ht="16" customHeight="1" x14ac:dyDescent="0.2"/>
    <row r="9782" customFormat="1" ht="16" customHeight="1" x14ac:dyDescent="0.2"/>
    <row r="9783" customFormat="1" ht="16" customHeight="1" x14ac:dyDescent="0.2"/>
    <row r="9784" customFormat="1" ht="16" customHeight="1" x14ac:dyDescent="0.2"/>
    <row r="9785" customFormat="1" ht="16" customHeight="1" x14ac:dyDescent="0.2"/>
    <row r="9786" customFormat="1" ht="16" customHeight="1" x14ac:dyDescent="0.2"/>
    <row r="9787" customFormat="1" ht="16" customHeight="1" x14ac:dyDescent="0.2"/>
    <row r="9788" customFormat="1" ht="16" customHeight="1" x14ac:dyDescent="0.2"/>
    <row r="9789" customFormat="1" ht="16" customHeight="1" x14ac:dyDescent="0.2"/>
    <row r="9790" customFormat="1" ht="16" customHeight="1" x14ac:dyDescent="0.2"/>
    <row r="9791" customFormat="1" ht="16" customHeight="1" x14ac:dyDescent="0.2"/>
    <row r="9792" customFormat="1" ht="16" customHeight="1" x14ac:dyDescent="0.2"/>
    <row r="9793" customFormat="1" ht="16" customHeight="1" x14ac:dyDescent="0.2"/>
    <row r="9794" customFormat="1" ht="16" customHeight="1" x14ac:dyDescent="0.2"/>
    <row r="9795" customFormat="1" ht="16" customHeight="1" x14ac:dyDescent="0.2"/>
    <row r="9796" customFormat="1" ht="16" customHeight="1" x14ac:dyDescent="0.2"/>
    <row r="9797" customFormat="1" ht="16" customHeight="1" x14ac:dyDescent="0.2"/>
    <row r="9798" customFormat="1" ht="16" customHeight="1" x14ac:dyDescent="0.2"/>
    <row r="9799" customFormat="1" ht="16" customHeight="1" x14ac:dyDescent="0.2"/>
    <row r="9800" customFormat="1" ht="16" customHeight="1" x14ac:dyDescent="0.2"/>
    <row r="9801" customFormat="1" ht="16" customHeight="1" x14ac:dyDescent="0.2"/>
    <row r="9802" customFormat="1" ht="16" customHeight="1" x14ac:dyDescent="0.2"/>
    <row r="9803" customFormat="1" ht="16" customHeight="1" x14ac:dyDescent="0.2"/>
    <row r="9804" customFormat="1" ht="16" customHeight="1" x14ac:dyDescent="0.2"/>
    <row r="9805" customFormat="1" ht="16" customHeight="1" x14ac:dyDescent="0.2"/>
    <row r="9806" customFormat="1" ht="16" customHeight="1" x14ac:dyDescent="0.2"/>
    <row r="9807" customFormat="1" ht="16" customHeight="1" x14ac:dyDescent="0.2"/>
    <row r="9808" customFormat="1" ht="16" customHeight="1" x14ac:dyDescent="0.2"/>
    <row r="9809" customFormat="1" ht="16" customHeight="1" x14ac:dyDescent="0.2"/>
    <row r="9810" customFormat="1" ht="16" customHeight="1" x14ac:dyDescent="0.2"/>
    <row r="9811" customFormat="1" ht="16" customHeight="1" x14ac:dyDescent="0.2"/>
    <row r="9812" customFormat="1" ht="16" customHeight="1" x14ac:dyDescent="0.2"/>
    <row r="9813" customFormat="1" ht="16" customHeight="1" x14ac:dyDescent="0.2"/>
    <row r="9814" customFormat="1" ht="16" customHeight="1" x14ac:dyDescent="0.2"/>
    <row r="9815" customFormat="1" ht="16" customHeight="1" x14ac:dyDescent="0.2"/>
    <row r="9816" customFormat="1" ht="16" customHeight="1" x14ac:dyDescent="0.2"/>
    <row r="9817" customFormat="1" ht="16" customHeight="1" x14ac:dyDescent="0.2"/>
    <row r="9818" customFormat="1" ht="16" customHeight="1" x14ac:dyDescent="0.2"/>
    <row r="9819" customFormat="1" ht="16" customHeight="1" x14ac:dyDescent="0.2"/>
    <row r="9820" customFormat="1" ht="16" customHeight="1" x14ac:dyDescent="0.2"/>
    <row r="9821" customFormat="1" ht="16" customHeight="1" x14ac:dyDescent="0.2"/>
    <row r="9822" customFormat="1" ht="16" customHeight="1" x14ac:dyDescent="0.2"/>
    <row r="9823" customFormat="1" ht="16" customHeight="1" x14ac:dyDescent="0.2"/>
    <row r="9824" customFormat="1" ht="16" customHeight="1" x14ac:dyDescent="0.2"/>
    <row r="9825" customFormat="1" ht="16" customHeight="1" x14ac:dyDescent="0.2"/>
    <row r="9826" customFormat="1" ht="16" customHeight="1" x14ac:dyDescent="0.2"/>
    <row r="9827" customFormat="1" ht="16" customHeight="1" x14ac:dyDescent="0.2"/>
    <row r="9828" customFormat="1" ht="16" customHeight="1" x14ac:dyDescent="0.2"/>
    <row r="9829" customFormat="1" ht="16" customHeight="1" x14ac:dyDescent="0.2"/>
    <row r="9830" customFormat="1" ht="16" customHeight="1" x14ac:dyDescent="0.2"/>
    <row r="9831" customFormat="1" ht="16" customHeight="1" x14ac:dyDescent="0.2"/>
    <row r="9832" customFormat="1" ht="16" customHeight="1" x14ac:dyDescent="0.2"/>
    <row r="9833" customFormat="1" ht="16" customHeight="1" x14ac:dyDescent="0.2"/>
    <row r="9834" customFormat="1" ht="16" customHeight="1" x14ac:dyDescent="0.2"/>
    <row r="9835" customFormat="1" ht="16" customHeight="1" x14ac:dyDescent="0.2"/>
    <row r="9836" customFormat="1" ht="16" customHeight="1" x14ac:dyDescent="0.2"/>
    <row r="9837" customFormat="1" ht="16" customHeight="1" x14ac:dyDescent="0.2"/>
    <row r="9838" customFormat="1" ht="16" customHeight="1" x14ac:dyDescent="0.2"/>
    <row r="9839" customFormat="1" ht="16" customHeight="1" x14ac:dyDescent="0.2"/>
    <row r="9840" customFormat="1" ht="16" customHeight="1" x14ac:dyDescent="0.2"/>
    <row r="9841" customFormat="1" ht="16" customHeight="1" x14ac:dyDescent="0.2"/>
    <row r="9842" customFormat="1" ht="16" customHeight="1" x14ac:dyDescent="0.2"/>
    <row r="9843" customFormat="1" ht="16" customHeight="1" x14ac:dyDescent="0.2"/>
    <row r="9844" customFormat="1" ht="16" customHeight="1" x14ac:dyDescent="0.2"/>
    <row r="9845" customFormat="1" ht="16" customHeight="1" x14ac:dyDescent="0.2"/>
    <row r="9846" customFormat="1" ht="16" customHeight="1" x14ac:dyDescent="0.2"/>
    <row r="9847" customFormat="1" ht="16" customHeight="1" x14ac:dyDescent="0.2"/>
    <row r="9848" customFormat="1" ht="16" customHeight="1" x14ac:dyDescent="0.2"/>
    <row r="9849" customFormat="1" ht="16" customHeight="1" x14ac:dyDescent="0.2"/>
    <row r="9850" customFormat="1" ht="16" customHeight="1" x14ac:dyDescent="0.2"/>
    <row r="9851" customFormat="1" ht="16" customHeight="1" x14ac:dyDescent="0.2"/>
    <row r="9852" customFormat="1" ht="16" customHeight="1" x14ac:dyDescent="0.2"/>
    <row r="9853" customFormat="1" ht="16" customHeight="1" x14ac:dyDescent="0.2"/>
    <row r="9854" customFormat="1" ht="16" customHeight="1" x14ac:dyDescent="0.2"/>
    <row r="9855" customFormat="1" ht="16" customHeight="1" x14ac:dyDescent="0.2"/>
    <row r="9856" customFormat="1" ht="16" customHeight="1" x14ac:dyDescent="0.2"/>
    <row r="9857" customFormat="1" ht="16" customHeight="1" x14ac:dyDescent="0.2"/>
    <row r="9858" customFormat="1" ht="16" customHeight="1" x14ac:dyDescent="0.2"/>
    <row r="9859" customFormat="1" ht="16" customHeight="1" x14ac:dyDescent="0.2"/>
    <row r="9860" customFormat="1" ht="16" customHeight="1" x14ac:dyDescent="0.2"/>
    <row r="9861" customFormat="1" ht="16" customHeight="1" x14ac:dyDescent="0.2"/>
    <row r="9862" customFormat="1" ht="16" customHeight="1" x14ac:dyDescent="0.2"/>
    <row r="9863" customFormat="1" ht="16" customHeight="1" x14ac:dyDescent="0.2"/>
    <row r="9864" customFormat="1" ht="16" customHeight="1" x14ac:dyDescent="0.2"/>
    <row r="9865" customFormat="1" ht="16" customHeight="1" x14ac:dyDescent="0.2"/>
    <row r="9866" customFormat="1" ht="16" customHeight="1" x14ac:dyDescent="0.2"/>
    <row r="9867" customFormat="1" ht="16" customHeight="1" x14ac:dyDescent="0.2"/>
    <row r="9868" customFormat="1" ht="16" customHeight="1" x14ac:dyDescent="0.2"/>
    <row r="9869" customFormat="1" ht="16" customHeight="1" x14ac:dyDescent="0.2"/>
    <row r="9870" customFormat="1" ht="16" customHeight="1" x14ac:dyDescent="0.2"/>
    <row r="9871" customFormat="1" ht="16" customHeight="1" x14ac:dyDescent="0.2"/>
    <row r="9872" customFormat="1" ht="16" customHeight="1" x14ac:dyDescent="0.2"/>
    <row r="9873" customFormat="1" ht="16" customHeight="1" x14ac:dyDescent="0.2"/>
    <row r="9874" customFormat="1" ht="16" customHeight="1" x14ac:dyDescent="0.2"/>
    <row r="9875" customFormat="1" ht="16" customHeight="1" x14ac:dyDescent="0.2"/>
    <row r="9876" customFormat="1" ht="16" customHeight="1" x14ac:dyDescent="0.2"/>
    <row r="9877" customFormat="1" ht="16" customHeight="1" x14ac:dyDescent="0.2"/>
    <row r="9878" customFormat="1" ht="16" customHeight="1" x14ac:dyDescent="0.2"/>
    <row r="9879" customFormat="1" ht="16" customHeight="1" x14ac:dyDescent="0.2"/>
    <row r="9880" customFormat="1" ht="16" customHeight="1" x14ac:dyDescent="0.2"/>
    <row r="9881" customFormat="1" ht="16" customHeight="1" x14ac:dyDescent="0.2"/>
    <row r="9882" customFormat="1" ht="16" customHeight="1" x14ac:dyDescent="0.2"/>
    <row r="9883" customFormat="1" ht="16" customHeight="1" x14ac:dyDescent="0.2"/>
    <row r="9884" customFormat="1" ht="16" customHeight="1" x14ac:dyDescent="0.2"/>
    <row r="9885" customFormat="1" ht="16" customHeight="1" x14ac:dyDescent="0.2"/>
    <row r="9886" customFormat="1" ht="16" customHeight="1" x14ac:dyDescent="0.2"/>
    <row r="9887" customFormat="1" ht="16" customHeight="1" x14ac:dyDescent="0.2"/>
    <row r="9888" customFormat="1" ht="16" customHeight="1" x14ac:dyDescent="0.2"/>
    <row r="9889" customFormat="1" ht="16" customHeight="1" x14ac:dyDescent="0.2"/>
    <row r="9890" customFormat="1" ht="16" customHeight="1" x14ac:dyDescent="0.2"/>
    <row r="9891" customFormat="1" ht="16" customHeight="1" x14ac:dyDescent="0.2"/>
    <row r="9892" customFormat="1" ht="16" customHeight="1" x14ac:dyDescent="0.2"/>
    <row r="9893" customFormat="1" ht="16" customHeight="1" x14ac:dyDescent="0.2"/>
    <row r="9894" customFormat="1" ht="16" customHeight="1" x14ac:dyDescent="0.2"/>
    <row r="9895" customFormat="1" ht="16" customHeight="1" x14ac:dyDescent="0.2"/>
    <row r="9896" customFormat="1" ht="16" customHeight="1" x14ac:dyDescent="0.2"/>
    <row r="9897" customFormat="1" ht="16" customHeight="1" x14ac:dyDescent="0.2"/>
    <row r="9898" customFormat="1" ht="16" customHeight="1" x14ac:dyDescent="0.2"/>
    <row r="9899" customFormat="1" ht="16" customHeight="1" x14ac:dyDescent="0.2"/>
    <row r="9900" customFormat="1" ht="16" customHeight="1" x14ac:dyDescent="0.2"/>
    <row r="9901" customFormat="1" ht="16" customHeight="1" x14ac:dyDescent="0.2"/>
    <row r="9902" customFormat="1" ht="16" customHeight="1" x14ac:dyDescent="0.2"/>
    <row r="9903" customFormat="1" ht="16" customHeight="1" x14ac:dyDescent="0.2"/>
    <row r="9904" customFormat="1" ht="16" customHeight="1" x14ac:dyDescent="0.2"/>
    <row r="9905" customFormat="1" ht="16" customHeight="1" x14ac:dyDescent="0.2"/>
    <row r="9906" customFormat="1" ht="16" customHeight="1" x14ac:dyDescent="0.2"/>
    <row r="9907" customFormat="1" ht="16" customHeight="1" x14ac:dyDescent="0.2"/>
    <row r="9908" customFormat="1" ht="16" customHeight="1" x14ac:dyDescent="0.2"/>
    <row r="9909" customFormat="1" ht="16" customHeight="1" x14ac:dyDescent="0.2"/>
    <row r="9910" customFormat="1" ht="16" customHeight="1" x14ac:dyDescent="0.2"/>
    <row r="9911" customFormat="1" ht="16" customHeight="1" x14ac:dyDescent="0.2"/>
    <row r="9912" customFormat="1" ht="16" customHeight="1" x14ac:dyDescent="0.2"/>
    <row r="9913" customFormat="1" ht="16" customHeight="1" x14ac:dyDescent="0.2"/>
    <row r="9914" customFormat="1" ht="16" customHeight="1" x14ac:dyDescent="0.2"/>
    <row r="9915" customFormat="1" ht="16" customHeight="1" x14ac:dyDescent="0.2"/>
    <row r="9916" customFormat="1" ht="16" customHeight="1" x14ac:dyDescent="0.2"/>
    <row r="9917" customFormat="1" ht="16" customHeight="1" x14ac:dyDescent="0.2"/>
    <row r="9918" customFormat="1" ht="16" customHeight="1" x14ac:dyDescent="0.2"/>
    <row r="9919" customFormat="1" ht="16" customHeight="1" x14ac:dyDescent="0.2"/>
    <row r="9920" customFormat="1" ht="16" customHeight="1" x14ac:dyDescent="0.2"/>
    <row r="9921" customFormat="1" ht="16" customHeight="1" x14ac:dyDescent="0.2"/>
    <row r="9922" customFormat="1" ht="16" customHeight="1" x14ac:dyDescent="0.2"/>
    <row r="9923" customFormat="1" ht="16" customHeight="1" x14ac:dyDescent="0.2"/>
    <row r="9924" customFormat="1" ht="16" customHeight="1" x14ac:dyDescent="0.2"/>
    <row r="9925" customFormat="1" ht="16" customHeight="1" x14ac:dyDescent="0.2"/>
    <row r="9926" customFormat="1" ht="16" customHeight="1" x14ac:dyDescent="0.2"/>
    <row r="9927" customFormat="1" ht="16" customHeight="1" x14ac:dyDescent="0.2"/>
    <row r="9928" customFormat="1" ht="16" customHeight="1" x14ac:dyDescent="0.2"/>
    <row r="9929" customFormat="1" ht="16" customHeight="1" x14ac:dyDescent="0.2"/>
    <row r="9930" customFormat="1" ht="16" customHeight="1" x14ac:dyDescent="0.2"/>
    <row r="9931" customFormat="1" ht="16" customHeight="1" x14ac:dyDescent="0.2"/>
    <row r="9932" customFormat="1" ht="16" customHeight="1" x14ac:dyDescent="0.2"/>
    <row r="9933" customFormat="1" ht="16" customHeight="1" x14ac:dyDescent="0.2"/>
    <row r="9934" customFormat="1" ht="16" customHeight="1" x14ac:dyDescent="0.2"/>
    <row r="9935" customFormat="1" ht="16" customHeight="1" x14ac:dyDescent="0.2"/>
    <row r="9936" customFormat="1" ht="16" customHeight="1" x14ac:dyDescent="0.2"/>
    <row r="9937" customFormat="1" ht="16" customHeight="1" x14ac:dyDescent="0.2"/>
    <row r="9938" customFormat="1" ht="16" customHeight="1" x14ac:dyDescent="0.2"/>
    <row r="9939" customFormat="1" ht="16" customHeight="1" x14ac:dyDescent="0.2"/>
    <row r="9940" customFormat="1" ht="16" customHeight="1" x14ac:dyDescent="0.2"/>
    <row r="9941" customFormat="1" ht="16" customHeight="1" x14ac:dyDescent="0.2"/>
    <row r="9942" customFormat="1" ht="16" customHeight="1" x14ac:dyDescent="0.2"/>
    <row r="9943" customFormat="1" ht="16" customHeight="1" x14ac:dyDescent="0.2"/>
    <row r="9944" customFormat="1" ht="16" customHeight="1" x14ac:dyDescent="0.2"/>
    <row r="9945" customFormat="1" ht="16" customHeight="1" x14ac:dyDescent="0.2"/>
    <row r="9946" customFormat="1" ht="16" customHeight="1" x14ac:dyDescent="0.2"/>
    <row r="9947" customFormat="1" ht="16" customHeight="1" x14ac:dyDescent="0.2"/>
    <row r="9948" customFormat="1" ht="16" customHeight="1" x14ac:dyDescent="0.2"/>
    <row r="9949" customFormat="1" ht="16" customHeight="1" x14ac:dyDescent="0.2"/>
    <row r="9950" customFormat="1" ht="16" customHeight="1" x14ac:dyDescent="0.2"/>
    <row r="9951" customFormat="1" ht="16" customHeight="1" x14ac:dyDescent="0.2"/>
    <row r="9952" customFormat="1" ht="16" customHeight="1" x14ac:dyDescent="0.2"/>
    <row r="9953" customFormat="1" ht="16" customHeight="1" x14ac:dyDescent="0.2"/>
    <row r="9954" customFormat="1" ht="16" customHeight="1" x14ac:dyDescent="0.2"/>
    <row r="9955" customFormat="1" ht="16" customHeight="1" x14ac:dyDescent="0.2"/>
    <row r="9956" customFormat="1" ht="16" customHeight="1" x14ac:dyDescent="0.2"/>
    <row r="9957" customFormat="1" ht="16" customHeight="1" x14ac:dyDescent="0.2"/>
    <row r="9958" customFormat="1" ht="16" customHeight="1" x14ac:dyDescent="0.2"/>
    <row r="9959" customFormat="1" ht="16" customHeight="1" x14ac:dyDescent="0.2"/>
    <row r="9960" customFormat="1" ht="16" customHeight="1" x14ac:dyDescent="0.2"/>
    <row r="9961" customFormat="1" ht="16" customHeight="1" x14ac:dyDescent="0.2"/>
    <row r="9962" customFormat="1" ht="16" customHeight="1" x14ac:dyDescent="0.2"/>
    <row r="9963" customFormat="1" ht="16" customHeight="1" x14ac:dyDescent="0.2"/>
    <row r="9964" customFormat="1" ht="16" customHeight="1" x14ac:dyDescent="0.2"/>
    <row r="9965" customFormat="1" ht="16" customHeight="1" x14ac:dyDescent="0.2"/>
    <row r="9966" customFormat="1" ht="16" customHeight="1" x14ac:dyDescent="0.2"/>
    <row r="9967" customFormat="1" ht="16" customHeight="1" x14ac:dyDescent="0.2"/>
    <row r="9968" customFormat="1" ht="16" customHeight="1" x14ac:dyDescent="0.2"/>
    <row r="9969" customFormat="1" ht="16" customHeight="1" x14ac:dyDescent="0.2"/>
    <row r="9970" customFormat="1" ht="16" customHeight="1" x14ac:dyDescent="0.2"/>
    <row r="9971" customFormat="1" ht="16" customHeight="1" x14ac:dyDescent="0.2"/>
    <row r="9972" customFormat="1" ht="16" customHeight="1" x14ac:dyDescent="0.2"/>
    <row r="9973" customFormat="1" ht="16" customHeight="1" x14ac:dyDescent="0.2"/>
    <row r="9974" customFormat="1" ht="16" customHeight="1" x14ac:dyDescent="0.2"/>
    <row r="9975" customFormat="1" ht="16" customHeight="1" x14ac:dyDescent="0.2"/>
    <row r="9976" customFormat="1" ht="16" customHeight="1" x14ac:dyDescent="0.2"/>
    <row r="9977" customFormat="1" ht="16" customHeight="1" x14ac:dyDescent="0.2"/>
    <row r="9978" customFormat="1" ht="16" customHeight="1" x14ac:dyDescent="0.2"/>
    <row r="9979" customFormat="1" ht="16" customHeight="1" x14ac:dyDescent="0.2"/>
    <row r="9980" customFormat="1" ht="16" customHeight="1" x14ac:dyDescent="0.2"/>
    <row r="9981" customFormat="1" ht="16" customHeight="1" x14ac:dyDescent="0.2"/>
    <row r="9982" customFormat="1" ht="16" customHeight="1" x14ac:dyDescent="0.2"/>
    <row r="9983" customFormat="1" ht="16" customHeight="1" x14ac:dyDescent="0.2"/>
    <row r="9984" customFormat="1" ht="16" customHeight="1" x14ac:dyDescent="0.2"/>
    <row r="9985" customFormat="1" ht="16" customHeight="1" x14ac:dyDescent="0.2"/>
    <row r="9986" customFormat="1" ht="16" customHeight="1" x14ac:dyDescent="0.2"/>
    <row r="9987" customFormat="1" ht="16" customHeight="1" x14ac:dyDescent="0.2"/>
    <row r="9988" customFormat="1" ht="16" customHeight="1" x14ac:dyDescent="0.2"/>
    <row r="9989" customFormat="1" ht="16" customHeight="1" x14ac:dyDescent="0.2"/>
    <row r="9990" customFormat="1" ht="16" customHeight="1" x14ac:dyDescent="0.2"/>
    <row r="9991" customFormat="1" ht="16" customHeight="1" x14ac:dyDescent="0.2"/>
    <row r="9992" customFormat="1" ht="16" customHeight="1" x14ac:dyDescent="0.2"/>
    <row r="9993" customFormat="1" ht="16" customHeight="1" x14ac:dyDescent="0.2"/>
    <row r="9994" customFormat="1" ht="16" customHeight="1" x14ac:dyDescent="0.2"/>
    <row r="9995" customFormat="1" ht="16" customHeight="1" x14ac:dyDescent="0.2"/>
    <row r="9996" customFormat="1" ht="16" customHeight="1" x14ac:dyDescent="0.2"/>
    <row r="9997" customFormat="1" ht="16" customHeight="1" x14ac:dyDescent="0.2"/>
    <row r="9998" customFormat="1" ht="16" customHeight="1" x14ac:dyDescent="0.2"/>
    <row r="9999" customFormat="1" ht="16" customHeight="1" x14ac:dyDescent="0.2"/>
    <row r="10000" customFormat="1" ht="16" customHeight="1" x14ac:dyDescent="0.2"/>
    <row r="10001" customFormat="1" ht="16" customHeight="1" x14ac:dyDescent="0.2"/>
    <row r="10002" customFormat="1" ht="16" customHeight="1" x14ac:dyDescent="0.2"/>
    <row r="10003" customFormat="1" ht="16" customHeight="1" x14ac:dyDescent="0.2"/>
    <row r="10004" customFormat="1" ht="16" customHeight="1" x14ac:dyDescent="0.2"/>
    <row r="10005" customFormat="1" ht="16" customHeight="1" x14ac:dyDescent="0.2"/>
    <row r="10006" customFormat="1" ht="16" customHeight="1" x14ac:dyDescent="0.2"/>
    <row r="10007" customFormat="1" ht="16" customHeight="1" x14ac:dyDescent="0.2"/>
    <row r="10008" customFormat="1" ht="16" customHeight="1" x14ac:dyDescent="0.2"/>
    <row r="10009" customFormat="1" ht="16" customHeight="1" x14ac:dyDescent="0.2"/>
    <row r="10010" customFormat="1" ht="16" customHeight="1" x14ac:dyDescent="0.2"/>
    <row r="10011" customFormat="1" ht="16" customHeight="1" x14ac:dyDescent="0.2"/>
    <row r="10012" customFormat="1" ht="16" customHeight="1" x14ac:dyDescent="0.2"/>
    <row r="10013" customFormat="1" ht="16" customHeight="1" x14ac:dyDescent="0.2"/>
    <row r="10014" customFormat="1" ht="16" customHeight="1" x14ac:dyDescent="0.2"/>
    <row r="10015" customFormat="1" ht="16" customHeight="1" x14ac:dyDescent="0.2"/>
    <row r="10016" customFormat="1" ht="16" customHeight="1" x14ac:dyDescent="0.2"/>
    <row r="10017" customFormat="1" ht="16" customHeight="1" x14ac:dyDescent="0.2"/>
    <row r="10018" customFormat="1" ht="16" customHeight="1" x14ac:dyDescent="0.2"/>
    <row r="10019" customFormat="1" ht="16" customHeight="1" x14ac:dyDescent="0.2"/>
    <row r="10020" customFormat="1" ht="16" customHeight="1" x14ac:dyDescent="0.2"/>
    <row r="10021" customFormat="1" ht="16" customHeight="1" x14ac:dyDescent="0.2"/>
    <row r="10022" customFormat="1" ht="16" customHeight="1" x14ac:dyDescent="0.2"/>
    <row r="10023" customFormat="1" ht="16" customHeight="1" x14ac:dyDescent="0.2"/>
    <row r="10024" customFormat="1" ht="16" customHeight="1" x14ac:dyDescent="0.2"/>
    <row r="10025" customFormat="1" ht="16" customHeight="1" x14ac:dyDescent="0.2"/>
    <row r="10026" customFormat="1" ht="16" customHeight="1" x14ac:dyDescent="0.2"/>
    <row r="10027" customFormat="1" ht="16" customHeight="1" x14ac:dyDescent="0.2"/>
    <row r="10028" customFormat="1" ht="16" customHeight="1" x14ac:dyDescent="0.2"/>
    <row r="10029" customFormat="1" ht="16" customHeight="1" x14ac:dyDescent="0.2"/>
    <row r="10030" customFormat="1" ht="16" customHeight="1" x14ac:dyDescent="0.2"/>
    <row r="10031" customFormat="1" ht="16" customHeight="1" x14ac:dyDescent="0.2"/>
    <row r="10032" customFormat="1" ht="16" customHeight="1" x14ac:dyDescent="0.2"/>
    <row r="10033" customFormat="1" ht="16" customHeight="1" x14ac:dyDescent="0.2"/>
    <row r="10034" customFormat="1" ht="16" customHeight="1" x14ac:dyDescent="0.2"/>
    <row r="10035" customFormat="1" ht="16" customHeight="1" x14ac:dyDescent="0.2"/>
    <row r="10036" customFormat="1" ht="16" customHeight="1" x14ac:dyDescent="0.2"/>
    <row r="10037" customFormat="1" ht="16" customHeight="1" x14ac:dyDescent="0.2"/>
    <row r="10038" customFormat="1" ht="16" customHeight="1" x14ac:dyDescent="0.2"/>
    <row r="10039" customFormat="1" ht="16" customHeight="1" x14ac:dyDescent="0.2"/>
    <row r="10040" customFormat="1" ht="16" customHeight="1" x14ac:dyDescent="0.2"/>
    <row r="10041" customFormat="1" ht="16" customHeight="1" x14ac:dyDescent="0.2"/>
    <row r="10042" customFormat="1" ht="16" customHeight="1" x14ac:dyDescent="0.2"/>
    <row r="10043" customFormat="1" ht="16" customHeight="1" x14ac:dyDescent="0.2"/>
    <row r="10044" customFormat="1" ht="16" customHeight="1" x14ac:dyDescent="0.2"/>
    <row r="10045" customFormat="1" ht="16" customHeight="1" x14ac:dyDescent="0.2"/>
    <row r="10046" customFormat="1" ht="16" customHeight="1" x14ac:dyDescent="0.2"/>
    <row r="10047" customFormat="1" ht="16" customHeight="1" x14ac:dyDescent="0.2"/>
    <row r="10048" customFormat="1" ht="16" customHeight="1" x14ac:dyDescent="0.2"/>
    <row r="10049" customFormat="1" ht="16" customHeight="1" x14ac:dyDescent="0.2"/>
    <row r="10050" customFormat="1" ht="16" customHeight="1" x14ac:dyDescent="0.2"/>
    <row r="10051" customFormat="1" ht="16" customHeight="1" x14ac:dyDescent="0.2"/>
    <row r="10052" customFormat="1" ht="16" customHeight="1" x14ac:dyDescent="0.2"/>
    <row r="10053" customFormat="1" ht="16" customHeight="1" x14ac:dyDescent="0.2"/>
    <row r="10054" customFormat="1" ht="16" customHeight="1" x14ac:dyDescent="0.2"/>
    <row r="10055" customFormat="1" ht="16" customHeight="1" x14ac:dyDescent="0.2"/>
    <row r="10056" customFormat="1" ht="16" customHeight="1" x14ac:dyDescent="0.2"/>
    <row r="10057" customFormat="1" ht="16" customHeight="1" x14ac:dyDescent="0.2"/>
    <row r="10058" customFormat="1" ht="16" customHeight="1" x14ac:dyDescent="0.2"/>
    <row r="10059" customFormat="1" ht="16" customHeight="1" x14ac:dyDescent="0.2"/>
    <row r="10060" customFormat="1" ht="16" customHeight="1" x14ac:dyDescent="0.2"/>
    <row r="10061" customFormat="1" ht="16" customHeight="1" x14ac:dyDescent="0.2"/>
    <row r="10062" customFormat="1" ht="16" customHeight="1" x14ac:dyDescent="0.2"/>
    <row r="10063" customFormat="1" ht="16" customHeight="1" x14ac:dyDescent="0.2"/>
    <row r="10064" customFormat="1" ht="16" customHeight="1" x14ac:dyDescent="0.2"/>
    <row r="10065" customFormat="1" ht="16" customHeight="1" x14ac:dyDescent="0.2"/>
    <row r="10066" customFormat="1" ht="16" customHeight="1" x14ac:dyDescent="0.2"/>
    <row r="10067" customFormat="1" ht="16" customHeight="1" x14ac:dyDescent="0.2"/>
    <row r="10068" customFormat="1" ht="16" customHeight="1" x14ac:dyDescent="0.2"/>
    <row r="10069" customFormat="1" ht="16" customHeight="1" x14ac:dyDescent="0.2"/>
    <row r="10070" customFormat="1" ht="16" customHeight="1" x14ac:dyDescent="0.2"/>
    <row r="10071" customFormat="1" ht="16" customHeight="1" x14ac:dyDescent="0.2"/>
    <row r="10072" customFormat="1" ht="16" customHeight="1" x14ac:dyDescent="0.2"/>
    <row r="10073" customFormat="1" ht="16" customHeight="1" x14ac:dyDescent="0.2"/>
    <row r="10074" customFormat="1" ht="16" customHeight="1" x14ac:dyDescent="0.2"/>
    <row r="10075" customFormat="1" ht="16" customHeight="1" x14ac:dyDescent="0.2"/>
    <row r="10076" customFormat="1" ht="16" customHeight="1" x14ac:dyDescent="0.2"/>
    <row r="10077" customFormat="1" ht="16" customHeight="1" x14ac:dyDescent="0.2"/>
    <row r="10078" customFormat="1" ht="16" customHeight="1" x14ac:dyDescent="0.2"/>
    <row r="10079" customFormat="1" ht="16" customHeight="1" x14ac:dyDescent="0.2"/>
    <row r="10080" customFormat="1" ht="16" customHeight="1" x14ac:dyDescent="0.2"/>
    <row r="10081" customFormat="1" ht="16" customHeight="1" x14ac:dyDescent="0.2"/>
    <row r="10082" customFormat="1" ht="16" customHeight="1" x14ac:dyDescent="0.2"/>
    <row r="10083" customFormat="1" ht="16" customHeight="1" x14ac:dyDescent="0.2"/>
    <row r="10084" customFormat="1" ht="16" customHeight="1" x14ac:dyDescent="0.2"/>
    <row r="10085" customFormat="1" ht="16" customHeight="1" x14ac:dyDescent="0.2"/>
    <row r="10086" customFormat="1" ht="16" customHeight="1" x14ac:dyDescent="0.2"/>
    <row r="10087" customFormat="1" ht="16" customHeight="1" x14ac:dyDescent="0.2"/>
    <row r="10088" customFormat="1" ht="16" customHeight="1" x14ac:dyDescent="0.2"/>
    <row r="10089" customFormat="1" ht="16" customHeight="1" x14ac:dyDescent="0.2"/>
    <row r="10090" customFormat="1" ht="16" customHeight="1" x14ac:dyDescent="0.2"/>
    <row r="10091" customFormat="1" ht="16" customHeight="1" x14ac:dyDescent="0.2"/>
    <row r="10092" customFormat="1" ht="16" customHeight="1" x14ac:dyDescent="0.2"/>
    <row r="10093" customFormat="1" ht="16" customHeight="1" x14ac:dyDescent="0.2"/>
    <row r="10094" customFormat="1" ht="16" customHeight="1" x14ac:dyDescent="0.2"/>
    <row r="10095" customFormat="1" ht="16" customHeight="1" x14ac:dyDescent="0.2"/>
    <row r="10096" customFormat="1" ht="16" customHeight="1" x14ac:dyDescent="0.2"/>
    <row r="10097" customFormat="1" ht="16" customHeight="1" x14ac:dyDescent="0.2"/>
    <row r="10098" customFormat="1" ht="16" customHeight="1" x14ac:dyDescent="0.2"/>
    <row r="10099" customFormat="1" ht="16" customHeight="1" x14ac:dyDescent="0.2"/>
    <row r="10100" customFormat="1" ht="16" customHeight="1" x14ac:dyDescent="0.2"/>
    <row r="10101" customFormat="1" ht="16" customHeight="1" x14ac:dyDescent="0.2"/>
    <row r="10102" customFormat="1" ht="16" customHeight="1" x14ac:dyDescent="0.2"/>
    <row r="10103" customFormat="1" ht="16" customHeight="1" x14ac:dyDescent="0.2"/>
    <row r="10104" customFormat="1" ht="16" customHeight="1" x14ac:dyDescent="0.2"/>
    <row r="10105" customFormat="1" ht="16" customHeight="1" x14ac:dyDescent="0.2"/>
    <row r="10106" customFormat="1" ht="16" customHeight="1" x14ac:dyDescent="0.2"/>
    <row r="10107" customFormat="1" ht="16" customHeight="1" x14ac:dyDescent="0.2"/>
    <row r="10108" customFormat="1" ht="16" customHeight="1" x14ac:dyDescent="0.2"/>
    <row r="10109" customFormat="1" ht="16" customHeight="1" x14ac:dyDescent="0.2"/>
    <row r="10110" customFormat="1" ht="16" customHeight="1" x14ac:dyDescent="0.2"/>
    <row r="10111" customFormat="1" ht="16" customHeight="1" x14ac:dyDescent="0.2"/>
    <row r="10112" customFormat="1" ht="16" customHeight="1" x14ac:dyDescent="0.2"/>
    <row r="10113" customFormat="1" ht="16" customHeight="1" x14ac:dyDescent="0.2"/>
    <row r="10114" customFormat="1" ht="16" customHeight="1" x14ac:dyDescent="0.2"/>
    <row r="10115" customFormat="1" ht="16" customHeight="1" x14ac:dyDescent="0.2"/>
    <row r="10116" customFormat="1" ht="16" customHeight="1" x14ac:dyDescent="0.2"/>
    <row r="10117" customFormat="1" ht="16" customHeight="1" x14ac:dyDescent="0.2"/>
    <row r="10118" customFormat="1" ht="16" customHeight="1" x14ac:dyDescent="0.2"/>
    <row r="10119" customFormat="1" ht="16" customHeight="1" x14ac:dyDescent="0.2"/>
    <row r="10120" customFormat="1" ht="16" customHeight="1" x14ac:dyDescent="0.2"/>
    <row r="10121" customFormat="1" ht="16" customHeight="1" x14ac:dyDescent="0.2"/>
    <row r="10122" customFormat="1" ht="16" customHeight="1" x14ac:dyDescent="0.2"/>
    <row r="10123" customFormat="1" ht="16" customHeight="1" x14ac:dyDescent="0.2"/>
    <row r="10124" customFormat="1" ht="16" customHeight="1" x14ac:dyDescent="0.2"/>
    <row r="10125" customFormat="1" ht="16" customHeight="1" x14ac:dyDescent="0.2"/>
    <row r="10126" customFormat="1" ht="16" customHeight="1" x14ac:dyDescent="0.2"/>
    <row r="10127" customFormat="1" ht="16" customHeight="1" x14ac:dyDescent="0.2"/>
    <row r="10128" customFormat="1" ht="16" customHeight="1" x14ac:dyDescent="0.2"/>
    <row r="10129" customFormat="1" ht="16" customHeight="1" x14ac:dyDescent="0.2"/>
    <row r="10130" customFormat="1" ht="16" customHeight="1" x14ac:dyDescent="0.2"/>
    <row r="10131" customFormat="1" ht="16" customHeight="1" x14ac:dyDescent="0.2"/>
    <row r="10132" customFormat="1" ht="16" customHeight="1" x14ac:dyDescent="0.2"/>
    <row r="10133" customFormat="1" ht="16" customHeight="1" x14ac:dyDescent="0.2"/>
    <row r="10134" customFormat="1" ht="16" customHeight="1" x14ac:dyDescent="0.2"/>
    <row r="10135" customFormat="1" ht="16" customHeight="1" x14ac:dyDescent="0.2"/>
    <row r="10136" customFormat="1" ht="16" customHeight="1" x14ac:dyDescent="0.2"/>
    <row r="10137" customFormat="1" ht="16" customHeight="1" x14ac:dyDescent="0.2"/>
    <row r="10138" customFormat="1" ht="16" customHeight="1" x14ac:dyDescent="0.2"/>
    <row r="10139" customFormat="1" ht="16" customHeight="1" x14ac:dyDescent="0.2"/>
    <row r="10140" customFormat="1" ht="16" customHeight="1" x14ac:dyDescent="0.2"/>
    <row r="10141" customFormat="1" ht="16" customHeight="1" x14ac:dyDescent="0.2"/>
    <row r="10142" customFormat="1" ht="16" customHeight="1" x14ac:dyDescent="0.2"/>
    <row r="10143" customFormat="1" ht="16" customHeight="1" x14ac:dyDescent="0.2"/>
    <row r="10144" customFormat="1" ht="16" customHeight="1" x14ac:dyDescent="0.2"/>
    <row r="10145" customFormat="1" ht="16" customHeight="1" x14ac:dyDescent="0.2"/>
    <row r="10146" customFormat="1" ht="16" customHeight="1" x14ac:dyDescent="0.2"/>
    <row r="10147" customFormat="1" ht="16" customHeight="1" x14ac:dyDescent="0.2"/>
    <row r="10148" customFormat="1" ht="16" customHeight="1" x14ac:dyDescent="0.2"/>
    <row r="10149" customFormat="1" ht="16" customHeight="1" x14ac:dyDescent="0.2"/>
    <row r="10150" customFormat="1" ht="16" customHeight="1" x14ac:dyDescent="0.2"/>
    <row r="10151" customFormat="1" ht="16" customHeight="1" x14ac:dyDescent="0.2"/>
    <row r="10152" customFormat="1" ht="16" customHeight="1" x14ac:dyDescent="0.2"/>
    <row r="10153" customFormat="1" ht="16" customHeight="1" x14ac:dyDescent="0.2"/>
    <row r="10154" customFormat="1" ht="16" customHeight="1" x14ac:dyDescent="0.2"/>
    <row r="10155" customFormat="1" ht="16" customHeight="1" x14ac:dyDescent="0.2"/>
    <row r="10156" customFormat="1" ht="16" customHeight="1" x14ac:dyDescent="0.2"/>
    <row r="10157" customFormat="1" ht="16" customHeight="1" x14ac:dyDescent="0.2"/>
    <row r="10158" customFormat="1" ht="16" customHeight="1" x14ac:dyDescent="0.2"/>
    <row r="10159" customFormat="1" ht="16" customHeight="1" x14ac:dyDescent="0.2"/>
    <row r="10160" customFormat="1" ht="16" customHeight="1" x14ac:dyDescent="0.2"/>
    <row r="10161" customFormat="1" ht="16" customHeight="1" x14ac:dyDescent="0.2"/>
    <row r="10162" customFormat="1" ht="16" customHeight="1" x14ac:dyDescent="0.2"/>
    <row r="10163" customFormat="1" ht="16" customHeight="1" x14ac:dyDescent="0.2"/>
    <row r="10164" customFormat="1" ht="16" customHeight="1" x14ac:dyDescent="0.2"/>
    <row r="10165" customFormat="1" ht="16" customHeight="1" x14ac:dyDescent="0.2"/>
    <row r="10166" customFormat="1" ht="16" customHeight="1" x14ac:dyDescent="0.2"/>
    <row r="10167" customFormat="1" ht="16" customHeight="1" x14ac:dyDescent="0.2"/>
    <row r="10168" customFormat="1" ht="16" customHeight="1" x14ac:dyDescent="0.2"/>
    <row r="10169" customFormat="1" ht="16" customHeight="1" x14ac:dyDescent="0.2"/>
    <row r="10170" customFormat="1" ht="16" customHeight="1" x14ac:dyDescent="0.2"/>
    <row r="10171" customFormat="1" ht="16" customHeight="1" x14ac:dyDescent="0.2"/>
    <row r="10172" customFormat="1" ht="16" customHeight="1" x14ac:dyDescent="0.2"/>
    <row r="10173" customFormat="1" ht="16" customHeight="1" x14ac:dyDescent="0.2"/>
    <row r="10174" customFormat="1" ht="16" customHeight="1" x14ac:dyDescent="0.2"/>
    <row r="10175" customFormat="1" ht="16" customHeight="1" x14ac:dyDescent="0.2"/>
    <row r="10176" customFormat="1" ht="16" customHeight="1" x14ac:dyDescent="0.2"/>
    <row r="10177" customFormat="1" ht="16" customHeight="1" x14ac:dyDescent="0.2"/>
    <row r="10178" customFormat="1" ht="16" customHeight="1" x14ac:dyDescent="0.2"/>
    <row r="10179" customFormat="1" ht="16" customHeight="1" x14ac:dyDescent="0.2"/>
    <row r="10180" customFormat="1" ht="16" customHeight="1" x14ac:dyDescent="0.2"/>
    <row r="10181" customFormat="1" ht="16" customHeight="1" x14ac:dyDescent="0.2"/>
    <row r="10182" customFormat="1" ht="16" customHeight="1" x14ac:dyDescent="0.2"/>
    <row r="10183" customFormat="1" ht="16" customHeight="1" x14ac:dyDescent="0.2"/>
    <row r="10184" customFormat="1" ht="16" customHeight="1" x14ac:dyDescent="0.2"/>
    <row r="10185" customFormat="1" ht="16" customHeight="1" x14ac:dyDescent="0.2"/>
    <row r="10186" customFormat="1" ht="16" customHeight="1" x14ac:dyDescent="0.2"/>
    <row r="10187" customFormat="1" ht="16" customHeight="1" x14ac:dyDescent="0.2"/>
    <row r="10188" customFormat="1" ht="16" customHeight="1" x14ac:dyDescent="0.2"/>
    <row r="10189" customFormat="1" ht="16" customHeight="1" x14ac:dyDescent="0.2"/>
    <row r="10190" customFormat="1" ht="16" customHeight="1" x14ac:dyDescent="0.2"/>
    <row r="10191" customFormat="1" ht="16" customHeight="1" x14ac:dyDescent="0.2"/>
    <row r="10192" customFormat="1" ht="16" customHeight="1" x14ac:dyDescent="0.2"/>
    <row r="10193" customFormat="1" ht="16" customHeight="1" x14ac:dyDescent="0.2"/>
    <row r="10194" customFormat="1" ht="16" customHeight="1" x14ac:dyDescent="0.2"/>
    <row r="10195" customFormat="1" ht="16" customHeight="1" x14ac:dyDescent="0.2"/>
    <row r="10196" customFormat="1" ht="16" customHeight="1" x14ac:dyDescent="0.2"/>
    <row r="10197" customFormat="1" ht="16" customHeight="1" x14ac:dyDescent="0.2"/>
    <row r="10198" customFormat="1" ht="16" customHeight="1" x14ac:dyDescent="0.2"/>
    <row r="10199" customFormat="1" ht="16" customHeight="1" x14ac:dyDescent="0.2"/>
    <row r="10200" customFormat="1" ht="16" customHeight="1" x14ac:dyDescent="0.2"/>
    <row r="10201" customFormat="1" ht="16" customHeight="1" x14ac:dyDescent="0.2"/>
    <row r="10202" customFormat="1" ht="16" customHeight="1" x14ac:dyDescent="0.2"/>
    <row r="10203" customFormat="1" ht="16" customHeight="1" x14ac:dyDescent="0.2"/>
    <row r="10204" customFormat="1" ht="16" customHeight="1" x14ac:dyDescent="0.2"/>
    <row r="10205" customFormat="1" ht="16" customHeight="1" x14ac:dyDescent="0.2"/>
    <row r="10206" customFormat="1" ht="16" customHeight="1" x14ac:dyDescent="0.2"/>
    <row r="10207" customFormat="1" ht="16" customHeight="1" x14ac:dyDescent="0.2"/>
    <row r="10208" customFormat="1" ht="16" customHeight="1" x14ac:dyDescent="0.2"/>
    <row r="10209" customFormat="1" ht="16" customHeight="1" x14ac:dyDescent="0.2"/>
    <row r="10210" customFormat="1" ht="16" customHeight="1" x14ac:dyDescent="0.2"/>
    <row r="10211" customFormat="1" ht="16" customHeight="1" x14ac:dyDescent="0.2"/>
    <row r="10212" customFormat="1" ht="16" customHeight="1" x14ac:dyDescent="0.2"/>
    <row r="10213" customFormat="1" ht="16" customHeight="1" x14ac:dyDescent="0.2"/>
    <row r="10214" customFormat="1" ht="16" customHeight="1" x14ac:dyDescent="0.2"/>
    <row r="10215" customFormat="1" ht="16" customHeight="1" x14ac:dyDescent="0.2"/>
    <row r="10216" customFormat="1" ht="16" customHeight="1" x14ac:dyDescent="0.2"/>
    <row r="10217" customFormat="1" ht="16" customHeight="1" x14ac:dyDescent="0.2"/>
    <row r="10218" customFormat="1" ht="16" customHeight="1" x14ac:dyDescent="0.2"/>
    <row r="10219" customFormat="1" ht="16" customHeight="1" x14ac:dyDescent="0.2"/>
    <row r="10220" customFormat="1" ht="16" customHeight="1" x14ac:dyDescent="0.2"/>
    <row r="10221" customFormat="1" ht="16" customHeight="1" x14ac:dyDescent="0.2"/>
    <row r="10222" customFormat="1" ht="16" customHeight="1" x14ac:dyDescent="0.2"/>
    <row r="10223" customFormat="1" ht="16" customHeight="1" x14ac:dyDescent="0.2"/>
    <row r="10224" customFormat="1" ht="16" customHeight="1" x14ac:dyDescent="0.2"/>
    <row r="10225" customFormat="1" ht="16" customHeight="1" x14ac:dyDescent="0.2"/>
    <row r="10226" customFormat="1" ht="16" customHeight="1" x14ac:dyDescent="0.2"/>
    <row r="10227" customFormat="1" ht="16" customHeight="1" x14ac:dyDescent="0.2"/>
    <row r="10228" customFormat="1" ht="16" customHeight="1" x14ac:dyDescent="0.2"/>
    <row r="10229" customFormat="1" ht="16" customHeight="1" x14ac:dyDescent="0.2"/>
    <row r="10230" customFormat="1" ht="16" customHeight="1" x14ac:dyDescent="0.2"/>
    <row r="10231" customFormat="1" ht="16" customHeight="1" x14ac:dyDescent="0.2"/>
    <row r="10232" customFormat="1" ht="16" customHeight="1" x14ac:dyDescent="0.2"/>
    <row r="10233" customFormat="1" ht="16" customHeight="1" x14ac:dyDescent="0.2"/>
    <row r="10234" customFormat="1" ht="16" customHeight="1" x14ac:dyDescent="0.2"/>
    <row r="10235" customFormat="1" ht="16" customHeight="1" x14ac:dyDescent="0.2"/>
    <row r="10236" customFormat="1" ht="16" customHeight="1" x14ac:dyDescent="0.2"/>
    <row r="10237" customFormat="1" ht="16" customHeight="1" x14ac:dyDescent="0.2"/>
    <row r="10238" customFormat="1" ht="16" customHeight="1" x14ac:dyDescent="0.2"/>
    <row r="10239" customFormat="1" ht="16" customHeight="1" x14ac:dyDescent="0.2"/>
    <row r="10240" customFormat="1" ht="16" customHeight="1" x14ac:dyDescent="0.2"/>
    <row r="10241" customFormat="1" ht="16" customHeight="1" x14ac:dyDescent="0.2"/>
    <row r="10242" customFormat="1" ht="16" customHeight="1" x14ac:dyDescent="0.2"/>
    <row r="10243" customFormat="1" ht="16" customHeight="1" x14ac:dyDescent="0.2"/>
    <row r="10244" customFormat="1" ht="16" customHeight="1" x14ac:dyDescent="0.2"/>
    <row r="10245" customFormat="1" ht="16" customHeight="1" x14ac:dyDescent="0.2"/>
    <row r="10246" customFormat="1" ht="16" customHeight="1" x14ac:dyDescent="0.2"/>
    <row r="10247" customFormat="1" ht="16" customHeight="1" x14ac:dyDescent="0.2"/>
    <row r="10248" customFormat="1" ht="16" customHeight="1" x14ac:dyDescent="0.2"/>
    <row r="10249" customFormat="1" ht="16" customHeight="1" x14ac:dyDescent="0.2"/>
    <row r="10250" customFormat="1" ht="16" customHeight="1" x14ac:dyDescent="0.2"/>
    <row r="10251" customFormat="1" ht="16" customHeight="1" x14ac:dyDescent="0.2"/>
    <row r="10252" customFormat="1" ht="16" customHeight="1" x14ac:dyDescent="0.2"/>
    <row r="10253" customFormat="1" ht="16" customHeight="1" x14ac:dyDescent="0.2"/>
    <row r="10254" customFormat="1" ht="16" customHeight="1" x14ac:dyDescent="0.2"/>
    <row r="10255" customFormat="1" ht="16" customHeight="1" x14ac:dyDescent="0.2"/>
    <row r="10256" customFormat="1" ht="16" customHeight="1" x14ac:dyDescent="0.2"/>
    <row r="10257" customFormat="1" ht="16" customHeight="1" x14ac:dyDescent="0.2"/>
    <row r="10258" customFormat="1" ht="16" customHeight="1" x14ac:dyDescent="0.2"/>
    <row r="10259" customFormat="1" ht="16" customHeight="1" x14ac:dyDescent="0.2"/>
    <row r="10260" customFormat="1" ht="16" customHeight="1" x14ac:dyDescent="0.2"/>
    <row r="10261" customFormat="1" ht="16" customHeight="1" x14ac:dyDescent="0.2"/>
    <row r="10262" customFormat="1" ht="16" customHeight="1" x14ac:dyDescent="0.2"/>
    <row r="10263" customFormat="1" ht="16" customHeight="1" x14ac:dyDescent="0.2"/>
    <row r="10264" customFormat="1" ht="16" customHeight="1" x14ac:dyDescent="0.2"/>
    <row r="10265" customFormat="1" ht="16" customHeight="1" x14ac:dyDescent="0.2"/>
    <row r="10266" customFormat="1" ht="16" customHeight="1" x14ac:dyDescent="0.2"/>
    <row r="10267" customFormat="1" ht="16" customHeight="1" x14ac:dyDescent="0.2"/>
    <row r="10268" customFormat="1" ht="16" customHeight="1" x14ac:dyDescent="0.2"/>
    <row r="10269" customFormat="1" ht="16" customHeight="1" x14ac:dyDescent="0.2"/>
    <row r="10270" customFormat="1" ht="16" customHeight="1" x14ac:dyDescent="0.2"/>
    <row r="10271" customFormat="1" ht="16" customHeight="1" x14ac:dyDescent="0.2"/>
    <row r="10272" customFormat="1" ht="16" customHeight="1" x14ac:dyDescent="0.2"/>
    <row r="10273" customFormat="1" ht="16" customHeight="1" x14ac:dyDescent="0.2"/>
    <row r="10274" customFormat="1" ht="16" customHeight="1" x14ac:dyDescent="0.2"/>
    <row r="10275" customFormat="1" ht="16" customHeight="1" x14ac:dyDescent="0.2"/>
    <row r="10276" customFormat="1" ht="16" customHeight="1" x14ac:dyDescent="0.2"/>
    <row r="10277" customFormat="1" ht="16" customHeight="1" x14ac:dyDescent="0.2"/>
    <row r="10278" customFormat="1" ht="16" customHeight="1" x14ac:dyDescent="0.2"/>
    <row r="10279" customFormat="1" ht="16" customHeight="1" x14ac:dyDescent="0.2"/>
    <row r="10280" customFormat="1" ht="16" customHeight="1" x14ac:dyDescent="0.2"/>
    <row r="10281" customFormat="1" ht="16" customHeight="1" x14ac:dyDescent="0.2"/>
    <row r="10282" customFormat="1" ht="16" customHeight="1" x14ac:dyDescent="0.2"/>
    <row r="10283" customFormat="1" ht="16" customHeight="1" x14ac:dyDescent="0.2"/>
    <row r="10284" customFormat="1" ht="16" customHeight="1" x14ac:dyDescent="0.2"/>
    <row r="10285" customFormat="1" ht="16" customHeight="1" x14ac:dyDescent="0.2"/>
    <row r="10286" customFormat="1" ht="16" customHeight="1" x14ac:dyDescent="0.2"/>
    <row r="10287" customFormat="1" ht="16" customHeight="1" x14ac:dyDescent="0.2"/>
    <row r="10288" customFormat="1" ht="16" customHeight="1" x14ac:dyDescent="0.2"/>
    <row r="10289" customFormat="1" ht="16" customHeight="1" x14ac:dyDescent="0.2"/>
    <row r="10290" customFormat="1" ht="16" customHeight="1" x14ac:dyDescent="0.2"/>
    <row r="10291" customFormat="1" ht="16" customHeight="1" x14ac:dyDescent="0.2"/>
    <row r="10292" customFormat="1" ht="16" customHeight="1" x14ac:dyDescent="0.2"/>
    <row r="10293" customFormat="1" ht="16" customHeight="1" x14ac:dyDescent="0.2"/>
    <row r="10294" customFormat="1" ht="16" customHeight="1" x14ac:dyDescent="0.2"/>
    <row r="10295" customFormat="1" ht="16" customHeight="1" x14ac:dyDescent="0.2"/>
    <row r="10296" customFormat="1" ht="16" customHeight="1" x14ac:dyDescent="0.2"/>
    <row r="10297" customFormat="1" ht="16" customHeight="1" x14ac:dyDescent="0.2"/>
    <row r="10298" customFormat="1" ht="16" customHeight="1" x14ac:dyDescent="0.2"/>
    <row r="10299" customFormat="1" ht="16" customHeight="1" x14ac:dyDescent="0.2"/>
    <row r="10300" customFormat="1" ht="16" customHeight="1" x14ac:dyDescent="0.2"/>
    <row r="10301" customFormat="1" ht="16" customHeight="1" x14ac:dyDescent="0.2"/>
    <row r="10302" customFormat="1" ht="16" customHeight="1" x14ac:dyDescent="0.2"/>
    <row r="10303" customFormat="1" ht="16" customHeight="1" x14ac:dyDescent="0.2"/>
    <row r="10304" customFormat="1" ht="16" customHeight="1" x14ac:dyDescent="0.2"/>
    <row r="10305" customFormat="1" ht="16" customHeight="1" x14ac:dyDescent="0.2"/>
    <row r="10306" customFormat="1" ht="16" customHeight="1" x14ac:dyDescent="0.2"/>
    <row r="10307" customFormat="1" ht="16" customHeight="1" x14ac:dyDescent="0.2"/>
    <row r="10308" customFormat="1" ht="16" customHeight="1" x14ac:dyDescent="0.2"/>
    <row r="10309" customFormat="1" ht="16" customHeight="1" x14ac:dyDescent="0.2"/>
    <row r="10310" customFormat="1" ht="16" customHeight="1" x14ac:dyDescent="0.2"/>
    <row r="10311" customFormat="1" ht="16" customHeight="1" x14ac:dyDescent="0.2"/>
    <row r="10312" customFormat="1" ht="16" customHeight="1" x14ac:dyDescent="0.2"/>
    <row r="10313" customFormat="1" ht="16" customHeight="1" x14ac:dyDescent="0.2"/>
    <row r="10314" customFormat="1" ht="16" customHeight="1" x14ac:dyDescent="0.2"/>
    <row r="10315" customFormat="1" ht="16" customHeight="1" x14ac:dyDescent="0.2"/>
    <row r="10316" customFormat="1" ht="16" customHeight="1" x14ac:dyDescent="0.2"/>
    <row r="10317" customFormat="1" ht="16" customHeight="1" x14ac:dyDescent="0.2"/>
    <row r="10318" customFormat="1" ht="16" customHeight="1" x14ac:dyDescent="0.2"/>
    <row r="10319" customFormat="1" ht="16" customHeight="1" x14ac:dyDescent="0.2"/>
    <row r="10320" customFormat="1" ht="16" customHeight="1" x14ac:dyDescent="0.2"/>
    <row r="10321" customFormat="1" ht="16" customHeight="1" x14ac:dyDescent="0.2"/>
    <row r="10322" customFormat="1" ht="16" customHeight="1" x14ac:dyDescent="0.2"/>
    <row r="10323" customFormat="1" ht="16" customHeight="1" x14ac:dyDescent="0.2"/>
    <row r="10324" customFormat="1" ht="16" customHeight="1" x14ac:dyDescent="0.2"/>
    <row r="10325" customFormat="1" ht="16" customHeight="1" x14ac:dyDescent="0.2"/>
    <row r="10326" customFormat="1" ht="16" customHeight="1" x14ac:dyDescent="0.2"/>
    <row r="10327" customFormat="1" ht="16" customHeight="1" x14ac:dyDescent="0.2"/>
    <row r="10328" customFormat="1" ht="16" customHeight="1" x14ac:dyDescent="0.2"/>
    <row r="10329" customFormat="1" ht="16" customHeight="1" x14ac:dyDescent="0.2"/>
    <row r="10330" customFormat="1" ht="16" customHeight="1" x14ac:dyDescent="0.2"/>
    <row r="10331" customFormat="1" ht="16" customHeight="1" x14ac:dyDescent="0.2"/>
    <row r="10332" customFormat="1" ht="16" customHeight="1" x14ac:dyDescent="0.2"/>
    <row r="10333" customFormat="1" ht="16" customHeight="1" x14ac:dyDescent="0.2"/>
    <row r="10334" customFormat="1" ht="16" customHeight="1" x14ac:dyDescent="0.2"/>
    <row r="10335" customFormat="1" ht="16" customHeight="1" x14ac:dyDescent="0.2"/>
    <row r="10336" customFormat="1" ht="16" customHeight="1" x14ac:dyDescent="0.2"/>
    <row r="10337" customFormat="1" ht="16" customHeight="1" x14ac:dyDescent="0.2"/>
    <row r="10338" customFormat="1" ht="16" customHeight="1" x14ac:dyDescent="0.2"/>
    <row r="10339" customFormat="1" ht="16" customHeight="1" x14ac:dyDescent="0.2"/>
    <row r="10340" customFormat="1" ht="16" customHeight="1" x14ac:dyDescent="0.2"/>
    <row r="10341" customFormat="1" ht="16" customHeight="1" x14ac:dyDescent="0.2"/>
    <row r="10342" customFormat="1" ht="16" customHeight="1" x14ac:dyDescent="0.2"/>
    <row r="10343" customFormat="1" ht="16" customHeight="1" x14ac:dyDescent="0.2"/>
    <row r="10344" customFormat="1" ht="16" customHeight="1" x14ac:dyDescent="0.2"/>
    <row r="10345" customFormat="1" ht="16" customHeight="1" x14ac:dyDescent="0.2"/>
    <row r="10346" customFormat="1" ht="16" customHeight="1" x14ac:dyDescent="0.2"/>
    <row r="10347" customFormat="1" ht="16" customHeight="1" x14ac:dyDescent="0.2"/>
    <row r="10348" customFormat="1" ht="16" customHeight="1" x14ac:dyDescent="0.2"/>
    <row r="10349" customFormat="1" ht="16" customHeight="1" x14ac:dyDescent="0.2"/>
    <row r="10350" customFormat="1" ht="16" customHeight="1" x14ac:dyDescent="0.2"/>
    <row r="10351" customFormat="1" ht="16" customHeight="1" x14ac:dyDescent="0.2"/>
    <row r="10352" customFormat="1" ht="16" customHeight="1" x14ac:dyDescent="0.2"/>
    <row r="10353" customFormat="1" ht="16" customHeight="1" x14ac:dyDescent="0.2"/>
    <row r="10354" customFormat="1" ht="16" customHeight="1" x14ac:dyDescent="0.2"/>
    <row r="10355" customFormat="1" ht="16" customHeight="1" x14ac:dyDescent="0.2"/>
    <row r="10356" customFormat="1" ht="16" customHeight="1" x14ac:dyDescent="0.2"/>
    <row r="10357" customFormat="1" ht="16" customHeight="1" x14ac:dyDescent="0.2"/>
    <row r="10358" customFormat="1" ht="16" customHeight="1" x14ac:dyDescent="0.2"/>
    <row r="10359" customFormat="1" ht="16" customHeight="1" x14ac:dyDescent="0.2"/>
    <row r="10360" customFormat="1" ht="16" customHeight="1" x14ac:dyDescent="0.2"/>
    <row r="10361" customFormat="1" ht="16" customHeight="1" x14ac:dyDescent="0.2"/>
    <row r="10362" customFormat="1" ht="16" customHeight="1" x14ac:dyDescent="0.2"/>
    <row r="10363" customFormat="1" ht="16" customHeight="1" x14ac:dyDescent="0.2"/>
    <row r="10364" customFormat="1" ht="16" customHeight="1" x14ac:dyDescent="0.2"/>
    <row r="10365" customFormat="1" ht="16" customHeight="1" x14ac:dyDescent="0.2"/>
    <row r="10366" customFormat="1" ht="16" customHeight="1" x14ac:dyDescent="0.2"/>
    <row r="10367" customFormat="1" ht="16" customHeight="1" x14ac:dyDescent="0.2"/>
  </sheetData>
  <sheetProtection algorithmName="SHA-512" hashValue="T4nyMVcTgilutqUJqj3jvtVGPHC7yUOo/5otkSTMRaYxXneh7Sn8ptCqTrqJ+XG/c+pzlMmZYJr1jkYv8s87IQ==" saltValue="rkBBGCF5MD84dCFBnWXb8w==" spinCount="100000" sheet="1" objects="1" scenarios="1" selectLockedCells="1"/>
  <mergeCells count="3">
    <mergeCell ref="A14:I14"/>
    <mergeCell ref="A15:D15"/>
    <mergeCell ref="F15:I15"/>
  </mergeCells>
  <hyperlinks>
    <hyperlink ref="A11" r:id="rId1" xr:uid="{89BA7968-873C-FE4B-B0B8-9F9E32494737}"/>
  </hyperlinks>
  <printOptions horizontalCentered="1"/>
  <pageMargins left="0.2" right="0.2" top="0.25" bottom="0.25" header="0" footer="0"/>
  <pageSetup paperSize="9" fitToHeight="0" orientation="portrait" r:id="rId2"/>
  <drawing r:id="rId3"/>
  <legacyDrawing r:id="rId4"/>
  <tableParts count="4">
    <tablePart r:id="rId5"/>
    <tablePart r:id="rId6"/>
    <tablePart r:id="rId7"/>
    <tablePart r:id="rId8"/>
  </tablePar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76BB3-9A2F-1E4C-9C85-7308CB776569}">
  <sheetPr>
    <pageSetUpPr autoPageBreaks="0" fitToPage="1"/>
  </sheetPr>
  <dimension ref="A1:TB10367"/>
  <sheetViews>
    <sheetView showGridLines="0" topLeftCell="A11" workbookViewId="0">
      <selection activeCell="B45" sqref="B45"/>
    </sheetView>
  </sheetViews>
  <sheetFormatPr baseColWidth="10" defaultColWidth="8.83203125" defaultRowHeight="16" customHeight="1" x14ac:dyDescent="0.2"/>
  <cols>
    <col min="1" max="1" width="35.6640625" style="3" bestFit="1" customWidth="1"/>
    <col min="2" max="4" width="14.6640625" style="3" customWidth="1"/>
    <col min="5" max="5" width="4.6640625" style="3" customWidth="1"/>
    <col min="6" max="6" width="38.6640625" style="3" customWidth="1"/>
    <col min="7" max="9" width="14.6640625" style="2" customWidth="1"/>
    <col min="10" max="10" width="21.6640625" style="2" customWidth="1"/>
    <col min="11" max="11" width="14" customWidth="1"/>
    <col min="12" max="13" width="13.83203125" customWidth="1"/>
  </cols>
  <sheetData>
    <row r="1" spans="1:23" s="17" customFormat="1" ht="16" customHeight="1" x14ac:dyDescent="0.2">
      <c r="A1" s="19"/>
      <c r="B1" s="19"/>
      <c r="C1" s="19"/>
      <c r="D1" s="19"/>
      <c r="E1" s="19"/>
      <c r="F1" s="19"/>
      <c r="G1" s="19"/>
      <c r="H1" s="19"/>
      <c r="I1" s="19"/>
    </row>
    <row r="2" spans="1:23" s="17" customFormat="1" ht="16" customHeight="1" x14ac:dyDescent="0.2">
      <c r="A2" s="19"/>
      <c r="B2" s="19"/>
      <c r="C2" s="19"/>
      <c r="D2" s="19"/>
      <c r="E2" s="19"/>
      <c r="F2" s="19"/>
      <c r="G2" s="19"/>
      <c r="H2" s="19"/>
      <c r="I2" s="19"/>
    </row>
    <row r="3" spans="1:23" s="17" customFormat="1" ht="16" customHeight="1" x14ac:dyDescent="0.2">
      <c r="A3" s="19"/>
      <c r="B3" s="19"/>
      <c r="C3" s="19"/>
      <c r="D3" s="19"/>
      <c r="E3" s="19"/>
      <c r="F3" s="19"/>
      <c r="G3" s="19"/>
      <c r="H3" s="19"/>
      <c r="I3" s="19"/>
    </row>
    <row r="4" spans="1:23" s="17" customFormat="1" ht="16" customHeight="1" x14ac:dyDescent="0.2">
      <c r="A4" s="19"/>
      <c r="B4" s="19"/>
      <c r="C4" s="19"/>
      <c r="D4" s="19"/>
      <c r="E4" s="19"/>
      <c r="F4" s="19"/>
      <c r="G4" s="19"/>
      <c r="H4" s="19"/>
      <c r="I4" s="19"/>
    </row>
    <row r="5" spans="1:23" s="17" customFormat="1" ht="16" customHeight="1" x14ac:dyDescent="0.2">
      <c r="A5" s="19"/>
      <c r="B5" s="19"/>
      <c r="C5" s="19"/>
      <c r="D5" s="19"/>
      <c r="E5" s="19"/>
      <c r="F5" s="19"/>
      <c r="G5" s="19"/>
      <c r="H5" s="19"/>
      <c r="I5" s="19"/>
    </row>
    <row r="6" spans="1:23" s="17" customFormat="1" ht="16" customHeight="1" x14ac:dyDescent="0.2">
      <c r="A6" s="19"/>
      <c r="B6" s="19"/>
      <c r="C6" s="19"/>
      <c r="D6" s="19"/>
      <c r="E6" s="19"/>
      <c r="F6" s="19"/>
      <c r="G6" s="19"/>
      <c r="H6" s="19"/>
      <c r="I6" s="19"/>
    </row>
    <row r="7" spans="1:23" s="17" customFormat="1" ht="16" customHeight="1" x14ac:dyDescent="0.2">
      <c r="A7" s="19"/>
      <c r="B7" s="19"/>
      <c r="C7" s="19"/>
      <c r="D7" s="19"/>
      <c r="E7" s="19"/>
      <c r="F7" s="19"/>
      <c r="G7" s="19"/>
      <c r="H7" s="19"/>
      <c r="I7" s="19"/>
    </row>
    <row r="8" spans="1:23" s="17" customFormat="1" ht="16" customHeight="1" x14ac:dyDescent="0.2">
      <c r="A8" s="19"/>
      <c r="B8" s="19"/>
      <c r="C8" s="19"/>
      <c r="D8" s="19"/>
      <c r="E8" s="19"/>
      <c r="F8" s="19"/>
      <c r="G8" s="19"/>
      <c r="H8" s="19"/>
      <c r="I8" s="19"/>
    </row>
    <row r="9" spans="1:23" s="17" customFormat="1" ht="16" customHeight="1" x14ac:dyDescent="0.2">
      <c r="A9" s="19"/>
      <c r="B9" s="19"/>
      <c r="C9" s="19"/>
      <c r="D9" s="19"/>
      <c r="E9" s="19"/>
      <c r="F9" s="19"/>
      <c r="G9" s="19"/>
      <c r="H9" s="19"/>
      <c r="I9" s="19"/>
    </row>
    <row r="10" spans="1:23" s="17" customFormat="1" ht="16" customHeight="1" x14ac:dyDescent="0.2">
      <c r="A10" s="19"/>
      <c r="B10" s="19"/>
      <c r="C10" s="19"/>
      <c r="D10" s="19"/>
      <c r="E10" s="19"/>
      <c r="F10" s="19"/>
      <c r="G10" s="19"/>
      <c r="H10" s="19"/>
      <c r="I10" s="19"/>
    </row>
    <row r="11" spans="1:23" s="17" customFormat="1" ht="16" customHeight="1" x14ac:dyDescent="0.2">
      <c r="A11" s="18" t="s">
        <v>36</v>
      </c>
      <c r="B11" s="20"/>
      <c r="C11" s="20"/>
      <c r="D11" s="21"/>
      <c r="E11" s="22"/>
      <c r="F11" s="19"/>
      <c r="G11" s="19"/>
      <c r="H11" s="21" t="s">
        <v>37</v>
      </c>
      <c r="I11" s="22" t="s">
        <v>38</v>
      </c>
    </row>
    <row r="12" spans="1:23" s="17" customFormat="1" ht="16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</row>
    <row r="13" spans="1:23" s="17" customFormat="1" ht="16" customHeight="1" x14ac:dyDescent="0.2">
      <c r="A13" s="19"/>
      <c r="B13" s="19"/>
      <c r="C13" s="19"/>
      <c r="D13" s="19"/>
      <c r="E13" s="19"/>
      <c r="F13" s="19"/>
      <c r="G13" s="19"/>
      <c r="H13" s="19"/>
      <c r="I13" s="19"/>
    </row>
    <row r="14" spans="1:23" ht="21" x14ac:dyDescent="0.25">
      <c r="A14" s="12" t="s">
        <v>35</v>
      </c>
      <c r="B14" s="13"/>
      <c r="C14" s="13"/>
      <c r="D14" s="13"/>
      <c r="E14" s="13"/>
      <c r="F14" s="13"/>
      <c r="G14" s="13"/>
      <c r="H14" s="13"/>
      <c r="I14" s="1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19" x14ac:dyDescent="0.25">
      <c r="A15" s="23" t="str">
        <f>ANO!A15</f>
        <v>COLOQUE O NOME DA EMPRESA AQUI!</v>
      </c>
      <c r="B15" s="24"/>
      <c r="C15" s="24"/>
      <c r="D15" s="25"/>
      <c r="E15" s="26"/>
      <c r="F15" s="27" t="s">
        <v>43</v>
      </c>
      <c r="G15" s="28"/>
      <c r="H15" s="28"/>
      <c r="I15" s="29"/>
      <c r="J15" s="5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19" x14ac:dyDescent="0.25">
      <c r="A16" s="30"/>
      <c r="B16" s="54">
        <f>ANO!B16</f>
        <v>2024</v>
      </c>
      <c r="C16" s="54">
        <f>ANO!C16</f>
        <v>2024</v>
      </c>
      <c r="D16" s="32"/>
      <c r="E16" s="26"/>
      <c r="F16" s="33"/>
      <c r="G16" s="34"/>
      <c r="H16" s="34"/>
      <c r="I16" s="34"/>
      <c r="J16" s="5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s="1" customFormat="1" ht="15" x14ac:dyDescent="0.2">
      <c r="A17" s="35" t="s">
        <v>12</v>
      </c>
      <c r="B17" s="36" t="s">
        <v>1</v>
      </c>
      <c r="C17" s="36" t="s">
        <v>2</v>
      </c>
      <c r="D17" s="37" t="s">
        <v>3</v>
      </c>
      <c r="E17" s="38"/>
      <c r="F17" s="39" t="s">
        <v>0</v>
      </c>
      <c r="G17" s="40" t="s">
        <v>1</v>
      </c>
      <c r="H17" s="40" t="s">
        <v>2</v>
      </c>
      <c r="I17" s="40" t="s">
        <v>3</v>
      </c>
      <c r="J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3" ht="15" x14ac:dyDescent="0.2">
      <c r="A18" s="41" t="str">
        <f>TabelaDeRendimentos8131563371115[[#This Row],[RENDIMENTOS]]</f>
        <v>Revenda de Mercadorias</v>
      </c>
      <c r="B18" s="7">
        <v>2</v>
      </c>
      <c r="C18" s="8">
        <v>2</v>
      </c>
      <c r="D18" s="6">
        <f>TabelaDeRendimentos81315633711192327313539[[#This Row],[REAL]]-TabelaDeRendimentos81315633711192327313539[[#This Row],[ESTIMADO]]</f>
        <v>0</v>
      </c>
      <c r="E18" s="38"/>
      <c r="F18" s="41" t="s">
        <v>4</v>
      </c>
      <c r="G18" s="6">
        <f>TabelaDeRendimentos81315633711192327313539[[#Totals],[ESTIMADO]]</f>
        <v>5</v>
      </c>
      <c r="H18" s="6">
        <f>TabelaDeRendimentos81315633711192327313539[[#Totals],[REAL]]</f>
        <v>5</v>
      </c>
      <c r="I18" s="6">
        <f>TabelaDeTotais91416644812202428323640[[#This Row],[REAL]]-TabelaDeTotais91416644812202428323640[[#This Row],[ESTIMADO]]</f>
        <v>0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3" ht="15" x14ac:dyDescent="0.2">
      <c r="A19" s="41" t="str">
        <f>TabelaDeRendimentos8131563371115[[#This Row],[RENDIMENTOS]]</f>
        <v>Venda de Produtos Industrializados</v>
      </c>
      <c r="B19" s="7">
        <v>3</v>
      </c>
      <c r="C19" s="8">
        <v>3</v>
      </c>
      <c r="D19" s="6">
        <f>TabelaDeRendimentos81315633711192327313539[[#This Row],[REAL]]-TabelaDeRendimentos81315633711192327313539[[#This Row],[ESTIMADO]]</f>
        <v>0</v>
      </c>
      <c r="E19" s="38"/>
      <c r="F19" s="41" t="s">
        <v>5</v>
      </c>
      <c r="G19" s="6">
        <f>TabelaDeDespesasDePessoal111618655913212529333741[[#Totals],[ESTIMADO]]+TabelaDeDespesasOperacionais71214622610182226303438[[#Totals],[ESTIMADO]]</f>
        <v>0</v>
      </c>
      <c r="H19" s="6">
        <f>TabelaDeDespesasDePessoal111618655913212529333741[[#Totals],[REAL]]+TabelaDeDespesasOperacionais71214622610182226303438[[#Totals],[REAL]]</f>
        <v>0</v>
      </c>
      <c r="I19" s="6">
        <f>TabelaDeTotais91416644812202428323640[[#This Row],[ESTIMADO]]-TabelaDeTotais91416644812202428323640[[#This Row],[REAL]]</f>
        <v>0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3" ht="15" x14ac:dyDescent="0.2">
      <c r="A20" s="41" t="str">
        <f>TabelaDeRendimentos8131563371115[[#This Row],[RENDIMENTOS]]</f>
        <v>Prestação de Serviços</v>
      </c>
      <c r="B20" s="7">
        <v>0</v>
      </c>
      <c r="C20" s="8">
        <v>0</v>
      </c>
      <c r="D20" s="6">
        <f>TabelaDeRendimentos81315633711192327313539[[#This Row],[REAL]]-TabelaDeRendimentos81315633711192327313539[[#This Row],[ESTIMADO]]</f>
        <v>0</v>
      </c>
      <c r="E20" s="38"/>
      <c r="F20" s="42" t="s">
        <v>6</v>
      </c>
      <c r="G20" s="15">
        <f>G18-G19</f>
        <v>5</v>
      </c>
      <c r="H20" s="15">
        <f>H18-H19</f>
        <v>5</v>
      </c>
      <c r="I20" s="16">
        <f>TabelaDeTotais91416644812202428323640[[#Totals],[REAL]]-TabelaDeTotais91416644812202428323640[[#Totals],[ESTIMADO]]</f>
        <v>0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3" ht="15" x14ac:dyDescent="0.2">
      <c r="A21" s="41" t="str">
        <f>TabelaDeRendimentos8131563371115[[#This Row],[RENDIMENTOS]]</f>
        <v>Outras receitas</v>
      </c>
      <c r="B21" s="7">
        <v>0</v>
      </c>
      <c r="C21" s="8">
        <v>0</v>
      </c>
      <c r="D21" s="6">
        <f>TabelaDeRendimentos81315633711192327313539[[#This Row],[REAL]]-TabelaDeRendimentos81315633711192327313539[[#This Row],[ESTIMADO]]</f>
        <v>0</v>
      </c>
      <c r="E21" s="38"/>
      <c r="F21" s="38"/>
      <c r="G21" s="38"/>
      <c r="H21" s="38"/>
      <c r="I21" s="3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3" ht="15" x14ac:dyDescent="0.2">
      <c r="A22" s="43" t="s">
        <v>11</v>
      </c>
      <c r="B22" s="44">
        <f>SUBTOTAL(9,TabelaDeRendimentos81315633711192327313539[ESTIMADO])</f>
        <v>5</v>
      </c>
      <c r="C22" s="44">
        <f>SUBTOTAL(9,TabelaDeRendimentos81315633711192327313539[REAL])</f>
        <v>5</v>
      </c>
      <c r="D22" s="45">
        <f>SUBTOTAL(9,TabelaDeRendimentos81315633711192327313539[DIFERENÇA])</f>
        <v>0</v>
      </c>
      <c r="E22" s="38"/>
      <c r="F22" s="38"/>
      <c r="G22" s="38"/>
      <c r="H22" s="38"/>
      <c r="I22" s="3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3" ht="15" x14ac:dyDescent="0.2">
      <c r="A23" s="46"/>
      <c r="B23" s="47"/>
      <c r="C23" s="47"/>
      <c r="D23" s="47"/>
      <c r="E23" s="38"/>
      <c r="F23" s="38"/>
      <c r="G23" s="38"/>
      <c r="H23" s="38"/>
      <c r="I23" s="3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3" ht="15" x14ac:dyDescent="0.2">
      <c r="A24" s="38"/>
      <c r="B24" s="31">
        <f>$B$16</f>
        <v>2024</v>
      </c>
      <c r="C24" s="31">
        <f>$C$16</f>
        <v>2024</v>
      </c>
      <c r="D24" s="38"/>
      <c r="E24" s="38"/>
      <c r="F24" s="38"/>
      <c r="G24" s="38"/>
      <c r="H24" s="38"/>
      <c r="I24" s="3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15" x14ac:dyDescent="0.2">
      <c r="A25" s="48" t="s">
        <v>17</v>
      </c>
      <c r="B25" s="31" t="s">
        <v>1</v>
      </c>
      <c r="C25" s="31" t="s">
        <v>2</v>
      </c>
      <c r="D25" s="31" t="s">
        <v>3</v>
      </c>
      <c r="E25" s="38"/>
      <c r="F25" s="38"/>
      <c r="G25" s="38"/>
      <c r="H25" s="38"/>
      <c r="I25" s="38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3" ht="15" x14ac:dyDescent="0.2">
      <c r="A26" s="41" t="str">
        <f>TabelaDeDespesasDePessoal11161865591317[[#This Row],[DESPESAS PRINCIPAIS]]</f>
        <v>Compra de Mercadorias</v>
      </c>
      <c r="B26" s="7">
        <v>0</v>
      </c>
      <c r="C26" s="9">
        <v>0</v>
      </c>
      <c r="D26" s="6">
        <f>TabelaDeDespesasDePessoal111618655913212529333741[[#This Row],[ESTIMADO]]-TabelaDeDespesasDePessoal111618655913212529333741[[#This Row],[REAL]]</f>
        <v>0</v>
      </c>
      <c r="E26" s="38"/>
      <c r="F26" s="38"/>
      <c r="G26" s="38"/>
      <c r="H26" s="38"/>
      <c r="I26" s="3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3" ht="15" x14ac:dyDescent="0.2">
      <c r="A27" s="41" t="str">
        <f>TabelaDeDespesasDePessoal11161865591317[[#This Row],[DESPESAS PRINCIPAIS]]</f>
        <v>Material de Expediente</v>
      </c>
      <c r="B27" s="7">
        <v>0</v>
      </c>
      <c r="C27" s="9">
        <v>0</v>
      </c>
      <c r="D27" s="6">
        <f>TabelaDeDespesasDePessoal111618655913212529333741[[#This Row],[ESTIMADO]]-TabelaDeDespesasDePessoal111618655913212529333741[[#This Row],[REAL]]</f>
        <v>0</v>
      </c>
      <c r="E27" s="38"/>
      <c r="F27" s="38"/>
      <c r="G27" s="38"/>
      <c r="H27" s="38"/>
      <c r="I27" s="38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3" ht="15" x14ac:dyDescent="0.2">
      <c r="A28" s="41" t="str">
        <f>TabelaDeDespesasDePessoal11161865591317[[#This Row],[DESPESAS PRINCIPAIS]]</f>
        <v>Funcionários e Pro Labore</v>
      </c>
      <c r="B28" s="7">
        <v>0</v>
      </c>
      <c r="C28" s="9">
        <v>0</v>
      </c>
      <c r="D28" s="6">
        <f>TabelaDeDespesasDePessoal111618655913212529333741[[#This Row],[ESTIMADO]]-TabelaDeDespesasDePessoal111618655913212529333741[[#This Row],[REAL]]</f>
        <v>0</v>
      </c>
      <c r="E28" s="38"/>
      <c r="F28" s="38"/>
      <c r="G28" s="38"/>
      <c r="H28" s="38"/>
      <c r="I28" s="38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3" ht="15" x14ac:dyDescent="0.2">
      <c r="A29" s="41" t="str">
        <f>TabelaDeDespesasDePessoal11161865591317[[#This Row],[DESPESAS PRINCIPAIS]]</f>
        <v>Veículos (Manutenção e Combustível)</v>
      </c>
      <c r="B29" s="7">
        <v>0</v>
      </c>
      <c r="C29" s="9">
        <v>0</v>
      </c>
      <c r="D29" s="6">
        <f>TabelaDeDespesasDePessoal111618655913212529333741[[#This Row],[ESTIMADO]]-TabelaDeDespesasDePessoal111618655913212529333741[[#This Row],[REAL]]</f>
        <v>0</v>
      </c>
      <c r="E29" s="38"/>
      <c r="F29" s="38"/>
      <c r="G29" s="38"/>
      <c r="H29" s="38"/>
      <c r="I29" s="3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3" ht="15" x14ac:dyDescent="0.2">
      <c r="A30" s="49" t="s">
        <v>19</v>
      </c>
      <c r="B30" s="50">
        <f>SUBTOTAL(9,TabelaDeDespesasDePessoal111618655913212529333741[ESTIMADO])</f>
        <v>0</v>
      </c>
      <c r="C30" s="50">
        <f>SUBTOTAL(9,TabelaDeDespesasDePessoal111618655913212529333741[REAL])</f>
        <v>0</v>
      </c>
      <c r="D30" s="50">
        <f>SUBTOTAL(9,TabelaDeDespesasDePessoal111618655913212529333741[DIFERENÇA])</f>
        <v>0</v>
      </c>
      <c r="E30" s="38"/>
      <c r="F30" s="38"/>
      <c r="G30" s="38"/>
      <c r="H30" s="38"/>
      <c r="I30" s="3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3" ht="15" x14ac:dyDescent="0.2">
      <c r="A31" s="38"/>
      <c r="B31" s="38"/>
      <c r="C31" s="38"/>
      <c r="D31" s="38"/>
      <c r="E31" s="38"/>
      <c r="F31" s="38"/>
      <c r="G31" s="38"/>
      <c r="H31" s="38"/>
      <c r="I31" s="3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15" x14ac:dyDescent="0.2">
      <c r="A32" s="38"/>
      <c r="B32" s="31">
        <f>$B$16</f>
        <v>2024</v>
      </c>
      <c r="C32" s="31">
        <f>$C$16</f>
        <v>2024</v>
      </c>
      <c r="D32" s="38"/>
      <c r="E32" s="38"/>
      <c r="F32" s="38"/>
      <c r="G32" s="38"/>
      <c r="H32" s="38"/>
      <c r="I32" s="3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522" s="3" customFormat="1" ht="15" x14ac:dyDescent="0.2">
      <c r="A33" s="48" t="s">
        <v>21</v>
      </c>
      <c r="B33" s="31" t="s">
        <v>1</v>
      </c>
      <c r="C33" s="31" t="s">
        <v>2</v>
      </c>
      <c r="D33" s="31" t="s">
        <v>3</v>
      </c>
      <c r="E33" s="38"/>
      <c r="F33" s="38"/>
      <c r="G33" s="38"/>
      <c r="H33" s="38"/>
      <c r="I33" s="3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</row>
    <row r="34" spans="1:522" s="3" customFormat="1" ht="15" x14ac:dyDescent="0.2">
      <c r="A34" s="41" t="str">
        <f>TabelaDeDespesasOperacionais7121462261014[[#This Row],[OUTRAS DESPESAS]]</f>
        <v>Energia Elétrica</v>
      </c>
      <c r="B34" s="10">
        <v>0</v>
      </c>
      <c r="C34" s="11">
        <v>0</v>
      </c>
      <c r="D34" s="51">
        <f>TabelaDeDespesasOperacionais71214622610182226303438[[#This Row],[ESTIMADO]]-TabelaDeDespesasOperacionais71214622610182226303438[[#This Row],[REAL]]</f>
        <v>0</v>
      </c>
      <c r="E34" s="38"/>
      <c r="F34" s="38"/>
      <c r="G34" s="38"/>
      <c r="H34" s="38"/>
      <c r="I34" s="38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</row>
    <row r="35" spans="1:522" s="3" customFormat="1" ht="16.5" customHeight="1" x14ac:dyDescent="0.2">
      <c r="A35" s="41" t="str">
        <f>TabelaDeDespesasOperacionais7121462261014[[#This Row],[OUTRAS DESPESAS]]</f>
        <v>Telefone e Internet</v>
      </c>
      <c r="B35" s="10">
        <v>0</v>
      </c>
      <c r="C35" s="11">
        <v>0</v>
      </c>
      <c r="D35" s="51">
        <f>TabelaDeDespesasOperacionais71214622610182226303438[[#This Row],[ESTIMADO]]-TabelaDeDespesasOperacionais71214622610182226303438[[#This Row],[REAL]]</f>
        <v>0</v>
      </c>
      <c r="E35" s="38"/>
      <c r="F35" s="38"/>
      <c r="G35" s="38"/>
      <c r="H35" s="38"/>
      <c r="I35" s="38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</row>
    <row r="36" spans="1:522" s="3" customFormat="1" ht="16.5" customHeight="1" x14ac:dyDescent="0.2">
      <c r="A36" s="41" t="str">
        <f>TabelaDeDespesasOperacionais7121462261014[[#This Row],[OUTRAS DESPESAS]]</f>
        <v>Água e Esgoto</v>
      </c>
      <c r="B36" s="10">
        <v>0</v>
      </c>
      <c r="C36" s="11">
        <v>0</v>
      </c>
      <c r="D36" s="51">
        <f>TabelaDeDespesasOperacionais71214622610182226303438[[#This Row],[ESTIMADO]]-TabelaDeDespesasOperacionais71214622610182226303438[[#This Row],[REAL]]</f>
        <v>0</v>
      </c>
      <c r="E36" s="38"/>
      <c r="F36" s="38"/>
      <c r="G36" s="38"/>
      <c r="H36" s="38"/>
      <c r="I36" s="38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</row>
    <row r="37" spans="1:522" s="3" customFormat="1" ht="16.5" customHeight="1" x14ac:dyDescent="0.2">
      <c r="A37" s="41" t="str">
        <f>TabelaDeDespesasOperacionais7121462261014[[#This Row],[OUTRAS DESPESAS]]</f>
        <v>Consultorias</v>
      </c>
      <c r="B37" s="10">
        <v>0</v>
      </c>
      <c r="C37" s="11">
        <v>0</v>
      </c>
      <c r="D37" s="51">
        <f>TabelaDeDespesasOperacionais71214622610182226303438[[#This Row],[ESTIMADO]]-TabelaDeDespesasOperacionais71214622610182226303438[[#This Row],[REAL]]</f>
        <v>0</v>
      </c>
      <c r="E37" s="38"/>
      <c r="F37" s="38"/>
      <c r="G37" s="38"/>
      <c r="H37" s="38"/>
      <c r="I37" s="38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</row>
    <row r="38" spans="1:522" s="3" customFormat="1" ht="16.5" customHeight="1" x14ac:dyDescent="0.2">
      <c r="A38" s="41" t="str">
        <f>TabelaDeDespesasOperacionais7121462261014[[#This Row],[OUTRAS DESPESAS]]</f>
        <v>Assistência Técnica</v>
      </c>
      <c r="B38" s="10">
        <v>0</v>
      </c>
      <c r="C38" s="11">
        <v>0</v>
      </c>
      <c r="D38" s="51">
        <f>TabelaDeDespesasOperacionais71214622610182226303438[[#This Row],[ESTIMADO]]-TabelaDeDespesasOperacionais71214622610182226303438[[#This Row],[REAL]]</f>
        <v>0</v>
      </c>
      <c r="E38" s="38"/>
      <c r="F38" s="38"/>
      <c r="G38" s="38"/>
      <c r="H38" s="38"/>
      <c r="I38" s="38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</row>
    <row r="39" spans="1:522" s="3" customFormat="1" ht="16.5" customHeight="1" x14ac:dyDescent="0.2">
      <c r="A39" s="41" t="str">
        <f>TabelaDeDespesasOperacionais7121462261014[[#This Row],[OUTRAS DESPESAS]]</f>
        <v>Sistema de Gestão</v>
      </c>
      <c r="B39" s="10">
        <v>0</v>
      </c>
      <c r="C39" s="11">
        <v>0</v>
      </c>
      <c r="D39" s="51">
        <f>TabelaDeDespesasOperacionais71214622610182226303438[[#This Row],[ESTIMADO]]-TabelaDeDespesasOperacionais71214622610182226303438[[#This Row],[REAL]]</f>
        <v>0</v>
      </c>
      <c r="E39" s="38"/>
      <c r="F39" s="38"/>
      <c r="G39" s="38"/>
      <c r="H39" s="38"/>
      <c r="I39" s="3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</row>
    <row r="40" spans="1:522" s="3" customFormat="1" ht="16.5" customHeight="1" x14ac:dyDescent="0.2">
      <c r="A40" s="41" t="str">
        <f>TabelaDeDespesasOperacionais7121462261014[[#This Row],[OUTRAS DESPESAS]]</f>
        <v>Marketing e Publicidade</v>
      </c>
      <c r="B40" s="10">
        <v>0</v>
      </c>
      <c r="C40" s="11">
        <v>0</v>
      </c>
      <c r="D40" s="51">
        <f>TabelaDeDespesasOperacionais71214622610182226303438[[#This Row],[ESTIMADO]]-TabelaDeDespesasOperacionais71214622610182226303438[[#This Row],[REAL]]</f>
        <v>0</v>
      </c>
      <c r="E40" s="38"/>
      <c r="F40" s="38"/>
      <c r="G40" s="38"/>
      <c r="H40" s="38"/>
      <c r="I40" s="38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</row>
    <row r="41" spans="1:522" s="3" customFormat="1" ht="16.5" customHeight="1" x14ac:dyDescent="0.2">
      <c r="A41" s="41" t="str">
        <f>TabelaDeDespesasOperacionais7121462261014[[#This Row],[OUTRAS DESPESAS]]</f>
        <v>Fretes, Seguros e Correios</v>
      </c>
      <c r="B41" s="10">
        <v>0</v>
      </c>
      <c r="C41" s="11">
        <v>0</v>
      </c>
      <c r="D41" s="51">
        <f>TabelaDeDespesasOperacionais71214622610182226303438[[#This Row],[ESTIMADO]]-TabelaDeDespesasOperacionais71214622610182226303438[[#This Row],[REAL]]</f>
        <v>0</v>
      </c>
      <c r="E41" s="38"/>
      <c r="F41" s="38"/>
      <c r="G41" s="38"/>
      <c r="H41" s="38"/>
      <c r="I41" s="3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</row>
    <row r="42" spans="1:522" s="3" customFormat="1" ht="16.5" customHeight="1" x14ac:dyDescent="0.2">
      <c r="A42" s="41" t="str">
        <f>TabelaDeDespesasOperacionais7121462261014[[#This Row],[OUTRAS DESPESAS]]</f>
        <v>Comissões</v>
      </c>
      <c r="B42" s="10">
        <v>0</v>
      </c>
      <c r="C42" s="11">
        <v>0</v>
      </c>
      <c r="D42" s="51">
        <f>TabelaDeDespesasOperacionais71214622610182226303438[[#This Row],[ESTIMADO]]-TabelaDeDespesasOperacionais71214622610182226303438[[#This Row],[REAL]]</f>
        <v>0</v>
      </c>
      <c r="E42" s="38"/>
      <c r="F42" s="38"/>
      <c r="G42" s="38"/>
      <c r="H42" s="38"/>
      <c r="I42" s="38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</row>
    <row r="43" spans="1:522" s="3" customFormat="1" ht="16.5" customHeight="1" x14ac:dyDescent="0.2">
      <c r="A43" s="41" t="str">
        <f>TabelaDeDespesasOperacionais7121462261014[[#This Row],[OUTRAS DESPESAS]]</f>
        <v>Empréstimos e Financiamentos</v>
      </c>
      <c r="B43" s="10">
        <v>0</v>
      </c>
      <c r="C43" s="11">
        <v>0</v>
      </c>
      <c r="D43" s="51">
        <f>TabelaDeDespesasOperacionais71214622610182226303438[[#This Row],[ESTIMADO]]-TabelaDeDespesasOperacionais71214622610182226303438[[#This Row],[REAL]]</f>
        <v>0</v>
      </c>
      <c r="E43" s="38"/>
      <c r="F43" s="38"/>
      <c r="G43" s="38"/>
      <c r="H43" s="38"/>
      <c r="I43" s="38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</row>
    <row r="44" spans="1:522" s="3" customFormat="1" ht="16.5" customHeight="1" x14ac:dyDescent="0.2">
      <c r="A44" s="41" t="str">
        <f>TabelaDeDespesasOperacionais7121462261014[[#This Row],[OUTRAS DESPESAS]]</f>
        <v>Impostos</v>
      </c>
      <c r="B44" s="10">
        <v>0</v>
      </c>
      <c r="C44" s="11">
        <v>0</v>
      </c>
      <c r="D44" s="51">
        <f>TabelaDeDespesasOperacionais71214622610182226303438[[#This Row],[ESTIMADO]]-TabelaDeDespesasOperacionais71214622610182226303438[[#This Row],[REAL]]</f>
        <v>0</v>
      </c>
      <c r="E44" s="38"/>
      <c r="F44" s="38"/>
      <c r="G44" s="38"/>
      <c r="H44" s="38"/>
      <c r="I44" s="38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</row>
    <row r="45" spans="1:522" s="3" customFormat="1" ht="16.5" customHeight="1" x14ac:dyDescent="0.2">
      <c r="A45" s="41" t="str">
        <f>TabelaDeDespesasOperacionais7121462261014[[#This Row],[OUTRAS DESPESAS]]</f>
        <v>Outros</v>
      </c>
      <c r="B45" s="10">
        <v>0</v>
      </c>
      <c r="C45" s="11">
        <v>0</v>
      </c>
      <c r="D45" s="51">
        <f>TabelaDeDespesasOperacionais71214622610182226303438[[#This Row],[ESTIMADO]]-TabelaDeDespesasOperacionais71214622610182226303438[[#This Row],[REAL]]</f>
        <v>0</v>
      </c>
      <c r="E45" s="38"/>
      <c r="F45" s="38"/>
      <c r="G45" s="38"/>
      <c r="H45" s="38"/>
      <c r="I45" s="38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</row>
    <row r="46" spans="1:522" s="3" customFormat="1" ht="16.5" customHeight="1" x14ac:dyDescent="0.2">
      <c r="A46" s="41" t="str">
        <f>TabelaDeDespesasOperacionais7121462261014[[#This Row],[OUTRAS DESPESAS]]</f>
        <v>Outros</v>
      </c>
      <c r="B46" s="10">
        <v>0</v>
      </c>
      <c r="C46" s="11">
        <v>0</v>
      </c>
      <c r="D46" s="51">
        <f>TabelaDeDespesasOperacionais71214622610182226303438[[#This Row],[ESTIMADO]]-TabelaDeDespesasOperacionais71214622610182226303438[[#This Row],[REAL]]</f>
        <v>0</v>
      </c>
      <c r="E46" s="38"/>
      <c r="F46" s="38"/>
      <c r="G46" s="38"/>
      <c r="H46" s="38"/>
      <c r="I46" s="3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</row>
    <row r="47" spans="1:522" s="3" customFormat="1" ht="16.5" customHeight="1" x14ac:dyDescent="0.2">
      <c r="A47" s="41" t="str">
        <f>TabelaDeDespesasOperacionais7121462261014[[#This Row],[OUTRAS DESPESAS]]</f>
        <v>Outros</v>
      </c>
      <c r="B47" s="10">
        <v>0</v>
      </c>
      <c r="C47" s="11">
        <v>0</v>
      </c>
      <c r="D47" s="51">
        <f>TabelaDeDespesasOperacionais71214622610182226303438[[#This Row],[ESTIMADO]]-TabelaDeDespesasOperacionais71214622610182226303438[[#This Row],[REAL]]</f>
        <v>0</v>
      </c>
      <c r="E47" s="38"/>
      <c r="F47" s="38"/>
      <c r="G47" s="38"/>
      <c r="H47" s="38"/>
      <c r="I47" s="38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</row>
    <row r="48" spans="1:522" s="3" customFormat="1" ht="16.5" customHeight="1" x14ac:dyDescent="0.2">
      <c r="A48" s="41" t="str">
        <f>TabelaDeDespesasOperacionais7121462261014[[#This Row],[OUTRAS DESPESAS]]</f>
        <v>Outros</v>
      </c>
      <c r="B48" s="10">
        <v>0</v>
      </c>
      <c r="C48" s="11">
        <v>0</v>
      </c>
      <c r="D48" s="51">
        <f>TabelaDeDespesasOperacionais71214622610182226303438[[#This Row],[ESTIMADO]]-TabelaDeDespesasOperacionais71214622610182226303438[[#This Row],[REAL]]</f>
        <v>0</v>
      </c>
      <c r="E48" s="38"/>
      <c r="F48" s="38"/>
      <c r="G48" s="38"/>
      <c r="H48" s="38"/>
      <c r="I48" s="3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</row>
    <row r="49" spans="1:522" s="3" customFormat="1" ht="16.5" customHeight="1" x14ac:dyDescent="0.2">
      <c r="A49" s="41" t="str">
        <f>TabelaDeDespesasOperacionais7121462261014[[#This Row],[OUTRAS DESPESAS]]</f>
        <v>Outros</v>
      </c>
      <c r="B49" s="10">
        <v>0</v>
      </c>
      <c r="C49" s="11">
        <v>0</v>
      </c>
      <c r="D49" s="51">
        <f>TabelaDeDespesasOperacionais71214622610182226303438[[#This Row],[ESTIMADO]]-TabelaDeDespesasOperacionais71214622610182226303438[[#This Row],[REAL]]</f>
        <v>0</v>
      </c>
      <c r="E49" s="38"/>
      <c r="F49" s="38"/>
      <c r="G49" s="38"/>
      <c r="H49" s="38"/>
      <c r="I49" s="3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</row>
    <row r="50" spans="1:522" s="3" customFormat="1" ht="16" customHeight="1" x14ac:dyDescent="0.2">
      <c r="A50" s="49" t="s">
        <v>22</v>
      </c>
      <c r="B50" s="50">
        <f>SUBTOTAL(9,TabelaDeDespesasOperacionais71214622610182226303438[ESTIMADO])</f>
        <v>0</v>
      </c>
      <c r="C50" s="50">
        <f>SUBTOTAL(9,TabelaDeDespesasOperacionais71214622610182226303438[REAL])</f>
        <v>0</v>
      </c>
      <c r="D50" s="50">
        <f>SUBTOTAL(9,TabelaDeDespesasOperacionais71214622610182226303438[DIFERENÇA])</f>
        <v>0</v>
      </c>
      <c r="E50" s="38"/>
      <c r="F50" s="38"/>
      <c r="G50" s="38"/>
      <c r="H50" s="38"/>
      <c r="I50" s="38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</row>
    <row r="51" spans="1:522" ht="16" customHeight="1" x14ac:dyDescent="0.2">
      <c r="A51" s="4" t="s">
        <v>8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522" ht="16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522" ht="16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522" ht="16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522" ht="16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522" ht="16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522" ht="16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522" ht="16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522" ht="16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522" ht="16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522" ht="16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522" ht="16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522" ht="16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522" ht="16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6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6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6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6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6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6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6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6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6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6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6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6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6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6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6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6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6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6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6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6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6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6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6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6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6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6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6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6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6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6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6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6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6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6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6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6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6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6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6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6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6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6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6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6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6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6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6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6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6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6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6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6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6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6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6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6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6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6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6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6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6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6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6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6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6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6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6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6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6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6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6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6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6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6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6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6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6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6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6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6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6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6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6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6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6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6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6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6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6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6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6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6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6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6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6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6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6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6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6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6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6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6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6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6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6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6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6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6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6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6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6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6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6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6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6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6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6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6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6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6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6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6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6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6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6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6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6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6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6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6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6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6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6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6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6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6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6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6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6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6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6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6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6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6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6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6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6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6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6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6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6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6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6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6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6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6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6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6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6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6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6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6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6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6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6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6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6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6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6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6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6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6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6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6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6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6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6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6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6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6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6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6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6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6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6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6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6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6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6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6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6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6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6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6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6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6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6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6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6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6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6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6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6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6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6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6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6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6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6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6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6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6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6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6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6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6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6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6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6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6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6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6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6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6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6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6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6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6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6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6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6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6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6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6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6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6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6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6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6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6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6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6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6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6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6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6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6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6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6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6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6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6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6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6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6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6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6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6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6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6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6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6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6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6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6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6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6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6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6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6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6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6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6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6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6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6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6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6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6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6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6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6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6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6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6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6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6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6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6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6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6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6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6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6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6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6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6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6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6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6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6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6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6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6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6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6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6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6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6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6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6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6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6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6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6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6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6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6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6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6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6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6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6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6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6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6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6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6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6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6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6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6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6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6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6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6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6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6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6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6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6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6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6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6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6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6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6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6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6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6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6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6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6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6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6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6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6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6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6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6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6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6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6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6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6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6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6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6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6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6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6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6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6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6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6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6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6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6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6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6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6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6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6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6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6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6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6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6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6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6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6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6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6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6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6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6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6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6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6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6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6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6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6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6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6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6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6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6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6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6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6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6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6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6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6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6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6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6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6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6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6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6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6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6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6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6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6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6" customHeight="1" x14ac:dyDescent="0.2">
      <c r="A492"/>
      <c r="B492"/>
      <c r="C492"/>
      <c r="D492"/>
      <c r="E492"/>
      <c r="F492"/>
      <c r="G492"/>
      <c r="H492"/>
      <c r="I492"/>
      <c r="J492"/>
    </row>
    <row r="493" spans="1:23" ht="16" customHeight="1" x14ac:dyDescent="0.2">
      <c r="A493"/>
      <c r="B493"/>
      <c r="C493"/>
      <c r="D493"/>
      <c r="E493"/>
      <c r="F493"/>
      <c r="G493"/>
      <c r="H493"/>
      <c r="I493"/>
      <c r="J493"/>
    </row>
    <row r="494" spans="1:23" ht="16" customHeight="1" x14ac:dyDescent="0.2">
      <c r="A494"/>
      <c r="B494"/>
      <c r="C494"/>
      <c r="D494"/>
      <c r="E494"/>
      <c r="F494"/>
      <c r="G494"/>
      <c r="H494"/>
      <c r="I494"/>
      <c r="J494"/>
    </row>
    <row r="495" spans="1:23" ht="16" customHeight="1" x14ac:dyDescent="0.2">
      <c r="A495"/>
      <c r="B495"/>
      <c r="C495"/>
      <c r="D495"/>
      <c r="E495"/>
      <c r="F495"/>
      <c r="G495"/>
      <c r="H495"/>
      <c r="I495"/>
      <c r="J495"/>
    </row>
    <row r="496" spans="1:23" ht="16" customHeight="1" x14ac:dyDescent="0.2">
      <c r="A496"/>
      <c r="B496"/>
      <c r="C496"/>
      <c r="D496"/>
      <c r="E496"/>
      <c r="F496"/>
      <c r="G496"/>
      <c r="H496"/>
      <c r="I496"/>
      <c r="J496"/>
    </row>
    <row r="497" customFormat="1" ht="16" customHeight="1" x14ac:dyDescent="0.2"/>
    <row r="498" customFormat="1" ht="16" customHeight="1" x14ac:dyDescent="0.2"/>
    <row r="499" customFormat="1" ht="16" customHeight="1" x14ac:dyDescent="0.2"/>
    <row r="500" customFormat="1" ht="16" customHeight="1" x14ac:dyDescent="0.2"/>
    <row r="501" customFormat="1" ht="16" customHeight="1" x14ac:dyDescent="0.2"/>
    <row r="502" customFormat="1" ht="16" customHeight="1" x14ac:dyDescent="0.2"/>
    <row r="503" customFormat="1" ht="16" customHeight="1" x14ac:dyDescent="0.2"/>
    <row r="504" customFormat="1" ht="16" customHeight="1" x14ac:dyDescent="0.2"/>
    <row r="505" customFormat="1" ht="16" customHeight="1" x14ac:dyDescent="0.2"/>
    <row r="506" customFormat="1" ht="16" customHeight="1" x14ac:dyDescent="0.2"/>
    <row r="507" customFormat="1" ht="16" customHeight="1" x14ac:dyDescent="0.2"/>
    <row r="508" customFormat="1" ht="16" customHeight="1" x14ac:dyDescent="0.2"/>
    <row r="509" customFormat="1" ht="16" customHeight="1" x14ac:dyDescent="0.2"/>
    <row r="510" customFormat="1" ht="16" customHeight="1" x14ac:dyDescent="0.2"/>
    <row r="511" customFormat="1" ht="16" customHeight="1" x14ac:dyDescent="0.2"/>
    <row r="512" customFormat="1" ht="16" customHeight="1" x14ac:dyDescent="0.2"/>
    <row r="513" customFormat="1" ht="16" customHeight="1" x14ac:dyDescent="0.2"/>
    <row r="514" customFormat="1" ht="16" customHeight="1" x14ac:dyDescent="0.2"/>
    <row r="515" customFormat="1" ht="16" customHeight="1" x14ac:dyDescent="0.2"/>
    <row r="516" customFormat="1" ht="16" customHeight="1" x14ac:dyDescent="0.2"/>
    <row r="517" customFormat="1" ht="16" customHeight="1" x14ac:dyDescent="0.2"/>
    <row r="518" customFormat="1" ht="16" customHeight="1" x14ac:dyDescent="0.2"/>
    <row r="519" customFormat="1" ht="16" customHeight="1" x14ac:dyDescent="0.2"/>
    <row r="520" customFormat="1" ht="16" customHeight="1" x14ac:dyDescent="0.2"/>
    <row r="521" customFormat="1" ht="16" customHeight="1" x14ac:dyDescent="0.2"/>
    <row r="522" customFormat="1" ht="16" customHeight="1" x14ac:dyDescent="0.2"/>
    <row r="523" customFormat="1" ht="16" customHeight="1" x14ac:dyDescent="0.2"/>
    <row r="524" customFormat="1" ht="16" customHeight="1" x14ac:dyDescent="0.2"/>
    <row r="525" customFormat="1" ht="16" customHeight="1" x14ac:dyDescent="0.2"/>
    <row r="526" customFormat="1" ht="16" customHeight="1" x14ac:dyDescent="0.2"/>
    <row r="527" customFormat="1" ht="16" customHeight="1" x14ac:dyDescent="0.2"/>
    <row r="528" customFormat="1" ht="16" customHeight="1" x14ac:dyDescent="0.2"/>
    <row r="529" customFormat="1" ht="16" customHeight="1" x14ac:dyDescent="0.2"/>
    <row r="530" customFormat="1" ht="16" customHeight="1" x14ac:dyDescent="0.2"/>
    <row r="531" customFormat="1" ht="16" customHeight="1" x14ac:dyDescent="0.2"/>
    <row r="532" customFormat="1" ht="16" customHeight="1" x14ac:dyDescent="0.2"/>
    <row r="533" customFormat="1" ht="16" customHeight="1" x14ac:dyDescent="0.2"/>
    <row r="534" customFormat="1" ht="16" customHeight="1" x14ac:dyDescent="0.2"/>
    <row r="535" customFormat="1" ht="16" customHeight="1" x14ac:dyDescent="0.2"/>
    <row r="536" customFormat="1" ht="16" customHeight="1" x14ac:dyDescent="0.2"/>
    <row r="537" customFormat="1" ht="16" customHeight="1" x14ac:dyDescent="0.2"/>
    <row r="538" customFormat="1" ht="16" customHeight="1" x14ac:dyDescent="0.2"/>
    <row r="539" customFormat="1" ht="16" customHeight="1" x14ac:dyDescent="0.2"/>
    <row r="540" customFormat="1" ht="16" customHeight="1" x14ac:dyDescent="0.2"/>
    <row r="541" customFormat="1" ht="16" customHeight="1" x14ac:dyDescent="0.2"/>
    <row r="542" customFormat="1" ht="16" customHeight="1" x14ac:dyDescent="0.2"/>
    <row r="543" customFormat="1" ht="16" customHeight="1" x14ac:dyDescent="0.2"/>
    <row r="544" customFormat="1" ht="16" customHeight="1" x14ac:dyDescent="0.2"/>
    <row r="545" customFormat="1" ht="16" customHeight="1" x14ac:dyDescent="0.2"/>
    <row r="546" customFormat="1" ht="16" customHeight="1" x14ac:dyDescent="0.2"/>
    <row r="547" customFormat="1" ht="16" customHeight="1" x14ac:dyDescent="0.2"/>
    <row r="548" customFormat="1" ht="16" customHeight="1" x14ac:dyDescent="0.2"/>
    <row r="549" customFormat="1" ht="16" customHeight="1" x14ac:dyDescent="0.2"/>
    <row r="550" customFormat="1" ht="16" customHeight="1" x14ac:dyDescent="0.2"/>
    <row r="551" customFormat="1" ht="16" customHeight="1" x14ac:dyDescent="0.2"/>
    <row r="552" customFormat="1" ht="16" customHeight="1" x14ac:dyDescent="0.2"/>
    <row r="553" customFormat="1" ht="16" customHeight="1" x14ac:dyDescent="0.2"/>
    <row r="554" customFormat="1" ht="16" customHeight="1" x14ac:dyDescent="0.2"/>
    <row r="555" customFormat="1" ht="16" customHeight="1" x14ac:dyDescent="0.2"/>
    <row r="556" customFormat="1" ht="16" customHeight="1" x14ac:dyDescent="0.2"/>
    <row r="557" customFormat="1" ht="16" customHeight="1" x14ac:dyDescent="0.2"/>
    <row r="558" customFormat="1" ht="16" customHeight="1" x14ac:dyDescent="0.2"/>
    <row r="559" customFormat="1" ht="16" customHeight="1" x14ac:dyDescent="0.2"/>
    <row r="560" customFormat="1" ht="16" customHeight="1" x14ac:dyDescent="0.2"/>
    <row r="561" customFormat="1" ht="16" customHeight="1" x14ac:dyDescent="0.2"/>
    <row r="562" customFormat="1" ht="16" customHeight="1" x14ac:dyDescent="0.2"/>
    <row r="563" customFormat="1" ht="16" customHeight="1" x14ac:dyDescent="0.2"/>
    <row r="564" customFormat="1" ht="16" customHeight="1" x14ac:dyDescent="0.2"/>
    <row r="565" customFormat="1" ht="16" customHeight="1" x14ac:dyDescent="0.2"/>
    <row r="566" customFormat="1" ht="16" customHeight="1" x14ac:dyDescent="0.2"/>
    <row r="567" customFormat="1" ht="16" customHeight="1" x14ac:dyDescent="0.2"/>
    <row r="568" customFormat="1" ht="16" customHeight="1" x14ac:dyDescent="0.2"/>
    <row r="569" customFormat="1" ht="16" customHeight="1" x14ac:dyDescent="0.2"/>
    <row r="570" customFormat="1" ht="16" customHeight="1" x14ac:dyDescent="0.2"/>
    <row r="571" customFormat="1" ht="16" customHeight="1" x14ac:dyDescent="0.2"/>
    <row r="572" customFormat="1" ht="16" customHeight="1" x14ac:dyDescent="0.2"/>
    <row r="573" customFormat="1" ht="16" customHeight="1" x14ac:dyDescent="0.2"/>
    <row r="574" customFormat="1" ht="16" customHeight="1" x14ac:dyDescent="0.2"/>
    <row r="575" customFormat="1" ht="16" customHeight="1" x14ac:dyDescent="0.2"/>
    <row r="576" customFormat="1" ht="16" customHeight="1" x14ac:dyDescent="0.2"/>
    <row r="577" customFormat="1" ht="16" customHeight="1" x14ac:dyDescent="0.2"/>
    <row r="578" customFormat="1" ht="16" customHeight="1" x14ac:dyDescent="0.2"/>
    <row r="579" customFormat="1" ht="16" customHeight="1" x14ac:dyDescent="0.2"/>
    <row r="580" customFormat="1" ht="16" customHeight="1" x14ac:dyDescent="0.2"/>
    <row r="581" customFormat="1" ht="16" customHeight="1" x14ac:dyDescent="0.2"/>
    <row r="582" customFormat="1" ht="16" customHeight="1" x14ac:dyDescent="0.2"/>
    <row r="583" customFormat="1" ht="16" customHeight="1" x14ac:dyDescent="0.2"/>
    <row r="584" customFormat="1" ht="16" customHeight="1" x14ac:dyDescent="0.2"/>
    <row r="585" customFormat="1" ht="16" customHeight="1" x14ac:dyDescent="0.2"/>
    <row r="586" customFormat="1" ht="16" customHeight="1" x14ac:dyDescent="0.2"/>
    <row r="587" customFormat="1" ht="16" customHeight="1" x14ac:dyDescent="0.2"/>
    <row r="588" customFormat="1" ht="16" customHeight="1" x14ac:dyDescent="0.2"/>
    <row r="589" customFormat="1" ht="16" customHeight="1" x14ac:dyDescent="0.2"/>
    <row r="590" customFormat="1" ht="16" customHeight="1" x14ac:dyDescent="0.2"/>
    <row r="591" customFormat="1" ht="16" customHeight="1" x14ac:dyDescent="0.2"/>
    <row r="592" customFormat="1" ht="16" customHeight="1" x14ac:dyDescent="0.2"/>
    <row r="593" customFormat="1" ht="16" customHeight="1" x14ac:dyDescent="0.2"/>
    <row r="594" customFormat="1" ht="16" customHeight="1" x14ac:dyDescent="0.2"/>
    <row r="595" customFormat="1" ht="16" customHeight="1" x14ac:dyDescent="0.2"/>
    <row r="596" customFormat="1" ht="16" customHeight="1" x14ac:dyDescent="0.2"/>
    <row r="597" customFormat="1" ht="16" customHeight="1" x14ac:dyDescent="0.2"/>
    <row r="598" customFormat="1" ht="16" customHeight="1" x14ac:dyDescent="0.2"/>
    <row r="599" customFormat="1" ht="16" customHeight="1" x14ac:dyDescent="0.2"/>
    <row r="600" customFormat="1" ht="16" customHeight="1" x14ac:dyDescent="0.2"/>
    <row r="601" customFormat="1" ht="16" customHeight="1" x14ac:dyDescent="0.2"/>
    <row r="602" customFormat="1" ht="16" customHeight="1" x14ac:dyDescent="0.2"/>
    <row r="603" customFormat="1" ht="16" customHeight="1" x14ac:dyDescent="0.2"/>
    <row r="604" customFormat="1" ht="16" customHeight="1" x14ac:dyDescent="0.2"/>
    <row r="605" customFormat="1" ht="16" customHeight="1" x14ac:dyDescent="0.2"/>
    <row r="606" customFormat="1" ht="16" customHeight="1" x14ac:dyDescent="0.2"/>
    <row r="607" customFormat="1" ht="16" customHeight="1" x14ac:dyDescent="0.2"/>
    <row r="608" customFormat="1" ht="16" customHeight="1" x14ac:dyDescent="0.2"/>
    <row r="609" customFormat="1" ht="16" customHeight="1" x14ac:dyDescent="0.2"/>
    <row r="610" customFormat="1" ht="16" customHeight="1" x14ac:dyDescent="0.2"/>
    <row r="611" customFormat="1" ht="16" customHeight="1" x14ac:dyDescent="0.2"/>
    <row r="612" customFormat="1" ht="16" customHeight="1" x14ac:dyDescent="0.2"/>
    <row r="613" customFormat="1" ht="16" customHeight="1" x14ac:dyDescent="0.2"/>
    <row r="614" customFormat="1" ht="16" customHeight="1" x14ac:dyDescent="0.2"/>
    <row r="615" customFormat="1" ht="16" customHeight="1" x14ac:dyDescent="0.2"/>
    <row r="616" customFormat="1" ht="16" customHeight="1" x14ac:dyDescent="0.2"/>
    <row r="617" customFormat="1" ht="16" customHeight="1" x14ac:dyDescent="0.2"/>
    <row r="618" customFormat="1" ht="16" customHeight="1" x14ac:dyDescent="0.2"/>
    <row r="619" customFormat="1" ht="16" customHeight="1" x14ac:dyDescent="0.2"/>
    <row r="620" customFormat="1" ht="16" customHeight="1" x14ac:dyDescent="0.2"/>
    <row r="621" customFormat="1" ht="16" customHeight="1" x14ac:dyDescent="0.2"/>
    <row r="622" customFormat="1" ht="16" customHeight="1" x14ac:dyDescent="0.2"/>
    <row r="623" customFormat="1" ht="16" customHeight="1" x14ac:dyDescent="0.2"/>
    <row r="624" customFormat="1" ht="16" customHeight="1" x14ac:dyDescent="0.2"/>
    <row r="625" customFormat="1" ht="16" customHeight="1" x14ac:dyDescent="0.2"/>
    <row r="626" customFormat="1" ht="16" customHeight="1" x14ac:dyDescent="0.2"/>
    <row r="627" customFormat="1" ht="16" customHeight="1" x14ac:dyDescent="0.2"/>
    <row r="628" customFormat="1" ht="16" customHeight="1" x14ac:dyDescent="0.2"/>
    <row r="629" customFormat="1" ht="16" customHeight="1" x14ac:dyDescent="0.2"/>
    <row r="630" customFormat="1" ht="16" customHeight="1" x14ac:dyDescent="0.2"/>
    <row r="631" customFormat="1" ht="16" customHeight="1" x14ac:dyDescent="0.2"/>
    <row r="632" customFormat="1" ht="16" customHeight="1" x14ac:dyDescent="0.2"/>
    <row r="633" customFormat="1" ht="16" customHeight="1" x14ac:dyDescent="0.2"/>
    <row r="634" customFormat="1" ht="16" customHeight="1" x14ac:dyDescent="0.2"/>
    <row r="635" customFormat="1" ht="16" customHeight="1" x14ac:dyDescent="0.2"/>
    <row r="636" customFormat="1" ht="16" customHeight="1" x14ac:dyDescent="0.2"/>
    <row r="637" customFormat="1" ht="16" customHeight="1" x14ac:dyDescent="0.2"/>
    <row r="638" customFormat="1" ht="16" customHeight="1" x14ac:dyDescent="0.2"/>
    <row r="639" customFormat="1" ht="16" customHeight="1" x14ac:dyDescent="0.2"/>
    <row r="640" customFormat="1" ht="16" customHeight="1" x14ac:dyDescent="0.2"/>
    <row r="641" customFormat="1" ht="16" customHeight="1" x14ac:dyDescent="0.2"/>
    <row r="642" customFormat="1" ht="16" customHeight="1" x14ac:dyDescent="0.2"/>
    <row r="643" customFormat="1" ht="16" customHeight="1" x14ac:dyDescent="0.2"/>
    <row r="644" customFormat="1" ht="16" customHeight="1" x14ac:dyDescent="0.2"/>
    <row r="645" customFormat="1" ht="16" customHeight="1" x14ac:dyDescent="0.2"/>
    <row r="646" customFormat="1" ht="16" customHeight="1" x14ac:dyDescent="0.2"/>
    <row r="647" customFormat="1" ht="16" customHeight="1" x14ac:dyDescent="0.2"/>
    <row r="648" customFormat="1" ht="16" customHeight="1" x14ac:dyDescent="0.2"/>
    <row r="649" customFormat="1" ht="16" customHeight="1" x14ac:dyDescent="0.2"/>
    <row r="650" customFormat="1" ht="16" customHeight="1" x14ac:dyDescent="0.2"/>
    <row r="651" customFormat="1" ht="16" customHeight="1" x14ac:dyDescent="0.2"/>
    <row r="652" customFormat="1" ht="16" customHeight="1" x14ac:dyDescent="0.2"/>
    <row r="653" customFormat="1" ht="16" customHeight="1" x14ac:dyDescent="0.2"/>
    <row r="654" customFormat="1" ht="16" customHeight="1" x14ac:dyDescent="0.2"/>
    <row r="655" customFormat="1" ht="16" customHeight="1" x14ac:dyDescent="0.2"/>
    <row r="656" customFormat="1" ht="16" customHeight="1" x14ac:dyDescent="0.2"/>
    <row r="657" customFormat="1" ht="16" customHeight="1" x14ac:dyDescent="0.2"/>
    <row r="658" customFormat="1" ht="16" customHeight="1" x14ac:dyDescent="0.2"/>
    <row r="659" customFormat="1" ht="16" customHeight="1" x14ac:dyDescent="0.2"/>
    <row r="660" customFormat="1" ht="16" customHeight="1" x14ac:dyDescent="0.2"/>
    <row r="661" customFormat="1" ht="16" customHeight="1" x14ac:dyDescent="0.2"/>
    <row r="662" customFormat="1" ht="16" customHeight="1" x14ac:dyDescent="0.2"/>
    <row r="663" customFormat="1" ht="16" customHeight="1" x14ac:dyDescent="0.2"/>
    <row r="664" customFormat="1" ht="16" customHeight="1" x14ac:dyDescent="0.2"/>
    <row r="665" customFormat="1" ht="16" customHeight="1" x14ac:dyDescent="0.2"/>
    <row r="666" customFormat="1" ht="16" customHeight="1" x14ac:dyDescent="0.2"/>
    <row r="667" customFormat="1" ht="16" customHeight="1" x14ac:dyDescent="0.2"/>
    <row r="668" customFormat="1" ht="16" customHeight="1" x14ac:dyDescent="0.2"/>
    <row r="669" customFormat="1" ht="16" customHeight="1" x14ac:dyDescent="0.2"/>
    <row r="670" customFormat="1" ht="16" customHeight="1" x14ac:dyDescent="0.2"/>
    <row r="671" customFormat="1" ht="16" customHeight="1" x14ac:dyDescent="0.2"/>
    <row r="672" customFormat="1" ht="16" customHeight="1" x14ac:dyDescent="0.2"/>
    <row r="673" customFormat="1" ht="16" customHeight="1" x14ac:dyDescent="0.2"/>
    <row r="674" customFormat="1" ht="16" customHeight="1" x14ac:dyDescent="0.2"/>
    <row r="675" customFormat="1" ht="16" customHeight="1" x14ac:dyDescent="0.2"/>
    <row r="676" customFormat="1" ht="16" customHeight="1" x14ac:dyDescent="0.2"/>
    <row r="677" customFormat="1" ht="16" customHeight="1" x14ac:dyDescent="0.2"/>
    <row r="678" customFormat="1" ht="16" customHeight="1" x14ac:dyDescent="0.2"/>
    <row r="679" customFormat="1" ht="16" customHeight="1" x14ac:dyDescent="0.2"/>
    <row r="680" customFormat="1" ht="16" customHeight="1" x14ac:dyDescent="0.2"/>
    <row r="681" customFormat="1" ht="16" customHeight="1" x14ac:dyDescent="0.2"/>
    <row r="682" customFormat="1" ht="16" customHeight="1" x14ac:dyDescent="0.2"/>
    <row r="683" customFormat="1" ht="16" customHeight="1" x14ac:dyDescent="0.2"/>
    <row r="684" customFormat="1" ht="16" customHeight="1" x14ac:dyDescent="0.2"/>
    <row r="685" customFormat="1" ht="16" customHeight="1" x14ac:dyDescent="0.2"/>
    <row r="686" customFormat="1" ht="16" customHeight="1" x14ac:dyDescent="0.2"/>
    <row r="687" customFormat="1" ht="16" customHeight="1" x14ac:dyDescent="0.2"/>
    <row r="688" customFormat="1" ht="16" customHeight="1" x14ac:dyDescent="0.2"/>
    <row r="689" customFormat="1" ht="16" customHeight="1" x14ac:dyDescent="0.2"/>
    <row r="690" customFormat="1" ht="16" customHeight="1" x14ac:dyDescent="0.2"/>
    <row r="691" customFormat="1" ht="16" customHeight="1" x14ac:dyDescent="0.2"/>
    <row r="692" customFormat="1" ht="16" customHeight="1" x14ac:dyDescent="0.2"/>
    <row r="693" customFormat="1" ht="16" customHeight="1" x14ac:dyDescent="0.2"/>
    <row r="694" customFormat="1" ht="16" customHeight="1" x14ac:dyDescent="0.2"/>
    <row r="695" customFormat="1" ht="16" customHeight="1" x14ac:dyDescent="0.2"/>
    <row r="696" customFormat="1" ht="16" customHeight="1" x14ac:dyDescent="0.2"/>
    <row r="697" customFormat="1" ht="16" customHeight="1" x14ac:dyDescent="0.2"/>
    <row r="698" customFormat="1" ht="16" customHeight="1" x14ac:dyDescent="0.2"/>
    <row r="699" customFormat="1" ht="16" customHeight="1" x14ac:dyDescent="0.2"/>
    <row r="700" customFormat="1" ht="16" customHeight="1" x14ac:dyDescent="0.2"/>
    <row r="701" customFormat="1" ht="16" customHeight="1" x14ac:dyDescent="0.2"/>
    <row r="702" customFormat="1" ht="16" customHeight="1" x14ac:dyDescent="0.2"/>
    <row r="703" customFormat="1" ht="16" customHeight="1" x14ac:dyDescent="0.2"/>
    <row r="704" customFormat="1" ht="16" customHeight="1" x14ac:dyDescent="0.2"/>
    <row r="705" customFormat="1" ht="16" customHeight="1" x14ac:dyDescent="0.2"/>
    <row r="706" customFormat="1" ht="16" customHeight="1" x14ac:dyDescent="0.2"/>
    <row r="707" customFormat="1" ht="16" customHeight="1" x14ac:dyDescent="0.2"/>
    <row r="708" customFormat="1" ht="16" customHeight="1" x14ac:dyDescent="0.2"/>
    <row r="709" customFormat="1" ht="16" customHeight="1" x14ac:dyDescent="0.2"/>
    <row r="710" customFormat="1" ht="16" customHeight="1" x14ac:dyDescent="0.2"/>
    <row r="711" customFormat="1" ht="16" customHeight="1" x14ac:dyDescent="0.2"/>
    <row r="712" customFormat="1" ht="16" customHeight="1" x14ac:dyDescent="0.2"/>
    <row r="713" customFormat="1" ht="16" customHeight="1" x14ac:dyDescent="0.2"/>
    <row r="714" customFormat="1" ht="16" customHeight="1" x14ac:dyDescent="0.2"/>
    <row r="715" customFormat="1" ht="16" customHeight="1" x14ac:dyDescent="0.2"/>
    <row r="716" customFormat="1" ht="16" customHeight="1" x14ac:dyDescent="0.2"/>
    <row r="717" customFormat="1" ht="16" customHeight="1" x14ac:dyDescent="0.2"/>
    <row r="718" customFormat="1" ht="16" customHeight="1" x14ac:dyDescent="0.2"/>
    <row r="719" customFormat="1" ht="16" customHeight="1" x14ac:dyDescent="0.2"/>
    <row r="720" customFormat="1" ht="16" customHeight="1" x14ac:dyDescent="0.2"/>
    <row r="721" customFormat="1" ht="16" customHeight="1" x14ac:dyDescent="0.2"/>
    <row r="722" customFormat="1" ht="16" customHeight="1" x14ac:dyDescent="0.2"/>
    <row r="723" customFormat="1" ht="16" customHeight="1" x14ac:dyDescent="0.2"/>
    <row r="724" customFormat="1" ht="16" customHeight="1" x14ac:dyDescent="0.2"/>
    <row r="725" customFormat="1" ht="16" customHeight="1" x14ac:dyDescent="0.2"/>
    <row r="726" customFormat="1" ht="16" customHeight="1" x14ac:dyDescent="0.2"/>
    <row r="727" customFormat="1" ht="16" customHeight="1" x14ac:dyDescent="0.2"/>
    <row r="728" customFormat="1" ht="16" customHeight="1" x14ac:dyDescent="0.2"/>
    <row r="729" customFormat="1" ht="16" customHeight="1" x14ac:dyDescent="0.2"/>
    <row r="730" customFormat="1" ht="16" customHeight="1" x14ac:dyDescent="0.2"/>
    <row r="731" customFormat="1" ht="16" customHeight="1" x14ac:dyDescent="0.2"/>
    <row r="732" customFormat="1" ht="16" customHeight="1" x14ac:dyDescent="0.2"/>
    <row r="733" customFormat="1" ht="16" customHeight="1" x14ac:dyDescent="0.2"/>
    <row r="734" customFormat="1" ht="16" customHeight="1" x14ac:dyDescent="0.2"/>
    <row r="735" customFormat="1" ht="16" customHeight="1" x14ac:dyDescent="0.2"/>
    <row r="736" customFormat="1" ht="16" customHeight="1" x14ac:dyDescent="0.2"/>
    <row r="737" customFormat="1" ht="16" customHeight="1" x14ac:dyDescent="0.2"/>
    <row r="738" customFormat="1" ht="16" customHeight="1" x14ac:dyDescent="0.2"/>
    <row r="739" customFormat="1" ht="16" customHeight="1" x14ac:dyDescent="0.2"/>
    <row r="740" customFormat="1" ht="16" customHeight="1" x14ac:dyDescent="0.2"/>
    <row r="741" customFormat="1" ht="16" customHeight="1" x14ac:dyDescent="0.2"/>
    <row r="742" customFormat="1" ht="16" customHeight="1" x14ac:dyDescent="0.2"/>
    <row r="743" customFormat="1" ht="16" customHeight="1" x14ac:dyDescent="0.2"/>
    <row r="744" customFormat="1" ht="16" customHeight="1" x14ac:dyDescent="0.2"/>
    <row r="745" customFormat="1" ht="16" customHeight="1" x14ac:dyDescent="0.2"/>
    <row r="746" customFormat="1" ht="16" customHeight="1" x14ac:dyDescent="0.2"/>
    <row r="747" customFormat="1" ht="16" customHeight="1" x14ac:dyDescent="0.2"/>
    <row r="748" customFormat="1" ht="16" customHeight="1" x14ac:dyDescent="0.2"/>
    <row r="749" customFormat="1" ht="16" customHeight="1" x14ac:dyDescent="0.2"/>
    <row r="750" customFormat="1" ht="16" customHeight="1" x14ac:dyDescent="0.2"/>
    <row r="751" customFormat="1" ht="16" customHeight="1" x14ac:dyDescent="0.2"/>
    <row r="752" customFormat="1" ht="16" customHeight="1" x14ac:dyDescent="0.2"/>
    <row r="753" customFormat="1" ht="16" customHeight="1" x14ac:dyDescent="0.2"/>
    <row r="754" customFormat="1" ht="16" customHeight="1" x14ac:dyDescent="0.2"/>
    <row r="755" customFormat="1" ht="16" customHeight="1" x14ac:dyDescent="0.2"/>
    <row r="756" customFormat="1" ht="16" customHeight="1" x14ac:dyDescent="0.2"/>
    <row r="757" customFormat="1" ht="16" customHeight="1" x14ac:dyDescent="0.2"/>
    <row r="758" customFormat="1" ht="16" customHeight="1" x14ac:dyDescent="0.2"/>
    <row r="759" customFormat="1" ht="16" customHeight="1" x14ac:dyDescent="0.2"/>
    <row r="760" customFormat="1" ht="16" customHeight="1" x14ac:dyDescent="0.2"/>
    <row r="761" customFormat="1" ht="16" customHeight="1" x14ac:dyDescent="0.2"/>
    <row r="762" customFormat="1" ht="16" customHeight="1" x14ac:dyDescent="0.2"/>
    <row r="763" customFormat="1" ht="16" customHeight="1" x14ac:dyDescent="0.2"/>
    <row r="764" customFormat="1" ht="16" customHeight="1" x14ac:dyDescent="0.2"/>
    <row r="765" customFormat="1" ht="16" customHeight="1" x14ac:dyDescent="0.2"/>
    <row r="766" customFormat="1" ht="16" customHeight="1" x14ac:dyDescent="0.2"/>
    <row r="767" customFormat="1" ht="16" customHeight="1" x14ac:dyDescent="0.2"/>
    <row r="768" customFormat="1" ht="16" customHeight="1" x14ac:dyDescent="0.2"/>
    <row r="769" customFormat="1" ht="16" customHeight="1" x14ac:dyDescent="0.2"/>
    <row r="770" customFormat="1" ht="16" customHeight="1" x14ac:dyDescent="0.2"/>
    <row r="771" customFormat="1" ht="16" customHeight="1" x14ac:dyDescent="0.2"/>
    <row r="772" customFormat="1" ht="16" customHeight="1" x14ac:dyDescent="0.2"/>
    <row r="773" customFormat="1" ht="16" customHeight="1" x14ac:dyDescent="0.2"/>
    <row r="774" customFormat="1" ht="16" customHeight="1" x14ac:dyDescent="0.2"/>
    <row r="775" customFormat="1" ht="16" customHeight="1" x14ac:dyDescent="0.2"/>
    <row r="776" customFormat="1" ht="16" customHeight="1" x14ac:dyDescent="0.2"/>
    <row r="777" customFormat="1" ht="16" customHeight="1" x14ac:dyDescent="0.2"/>
    <row r="778" customFormat="1" ht="16" customHeight="1" x14ac:dyDescent="0.2"/>
    <row r="779" customFormat="1" ht="16" customHeight="1" x14ac:dyDescent="0.2"/>
    <row r="780" customFormat="1" ht="16" customHeight="1" x14ac:dyDescent="0.2"/>
    <row r="781" customFormat="1" ht="16" customHeight="1" x14ac:dyDescent="0.2"/>
    <row r="782" customFormat="1" ht="16" customHeight="1" x14ac:dyDescent="0.2"/>
    <row r="783" customFormat="1" ht="16" customHeight="1" x14ac:dyDescent="0.2"/>
    <row r="784" customFormat="1" ht="16" customHeight="1" x14ac:dyDescent="0.2"/>
    <row r="785" customFormat="1" ht="16" customHeight="1" x14ac:dyDescent="0.2"/>
    <row r="786" customFormat="1" ht="16" customHeight="1" x14ac:dyDescent="0.2"/>
    <row r="787" customFormat="1" ht="16" customHeight="1" x14ac:dyDescent="0.2"/>
    <row r="788" customFormat="1" ht="16" customHeight="1" x14ac:dyDescent="0.2"/>
    <row r="789" customFormat="1" ht="16" customHeight="1" x14ac:dyDescent="0.2"/>
    <row r="790" customFormat="1" ht="16" customHeight="1" x14ac:dyDescent="0.2"/>
    <row r="791" customFormat="1" ht="16" customHeight="1" x14ac:dyDescent="0.2"/>
    <row r="792" customFormat="1" ht="16" customHeight="1" x14ac:dyDescent="0.2"/>
    <row r="793" customFormat="1" ht="16" customHeight="1" x14ac:dyDescent="0.2"/>
    <row r="794" customFormat="1" ht="16" customHeight="1" x14ac:dyDescent="0.2"/>
    <row r="795" customFormat="1" ht="16" customHeight="1" x14ac:dyDescent="0.2"/>
    <row r="796" customFormat="1" ht="16" customHeight="1" x14ac:dyDescent="0.2"/>
    <row r="797" customFormat="1" ht="16" customHeight="1" x14ac:dyDescent="0.2"/>
    <row r="798" customFormat="1" ht="16" customHeight="1" x14ac:dyDescent="0.2"/>
    <row r="799" customFormat="1" ht="16" customHeight="1" x14ac:dyDescent="0.2"/>
    <row r="800" customFormat="1" ht="16" customHeight="1" x14ac:dyDescent="0.2"/>
    <row r="801" customFormat="1" ht="16" customHeight="1" x14ac:dyDescent="0.2"/>
    <row r="802" customFormat="1" ht="16" customHeight="1" x14ac:dyDescent="0.2"/>
    <row r="803" customFormat="1" ht="16" customHeight="1" x14ac:dyDescent="0.2"/>
    <row r="804" customFormat="1" ht="16" customHeight="1" x14ac:dyDescent="0.2"/>
    <row r="805" customFormat="1" ht="16" customHeight="1" x14ac:dyDescent="0.2"/>
    <row r="806" customFormat="1" ht="16" customHeight="1" x14ac:dyDescent="0.2"/>
    <row r="807" customFormat="1" ht="16" customHeight="1" x14ac:dyDescent="0.2"/>
    <row r="808" customFormat="1" ht="16" customHeight="1" x14ac:dyDescent="0.2"/>
    <row r="809" customFormat="1" ht="16" customHeight="1" x14ac:dyDescent="0.2"/>
    <row r="810" customFormat="1" ht="16" customHeight="1" x14ac:dyDescent="0.2"/>
    <row r="811" customFormat="1" ht="16" customHeight="1" x14ac:dyDescent="0.2"/>
    <row r="812" customFormat="1" ht="16" customHeight="1" x14ac:dyDescent="0.2"/>
    <row r="813" customFormat="1" ht="16" customHeight="1" x14ac:dyDescent="0.2"/>
    <row r="814" customFormat="1" ht="16" customHeight="1" x14ac:dyDescent="0.2"/>
    <row r="815" customFormat="1" ht="16" customHeight="1" x14ac:dyDescent="0.2"/>
    <row r="816" customFormat="1" ht="16" customHeight="1" x14ac:dyDescent="0.2"/>
    <row r="817" customFormat="1" ht="16" customHeight="1" x14ac:dyDescent="0.2"/>
    <row r="818" customFormat="1" ht="16" customHeight="1" x14ac:dyDescent="0.2"/>
    <row r="819" customFormat="1" ht="16" customHeight="1" x14ac:dyDescent="0.2"/>
    <row r="820" customFormat="1" ht="16" customHeight="1" x14ac:dyDescent="0.2"/>
    <row r="821" customFormat="1" ht="16" customHeight="1" x14ac:dyDescent="0.2"/>
    <row r="822" customFormat="1" ht="16" customHeight="1" x14ac:dyDescent="0.2"/>
    <row r="823" customFormat="1" ht="16" customHeight="1" x14ac:dyDescent="0.2"/>
    <row r="824" customFormat="1" ht="16" customHeight="1" x14ac:dyDescent="0.2"/>
    <row r="825" customFormat="1" ht="16" customHeight="1" x14ac:dyDescent="0.2"/>
    <row r="826" customFormat="1" ht="16" customHeight="1" x14ac:dyDescent="0.2"/>
    <row r="827" customFormat="1" ht="16" customHeight="1" x14ac:dyDescent="0.2"/>
    <row r="828" customFormat="1" ht="16" customHeight="1" x14ac:dyDescent="0.2"/>
    <row r="829" customFormat="1" ht="16" customHeight="1" x14ac:dyDescent="0.2"/>
    <row r="830" customFormat="1" ht="16" customHeight="1" x14ac:dyDescent="0.2"/>
    <row r="831" customFormat="1" ht="16" customHeight="1" x14ac:dyDescent="0.2"/>
    <row r="832" customFormat="1" ht="16" customHeight="1" x14ac:dyDescent="0.2"/>
    <row r="833" customFormat="1" ht="16" customHeight="1" x14ac:dyDescent="0.2"/>
    <row r="834" customFormat="1" ht="16" customHeight="1" x14ac:dyDescent="0.2"/>
    <row r="835" customFormat="1" ht="16" customHeight="1" x14ac:dyDescent="0.2"/>
    <row r="836" customFormat="1" ht="16" customHeight="1" x14ac:dyDescent="0.2"/>
    <row r="837" customFormat="1" ht="16" customHeight="1" x14ac:dyDescent="0.2"/>
    <row r="838" customFormat="1" ht="16" customHeight="1" x14ac:dyDescent="0.2"/>
    <row r="839" customFormat="1" ht="16" customHeight="1" x14ac:dyDescent="0.2"/>
    <row r="840" customFormat="1" ht="16" customHeight="1" x14ac:dyDescent="0.2"/>
    <row r="841" customFormat="1" ht="16" customHeight="1" x14ac:dyDescent="0.2"/>
    <row r="842" customFormat="1" ht="16" customHeight="1" x14ac:dyDescent="0.2"/>
    <row r="843" customFormat="1" ht="16" customHeight="1" x14ac:dyDescent="0.2"/>
    <row r="844" customFormat="1" ht="16" customHeight="1" x14ac:dyDescent="0.2"/>
    <row r="845" customFormat="1" ht="16" customHeight="1" x14ac:dyDescent="0.2"/>
    <row r="846" customFormat="1" ht="16" customHeight="1" x14ac:dyDescent="0.2"/>
    <row r="847" customFormat="1" ht="16" customHeight="1" x14ac:dyDescent="0.2"/>
    <row r="848" customFormat="1" ht="16" customHeight="1" x14ac:dyDescent="0.2"/>
    <row r="849" customFormat="1" ht="16" customHeight="1" x14ac:dyDescent="0.2"/>
    <row r="850" customFormat="1" ht="16" customHeight="1" x14ac:dyDescent="0.2"/>
    <row r="851" customFormat="1" ht="16" customHeight="1" x14ac:dyDescent="0.2"/>
    <row r="852" customFormat="1" ht="16" customHeight="1" x14ac:dyDescent="0.2"/>
    <row r="853" customFormat="1" ht="16" customHeight="1" x14ac:dyDescent="0.2"/>
    <row r="854" customFormat="1" ht="16" customHeight="1" x14ac:dyDescent="0.2"/>
    <row r="855" customFormat="1" ht="16" customHeight="1" x14ac:dyDescent="0.2"/>
    <row r="856" customFormat="1" ht="16" customHeight="1" x14ac:dyDescent="0.2"/>
    <row r="857" customFormat="1" ht="16" customHeight="1" x14ac:dyDescent="0.2"/>
    <row r="858" customFormat="1" ht="16" customHeight="1" x14ac:dyDescent="0.2"/>
    <row r="859" customFormat="1" ht="16" customHeight="1" x14ac:dyDescent="0.2"/>
    <row r="860" customFormat="1" ht="16" customHeight="1" x14ac:dyDescent="0.2"/>
    <row r="861" customFormat="1" ht="16" customHeight="1" x14ac:dyDescent="0.2"/>
    <row r="862" customFormat="1" ht="16" customHeight="1" x14ac:dyDescent="0.2"/>
    <row r="863" customFormat="1" ht="16" customHeight="1" x14ac:dyDescent="0.2"/>
    <row r="864" customFormat="1" ht="16" customHeight="1" x14ac:dyDescent="0.2"/>
    <row r="865" customFormat="1" ht="16" customHeight="1" x14ac:dyDescent="0.2"/>
    <row r="866" customFormat="1" ht="16" customHeight="1" x14ac:dyDescent="0.2"/>
    <row r="867" customFormat="1" ht="16" customHeight="1" x14ac:dyDescent="0.2"/>
    <row r="868" customFormat="1" ht="16" customHeight="1" x14ac:dyDescent="0.2"/>
    <row r="869" customFormat="1" ht="16" customHeight="1" x14ac:dyDescent="0.2"/>
    <row r="870" customFormat="1" ht="16" customHeight="1" x14ac:dyDescent="0.2"/>
    <row r="871" customFormat="1" ht="16" customHeight="1" x14ac:dyDescent="0.2"/>
    <row r="872" customFormat="1" ht="16" customHeight="1" x14ac:dyDescent="0.2"/>
    <row r="873" customFormat="1" ht="16" customHeight="1" x14ac:dyDescent="0.2"/>
    <row r="874" customFormat="1" ht="16" customHeight="1" x14ac:dyDescent="0.2"/>
    <row r="875" customFormat="1" ht="16" customHeight="1" x14ac:dyDescent="0.2"/>
    <row r="876" customFormat="1" ht="16" customHeight="1" x14ac:dyDescent="0.2"/>
    <row r="877" customFormat="1" ht="16" customHeight="1" x14ac:dyDescent="0.2"/>
    <row r="878" customFormat="1" ht="16" customHeight="1" x14ac:dyDescent="0.2"/>
    <row r="879" customFormat="1" ht="16" customHeight="1" x14ac:dyDescent="0.2"/>
    <row r="880" customFormat="1" ht="16" customHeight="1" x14ac:dyDescent="0.2"/>
    <row r="881" customFormat="1" ht="16" customHeight="1" x14ac:dyDescent="0.2"/>
    <row r="882" customFormat="1" ht="16" customHeight="1" x14ac:dyDescent="0.2"/>
    <row r="883" customFormat="1" ht="16" customHeight="1" x14ac:dyDescent="0.2"/>
    <row r="884" customFormat="1" ht="16" customHeight="1" x14ac:dyDescent="0.2"/>
    <row r="885" customFormat="1" ht="16" customHeight="1" x14ac:dyDescent="0.2"/>
    <row r="886" customFormat="1" ht="16" customHeight="1" x14ac:dyDescent="0.2"/>
    <row r="887" customFormat="1" ht="16" customHeight="1" x14ac:dyDescent="0.2"/>
    <row r="888" customFormat="1" ht="16" customHeight="1" x14ac:dyDescent="0.2"/>
    <row r="889" customFormat="1" ht="16" customHeight="1" x14ac:dyDescent="0.2"/>
    <row r="890" customFormat="1" ht="16" customHeight="1" x14ac:dyDescent="0.2"/>
    <row r="891" customFormat="1" ht="16" customHeight="1" x14ac:dyDescent="0.2"/>
    <row r="892" customFormat="1" ht="16" customHeight="1" x14ac:dyDescent="0.2"/>
    <row r="893" customFormat="1" ht="16" customHeight="1" x14ac:dyDescent="0.2"/>
    <row r="894" customFormat="1" ht="16" customHeight="1" x14ac:dyDescent="0.2"/>
    <row r="895" customFormat="1" ht="16" customHeight="1" x14ac:dyDescent="0.2"/>
    <row r="896" customFormat="1" ht="16" customHeight="1" x14ac:dyDescent="0.2"/>
    <row r="897" customFormat="1" ht="16" customHeight="1" x14ac:dyDescent="0.2"/>
    <row r="898" customFormat="1" ht="16" customHeight="1" x14ac:dyDescent="0.2"/>
    <row r="899" customFormat="1" ht="16" customHeight="1" x14ac:dyDescent="0.2"/>
    <row r="900" customFormat="1" ht="16" customHeight="1" x14ac:dyDescent="0.2"/>
    <row r="901" customFormat="1" ht="16" customHeight="1" x14ac:dyDescent="0.2"/>
    <row r="902" customFormat="1" ht="16" customHeight="1" x14ac:dyDescent="0.2"/>
    <row r="903" customFormat="1" ht="16" customHeight="1" x14ac:dyDescent="0.2"/>
    <row r="904" customFormat="1" ht="16" customHeight="1" x14ac:dyDescent="0.2"/>
    <row r="905" customFormat="1" ht="16" customHeight="1" x14ac:dyDescent="0.2"/>
    <row r="906" customFormat="1" ht="16" customHeight="1" x14ac:dyDescent="0.2"/>
    <row r="907" customFormat="1" ht="16" customHeight="1" x14ac:dyDescent="0.2"/>
    <row r="908" customFormat="1" ht="16" customHeight="1" x14ac:dyDescent="0.2"/>
    <row r="909" customFormat="1" ht="16" customHeight="1" x14ac:dyDescent="0.2"/>
    <row r="910" customFormat="1" ht="16" customHeight="1" x14ac:dyDescent="0.2"/>
    <row r="911" customFormat="1" ht="16" customHeight="1" x14ac:dyDescent="0.2"/>
    <row r="912" customFormat="1" ht="16" customHeight="1" x14ac:dyDescent="0.2"/>
    <row r="913" customFormat="1" ht="16" customHeight="1" x14ac:dyDescent="0.2"/>
    <row r="914" customFormat="1" ht="16" customHeight="1" x14ac:dyDescent="0.2"/>
    <row r="915" customFormat="1" ht="16" customHeight="1" x14ac:dyDescent="0.2"/>
    <row r="916" customFormat="1" ht="16" customHeight="1" x14ac:dyDescent="0.2"/>
    <row r="917" customFormat="1" ht="16" customHeight="1" x14ac:dyDescent="0.2"/>
    <row r="918" customFormat="1" ht="16" customHeight="1" x14ac:dyDescent="0.2"/>
    <row r="919" customFormat="1" ht="16" customHeight="1" x14ac:dyDescent="0.2"/>
    <row r="920" customFormat="1" ht="16" customHeight="1" x14ac:dyDescent="0.2"/>
    <row r="921" customFormat="1" ht="16" customHeight="1" x14ac:dyDescent="0.2"/>
    <row r="922" customFormat="1" ht="16" customHeight="1" x14ac:dyDescent="0.2"/>
    <row r="923" customFormat="1" ht="16" customHeight="1" x14ac:dyDescent="0.2"/>
    <row r="924" customFormat="1" ht="16" customHeight="1" x14ac:dyDescent="0.2"/>
    <row r="925" customFormat="1" ht="16" customHeight="1" x14ac:dyDescent="0.2"/>
    <row r="926" customFormat="1" ht="16" customHeight="1" x14ac:dyDescent="0.2"/>
    <row r="927" customFormat="1" ht="16" customHeight="1" x14ac:dyDescent="0.2"/>
    <row r="928" customFormat="1" ht="16" customHeight="1" x14ac:dyDescent="0.2"/>
    <row r="929" customFormat="1" ht="16" customHeight="1" x14ac:dyDescent="0.2"/>
    <row r="930" customFormat="1" ht="16" customHeight="1" x14ac:dyDescent="0.2"/>
    <row r="931" customFormat="1" ht="16" customHeight="1" x14ac:dyDescent="0.2"/>
    <row r="932" customFormat="1" ht="16" customHeight="1" x14ac:dyDescent="0.2"/>
    <row r="933" customFormat="1" ht="16" customHeight="1" x14ac:dyDescent="0.2"/>
    <row r="934" customFormat="1" ht="16" customHeight="1" x14ac:dyDescent="0.2"/>
    <row r="935" customFormat="1" ht="16" customHeight="1" x14ac:dyDescent="0.2"/>
    <row r="936" customFormat="1" ht="16" customHeight="1" x14ac:dyDescent="0.2"/>
    <row r="937" customFormat="1" ht="16" customHeight="1" x14ac:dyDescent="0.2"/>
    <row r="938" customFormat="1" ht="16" customHeight="1" x14ac:dyDescent="0.2"/>
    <row r="939" customFormat="1" ht="16" customHeight="1" x14ac:dyDescent="0.2"/>
    <row r="940" customFormat="1" ht="16" customHeight="1" x14ac:dyDescent="0.2"/>
    <row r="941" customFormat="1" ht="16" customHeight="1" x14ac:dyDescent="0.2"/>
    <row r="942" customFormat="1" ht="16" customHeight="1" x14ac:dyDescent="0.2"/>
    <row r="943" customFormat="1" ht="16" customHeight="1" x14ac:dyDescent="0.2"/>
    <row r="944" customFormat="1" ht="16" customHeight="1" x14ac:dyDescent="0.2"/>
    <row r="945" customFormat="1" ht="16" customHeight="1" x14ac:dyDescent="0.2"/>
    <row r="946" customFormat="1" ht="16" customHeight="1" x14ac:dyDescent="0.2"/>
    <row r="947" customFormat="1" ht="16" customHeight="1" x14ac:dyDescent="0.2"/>
    <row r="948" customFormat="1" ht="16" customHeight="1" x14ac:dyDescent="0.2"/>
    <row r="949" customFormat="1" ht="16" customHeight="1" x14ac:dyDescent="0.2"/>
    <row r="950" customFormat="1" ht="16" customHeight="1" x14ac:dyDescent="0.2"/>
    <row r="951" customFormat="1" ht="16" customHeight="1" x14ac:dyDescent="0.2"/>
    <row r="952" customFormat="1" ht="16" customHeight="1" x14ac:dyDescent="0.2"/>
    <row r="953" customFormat="1" ht="16" customHeight="1" x14ac:dyDescent="0.2"/>
    <row r="954" customFormat="1" ht="16" customHeight="1" x14ac:dyDescent="0.2"/>
    <row r="955" customFormat="1" ht="16" customHeight="1" x14ac:dyDescent="0.2"/>
    <row r="956" customFormat="1" ht="16" customHeight="1" x14ac:dyDescent="0.2"/>
    <row r="957" customFormat="1" ht="16" customHeight="1" x14ac:dyDescent="0.2"/>
    <row r="958" customFormat="1" ht="16" customHeight="1" x14ac:dyDescent="0.2"/>
    <row r="959" customFormat="1" ht="16" customHeight="1" x14ac:dyDescent="0.2"/>
    <row r="960" customFormat="1" ht="16" customHeight="1" x14ac:dyDescent="0.2"/>
    <row r="961" customFormat="1" ht="16" customHeight="1" x14ac:dyDescent="0.2"/>
    <row r="962" customFormat="1" ht="16" customHeight="1" x14ac:dyDescent="0.2"/>
    <row r="963" customFormat="1" ht="16" customHeight="1" x14ac:dyDescent="0.2"/>
    <row r="964" customFormat="1" ht="16" customHeight="1" x14ac:dyDescent="0.2"/>
    <row r="965" customFormat="1" ht="16" customHeight="1" x14ac:dyDescent="0.2"/>
    <row r="966" customFormat="1" ht="16" customHeight="1" x14ac:dyDescent="0.2"/>
    <row r="967" customFormat="1" ht="16" customHeight="1" x14ac:dyDescent="0.2"/>
    <row r="968" customFormat="1" ht="16" customHeight="1" x14ac:dyDescent="0.2"/>
    <row r="969" customFormat="1" ht="16" customHeight="1" x14ac:dyDescent="0.2"/>
    <row r="970" customFormat="1" ht="16" customHeight="1" x14ac:dyDescent="0.2"/>
    <row r="971" customFormat="1" ht="16" customHeight="1" x14ac:dyDescent="0.2"/>
    <row r="972" customFormat="1" ht="16" customHeight="1" x14ac:dyDescent="0.2"/>
    <row r="973" customFormat="1" ht="16" customHeight="1" x14ac:dyDescent="0.2"/>
    <row r="974" customFormat="1" ht="16" customHeight="1" x14ac:dyDescent="0.2"/>
    <row r="975" customFormat="1" ht="16" customHeight="1" x14ac:dyDescent="0.2"/>
    <row r="976" customFormat="1" ht="16" customHeight="1" x14ac:dyDescent="0.2"/>
    <row r="977" customFormat="1" ht="16" customHeight="1" x14ac:dyDescent="0.2"/>
    <row r="978" customFormat="1" ht="16" customHeight="1" x14ac:dyDescent="0.2"/>
    <row r="979" customFormat="1" ht="16" customHeight="1" x14ac:dyDescent="0.2"/>
    <row r="980" customFormat="1" ht="16" customHeight="1" x14ac:dyDescent="0.2"/>
    <row r="981" customFormat="1" ht="16" customHeight="1" x14ac:dyDescent="0.2"/>
    <row r="982" customFormat="1" ht="16" customHeight="1" x14ac:dyDescent="0.2"/>
    <row r="983" customFormat="1" ht="16" customHeight="1" x14ac:dyDescent="0.2"/>
    <row r="984" customFormat="1" ht="16" customHeight="1" x14ac:dyDescent="0.2"/>
    <row r="985" customFormat="1" ht="16" customHeight="1" x14ac:dyDescent="0.2"/>
    <row r="986" customFormat="1" ht="16" customHeight="1" x14ac:dyDescent="0.2"/>
    <row r="987" customFormat="1" ht="16" customHeight="1" x14ac:dyDescent="0.2"/>
    <row r="988" customFormat="1" ht="16" customHeight="1" x14ac:dyDescent="0.2"/>
    <row r="989" customFormat="1" ht="16" customHeight="1" x14ac:dyDescent="0.2"/>
    <row r="990" customFormat="1" ht="16" customHeight="1" x14ac:dyDescent="0.2"/>
    <row r="991" customFormat="1" ht="16" customHeight="1" x14ac:dyDescent="0.2"/>
    <row r="992" customFormat="1" ht="16" customHeight="1" x14ac:dyDescent="0.2"/>
    <row r="993" customFormat="1" ht="16" customHeight="1" x14ac:dyDescent="0.2"/>
    <row r="994" customFormat="1" ht="16" customHeight="1" x14ac:dyDescent="0.2"/>
    <row r="995" customFormat="1" ht="16" customHeight="1" x14ac:dyDescent="0.2"/>
    <row r="996" customFormat="1" ht="16" customHeight="1" x14ac:dyDescent="0.2"/>
    <row r="997" customFormat="1" ht="16" customHeight="1" x14ac:dyDescent="0.2"/>
    <row r="998" customFormat="1" ht="16" customHeight="1" x14ac:dyDescent="0.2"/>
    <row r="999" customFormat="1" ht="16" customHeight="1" x14ac:dyDescent="0.2"/>
    <row r="1000" customFormat="1" ht="16" customHeight="1" x14ac:dyDescent="0.2"/>
    <row r="1001" customFormat="1" ht="16" customHeight="1" x14ac:dyDescent="0.2"/>
    <row r="1002" customFormat="1" ht="16" customHeight="1" x14ac:dyDescent="0.2"/>
    <row r="1003" customFormat="1" ht="16" customHeight="1" x14ac:dyDescent="0.2"/>
    <row r="1004" customFormat="1" ht="16" customHeight="1" x14ac:dyDescent="0.2"/>
    <row r="1005" customFormat="1" ht="16" customHeight="1" x14ac:dyDescent="0.2"/>
    <row r="1006" customFormat="1" ht="16" customHeight="1" x14ac:dyDescent="0.2"/>
    <row r="1007" customFormat="1" ht="16" customHeight="1" x14ac:dyDescent="0.2"/>
    <row r="1008" customFormat="1" ht="16" customHeight="1" x14ac:dyDescent="0.2"/>
    <row r="1009" customFormat="1" ht="16" customHeight="1" x14ac:dyDescent="0.2"/>
    <row r="1010" customFormat="1" ht="16" customHeight="1" x14ac:dyDescent="0.2"/>
    <row r="1011" customFormat="1" ht="16" customHeight="1" x14ac:dyDescent="0.2"/>
    <row r="1012" customFormat="1" ht="16" customHeight="1" x14ac:dyDescent="0.2"/>
    <row r="1013" customFormat="1" ht="16" customHeight="1" x14ac:dyDescent="0.2"/>
    <row r="1014" customFormat="1" ht="16" customHeight="1" x14ac:dyDescent="0.2"/>
    <row r="1015" customFormat="1" ht="16" customHeight="1" x14ac:dyDescent="0.2"/>
    <row r="1016" customFormat="1" ht="16" customHeight="1" x14ac:dyDescent="0.2"/>
    <row r="1017" customFormat="1" ht="16" customHeight="1" x14ac:dyDescent="0.2"/>
    <row r="1018" customFormat="1" ht="16" customHeight="1" x14ac:dyDescent="0.2"/>
    <row r="1019" customFormat="1" ht="16" customHeight="1" x14ac:dyDescent="0.2"/>
    <row r="1020" customFormat="1" ht="16" customHeight="1" x14ac:dyDescent="0.2"/>
    <row r="1021" customFormat="1" ht="16" customHeight="1" x14ac:dyDescent="0.2"/>
    <row r="1022" customFormat="1" ht="16" customHeight="1" x14ac:dyDescent="0.2"/>
    <row r="1023" customFormat="1" ht="16" customHeight="1" x14ac:dyDescent="0.2"/>
    <row r="1024" customFormat="1" ht="16" customHeight="1" x14ac:dyDescent="0.2"/>
    <row r="1025" customFormat="1" ht="16" customHeight="1" x14ac:dyDescent="0.2"/>
    <row r="1026" customFormat="1" ht="16" customHeight="1" x14ac:dyDescent="0.2"/>
    <row r="1027" customFormat="1" ht="16" customHeight="1" x14ac:dyDescent="0.2"/>
    <row r="1028" customFormat="1" ht="16" customHeight="1" x14ac:dyDescent="0.2"/>
    <row r="1029" customFormat="1" ht="16" customHeight="1" x14ac:dyDescent="0.2"/>
    <row r="1030" customFormat="1" ht="16" customHeight="1" x14ac:dyDescent="0.2"/>
    <row r="1031" customFormat="1" ht="16" customHeight="1" x14ac:dyDescent="0.2"/>
    <row r="1032" customFormat="1" ht="16" customHeight="1" x14ac:dyDescent="0.2"/>
    <row r="1033" customFormat="1" ht="16" customHeight="1" x14ac:dyDescent="0.2"/>
    <row r="1034" customFormat="1" ht="16" customHeight="1" x14ac:dyDescent="0.2"/>
    <row r="1035" customFormat="1" ht="16" customHeight="1" x14ac:dyDescent="0.2"/>
    <row r="1036" customFormat="1" ht="16" customHeight="1" x14ac:dyDescent="0.2"/>
    <row r="1037" customFormat="1" ht="16" customHeight="1" x14ac:dyDescent="0.2"/>
    <row r="1038" customFormat="1" ht="16" customHeight="1" x14ac:dyDescent="0.2"/>
    <row r="1039" customFormat="1" ht="16" customHeight="1" x14ac:dyDescent="0.2"/>
    <row r="1040" customFormat="1" ht="16" customHeight="1" x14ac:dyDescent="0.2"/>
    <row r="1041" customFormat="1" ht="16" customHeight="1" x14ac:dyDescent="0.2"/>
    <row r="1042" customFormat="1" ht="16" customHeight="1" x14ac:dyDescent="0.2"/>
    <row r="1043" customFormat="1" ht="16" customHeight="1" x14ac:dyDescent="0.2"/>
    <row r="1044" customFormat="1" ht="16" customHeight="1" x14ac:dyDescent="0.2"/>
    <row r="1045" customFormat="1" ht="16" customHeight="1" x14ac:dyDescent="0.2"/>
    <row r="1046" customFormat="1" ht="16" customHeight="1" x14ac:dyDescent="0.2"/>
    <row r="1047" customFormat="1" ht="16" customHeight="1" x14ac:dyDescent="0.2"/>
    <row r="1048" customFormat="1" ht="16" customHeight="1" x14ac:dyDescent="0.2"/>
    <row r="1049" customFormat="1" ht="16" customHeight="1" x14ac:dyDescent="0.2"/>
    <row r="1050" customFormat="1" ht="16" customHeight="1" x14ac:dyDescent="0.2"/>
    <row r="1051" customFormat="1" ht="16" customHeight="1" x14ac:dyDescent="0.2"/>
    <row r="1052" customFormat="1" ht="16" customHeight="1" x14ac:dyDescent="0.2"/>
    <row r="1053" customFormat="1" ht="16" customHeight="1" x14ac:dyDescent="0.2"/>
    <row r="1054" customFormat="1" ht="16" customHeight="1" x14ac:dyDescent="0.2"/>
    <row r="1055" customFormat="1" ht="16" customHeight="1" x14ac:dyDescent="0.2"/>
    <row r="1056" customFormat="1" ht="16" customHeight="1" x14ac:dyDescent="0.2"/>
    <row r="1057" customFormat="1" ht="16" customHeight="1" x14ac:dyDescent="0.2"/>
    <row r="1058" customFormat="1" ht="16" customHeight="1" x14ac:dyDescent="0.2"/>
    <row r="1059" customFormat="1" ht="16" customHeight="1" x14ac:dyDescent="0.2"/>
    <row r="1060" customFormat="1" ht="16" customHeight="1" x14ac:dyDescent="0.2"/>
    <row r="1061" customFormat="1" ht="16" customHeight="1" x14ac:dyDescent="0.2"/>
    <row r="1062" customFormat="1" ht="16" customHeight="1" x14ac:dyDescent="0.2"/>
    <row r="1063" customFormat="1" ht="16" customHeight="1" x14ac:dyDescent="0.2"/>
    <row r="1064" customFormat="1" ht="16" customHeight="1" x14ac:dyDescent="0.2"/>
    <row r="1065" customFormat="1" ht="16" customHeight="1" x14ac:dyDescent="0.2"/>
    <row r="1066" customFormat="1" ht="16" customHeight="1" x14ac:dyDescent="0.2"/>
    <row r="1067" customFormat="1" ht="16" customHeight="1" x14ac:dyDescent="0.2"/>
    <row r="1068" customFormat="1" ht="16" customHeight="1" x14ac:dyDescent="0.2"/>
    <row r="1069" customFormat="1" ht="16" customHeight="1" x14ac:dyDescent="0.2"/>
    <row r="1070" customFormat="1" ht="16" customHeight="1" x14ac:dyDescent="0.2"/>
    <row r="1071" customFormat="1" ht="16" customHeight="1" x14ac:dyDescent="0.2"/>
    <row r="1072" customFormat="1" ht="16" customHeight="1" x14ac:dyDescent="0.2"/>
    <row r="1073" customFormat="1" ht="16" customHeight="1" x14ac:dyDescent="0.2"/>
    <row r="1074" customFormat="1" ht="16" customHeight="1" x14ac:dyDescent="0.2"/>
    <row r="1075" customFormat="1" ht="16" customHeight="1" x14ac:dyDescent="0.2"/>
    <row r="1076" customFormat="1" ht="16" customHeight="1" x14ac:dyDescent="0.2"/>
    <row r="1077" customFormat="1" ht="16" customHeight="1" x14ac:dyDescent="0.2"/>
    <row r="1078" customFormat="1" ht="16" customHeight="1" x14ac:dyDescent="0.2"/>
    <row r="1079" customFormat="1" ht="16" customHeight="1" x14ac:dyDescent="0.2"/>
    <row r="1080" customFormat="1" ht="16" customHeight="1" x14ac:dyDescent="0.2"/>
    <row r="1081" customFormat="1" ht="16" customHeight="1" x14ac:dyDescent="0.2"/>
    <row r="1082" customFormat="1" ht="16" customHeight="1" x14ac:dyDescent="0.2"/>
    <row r="1083" customFormat="1" ht="16" customHeight="1" x14ac:dyDescent="0.2"/>
    <row r="1084" customFormat="1" ht="16" customHeight="1" x14ac:dyDescent="0.2"/>
    <row r="1085" customFormat="1" ht="16" customHeight="1" x14ac:dyDescent="0.2"/>
    <row r="1086" customFormat="1" ht="16" customHeight="1" x14ac:dyDescent="0.2"/>
    <row r="1087" customFormat="1" ht="16" customHeight="1" x14ac:dyDescent="0.2"/>
    <row r="1088" customFormat="1" ht="16" customHeight="1" x14ac:dyDescent="0.2"/>
    <row r="1089" customFormat="1" ht="16" customHeight="1" x14ac:dyDescent="0.2"/>
    <row r="1090" customFormat="1" ht="16" customHeight="1" x14ac:dyDescent="0.2"/>
    <row r="1091" customFormat="1" ht="16" customHeight="1" x14ac:dyDescent="0.2"/>
    <row r="1092" customFormat="1" ht="16" customHeight="1" x14ac:dyDescent="0.2"/>
    <row r="1093" customFormat="1" ht="16" customHeight="1" x14ac:dyDescent="0.2"/>
    <row r="1094" customFormat="1" ht="16" customHeight="1" x14ac:dyDescent="0.2"/>
    <row r="1095" customFormat="1" ht="16" customHeight="1" x14ac:dyDescent="0.2"/>
    <row r="1096" customFormat="1" ht="16" customHeight="1" x14ac:dyDescent="0.2"/>
    <row r="1097" customFormat="1" ht="16" customHeight="1" x14ac:dyDescent="0.2"/>
    <row r="1098" customFormat="1" ht="16" customHeight="1" x14ac:dyDescent="0.2"/>
    <row r="1099" customFormat="1" ht="16" customHeight="1" x14ac:dyDescent="0.2"/>
    <row r="1100" customFormat="1" ht="16" customHeight="1" x14ac:dyDescent="0.2"/>
    <row r="1101" customFormat="1" ht="16" customHeight="1" x14ac:dyDescent="0.2"/>
    <row r="1102" customFormat="1" ht="16" customHeight="1" x14ac:dyDescent="0.2"/>
    <row r="1103" customFormat="1" ht="16" customHeight="1" x14ac:dyDescent="0.2"/>
    <row r="1104" customFormat="1" ht="16" customHeight="1" x14ac:dyDescent="0.2"/>
    <row r="1105" customFormat="1" ht="16" customHeight="1" x14ac:dyDescent="0.2"/>
    <row r="1106" customFormat="1" ht="16" customHeight="1" x14ac:dyDescent="0.2"/>
    <row r="1107" customFormat="1" ht="16" customHeight="1" x14ac:dyDescent="0.2"/>
    <row r="1108" customFormat="1" ht="16" customHeight="1" x14ac:dyDescent="0.2"/>
    <row r="1109" customFormat="1" ht="16" customHeight="1" x14ac:dyDescent="0.2"/>
    <row r="1110" customFormat="1" ht="16" customHeight="1" x14ac:dyDescent="0.2"/>
    <row r="1111" customFormat="1" ht="16" customHeight="1" x14ac:dyDescent="0.2"/>
    <row r="1112" customFormat="1" ht="16" customHeight="1" x14ac:dyDescent="0.2"/>
    <row r="1113" customFormat="1" ht="16" customHeight="1" x14ac:dyDescent="0.2"/>
    <row r="1114" customFormat="1" ht="16" customHeight="1" x14ac:dyDescent="0.2"/>
    <row r="1115" customFormat="1" ht="16" customHeight="1" x14ac:dyDescent="0.2"/>
    <row r="1116" customFormat="1" ht="16" customHeight="1" x14ac:dyDescent="0.2"/>
    <row r="1117" customFormat="1" ht="16" customHeight="1" x14ac:dyDescent="0.2"/>
    <row r="1118" customFormat="1" ht="16" customHeight="1" x14ac:dyDescent="0.2"/>
    <row r="1119" customFormat="1" ht="16" customHeight="1" x14ac:dyDescent="0.2"/>
    <row r="1120" customFormat="1" ht="16" customHeight="1" x14ac:dyDescent="0.2"/>
    <row r="1121" customFormat="1" ht="16" customHeight="1" x14ac:dyDescent="0.2"/>
    <row r="1122" customFormat="1" ht="16" customHeight="1" x14ac:dyDescent="0.2"/>
    <row r="1123" customFormat="1" ht="16" customHeight="1" x14ac:dyDescent="0.2"/>
    <row r="1124" customFormat="1" ht="16" customHeight="1" x14ac:dyDescent="0.2"/>
    <row r="1125" customFormat="1" ht="16" customHeight="1" x14ac:dyDescent="0.2"/>
    <row r="1126" customFormat="1" ht="16" customHeight="1" x14ac:dyDescent="0.2"/>
    <row r="1127" customFormat="1" ht="16" customHeight="1" x14ac:dyDescent="0.2"/>
    <row r="1128" customFormat="1" ht="16" customHeight="1" x14ac:dyDescent="0.2"/>
    <row r="1129" customFormat="1" ht="16" customHeight="1" x14ac:dyDescent="0.2"/>
    <row r="1130" customFormat="1" ht="16" customHeight="1" x14ac:dyDescent="0.2"/>
    <row r="1131" customFormat="1" ht="16" customHeight="1" x14ac:dyDescent="0.2"/>
    <row r="1132" customFormat="1" ht="16" customHeight="1" x14ac:dyDescent="0.2"/>
    <row r="1133" customFormat="1" ht="16" customHeight="1" x14ac:dyDescent="0.2"/>
    <row r="1134" customFormat="1" ht="16" customHeight="1" x14ac:dyDescent="0.2"/>
    <row r="1135" customFormat="1" ht="16" customHeight="1" x14ac:dyDescent="0.2"/>
    <row r="1136" customFormat="1" ht="16" customHeight="1" x14ac:dyDescent="0.2"/>
    <row r="1137" customFormat="1" ht="16" customHeight="1" x14ac:dyDescent="0.2"/>
    <row r="1138" customFormat="1" ht="16" customHeight="1" x14ac:dyDescent="0.2"/>
    <row r="1139" customFormat="1" ht="16" customHeight="1" x14ac:dyDescent="0.2"/>
    <row r="1140" customFormat="1" ht="16" customHeight="1" x14ac:dyDescent="0.2"/>
    <row r="1141" customFormat="1" ht="16" customHeight="1" x14ac:dyDescent="0.2"/>
    <row r="1142" customFormat="1" ht="16" customHeight="1" x14ac:dyDescent="0.2"/>
    <row r="1143" customFormat="1" ht="16" customHeight="1" x14ac:dyDescent="0.2"/>
    <row r="1144" customFormat="1" ht="16" customHeight="1" x14ac:dyDescent="0.2"/>
    <row r="1145" customFormat="1" ht="16" customHeight="1" x14ac:dyDescent="0.2"/>
    <row r="1146" customFormat="1" ht="16" customHeight="1" x14ac:dyDescent="0.2"/>
    <row r="1147" customFormat="1" ht="16" customHeight="1" x14ac:dyDescent="0.2"/>
    <row r="1148" customFormat="1" ht="16" customHeight="1" x14ac:dyDescent="0.2"/>
    <row r="1149" customFormat="1" ht="16" customHeight="1" x14ac:dyDescent="0.2"/>
    <row r="1150" customFormat="1" ht="16" customHeight="1" x14ac:dyDescent="0.2"/>
    <row r="1151" customFormat="1" ht="16" customHeight="1" x14ac:dyDescent="0.2"/>
    <row r="1152" customFormat="1" ht="16" customHeight="1" x14ac:dyDescent="0.2"/>
    <row r="1153" customFormat="1" ht="16" customHeight="1" x14ac:dyDescent="0.2"/>
    <row r="1154" customFormat="1" ht="16" customHeight="1" x14ac:dyDescent="0.2"/>
    <row r="1155" customFormat="1" ht="16" customHeight="1" x14ac:dyDescent="0.2"/>
    <row r="1156" customFormat="1" ht="16" customHeight="1" x14ac:dyDescent="0.2"/>
    <row r="1157" customFormat="1" ht="16" customHeight="1" x14ac:dyDescent="0.2"/>
    <row r="1158" customFormat="1" ht="16" customHeight="1" x14ac:dyDescent="0.2"/>
    <row r="1159" customFormat="1" ht="16" customHeight="1" x14ac:dyDescent="0.2"/>
    <row r="1160" customFormat="1" ht="16" customHeight="1" x14ac:dyDescent="0.2"/>
    <row r="1161" customFormat="1" ht="16" customHeight="1" x14ac:dyDescent="0.2"/>
    <row r="1162" customFormat="1" ht="16" customHeight="1" x14ac:dyDescent="0.2"/>
    <row r="1163" customFormat="1" ht="16" customHeight="1" x14ac:dyDescent="0.2"/>
    <row r="1164" customFormat="1" ht="16" customHeight="1" x14ac:dyDescent="0.2"/>
    <row r="1165" customFormat="1" ht="16" customHeight="1" x14ac:dyDescent="0.2"/>
    <row r="1166" customFormat="1" ht="16" customHeight="1" x14ac:dyDescent="0.2"/>
    <row r="1167" customFormat="1" ht="16" customHeight="1" x14ac:dyDescent="0.2"/>
    <row r="1168" customFormat="1" ht="16" customHeight="1" x14ac:dyDescent="0.2"/>
    <row r="1169" customFormat="1" ht="16" customHeight="1" x14ac:dyDescent="0.2"/>
    <row r="1170" customFormat="1" ht="16" customHeight="1" x14ac:dyDescent="0.2"/>
    <row r="1171" customFormat="1" ht="16" customHeight="1" x14ac:dyDescent="0.2"/>
    <row r="1172" customFormat="1" ht="16" customHeight="1" x14ac:dyDescent="0.2"/>
    <row r="1173" customFormat="1" ht="16" customHeight="1" x14ac:dyDescent="0.2"/>
    <row r="1174" customFormat="1" ht="16" customHeight="1" x14ac:dyDescent="0.2"/>
    <row r="1175" customFormat="1" ht="16" customHeight="1" x14ac:dyDescent="0.2"/>
    <row r="1176" customFormat="1" ht="16" customHeight="1" x14ac:dyDescent="0.2"/>
    <row r="1177" customFormat="1" ht="16" customHeight="1" x14ac:dyDescent="0.2"/>
    <row r="1178" customFormat="1" ht="16" customHeight="1" x14ac:dyDescent="0.2"/>
    <row r="1179" customFormat="1" ht="16" customHeight="1" x14ac:dyDescent="0.2"/>
    <row r="1180" customFormat="1" ht="16" customHeight="1" x14ac:dyDescent="0.2"/>
    <row r="1181" customFormat="1" ht="16" customHeight="1" x14ac:dyDescent="0.2"/>
    <row r="1182" customFormat="1" ht="16" customHeight="1" x14ac:dyDescent="0.2"/>
    <row r="1183" customFormat="1" ht="16" customHeight="1" x14ac:dyDescent="0.2"/>
    <row r="1184" customFormat="1" ht="16" customHeight="1" x14ac:dyDescent="0.2"/>
    <row r="1185" customFormat="1" ht="16" customHeight="1" x14ac:dyDescent="0.2"/>
    <row r="1186" customFormat="1" ht="16" customHeight="1" x14ac:dyDescent="0.2"/>
    <row r="1187" customFormat="1" ht="16" customHeight="1" x14ac:dyDescent="0.2"/>
    <row r="1188" customFormat="1" ht="16" customHeight="1" x14ac:dyDescent="0.2"/>
    <row r="1189" customFormat="1" ht="16" customHeight="1" x14ac:dyDescent="0.2"/>
    <row r="1190" customFormat="1" ht="16" customHeight="1" x14ac:dyDescent="0.2"/>
    <row r="1191" customFormat="1" ht="16" customHeight="1" x14ac:dyDescent="0.2"/>
    <row r="1192" customFormat="1" ht="16" customHeight="1" x14ac:dyDescent="0.2"/>
    <row r="1193" customFormat="1" ht="16" customHeight="1" x14ac:dyDescent="0.2"/>
    <row r="1194" customFormat="1" ht="16" customHeight="1" x14ac:dyDescent="0.2"/>
    <row r="1195" customFormat="1" ht="16" customHeight="1" x14ac:dyDescent="0.2"/>
    <row r="1196" customFormat="1" ht="16" customHeight="1" x14ac:dyDescent="0.2"/>
    <row r="1197" customFormat="1" ht="16" customHeight="1" x14ac:dyDescent="0.2"/>
    <row r="1198" customFormat="1" ht="16" customHeight="1" x14ac:dyDescent="0.2"/>
    <row r="1199" customFormat="1" ht="16" customHeight="1" x14ac:dyDescent="0.2"/>
    <row r="1200" customFormat="1" ht="16" customHeight="1" x14ac:dyDescent="0.2"/>
    <row r="1201" customFormat="1" ht="16" customHeight="1" x14ac:dyDescent="0.2"/>
    <row r="1202" customFormat="1" ht="16" customHeight="1" x14ac:dyDescent="0.2"/>
    <row r="1203" customFormat="1" ht="16" customHeight="1" x14ac:dyDescent="0.2"/>
    <row r="1204" customFormat="1" ht="16" customHeight="1" x14ac:dyDescent="0.2"/>
    <row r="1205" customFormat="1" ht="16" customHeight="1" x14ac:dyDescent="0.2"/>
    <row r="1206" customFormat="1" ht="16" customHeight="1" x14ac:dyDescent="0.2"/>
    <row r="1207" customFormat="1" ht="16" customHeight="1" x14ac:dyDescent="0.2"/>
    <row r="1208" customFormat="1" ht="16" customHeight="1" x14ac:dyDescent="0.2"/>
    <row r="1209" customFormat="1" ht="16" customHeight="1" x14ac:dyDescent="0.2"/>
    <row r="1210" customFormat="1" ht="16" customHeight="1" x14ac:dyDescent="0.2"/>
    <row r="1211" customFormat="1" ht="16" customHeight="1" x14ac:dyDescent="0.2"/>
    <row r="1212" customFormat="1" ht="16" customHeight="1" x14ac:dyDescent="0.2"/>
    <row r="1213" customFormat="1" ht="16" customHeight="1" x14ac:dyDescent="0.2"/>
    <row r="1214" customFormat="1" ht="16" customHeight="1" x14ac:dyDescent="0.2"/>
    <row r="1215" customFormat="1" ht="16" customHeight="1" x14ac:dyDescent="0.2"/>
    <row r="1216" customFormat="1" ht="16" customHeight="1" x14ac:dyDescent="0.2"/>
    <row r="1217" customFormat="1" ht="16" customHeight="1" x14ac:dyDescent="0.2"/>
    <row r="1218" customFormat="1" ht="16" customHeight="1" x14ac:dyDescent="0.2"/>
    <row r="1219" customFormat="1" ht="16" customHeight="1" x14ac:dyDescent="0.2"/>
    <row r="1220" customFormat="1" ht="16" customHeight="1" x14ac:dyDescent="0.2"/>
    <row r="1221" customFormat="1" ht="16" customHeight="1" x14ac:dyDescent="0.2"/>
    <row r="1222" customFormat="1" ht="16" customHeight="1" x14ac:dyDescent="0.2"/>
    <row r="1223" customFormat="1" ht="16" customHeight="1" x14ac:dyDescent="0.2"/>
    <row r="1224" customFormat="1" ht="16" customHeight="1" x14ac:dyDescent="0.2"/>
    <row r="1225" customFormat="1" ht="16" customHeight="1" x14ac:dyDescent="0.2"/>
    <row r="1226" customFormat="1" ht="16" customHeight="1" x14ac:dyDescent="0.2"/>
    <row r="1227" customFormat="1" ht="16" customHeight="1" x14ac:dyDescent="0.2"/>
    <row r="1228" customFormat="1" ht="16" customHeight="1" x14ac:dyDescent="0.2"/>
    <row r="1229" customFormat="1" ht="16" customHeight="1" x14ac:dyDescent="0.2"/>
    <row r="1230" customFormat="1" ht="16" customHeight="1" x14ac:dyDescent="0.2"/>
    <row r="1231" customFormat="1" ht="16" customHeight="1" x14ac:dyDescent="0.2"/>
    <row r="1232" customFormat="1" ht="16" customHeight="1" x14ac:dyDescent="0.2"/>
    <row r="1233" customFormat="1" ht="16" customHeight="1" x14ac:dyDescent="0.2"/>
    <row r="1234" customFormat="1" ht="16" customHeight="1" x14ac:dyDescent="0.2"/>
    <row r="1235" customFormat="1" ht="16" customHeight="1" x14ac:dyDescent="0.2"/>
    <row r="1236" customFormat="1" ht="16" customHeight="1" x14ac:dyDescent="0.2"/>
    <row r="1237" customFormat="1" ht="16" customHeight="1" x14ac:dyDescent="0.2"/>
    <row r="1238" customFormat="1" ht="16" customHeight="1" x14ac:dyDescent="0.2"/>
    <row r="1239" customFormat="1" ht="16" customHeight="1" x14ac:dyDescent="0.2"/>
    <row r="1240" customFormat="1" ht="16" customHeight="1" x14ac:dyDescent="0.2"/>
    <row r="1241" customFormat="1" ht="16" customHeight="1" x14ac:dyDescent="0.2"/>
    <row r="1242" customFormat="1" ht="16" customHeight="1" x14ac:dyDescent="0.2"/>
    <row r="1243" customFormat="1" ht="16" customHeight="1" x14ac:dyDescent="0.2"/>
    <row r="1244" customFormat="1" ht="16" customHeight="1" x14ac:dyDescent="0.2"/>
    <row r="1245" customFormat="1" ht="16" customHeight="1" x14ac:dyDescent="0.2"/>
    <row r="1246" customFormat="1" ht="16" customHeight="1" x14ac:dyDescent="0.2"/>
    <row r="1247" customFormat="1" ht="16" customHeight="1" x14ac:dyDescent="0.2"/>
    <row r="1248" customFormat="1" ht="16" customHeight="1" x14ac:dyDescent="0.2"/>
    <row r="1249" customFormat="1" ht="16" customHeight="1" x14ac:dyDescent="0.2"/>
    <row r="1250" customFormat="1" ht="16" customHeight="1" x14ac:dyDescent="0.2"/>
    <row r="1251" customFormat="1" ht="16" customHeight="1" x14ac:dyDescent="0.2"/>
    <row r="1252" customFormat="1" ht="16" customHeight="1" x14ac:dyDescent="0.2"/>
    <row r="1253" customFormat="1" ht="16" customHeight="1" x14ac:dyDescent="0.2"/>
    <row r="1254" customFormat="1" ht="16" customHeight="1" x14ac:dyDescent="0.2"/>
    <row r="1255" customFormat="1" ht="16" customHeight="1" x14ac:dyDescent="0.2"/>
    <row r="1256" customFormat="1" ht="16" customHeight="1" x14ac:dyDescent="0.2"/>
    <row r="1257" customFormat="1" ht="16" customHeight="1" x14ac:dyDescent="0.2"/>
    <row r="1258" customFormat="1" ht="16" customHeight="1" x14ac:dyDescent="0.2"/>
    <row r="1259" customFormat="1" ht="16" customHeight="1" x14ac:dyDescent="0.2"/>
    <row r="1260" customFormat="1" ht="16" customHeight="1" x14ac:dyDescent="0.2"/>
    <row r="1261" customFormat="1" ht="16" customHeight="1" x14ac:dyDescent="0.2"/>
    <row r="1262" customFormat="1" ht="16" customHeight="1" x14ac:dyDescent="0.2"/>
    <row r="1263" customFormat="1" ht="16" customHeight="1" x14ac:dyDescent="0.2"/>
    <row r="1264" customFormat="1" ht="16" customHeight="1" x14ac:dyDescent="0.2"/>
    <row r="1265" customFormat="1" ht="16" customHeight="1" x14ac:dyDescent="0.2"/>
    <row r="1266" customFormat="1" ht="16" customHeight="1" x14ac:dyDescent="0.2"/>
    <row r="1267" customFormat="1" ht="16" customHeight="1" x14ac:dyDescent="0.2"/>
    <row r="1268" customFormat="1" ht="16" customHeight="1" x14ac:dyDescent="0.2"/>
    <row r="1269" customFormat="1" ht="16" customHeight="1" x14ac:dyDescent="0.2"/>
    <row r="1270" customFormat="1" ht="16" customHeight="1" x14ac:dyDescent="0.2"/>
    <row r="1271" customFormat="1" ht="16" customHeight="1" x14ac:dyDescent="0.2"/>
    <row r="1272" customFormat="1" ht="16" customHeight="1" x14ac:dyDescent="0.2"/>
    <row r="1273" customFormat="1" ht="16" customHeight="1" x14ac:dyDescent="0.2"/>
    <row r="1274" customFormat="1" ht="16" customHeight="1" x14ac:dyDescent="0.2"/>
    <row r="1275" customFormat="1" ht="16" customHeight="1" x14ac:dyDescent="0.2"/>
    <row r="1276" customFormat="1" ht="16" customHeight="1" x14ac:dyDescent="0.2"/>
    <row r="1277" customFormat="1" ht="16" customHeight="1" x14ac:dyDescent="0.2"/>
    <row r="1278" customFormat="1" ht="16" customHeight="1" x14ac:dyDescent="0.2"/>
    <row r="1279" customFormat="1" ht="16" customHeight="1" x14ac:dyDescent="0.2"/>
    <row r="1280" customFormat="1" ht="16" customHeight="1" x14ac:dyDescent="0.2"/>
    <row r="1281" customFormat="1" ht="16" customHeight="1" x14ac:dyDescent="0.2"/>
    <row r="1282" customFormat="1" ht="16" customHeight="1" x14ac:dyDescent="0.2"/>
    <row r="1283" customFormat="1" ht="16" customHeight="1" x14ac:dyDescent="0.2"/>
    <row r="1284" customFormat="1" ht="16" customHeight="1" x14ac:dyDescent="0.2"/>
    <row r="1285" customFormat="1" ht="16" customHeight="1" x14ac:dyDescent="0.2"/>
    <row r="1286" customFormat="1" ht="16" customHeight="1" x14ac:dyDescent="0.2"/>
    <row r="1287" customFormat="1" ht="16" customHeight="1" x14ac:dyDescent="0.2"/>
    <row r="1288" customFormat="1" ht="16" customHeight="1" x14ac:dyDescent="0.2"/>
    <row r="1289" customFormat="1" ht="16" customHeight="1" x14ac:dyDescent="0.2"/>
    <row r="1290" customFormat="1" ht="16" customHeight="1" x14ac:dyDescent="0.2"/>
    <row r="1291" customFormat="1" ht="16" customHeight="1" x14ac:dyDescent="0.2"/>
    <row r="1292" customFormat="1" ht="16" customHeight="1" x14ac:dyDescent="0.2"/>
    <row r="1293" customFormat="1" ht="16" customHeight="1" x14ac:dyDescent="0.2"/>
    <row r="1294" customFormat="1" ht="16" customHeight="1" x14ac:dyDescent="0.2"/>
    <row r="1295" customFormat="1" ht="16" customHeight="1" x14ac:dyDescent="0.2"/>
    <row r="1296" customFormat="1" ht="16" customHeight="1" x14ac:dyDescent="0.2"/>
    <row r="1297" customFormat="1" ht="16" customHeight="1" x14ac:dyDescent="0.2"/>
    <row r="1298" customFormat="1" ht="16" customHeight="1" x14ac:dyDescent="0.2"/>
    <row r="1299" customFormat="1" ht="16" customHeight="1" x14ac:dyDescent="0.2"/>
    <row r="1300" customFormat="1" ht="16" customHeight="1" x14ac:dyDescent="0.2"/>
    <row r="1301" customFormat="1" ht="16" customHeight="1" x14ac:dyDescent="0.2"/>
    <row r="1302" customFormat="1" ht="16" customHeight="1" x14ac:dyDescent="0.2"/>
    <row r="1303" customFormat="1" ht="16" customHeight="1" x14ac:dyDescent="0.2"/>
    <row r="1304" customFormat="1" ht="16" customHeight="1" x14ac:dyDescent="0.2"/>
    <row r="1305" customFormat="1" ht="16" customHeight="1" x14ac:dyDescent="0.2"/>
    <row r="1306" customFormat="1" ht="16" customHeight="1" x14ac:dyDescent="0.2"/>
    <row r="1307" customFormat="1" ht="16" customHeight="1" x14ac:dyDescent="0.2"/>
    <row r="1308" customFormat="1" ht="16" customHeight="1" x14ac:dyDescent="0.2"/>
    <row r="1309" customFormat="1" ht="16" customHeight="1" x14ac:dyDescent="0.2"/>
    <row r="1310" customFormat="1" ht="16" customHeight="1" x14ac:dyDescent="0.2"/>
    <row r="1311" customFormat="1" ht="16" customHeight="1" x14ac:dyDescent="0.2"/>
    <row r="1312" customFormat="1" ht="16" customHeight="1" x14ac:dyDescent="0.2"/>
    <row r="1313" customFormat="1" ht="16" customHeight="1" x14ac:dyDescent="0.2"/>
    <row r="1314" customFormat="1" ht="16" customHeight="1" x14ac:dyDescent="0.2"/>
    <row r="1315" customFormat="1" ht="16" customHeight="1" x14ac:dyDescent="0.2"/>
    <row r="1316" customFormat="1" ht="16" customHeight="1" x14ac:dyDescent="0.2"/>
    <row r="1317" customFormat="1" ht="16" customHeight="1" x14ac:dyDescent="0.2"/>
    <row r="1318" customFormat="1" ht="16" customHeight="1" x14ac:dyDescent="0.2"/>
    <row r="1319" customFormat="1" ht="16" customHeight="1" x14ac:dyDescent="0.2"/>
    <row r="1320" customFormat="1" ht="16" customHeight="1" x14ac:dyDescent="0.2"/>
    <row r="1321" customFormat="1" ht="16" customHeight="1" x14ac:dyDescent="0.2"/>
    <row r="1322" customFormat="1" ht="16" customHeight="1" x14ac:dyDescent="0.2"/>
    <row r="1323" customFormat="1" ht="16" customHeight="1" x14ac:dyDescent="0.2"/>
    <row r="1324" customFormat="1" ht="16" customHeight="1" x14ac:dyDescent="0.2"/>
    <row r="1325" customFormat="1" ht="16" customHeight="1" x14ac:dyDescent="0.2"/>
    <row r="1326" customFormat="1" ht="16" customHeight="1" x14ac:dyDescent="0.2"/>
    <row r="1327" customFormat="1" ht="16" customHeight="1" x14ac:dyDescent="0.2"/>
    <row r="1328" customFormat="1" ht="16" customHeight="1" x14ac:dyDescent="0.2"/>
    <row r="1329" customFormat="1" ht="16" customHeight="1" x14ac:dyDescent="0.2"/>
    <row r="1330" customFormat="1" ht="16" customHeight="1" x14ac:dyDescent="0.2"/>
    <row r="1331" customFormat="1" ht="16" customHeight="1" x14ac:dyDescent="0.2"/>
    <row r="1332" customFormat="1" ht="16" customHeight="1" x14ac:dyDescent="0.2"/>
    <row r="1333" customFormat="1" ht="16" customHeight="1" x14ac:dyDescent="0.2"/>
    <row r="1334" customFormat="1" ht="16" customHeight="1" x14ac:dyDescent="0.2"/>
    <row r="1335" customFormat="1" ht="16" customHeight="1" x14ac:dyDescent="0.2"/>
    <row r="1336" customFormat="1" ht="16" customHeight="1" x14ac:dyDescent="0.2"/>
    <row r="1337" customFormat="1" ht="16" customHeight="1" x14ac:dyDescent="0.2"/>
    <row r="1338" customFormat="1" ht="16" customHeight="1" x14ac:dyDescent="0.2"/>
    <row r="1339" customFormat="1" ht="16" customHeight="1" x14ac:dyDescent="0.2"/>
    <row r="1340" customFormat="1" ht="16" customHeight="1" x14ac:dyDescent="0.2"/>
    <row r="1341" customFormat="1" ht="16" customHeight="1" x14ac:dyDescent="0.2"/>
    <row r="1342" customFormat="1" ht="16" customHeight="1" x14ac:dyDescent="0.2"/>
    <row r="1343" customFormat="1" ht="16" customHeight="1" x14ac:dyDescent="0.2"/>
    <row r="1344" customFormat="1" ht="16" customHeight="1" x14ac:dyDescent="0.2"/>
    <row r="1345" customFormat="1" ht="16" customHeight="1" x14ac:dyDescent="0.2"/>
    <row r="1346" customFormat="1" ht="16" customHeight="1" x14ac:dyDescent="0.2"/>
    <row r="1347" customFormat="1" ht="16" customHeight="1" x14ac:dyDescent="0.2"/>
    <row r="1348" customFormat="1" ht="16" customHeight="1" x14ac:dyDescent="0.2"/>
    <row r="1349" customFormat="1" ht="16" customHeight="1" x14ac:dyDescent="0.2"/>
    <row r="1350" customFormat="1" ht="16" customHeight="1" x14ac:dyDescent="0.2"/>
    <row r="1351" customFormat="1" ht="16" customHeight="1" x14ac:dyDescent="0.2"/>
    <row r="1352" customFormat="1" ht="16" customHeight="1" x14ac:dyDescent="0.2"/>
    <row r="1353" customFormat="1" ht="16" customHeight="1" x14ac:dyDescent="0.2"/>
    <row r="1354" customFormat="1" ht="16" customHeight="1" x14ac:dyDescent="0.2"/>
    <row r="1355" customFormat="1" ht="16" customHeight="1" x14ac:dyDescent="0.2"/>
    <row r="1356" customFormat="1" ht="16" customHeight="1" x14ac:dyDescent="0.2"/>
    <row r="1357" customFormat="1" ht="16" customHeight="1" x14ac:dyDescent="0.2"/>
    <row r="1358" customFormat="1" ht="16" customHeight="1" x14ac:dyDescent="0.2"/>
    <row r="1359" customFormat="1" ht="16" customHeight="1" x14ac:dyDescent="0.2"/>
    <row r="1360" customFormat="1" ht="16" customHeight="1" x14ac:dyDescent="0.2"/>
    <row r="1361" customFormat="1" ht="16" customHeight="1" x14ac:dyDescent="0.2"/>
    <row r="1362" customFormat="1" ht="16" customHeight="1" x14ac:dyDescent="0.2"/>
    <row r="1363" customFormat="1" ht="16" customHeight="1" x14ac:dyDescent="0.2"/>
    <row r="1364" customFormat="1" ht="16" customHeight="1" x14ac:dyDescent="0.2"/>
    <row r="1365" customFormat="1" ht="16" customHeight="1" x14ac:dyDescent="0.2"/>
    <row r="1366" customFormat="1" ht="16" customHeight="1" x14ac:dyDescent="0.2"/>
    <row r="1367" customFormat="1" ht="16" customHeight="1" x14ac:dyDescent="0.2"/>
    <row r="1368" customFormat="1" ht="16" customHeight="1" x14ac:dyDescent="0.2"/>
    <row r="1369" customFormat="1" ht="16" customHeight="1" x14ac:dyDescent="0.2"/>
    <row r="1370" customFormat="1" ht="16" customHeight="1" x14ac:dyDescent="0.2"/>
    <row r="1371" customFormat="1" ht="16" customHeight="1" x14ac:dyDescent="0.2"/>
    <row r="1372" customFormat="1" ht="16" customHeight="1" x14ac:dyDescent="0.2"/>
    <row r="1373" customFormat="1" ht="16" customHeight="1" x14ac:dyDescent="0.2"/>
    <row r="1374" customFormat="1" ht="16" customHeight="1" x14ac:dyDescent="0.2"/>
    <row r="1375" customFormat="1" ht="16" customHeight="1" x14ac:dyDescent="0.2"/>
    <row r="1376" customFormat="1" ht="16" customHeight="1" x14ac:dyDescent="0.2"/>
    <row r="1377" customFormat="1" ht="16" customHeight="1" x14ac:dyDescent="0.2"/>
    <row r="1378" customFormat="1" ht="16" customHeight="1" x14ac:dyDescent="0.2"/>
    <row r="1379" customFormat="1" ht="16" customHeight="1" x14ac:dyDescent="0.2"/>
    <row r="1380" customFormat="1" ht="16" customHeight="1" x14ac:dyDescent="0.2"/>
    <row r="1381" customFormat="1" ht="16" customHeight="1" x14ac:dyDescent="0.2"/>
    <row r="1382" customFormat="1" ht="16" customHeight="1" x14ac:dyDescent="0.2"/>
    <row r="1383" customFormat="1" ht="16" customHeight="1" x14ac:dyDescent="0.2"/>
    <row r="1384" customFormat="1" ht="16" customHeight="1" x14ac:dyDescent="0.2"/>
    <row r="1385" customFormat="1" ht="16" customHeight="1" x14ac:dyDescent="0.2"/>
    <row r="1386" customFormat="1" ht="16" customHeight="1" x14ac:dyDescent="0.2"/>
    <row r="1387" customFormat="1" ht="16" customHeight="1" x14ac:dyDescent="0.2"/>
    <row r="1388" customFormat="1" ht="16" customHeight="1" x14ac:dyDescent="0.2"/>
    <row r="1389" customFormat="1" ht="16" customHeight="1" x14ac:dyDescent="0.2"/>
    <row r="1390" customFormat="1" ht="16" customHeight="1" x14ac:dyDescent="0.2"/>
    <row r="1391" customFormat="1" ht="16" customHeight="1" x14ac:dyDescent="0.2"/>
    <row r="1392" customFormat="1" ht="16" customHeight="1" x14ac:dyDescent="0.2"/>
    <row r="1393" customFormat="1" ht="16" customHeight="1" x14ac:dyDescent="0.2"/>
    <row r="1394" customFormat="1" ht="16" customHeight="1" x14ac:dyDescent="0.2"/>
    <row r="1395" customFormat="1" ht="16" customHeight="1" x14ac:dyDescent="0.2"/>
    <row r="1396" customFormat="1" ht="16" customHeight="1" x14ac:dyDescent="0.2"/>
    <row r="1397" customFormat="1" ht="16" customHeight="1" x14ac:dyDescent="0.2"/>
    <row r="1398" customFormat="1" ht="16" customHeight="1" x14ac:dyDescent="0.2"/>
    <row r="1399" customFormat="1" ht="16" customHeight="1" x14ac:dyDescent="0.2"/>
    <row r="1400" customFormat="1" ht="16" customHeight="1" x14ac:dyDescent="0.2"/>
    <row r="1401" customFormat="1" ht="16" customHeight="1" x14ac:dyDescent="0.2"/>
    <row r="1402" customFormat="1" ht="16" customHeight="1" x14ac:dyDescent="0.2"/>
    <row r="1403" customFormat="1" ht="16" customHeight="1" x14ac:dyDescent="0.2"/>
    <row r="1404" customFormat="1" ht="16" customHeight="1" x14ac:dyDescent="0.2"/>
    <row r="1405" customFormat="1" ht="16" customHeight="1" x14ac:dyDescent="0.2"/>
    <row r="1406" customFormat="1" ht="16" customHeight="1" x14ac:dyDescent="0.2"/>
    <row r="1407" customFormat="1" ht="16" customHeight="1" x14ac:dyDescent="0.2"/>
    <row r="1408" customFormat="1" ht="16" customHeight="1" x14ac:dyDescent="0.2"/>
    <row r="1409" customFormat="1" ht="16" customHeight="1" x14ac:dyDescent="0.2"/>
    <row r="1410" customFormat="1" ht="16" customHeight="1" x14ac:dyDescent="0.2"/>
    <row r="1411" customFormat="1" ht="16" customHeight="1" x14ac:dyDescent="0.2"/>
    <row r="1412" customFormat="1" ht="16" customHeight="1" x14ac:dyDescent="0.2"/>
    <row r="1413" customFormat="1" ht="16" customHeight="1" x14ac:dyDescent="0.2"/>
    <row r="1414" customFormat="1" ht="16" customHeight="1" x14ac:dyDescent="0.2"/>
    <row r="1415" customFormat="1" ht="16" customHeight="1" x14ac:dyDescent="0.2"/>
    <row r="1416" customFormat="1" ht="16" customHeight="1" x14ac:dyDescent="0.2"/>
    <row r="1417" customFormat="1" ht="16" customHeight="1" x14ac:dyDescent="0.2"/>
    <row r="1418" customFormat="1" ht="16" customHeight="1" x14ac:dyDescent="0.2"/>
    <row r="1419" customFormat="1" ht="16" customHeight="1" x14ac:dyDescent="0.2"/>
    <row r="1420" customFormat="1" ht="16" customHeight="1" x14ac:dyDescent="0.2"/>
    <row r="1421" customFormat="1" ht="16" customHeight="1" x14ac:dyDescent="0.2"/>
    <row r="1422" customFormat="1" ht="16" customHeight="1" x14ac:dyDescent="0.2"/>
    <row r="1423" customFormat="1" ht="16" customHeight="1" x14ac:dyDescent="0.2"/>
    <row r="1424" customFormat="1" ht="16" customHeight="1" x14ac:dyDescent="0.2"/>
    <row r="1425" customFormat="1" ht="16" customHeight="1" x14ac:dyDescent="0.2"/>
    <row r="1426" customFormat="1" ht="16" customHeight="1" x14ac:dyDescent="0.2"/>
    <row r="1427" customFormat="1" ht="16" customHeight="1" x14ac:dyDescent="0.2"/>
    <row r="1428" customFormat="1" ht="16" customHeight="1" x14ac:dyDescent="0.2"/>
    <row r="1429" customFormat="1" ht="16" customHeight="1" x14ac:dyDescent="0.2"/>
    <row r="1430" customFormat="1" ht="16" customHeight="1" x14ac:dyDescent="0.2"/>
    <row r="1431" customFormat="1" ht="16" customHeight="1" x14ac:dyDescent="0.2"/>
    <row r="1432" customFormat="1" ht="16" customHeight="1" x14ac:dyDescent="0.2"/>
    <row r="1433" customFormat="1" ht="16" customHeight="1" x14ac:dyDescent="0.2"/>
    <row r="1434" customFormat="1" ht="16" customHeight="1" x14ac:dyDescent="0.2"/>
    <row r="1435" customFormat="1" ht="16" customHeight="1" x14ac:dyDescent="0.2"/>
    <row r="1436" customFormat="1" ht="16" customHeight="1" x14ac:dyDescent="0.2"/>
    <row r="1437" customFormat="1" ht="16" customHeight="1" x14ac:dyDescent="0.2"/>
    <row r="1438" customFormat="1" ht="16" customHeight="1" x14ac:dyDescent="0.2"/>
    <row r="1439" customFormat="1" ht="16" customHeight="1" x14ac:dyDescent="0.2"/>
    <row r="1440" customFormat="1" ht="16" customHeight="1" x14ac:dyDescent="0.2"/>
    <row r="1441" customFormat="1" ht="16" customHeight="1" x14ac:dyDescent="0.2"/>
    <row r="1442" customFormat="1" ht="16" customHeight="1" x14ac:dyDescent="0.2"/>
    <row r="1443" customFormat="1" ht="16" customHeight="1" x14ac:dyDescent="0.2"/>
    <row r="1444" customFormat="1" ht="16" customHeight="1" x14ac:dyDescent="0.2"/>
    <row r="1445" customFormat="1" ht="16" customHeight="1" x14ac:dyDescent="0.2"/>
    <row r="1446" customFormat="1" ht="16" customHeight="1" x14ac:dyDescent="0.2"/>
    <row r="1447" customFormat="1" ht="16" customHeight="1" x14ac:dyDescent="0.2"/>
    <row r="1448" customFormat="1" ht="16" customHeight="1" x14ac:dyDescent="0.2"/>
    <row r="1449" customFormat="1" ht="16" customHeight="1" x14ac:dyDescent="0.2"/>
    <row r="1450" customFormat="1" ht="16" customHeight="1" x14ac:dyDescent="0.2"/>
    <row r="1451" customFormat="1" ht="16" customHeight="1" x14ac:dyDescent="0.2"/>
    <row r="1452" customFormat="1" ht="16" customHeight="1" x14ac:dyDescent="0.2"/>
    <row r="1453" customFormat="1" ht="16" customHeight="1" x14ac:dyDescent="0.2"/>
    <row r="1454" customFormat="1" ht="16" customHeight="1" x14ac:dyDescent="0.2"/>
    <row r="1455" customFormat="1" ht="16" customHeight="1" x14ac:dyDescent="0.2"/>
    <row r="1456" customFormat="1" ht="16" customHeight="1" x14ac:dyDescent="0.2"/>
    <row r="1457" customFormat="1" ht="16" customHeight="1" x14ac:dyDescent="0.2"/>
    <row r="1458" customFormat="1" ht="16" customHeight="1" x14ac:dyDescent="0.2"/>
    <row r="1459" customFormat="1" ht="16" customHeight="1" x14ac:dyDescent="0.2"/>
    <row r="1460" customFormat="1" ht="16" customHeight="1" x14ac:dyDescent="0.2"/>
    <row r="1461" customFormat="1" ht="16" customHeight="1" x14ac:dyDescent="0.2"/>
    <row r="1462" customFormat="1" ht="16" customHeight="1" x14ac:dyDescent="0.2"/>
    <row r="1463" customFormat="1" ht="16" customHeight="1" x14ac:dyDescent="0.2"/>
    <row r="1464" customFormat="1" ht="16" customHeight="1" x14ac:dyDescent="0.2"/>
    <row r="1465" customFormat="1" ht="16" customHeight="1" x14ac:dyDescent="0.2"/>
    <row r="1466" customFormat="1" ht="16" customHeight="1" x14ac:dyDescent="0.2"/>
    <row r="1467" customFormat="1" ht="16" customHeight="1" x14ac:dyDescent="0.2"/>
    <row r="1468" customFormat="1" ht="16" customHeight="1" x14ac:dyDescent="0.2"/>
    <row r="1469" customFormat="1" ht="16" customHeight="1" x14ac:dyDescent="0.2"/>
    <row r="1470" customFormat="1" ht="16" customHeight="1" x14ac:dyDescent="0.2"/>
    <row r="1471" customFormat="1" ht="16" customHeight="1" x14ac:dyDescent="0.2"/>
    <row r="1472" customFormat="1" ht="16" customHeight="1" x14ac:dyDescent="0.2"/>
    <row r="1473" customFormat="1" ht="16" customHeight="1" x14ac:dyDescent="0.2"/>
    <row r="1474" customFormat="1" ht="16" customHeight="1" x14ac:dyDescent="0.2"/>
    <row r="1475" customFormat="1" ht="16" customHeight="1" x14ac:dyDescent="0.2"/>
    <row r="1476" customFormat="1" ht="16" customHeight="1" x14ac:dyDescent="0.2"/>
    <row r="1477" customFormat="1" ht="16" customHeight="1" x14ac:dyDescent="0.2"/>
    <row r="1478" customFormat="1" ht="16" customHeight="1" x14ac:dyDescent="0.2"/>
    <row r="1479" customFormat="1" ht="16" customHeight="1" x14ac:dyDescent="0.2"/>
    <row r="1480" customFormat="1" ht="16" customHeight="1" x14ac:dyDescent="0.2"/>
    <row r="1481" customFormat="1" ht="16" customHeight="1" x14ac:dyDescent="0.2"/>
    <row r="1482" customFormat="1" ht="16" customHeight="1" x14ac:dyDescent="0.2"/>
    <row r="1483" customFormat="1" ht="16" customHeight="1" x14ac:dyDescent="0.2"/>
    <row r="1484" customFormat="1" ht="16" customHeight="1" x14ac:dyDescent="0.2"/>
    <row r="1485" customFormat="1" ht="16" customHeight="1" x14ac:dyDescent="0.2"/>
    <row r="1486" customFormat="1" ht="16" customHeight="1" x14ac:dyDescent="0.2"/>
    <row r="1487" customFormat="1" ht="16" customHeight="1" x14ac:dyDescent="0.2"/>
    <row r="1488" customFormat="1" ht="16" customHeight="1" x14ac:dyDescent="0.2"/>
    <row r="1489" customFormat="1" ht="16" customHeight="1" x14ac:dyDescent="0.2"/>
    <row r="1490" customFormat="1" ht="16" customHeight="1" x14ac:dyDescent="0.2"/>
    <row r="1491" customFormat="1" ht="16" customHeight="1" x14ac:dyDescent="0.2"/>
    <row r="1492" customFormat="1" ht="16" customHeight="1" x14ac:dyDescent="0.2"/>
    <row r="1493" customFormat="1" ht="16" customHeight="1" x14ac:dyDescent="0.2"/>
    <row r="1494" customFormat="1" ht="16" customHeight="1" x14ac:dyDescent="0.2"/>
    <row r="1495" customFormat="1" ht="16" customHeight="1" x14ac:dyDescent="0.2"/>
    <row r="1496" customFormat="1" ht="16" customHeight="1" x14ac:dyDescent="0.2"/>
    <row r="1497" customFormat="1" ht="16" customHeight="1" x14ac:dyDescent="0.2"/>
    <row r="1498" customFormat="1" ht="16" customHeight="1" x14ac:dyDescent="0.2"/>
    <row r="1499" customFormat="1" ht="16" customHeight="1" x14ac:dyDescent="0.2"/>
    <row r="1500" customFormat="1" ht="16" customHeight="1" x14ac:dyDescent="0.2"/>
    <row r="1501" customFormat="1" ht="16" customHeight="1" x14ac:dyDescent="0.2"/>
    <row r="1502" customFormat="1" ht="16" customHeight="1" x14ac:dyDescent="0.2"/>
    <row r="1503" customFormat="1" ht="16" customHeight="1" x14ac:dyDescent="0.2"/>
    <row r="1504" customFormat="1" ht="16" customHeight="1" x14ac:dyDescent="0.2"/>
    <row r="1505" customFormat="1" ht="16" customHeight="1" x14ac:dyDescent="0.2"/>
    <row r="1506" customFormat="1" ht="16" customHeight="1" x14ac:dyDescent="0.2"/>
    <row r="1507" customFormat="1" ht="16" customHeight="1" x14ac:dyDescent="0.2"/>
    <row r="1508" customFormat="1" ht="16" customHeight="1" x14ac:dyDescent="0.2"/>
    <row r="1509" customFormat="1" ht="16" customHeight="1" x14ac:dyDescent="0.2"/>
    <row r="1510" customFormat="1" ht="16" customHeight="1" x14ac:dyDescent="0.2"/>
    <row r="1511" customFormat="1" ht="16" customHeight="1" x14ac:dyDescent="0.2"/>
    <row r="1512" customFormat="1" ht="16" customHeight="1" x14ac:dyDescent="0.2"/>
    <row r="1513" customFormat="1" ht="16" customHeight="1" x14ac:dyDescent="0.2"/>
    <row r="1514" customFormat="1" ht="16" customHeight="1" x14ac:dyDescent="0.2"/>
    <row r="1515" customFormat="1" ht="16" customHeight="1" x14ac:dyDescent="0.2"/>
    <row r="1516" customFormat="1" ht="16" customHeight="1" x14ac:dyDescent="0.2"/>
    <row r="1517" customFormat="1" ht="16" customHeight="1" x14ac:dyDescent="0.2"/>
    <row r="1518" customFormat="1" ht="16" customHeight="1" x14ac:dyDescent="0.2"/>
    <row r="1519" customFormat="1" ht="16" customHeight="1" x14ac:dyDescent="0.2"/>
    <row r="1520" customFormat="1" ht="16" customHeight="1" x14ac:dyDescent="0.2"/>
    <row r="1521" customFormat="1" ht="16" customHeight="1" x14ac:dyDescent="0.2"/>
    <row r="1522" customFormat="1" ht="16" customHeight="1" x14ac:dyDescent="0.2"/>
    <row r="1523" customFormat="1" ht="16" customHeight="1" x14ac:dyDescent="0.2"/>
    <row r="1524" customFormat="1" ht="16" customHeight="1" x14ac:dyDescent="0.2"/>
    <row r="1525" customFormat="1" ht="16" customHeight="1" x14ac:dyDescent="0.2"/>
    <row r="1526" customFormat="1" ht="16" customHeight="1" x14ac:dyDescent="0.2"/>
    <row r="1527" customFormat="1" ht="16" customHeight="1" x14ac:dyDescent="0.2"/>
    <row r="1528" customFormat="1" ht="16" customHeight="1" x14ac:dyDescent="0.2"/>
    <row r="1529" customFormat="1" ht="16" customHeight="1" x14ac:dyDescent="0.2"/>
    <row r="1530" customFormat="1" ht="16" customHeight="1" x14ac:dyDescent="0.2"/>
    <row r="1531" customFormat="1" ht="16" customHeight="1" x14ac:dyDescent="0.2"/>
    <row r="1532" customFormat="1" ht="16" customHeight="1" x14ac:dyDescent="0.2"/>
    <row r="1533" customFormat="1" ht="16" customHeight="1" x14ac:dyDescent="0.2"/>
    <row r="1534" customFormat="1" ht="16" customHeight="1" x14ac:dyDescent="0.2"/>
    <row r="1535" customFormat="1" ht="16" customHeight="1" x14ac:dyDescent="0.2"/>
    <row r="1536" customFormat="1" ht="16" customHeight="1" x14ac:dyDescent="0.2"/>
    <row r="1537" customFormat="1" ht="16" customHeight="1" x14ac:dyDescent="0.2"/>
    <row r="1538" customFormat="1" ht="16" customHeight="1" x14ac:dyDescent="0.2"/>
    <row r="1539" customFormat="1" ht="16" customHeight="1" x14ac:dyDescent="0.2"/>
    <row r="1540" customFormat="1" ht="16" customHeight="1" x14ac:dyDescent="0.2"/>
    <row r="1541" customFormat="1" ht="16" customHeight="1" x14ac:dyDescent="0.2"/>
    <row r="1542" customFormat="1" ht="16" customHeight="1" x14ac:dyDescent="0.2"/>
    <row r="1543" customFormat="1" ht="16" customHeight="1" x14ac:dyDescent="0.2"/>
    <row r="1544" customFormat="1" ht="16" customHeight="1" x14ac:dyDescent="0.2"/>
    <row r="1545" customFormat="1" ht="16" customHeight="1" x14ac:dyDescent="0.2"/>
    <row r="1546" customFormat="1" ht="16" customHeight="1" x14ac:dyDescent="0.2"/>
    <row r="1547" customFormat="1" ht="16" customHeight="1" x14ac:dyDescent="0.2"/>
    <row r="1548" customFormat="1" ht="16" customHeight="1" x14ac:dyDescent="0.2"/>
    <row r="1549" customFormat="1" ht="16" customHeight="1" x14ac:dyDescent="0.2"/>
    <row r="1550" customFormat="1" ht="16" customHeight="1" x14ac:dyDescent="0.2"/>
    <row r="1551" customFormat="1" ht="16" customHeight="1" x14ac:dyDescent="0.2"/>
    <row r="1552" customFormat="1" ht="16" customHeight="1" x14ac:dyDescent="0.2"/>
    <row r="1553" customFormat="1" ht="16" customHeight="1" x14ac:dyDescent="0.2"/>
    <row r="1554" customFormat="1" ht="16" customHeight="1" x14ac:dyDescent="0.2"/>
    <row r="1555" customFormat="1" ht="16" customHeight="1" x14ac:dyDescent="0.2"/>
    <row r="1556" customFormat="1" ht="16" customHeight="1" x14ac:dyDescent="0.2"/>
    <row r="1557" customFormat="1" ht="16" customHeight="1" x14ac:dyDescent="0.2"/>
    <row r="1558" customFormat="1" ht="16" customHeight="1" x14ac:dyDescent="0.2"/>
    <row r="1559" customFormat="1" ht="16" customHeight="1" x14ac:dyDescent="0.2"/>
    <row r="1560" customFormat="1" ht="16" customHeight="1" x14ac:dyDescent="0.2"/>
    <row r="1561" customFormat="1" ht="16" customHeight="1" x14ac:dyDescent="0.2"/>
    <row r="1562" customFormat="1" ht="16" customHeight="1" x14ac:dyDescent="0.2"/>
    <row r="1563" customFormat="1" ht="16" customHeight="1" x14ac:dyDescent="0.2"/>
    <row r="1564" customFormat="1" ht="16" customHeight="1" x14ac:dyDescent="0.2"/>
    <row r="1565" customFormat="1" ht="16" customHeight="1" x14ac:dyDescent="0.2"/>
    <row r="1566" customFormat="1" ht="16" customHeight="1" x14ac:dyDescent="0.2"/>
    <row r="1567" customFormat="1" ht="16" customHeight="1" x14ac:dyDescent="0.2"/>
    <row r="1568" customFormat="1" ht="16" customHeight="1" x14ac:dyDescent="0.2"/>
    <row r="1569" customFormat="1" ht="16" customHeight="1" x14ac:dyDescent="0.2"/>
    <row r="1570" customFormat="1" ht="16" customHeight="1" x14ac:dyDescent="0.2"/>
    <row r="1571" customFormat="1" ht="16" customHeight="1" x14ac:dyDescent="0.2"/>
    <row r="1572" customFormat="1" ht="16" customHeight="1" x14ac:dyDescent="0.2"/>
    <row r="1573" customFormat="1" ht="16" customHeight="1" x14ac:dyDescent="0.2"/>
    <row r="1574" customFormat="1" ht="16" customHeight="1" x14ac:dyDescent="0.2"/>
    <row r="1575" customFormat="1" ht="16" customHeight="1" x14ac:dyDescent="0.2"/>
    <row r="1576" customFormat="1" ht="16" customHeight="1" x14ac:dyDescent="0.2"/>
    <row r="1577" customFormat="1" ht="16" customHeight="1" x14ac:dyDescent="0.2"/>
    <row r="1578" customFormat="1" ht="16" customHeight="1" x14ac:dyDescent="0.2"/>
    <row r="1579" customFormat="1" ht="16" customHeight="1" x14ac:dyDescent="0.2"/>
    <row r="1580" customFormat="1" ht="16" customHeight="1" x14ac:dyDescent="0.2"/>
    <row r="1581" customFormat="1" ht="16" customHeight="1" x14ac:dyDescent="0.2"/>
    <row r="1582" customFormat="1" ht="16" customHeight="1" x14ac:dyDescent="0.2"/>
    <row r="1583" customFormat="1" ht="16" customHeight="1" x14ac:dyDescent="0.2"/>
    <row r="1584" customFormat="1" ht="16" customHeight="1" x14ac:dyDescent="0.2"/>
    <row r="1585" customFormat="1" ht="16" customHeight="1" x14ac:dyDescent="0.2"/>
    <row r="1586" customFormat="1" ht="16" customHeight="1" x14ac:dyDescent="0.2"/>
    <row r="1587" customFormat="1" ht="16" customHeight="1" x14ac:dyDescent="0.2"/>
    <row r="1588" customFormat="1" ht="16" customHeight="1" x14ac:dyDescent="0.2"/>
    <row r="1589" customFormat="1" ht="16" customHeight="1" x14ac:dyDescent="0.2"/>
    <row r="1590" customFormat="1" ht="16" customHeight="1" x14ac:dyDescent="0.2"/>
    <row r="1591" customFormat="1" ht="16" customHeight="1" x14ac:dyDescent="0.2"/>
    <row r="1592" customFormat="1" ht="16" customHeight="1" x14ac:dyDescent="0.2"/>
    <row r="1593" customFormat="1" ht="16" customHeight="1" x14ac:dyDescent="0.2"/>
    <row r="1594" customFormat="1" ht="16" customHeight="1" x14ac:dyDescent="0.2"/>
    <row r="1595" customFormat="1" ht="16" customHeight="1" x14ac:dyDescent="0.2"/>
    <row r="1596" customFormat="1" ht="16" customHeight="1" x14ac:dyDescent="0.2"/>
    <row r="1597" customFormat="1" ht="16" customHeight="1" x14ac:dyDescent="0.2"/>
    <row r="1598" customFormat="1" ht="16" customHeight="1" x14ac:dyDescent="0.2"/>
    <row r="1599" customFormat="1" ht="16" customHeight="1" x14ac:dyDescent="0.2"/>
    <row r="1600" customFormat="1" ht="16" customHeight="1" x14ac:dyDescent="0.2"/>
    <row r="1601" customFormat="1" ht="16" customHeight="1" x14ac:dyDescent="0.2"/>
    <row r="1602" customFormat="1" ht="16" customHeight="1" x14ac:dyDescent="0.2"/>
    <row r="1603" customFormat="1" ht="16" customHeight="1" x14ac:dyDescent="0.2"/>
    <row r="1604" customFormat="1" ht="16" customHeight="1" x14ac:dyDescent="0.2"/>
    <row r="1605" customFormat="1" ht="16" customHeight="1" x14ac:dyDescent="0.2"/>
    <row r="1606" customFormat="1" ht="16" customHeight="1" x14ac:dyDescent="0.2"/>
    <row r="1607" customFormat="1" ht="16" customHeight="1" x14ac:dyDescent="0.2"/>
    <row r="1608" customFormat="1" ht="16" customHeight="1" x14ac:dyDescent="0.2"/>
    <row r="1609" customFormat="1" ht="16" customHeight="1" x14ac:dyDescent="0.2"/>
    <row r="1610" customFormat="1" ht="16" customHeight="1" x14ac:dyDescent="0.2"/>
    <row r="1611" customFormat="1" ht="16" customHeight="1" x14ac:dyDescent="0.2"/>
    <row r="1612" customFormat="1" ht="16" customHeight="1" x14ac:dyDescent="0.2"/>
    <row r="1613" customFormat="1" ht="16" customHeight="1" x14ac:dyDescent="0.2"/>
    <row r="1614" customFormat="1" ht="16" customHeight="1" x14ac:dyDescent="0.2"/>
    <row r="1615" customFormat="1" ht="16" customHeight="1" x14ac:dyDescent="0.2"/>
    <row r="1616" customFormat="1" ht="16" customHeight="1" x14ac:dyDescent="0.2"/>
    <row r="1617" customFormat="1" ht="16" customHeight="1" x14ac:dyDescent="0.2"/>
    <row r="1618" customFormat="1" ht="16" customHeight="1" x14ac:dyDescent="0.2"/>
    <row r="1619" customFormat="1" ht="16" customHeight="1" x14ac:dyDescent="0.2"/>
    <row r="1620" customFormat="1" ht="16" customHeight="1" x14ac:dyDescent="0.2"/>
    <row r="1621" customFormat="1" ht="16" customHeight="1" x14ac:dyDescent="0.2"/>
    <row r="1622" customFormat="1" ht="16" customHeight="1" x14ac:dyDescent="0.2"/>
    <row r="1623" customFormat="1" ht="16" customHeight="1" x14ac:dyDescent="0.2"/>
    <row r="1624" customFormat="1" ht="16" customHeight="1" x14ac:dyDescent="0.2"/>
    <row r="1625" customFormat="1" ht="16" customHeight="1" x14ac:dyDescent="0.2"/>
    <row r="1626" customFormat="1" ht="16" customHeight="1" x14ac:dyDescent="0.2"/>
    <row r="1627" customFormat="1" ht="16" customHeight="1" x14ac:dyDescent="0.2"/>
    <row r="1628" customFormat="1" ht="16" customHeight="1" x14ac:dyDescent="0.2"/>
    <row r="1629" customFormat="1" ht="16" customHeight="1" x14ac:dyDescent="0.2"/>
    <row r="1630" customFormat="1" ht="16" customHeight="1" x14ac:dyDescent="0.2"/>
    <row r="1631" customFormat="1" ht="16" customHeight="1" x14ac:dyDescent="0.2"/>
    <row r="1632" customFormat="1" ht="16" customHeight="1" x14ac:dyDescent="0.2"/>
    <row r="1633" customFormat="1" ht="16" customHeight="1" x14ac:dyDescent="0.2"/>
    <row r="1634" customFormat="1" ht="16" customHeight="1" x14ac:dyDescent="0.2"/>
    <row r="1635" customFormat="1" ht="16" customHeight="1" x14ac:dyDescent="0.2"/>
    <row r="1636" customFormat="1" ht="16" customHeight="1" x14ac:dyDescent="0.2"/>
    <row r="1637" customFormat="1" ht="16" customHeight="1" x14ac:dyDescent="0.2"/>
    <row r="1638" customFormat="1" ht="16" customHeight="1" x14ac:dyDescent="0.2"/>
    <row r="1639" customFormat="1" ht="16" customHeight="1" x14ac:dyDescent="0.2"/>
    <row r="1640" customFormat="1" ht="16" customHeight="1" x14ac:dyDescent="0.2"/>
    <row r="1641" customFormat="1" ht="16" customHeight="1" x14ac:dyDescent="0.2"/>
    <row r="1642" customFormat="1" ht="16" customHeight="1" x14ac:dyDescent="0.2"/>
    <row r="1643" customFormat="1" ht="16" customHeight="1" x14ac:dyDescent="0.2"/>
    <row r="1644" customFormat="1" ht="16" customHeight="1" x14ac:dyDescent="0.2"/>
    <row r="1645" customFormat="1" ht="16" customHeight="1" x14ac:dyDescent="0.2"/>
    <row r="1646" customFormat="1" ht="16" customHeight="1" x14ac:dyDescent="0.2"/>
    <row r="1647" customFormat="1" ht="16" customHeight="1" x14ac:dyDescent="0.2"/>
    <row r="1648" customFormat="1" ht="16" customHeight="1" x14ac:dyDescent="0.2"/>
    <row r="1649" customFormat="1" ht="16" customHeight="1" x14ac:dyDescent="0.2"/>
    <row r="1650" customFormat="1" ht="16" customHeight="1" x14ac:dyDescent="0.2"/>
    <row r="1651" customFormat="1" ht="16" customHeight="1" x14ac:dyDescent="0.2"/>
    <row r="1652" customFormat="1" ht="16" customHeight="1" x14ac:dyDescent="0.2"/>
    <row r="1653" customFormat="1" ht="16" customHeight="1" x14ac:dyDescent="0.2"/>
    <row r="1654" customFormat="1" ht="16" customHeight="1" x14ac:dyDescent="0.2"/>
    <row r="1655" customFormat="1" ht="16" customHeight="1" x14ac:dyDescent="0.2"/>
    <row r="1656" customFormat="1" ht="16" customHeight="1" x14ac:dyDescent="0.2"/>
    <row r="1657" customFormat="1" ht="16" customHeight="1" x14ac:dyDescent="0.2"/>
    <row r="1658" customFormat="1" ht="16" customHeight="1" x14ac:dyDescent="0.2"/>
    <row r="1659" customFormat="1" ht="16" customHeight="1" x14ac:dyDescent="0.2"/>
    <row r="1660" customFormat="1" ht="16" customHeight="1" x14ac:dyDescent="0.2"/>
    <row r="1661" customFormat="1" ht="16" customHeight="1" x14ac:dyDescent="0.2"/>
    <row r="1662" customFormat="1" ht="16" customHeight="1" x14ac:dyDescent="0.2"/>
    <row r="1663" customFormat="1" ht="16" customHeight="1" x14ac:dyDescent="0.2"/>
    <row r="1664" customFormat="1" ht="16" customHeight="1" x14ac:dyDescent="0.2"/>
    <row r="1665" customFormat="1" ht="16" customHeight="1" x14ac:dyDescent="0.2"/>
    <row r="1666" customFormat="1" ht="16" customHeight="1" x14ac:dyDescent="0.2"/>
    <row r="1667" customFormat="1" ht="16" customHeight="1" x14ac:dyDescent="0.2"/>
    <row r="1668" customFormat="1" ht="16" customHeight="1" x14ac:dyDescent="0.2"/>
    <row r="1669" customFormat="1" ht="16" customHeight="1" x14ac:dyDescent="0.2"/>
    <row r="1670" customFormat="1" ht="16" customHeight="1" x14ac:dyDescent="0.2"/>
    <row r="1671" customFormat="1" ht="16" customHeight="1" x14ac:dyDescent="0.2"/>
    <row r="1672" customFormat="1" ht="16" customHeight="1" x14ac:dyDescent="0.2"/>
    <row r="1673" customFormat="1" ht="16" customHeight="1" x14ac:dyDescent="0.2"/>
    <row r="1674" customFormat="1" ht="16" customHeight="1" x14ac:dyDescent="0.2"/>
    <row r="1675" customFormat="1" ht="16" customHeight="1" x14ac:dyDescent="0.2"/>
    <row r="1676" customFormat="1" ht="16" customHeight="1" x14ac:dyDescent="0.2"/>
    <row r="1677" customFormat="1" ht="16" customHeight="1" x14ac:dyDescent="0.2"/>
    <row r="1678" customFormat="1" ht="16" customHeight="1" x14ac:dyDescent="0.2"/>
    <row r="1679" customFormat="1" ht="16" customHeight="1" x14ac:dyDescent="0.2"/>
    <row r="1680" customFormat="1" ht="16" customHeight="1" x14ac:dyDescent="0.2"/>
    <row r="1681" customFormat="1" ht="16" customHeight="1" x14ac:dyDescent="0.2"/>
    <row r="1682" customFormat="1" ht="16" customHeight="1" x14ac:dyDescent="0.2"/>
    <row r="1683" customFormat="1" ht="16" customHeight="1" x14ac:dyDescent="0.2"/>
    <row r="1684" customFormat="1" ht="16" customHeight="1" x14ac:dyDescent="0.2"/>
    <row r="1685" customFormat="1" ht="16" customHeight="1" x14ac:dyDescent="0.2"/>
    <row r="1686" customFormat="1" ht="16" customHeight="1" x14ac:dyDescent="0.2"/>
    <row r="1687" customFormat="1" ht="16" customHeight="1" x14ac:dyDescent="0.2"/>
    <row r="1688" customFormat="1" ht="16" customHeight="1" x14ac:dyDescent="0.2"/>
    <row r="1689" customFormat="1" ht="16" customHeight="1" x14ac:dyDescent="0.2"/>
    <row r="1690" customFormat="1" ht="16" customHeight="1" x14ac:dyDescent="0.2"/>
    <row r="1691" customFormat="1" ht="16" customHeight="1" x14ac:dyDescent="0.2"/>
    <row r="1692" customFormat="1" ht="16" customHeight="1" x14ac:dyDescent="0.2"/>
    <row r="1693" customFormat="1" ht="16" customHeight="1" x14ac:dyDescent="0.2"/>
    <row r="1694" customFormat="1" ht="16" customHeight="1" x14ac:dyDescent="0.2"/>
    <row r="1695" customFormat="1" ht="16" customHeight="1" x14ac:dyDescent="0.2"/>
    <row r="1696" customFormat="1" ht="16" customHeight="1" x14ac:dyDescent="0.2"/>
    <row r="1697" customFormat="1" ht="16" customHeight="1" x14ac:dyDescent="0.2"/>
    <row r="1698" customFormat="1" ht="16" customHeight="1" x14ac:dyDescent="0.2"/>
    <row r="1699" customFormat="1" ht="16" customHeight="1" x14ac:dyDescent="0.2"/>
    <row r="1700" customFormat="1" ht="16" customHeight="1" x14ac:dyDescent="0.2"/>
    <row r="1701" customFormat="1" ht="16" customHeight="1" x14ac:dyDescent="0.2"/>
    <row r="1702" customFormat="1" ht="16" customHeight="1" x14ac:dyDescent="0.2"/>
    <row r="1703" customFormat="1" ht="16" customHeight="1" x14ac:dyDescent="0.2"/>
    <row r="1704" customFormat="1" ht="16" customHeight="1" x14ac:dyDescent="0.2"/>
    <row r="1705" customFormat="1" ht="16" customHeight="1" x14ac:dyDescent="0.2"/>
    <row r="1706" customFormat="1" ht="16" customHeight="1" x14ac:dyDescent="0.2"/>
    <row r="1707" customFormat="1" ht="16" customHeight="1" x14ac:dyDescent="0.2"/>
    <row r="1708" customFormat="1" ht="16" customHeight="1" x14ac:dyDescent="0.2"/>
    <row r="1709" customFormat="1" ht="16" customHeight="1" x14ac:dyDescent="0.2"/>
    <row r="1710" customFormat="1" ht="16" customHeight="1" x14ac:dyDescent="0.2"/>
    <row r="1711" customFormat="1" ht="16" customHeight="1" x14ac:dyDescent="0.2"/>
    <row r="1712" customFormat="1" ht="16" customHeight="1" x14ac:dyDescent="0.2"/>
    <row r="1713" customFormat="1" ht="16" customHeight="1" x14ac:dyDescent="0.2"/>
    <row r="1714" customFormat="1" ht="16" customHeight="1" x14ac:dyDescent="0.2"/>
    <row r="1715" customFormat="1" ht="16" customHeight="1" x14ac:dyDescent="0.2"/>
    <row r="1716" customFormat="1" ht="16" customHeight="1" x14ac:dyDescent="0.2"/>
    <row r="1717" customFormat="1" ht="16" customHeight="1" x14ac:dyDescent="0.2"/>
    <row r="1718" customFormat="1" ht="16" customHeight="1" x14ac:dyDescent="0.2"/>
    <row r="1719" customFormat="1" ht="16" customHeight="1" x14ac:dyDescent="0.2"/>
    <row r="1720" customFormat="1" ht="16" customHeight="1" x14ac:dyDescent="0.2"/>
    <row r="1721" customFormat="1" ht="16" customHeight="1" x14ac:dyDescent="0.2"/>
    <row r="1722" customFormat="1" ht="16" customHeight="1" x14ac:dyDescent="0.2"/>
    <row r="1723" customFormat="1" ht="16" customHeight="1" x14ac:dyDescent="0.2"/>
    <row r="1724" customFormat="1" ht="16" customHeight="1" x14ac:dyDescent="0.2"/>
    <row r="1725" customFormat="1" ht="16" customHeight="1" x14ac:dyDescent="0.2"/>
    <row r="1726" customFormat="1" ht="16" customHeight="1" x14ac:dyDescent="0.2"/>
    <row r="1727" customFormat="1" ht="16" customHeight="1" x14ac:dyDescent="0.2"/>
    <row r="1728" customFormat="1" ht="16" customHeight="1" x14ac:dyDescent="0.2"/>
    <row r="1729" customFormat="1" ht="16" customHeight="1" x14ac:dyDescent="0.2"/>
    <row r="1730" customFormat="1" ht="16" customHeight="1" x14ac:dyDescent="0.2"/>
    <row r="1731" customFormat="1" ht="16" customHeight="1" x14ac:dyDescent="0.2"/>
    <row r="1732" customFormat="1" ht="16" customHeight="1" x14ac:dyDescent="0.2"/>
    <row r="1733" customFormat="1" ht="16" customHeight="1" x14ac:dyDescent="0.2"/>
    <row r="1734" customFormat="1" ht="16" customHeight="1" x14ac:dyDescent="0.2"/>
    <row r="1735" customFormat="1" ht="16" customHeight="1" x14ac:dyDescent="0.2"/>
    <row r="1736" customFormat="1" ht="16" customHeight="1" x14ac:dyDescent="0.2"/>
    <row r="1737" customFormat="1" ht="16" customHeight="1" x14ac:dyDescent="0.2"/>
    <row r="1738" customFormat="1" ht="16" customHeight="1" x14ac:dyDescent="0.2"/>
    <row r="1739" customFormat="1" ht="16" customHeight="1" x14ac:dyDescent="0.2"/>
    <row r="1740" customFormat="1" ht="16" customHeight="1" x14ac:dyDescent="0.2"/>
    <row r="1741" customFormat="1" ht="16" customHeight="1" x14ac:dyDescent="0.2"/>
    <row r="1742" customFormat="1" ht="16" customHeight="1" x14ac:dyDescent="0.2"/>
    <row r="1743" customFormat="1" ht="16" customHeight="1" x14ac:dyDescent="0.2"/>
    <row r="1744" customFormat="1" ht="16" customHeight="1" x14ac:dyDescent="0.2"/>
    <row r="1745" customFormat="1" ht="16" customHeight="1" x14ac:dyDescent="0.2"/>
    <row r="1746" customFormat="1" ht="16" customHeight="1" x14ac:dyDescent="0.2"/>
    <row r="1747" customFormat="1" ht="16" customHeight="1" x14ac:dyDescent="0.2"/>
    <row r="1748" customFormat="1" ht="16" customHeight="1" x14ac:dyDescent="0.2"/>
    <row r="1749" customFormat="1" ht="16" customHeight="1" x14ac:dyDescent="0.2"/>
    <row r="1750" customFormat="1" ht="16" customHeight="1" x14ac:dyDescent="0.2"/>
    <row r="1751" customFormat="1" ht="16" customHeight="1" x14ac:dyDescent="0.2"/>
    <row r="1752" customFormat="1" ht="16" customHeight="1" x14ac:dyDescent="0.2"/>
    <row r="1753" customFormat="1" ht="16" customHeight="1" x14ac:dyDescent="0.2"/>
    <row r="1754" customFormat="1" ht="16" customHeight="1" x14ac:dyDescent="0.2"/>
    <row r="1755" customFormat="1" ht="16" customHeight="1" x14ac:dyDescent="0.2"/>
    <row r="1756" customFormat="1" ht="16" customHeight="1" x14ac:dyDescent="0.2"/>
    <row r="1757" customFormat="1" ht="16" customHeight="1" x14ac:dyDescent="0.2"/>
    <row r="1758" customFormat="1" ht="16" customHeight="1" x14ac:dyDescent="0.2"/>
    <row r="1759" customFormat="1" ht="16" customHeight="1" x14ac:dyDescent="0.2"/>
    <row r="1760" customFormat="1" ht="16" customHeight="1" x14ac:dyDescent="0.2"/>
    <row r="1761" customFormat="1" ht="16" customHeight="1" x14ac:dyDescent="0.2"/>
    <row r="1762" customFormat="1" ht="16" customHeight="1" x14ac:dyDescent="0.2"/>
    <row r="1763" customFormat="1" ht="16" customHeight="1" x14ac:dyDescent="0.2"/>
    <row r="1764" customFormat="1" ht="16" customHeight="1" x14ac:dyDescent="0.2"/>
    <row r="1765" customFormat="1" ht="16" customHeight="1" x14ac:dyDescent="0.2"/>
    <row r="1766" customFormat="1" ht="16" customHeight="1" x14ac:dyDescent="0.2"/>
    <row r="1767" customFormat="1" ht="16" customHeight="1" x14ac:dyDescent="0.2"/>
    <row r="1768" customFormat="1" ht="16" customHeight="1" x14ac:dyDescent="0.2"/>
    <row r="1769" customFormat="1" ht="16" customHeight="1" x14ac:dyDescent="0.2"/>
    <row r="1770" customFormat="1" ht="16" customHeight="1" x14ac:dyDescent="0.2"/>
    <row r="1771" customFormat="1" ht="16" customHeight="1" x14ac:dyDescent="0.2"/>
    <row r="1772" customFormat="1" ht="16" customHeight="1" x14ac:dyDescent="0.2"/>
    <row r="1773" customFormat="1" ht="16" customHeight="1" x14ac:dyDescent="0.2"/>
    <row r="1774" customFormat="1" ht="16" customHeight="1" x14ac:dyDescent="0.2"/>
    <row r="1775" customFormat="1" ht="16" customHeight="1" x14ac:dyDescent="0.2"/>
    <row r="1776" customFormat="1" ht="16" customHeight="1" x14ac:dyDescent="0.2"/>
    <row r="1777" customFormat="1" ht="16" customHeight="1" x14ac:dyDescent="0.2"/>
    <row r="1778" customFormat="1" ht="16" customHeight="1" x14ac:dyDescent="0.2"/>
    <row r="1779" customFormat="1" ht="16" customHeight="1" x14ac:dyDescent="0.2"/>
    <row r="1780" customFormat="1" ht="16" customHeight="1" x14ac:dyDescent="0.2"/>
    <row r="1781" customFormat="1" ht="16" customHeight="1" x14ac:dyDescent="0.2"/>
    <row r="1782" customFormat="1" ht="16" customHeight="1" x14ac:dyDescent="0.2"/>
    <row r="1783" customFormat="1" ht="16" customHeight="1" x14ac:dyDescent="0.2"/>
    <row r="1784" customFormat="1" ht="16" customHeight="1" x14ac:dyDescent="0.2"/>
    <row r="1785" customFormat="1" ht="16" customHeight="1" x14ac:dyDescent="0.2"/>
    <row r="1786" customFormat="1" ht="16" customHeight="1" x14ac:dyDescent="0.2"/>
    <row r="1787" customFormat="1" ht="16" customHeight="1" x14ac:dyDescent="0.2"/>
    <row r="1788" customFormat="1" ht="16" customHeight="1" x14ac:dyDescent="0.2"/>
    <row r="1789" customFormat="1" ht="16" customHeight="1" x14ac:dyDescent="0.2"/>
    <row r="1790" customFormat="1" ht="16" customHeight="1" x14ac:dyDescent="0.2"/>
    <row r="1791" customFormat="1" ht="16" customHeight="1" x14ac:dyDescent="0.2"/>
    <row r="1792" customFormat="1" ht="16" customHeight="1" x14ac:dyDescent="0.2"/>
    <row r="1793" customFormat="1" ht="16" customHeight="1" x14ac:dyDescent="0.2"/>
    <row r="1794" customFormat="1" ht="16" customHeight="1" x14ac:dyDescent="0.2"/>
    <row r="1795" customFormat="1" ht="16" customHeight="1" x14ac:dyDescent="0.2"/>
    <row r="1796" customFormat="1" ht="16" customHeight="1" x14ac:dyDescent="0.2"/>
    <row r="1797" customFormat="1" ht="16" customHeight="1" x14ac:dyDescent="0.2"/>
    <row r="1798" customFormat="1" ht="16" customHeight="1" x14ac:dyDescent="0.2"/>
    <row r="1799" customFormat="1" ht="16" customHeight="1" x14ac:dyDescent="0.2"/>
    <row r="1800" customFormat="1" ht="16" customHeight="1" x14ac:dyDescent="0.2"/>
    <row r="1801" customFormat="1" ht="16" customHeight="1" x14ac:dyDescent="0.2"/>
    <row r="1802" customFormat="1" ht="16" customHeight="1" x14ac:dyDescent="0.2"/>
    <row r="1803" customFormat="1" ht="16" customHeight="1" x14ac:dyDescent="0.2"/>
    <row r="1804" customFormat="1" ht="16" customHeight="1" x14ac:dyDescent="0.2"/>
    <row r="1805" customFormat="1" ht="16" customHeight="1" x14ac:dyDescent="0.2"/>
    <row r="1806" customFormat="1" ht="16" customHeight="1" x14ac:dyDescent="0.2"/>
    <row r="1807" customFormat="1" ht="16" customHeight="1" x14ac:dyDescent="0.2"/>
    <row r="1808" customFormat="1" ht="16" customHeight="1" x14ac:dyDescent="0.2"/>
    <row r="1809" customFormat="1" ht="16" customHeight="1" x14ac:dyDescent="0.2"/>
    <row r="1810" customFormat="1" ht="16" customHeight="1" x14ac:dyDescent="0.2"/>
    <row r="1811" customFormat="1" ht="16" customHeight="1" x14ac:dyDescent="0.2"/>
    <row r="1812" customFormat="1" ht="16" customHeight="1" x14ac:dyDescent="0.2"/>
    <row r="1813" customFormat="1" ht="16" customHeight="1" x14ac:dyDescent="0.2"/>
    <row r="1814" customFormat="1" ht="16" customHeight="1" x14ac:dyDescent="0.2"/>
    <row r="1815" customFormat="1" ht="16" customHeight="1" x14ac:dyDescent="0.2"/>
    <row r="1816" customFormat="1" ht="16" customHeight="1" x14ac:dyDescent="0.2"/>
    <row r="1817" customFormat="1" ht="16" customHeight="1" x14ac:dyDescent="0.2"/>
    <row r="1818" customFormat="1" ht="16" customHeight="1" x14ac:dyDescent="0.2"/>
    <row r="1819" customFormat="1" ht="16" customHeight="1" x14ac:dyDescent="0.2"/>
    <row r="1820" customFormat="1" ht="16" customHeight="1" x14ac:dyDescent="0.2"/>
    <row r="1821" customFormat="1" ht="16" customHeight="1" x14ac:dyDescent="0.2"/>
    <row r="1822" customFormat="1" ht="16" customHeight="1" x14ac:dyDescent="0.2"/>
    <row r="1823" customFormat="1" ht="16" customHeight="1" x14ac:dyDescent="0.2"/>
    <row r="1824" customFormat="1" ht="16" customHeight="1" x14ac:dyDescent="0.2"/>
    <row r="1825" customFormat="1" ht="16" customHeight="1" x14ac:dyDescent="0.2"/>
    <row r="1826" customFormat="1" ht="16" customHeight="1" x14ac:dyDescent="0.2"/>
    <row r="1827" customFormat="1" ht="16" customHeight="1" x14ac:dyDescent="0.2"/>
    <row r="1828" customFormat="1" ht="16" customHeight="1" x14ac:dyDescent="0.2"/>
    <row r="1829" customFormat="1" ht="16" customHeight="1" x14ac:dyDescent="0.2"/>
    <row r="1830" customFormat="1" ht="16" customHeight="1" x14ac:dyDescent="0.2"/>
    <row r="1831" customFormat="1" ht="16" customHeight="1" x14ac:dyDescent="0.2"/>
    <row r="1832" customFormat="1" ht="16" customHeight="1" x14ac:dyDescent="0.2"/>
    <row r="1833" customFormat="1" ht="16" customHeight="1" x14ac:dyDescent="0.2"/>
    <row r="1834" customFormat="1" ht="16" customHeight="1" x14ac:dyDescent="0.2"/>
    <row r="1835" customFormat="1" ht="16" customHeight="1" x14ac:dyDescent="0.2"/>
    <row r="1836" customFormat="1" ht="16" customHeight="1" x14ac:dyDescent="0.2"/>
    <row r="1837" customFormat="1" ht="16" customHeight="1" x14ac:dyDescent="0.2"/>
    <row r="1838" customFormat="1" ht="16" customHeight="1" x14ac:dyDescent="0.2"/>
    <row r="1839" customFormat="1" ht="16" customHeight="1" x14ac:dyDescent="0.2"/>
    <row r="1840" customFormat="1" ht="16" customHeight="1" x14ac:dyDescent="0.2"/>
    <row r="1841" customFormat="1" ht="16" customHeight="1" x14ac:dyDescent="0.2"/>
    <row r="1842" customFormat="1" ht="16" customHeight="1" x14ac:dyDescent="0.2"/>
    <row r="1843" customFormat="1" ht="16" customHeight="1" x14ac:dyDescent="0.2"/>
    <row r="1844" customFormat="1" ht="16" customHeight="1" x14ac:dyDescent="0.2"/>
    <row r="1845" customFormat="1" ht="16" customHeight="1" x14ac:dyDescent="0.2"/>
    <row r="1846" customFormat="1" ht="16" customHeight="1" x14ac:dyDescent="0.2"/>
    <row r="1847" customFormat="1" ht="16" customHeight="1" x14ac:dyDescent="0.2"/>
    <row r="1848" customFormat="1" ht="16" customHeight="1" x14ac:dyDescent="0.2"/>
    <row r="1849" customFormat="1" ht="16" customHeight="1" x14ac:dyDescent="0.2"/>
    <row r="1850" customFormat="1" ht="16" customHeight="1" x14ac:dyDescent="0.2"/>
    <row r="1851" customFormat="1" ht="16" customHeight="1" x14ac:dyDescent="0.2"/>
    <row r="1852" customFormat="1" ht="16" customHeight="1" x14ac:dyDescent="0.2"/>
    <row r="1853" customFormat="1" ht="16" customHeight="1" x14ac:dyDescent="0.2"/>
    <row r="1854" customFormat="1" ht="16" customHeight="1" x14ac:dyDescent="0.2"/>
    <row r="1855" customFormat="1" ht="16" customHeight="1" x14ac:dyDescent="0.2"/>
    <row r="1856" customFormat="1" ht="16" customHeight="1" x14ac:dyDescent="0.2"/>
    <row r="1857" customFormat="1" ht="16" customHeight="1" x14ac:dyDescent="0.2"/>
    <row r="1858" customFormat="1" ht="16" customHeight="1" x14ac:dyDescent="0.2"/>
    <row r="1859" customFormat="1" ht="16" customHeight="1" x14ac:dyDescent="0.2"/>
    <row r="1860" customFormat="1" ht="16" customHeight="1" x14ac:dyDescent="0.2"/>
    <row r="1861" customFormat="1" ht="16" customHeight="1" x14ac:dyDescent="0.2"/>
    <row r="1862" customFormat="1" ht="16" customHeight="1" x14ac:dyDescent="0.2"/>
    <row r="1863" customFormat="1" ht="16" customHeight="1" x14ac:dyDescent="0.2"/>
    <row r="1864" customFormat="1" ht="16" customHeight="1" x14ac:dyDescent="0.2"/>
    <row r="1865" customFormat="1" ht="16" customHeight="1" x14ac:dyDescent="0.2"/>
    <row r="1866" customFormat="1" ht="16" customHeight="1" x14ac:dyDescent="0.2"/>
    <row r="1867" customFormat="1" ht="16" customHeight="1" x14ac:dyDescent="0.2"/>
    <row r="1868" customFormat="1" ht="16" customHeight="1" x14ac:dyDescent="0.2"/>
    <row r="1869" customFormat="1" ht="16" customHeight="1" x14ac:dyDescent="0.2"/>
    <row r="1870" customFormat="1" ht="16" customHeight="1" x14ac:dyDescent="0.2"/>
    <row r="1871" customFormat="1" ht="16" customHeight="1" x14ac:dyDescent="0.2"/>
    <row r="1872" customFormat="1" ht="16" customHeight="1" x14ac:dyDescent="0.2"/>
    <row r="1873" customFormat="1" ht="16" customHeight="1" x14ac:dyDescent="0.2"/>
    <row r="1874" customFormat="1" ht="16" customHeight="1" x14ac:dyDescent="0.2"/>
    <row r="1875" customFormat="1" ht="16" customHeight="1" x14ac:dyDescent="0.2"/>
    <row r="1876" customFormat="1" ht="16" customHeight="1" x14ac:dyDescent="0.2"/>
    <row r="1877" customFormat="1" ht="16" customHeight="1" x14ac:dyDescent="0.2"/>
    <row r="1878" customFormat="1" ht="16" customHeight="1" x14ac:dyDescent="0.2"/>
    <row r="1879" customFormat="1" ht="16" customHeight="1" x14ac:dyDescent="0.2"/>
    <row r="1880" customFormat="1" ht="16" customHeight="1" x14ac:dyDescent="0.2"/>
    <row r="1881" customFormat="1" ht="16" customHeight="1" x14ac:dyDescent="0.2"/>
    <row r="1882" customFormat="1" ht="16" customHeight="1" x14ac:dyDescent="0.2"/>
    <row r="1883" customFormat="1" ht="16" customHeight="1" x14ac:dyDescent="0.2"/>
    <row r="1884" customFormat="1" ht="16" customHeight="1" x14ac:dyDescent="0.2"/>
    <row r="1885" customFormat="1" ht="16" customHeight="1" x14ac:dyDescent="0.2"/>
    <row r="1886" customFormat="1" ht="16" customHeight="1" x14ac:dyDescent="0.2"/>
    <row r="1887" customFormat="1" ht="16" customHeight="1" x14ac:dyDescent="0.2"/>
    <row r="1888" customFormat="1" ht="16" customHeight="1" x14ac:dyDescent="0.2"/>
    <row r="1889" customFormat="1" ht="16" customHeight="1" x14ac:dyDescent="0.2"/>
    <row r="1890" customFormat="1" ht="16" customHeight="1" x14ac:dyDescent="0.2"/>
    <row r="1891" customFormat="1" ht="16" customHeight="1" x14ac:dyDescent="0.2"/>
    <row r="1892" customFormat="1" ht="16" customHeight="1" x14ac:dyDescent="0.2"/>
    <row r="1893" customFormat="1" ht="16" customHeight="1" x14ac:dyDescent="0.2"/>
    <row r="1894" customFormat="1" ht="16" customHeight="1" x14ac:dyDescent="0.2"/>
    <row r="1895" customFormat="1" ht="16" customHeight="1" x14ac:dyDescent="0.2"/>
    <row r="1896" customFormat="1" ht="16" customHeight="1" x14ac:dyDescent="0.2"/>
    <row r="1897" customFormat="1" ht="16" customHeight="1" x14ac:dyDescent="0.2"/>
    <row r="1898" customFormat="1" ht="16" customHeight="1" x14ac:dyDescent="0.2"/>
    <row r="1899" customFormat="1" ht="16" customHeight="1" x14ac:dyDescent="0.2"/>
    <row r="1900" customFormat="1" ht="16" customHeight="1" x14ac:dyDescent="0.2"/>
    <row r="1901" customFormat="1" ht="16" customHeight="1" x14ac:dyDescent="0.2"/>
    <row r="1902" customFormat="1" ht="16" customHeight="1" x14ac:dyDescent="0.2"/>
    <row r="1903" customFormat="1" ht="16" customHeight="1" x14ac:dyDescent="0.2"/>
    <row r="1904" customFormat="1" ht="16" customHeight="1" x14ac:dyDescent="0.2"/>
    <row r="1905" customFormat="1" ht="16" customHeight="1" x14ac:dyDescent="0.2"/>
    <row r="1906" customFormat="1" ht="16" customHeight="1" x14ac:dyDescent="0.2"/>
    <row r="1907" customFormat="1" ht="16" customHeight="1" x14ac:dyDescent="0.2"/>
    <row r="1908" customFormat="1" ht="16" customHeight="1" x14ac:dyDescent="0.2"/>
    <row r="1909" customFormat="1" ht="16" customHeight="1" x14ac:dyDescent="0.2"/>
    <row r="1910" customFormat="1" ht="16" customHeight="1" x14ac:dyDescent="0.2"/>
    <row r="1911" customFormat="1" ht="16" customHeight="1" x14ac:dyDescent="0.2"/>
    <row r="1912" customFormat="1" ht="16" customHeight="1" x14ac:dyDescent="0.2"/>
    <row r="1913" customFormat="1" ht="16" customHeight="1" x14ac:dyDescent="0.2"/>
    <row r="1914" customFormat="1" ht="16" customHeight="1" x14ac:dyDescent="0.2"/>
    <row r="1915" customFormat="1" ht="16" customHeight="1" x14ac:dyDescent="0.2"/>
    <row r="1916" customFormat="1" ht="16" customHeight="1" x14ac:dyDescent="0.2"/>
    <row r="1917" customFormat="1" ht="16" customHeight="1" x14ac:dyDescent="0.2"/>
    <row r="1918" customFormat="1" ht="16" customHeight="1" x14ac:dyDescent="0.2"/>
    <row r="1919" customFormat="1" ht="16" customHeight="1" x14ac:dyDescent="0.2"/>
    <row r="1920" customFormat="1" ht="16" customHeight="1" x14ac:dyDescent="0.2"/>
    <row r="1921" customFormat="1" ht="16" customHeight="1" x14ac:dyDescent="0.2"/>
    <row r="1922" customFormat="1" ht="16" customHeight="1" x14ac:dyDescent="0.2"/>
    <row r="1923" customFormat="1" ht="16" customHeight="1" x14ac:dyDescent="0.2"/>
    <row r="1924" customFormat="1" ht="16" customHeight="1" x14ac:dyDescent="0.2"/>
    <row r="1925" customFormat="1" ht="16" customHeight="1" x14ac:dyDescent="0.2"/>
    <row r="1926" customFormat="1" ht="16" customHeight="1" x14ac:dyDescent="0.2"/>
    <row r="1927" customFormat="1" ht="16" customHeight="1" x14ac:dyDescent="0.2"/>
    <row r="1928" customFormat="1" ht="16" customHeight="1" x14ac:dyDescent="0.2"/>
    <row r="1929" customFormat="1" ht="16" customHeight="1" x14ac:dyDescent="0.2"/>
    <row r="1930" customFormat="1" ht="16" customHeight="1" x14ac:dyDescent="0.2"/>
    <row r="1931" customFormat="1" ht="16" customHeight="1" x14ac:dyDescent="0.2"/>
    <row r="1932" customFormat="1" ht="16" customHeight="1" x14ac:dyDescent="0.2"/>
    <row r="1933" customFormat="1" ht="16" customHeight="1" x14ac:dyDescent="0.2"/>
    <row r="1934" customFormat="1" ht="16" customHeight="1" x14ac:dyDescent="0.2"/>
    <row r="1935" customFormat="1" ht="16" customHeight="1" x14ac:dyDescent="0.2"/>
    <row r="1936" customFormat="1" ht="16" customHeight="1" x14ac:dyDescent="0.2"/>
    <row r="1937" customFormat="1" ht="16" customHeight="1" x14ac:dyDescent="0.2"/>
    <row r="1938" customFormat="1" ht="16" customHeight="1" x14ac:dyDescent="0.2"/>
    <row r="1939" customFormat="1" ht="16" customHeight="1" x14ac:dyDescent="0.2"/>
    <row r="1940" customFormat="1" ht="16" customHeight="1" x14ac:dyDescent="0.2"/>
    <row r="1941" customFormat="1" ht="16" customHeight="1" x14ac:dyDescent="0.2"/>
    <row r="1942" customFormat="1" ht="16" customHeight="1" x14ac:dyDescent="0.2"/>
    <row r="1943" customFormat="1" ht="16" customHeight="1" x14ac:dyDescent="0.2"/>
    <row r="1944" customFormat="1" ht="16" customHeight="1" x14ac:dyDescent="0.2"/>
    <row r="1945" customFormat="1" ht="16" customHeight="1" x14ac:dyDescent="0.2"/>
    <row r="1946" customFormat="1" ht="16" customHeight="1" x14ac:dyDescent="0.2"/>
    <row r="1947" customFormat="1" ht="16" customHeight="1" x14ac:dyDescent="0.2"/>
    <row r="1948" customFormat="1" ht="16" customHeight="1" x14ac:dyDescent="0.2"/>
    <row r="1949" customFormat="1" ht="16" customHeight="1" x14ac:dyDescent="0.2"/>
    <row r="1950" customFormat="1" ht="16" customHeight="1" x14ac:dyDescent="0.2"/>
    <row r="1951" customFormat="1" ht="16" customHeight="1" x14ac:dyDescent="0.2"/>
    <row r="1952" customFormat="1" ht="16" customHeight="1" x14ac:dyDescent="0.2"/>
    <row r="1953" customFormat="1" ht="16" customHeight="1" x14ac:dyDescent="0.2"/>
    <row r="1954" customFormat="1" ht="16" customHeight="1" x14ac:dyDescent="0.2"/>
    <row r="1955" customFormat="1" ht="16" customHeight="1" x14ac:dyDescent="0.2"/>
    <row r="1956" customFormat="1" ht="16" customHeight="1" x14ac:dyDescent="0.2"/>
    <row r="1957" customFormat="1" ht="16" customHeight="1" x14ac:dyDescent="0.2"/>
    <row r="1958" customFormat="1" ht="16" customHeight="1" x14ac:dyDescent="0.2"/>
    <row r="1959" customFormat="1" ht="16" customHeight="1" x14ac:dyDescent="0.2"/>
    <row r="1960" customFormat="1" ht="16" customHeight="1" x14ac:dyDescent="0.2"/>
    <row r="1961" customFormat="1" ht="16" customHeight="1" x14ac:dyDescent="0.2"/>
    <row r="1962" customFormat="1" ht="16" customHeight="1" x14ac:dyDescent="0.2"/>
    <row r="1963" customFormat="1" ht="16" customHeight="1" x14ac:dyDescent="0.2"/>
    <row r="1964" customFormat="1" ht="16" customHeight="1" x14ac:dyDescent="0.2"/>
    <row r="1965" customFormat="1" ht="16" customHeight="1" x14ac:dyDescent="0.2"/>
    <row r="1966" customFormat="1" ht="16" customHeight="1" x14ac:dyDescent="0.2"/>
    <row r="1967" customFormat="1" ht="16" customHeight="1" x14ac:dyDescent="0.2"/>
    <row r="1968" customFormat="1" ht="16" customHeight="1" x14ac:dyDescent="0.2"/>
    <row r="1969" customFormat="1" ht="16" customHeight="1" x14ac:dyDescent="0.2"/>
    <row r="1970" customFormat="1" ht="16" customHeight="1" x14ac:dyDescent="0.2"/>
    <row r="1971" customFormat="1" ht="16" customHeight="1" x14ac:dyDescent="0.2"/>
    <row r="1972" customFormat="1" ht="16" customHeight="1" x14ac:dyDescent="0.2"/>
    <row r="1973" customFormat="1" ht="16" customHeight="1" x14ac:dyDescent="0.2"/>
    <row r="1974" customFormat="1" ht="16" customHeight="1" x14ac:dyDescent="0.2"/>
    <row r="1975" customFormat="1" ht="16" customHeight="1" x14ac:dyDescent="0.2"/>
    <row r="1976" customFormat="1" ht="16" customHeight="1" x14ac:dyDescent="0.2"/>
    <row r="1977" customFormat="1" ht="16" customHeight="1" x14ac:dyDescent="0.2"/>
    <row r="1978" customFormat="1" ht="16" customHeight="1" x14ac:dyDescent="0.2"/>
    <row r="1979" customFormat="1" ht="16" customHeight="1" x14ac:dyDescent="0.2"/>
    <row r="1980" customFormat="1" ht="16" customHeight="1" x14ac:dyDescent="0.2"/>
    <row r="1981" customFormat="1" ht="16" customHeight="1" x14ac:dyDescent="0.2"/>
    <row r="1982" customFormat="1" ht="16" customHeight="1" x14ac:dyDescent="0.2"/>
    <row r="1983" customFormat="1" ht="16" customHeight="1" x14ac:dyDescent="0.2"/>
    <row r="1984" customFormat="1" ht="16" customHeight="1" x14ac:dyDescent="0.2"/>
    <row r="1985" customFormat="1" ht="16" customHeight="1" x14ac:dyDescent="0.2"/>
    <row r="1986" customFormat="1" ht="16" customHeight="1" x14ac:dyDescent="0.2"/>
    <row r="1987" customFormat="1" ht="16" customHeight="1" x14ac:dyDescent="0.2"/>
    <row r="1988" customFormat="1" ht="16" customHeight="1" x14ac:dyDescent="0.2"/>
    <row r="1989" customFormat="1" ht="16" customHeight="1" x14ac:dyDescent="0.2"/>
    <row r="1990" customFormat="1" ht="16" customHeight="1" x14ac:dyDescent="0.2"/>
    <row r="1991" customFormat="1" ht="16" customHeight="1" x14ac:dyDescent="0.2"/>
    <row r="1992" customFormat="1" ht="16" customHeight="1" x14ac:dyDescent="0.2"/>
    <row r="1993" customFormat="1" ht="16" customHeight="1" x14ac:dyDescent="0.2"/>
    <row r="1994" customFormat="1" ht="16" customHeight="1" x14ac:dyDescent="0.2"/>
    <row r="1995" customFormat="1" ht="16" customHeight="1" x14ac:dyDescent="0.2"/>
    <row r="1996" customFormat="1" ht="16" customHeight="1" x14ac:dyDescent="0.2"/>
    <row r="1997" customFormat="1" ht="16" customHeight="1" x14ac:dyDescent="0.2"/>
    <row r="1998" customFormat="1" ht="16" customHeight="1" x14ac:dyDescent="0.2"/>
    <row r="1999" customFormat="1" ht="16" customHeight="1" x14ac:dyDescent="0.2"/>
    <row r="2000" customFormat="1" ht="16" customHeight="1" x14ac:dyDescent="0.2"/>
    <row r="2001" customFormat="1" ht="16" customHeight="1" x14ac:dyDescent="0.2"/>
    <row r="2002" customFormat="1" ht="16" customHeight="1" x14ac:dyDescent="0.2"/>
    <row r="2003" customFormat="1" ht="16" customHeight="1" x14ac:dyDescent="0.2"/>
    <row r="2004" customFormat="1" ht="16" customHeight="1" x14ac:dyDescent="0.2"/>
    <row r="2005" customFormat="1" ht="16" customHeight="1" x14ac:dyDescent="0.2"/>
    <row r="2006" customFormat="1" ht="16" customHeight="1" x14ac:dyDescent="0.2"/>
    <row r="2007" customFormat="1" ht="16" customHeight="1" x14ac:dyDescent="0.2"/>
    <row r="2008" customFormat="1" ht="16" customHeight="1" x14ac:dyDescent="0.2"/>
    <row r="2009" customFormat="1" ht="16" customHeight="1" x14ac:dyDescent="0.2"/>
    <row r="2010" customFormat="1" ht="16" customHeight="1" x14ac:dyDescent="0.2"/>
    <row r="2011" customFormat="1" ht="16" customHeight="1" x14ac:dyDescent="0.2"/>
    <row r="2012" customFormat="1" ht="16" customHeight="1" x14ac:dyDescent="0.2"/>
    <row r="2013" customFormat="1" ht="16" customHeight="1" x14ac:dyDescent="0.2"/>
    <row r="2014" customFormat="1" ht="16" customHeight="1" x14ac:dyDescent="0.2"/>
    <row r="2015" customFormat="1" ht="16" customHeight="1" x14ac:dyDescent="0.2"/>
    <row r="2016" customFormat="1" ht="16" customHeight="1" x14ac:dyDescent="0.2"/>
    <row r="2017" customFormat="1" ht="16" customHeight="1" x14ac:dyDescent="0.2"/>
    <row r="2018" customFormat="1" ht="16" customHeight="1" x14ac:dyDescent="0.2"/>
    <row r="2019" customFormat="1" ht="16" customHeight="1" x14ac:dyDescent="0.2"/>
    <row r="2020" customFormat="1" ht="16" customHeight="1" x14ac:dyDescent="0.2"/>
    <row r="2021" customFormat="1" ht="16" customHeight="1" x14ac:dyDescent="0.2"/>
    <row r="2022" customFormat="1" ht="16" customHeight="1" x14ac:dyDescent="0.2"/>
    <row r="2023" customFormat="1" ht="16" customHeight="1" x14ac:dyDescent="0.2"/>
    <row r="2024" customFormat="1" ht="16" customHeight="1" x14ac:dyDescent="0.2"/>
    <row r="2025" customFormat="1" ht="16" customHeight="1" x14ac:dyDescent="0.2"/>
    <row r="2026" customFormat="1" ht="16" customHeight="1" x14ac:dyDescent="0.2"/>
    <row r="2027" customFormat="1" ht="16" customHeight="1" x14ac:dyDescent="0.2"/>
    <row r="2028" customFormat="1" ht="16" customHeight="1" x14ac:dyDescent="0.2"/>
    <row r="2029" customFormat="1" ht="16" customHeight="1" x14ac:dyDescent="0.2"/>
    <row r="2030" customFormat="1" ht="16" customHeight="1" x14ac:dyDescent="0.2"/>
    <row r="2031" customFormat="1" ht="16" customHeight="1" x14ac:dyDescent="0.2"/>
    <row r="2032" customFormat="1" ht="16" customHeight="1" x14ac:dyDescent="0.2"/>
    <row r="2033" customFormat="1" ht="16" customHeight="1" x14ac:dyDescent="0.2"/>
    <row r="2034" customFormat="1" ht="16" customHeight="1" x14ac:dyDescent="0.2"/>
    <row r="2035" customFormat="1" ht="16" customHeight="1" x14ac:dyDescent="0.2"/>
    <row r="2036" customFormat="1" ht="16" customHeight="1" x14ac:dyDescent="0.2"/>
    <row r="2037" customFormat="1" ht="16" customHeight="1" x14ac:dyDescent="0.2"/>
    <row r="2038" customFormat="1" ht="16" customHeight="1" x14ac:dyDescent="0.2"/>
    <row r="2039" customFormat="1" ht="16" customHeight="1" x14ac:dyDescent="0.2"/>
    <row r="2040" customFormat="1" ht="16" customHeight="1" x14ac:dyDescent="0.2"/>
    <row r="2041" customFormat="1" ht="16" customHeight="1" x14ac:dyDescent="0.2"/>
    <row r="2042" customFormat="1" ht="16" customHeight="1" x14ac:dyDescent="0.2"/>
    <row r="2043" customFormat="1" ht="16" customHeight="1" x14ac:dyDescent="0.2"/>
    <row r="2044" customFormat="1" ht="16" customHeight="1" x14ac:dyDescent="0.2"/>
    <row r="2045" customFormat="1" ht="16" customHeight="1" x14ac:dyDescent="0.2"/>
    <row r="2046" customFormat="1" ht="16" customHeight="1" x14ac:dyDescent="0.2"/>
    <row r="2047" customFormat="1" ht="16" customHeight="1" x14ac:dyDescent="0.2"/>
    <row r="2048" customFormat="1" ht="16" customHeight="1" x14ac:dyDescent="0.2"/>
    <row r="2049" customFormat="1" ht="16" customHeight="1" x14ac:dyDescent="0.2"/>
    <row r="2050" customFormat="1" ht="16" customHeight="1" x14ac:dyDescent="0.2"/>
    <row r="2051" customFormat="1" ht="16" customHeight="1" x14ac:dyDescent="0.2"/>
    <row r="2052" customFormat="1" ht="16" customHeight="1" x14ac:dyDescent="0.2"/>
    <row r="2053" customFormat="1" ht="16" customHeight="1" x14ac:dyDescent="0.2"/>
    <row r="2054" customFormat="1" ht="16" customHeight="1" x14ac:dyDescent="0.2"/>
    <row r="2055" customFormat="1" ht="16" customHeight="1" x14ac:dyDescent="0.2"/>
    <row r="2056" customFormat="1" ht="16" customHeight="1" x14ac:dyDescent="0.2"/>
    <row r="2057" customFormat="1" ht="16" customHeight="1" x14ac:dyDescent="0.2"/>
    <row r="2058" customFormat="1" ht="16" customHeight="1" x14ac:dyDescent="0.2"/>
    <row r="2059" customFormat="1" ht="16" customHeight="1" x14ac:dyDescent="0.2"/>
    <row r="2060" customFormat="1" ht="16" customHeight="1" x14ac:dyDescent="0.2"/>
    <row r="2061" customFormat="1" ht="16" customHeight="1" x14ac:dyDescent="0.2"/>
    <row r="2062" customFormat="1" ht="16" customHeight="1" x14ac:dyDescent="0.2"/>
    <row r="2063" customFormat="1" ht="16" customHeight="1" x14ac:dyDescent="0.2"/>
    <row r="2064" customFormat="1" ht="16" customHeight="1" x14ac:dyDescent="0.2"/>
    <row r="2065" customFormat="1" ht="16" customHeight="1" x14ac:dyDescent="0.2"/>
    <row r="2066" customFormat="1" ht="16" customHeight="1" x14ac:dyDescent="0.2"/>
    <row r="2067" customFormat="1" ht="16" customHeight="1" x14ac:dyDescent="0.2"/>
    <row r="2068" customFormat="1" ht="16" customHeight="1" x14ac:dyDescent="0.2"/>
    <row r="2069" customFormat="1" ht="16" customHeight="1" x14ac:dyDescent="0.2"/>
    <row r="2070" customFormat="1" ht="16" customHeight="1" x14ac:dyDescent="0.2"/>
    <row r="2071" customFormat="1" ht="16" customHeight="1" x14ac:dyDescent="0.2"/>
    <row r="2072" customFormat="1" ht="16" customHeight="1" x14ac:dyDescent="0.2"/>
    <row r="2073" customFormat="1" ht="16" customHeight="1" x14ac:dyDescent="0.2"/>
    <row r="2074" customFormat="1" ht="16" customHeight="1" x14ac:dyDescent="0.2"/>
    <row r="2075" customFormat="1" ht="16" customHeight="1" x14ac:dyDescent="0.2"/>
    <row r="2076" customFormat="1" ht="16" customHeight="1" x14ac:dyDescent="0.2"/>
    <row r="2077" customFormat="1" ht="16" customHeight="1" x14ac:dyDescent="0.2"/>
    <row r="2078" customFormat="1" ht="16" customHeight="1" x14ac:dyDescent="0.2"/>
    <row r="2079" customFormat="1" ht="16" customHeight="1" x14ac:dyDescent="0.2"/>
    <row r="2080" customFormat="1" ht="16" customHeight="1" x14ac:dyDescent="0.2"/>
    <row r="2081" customFormat="1" ht="16" customHeight="1" x14ac:dyDescent="0.2"/>
    <row r="2082" customFormat="1" ht="16" customHeight="1" x14ac:dyDescent="0.2"/>
    <row r="2083" customFormat="1" ht="16" customHeight="1" x14ac:dyDescent="0.2"/>
    <row r="2084" customFormat="1" ht="16" customHeight="1" x14ac:dyDescent="0.2"/>
    <row r="2085" customFormat="1" ht="16" customHeight="1" x14ac:dyDescent="0.2"/>
    <row r="2086" customFormat="1" ht="16" customHeight="1" x14ac:dyDescent="0.2"/>
    <row r="2087" customFormat="1" ht="16" customHeight="1" x14ac:dyDescent="0.2"/>
    <row r="2088" customFormat="1" ht="16" customHeight="1" x14ac:dyDescent="0.2"/>
    <row r="2089" customFormat="1" ht="16" customHeight="1" x14ac:dyDescent="0.2"/>
    <row r="2090" customFormat="1" ht="16" customHeight="1" x14ac:dyDescent="0.2"/>
    <row r="2091" customFormat="1" ht="16" customHeight="1" x14ac:dyDescent="0.2"/>
    <row r="2092" customFormat="1" ht="16" customHeight="1" x14ac:dyDescent="0.2"/>
    <row r="2093" customFormat="1" ht="16" customHeight="1" x14ac:dyDescent="0.2"/>
    <row r="2094" customFormat="1" ht="16" customHeight="1" x14ac:dyDescent="0.2"/>
    <row r="2095" customFormat="1" ht="16" customHeight="1" x14ac:dyDescent="0.2"/>
    <row r="2096" customFormat="1" ht="16" customHeight="1" x14ac:dyDescent="0.2"/>
    <row r="2097" customFormat="1" ht="16" customHeight="1" x14ac:dyDescent="0.2"/>
    <row r="2098" customFormat="1" ht="16" customHeight="1" x14ac:dyDescent="0.2"/>
    <row r="2099" customFormat="1" ht="16" customHeight="1" x14ac:dyDescent="0.2"/>
    <row r="2100" customFormat="1" ht="16" customHeight="1" x14ac:dyDescent="0.2"/>
    <row r="2101" customFormat="1" ht="16" customHeight="1" x14ac:dyDescent="0.2"/>
    <row r="2102" customFormat="1" ht="16" customHeight="1" x14ac:dyDescent="0.2"/>
    <row r="2103" customFormat="1" ht="16" customHeight="1" x14ac:dyDescent="0.2"/>
    <row r="2104" customFormat="1" ht="16" customHeight="1" x14ac:dyDescent="0.2"/>
    <row r="2105" customFormat="1" ht="16" customHeight="1" x14ac:dyDescent="0.2"/>
    <row r="2106" customFormat="1" ht="16" customHeight="1" x14ac:dyDescent="0.2"/>
    <row r="2107" customFormat="1" ht="16" customHeight="1" x14ac:dyDescent="0.2"/>
    <row r="2108" customFormat="1" ht="16" customHeight="1" x14ac:dyDescent="0.2"/>
    <row r="2109" customFormat="1" ht="16" customHeight="1" x14ac:dyDescent="0.2"/>
    <row r="2110" customFormat="1" ht="16" customHeight="1" x14ac:dyDescent="0.2"/>
    <row r="2111" customFormat="1" ht="16" customHeight="1" x14ac:dyDescent="0.2"/>
    <row r="2112" customFormat="1" ht="16" customHeight="1" x14ac:dyDescent="0.2"/>
    <row r="2113" customFormat="1" ht="16" customHeight="1" x14ac:dyDescent="0.2"/>
    <row r="2114" customFormat="1" ht="16" customHeight="1" x14ac:dyDescent="0.2"/>
    <row r="2115" customFormat="1" ht="16" customHeight="1" x14ac:dyDescent="0.2"/>
    <row r="2116" customFormat="1" ht="16" customHeight="1" x14ac:dyDescent="0.2"/>
    <row r="2117" customFormat="1" ht="16" customHeight="1" x14ac:dyDescent="0.2"/>
    <row r="2118" customFormat="1" ht="16" customHeight="1" x14ac:dyDescent="0.2"/>
    <row r="2119" customFormat="1" ht="16" customHeight="1" x14ac:dyDescent="0.2"/>
    <row r="2120" customFormat="1" ht="16" customHeight="1" x14ac:dyDescent="0.2"/>
    <row r="2121" customFormat="1" ht="16" customHeight="1" x14ac:dyDescent="0.2"/>
    <row r="2122" customFormat="1" ht="16" customHeight="1" x14ac:dyDescent="0.2"/>
    <row r="2123" customFormat="1" ht="16" customHeight="1" x14ac:dyDescent="0.2"/>
    <row r="2124" customFormat="1" ht="16" customHeight="1" x14ac:dyDescent="0.2"/>
    <row r="2125" customFormat="1" ht="16" customHeight="1" x14ac:dyDescent="0.2"/>
    <row r="2126" customFormat="1" ht="16" customHeight="1" x14ac:dyDescent="0.2"/>
    <row r="2127" customFormat="1" ht="16" customHeight="1" x14ac:dyDescent="0.2"/>
    <row r="2128" customFormat="1" ht="16" customHeight="1" x14ac:dyDescent="0.2"/>
    <row r="2129" customFormat="1" ht="16" customHeight="1" x14ac:dyDescent="0.2"/>
    <row r="2130" customFormat="1" ht="16" customHeight="1" x14ac:dyDescent="0.2"/>
    <row r="2131" customFormat="1" ht="16" customHeight="1" x14ac:dyDescent="0.2"/>
    <row r="2132" customFormat="1" ht="16" customHeight="1" x14ac:dyDescent="0.2"/>
    <row r="2133" customFormat="1" ht="16" customHeight="1" x14ac:dyDescent="0.2"/>
    <row r="2134" customFormat="1" ht="16" customHeight="1" x14ac:dyDescent="0.2"/>
    <row r="2135" customFormat="1" ht="16" customHeight="1" x14ac:dyDescent="0.2"/>
    <row r="2136" customFormat="1" ht="16" customHeight="1" x14ac:dyDescent="0.2"/>
    <row r="2137" customFormat="1" ht="16" customHeight="1" x14ac:dyDescent="0.2"/>
    <row r="2138" customFormat="1" ht="16" customHeight="1" x14ac:dyDescent="0.2"/>
    <row r="2139" customFormat="1" ht="16" customHeight="1" x14ac:dyDescent="0.2"/>
    <row r="2140" customFormat="1" ht="16" customHeight="1" x14ac:dyDescent="0.2"/>
    <row r="2141" customFormat="1" ht="16" customHeight="1" x14ac:dyDescent="0.2"/>
    <row r="2142" customFormat="1" ht="16" customHeight="1" x14ac:dyDescent="0.2"/>
    <row r="2143" customFormat="1" ht="16" customHeight="1" x14ac:dyDescent="0.2"/>
    <row r="2144" customFormat="1" ht="16" customHeight="1" x14ac:dyDescent="0.2"/>
    <row r="2145" customFormat="1" ht="16" customHeight="1" x14ac:dyDescent="0.2"/>
    <row r="2146" customFormat="1" ht="16" customHeight="1" x14ac:dyDescent="0.2"/>
    <row r="2147" customFormat="1" ht="16" customHeight="1" x14ac:dyDescent="0.2"/>
    <row r="2148" customFormat="1" ht="16" customHeight="1" x14ac:dyDescent="0.2"/>
    <row r="2149" customFormat="1" ht="16" customHeight="1" x14ac:dyDescent="0.2"/>
    <row r="2150" customFormat="1" ht="16" customHeight="1" x14ac:dyDescent="0.2"/>
    <row r="2151" customFormat="1" ht="16" customHeight="1" x14ac:dyDescent="0.2"/>
    <row r="2152" customFormat="1" ht="16" customHeight="1" x14ac:dyDescent="0.2"/>
    <row r="2153" customFormat="1" ht="16" customHeight="1" x14ac:dyDescent="0.2"/>
    <row r="2154" customFormat="1" ht="16" customHeight="1" x14ac:dyDescent="0.2"/>
    <row r="2155" customFormat="1" ht="16" customHeight="1" x14ac:dyDescent="0.2"/>
    <row r="2156" customFormat="1" ht="16" customHeight="1" x14ac:dyDescent="0.2"/>
    <row r="2157" customFormat="1" ht="16" customHeight="1" x14ac:dyDescent="0.2"/>
    <row r="2158" customFormat="1" ht="16" customHeight="1" x14ac:dyDescent="0.2"/>
    <row r="2159" customFormat="1" ht="16" customHeight="1" x14ac:dyDescent="0.2"/>
    <row r="2160" customFormat="1" ht="16" customHeight="1" x14ac:dyDescent="0.2"/>
    <row r="2161" customFormat="1" ht="16" customHeight="1" x14ac:dyDescent="0.2"/>
    <row r="2162" customFormat="1" ht="16" customHeight="1" x14ac:dyDescent="0.2"/>
    <row r="2163" customFormat="1" ht="16" customHeight="1" x14ac:dyDescent="0.2"/>
    <row r="2164" customFormat="1" ht="16" customHeight="1" x14ac:dyDescent="0.2"/>
    <row r="2165" customFormat="1" ht="16" customHeight="1" x14ac:dyDescent="0.2"/>
    <row r="2166" customFormat="1" ht="16" customHeight="1" x14ac:dyDescent="0.2"/>
    <row r="2167" customFormat="1" ht="16" customHeight="1" x14ac:dyDescent="0.2"/>
    <row r="2168" customFormat="1" ht="16" customHeight="1" x14ac:dyDescent="0.2"/>
    <row r="2169" customFormat="1" ht="16" customHeight="1" x14ac:dyDescent="0.2"/>
    <row r="2170" customFormat="1" ht="16" customHeight="1" x14ac:dyDescent="0.2"/>
    <row r="2171" customFormat="1" ht="16" customHeight="1" x14ac:dyDescent="0.2"/>
    <row r="2172" customFormat="1" ht="16" customHeight="1" x14ac:dyDescent="0.2"/>
    <row r="2173" customFormat="1" ht="16" customHeight="1" x14ac:dyDescent="0.2"/>
    <row r="2174" customFormat="1" ht="16" customHeight="1" x14ac:dyDescent="0.2"/>
    <row r="2175" customFormat="1" ht="16" customHeight="1" x14ac:dyDescent="0.2"/>
    <row r="2176" customFormat="1" ht="16" customHeight="1" x14ac:dyDescent="0.2"/>
    <row r="2177" customFormat="1" ht="16" customHeight="1" x14ac:dyDescent="0.2"/>
    <row r="2178" customFormat="1" ht="16" customHeight="1" x14ac:dyDescent="0.2"/>
    <row r="2179" customFormat="1" ht="16" customHeight="1" x14ac:dyDescent="0.2"/>
    <row r="2180" customFormat="1" ht="16" customHeight="1" x14ac:dyDescent="0.2"/>
    <row r="2181" customFormat="1" ht="16" customHeight="1" x14ac:dyDescent="0.2"/>
    <row r="2182" customFormat="1" ht="16" customHeight="1" x14ac:dyDescent="0.2"/>
    <row r="2183" customFormat="1" ht="16" customHeight="1" x14ac:dyDescent="0.2"/>
    <row r="2184" customFormat="1" ht="16" customHeight="1" x14ac:dyDescent="0.2"/>
    <row r="2185" customFormat="1" ht="16" customHeight="1" x14ac:dyDescent="0.2"/>
    <row r="2186" customFormat="1" ht="16" customHeight="1" x14ac:dyDescent="0.2"/>
    <row r="2187" customFormat="1" ht="16" customHeight="1" x14ac:dyDescent="0.2"/>
    <row r="2188" customFormat="1" ht="16" customHeight="1" x14ac:dyDescent="0.2"/>
    <row r="2189" customFormat="1" ht="16" customHeight="1" x14ac:dyDescent="0.2"/>
    <row r="2190" customFormat="1" ht="16" customHeight="1" x14ac:dyDescent="0.2"/>
    <row r="2191" customFormat="1" ht="16" customHeight="1" x14ac:dyDescent="0.2"/>
    <row r="2192" customFormat="1" ht="16" customHeight="1" x14ac:dyDescent="0.2"/>
    <row r="2193" customFormat="1" ht="16" customHeight="1" x14ac:dyDescent="0.2"/>
    <row r="2194" customFormat="1" ht="16" customHeight="1" x14ac:dyDescent="0.2"/>
    <row r="2195" customFormat="1" ht="16" customHeight="1" x14ac:dyDescent="0.2"/>
    <row r="2196" customFormat="1" ht="16" customHeight="1" x14ac:dyDescent="0.2"/>
    <row r="2197" customFormat="1" ht="16" customHeight="1" x14ac:dyDescent="0.2"/>
    <row r="2198" customFormat="1" ht="16" customHeight="1" x14ac:dyDescent="0.2"/>
    <row r="2199" customFormat="1" ht="16" customHeight="1" x14ac:dyDescent="0.2"/>
    <row r="2200" customFormat="1" ht="16" customHeight="1" x14ac:dyDescent="0.2"/>
    <row r="2201" customFormat="1" ht="16" customHeight="1" x14ac:dyDescent="0.2"/>
    <row r="2202" customFormat="1" ht="16" customHeight="1" x14ac:dyDescent="0.2"/>
    <row r="2203" customFormat="1" ht="16" customHeight="1" x14ac:dyDescent="0.2"/>
    <row r="2204" customFormat="1" ht="16" customHeight="1" x14ac:dyDescent="0.2"/>
    <row r="2205" customFormat="1" ht="16" customHeight="1" x14ac:dyDescent="0.2"/>
    <row r="2206" customFormat="1" ht="16" customHeight="1" x14ac:dyDescent="0.2"/>
    <row r="2207" customFormat="1" ht="16" customHeight="1" x14ac:dyDescent="0.2"/>
    <row r="2208" customFormat="1" ht="16" customHeight="1" x14ac:dyDescent="0.2"/>
    <row r="2209" customFormat="1" ht="16" customHeight="1" x14ac:dyDescent="0.2"/>
    <row r="2210" customFormat="1" ht="16" customHeight="1" x14ac:dyDescent="0.2"/>
    <row r="2211" customFormat="1" ht="16" customHeight="1" x14ac:dyDescent="0.2"/>
    <row r="2212" customFormat="1" ht="16" customHeight="1" x14ac:dyDescent="0.2"/>
    <row r="2213" customFormat="1" ht="16" customHeight="1" x14ac:dyDescent="0.2"/>
    <row r="2214" customFormat="1" ht="16" customHeight="1" x14ac:dyDescent="0.2"/>
    <row r="2215" customFormat="1" ht="16" customHeight="1" x14ac:dyDescent="0.2"/>
    <row r="2216" customFormat="1" ht="16" customHeight="1" x14ac:dyDescent="0.2"/>
    <row r="2217" customFormat="1" ht="16" customHeight="1" x14ac:dyDescent="0.2"/>
    <row r="2218" customFormat="1" ht="16" customHeight="1" x14ac:dyDescent="0.2"/>
    <row r="2219" customFormat="1" ht="16" customHeight="1" x14ac:dyDescent="0.2"/>
    <row r="2220" customFormat="1" ht="16" customHeight="1" x14ac:dyDescent="0.2"/>
    <row r="2221" customFormat="1" ht="16" customHeight="1" x14ac:dyDescent="0.2"/>
    <row r="2222" customFormat="1" ht="16" customHeight="1" x14ac:dyDescent="0.2"/>
    <row r="2223" customFormat="1" ht="16" customHeight="1" x14ac:dyDescent="0.2"/>
    <row r="2224" customFormat="1" ht="16" customHeight="1" x14ac:dyDescent="0.2"/>
    <row r="2225" customFormat="1" ht="16" customHeight="1" x14ac:dyDescent="0.2"/>
    <row r="2226" customFormat="1" ht="16" customHeight="1" x14ac:dyDescent="0.2"/>
    <row r="2227" customFormat="1" ht="16" customHeight="1" x14ac:dyDescent="0.2"/>
    <row r="2228" customFormat="1" ht="16" customHeight="1" x14ac:dyDescent="0.2"/>
    <row r="2229" customFormat="1" ht="16" customHeight="1" x14ac:dyDescent="0.2"/>
    <row r="2230" customFormat="1" ht="16" customHeight="1" x14ac:dyDescent="0.2"/>
    <row r="2231" customFormat="1" ht="16" customHeight="1" x14ac:dyDescent="0.2"/>
    <row r="2232" customFormat="1" ht="16" customHeight="1" x14ac:dyDescent="0.2"/>
    <row r="2233" customFormat="1" ht="16" customHeight="1" x14ac:dyDescent="0.2"/>
    <row r="2234" customFormat="1" ht="16" customHeight="1" x14ac:dyDescent="0.2"/>
    <row r="2235" customFormat="1" ht="16" customHeight="1" x14ac:dyDescent="0.2"/>
    <row r="2236" customFormat="1" ht="16" customHeight="1" x14ac:dyDescent="0.2"/>
    <row r="2237" customFormat="1" ht="16" customHeight="1" x14ac:dyDescent="0.2"/>
    <row r="2238" customFormat="1" ht="16" customHeight="1" x14ac:dyDescent="0.2"/>
    <row r="2239" customFormat="1" ht="16" customHeight="1" x14ac:dyDescent="0.2"/>
    <row r="2240" customFormat="1" ht="16" customHeight="1" x14ac:dyDescent="0.2"/>
    <row r="2241" customFormat="1" ht="16" customHeight="1" x14ac:dyDescent="0.2"/>
    <row r="2242" customFormat="1" ht="16" customHeight="1" x14ac:dyDescent="0.2"/>
    <row r="2243" customFormat="1" ht="16" customHeight="1" x14ac:dyDescent="0.2"/>
    <row r="2244" customFormat="1" ht="16" customHeight="1" x14ac:dyDescent="0.2"/>
    <row r="2245" customFormat="1" ht="16" customHeight="1" x14ac:dyDescent="0.2"/>
    <row r="2246" customFormat="1" ht="16" customHeight="1" x14ac:dyDescent="0.2"/>
    <row r="2247" customFormat="1" ht="16" customHeight="1" x14ac:dyDescent="0.2"/>
    <row r="2248" customFormat="1" ht="16" customHeight="1" x14ac:dyDescent="0.2"/>
    <row r="2249" customFormat="1" ht="16" customHeight="1" x14ac:dyDescent="0.2"/>
    <row r="2250" customFormat="1" ht="16" customHeight="1" x14ac:dyDescent="0.2"/>
    <row r="2251" customFormat="1" ht="16" customHeight="1" x14ac:dyDescent="0.2"/>
    <row r="2252" customFormat="1" ht="16" customHeight="1" x14ac:dyDescent="0.2"/>
    <row r="2253" customFormat="1" ht="16" customHeight="1" x14ac:dyDescent="0.2"/>
    <row r="2254" customFormat="1" ht="16" customHeight="1" x14ac:dyDescent="0.2"/>
    <row r="2255" customFormat="1" ht="16" customHeight="1" x14ac:dyDescent="0.2"/>
    <row r="2256" customFormat="1" ht="16" customHeight="1" x14ac:dyDescent="0.2"/>
    <row r="2257" customFormat="1" ht="16" customHeight="1" x14ac:dyDescent="0.2"/>
    <row r="2258" customFormat="1" ht="16" customHeight="1" x14ac:dyDescent="0.2"/>
    <row r="2259" customFormat="1" ht="16" customHeight="1" x14ac:dyDescent="0.2"/>
    <row r="2260" customFormat="1" ht="16" customHeight="1" x14ac:dyDescent="0.2"/>
    <row r="2261" customFormat="1" ht="16" customHeight="1" x14ac:dyDescent="0.2"/>
    <row r="2262" customFormat="1" ht="16" customHeight="1" x14ac:dyDescent="0.2"/>
    <row r="2263" customFormat="1" ht="16" customHeight="1" x14ac:dyDescent="0.2"/>
    <row r="2264" customFormat="1" ht="16" customHeight="1" x14ac:dyDescent="0.2"/>
    <row r="2265" customFormat="1" ht="16" customHeight="1" x14ac:dyDescent="0.2"/>
    <row r="2266" customFormat="1" ht="16" customHeight="1" x14ac:dyDescent="0.2"/>
    <row r="2267" customFormat="1" ht="16" customHeight="1" x14ac:dyDescent="0.2"/>
    <row r="2268" customFormat="1" ht="16" customHeight="1" x14ac:dyDescent="0.2"/>
    <row r="2269" customFormat="1" ht="16" customHeight="1" x14ac:dyDescent="0.2"/>
    <row r="2270" customFormat="1" ht="16" customHeight="1" x14ac:dyDescent="0.2"/>
    <row r="2271" customFormat="1" ht="16" customHeight="1" x14ac:dyDescent="0.2"/>
    <row r="2272" customFormat="1" ht="16" customHeight="1" x14ac:dyDescent="0.2"/>
    <row r="2273" customFormat="1" ht="16" customHeight="1" x14ac:dyDescent="0.2"/>
    <row r="2274" customFormat="1" ht="16" customHeight="1" x14ac:dyDescent="0.2"/>
    <row r="2275" customFormat="1" ht="16" customHeight="1" x14ac:dyDescent="0.2"/>
    <row r="2276" customFormat="1" ht="16" customHeight="1" x14ac:dyDescent="0.2"/>
    <row r="2277" customFormat="1" ht="16" customHeight="1" x14ac:dyDescent="0.2"/>
    <row r="2278" customFormat="1" ht="16" customHeight="1" x14ac:dyDescent="0.2"/>
    <row r="2279" customFormat="1" ht="16" customHeight="1" x14ac:dyDescent="0.2"/>
    <row r="2280" customFormat="1" ht="16" customHeight="1" x14ac:dyDescent="0.2"/>
    <row r="2281" customFormat="1" ht="16" customHeight="1" x14ac:dyDescent="0.2"/>
    <row r="2282" customFormat="1" ht="16" customHeight="1" x14ac:dyDescent="0.2"/>
    <row r="2283" customFormat="1" ht="16" customHeight="1" x14ac:dyDescent="0.2"/>
    <row r="2284" customFormat="1" ht="16" customHeight="1" x14ac:dyDescent="0.2"/>
    <row r="2285" customFormat="1" ht="16" customHeight="1" x14ac:dyDescent="0.2"/>
    <row r="2286" customFormat="1" ht="16" customHeight="1" x14ac:dyDescent="0.2"/>
    <row r="2287" customFormat="1" ht="16" customHeight="1" x14ac:dyDescent="0.2"/>
    <row r="2288" customFormat="1" ht="16" customHeight="1" x14ac:dyDescent="0.2"/>
    <row r="2289" customFormat="1" ht="16" customHeight="1" x14ac:dyDescent="0.2"/>
    <row r="2290" customFormat="1" ht="16" customHeight="1" x14ac:dyDescent="0.2"/>
    <row r="2291" customFormat="1" ht="16" customHeight="1" x14ac:dyDescent="0.2"/>
    <row r="2292" customFormat="1" ht="16" customHeight="1" x14ac:dyDescent="0.2"/>
    <row r="2293" customFormat="1" ht="16" customHeight="1" x14ac:dyDescent="0.2"/>
    <row r="2294" customFormat="1" ht="16" customHeight="1" x14ac:dyDescent="0.2"/>
    <row r="2295" customFormat="1" ht="16" customHeight="1" x14ac:dyDescent="0.2"/>
    <row r="2296" customFormat="1" ht="16" customHeight="1" x14ac:dyDescent="0.2"/>
    <row r="2297" customFormat="1" ht="16" customHeight="1" x14ac:dyDescent="0.2"/>
    <row r="2298" customFormat="1" ht="16" customHeight="1" x14ac:dyDescent="0.2"/>
    <row r="2299" customFormat="1" ht="16" customHeight="1" x14ac:dyDescent="0.2"/>
    <row r="2300" customFormat="1" ht="16" customHeight="1" x14ac:dyDescent="0.2"/>
    <row r="2301" customFormat="1" ht="16" customHeight="1" x14ac:dyDescent="0.2"/>
    <row r="2302" customFormat="1" ht="16" customHeight="1" x14ac:dyDescent="0.2"/>
    <row r="2303" customFormat="1" ht="16" customHeight="1" x14ac:dyDescent="0.2"/>
    <row r="2304" customFormat="1" ht="16" customHeight="1" x14ac:dyDescent="0.2"/>
    <row r="2305" customFormat="1" ht="16" customHeight="1" x14ac:dyDescent="0.2"/>
    <row r="2306" customFormat="1" ht="16" customHeight="1" x14ac:dyDescent="0.2"/>
    <row r="2307" customFormat="1" ht="16" customHeight="1" x14ac:dyDescent="0.2"/>
    <row r="2308" customFormat="1" ht="16" customHeight="1" x14ac:dyDescent="0.2"/>
    <row r="2309" customFormat="1" ht="16" customHeight="1" x14ac:dyDescent="0.2"/>
    <row r="2310" customFormat="1" ht="16" customHeight="1" x14ac:dyDescent="0.2"/>
    <row r="2311" customFormat="1" ht="16" customHeight="1" x14ac:dyDescent="0.2"/>
    <row r="2312" customFormat="1" ht="16" customHeight="1" x14ac:dyDescent="0.2"/>
    <row r="2313" customFormat="1" ht="16" customHeight="1" x14ac:dyDescent="0.2"/>
    <row r="2314" customFormat="1" ht="16" customHeight="1" x14ac:dyDescent="0.2"/>
    <row r="2315" customFormat="1" ht="16" customHeight="1" x14ac:dyDescent="0.2"/>
    <row r="2316" customFormat="1" ht="16" customHeight="1" x14ac:dyDescent="0.2"/>
    <row r="2317" customFormat="1" ht="16" customHeight="1" x14ac:dyDescent="0.2"/>
    <row r="2318" customFormat="1" ht="16" customHeight="1" x14ac:dyDescent="0.2"/>
    <row r="2319" customFormat="1" ht="16" customHeight="1" x14ac:dyDescent="0.2"/>
    <row r="2320" customFormat="1" ht="16" customHeight="1" x14ac:dyDescent="0.2"/>
    <row r="2321" customFormat="1" ht="16" customHeight="1" x14ac:dyDescent="0.2"/>
    <row r="2322" customFormat="1" ht="16" customHeight="1" x14ac:dyDescent="0.2"/>
    <row r="2323" customFormat="1" ht="16" customHeight="1" x14ac:dyDescent="0.2"/>
    <row r="2324" customFormat="1" ht="16" customHeight="1" x14ac:dyDescent="0.2"/>
    <row r="2325" customFormat="1" ht="16" customHeight="1" x14ac:dyDescent="0.2"/>
    <row r="2326" customFormat="1" ht="16" customHeight="1" x14ac:dyDescent="0.2"/>
    <row r="2327" customFormat="1" ht="16" customHeight="1" x14ac:dyDescent="0.2"/>
    <row r="2328" customFormat="1" ht="16" customHeight="1" x14ac:dyDescent="0.2"/>
    <row r="2329" customFormat="1" ht="16" customHeight="1" x14ac:dyDescent="0.2"/>
    <row r="2330" customFormat="1" ht="16" customHeight="1" x14ac:dyDescent="0.2"/>
    <row r="2331" customFormat="1" ht="16" customHeight="1" x14ac:dyDescent="0.2"/>
    <row r="2332" customFormat="1" ht="16" customHeight="1" x14ac:dyDescent="0.2"/>
    <row r="2333" customFormat="1" ht="16" customHeight="1" x14ac:dyDescent="0.2"/>
    <row r="2334" customFormat="1" ht="16" customHeight="1" x14ac:dyDescent="0.2"/>
    <row r="2335" customFormat="1" ht="16" customHeight="1" x14ac:dyDescent="0.2"/>
    <row r="2336" customFormat="1" ht="16" customHeight="1" x14ac:dyDescent="0.2"/>
    <row r="2337" customFormat="1" ht="16" customHeight="1" x14ac:dyDescent="0.2"/>
    <row r="2338" customFormat="1" ht="16" customHeight="1" x14ac:dyDescent="0.2"/>
    <row r="2339" customFormat="1" ht="16" customHeight="1" x14ac:dyDescent="0.2"/>
    <row r="2340" customFormat="1" ht="16" customHeight="1" x14ac:dyDescent="0.2"/>
    <row r="2341" customFormat="1" ht="16" customHeight="1" x14ac:dyDescent="0.2"/>
    <row r="2342" customFormat="1" ht="16" customHeight="1" x14ac:dyDescent="0.2"/>
    <row r="2343" customFormat="1" ht="16" customHeight="1" x14ac:dyDescent="0.2"/>
    <row r="2344" customFormat="1" ht="16" customHeight="1" x14ac:dyDescent="0.2"/>
    <row r="2345" customFormat="1" ht="16" customHeight="1" x14ac:dyDescent="0.2"/>
    <row r="2346" customFormat="1" ht="16" customHeight="1" x14ac:dyDescent="0.2"/>
    <row r="2347" customFormat="1" ht="16" customHeight="1" x14ac:dyDescent="0.2"/>
    <row r="2348" customFormat="1" ht="16" customHeight="1" x14ac:dyDescent="0.2"/>
    <row r="2349" customFormat="1" ht="16" customHeight="1" x14ac:dyDescent="0.2"/>
    <row r="2350" customFormat="1" ht="16" customHeight="1" x14ac:dyDescent="0.2"/>
    <row r="2351" customFormat="1" ht="16" customHeight="1" x14ac:dyDescent="0.2"/>
    <row r="2352" customFormat="1" ht="16" customHeight="1" x14ac:dyDescent="0.2"/>
    <row r="2353" customFormat="1" ht="16" customHeight="1" x14ac:dyDescent="0.2"/>
    <row r="2354" customFormat="1" ht="16" customHeight="1" x14ac:dyDescent="0.2"/>
    <row r="2355" customFormat="1" ht="16" customHeight="1" x14ac:dyDescent="0.2"/>
    <row r="2356" customFormat="1" ht="16" customHeight="1" x14ac:dyDescent="0.2"/>
    <row r="2357" customFormat="1" ht="16" customHeight="1" x14ac:dyDescent="0.2"/>
    <row r="2358" customFormat="1" ht="16" customHeight="1" x14ac:dyDescent="0.2"/>
    <row r="2359" customFormat="1" ht="16" customHeight="1" x14ac:dyDescent="0.2"/>
    <row r="2360" customFormat="1" ht="16" customHeight="1" x14ac:dyDescent="0.2"/>
    <row r="2361" customFormat="1" ht="16" customHeight="1" x14ac:dyDescent="0.2"/>
    <row r="2362" customFormat="1" ht="16" customHeight="1" x14ac:dyDescent="0.2"/>
    <row r="2363" customFormat="1" ht="16" customHeight="1" x14ac:dyDescent="0.2"/>
    <row r="2364" customFormat="1" ht="16" customHeight="1" x14ac:dyDescent="0.2"/>
    <row r="2365" customFormat="1" ht="16" customHeight="1" x14ac:dyDescent="0.2"/>
    <row r="2366" customFormat="1" ht="16" customHeight="1" x14ac:dyDescent="0.2"/>
    <row r="2367" customFormat="1" ht="16" customHeight="1" x14ac:dyDescent="0.2"/>
    <row r="2368" customFormat="1" ht="16" customHeight="1" x14ac:dyDescent="0.2"/>
    <row r="2369" customFormat="1" ht="16" customHeight="1" x14ac:dyDescent="0.2"/>
    <row r="2370" customFormat="1" ht="16" customHeight="1" x14ac:dyDescent="0.2"/>
    <row r="2371" customFormat="1" ht="16" customHeight="1" x14ac:dyDescent="0.2"/>
    <row r="2372" customFormat="1" ht="16" customHeight="1" x14ac:dyDescent="0.2"/>
    <row r="2373" customFormat="1" ht="16" customHeight="1" x14ac:dyDescent="0.2"/>
    <row r="2374" customFormat="1" ht="16" customHeight="1" x14ac:dyDescent="0.2"/>
    <row r="2375" customFormat="1" ht="16" customHeight="1" x14ac:dyDescent="0.2"/>
    <row r="2376" customFormat="1" ht="16" customHeight="1" x14ac:dyDescent="0.2"/>
    <row r="2377" customFormat="1" ht="16" customHeight="1" x14ac:dyDescent="0.2"/>
    <row r="2378" customFormat="1" ht="16" customHeight="1" x14ac:dyDescent="0.2"/>
    <row r="2379" customFormat="1" ht="16" customHeight="1" x14ac:dyDescent="0.2"/>
    <row r="2380" customFormat="1" ht="16" customHeight="1" x14ac:dyDescent="0.2"/>
    <row r="2381" customFormat="1" ht="16" customHeight="1" x14ac:dyDescent="0.2"/>
    <row r="2382" customFormat="1" ht="16" customHeight="1" x14ac:dyDescent="0.2"/>
    <row r="2383" customFormat="1" ht="16" customHeight="1" x14ac:dyDescent="0.2"/>
    <row r="2384" customFormat="1" ht="16" customHeight="1" x14ac:dyDescent="0.2"/>
    <row r="2385" customFormat="1" ht="16" customHeight="1" x14ac:dyDescent="0.2"/>
    <row r="2386" customFormat="1" ht="16" customHeight="1" x14ac:dyDescent="0.2"/>
    <row r="2387" customFormat="1" ht="16" customHeight="1" x14ac:dyDescent="0.2"/>
    <row r="2388" customFormat="1" ht="16" customHeight="1" x14ac:dyDescent="0.2"/>
    <row r="2389" customFormat="1" ht="16" customHeight="1" x14ac:dyDescent="0.2"/>
    <row r="2390" customFormat="1" ht="16" customHeight="1" x14ac:dyDescent="0.2"/>
    <row r="2391" customFormat="1" ht="16" customHeight="1" x14ac:dyDescent="0.2"/>
    <row r="2392" customFormat="1" ht="16" customHeight="1" x14ac:dyDescent="0.2"/>
    <row r="2393" customFormat="1" ht="16" customHeight="1" x14ac:dyDescent="0.2"/>
    <row r="2394" customFormat="1" ht="16" customHeight="1" x14ac:dyDescent="0.2"/>
    <row r="2395" customFormat="1" ht="16" customHeight="1" x14ac:dyDescent="0.2"/>
    <row r="2396" customFormat="1" ht="16" customHeight="1" x14ac:dyDescent="0.2"/>
    <row r="2397" customFormat="1" ht="16" customHeight="1" x14ac:dyDescent="0.2"/>
    <row r="2398" customFormat="1" ht="16" customHeight="1" x14ac:dyDescent="0.2"/>
    <row r="2399" customFormat="1" ht="16" customHeight="1" x14ac:dyDescent="0.2"/>
    <row r="2400" customFormat="1" ht="16" customHeight="1" x14ac:dyDescent="0.2"/>
    <row r="2401" customFormat="1" ht="16" customHeight="1" x14ac:dyDescent="0.2"/>
    <row r="2402" customFormat="1" ht="16" customHeight="1" x14ac:dyDescent="0.2"/>
    <row r="2403" customFormat="1" ht="16" customHeight="1" x14ac:dyDescent="0.2"/>
    <row r="2404" customFormat="1" ht="16" customHeight="1" x14ac:dyDescent="0.2"/>
    <row r="2405" customFormat="1" ht="16" customHeight="1" x14ac:dyDescent="0.2"/>
    <row r="2406" customFormat="1" ht="16" customHeight="1" x14ac:dyDescent="0.2"/>
    <row r="2407" customFormat="1" ht="16" customHeight="1" x14ac:dyDescent="0.2"/>
    <row r="2408" customFormat="1" ht="16" customHeight="1" x14ac:dyDescent="0.2"/>
    <row r="2409" customFormat="1" ht="16" customHeight="1" x14ac:dyDescent="0.2"/>
    <row r="2410" customFormat="1" ht="16" customHeight="1" x14ac:dyDescent="0.2"/>
    <row r="2411" customFormat="1" ht="16" customHeight="1" x14ac:dyDescent="0.2"/>
    <row r="2412" customFormat="1" ht="16" customHeight="1" x14ac:dyDescent="0.2"/>
    <row r="2413" customFormat="1" ht="16" customHeight="1" x14ac:dyDescent="0.2"/>
    <row r="2414" customFormat="1" ht="16" customHeight="1" x14ac:dyDescent="0.2"/>
    <row r="2415" customFormat="1" ht="16" customHeight="1" x14ac:dyDescent="0.2"/>
    <row r="2416" customFormat="1" ht="16" customHeight="1" x14ac:dyDescent="0.2"/>
    <row r="2417" customFormat="1" ht="16" customHeight="1" x14ac:dyDescent="0.2"/>
    <row r="2418" customFormat="1" ht="16" customHeight="1" x14ac:dyDescent="0.2"/>
    <row r="2419" customFormat="1" ht="16" customHeight="1" x14ac:dyDescent="0.2"/>
    <row r="2420" customFormat="1" ht="16" customHeight="1" x14ac:dyDescent="0.2"/>
    <row r="2421" customFormat="1" ht="16" customHeight="1" x14ac:dyDescent="0.2"/>
    <row r="2422" customFormat="1" ht="16" customHeight="1" x14ac:dyDescent="0.2"/>
    <row r="2423" customFormat="1" ht="16" customHeight="1" x14ac:dyDescent="0.2"/>
    <row r="2424" customFormat="1" ht="16" customHeight="1" x14ac:dyDescent="0.2"/>
    <row r="2425" customFormat="1" ht="16" customHeight="1" x14ac:dyDescent="0.2"/>
    <row r="2426" customFormat="1" ht="16" customHeight="1" x14ac:dyDescent="0.2"/>
    <row r="2427" customFormat="1" ht="16" customHeight="1" x14ac:dyDescent="0.2"/>
    <row r="2428" customFormat="1" ht="16" customHeight="1" x14ac:dyDescent="0.2"/>
    <row r="2429" customFormat="1" ht="16" customHeight="1" x14ac:dyDescent="0.2"/>
    <row r="2430" customFormat="1" ht="16" customHeight="1" x14ac:dyDescent="0.2"/>
    <row r="2431" customFormat="1" ht="16" customHeight="1" x14ac:dyDescent="0.2"/>
    <row r="2432" customFormat="1" ht="16" customHeight="1" x14ac:dyDescent="0.2"/>
    <row r="2433" customFormat="1" ht="16" customHeight="1" x14ac:dyDescent="0.2"/>
    <row r="2434" customFormat="1" ht="16" customHeight="1" x14ac:dyDescent="0.2"/>
    <row r="2435" customFormat="1" ht="16" customHeight="1" x14ac:dyDescent="0.2"/>
    <row r="2436" customFormat="1" ht="16" customHeight="1" x14ac:dyDescent="0.2"/>
    <row r="2437" customFormat="1" ht="16" customHeight="1" x14ac:dyDescent="0.2"/>
    <row r="2438" customFormat="1" ht="16" customHeight="1" x14ac:dyDescent="0.2"/>
    <row r="2439" customFormat="1" ht="16" customHeight="1" x14ac:dyDescent="0.2"/>
    <row r="2440" customFormat="1" ht="16" customHeight="1" x14ac:dyDescent="0.2"/>
    <row r="2441" customFormat="1" ht="16" customHeight="1" x14ac:dyDescent="0.2"/>
    <row r="2442" customFormat="1" ht="16" customHeight="1" x14ac:dyDescent="0.2"/>
    <row r="2443" customFormat="1" ht="16" customHeight="1" x14ac:dyDescent="0.2"/>
    <row r="2444" customFormat="1" ht="16" customHeight="1" x14ac:dyDescent="0.2"/>
    <row r="2445" customFormat="1" ht="16" customHeight="1" x14ac:dyDescent="0.2"/>
    <row r="2446" customFormat="1" ht="16" customHeight="1" x14ac:dyDescent="0.2"/>
    <row r="2447" customFormat="1" ht="16" customHeight="1" x14ac:dyDescent="0.2"/>
    <row r="2448" customFormat="1" ht="16" customHeight="1" x14ac:dyDescent="0.2"/>
    <row r="2449" customFormat="1" ht="16" customHeight="1" x14ac:dyDescent="0.2"/>
    <row r="2450" customFormat="1" ht="16" customHeight="1" x14ac:dyDescent="0.2"/>
    <row r="2451" customFormat="1" ht="16" customHeight="1" x14ac:dyDescent="0.2"/>
    <row r="2452" customFormat="1" ht="16" customHeight="1" x14ac:dyDescent="0.2"/>
    <row r="2453" customFormat="1" ht="16" customHeight="1" x14ac:dyDescent="0.2"/>
    <row r="2454" customFormat="1" ht="16" customHeight="1" x14ac:dyDescent="0.2"/>
    <row r="2455" customFormat="1" ht="16" customHeight="1" x14ac:dyDescent="0.2"/>
    <row r="2456" customFormat="1" ht="16" customHeight="1" x14ac:dyDescent="0.2"/>
    <row r="2457" customFormat="1" ht="16" customHeight="1" x14ac:dyDescent="0.2"/>
    <row r="2458" customFormat="1" ht="16" customHeight="1" x14ac:dyDescent="0.2"/>
    <row r="2459" customFormat="1" ht="16" customHeight="1" x14ac:dyDescent="0.2"/>
    <row r="2460" customFormat="1" ht="16" customHeight="1" x14ac:dyDescent="0.2"/>
    <row r="2461" customFormat="1" ht="16" customHeight="1" x14ac:dyDescent="0.2"/>
    <row r="2462" customFormat="1" ht="16" customHeight="1" x14ac:dyDescent="0.2"/>
    <row r="2463" customFormat="1" ht="16" customHeight="1" x14ac:dyDescent="0.2"/>
    <row r="2464" customFormat="1" ht="16" customHeight="1" x14ac:dyDescent="0.2"/>
    <row r="2465" customFormat="1" ht="16" customHeight="1" x14ac:dyDescent="0.2"/>
    <row r="2466" customFormat="1" ht="16" customHeight="1" x14ac:dyDescent="0.2"/>
    <row r="2467" customFormat="1" ht="16" customHeight="1" x14ac:dyDescent="0.2"/>
    <row r="2468" customFormat="1" ht="16" customHeight="1" x14ac:dyDescent="0.2"/>
    <row r="2469" customFormat="1" ht="16" customHeight="1" x14ac:dyDescent="0.2"/>
    <row r="2470" customFormat="1" ht="16" customHeight="1" x14ac:dyDescent="0.2"/>
    <row r="2471" customFormat="1" ht="16" customHeight="1" x14ac:dyDescent="0.2"/>
    <row r="2472" customFormat="1" ht="16" customHeight="1" x14ac:dyDescent="0.2"/>
    <row r="2473" customFormat="1" ht="16" customHeight="1" x14ac:dyDescent="0.2"/>
    <row r="2474" customFormat="1" ht="16" customHeight="1" x14ac:dyDescent="0.2"/>
    <row r="2475" customFormat="1" ht="16" customHeight="1" x14ac:dyDescent="0.2"/>
    <row r="2476" customFormat="1" ht="16" customHeight="1" x14ac:dyDescent="0.2"/>
    <row r="2477" customFormat="1" ht="16" customHeight="1" x14ac:dyDescent="0.2"/>
    <row r="2478" customFormat="1" ht="16" customHeight="1" x14ac:dyDescent="0.2"/>
    <row r="2479" customFormat="1" ht="16" customHeight="1" x14ac:dyDescent="0.2"/>
    <row r="2480" customFormat="1" ht="16" customHeight="1" x14ac:dyDescent="0.2"/>
    <row r="2481" customFormat="1" ht="16" customHeight="1" x14ac:dyDescent="0.2"/>
    <row r="2482" customFormat="1" ht="16" customHeight="1" x14ac:dyDescent="0.2"/>
    <row r="2483" customFormat="1" ht="16" customHeight="1" x14ac:dyDescent="0.2"/>
    <row r="2484" customFormat="1" ht="16" customHeight="1" x14ac:dyDescent="0.2"/>
    <row r="2485" customFormat="1" ht="16" customHeight="1" x14ac:dyDescent="0.2"/>
    <row r="2486" customFormat="1" ht="16" customHeight="1" x14ac:dyDescent="0.2"/>
    <row r="2487" customFormat="1" ht="16" customHeight="1" x14ac:dyDescent="0.2"/>
    <row r="2488" customFormat="1" ht="16" customHeight="1" x14ac:dyDescent="0.2"/>
    <row r="2489" customFormat="1" ht="16" customHeight="1" x14ac:dyDescent="0.2"/>
    <row r="2490" customFormat="1" ht="16" customHeight="1" x14ac:dyDescent="0.2"/>
    <row r="2491" customFormat="1" ht="16" customHeight="1" x14ac:dyDescent="0.2"/>
    <row r="2492" customFormat="1" ht="16" customHeight="1" x14ac:dyDescent="0.2"/>
    <row r="2493" customFormat="1" ht="16" customHeight="1" x14ac:dyDescent="0.2"/>
    <row r="2494" customFormat="1" ht="16" customHeight="1" x14ac:dyDescent="0.2"/>
    <row r="2495" customFormat="1" ht="16" customHeight="1" x14ac:dyDescent="0.2"/>
    <row r="2496" customFormat="1" ht="16" customHeight="1" x14ac:dyDescent="0.2"/>
    <row r="2497" customFormat="1" ht="16" customHeight="1" x14ac:dyDescent="0.2"/>
    <row r="2498" customFormat="1" ht="16" customHeight="1" x14ac:dyDescent="0.2"/>
    <row r="2499" customFormat="1" ht="16" customHeight="1" x14ac:dyDescent="0.2"/>
    <row r="2500" customFormat="1" ht="16" customHeight="1" x14ac:dyDescent="0.2"/>
    <row r="2501" customFormat="1" ht="16" customHeight="1" x14ac:dyDescent="0.2"/>
    <row r="2502" customFormat="1" ht="16" customHeight="1" x14ac:dyDescent="0.2"/>
    <row r="2503" customFormat="1" ht="16" customHeight="1" x14ac:dyDescent="0.2"/>
    <row r="2504" customFormat="1" ht="16" customHeight="1" x14ac:dyDescent="0.2"/>
    <row r="2505" customFormat="1" ht="16" customHeight="1" x14ac:dyDescent="0.2"/>
    <row r="2506" customFormat="1" ht="16" customHeight="1" x14ac:dyDescent="0.2"/>
    <row r="2507" customFormat="1" ht="16" customHeight="1" x14ac:dyDescent="0.2"/>
    <row r="2508" customFormat="1" ht="16" customHeight="1" x14ac:dyDescent="0.2"/>
    <row r="2509" customFormat="1" ht="16" customHeight="1" x14ac:dyDescent="0.2"/>
    <row r="2510" customFormat="1" ht="16" customHeight="1" x14ac:dyDescent="0.2"/>
    <row r="2511" customFormat="1" ht="16" customHeight="1" x14ac:dyDescent="0.2"/>
    <row r="2512" customFormat="1" ht="16" customHeight="1" x14ac:dyDescent="0.2"/>
    <row r="2513" customFormat="1" ht="16" customHeight="1" x14ac:dyDescent="0.2"/>
    <row r="2514" customFormat="1" ht="16" customHeight="1" x14ac:dyDescent="0.2"/>
    <row r="2515" customFormat="1" ht="16" customHeight="1" x14ac:dyDescent="0.2"/>
    <row r="2516" customFormat="1" ht="16" customHeight="1" x14ac:dyDescent="0.2"/>
    <row r="2517" customFormat="1" ht="16" customHeight="1" x14ac:dyDescent="0.2"/>
    <row r="2518" customFormat="1" ht="16" customHeight="1" x14ac:dyDescent="0.2"/>
    <row r="2519" customFormat="1" ht="16" customHeight="1" x14ac:dyDescent="0.2"/>
    <row r="2520" customFormat="1" ht="16" customHeight="1" x14ac:dyDescent="0.2"/>
    <row r="2521" customFormat="1" ht="16" customHeight="1" x14ac:dyDescent="0.2"/>
    <row r="2522" customFormat="1" ht="16" customHeight="1" x14ac:dyDescent="0.2"/>
    <row r="2523" customFormat="1" ht="16" customHeight="1" x14ac:dyDescent="0.2"/>
    <row r="2524" customFormat="1" ht="16" customHeight="1" x14ac:dyDescent="0.2"/>
    <row r="2525" customFormat="1" ht="16" customHeight="1" x14ac:dyDescent="0.2"/>
    <row r="2526" customFormat="1" ht="16" customHeight="1" x14ac:dyDescent="0.2"/>
    <row r="2527" customFormat="1" ht="16" customHeight="1" x14ac:dyDescent="0.2"/>
    <row r="2528" customFormat="1" ht="16" customHeight="1" x14ac:dyDescent="0.2"/>
    <row r="2529" customFormat="1" ht="16" customHeight="1" x14ac:dyDescent="0.2"/>
    <row r="2530" customFormat="1" ht="16" customHeight="1" x14ac:dyDescent="0.2"/>
    <row r="2531" customFormat="1" ht="16" customHeight="1" x14ac:dyDescent="0.2"/>
    <row r="2532" customFormat="1" ht="16" customHeight="1" x14ac:dyDescent="0.2"/>
    <row r="2533" customFormat="1" ht="16" customHeight="1" x14ac:dyDescent="0.2"/>
    <row r="2534" customFormat="1" ht="16" customHeight="1" x14ac:dyDescent="0.2"/>
    <row r="2535" customFormat="1" ht="16" customHeight="1" x14ac:dyDescent="0.2"/>
    <row r="2536" customFormat="1" ht="16" customHeight="1" x14ac:dyDescent="0.2"/>
    <row r="2537" customFormat="1" ht="16" customHeight="1" x14ac:dyDescent="0.2"/>
    <row r="2538" customFormat="1" ht="16" customHeight="1" x14ac:dyDescent="0.2"/>
    <row r="2539" customFormat="1" ht="16" customHeight="1" x14ac:dyDescent="0.2"/>
    <row r="2540" customFormat="1" ht="16" customHeight="1" x14ac:dyDescent="0.2"/>
    <row r="2541" customFormat="1" ht="16" customHeight="1" x14ac:dyDescent="0.2"/>
    <row r="2542" customFormat="1" ht="16" customHeight="1" x14ac:dyDescent="0.2"/>
    <row r="2543" customFormat="1" ht="16" customHeight="1" x14ac:dyDescent="0.2"/>
    <row r="2544" customFormat="1" ht="16" customHeight="1" x14ac:dyDescent="0.2"/>
    <row r="2545" customFormat="1" ht="16" customHeight="1" x14ac:dyDescent="0.2"/>
    <row r="2546" customFormat="1" ht="16" customHeight="1" x14ac:dyDescent="0.2"/>
    <row r="2547" customFormat="1" ht="16" customHeight="1" x14ac:dyDescent="0.2"/>
    <row r="2548" customFormat="1" ht="16" customHeight="1" x14ac:dyDescent="0.2"/>
    <row r="2549" customFormat="1" ht="16" customHeight="1" x14ac:dyDescent="0.2"/>
    <row r="2550" customFormat="1" ht="16" customHeight="1" x14ac:dyDescent="0.2"/>
    <row r="2551" customFormat="1" ht="16" customHeight="1" x14ac:dyDescent="0.2"/>
    <row r="2552" customFormat="1" ht="16" customHeight="1" x14ac:dyDescent="0.2"/>
    <row r="2553" customFormat="1" ht="16" customHeight="1" x14ac:dyDescent="0.2"/>
    <row r="2554" customFormat="1" ht="16" customHeight="1" x14ac:dyDescent="0.2"/>
    <row r="2555" customFormat="1" ht="16" customHeight="1" x14ac:dyDescent="0.2"/>
    <row r="2556" customFormat="1" ht="16" customHeight="1" x14ac:dyDescent="0.2"/>
    <row r="2557" customFormat="1" ht="16" customHeight="1" x14ac:dyDescent="0.2"/>
    <row r="2558" customFormat="1" ht="16" customHeight="1" x14ac:dyDescent="0.2"/>
    <row r="2559" customFormat="1" ht="16" customHeight="1" x14ac:dyDescent="0.2"/>
    <row r="2560" customFormat="1" ht="16" customHeight="1" x14ac:dyDescent="0.2"/>
    <row r="2561" customFormat="1" ht="16" customHeight="1" x14ac:dyDescent="0.2"/>
    <row r="2562" customFormat="1" ht="16" customHeight="1" x14ac:dyDescent="0.2"/>
    <row r="2563" customFormat="1" ht="16" customHeight="1" x14ac:dyDescent="0.2"/>
    <row r="2564" customFormat="1" ht="16" customHeight="1" x14ac:dyDescent="0.2"/>
    <row r="2565" customFormat="1" ht="16" customHeight="1" x14ac:dyDescent="0.2"/>
    <row r="2566" customFormat="1" ht="16" customHeight="1" x14ac:dyDescent="0.2"/>
    <row r="2567" customFormat="1" ht="16" customHeight="1" x14ac:dyDescent="0.2"/>
    <row r="2568" customFormat="1" ht="16" customHeight="1" x14ac:dyDescent="0.2"/>
    <row r="2569" customFormat="1" ht="16" customHeight="1" x14ac:dyDescent="0.2"/>
    <row r="2570" customFormat="1" ht="16" customHeight="1" x14ac:dyDescent="0.2"/>
    <row r="2571" customFormat="1" ht="16" customHeight="1" x14ac:dyDescent="0.2"/>
    <row r="2572" customFormat="1" ht="16" customHeight="1" x14ac:dyDescent="0.2"/>
    <row r="2573" customFormat="1" ht="16" customHeight="1" x14ac:dyDescent="0.2"/>
    <row r="2574" customFormat="1" ht="16" customHeight="1" x14ac:dyDescent="0.2"/>
    <row r="2575" customFormat="1" ht="16" customHeight="1" x14ac:dyDescent="0.2"/>
    <row r="2576" customFormat="1" ht="16" customHeight="1" x14ac:dyDescent="0.2"/>
    <row r="2577" customFormat="1" ht="16" customHeight="1" x14ac:dyDescent="0.2"/>
    <row r="2578" customFormat="1" ht="16" customHeight="1" x14ac:dyDescent="0.2"/>
    <row r="2579" customFormat="1" ht="16" customHeight="1" x14ac:dyDescent="0.2"/>
    <row r="2580" customFormat="1" ht="16" customHeight="1" x14ac:dyDescent="0.2"/>
    <row r="2581" customFormat="1" ht="16" customHeight="1" x14ac:dyDescent="0.2"/>
    <row r="2582" customFormat="1" ht="16" customHeight="1" x14ac:dyDescent="0.2"/>
    <row r="2583" customFormat="1" ht="16" customHeight="1" x14ac:dyDescent="0.2"/>
    <row r="2584" customFormat="1" ht="16" customHeight="1" x14ac:dyDescent="0.2"/>
    <row r="2585" customFormat="1" ht="16" customHeight="1" x14ac:dyDescent="0.2"/>
    <row r="2586" customFormat="1" ht="16" customHeight="1" x14ac:dyDescent="0.2"/>
    <row r="2587" customFormat="1" ht="16" customHeight="1" x14ac:dyDescent="0.2"/>
    <row r="2588" customFormat="1" ht="16" customHeight="1" x14ac:dyDescent="0.2"/>
    <row r="2589" customFormat="1" ht="16" customHeight="1" x14ac:dyDescent="0.2"/>
    <row r="2590" customFormat="1" ht="16" customHeight="1" x14ac:dyDescent="0.2"/>
    <row r="2591" customFormat="1" ht="16" customHeight="1" x14ac:dyDescent="0.2"/>
    <row r="2592" customFormat="1" ht="16" customHeight="1" x14ac:dyDescent="0.2"/>
    <row r="2593" customFormat="1" ht="16" customHeight="1" x14ac:dyDescent="0.2"/>
    <row r="2594" customFormat="1" ht="16" customHeight="1" x14ac:dyDescent="0.2"/>
    <row r="2595" customFormat="1" ht="16" customHeight="1" x14ac:dyDescent="0.2"/>
    <row r="2596" customFormat="1" ht="16" customHeight="1" x14ac:dyDescent="0.2"/>
    <row r="2597" customFormat="1" ht="16" customHeight="1" x14ac:dyDescent="0.2"/>
    <row r="2598" customFormat="1" ht="16" customHeight="1" x14ac:dyDescent="0.2"/>
    <row r="2599" customFormat="1" ht="16" customHeight="1" x14ac:dyDescent="0.2"/>
    <row r="2600" customFormat="1" ht="16" customHeight="1" x14ac:dyDescent="0.2"/>
    <row r="2601" customFormat="1" ht="16" customHeight="1" x14ac:dyDescent="0.2"/>
    <row r="2602" customFormat="1" ht="16" customHeight="1" x14ac:dyDescent="0.2"/>
    <row r="2603" customFormat="1" ht="16" customHeight="1" x14ac:dyDescent="0.2"/>
    <row r="2604" customFormat="1" ht="16" customHeight="1" x14ac:dyDescent="0.2"/>
    <row r="2605" customFormat="1" ht="16" customHeight="1" x14ac:dyDescent="0.2"/>
    <row r="2606" customFormat="1" ht="16" customHeight="1" x14ac:dyDescent="0.2"/>
    <row r="2607" customFormat="1" ht="16" customHeight="1" x14ac:dyDescent="0.2"/>
    <row r="2608" customFormat="1" ht="16" customHeight="1" x14ac:dyDescent="0.2"/>
    <row r="2609" customFormat="1" ht="16" customHeight="1" x14ac:dyDescent="0.2"/>
    <row r="2610" customFormat="1" ht="16" customHeight="1" x14ac:dyDescent="0.2"/>
    <row r="2611" customFormat="1" ht="16" customHeight="1" x14ac:dyDescent="0.2"/>
    <row r="2612" customFormat="1" ht="16" customHeight="1" x14ac:dyDescent="0.2"/>
    <row r="2613" customFormat="1" ht="16" customHeight="1" x14ac:dyDescent="0.2"/>
    <row r="2614" customFormat="1" ht="16" customHeight="1" x14ac:dyDescent="0.2"/>
    <row r="2615" customFormat="1" ht="16" customHeight="1" x14ac:dyDescent="0.2"/>
    <row r="2616" customFormat="1" ht="16" customHeight="1" x14ac:dyDescent="0.2"/>
    <row r="2617" customFormat="1" ht="16" customHeight="1" x14ac:dyDescent="0.2"/>
    <row r="2618" customFormat="1" ht="16" customHeight="1" x14ac:dyDescent="0.2"/>
    <row r="2619" customFormat="1" ht="16" customHeight="1" x14ac:dyDescent="0.2"/>
    <row r="2620" customFormat="1" ht="16" customHeight="1" x14ac:dyDescent="0.2"/>
    <row r="2621" customFormat="1" ht="16" customHeight="1" x14ac:dyDescent="0.2"/>
    <row r="2622" customFormat="1" ht="16" customHeight="1" x14ac:dyDescent="0.2"/>
    <row r="2623" customFormat="1" ht="16" customHeight="1" x14ac:dyDescent="0.2"/>
    <row r="2624" customFormat="1" ht="16" customHeight="1" x14ac:dyDescent="0.2"/>
    <row r="2625" customFormat="1" ht="16" customHeight="1" x14ac:dyDescent="0.2"/>
    <row r="2626" customFormat="1" ht="16" customHeight="1" x14ac:dyDescent="0.2"/>
    <row r="2627" customFormat="1" ht="16" customHeight="1" x14ac:dyDescent="0.2"/>
    <row r="2628" customFormat="1" ht="16" customHeight="1" x14ac:dyDescent="0.2"/>
    <row r="2629" customFormat="1" ht="16" customHeight="1" x14ac:dyDescent="0.2"/>
    <row r="2630" customFormat="1" ht="16" customHeight="1" x14ac:dyDescent="0.2"/>
    <row r="2631" customFormat="1" ht="16" customHeight="1" x14ac:dyDescent="0.2"/>
    <row r="2632" customFormat="1" ht="16" customHeight="1" x14ac:dyDescent="0.2"/>
    <row r="2633" customFormat="1" ht="16" customHeight="1" x14ac:dyDescent="0.2"/>
    <row r="2634" customFormat="1" ht="16" customHeight="1" x14ac:dyDescent="0.2"/>
    <row r="2635" customFormat="1" ht="16" customHeight="1" x14ac:dyDescent="0.2"/>
    <row r="2636" customFormat="1" ht="16" customHeight="1" x14ac:dyDescent="0.2"/>
    <row r="2637" customFormat="1" ht="16" customHeight="1" x14ac:dyDescent="0.2"/>
    <row r="2638" customFormat="1" ht="16" customHeight="1" x14ac:dyDescent="0.2"/>
    <row r="2639" customFormat="1" ht="16" customHeight="1" x14ac:dyDescent="0.2"/>
    <row r="2640" customFormat="1" ht="16" customHeight="1" x14ac:dyDescent="0.2"/>
    <row r="2641" customFormat="1" ht="16" customHeight="1" x14ac:dyDescent="0.2"/>
    <row r="2642" customFormat="1" ht="16" customHeight="1" x14ac:dyDescent="0.2"/>
    <row r="2643" customFormat="1" ht="16" customHeight="1" x14ac:dyDescent="0.2"/>
    <row r="2644" customFormat="1" ht="16" customHeight="1" x14ac:dyDescent="0.2"/>
    <row r="2645" customFormat="1" ht="16" customHeight="1" x14ac:dyDescent="0.2"/>
    <row r="2646" customFormat="1" ht="16" customHeight="1" x14ac:dyDescent="0.2"/>
    <row r="2647" customFormat="1" ht="16" customHeight="1" x14ac:dyDescent="0.2"/>
    <row r="2648" customFormat="1" ht="16" customHeight="1" x14ac:dyDescent="0.2"/>
    <row r="2649" customFormat="1" ht="16" customHeight="1" x14ac:dyDescent="0.2"/>
    <row r="2650" customFormat="1" ht="16" customHeight="1" x14ac:dyDescent="0.2"/>
    <row r="2651" customFormat="1" ht="16" customHeight="1" x14ac:dyDescent="0.2"/>
    <row r="2652" customFormat="1" ht="16" customHeight="1" x14ac:dyDescent="0.2"/>
    <row r="2653" customFormat="1" ht="16" customHeight="1" x14ac:dyDescent="0.2"/>
    <row r="2654" customFormat="1" ht="16" customHeight="1" x14ac:dyDescent="0.2"/>
    <row r="2655" customFormat="1" ht="16" customHeight="1" x14ac:dyDescent="0.2"/>
    <row r="2656" customFormat="1" ht="16" customHeight="1" x14ac:dyDescent="0.2"/>
    <row r="2657" customFormat="1" ht="16" customHeight="1" x14ac:dyDescent="0.2"/>
    <row r="2658" customFormat="1" ht="16" customHeight="1" x14ac:dyDescent="0.2"/>
    <row r="2659" customFormat="1" ht="16" customHeight="1" x14ac:dyDescent="0.2"/>
    <row r="2660" customFormat="1" ht="16" customHeight="1" x14ac:dyDescent="0.2"/>
    <row r="2661" customFormat="1" ht="16" customHeight="1" x14ac:dyDescent="0.2"/>
    <row r="2662" customFormat="1" ht="16" customHeight="1" x14ac:dyDescent="0.2"/>
    <row r="2663" customFormat="1" ht="16" customHeight="1" x14ac:dyDescent="0.2"/>
    <row r="2664" customFormat="1" ht="16" customHeight="1" x14ac:dyDescent="0.2"/>
    <row r="2665" customFormat="1" ht="16" customHeight="1" x14ac:dyDescent="0.2"/>
    <row r="2666" customFormat="1" ht="16" customHeight="1" x14ac:dyDescent="0.2"/>
    <row r="2667" customFormat="1" ht="16" customHeight="1" x14ac:dyDescent="0.2"/>
    <row r="2668" customFormat="1" ht="16" customHeight="1" x14ac:dyDescent="0.2"/>
    <row r="2669" customFormat="1" ht="16" customHeight="1" x14ac:dyDescent="0.2"/>
    <row r="2670" customFormat="1" ht="16" customHeight="1" x14ac:dyDescent="0.2"/>
    <row r="2671" customFormat="1" ht="16" customHeight="1" x14ac:dyDescent="0.2"/>
    <row r="2672" customFormat="1" ht="16" customHeight="1" x14ac:dyDescent="0.2"/>
    <row r="2673" customFormat="1" ht="16" customHeight="1" x14ac:dyDescent="0.2"/>
    <row r="2674" customFormat="1" ht="16" customHeight="1" x14ac:dyDescent="0.2"/>
    <row r="2675" customFormat="1" ht="16" customHeight="1" x14ac:dyDescent="0.2"/>
    <row r="2676" customFormat="1" ht="16" customHeight="1" x14ac:dyDescent="0.2"/>
    <row r="2677" customFormat="1" ht="16" customHeight="1" x14ac:dyDescent="0.2"/>
    <row r="2678" customFormat="1" ht="16" customHeight="1" x14ac:dyDescent="0.2"/>
    <row r="2679" customFormat="1" ht="16" customHeight="1" x14ac:dyDescent="0.2"/>
    <row r="2680" customFormat="1" ht="16" customHeight="1" x14ac:dyDescent="0.2"/>
    <row r="2681" customFormat="1" ht="16" customHeight="1" x14ac:dyDescent="0.2"/>
    <row r="2682" customFormat="1" ht="16" customHeight="1" x14ac:dyDescent="0.2"/>
    <row r="2683" customFormat="1" ht="16" customHeight="1" x14ac:dyDescent="0.2"/>
    <row r="2684" customFormat="1" ht="16" customHeight="1" x14ac:dyDescent="0.2"/>
    <row r="2685" customFormat="1" ht="16" customHeight="1" x14ac:dyDescent="0.2"/>
    <row r="2686" customFormat="1" ht="16" customHeight="1" x14ac:dyDescent="0.2"/>
    <row r="2687" customFormat="1" ht="16" customHeight="1" x14ac:dyDescent="0.2"/>
    <row r="2688" customFormat="1" ht="16" customHeight="1" x14ac:dyDescent="0.2"/>
    <row r="2689" customFormat="1" ht="16" customHeight="1" x14ac:dyDescent="0.2"/>
    <row r="2690" customFormat="1" ht="16" customHeight="1" x14ac:dyDescent="0.2"/>
    <row r="2691" customFormat="1" ht="16" customHeight="1" x14ac:dyDescent="0.2"/>
    <row r="2692" customFormat="1" ht="16" customHeight="1" x14ac:dyDescent="0.2"/>
    <row r="2693" customFormat="1" ht="16" customHeight="1" x14ac:dyDescent="0.2"/>
    <row r="2694" customFormat="1" ht="16" customHeight="1" x14ac:dyDescent="0.2"/>
    <row r="2695" customFormat="1" ht="16" customHeight="1" x14ac:dyDescent="0.2"/>
    <row r="2696" customFormat="1" ht="16" customHeight="1" x14ac:dyDescent="0.2"/>
    <row r="2697" customFormat="1" ht="16" customHeight="1" x14ac:dyDescent="0.2"/>
    <row r="2698" customFormat="1" ht="16" customHeight="1" x14ac:dyDescent="0.2"/>
    <row r="2699" customFormat="1" ht="16" customHeight="1" x14ac:dyDescent="0.2"/>
    <row r="2700" customFormat="1" ht="16" customHeight="1" x14ac:dyDescent="0.2"/>
    <row r="2701" customFormat="1" ht="16" customHeight="1" x14ac:dyDescent="0.2"/>
    <row r="2702" customFormat="1" ht="16" customHeight="1" x14ac:dyDescent="0.2"/>
    <row r="2703" customFormat="1" ht="16" customHeight="1" x14ac:dyDescent="0.2"/>
    <row r="2704" customFormat="1" ht="16" customHeight="1" x14ac:dyDescent="0.2"/>
    <row r="2705" customFormat="1" ht="16" customHeight="1" x14ac:dyDescent="0.2"/>
    <row r="2706" customFormat="1" ht="16" customHeight="1" x14ac:dyDescent="0.2"/>
    <row r="2707" customFormat="1" ht="16" customHeight="1" x14ac:dyDescent="0.2"/>
    <row r="2708" customFormat="1" ht="16" customHeight="1" x14ac:dyDescent="0.2"/>
    <row r="2709" customFormat="1" ht="16" customHeight="1" x14ac:dyDescent="0.2"/>
    <row r="2710" customFormat="1" ht="16" customHeight="1" x14ac:dyDescent="0.2"/>
    <row r="2711" customFormat="1" ht="16" customHeight="1" x14ac:dyDescent="0.2"/>
    <row r="2712" customFormat="1" ht="16" customHeight="1" x14ac:dyDescent="0.2"/>
    <row r="2713" customFormat="1" ht="16" customHeight="1" x14ac:dyDescent="0.2"/>
    <row r="2714" customFormat="1" ht="16" customHeight="1" x14ac:dyDescent="0.2"/>
    <row r="2715" customFormat="1" ht="16" customHeight="1" x14ac:dyDescent="0.2"/>
    <row r="2716" customFormat="1" ht="16" customHeight="1" x14ac:dyDescent="0.2"/>
    <row r="2717" customFormat="1" ht="16" customHeight="1" x14ac:dyDescent="0.2"/>
    <row r="2718" customFormat="1" ht="16" customHeight="1" x14ac:dyDescent="0.2"/>
    <row r="2719" customFormat="1" ht="16" customHeight="1" x14ac:dyDescent="0.2"/>
    <row r="2720" customFormat="1" ht="16" customHeight="1" x14ac:dyDescent="0.2"/>
    <row r="2721" customFormat="1" ht="16" customHeight="1" x14ac:dyDescent="0.2"/>
    <row r="2722" customFormat="1" ht="16" customHeight="1" x14ac:dyDescent="0.2"/>
    <row r="2723" customFormat="1" ht="16" customHeight="1" x14ac:dyDescent="0.2"/>
    <row r="2724" customFormat="1" ht="16" customHeight="1" x14ac:dyDescent="0.2"/>
    <row r="2725" customFormat="1" ht="16" customHeight="1" x14ac:dyDescent="0.2"/>
    <row r="2726" customFormat="1" ht="16" customHeight="1" x14ac:dyDescent="0.2"/>
    <row r="2727" customFormat="1" ht="16" customHeight="1" x14ac:dyDescent="0.2"/>
    <row r="2728" customFormat="1" ht="16" customHeight="1" x14ac:dyDescent="0.2"/>
    <row r="2729" customFormat="1" ht="16" customHeight="1" x14ac:dyDescent="0.2"/>
    <row r="2730" customFormat="1" ht="16" customHeight="1" x14ac:dyDescent="0.2"/>
    <row r="2731" customFormat="1" ht="16" customHeight="1" x14ac:dyDescent="0.2"/>
    <row r="2732" customFormat="1" ht="16" customHeight="1" x14ac:dyDescent="0.2"/>
    <row r="2733" customFormat="1" ht="16" customHeight="1" x14ac:dyDescent="0.2"/>
    <row r="2734" customFormat="1" ht="16" customHeight="1" x14ac:dyDescent="0.2"/>
    <row r="2735" customFormat="1" ht="16" customHeight="1" x14ac:dyDescent="0.2"/>
    <row r="2736" customFormat="1" ht="16" customHeight="1" x14ac:dyDescent="0.2"/>
    <row r="2737" customFormat="1" ht="16" customHeight="1" x14ac:dyDescent="0.2"/>
    <row r="2738" customFormat="1" ht="16" customHeight="1" x14ac:dyDescent="0.2"/>
    <row r="2739" customFormat="1" ht="16" customHeight="1" x14ac:dyDescent="0.2"/>
    <row r="2740" customFormat="1" ht="16" customHeight="1" x14ac:dyDescent="0.2"/>
    <row r="2741" customFormat="1" ht="16" customHeight="1" x14ac:dyDescent="0.2"/>
    <row r="2742" customFormat="1" ht="16" customHeight="1" x14ac:dyDescent="0.2"/>
    <row r="2743" customFormat="1" ht="16" customHeight="1" x14ac:dyDescent="0.2"/>
    <row r="2744" customFormat="1" ht="16" customHeight="1" x14ac:dyDescent="0.2"/>
    <row r="2745" customFormat="1" ht="16" customHeight="1" x14ac:dyDescent="0.2"/>
    <row r="2746" customFormat="1" ht="16" customHeight="1" x14ac:dyDescent="0.2"/>
    <row r="2747" customFormat="1" ht="16" customHeight="1" x14ac:dyDescent="0.2"/>
    <row r="2748" customFormat="1" ht="16" customHeight="1" x14ac:dyDescent="0.2"/>
    <row r="2749" customFormat="1" ht="16" customHeight="1" x14ac:dyDescent="0.2"/>
    <row r="2750" customFormat="1" ht="16" customHeight="1" x14ac:dyDescent="0.2"/>
    <row r="2751" customFormat="1" ht="16" customHeight="1" x14ac:dyDescent="0.2"/>
    <row r="2752" customFormat="1" ht="16" customHeight="1" x14ac:dyDescent="0.2"/>
    <row r="2753" customFormat="1" ht="16" customHeight="1" x14ac:dyDescent="0.2"/>
    <row r="2754" customFormat="1" ht="16" customHeight="1" x14ac:dyDescent="0.2"/>
    <row r="2755" customFormat="1" ht="16" customHeight="1" x14ac:dyDescent="0.2"/>
    <row r="2756" customFormat="1" ht="16" customHeight="1" x14ac:dyDescent="0.2"/>
    <row r="2757" customFormat="1" ht="16" customHeight="1" x14ac:dyDescent="0.2"/>
    <row r="2758" customFormat="1" ht="16" customHeight="1" x14ac:dyDescent="0.2"/>
    <row r="2759" customFormat="1" ht="16" customHeight="1" x14ac:dyDescent="0.2"/>
    <row r="2760" customFormat="1" ht="16" customHeight="1" x14ac:dyDescent="0.2"/>
    <row r="2761" customFormat="1" ht="16" customHeight="1" x14ac:dyDescent="0.2"/>
    <row r="2762" customFormat="1" ht="16" customHeight="1" x14ac:dyDescent="0.2"/>
    <row r="2763" customFormat="1" ht="16" customHeight="1" x14ac:dyDescent="0.2"/>
    <row r="2764" customFormat="1" ht="16" customHeight="1" x14ac:dyDescent="0.2"/>
    <row r="2765" customFormat="1" ht="16" customHeight="1" x14ac:dyDescent="0.2"/>
    <row r="2766" customFormat="1" ht="16" customHeight="1" x14ac:dyDescent="0.2"/>
    <row r="2767" customFormat="1" ht="16" customHeight="1" x14ac:dyDescent="0.2"/>
    <row r="2768" customFormat="1" ht="16" customHeight="1" x14ac:dyDescent="0.2"/>
    <row r="2769" customFormat="1" ht="16" customHeight="1" x14ac:dyDescent="0.2"/>
    <row r="2770" customFormat="1" ht="16" customHeight="1" x14ac:dyDescent="0.2"/>
    <row r="2771" customFormat="1" ht="16" customHeight="1" x14ac:dyDescent="0.2"/>
    <row r="2772" customFormat="1" ht="16" customHeight="1" x14ac:dyDescent="0.2"/>
    <row r="2773" customFormat="1" ht="16" customHeight="1" x14ac:dyDescent="0.2"/>
    <row r="2774" customFormat="1" ht="16" customHeight="1" x14ac:dyDescent="0.2"/>
    <row r="2775" customFormat="1" ht="16" customHeight="1" x14ac:dyDescent="0.2"/>
    <row r="2776" customFormat="1" ht="16" customHeight="1" x14ac:dyDescent="0.2"/>
    <row r="2777" customFormat="1" ht="16" customHeight="1" x14ac:dyDescent="0.2"/>
    <row r="2778" customFormat="1" ht="16" customHeight="1" x14ac:dyDescent="0.2"/>
    <row r="2779" customFormat="1" ht="16" customHeight="1" x14ac:dyDescent="0.2"/>
    <row r="2780" customFormat="1" ht="16" customHeight="1" x14ac:dyDescent="0.2"/>
    <row r="2781" customFormat="1" ht="16" customHeight="1" x14ac:dyDescent="0.2"/>
    <row r="2782" customFormat="1" ht="16" customHeight="1" x14ac:dyDescent="0.2"/>
    <row r="2783" customFormat="1" ht="16" customHeight="1" x14ac:dyDescent="0.2"/>
    <row r="2784" customFormat="1" ht="16" customHeight="1" x14ac:dyDescent="0.2"/>
    <row r="2785" customFormat="1" ht="16" customHeight="1" x14ac:dyDescent="0.2"/>
    <row r="2786" customFormat="1" ht="16" customHeight="1" x14ac:dyDescent="0.2"/>
    <row r="2787" customFormat="1" ht="16" customHeight="1" x14ac:dyDescent="0.2"/>
    <row r="2788" customFormat="1" ht="16" customHeight="1" x14ac:dyDescent="0.2"/>
    <row r="2789" customFormat="1" ht="16" customHeight="1" x14ac:dyDescent="0.2"/>
    <row r="2790" customFormat="1" ht="16" customHeight="1" x14ac:dyDescent="0.2"/>
    <row r="2791" customFormat="1" ht="16" customHeight="1" x14ac:dyDescent="0.2"/>
    <row r="2792" customFormat="1" ht="16" customHeight="1" x14ac:dyDescent="0.2"/>
    <row r="2793" customFormat="1" ht="16" customHeight="1" x14ac:dyDescent="0.2"/>
    <row r="2794" customFormat="1" ht="16" customHeight="1" x14ac:dyDescent="0.2"/>
    <row r="2795" customFormat="1" ht="16" customHeight="1" x14ac:dyDescent="0.2"/>
    <row r="2796" customFormat="1" ht="16" customHeight="1" x14ac:dyDescent="0.2"/>
    <row r="2797" customFormat="1" ht="16" customHeight="1" x14ac:dyDescent="0.2"/>
    <row r="2798" customFormat="1" ht="16" customHeight="1" x14ac:dyDescent="0.2"/>
    <row r="2799" customFormat="1" ht="16" customHeight="1" x14ac:dyDescent="0.2"/>
    <row r="2800" customFormat="1" ht="16" customHeight="1" x14ac:dyDescent="0.2"/>
    <row r="2801" customFormat="1" ht="16" customHeight="1" x14ac:dyDescent="0.2"/>
    <row r="2802" customFormat="1" ht="16" customHeight="1" x14ac:dyDescent="0.2"/>
    <row r="2803" customFormat="1" ht="16" customHeight="1" x14ac:dyDescent="0.2"/>
    <row r="2804" customFormat="1" ht="16" customHeight="1" x14ac:dyDescent="0.2"/>
    <row r="2805" customFormat="1" ht="16" customHeight="1" x14ac:dyDescent="0.2"/>
    <row r="2806" customFormat="1" ht="16" customHeight="1" x14ac:dyDescent="0.2"/>
    <row r="2807" customFormat="1" ht="16" customHeight="1" x14ac:dyDescent="0.2"/>
    <row r="2808" customFormat="1" ht="16" customHeight="1" x14ac:dyDescent="0.2"/>
    <row r="2809" customFormat="1" ht="16" customHeight="1" x14ac:dyDescent="0.2"/>
    <row r="2810" customFormat="1" ht="16" customHeight="1" x14ac:dyDescent="0.2"/>
    <row r="2811" customFormat="1" ht="16" customHeight="1" x14ac:dyDescent="0.2"/>
    <row r="2812" customFormat="1" ht="16" customHeight="1" x14ac:dyDescent="0.2"/>
    <row r="2813" customFormat="1" ht="16" customHeight="1" x14ac:dyDescent="0.2"/>
    <row r="2814" customFormat="1" ht="16" customHeight="1" x14ac:dyDescent="0.2"/>
    <row r="2815" customFormat="1" ht="16" customHeight="1" x14ac:dyDescent="0.2"/>
    <row r="2816" customFormat="1" ht="16" customHeight="1" x14ac:dyDescent="0.2"/>
    <row r="2817" customFormat="1" ht="16" customHeight="1" x14ac:dyDescent="0.2"/>
    <row r="2818" customFormat="1" ht="16" customHeight="1" x14ac:dyDescent="0.2"/>
    <row r="2819" customFormat="1" ht="16" customHeight="1" x14ac:dyDescent="0.2"/>
    <row r="2820" customFormat="1" ht="16" customHeight="1" x14ac:dyDescent="0.2"/>
    <row r="2821" customFormat="1" ht="16" customHeight="1" x14ac:dyDescent="0.2"/>
    <row r="2822" customFormat="1" ht="16" customHeight="1" x14ac:dyDescent="0.2"/>
    <row r="2823" customFormat="1" ht="16" customHeight="1" x14ac:dyDescent="0.2"/>
    <row r="2824" customFormat="1" ht="16" customHeight="1" x14ac:dyDescent="0.2"/>
    <row r="2825" customFormat="1" ht="16" customHeight="1" x14ac:dyDescent="0.2"/>
    <row r="2826" customFormat="1" ht="16" customHeight="1" x14ac:dyDescent="0.2"/>
    <row r="2827" customFormat="1" ht="16" customHeight="1" x14ac:dyDescent="0.2"/>
    <row r="2828" customFormat="1" ht="16" customHeight="1" x14ac:dyDescent="0.2"/>
    <row r="2829" customFormat="1" ht="16" customHeight="1" x14ac:dyDescent="0.2"/>
    <row r="2830" customFormat="1" ht="16" customHeight="1" x14ac:dyDescent="0.2"/>
    <row r="2831" customFormat="1" ht="16" customHeight="1" x14ac:dyDescent="0.2"/>
    <row r="2832" customFormat="1" ht="16" customHeight="1" x14ac:dyDescent="0.2"/>
    <row r="2833" customFormat="1" ht="16" customHeight="1" x14ac:dyDescent="0.2"/>
    <row r="2834" customFormat="1" ht="16" customHeight="1" x14ac:dyDescent="0.2"/>
    <row r="2835" customFormat="1" ht="16" customHeight="1" x14ac:dyDescent="0.2"/>
    <row r="2836" customFormat="1" ht="16" customHeight="1" x14ac:dyDescent="0.2"/>
    <row r="2837" customFormat="1" ht="16" customHeight="1" x14ac:dyDescent="0.2"/>
    <row r="2838" customFormat="1" ht="16" customHeight="1" x14ac:dyDescent="0.2"/>
    <row r="2839" customFormat="1" ht="16" customHeight="1" x14ac:dyDescent="0.2"/>
    <row r="2840" customFormat="1" ht="16" customHeight="1" x14ac:dyDescent="0.2"/>
    <row r="2841" customFormat="1" ht="16" customHeight="1" x14ac:dyDescent="0.2"/>
    <row r="2842" customFormat="1" ht="16" customHeight="1" x14ac:dyDescent="0.2"/>
    <row r="2843" customFormat="1" ht="16" customHeight="1" x14ac:dyDescent="0.2"/>
    <row r="2844" customFormat="1" ht="16" customHeight="1" x14ac:dyDescent="0.2"/>
    <row r="2845" customFormat="1" ht="16" customHeight="1" x14ac:dyDescent="0.2"/>
    <row r="2846" customFormat="1" ht="16" customHeight="1" x14ac:dyDescent="0.2"/>
    <row r="2847" customFormat="1" ht="16" customHeight="1" x14ac:dyDescent="0.2"/>
    <row r="2848" customFormat="1" ht="16" customHeight="1" x14ac:dyDescent="0.2"/>
    <row r="2849" customFormat="1" ht="16" customHeight="1" x14ac:dyDescent="0.2"/>
    <row r="2850" customFormat="1" ht="16" customHeight="1" x14ac:dyDescent="0.2"/>
    <row r="2851" customFormat="1" ht="16" customHeight="1" x14ac:dyDescent="0.2"/>
    <row r="2852" customFormat="1" ht="16" customHeight="1" x14ac:dyDescent="0.2"/>
    <row r="2853" customFormat="1" ht="16" customHeight="1" x14ac:dyDescent="0.2"/>
    <row r="2854" customFormat="1" ht="16" customHeight="1" x14ac:dyDescent="0.2"/>
    <row r="2855" customFormat="1" ht="16" customHeight="1" x14ac:dyDescent="0.2"/>
    <row r="2856" customFormat="1" ht="16" customHeight="1" x14ac:dyDescent="0.2"/>
    <row r="2857" customFormat="1" ht="16" customHeight="1" x14ac:dyDescent="0.2"/>
    <row r="2858" customFormat="1" ht="16" customHeight="1" x14ac:dyDescent="0.2"/>
    <row r="2859" customFormat="1" ht="16" customHeight="1" x14ac:dyDescent="0.2"/>
    <row r="2860" customFormat="1" ht="16" customHeight="1" x14ac:dyDescent="0.2"/>
    <row r="2861" customFormat="1" ht="16" customHeight="1" x14ac:dyDescent="0.2"/>
    <row r="2862" customFormat="1" ht="16" customHeight="1" x14ac:dyDescent="0.2"/>
    <row r="2863" customFormat="1" ht="16" customHeight="1" x14ac:dyDescent="0.2"/>
    <row r="2864" customFormat="1" ht="16" customHeight="1" x14ac:dyDescent="0.2"/>
    <row r="2865" customFormat="1" ht="16" customHeight="1" x14ac:dyDescent="0.2"/>
    <row r="2866" customFormat="1" ht="16" customHeight="1" x14ac:dyDescent="0.2"/>
    <row r="2867" customFormat="1" ht="16" customHeight="1" x14ac:dyDescent="0.2"/>
    <row r="2868" customFormat="1" ht="16" customHeight="1" x14ac:dyDescent="0.2"/>
    <row r="2869" customFormat="1" ht="16" customHeight="1" x14ac:dyDescent="0.2"/>
    <row r="2870" customFormat="1" ht="16" customHeight="1" x14ac:dyDescent="0.2"/>
    <row r="2871" customFormat="1" ht="16" customHeight="1" x14ac:dyDescent="0.2"/>
    <row r="2872" customFormat="1" ht="16" customHeight="1" x14ac:dyDescent="0.2"/>
    <row r="2873" customFormat="1" ht="16" customHeight="1" x14ac:dyDescent="0.2"/>
    <row r="2874" customFormat="1" ht="16" customHeight="1" x14ac:dyDescent="0.2"/>
    <row r="2875" customFormat="1" ht="16" customHeight="1" x14ac:dyDescent="0.2"/>
    <row r="2876" customFormat="1" ht="16" customHeight="1" x14ac:dyDescent="0.2"/>
    <row r="2877" customFormat="1" ht="16" customHeight="1" x14ac:dyDescent="0.2"/>
    <row r="2878" customFormat="1" ht="16" customHeight="1" x14ac:dyDescent="0.2"/>
    <row r="2879" customFormat="1" ht="16" customHeight="1" x14ac:dyDescent="0.2"/>
    <row r="2880" customFormat="1" ht="16" customHeight="1" x14ac:dyDescent="0.2"/>
    <row r="2881" customFormat="1" ht="16" customHeight="1" x14ac:dyDescent="0.2"/>
    <row r="2882" customFormat="1" ht="16" customHeight="1" x14ac:dyDescent="0.2"/>
    <row r="2883" customFormat="1" ht="16" customHeight="1" x14ac:dyDescent="0.2"/>
    <row r="2884" customFormat="1" ht="16" customHeight="1" x14ac:dyDescent="0.2"/>
    <row r="2885" customFormat="1" ht="16" customHeight="1" x14ac:dyDescent="0.2"/>
    <row r="2886" customFormat="1" ht="16" customHeight="1" x14ac:dyDescent="0.2"/>
    <row r="2887" customFormat="1" ht="16" customHeight="1" x14ac:dyDescent="0.2"/>
    <row r="2888" customFormat="1" ht="16" customHeight="1" x14ac:dyDescent="0.2"/>
    <row r="2889" customFormat="1" ht="16" customHeight="1" x14ac:dyDescent="0.2"/>
    <row r="2890" customFormat="1" ht="16" customHeight="1" x14ac:dyDescent="0.2"/>
    <row r="2891" customFormat="1" ht="16" customHeight="1" x14ac:dyDescent="0.2"/>
    <row r="2892" customFormat="1" ht="16" customHeight="1" x14ac:dyDescent="0.2"/>
    <row r="2893" customFormat="1" ht="16" customHeight="1" x14ac:dyDescent="0.2"/>
    <row r="2894" customFormat="1" ht="16" customHeight="1" x14ac:dyDescent="0.2"/>
    <row r="2895" customFormat="1" ht="16" customHeight="1" x14ac:dyDescent="0.2"/>
    <row r="2896" customFormat="1" ht="16" customHeight="1" x14ac:dyDescent="0.2"/>
    <row r="2897" customFormat="1" ht="16" customHeight="1" x14ac:dyDescent="0.2"/>
    <row r="2898" customFormat="1" ht="16" customHeight="1" x14ac:dyDescent="0.2"/>
    <row r="2899" customFormat="1" ht="16" customHeight="1" x14ac:dyDescent="0.2"/>
    <row r="2900" customFormat="1" ht="16" customHeight="1" x14ac:dyDescent="0.2"/>
    <row r="2901" customFormat="1" ht="16" customHeight="1" x14ac:dyDescent="0.2"/>
    <row r="2902" customFormat="1" ht="16" customHeight="1" x14ac:dyDescent="0.2"/>
    <row r="2903" customFormat="1" ht="16" customHeight="1" x14ac:dyDescent="0.2"/>
    <row r="2904" customFormat="1" ht="16" customHeight="1" x14ac:dyDescent="0.2"/>
    <row r="2905" customFormat="1" ht="16" customHeight="1" x14ac:dyDescent="0.2"/>
    <row r="2906" customFormat="1" ht="16" customHeight="1" x14ac:dyDescent="0.2"/>
    <row r="2907" customFormat="1" ht="16" customHeight="1" x14ac:dyDescent="0.2"/>
    <row r="2908" customFormat="1" ht="16" customHeight="1" x14ac:dyDescent="0.2"/>
    <row r="2909" customFormat="1" ht="16" customHeight="1" x14ac:dyDescent="0.2"/>
    <row r="2910" customFormat="1" ht="16" customHeight="1" x14ac:dyDescent="0.2"/>
    <row r="2911" customFormat="1" ht="16" customHeight="1" x14ac:dyDescent="0.2"/>
    <row r="2912" customFormat="1" ht="16" customHeight="1" x14ac:dyDescent="0.2"/>
    <row r="2913" customFormat="1" ht="16" customHeight="1" x14ac:dyDescent="0.2"/>
    <row r="2914" customFormat="1" ht="16" customHeight="1" x14ac:dyDescent="0.2"/>
    <row r="2915" customFormat="1" ht="16" customHeight="1" x14ac:dyDescent="0.2"/>
    <row r="2916" customFormat="1" ht="16" customHeight="1" x14ac:dyDescent="0.2"/>
    <row r="2917" customFormat="1" ht="16" customHeight="1" x14ac:dyDescent="0.2"/>
    <row r="2918" customFormat="1" ht="16" customHeight="1" x14ac:dyDescent="0.2"/>
    <row r="2919" customFormat="1" ht="16" customHeight="1" x14ac:dyDescent="0.2"/>
    <row r="2920" customFormat="1" ht="16" customHeight="1" x14ac:dyDescent="0.2"/>
    <row r="2921" customFormat="1" ht="16" customHeight="1" x14ac:dyDescent="0.2"/>
    <row r="2922" customFormat="1" ht="16" customHeight="1" x14ac:dyDescent="0.2"/>
    <row r="2923" customFormat="1" ht="16" customHeight="1" x14ac:dyDescent="0.2"/>
    <row r="2924" customFormat="1" ht="16" customHeight="1" x14ac:dyDescent="0.2"/>
    <row r="2925" customFormat="1" ht="16" customHeight="1" x14ac:dyDescent="0.2"/>
    <row r="2926" customFormat="1" ht="16" customHeight="1" x14ac:dyDescent="0.2"/>
    <row r="2927" customFormat="1" ht="16" customHeight="1" x14ac:dyDescent="0.2"/>
    <row r="2928" customFormat="1" ht="16" customHeight="1" x14ac:dyDescent="0.2"/>
    <row r="2929" customFormat="1" ht="16" customHeight="1" x14ac:dyDescent="0.2"/>
    <row r="2930" customFormat="1" ht="16" customHeight="1" x14ac:dyDescent="0.2"/>
    <row r="2931" customFormat="1" ht="16" customHeight="1" x14ac:dyDescent="0.2"/>
    <row r="2932" customFormat="1" ht="16" customHeight="1" x14ac:dyDescent="0.2"/>
    <row r="2933" customFormat="1" ht="16" customHeight="1" x14ac:dyDescent="0.2"/>
    <row r="2934" customFormat="1" ht="16" customHeight="1" x14ac:dyDescent="0.2"/>
    <row r="2935" customFormat="1" ht="16" customHeight="1" x14ac:dyDescent="0.2"/>
    <row r="2936" customFormat="1" ht="16" customHeight="1" x14ac:dyDescent="0.2"/>
    <row r="2937" customFormat="1" ht="16" customHeight="1" x14ac:dyDescent="0.2"/>
    <row r="2938" customFormat="1" ht="16" customHeight="1" x14ac:dyDescent="0.2"/>
    <row r="2939" customFormat="1" ht="16" customHeight="1" x14ac:dyDescent="0.2"/>
    <row r="2940" customFormat="1" ht="16" customHeight="1" x14ac:dyDescent="0.2"/>
    <row r="2941" customFormat="1" ht="16" customHeight="1" x14ac:dyDescent="0.2"/>
    <row r="2942" customFormat="1" ht="16" customHeight="1" x14ac:dyDescent="0.2"/>
    <row r="2943" customFormat="1" ht="16" customHeight="1" x14ac:dyDescent="0.2"/>
    <row r="2944" customFormat="1" ht="16" customHeight="1" x14ac:dyDescent="0.2"/>
    <row r="2945" customFormat="1" ht="16" customHeight="1" x14ac:dyDescent="0.2"/>
    <row r="2946" customFormat="1" ht="16" customHeight="1" x14ac:dyDescent="0.2"/>
    <row r="2947" customFormat="1" ht="16" customHeight="1" x14ac:dyDescent="0.2"/>
    <row r="2948" customFormat="1" ht="16" customHeight="1" x14ac:dyDescent="0.2"/>
    <row r="2949" customFormat="1" ht="16" customHeight="1" x14ac:dyDescent="0.2"/>
    <row r="2950" customFormat="1" ht="16" customHeight="1" x14ac:dyDescent="0.2"/>
    <row r="2951" customFormat="1" ht="16" customHeight="1" x14ac:dyDescent="0.2"/>
    <row r="2952" customFormat="1" ht="16" customHeight="1" x14ac:dyDescent="0.2"/>
    <row r="2953" customFormat="1" ht="16" customHeight="1" x14ac:dyDescent="0.2"/>
    <row r="2954" customFormat="1" ht="16" customHeight="1" x14ac:dyDescent="0.2"/>
    <row r="2955" customFormat="1" ht="16" customHeight="1" x14ac:dyDescent="0.2"/>
    <row r="2956" customFormat="1" ht="16" customHeight="1" x14ac:dyDescent="0.2"/>
    <row r="2957" customFormat="1" ht="16" customHeight="1" x14ac:dyDescent="0.2"/>
    <row r="2958" customFormat="1" ht="16" customHeight="1" x14ac:dyDescent="0.2"/>
    <row r="2959" customFormat="1" ht="16" customHeight="1" x14ac:dyDescent="0.2"/>
    <row r="2960" customFormat="1" ht="16" customHeight="1" x14ac:dyDescent="0.2"/>
    <row r="2961" customFormat="1" ht="16" customHeight="1" x14ac:dyDescent="0.2"/>
    <row r="2962" customFormat="1" ht="16" customHeight="1" x14ac:dyDescent="0.2"/>
    <row r="2963" customFormat="1" ht="16" customHeight="1" x14ac:dyDescent="0.2"/>
    <row r="2964" customFormat="1" ht="16" customHeight="1" x14ac:dyDescent="0.2"/>
    <row r="2965" customFormat="1" ht="16" customHeight="1" x14ac:dyDescent="0.2"/>
    <row r="2966" customFormat="1" ht="16" customHeight="1" x14ac:dyDescent="0.2"/>
    <row r="2967" customFormat="1" ht="16" customHeight="1" x14ac:dyDescent="0.2"/>
    <row r="2968" customFormat="1" ht="16" customHeight="1" x14ac:dyDescent="0.2"/>
    <row r="2969" customFormat="1" ht="16" customHeight="1" x14ac:dyDescent="0.2"/>
    <row r="2970" customFormat="1" ht="16" customHeight="1" x14ac:dyDescent="0.2"/>
    <row r="2971" customFormat="1" ht="16" customHeight="1" x14ac:dyDescent="0.2"/>
    <row r="2972" customFormat="1" ht="16" customHeight="1" x14ac:dyDescent="0.2"/>
    <row r="2973" customFormat="1" ht="16" customHeight="1" x14ac:dyDescent="0.2"/>
    <row r="2974" customFormat="1" ht="16" customHeight="1" x14ac:dyDescent="0.2"/>
    <row r="2975" customFormat="1" ht="16" customHeight="1" x14ac:dyDescent="0.2"/>
    <row r="2976" customFormat="1" ht="16" customHeight="1" x14ac:dyDescent="0.2"/>
    <row r="2977" customFormat="1" ht="16" customHeight="1" x14ac:dyDescent="0.2"/>
    <row r="2978" customFormat="1" ht="16" customHeight="1" x14ac:dyDescent="0.2"/>
    <row r="2979" customFormat="1" ht="16" customHeight="1" x14ac:dyDescent="0.2"/>
    <row r="2980" customFormat="1" ht="16" customHeight="1" x14ac:dyDescent="0.2"/>
    <row r="2981" customFormat="1" ht="16" customHeight="1" x14ac:dyDescent="0.2"/>
    <row r="2982" customFormat="1" ht="16" customHeight="1" x14ac:dyDescent="0.2"/>
    <row r="2983" customFormat="1" ht="16" customHeight="1" x14ac:dyDescent="0.2"/>
    <row r="2984" customFormat="1" ht="16" customHeight="1" x14ac:dyDescent="0.2"/>
    <row r="2985" customFormat="1" ht="16" customHeight="1" x14ac:dyDescent="0.2"/>
    <row r="2986" customFormat="1" ht="16" customHeight="1" x14ac:dyDescent="0.2"/>
    <row r="2987" customFormat="1" ht="16" customHeight="1" x14ac:dyDescent="0.2"/>
    <row r="2988" customFormat="1" ht="16" customHeight="1" x14ac:dyDescent="0.2"/>
    <row r="2989" customFormat="1" ht="16" customHeight="1" x14ac:dyDescent="0.2"/>
    <row r="2990" customFormat="1" ht="16" customHeight="1" x14ac:dyDescent="0.2"/>
    <row r="2991" customFormat="1" ht="16" customHeight="1" x14ac:dyDescent="0.2"/>
    <row r="2992" customFormat="1" ht="16" customHeight="1" x14ac:dyDescent="0.2"/>
    <row r="2993" customFormat="1" ht="16" customHeight="1" x14ac:dyDescent="0.2"/>
    <row r="2994" customFormat="1" ht="16" customHeight="1" x14ac:dyDescent="0.2"/>
    <row r="2995" customFormat="1" ht="16" customHeight="1" x14ac:dyDescent="0.2"/>
    <row r="2996" customFormat="1" ht="16" customHeight="1" x14ac:dyDescent="0.2"/>
    <row r="2997" customFormat="1" ht="16" customHeight="1" x14ac:dyDescent="0.2"/>
    <row r="2998" customFormat="1" ht="16" customHeight="1" x14ac:dyDescent="0.2"/>
    <row r="2999" customFormat="1" ht="16" customHeight="1" x14ac:dyDescent="0.2"/>
    <row r="3000" customFormat="1" ht="16" customHeight="1" x14ac:dyDescent="0.2"/>
    <row r="3001" customFormat="1" ht="16" customHeight="1" x14ac:dyDescent="0.2"/>
    <row r="3002" customFormat="1" ht="16" customHeight="1" x14ac:dyDescent="0.2"/>
    <row r="3003" customFormat="1" ht="16" customHeight="1" x14ac:dyDescent="0.2"/>
    <row r="3004" customFormat="1" ht="16" customHeight="1" x14ac:dyDescent="0.2"/>
    <row r="3005" customFormat="1" ht="16" customHeight="1" x14ac:dyDescent="0.2"/>
    <row r="3006" customFormat="1" ht="16" customHeight="1" x14ac:dyDescent="0.2"/>
    <row r="3007" customFormat="1" ht="16" customHeight="1" x14ac:dyDescent="0.2"/>
    <row r="3008" customFormat="1" ht="16" customHeight="1" x14ac:dyDescent="0.2"/>
    <row r="3009" customFormat="1" ht="16" customHeight="1" x14ac:dyDescent="0.2"/>
    <row r="3010" customFormat="1" ht="16" customHeight="1" x14ac:dyDescent="0.2"/>
    <row r="3011" customFormat="1" ht="16" customHeight="1" x14ac:dyDescent="0.2"/>
    <row r="3012" customFormat="1" ht="16" customHeight="1" x14ac:dyDescent="0.2"/>
    <row r="3013" customFormat="1" ht="16" customHeight="1" x14ac:dyDescent="0.2"/>
    <row r="3014" customFormat="1" ht="16" customHeight="1" x14ac:dyDescent="0.2"/>
    <row r="3015" customFormat="1" ht="16" customHeight="1" x14ac:dyDescent="0.2"/>
    <row r="3016" customFormat="1" ht="16" customHeight="1" x14ac:dyDescent="0.2"/>
    <row r="3017" customFormat="1" ht="16" customHeight="1" x14ac:dyDescent="0.2"/>
    <row r="3018" customFormat="1" ht="16" customHeight="1" x14ac:dyDescent="0.2"/>
    <row r="3019" customFormat="1" ht="16" customHeight="1" x14ac:dyDescent="0.2"/>
    <row r="3020" customFormat="1" ht="16" customHeight="1" x14ac:dyDescent="0.2"/>
    <row r="3021" customFormat="1" ht="16" customHeight="1" x14ac:dyDescent="0.2"/>
    <row r="3022" customFormat="1" ht="16" customHeight="1" x14ac:dyDescent="0.2"/>
    <row r="3023" customFormat="1" ht="16" customHeight="1" x14ac:dyDescent="0.2"/>
    <row r="3024" customFormat="1" ht="16" customHeight="1" x14ac:dyDescent="0.2"/>
    <row r="3025" customFormat="1" ht="16" customHeight="1" x14ac:dyDescent="0.2"/>
    <row r="3026" customFormat="1" ht="16" customHeight="1" x14ac:dyDescent="0.2"/>
    <row r="3027" customFormat="1" ht="16" customHeight="1" x14ac:dyDescent="0.2"/>
    <row r="3028" customFormat="1" ht="16" customHeight="1" x14ac:dyDescent="0.2"/>
    <row r="3029" customFormat="1" ht="16" customHeight="1" x14ac:dyDescent="0.2"/>
    <row r="3030" customFormat="1" ht="16" customHeight="1" x14ac:dyDescent="0.2"/>
    <row r="3031" customFormat="1" ht="16" customHeight="1" x14ac:dyDescent="0.2"/>
    <row r="3032" customFormat="1" ht="16" customHeight="1" x14ac:dyDescent="0.2"/>
    <row r="3033" customFormat="1" ht="16" customHeight="1" x14ac:dyDescent="0.2"/>
    <row r="3034" customFormat="1" ht="16" customHeight="1" x14ac:dyDescent="0.2"/>
    <row r="3035" customFormat="1" ht="16" customHeight="1" x14ac:dyDescent="0.2"/>
    <row r="3036" customFormat="1" ht="16" customHeight="1" x14ac:dyDescent="0.2"/>
    <row r="3037" customFormat="1" ht="16" customHeight="1" x14ac:dyDescent="0.2"/>
    <row r="3038" customFormat="1" ht="16" customHeight="1" x14ac:dyDescent="0.2"/>
    <row r="3039" customFormat="1" ht="16" customHeight="1" x14ac:dyDescent="0.2"/>
    <row r="3040" customFormat="1" ht="16" customHeight="1" x14ac:dyDescent="0.2"/>
    <row r="3041" customFormat="1" ht="16" customHeight="1" x14ac:dyDescent="0.2"/>
    <row r="3042" customFormat="1" ht="16" customHeight="1" x14ac:dyDescent="0.2"/>
    <row r="3043" customFormat="1" ht="16" customHeight="1" x14ac:dyDescent="0.2"/>
    <row r="3044" customFormat="1" ht="16" customHeight="1" x14ac:dyDescent="0.2"/>
    <row r="3045" customFormat="1" ht="16" customHeight="1" x14ac:dyDescent="0.2"/>
    <row r="3046" customFormat="1" ht="16" customHeight="1" x14ac:dyDescent="0.2"/>
    <row r="3047" customFormat="1" ht="16" customHeight="1" x14ac:dyDescent="0.2"/>
    <row r="3048" customFormat="1" ht="16" customHeight="1" x14ac:dyDescent="0.2"/>
    <row r="3049" customFormat="1" ht="16" customHeight="1" x14ac:dyDescent="0.2"/>
    <row r="3050" customFormat="1" ht="16" customHeight="1" x14ac:dyDescent="0.2"/>
    <row r="3051" customFormat="1" ht="16" customHeight="1" x14ac:dyDescent="0.2"/>
    <row r="3052" customFormat="1" ht="16" customHeight="1" x14ac:dyDescent="0.2"/>
    <row r="3053" customFormat="1" ht="16" customHeight="1" x14ac:dyDescent="0.2"/>
    <row r="3054" customFormat="1" ht="16" customHeight="1" x14ac:dyDescent="0.2"/>
    <row r="3055" customFormat="1" ht="16" customHeight="1" x14ac:dyDescent="0.2"/>
    <row r="3056" customFormat="1" ht="16" customHeight="1" x14ac:dyDescent="0.2"/>
    <row r="3057" customFormat="1" ht="16" customHeight="1" x14ac:dyDescent="0.2"/>
    <row r="3058" customFormat="1" ht="16" customHeight="1" x14ac:dyDescent="0.2"/>
    <row r="3059" customFormat="1" ht="16" customHeight="1" x14ac:dyDescent="0.2"/>
    <row r="3060" customFormat="1" ht="16" customHeight="1" x14ac:dyDescent="0.2"/>
    <row r="3061" customFormat="1" ht="16" customHeight="1" x14ac:dyDescent="0.2"/>
    <row r="3062" customFormat="1" ht="16" customHeight="1" x14ac:dyDescent="0.2"/>
    <row r="3063" customFormat="1" ht="16" customHeight="1" x14ac:dyDescent="0.2"/>
    <row r="3064" customFormat="1" ht="16" customHeight="1" x14ac:dyDescent="0.2"/>
    <row r="3065" customFormat="1" ht="16" customHeight="1" x14ac:dyDescent="0.2"/>
    <row r="3066" customFormat="1" ht="16" customHeight="1" x14ac:dyDescent="0.2"/>
    <row r="3067" customFormat="1" ht="16" customHeight="1" x14ac:dyDescent="0.2"/>
    <row r="3068" customFormat="1" ht="16" customHeight="1" x14ac:dyDescent="0.2"/>
    <row r="3069" customFormat="1" ht="16" customHeight="1" x14ac:dyDescent="0.2"/>
    <row r="3070" customFormat="1" ht="16" customHeight="1" x14ac:dyDescent="0.2"/>
    <row r="3071" customFormat="1" ht="16" customHeight="1" x14ac:dyDescent="0.2"/>
    <row r="3072" customFormat="1" ht="16" customHeight="1" x14ac:dyDescent="0.2"/>
    <row r="3073" customFormat="1" ht="16" customHeight="1" x14ac:dyDescent="0.2"/>
    <row r="3074" customFormat="1" ht="16" customHeight="1" x14ac:dyDescent="0.2"/>
    <row r="3075" customFormat="1" ht="16" customHeight="1" x14ac:dyDescent="0.2"/>
    <row r="3076" customFormat="1" ht="16" customHeight="1" x14ac:dyDescent="0.2"/>
    <row r="3077" customFormat="1" ht="16" customHeight="1" x14ac:dyDescent="0.2"/>
    <row r="3078" customFormat="1" ht="16" customHeight="1" x14ac:dyDescent="0.2"/>
    <row r="3079" customFormat="1" ht="16" customHeight="1" x14ac:dyDescent="0.2"/>
    <row r="3080" customFormat="1" ht="16" customHeight="1" x14ac:dyDescent="0.2"/>
    <row r="3081" customFormat="1" ht="16" customHeight="1" x14ac:dyDescent="0.2"/>
    <row r="3082" customFormat="1" ht="16" customHeight="1" x14ac:dyDescent="0.2"/>
    <row r="3083" customFormat="1" ht="16" customHeight="1" x14ac:dyDescent="0.2"/>
    <row r="3084" customFormat="1" ht="16" customHeight="1" x14ac:dyDescent="0.2"/>
    <row r="3085" customFormat="1" ht="16" customHeight="1" x14ac:dyDescent="0.2"/>
    <row r="3086" customFormat="1" ht="16" customHeight="1" x14ac:dyDescent="0.2"/>
    <row r="3087" customFormat="1" ht="16" customHeight="1" x14ac:dyDescent="0.2"/>
    <row r="3088" customFormat="1" ht="16" customHeight="1" x14ac:dyDescent="0.2"/>
    <row r="3089" customFormat="1" ht="16" customHeight="1" x14ac:dyDescent="0.2"/>
    <row r="3090" customFormat="1" ht="16" customHeight="1" x14ac:dyDescent="0.2"/>
    <row r="3091" customFormat="1" ht="16" customHeight="1" x14ac:dyDescent="0.2"/>
    <row r="3092" customFormat="1" ht="16" customHeight="1" x14ac:dyDescent="0.2"/>
    <row r="3093" customFormat="1" ht="16" customHeight="1" x14ac:dyDescent="0.2"/>
    <row r="3094" customFormat="1" ht="16" customHeight="1" x14ac:dyDescent="0.2"/>
    <row r="3095" customFormat="1" ht="16" customHeight="1" x14ac:dyDescent="0.2"/>
    <row r="3096" customFormat="1" ht="16" customHeight="1" x14ac:dyDescent="0.2"/>
    <row r="3097" customFormat="1" ht="16" customHeight="1" x14ac:dyDescent="0.2"/>
    <row r="3098" customFormat="1" ht="16" customHeight="1" x14ac:dyDescent="0.2"/>
    <row r="3099" customFormat="1" ht="16" customHeight="1" x14ac:dyDescent="0.2"/>
    <row r="3100" customFormat="1" ht="16" customHeight="1" x14ac:dyDescent="0.2"/>
    <row r="3101" customFormat="1" ht="16" customHeight="1" x14ac:dyDescent="0.2"/>
    <row r="3102" customFormat="1" ht="16" customHeight="1" x14ac:dyDescent="0.2"/>
    <row r="3103" customFormat="1" ht="16" customHeight="1" x14ac:dyDescent="0.2"/>
    <row r="3104" customFormat="1" ht="16" customHeight="1" x14ac:dyDescent="0.2"/>
    <row r="3105" customFormat="1" ht="16" customHeight="1" x14ac:dyDescent="0.2"/>
    <row r="3106" customFormat="1" ht="16" customHeight="1" x14ac:dyDescent="0.2"/>
    <row r="3107" customFormat="1" ht="16" customHeight="1" x14ac:dyDescent="0.2"/>
    <row r="3108" customFormat="1" ht="16" customHeight="1" x14ac:dyDescent="0.2"/>
    <row r="3109" customFormat="1" ht="16" customHeight="1" x14ac:dyDescent="0.2"/>
    <row r="3110" customFormat="1" ht="16" customHeight="1" x14ac:dyDescent="0.2"/>
    <row r="3111" customFormat="1" ht="16" customHeight="1" x14ac:dyDescent="0.2"/>
    <row r="3112" customFormat="1" ht="16" customHeight="1" x14ac:dyDescent="0.2"/>
    <row r="3113" customFormat="1" ht="16" customHeight="1" x14ac:dyDescent="0.2"/>
    <row r="3114" customFormat="1" ht="16" customHeight="1" x14ac:dyDescent="0.2"/>
    <row r="3115" customFormat="1" ht="16" customHeight="1" x14ac:dyDescent="0.2"/>
    <row r="3116" customFormat="1" ht="16" customHeight="1" x14ac:dyDescent="0.2"/>
    <row r="3117" customFormat="1" ht="16" customHeight="1" x14ac:dyDescent="0.2"/>
    <row r="3118" customFormat="1" ht="16" customHeight="1" x14ac:dyDescent="0.2"/>
    <row r="3119" customFormat="1" ht="16" customHeight="1" x14ac:dyDescent="0.2"/>
    <row r="3120" customFormat="1" ht="16" customHeight="1" x14ac:dyDescent="0.2"/>
    <row r="3121" customFormat="1" ht="16" customHeight="1" x14ac:dyDescent="0.2"/>
    <row r="3122" customFormat="1" ht="16" customHeight="1" x14ac:dyDescent="0.2"/>
    <row r="3123" customFormat="1" ht="16" customHeight="1" x14ac:dyDescent="0.2"/>
    <row r="3124" customFormat="1" ht="16" customHeight="1" x14ac:dyDescent="0.2"/>
    <row r="3125" customFormat="1" ht="16" customHeight="1" x14ac:dyDescent="0.2"/>
    <row r="3126" customFormat="1" ht="16" customHeight="1" x14ac:dyDescent="0.2"/>
    <row r="3127" customFormat="1" ht="16" customHeight="1" x14ac:dyDescent="0.2"/>
    <row r="3128" customFormat="1" ht="16" customHeight="1" x14ac:dyDescent="0.2"/>
    <row r="3129" customFormat="1" ht="16" customHeight="1" x14ac:dyDescent="0.2"/>
    <row r="3130" customFormat="1" ht="16" customHeight="1" x14ac:dyDescent="0.2"/>
    <row r="3131" customFormat="1" ht="16" customHeight="1" x14ac:dyDescent="0.2"/>
    <row r="3132" customFormat="1" ht="16" customHeight="1" x14ac:dyDescent="0.2"/>
    <row r="3133" customFormat="1" ht="16" customHeight="1" x14ac:dyDescent="0.2"/>
    <row r="3134" customFormat="1" ht="16" customHeight="1" x14ac:dyDescent="0.2"/>
    <row r="3135" customFormat="1" ht="16" customHeight="1" x14ac:dyDescent="0.2"/>
    <row r="3136" customFormat="1" ht="16" customHeight="1" x14ac:dyDescent="0.2"/>
    <row r="3137" customFormat="1" ht="16" customHeight="1" x14ac:dyDescent="0.2"/>
    <row r="3138" customFormat="1" ht="16" customHeight="1" x14ac:dyDescent="0.2"/>
    <row r="3139" customFormat="1" ht="16" customHeight="1" x14ac:dyDescent="0.2"/>
    <row r="3140" customFormat="1" ht="16" customHeight="1" x14ac:dyDescent="0.2"/>
    <row r="3141" customFormat="1" ht="16" customHeight="1" x14ac:dyDescent="0.2"/>
    <row r="3142" customFormat="1" ht="16" customHeight="1" x14ac:dyDescent="0.2"/>
    <row r="3143" customFormat="1" ht="16" customHeight="1" x14ac:dyDescent="0.2"/>
    <row r="3144" customFormat="1" ht="16" customHeight="1" x14ac:dyDescent="0.2"/>
    <row r="3145" customFormat="1" ht="16" customHeight="1" x14ac:dyDescent="0.2"/>
    <row r="3146" customFormat="1" ht="16" customHeight="1" x14ac:dyDescent="0.2"/>
    <row r="3147" customFormat="1" ht="16" customHeight="1" x14ac:dyDescent="0.2"/>
    <row r="3148" customFormat="1" ht="16" customHeight="1" x14ac:dyDescent="0.2"/>
    <row r="3149" customFormat="1" ht="16" customHeight="1" x14ac:dyDescent="0.2"/>
    <row r="3150" customFormat="1" ht="16" customHeight="1" x14ac:dyDescent="0.2"/>
    <row r="3151" customFormat="1" ht="16" customHeight="1" x14ac:dyDescent="0.2"/>
    <row r="3152" customFormat="1" ht="16" customHeight="1" x14ac:dyDescent="0.2"/>
    <row r="3153" customFormat="1" ht="16" customHeight="1" x14ac:dyDescent="0.2"/>
    <row r="3154" customFormat="1" ht="16" customHeight="1" x14ac:dyDescent="0.2"/>
    <row r="3155" customFormat="1" ht="16" customHeight="1" x14ac:dyDescent="0.2"/>
    <row r="3156" customFormat="1" ht="16" customHeight="1" x14ac:dyDescent="0.2"/>
    <row r="3157" customFormat="1" ht="16" customHeight="1" x14ac:dyDescent="0.2"/>
    <row r="3158" customFormat="1" ht="16" customHeight="1" x14ac:dyDescent="0.2"/>
    <row r="3159" customFormat="1" ht="16" customHeight="1" x14ac:dyDescent="0.2"/>
    <row r="3160" customFormat="1" ht="16" customHeight="1" x14ac:dyDescent="0.2"/>
    <row r="3161" customFormat="1" ht="16" customHeight="1" x14ac:dyDescent="0.2"/>
    <row r="3162" customFormat="1" ht="16" customHeight="1" x14ac:dyDescent="0.2"/>
    <row r="3163" customFormat="1" ht="16" customHeight="1" x14ac:dyDescent="0.2"/>
    <row r="3164" customFormat="1" ht="16" customHeight="1" x14ac:dyDescent="0.2"/>
    <row r="3165" customFormat="1" ht="16" customHeight="1" x14ac:dyDescent="0.2"/>
    <row r="3166" customFormat="1" ht="16" customHeight="1" x14ac:dyDescent="0.2"/>
    <row r="3167" customFormat="1" ht="16" customHeight="1" x14ac:dyDescent="0.2"/>
    <row r="3168" customFormat="1" ht="16" customHeight="1" x14ac:dyDescent="0.2"/>
    <row r="3169" customFormat="1" ht="16" customHeight="1" x14ac:dyDescent="0.2"/>
    <row r="3170" customFormat="1" ht="16" customHeight="1" x14ac:dyDescent="0.2"/>
    <row r="3171" customFormat="1" ht="16" customHeight="1" x14ac:dyDescent="0.2"/>
    <row r="3172" customFormat="1" ht="16" customHeight="1" x14ac:dyDescent="0.2"/>
    <row r="3173" customFormat="1" ht="16" customHeight="1" x14ac:dyDescent="0.2"/>
    <row r="3174" customFormat="1" ht="16" customHeight="1" x14ac:dyDescent="0.2"/>
    <row r="3175" customFormat="1" ht="16" customHeight="1" x14ac:dyDescent="0.2"/>
    <row r="3176" customFormat="1" ht="16" customHeight="1" x14ac:dyDescent="0.2"/>
    <row r="3177" customFormat="1" ht="16" customHeight="1" x14ac:dyDescent="0.2"/>
    <row r="3178" customFormat="1" ht="16" customHeight="1" x14ac:dyDescent="0.2"/>
    <row r="3179" customFormat="1" ht="16" customHeight="1" x14ac:dyDescent="0.2"/>
    <row r="3180" customFormat="1" ht="16" customHeight="1" x14ac:dyDescent="0.2"/>
    <row r="3181" customFormat="1" ht="16" customHeight="1" x14ac:dyDescent="0.2"/>
    <row r="3182" customFormat="1" ht="16" customHeight="1" x14ac:dyDescent="0.2"/>
    <row r="3183" customFormat="1" ht="16" customHeight="1" x14ac:dyDescent="0.2"/>
    <row r="3184" customFormat="1" ht="16" customHeight="1" x14ac:dyDescent="0.2"/>
    <row r="3185" customFormat="1" ht="16" customHeight="1" x14ac:dyDescent="0.2"/>
    <row r="3186" customFormat="1" ht="16" customHeight="1" x14ac:dyDescent="0.2"/>
    <row r="3187" customFormat="1" ht="16" customHeight="1" x14ac:dyDescent="0.2"/>
    <row r="3188" customFormat="1" ht="16" customHeight="1" x14ac:dyDescent="0.2"/>
    <row r="3189" customFormat="1" ht="16" customHeight="1" x14ac:dyDescent="0.2"/>
    <row r="3190" customFormat="1" ht="16" customHeight="1" x14ac:dyDescent="0.2"/>
    <row r="3191" customFormat="1" ht="16" customHeight="1" x14ac:dyDescent="0.2"/>
    <row r="3192" customFormat="1" ht="16" customHeight="1" x14ac:dyDescent="0.2"/>
    <row r="3193" customFormat="1" ht="16" customHeight="1" x14ac:dyDescent="0.2"/>
    <row r="3194" customFormat="1" ht="16" customHeight="1" x14ac:dyDescent="0.2"/>
    <row r="3195" customFormat="1" ht="16" customHeight="1" x14ac:dyDescent="0.2"/>
    <row r="3196" customFormat="1" ht="16" customHeight="1" x14ac:dyDescent="0.2"/>
    <row r="3197" customFormat="1" ht="16" customHeight="1" x14ac:dyDescent="0.2"/>
    <row r="3198" customFormat="1" ht="16" customHeight="1" x14ac:dyDescent="0.2"/>
    <row r="3199" customFormat="1" ht="16" customHeight="1" x14ac:dyDescent="0.2"/>
    <row r="3200" customFormat="1" ht="16" customHeight="1" x14ac:dyDescent="0.2"/>
    <row r="3201" customFormat="1" ht="16" customHeight="1" x14ac:dyDescent="0.2"/>
    <row r="3202" customFormat="1" ht="16" customHeight="1" x14ac:dyDescent="0.2"/>
    <row r="3203" customFormat="1" ht="16" customHeight="1" x14ac:dyDescent="0.2"/>
    <row r="3204" customFormat="1" ht="16" customHeight="1" x14ac:dyDescent="0.2"/>
    <row r="3205" customFormat="1" ht="16" customHeight="1" x14ac:dyDescent="0.2"/>
    <row r="3206" customFormat="1" ht="16" customHeight="1" x14ac:dyDescent="0.2"/>
    <row r="3207" customFormat="1" ht="16" customHeight="1" x14ac:dyDescent="0.2"/>
    <row r="3208" customFormat="1" ht="16" customHeight="1" x14ac:dyDescent="0.2"/>
    <row r="3209" customFormat="1" ht="16" customHeight="1" x14ac:dyDescent="0.2"/>
    <row r="3210" customFormat="1" ht="16" customHeight="1" x14ac:dyDescent="0.2"/>
    <row r="3211" customFormat="1" ht="16" customHeight="1" x14ac:dyDescent="0.2"/>
    <row r="3212" customFormat="1" ht="16" customHeight="1" x14ac:dyDescent="0.2"/>
    <row r="3213" customFormat="1" ht="16" customHeight="1" x14ac:dyDescent="0.2"/>
    <row r="3214" customFormat="1" ht="16" customHeight="1" x14ac:dyDescent="0.2"/>
    <row r="3215" customFormat="1" ht="16" customHeight="1" x14ac:dyDescent="0.2"/>
    <row r="3216" customFormat="1" ht="16" customHeight="1" x14ac:dyDescent="0.2"/>
    <row r="3217" customFormat="1" ht="16" customHeight="1" x14ac:dyDescent="0.2"/>
    <row r="3218" customFormat="1" ht="16" customHeight="1" x14ac:dyDescent="0.2"/>
    <row r="3219" customFormat="1" ht="16" customHeight="1" x14ac:dyDescent="0.2"/>
    <row r="3220" customFormat="1" ht="16" customHeight="1" x14ac:dyDescent="0.2"/>
    <row r="3221" customFormat="1" ht="16" customHeight="1" x14ac:dyDescent="0.2"/>
    <row r="3222" customFormat="1" ht="16" customHeight="1" x14ac:dyDescent="0.2"/>
    <row r="3223" customFormat="1" ht="16" customHeight="1" x14ac:dyDescent="0.2"/>
    <row r="3224" customFormat="1" ht="16" customHeight="1" x14ac:dyDescent="0.2"/>
    <row r="3225" customFormat="1" ht="16" customHeight="1" x14ac:dyDescent="0.2"/>
    <row r="3226" customFormat="1" ht="16" customHeight="1" x14ac:dyDescent="0.2"/>
    <row r="3227" customFormat="1" ht="16" customHeight="1" x14ac:dyDescent="0.2"/>
    <row r="3228" customFormat="1" ht="16" customHeight="1" x14ac:dyDescent="0.2"/>
    <row r="3229" customFormat="1" ht="16" customHeight="1" x14ac:dyDescent="0.2"/>
    <row r="3230" customFormat="1" ht="16" customHeight="1" x14ac:dyDescent="0.2"/>
    <row r="3231" customFormat="1" ht="16" customHeight="1" x14ac:dyDescent="0.2"/>
    <row r="3232" customFormat="1" ht="16" customHeight="1" x14ac:dyDescent="0.2"/>
    <row r="3233" customFormat="1" ht="16" customHeight="1" x14ac:dyDescent="0.2"/>
    <row r="3234" customFormat="1" ht="16" customHeight="1" x14ac:dyDescent="0.2"/>
    <row r="3235" customFormat="1" ht="16" customHeight="1" x14ac:dyDescent="0.2"/>
    <row r="3236" customFormat="1" ht="16" customHeight="1" x14ac:dyDescent="0.2"/>
    <row r="3237" customFormat="1" ht="16" customHeight="1" x14ac:dyDescent="0.2"/>
    <row r="3238" customFormat="1" ht="16" customHeight="1" x14ac:dyDescent="0.2"/>
    <row r="3239" customFormat="1" ht="16" customHeight="1" x14ac:dyDescent="0.2"/>
    <row r="3240" customFormat="1" ht="16" customHeight="1" x14ac:dyDescent="0.2"/>
    <row r="3241" customFormat="1" ht="16" customHeight="1" x14ac:dyDescent="0.2"/>
    <row r="3242" customFormat="1" ht="16" customHeight="1" x14ac:dyDescent="0.2"/>
    <row r="3243" customFormat="1" ht="16" customHeight="1" x14ac:dyDescent="0.2"/>
    <row r="3244" customFormat="1" ht="16" customHeight="1" x14ac:dyDescent="0.2"/>
    <row r="3245" customFormat="1" ht="16" customHeight="1" x14ac:dyDescent="0.2"/>
    <row r="3246" customFormat="1" ht="16" customHeight="1" x14ac:dyDescent="0.2"/>
    <row r="3247" customFormat="1" ht="16" customHeight="1" x14ac:dyDescent="0.2"/>
    <row r="3248" customFormat="1" ht="16" customHeight="1" x14ac:dyDescent="0.2"/>
    <row r="3249" customFormat="1" ht="16" customHeight="1" x14ac:dyDescent="0.2"/>
    <row r="3250" customFormat="1" ht="16" customHeight="1" x14ac:dyDescent="0.2"/>
    <row r="3251" customFormat="1" ht="16" customHeight="1" x14ac:dyDescent="0.2"/>
    <row r="3252" customFormat="1" ht="16" customHeight="1" x14ac:dyDescent="0.2"/>
    <row r="3253" customFormat="1" ht="16" customHeight="1" x14ac:dyDescent="0.2"/>
    <row r="3254" customFormat="1" ht="16" customHeight="1" x14ac:dyDescent="0.2"/>
    <row r="3255" customFormat="1" ht="16" customHeight="1" x14ac:dyDescent="0.2"/>
    <row r="3256" customFormat="1" ht="16" customHeight="1" x14ac:dyDescent="0.2"/>
    <row r="3257" customFormat="1" ht="16" customHeight="1" x14ac:dyDescent="0.2"/>
    <row r="3258" customFormat="1" ht="16" customHeight="1" x14ac:dyDescent="0.2"/>
    <row r="3259" customFormat="1" ht="16" customHeight="1" x14ac:dyDescent="0.2"/>
    <row r="3260" customFormat="1" ht="16" customHeight="1" x14ac:dyDescent="0.2"/>
    <row r="3261" customFormat="1" ht="16" customHeight="1" x14ac:dyDescent="0.2"/>
    <row r="3262" customFormat="1" ht="16" customHeight="1" x14ac:dyDescent="0.2"/>
    <row r="3263" customFormat="1" ht="16" customHeight="1" x14ac:dyDescent="0.2"/>
    <row r="3264" customFormat="1" ht="16" customHeight="1" x14ac:dyDescent="0.2"/>
    <row r="3265" customFormat="1" ht="16" customHeight="1" x14ac:dyDescent="0.2"/>
    <row r="3266" customFormat="1" ht="16" customHeight="1" x14ac:dyDescent="0.2"/>
    <row r="3267" customFormat="1" ht="16" customHeight="1" x14ac:dyDescent="0.2"/>
    <row r="3268" customFormat="1" ht="16" customHeight="1" x14ac:dyDescent="0.2"/>
    <row r="3269" customFormat="1" ht="16" customHeight="1" x14ac:dyDescent="0.2"/>
    <row r="3270" customFormat="1" ht="16" customHeight="1" x14ac:dyDescent="0.2"/>
    <row r="3271" customFormat="1" ht="16" customHeight="1" x14ac:dyDescent="0.2"/>
    <row r="3272" customFormat="1" ht="16" customHeight="1" x14ac:dyDescent="0.2"/>
    <row r="3273" customFormat="1" ht="16" customHeight="1" x14ac:dyDescent="0.2"/>
    <row r="3274" customFormat="1" ht="16" customHeight="1" x14ac:dyDescent="0.2"/>
    <row r="3275" customFormat="1" ht="16" customHeight="1" x14ac:dyDescent="0.2"/>
    <row r="3276" customFormat="1" ht="16" customHeight="1" x14ac:dyDescent="0.2"/>
    <row r="3277" customFormat="1" ht="16" customHeight="1" x14ac:dyDescent="0.2"/>
    <row r="3278" customFormat="1" ht="16" customHeight="1" x14ac:dyDescent="0.2"/>
    <row r="3279" customFormat="1" ht="16" customHeight="1" x14ac:dyDescent="0.2"/>
    <row r="3280" customFormat="1" ht="16" customHeight="1" x14ac:dyDescent="0.2"/>
    <row r="3281" customFormat="1" ht="16" customHeight="1" x14ac:dyDescent="0.2"/>
    <row r="3282" customFormat="1" ht="16" customHeight="1" x14ac:dyDescent="0.2"/>
    <row r="3283" customFormat="1" ht="16" customHeight="1" x14ac:dyDescent="0.2"/>
    <row r="3284" customFormat="1" ht="16" customHeight="1" x14ac:dyDescent="0.2"/>
    <row r="3285" customFormat="1" ht="16" customHeight="1" x14ac:dyDescent="0.2"/>
    <row r="3286" customFormat="1" ht="16" customHeight="1" x14ac:dyDescent="0.2"/>
    <row r="3287" customFormat="1" ht="16" customHeight="1" x14ac:dyDescent="0.2"/>
    <row r="3288" customFormat="1" ht="16" customHeight="1" x14ac:dyDescent="0.2"/>
    <row r="3289" customFormat="1" ht="16" customHeight="1" x14ac:dyDescent="0.2"/>
    <row r="3290" customFormat="1" ht="16" customHeight="1" x14ac:dyDescent="0.2"/>
    <row r="3291" customFormat="1" ht="16" customHeight="1" x14ac:dyDescent="0.2"/>
    <row r="3292" customFormat="1" ht="16" customHeight="1" x14ac:dyDescent="0.2"/>
    <row r="3293" customFormat="1" ht="16" customHeight="1" x14ac:dyDescent="0.2"/>
    <row r="3294" customFormat="1" ht="16" customHeight="1" x14ac:dyDescent="0.2"/>
    <row r="3295" customFormat="1" ht="16" customHeight="1" x14ac:dyDescent="0.2"/>
    <row r="3296" customFormat="1" ht="16" customHeight="1" x14ac:dyDescent="0.2"/>
    <row r="3297" customFormat="1" ht="16" customHeight="1" x14ac:dyDescent="0.2"/>
    <row r="3298" customFormat="1" ht="16" customHeight="1" x14ac:dyDescent="0.2"/>
    <row r="3299" customFormat="1" ht="16" customHeight="1" x14ac:dyDescent="0.2"/>
    <row r="3300" customFormat="1" ht="16" customHeight="1" x14ac:dyDescent="0.2"/>
    <row r="3301" customFormat="1" ht="16" customHeight="1" x14ac:dyDescent="0.2"/>
    <row r="3302" customFormat="1" ht="16" customHeight="1" x14ac:dyDescent="0.2"/>
    <row r="3303" customFormat="1" ht="16" customHeight="1" x14ac:dyDescent="0.2"/>
    <row r="3304" customFormat="1" ht="16" customHeight="1" x14ac:dyDescent="0.2"/>
    <row r="3305" customFormat="1" ht="16" customHeight="1" x14ac:dyDescent="0.2"/>
    <row r="3306" customFormat="1" ht="16" customHeight="1" x14ac:dyDescent="0.2"/>
    <row r="3307" customFormat="1" ht="16" customHeight="1" x14ac:dyDescent="0.2"/>
    <row r="3308" customFormat="1" ht="16" customHeight="1" x14ac:dyDescent="0.2"/>
    <row r="3309" customFormat="1" ht="16" customHeight="1" x14ac:dyDescent="0.2"/>
    <row r="3310" customFormat="1" ht="16" customHeight="1" x14ac:dyDescent="0.2"/>
    <row r="3311" customFormat="1" ht="16" customHeight="1" x14ac:dyDescent="0.2"/>
    <row r="3312" customFormat="1" ht="16" customHeight="1" x14ac:dyDescent="0.2"/>
    <row r="3313" customFormat="1" ht="16" customHeight="1" x14ac:dyDescent="0.2"/>
    <row r="3314" customFormat="1" ht="16" customHeight="1" x14ac:dyDescent="0.2"/>
    <row r="3315" customFormat="1" ht="16" customHeight="1" x14ac:dyDescent="0.2"/>
    <row r="3316" customFormat="1" ht="16" customHeight="1" x14ac:dyDescent="0.2"/>
    <row r="3317" customFormat="1" ht="16" customHeight="1" x14ac:dyDescent="0.2"/>
    <row r="3318" customFormat="1" ht="16" customHeight="1" x14ac:dyDescent="0.2"/>
    <row r="3319" customFormat="1" ht="16" customHeight="1" x14ac:dyDescent="0.2"/>
    <row r="3320" customFormat="1" ht="16" customHeight="1" x14ac:dyDescent="0.2"/>
    <row r="3321" customFormat="1" ht="16" customHeight="1" x14ac:dyDescent="0.2"/>
    <row r="3322" customFormat="1" ht="16" customHeight="1" x14ac:dyDescent="0.2"/>
    <row r="3323" customFormat="1" ht="16" customHeight="1" x14ac:dyDescent="0.2"/>
    <row r="3324" customFormat="1" ht="16" customHeight="1" x14ac:dyDescent="0.2"/>
    <row r="3325" customFormat="1" ht="16" customHeight="1" x14ac:dyDescent="0.2"/>
    <row r="3326" customFormat="1" ht="16" customHeight="1" x14ac:dyDescent="0.2"/>
    <row r="3327" customFormat="1" ht="16" customHeight="1" x14ac:dyDescent="0.2"/>
    <row r="3328" customFormat="1" ht="16" customHeight="1" x14ac:dyDescent="0.2"/>
    <row r="3329" customFormat="1" ht="16" customHeight="1" x14ac:dyDescent="0.2"/>
    <row r="3330" customFormat="1" ht="16" customHeight="1" x14ac:dyDescent="0.2"/>
    <row r="3331" customFormat="1" ht="16" customHeight="1" x14ac:dyDescent="0.2"/>
    <row r="3332" customFormat="1" ht="16" customHeight="1" x14ac:dyDescent="0.2"/>
    <row r="3333" customFormat="1" ht="16" customHeight="1" x14ac:dyDescent="0.2"/>
    <row r="3334" customFormat="1" ht="16" customHeight="1" x14ac:dyDescent="0.2"/>
    <row r="3335" customFormat="1" ht="16" customHeight="1" x14ac:dyDescent="0.2"/>
    <row r="3336" customFormat="1" ht="16" customHeight="1" x14ac:dyDescent="0.2"/>
    <row r="3337" customFormat="1" ht="16" customHeight="1" x14ac:dyDescent="0.2"/>
    <row r="3338" customFormat="1" ht="16" customHeight="1" x14ac:dyDescent="0.2"/>
    <row r="3339" customFormat="1" ht="16" customHeight="1" x14ac:dyDescent="0.2"/>
    <row r="3340" customFormat="1" ht="16" customHeight="1" x14ac:dyDescent="0.2"/>
    <row r="3341" customFormat="1" ht="16" customHeight="1" x14ac:dyDescent="0.2"/>
    <row r="3342" customFormat="1" ht="16" customHeight="1" x14ac:dyDescent="0.2"/>
    <row r="3343" customFormat="1" ht="16" customHeight="1" x14ac:dyDescent="0.2"/>
    <row r="3344" customFormat="1" ht="16" customHeight="1" x14ac:dyDescent="0.2"/>
    <row r="3345" customFormat="1" ht="16" customHeight="1" x14ac:dyDescent="0.2"/>
    <row r="3346" customFormat="1" ht="16" customHeight="1" x14ac:dyDescent="0.2"/>
    <row r="3347" customFormat="1" ht="16" customHeight="1" x14ac:dyDescent="0.2"/>
    <row r="3348" customFormat="1" ht="16" customHeight="1" x14ac:dyDescent="0.2"/>
    <row r="3349" customFormat="1" ht="16" customHeight="1" x14ac:dyDescent="0.2"/>
    <row r="3350" customFormat="1" ht="16" customHeight="1" x14ac:dyDescent="0.2"/>
    <row r="3351" customFormat="1" ht="16" customHeight="1" x14ac:dyDescent="0.2"/>
    <row r="3352" customFormat="1" ht="16" customHeight="1" x14ac:dyDescent="0.2"/>
    <row r="3353" customFormat="1" ht="16" customHeight="1" x14ac:dyDescent="0.2"/>
    <row r="3354" customFormat="1" ht="16" customHeight="1" x14ac:dyDescent="0.2"/>
    <row r="3355" customFormat="1" ht="16" customHeight="1" x14ac:dyDescent="0.2"/>
    <row r="3356" customFormat="1" ht="16" customHeight="1" x14ac:dyDescent="0.2"/>
    <row r="3357" customFormat="1" ht="16" customHeight="1" x14ac:dyDescent="0.2"/>
    <row r="3358" customFormat="1" ht="16" customHeight="1" x14ac:dyDescent="0.2"/>
    <row r="3359" customFormat="1" ht="16" customHeight="1" x14ac:dyDescent="0.2"/>
    <row r="3360" customFormat="1" ht="16" customHeight="1" x14ac:dyDescent="0.2"/>
    <row r="3361" customFormat="1" ht="16" customHeight="1" x14ac:dyDescent="0.2"/>
    <row r="3362" customFormat="1" ht="16" customHeight="1" x14ac:dyDescent="0.2"/>
    <row r="3363" customFormat="1" ht="16" customHeight="1" x14ac:dyDescent="0.2"/>
    <row r="3364" customFormat="1" ht="16" customHeight="1" x14ac:dyDescent="0.2"/>
    <row r="3365" customFormat="1" ht="16" customHeight="1" x14ac:dyDescent="0.2"/>
    <row r="3366" customFormat="1" ht="16" customHeight="1" x14ac:dyDescent="0.2"/>
    <row r="3367" customFormat="1" ht="16" customHeight="1" x14ac:dyDescent="0.2"/>
    <row r="3368" customFormat="1" ht="16" customHeight="1" x14ac:dyDescent="0.2"/>
    <row r="3369" customFormat="1" ht="16" customHeight="1" x14ac:dyDescent="0.2"/>
    <row r="3370" customFormat="1" ht="16" customHeight="1" x14ac:dyDescent="0.2"/>
    <row r="3371" customFormat="1" ht="16" customHeight="1" x14ac:dyDescent="0.2"/>
    <row r="3372" customFormat="1" ht="16" customHeight="1" x14ac:dyDescent="0.2"/>
    <row r="3373" customFormat="1" ht="16" customHeight="1" x14ac:dyDescent="0.2"/>
    <row r="3374" customFormat="1" ht="16" customHeight="1" x14ac:dyDescent="0.2"/>
    <row r="3375" customFormat="1" ht="16" customHeight="1" x14ac:dyDescent="0.2"/>
    <row r="3376" customFormat="1" ht="16" customHeight="1" x14ac:dyDescent="0.2"/>
    <row r="3377" customFormat="1" ht="16" customHeight="1" x14ac:dyDescent="0.2"/>
    <row r="3378" customFormat="1" ht="16" customHeight="1" x14ac:dyDescent="0.2"/>
    <row r="3379" customFormat="1" ht="16" customHeight="1" x14ac:dyDescent="0.2"/>
    <row r="3380" customFormat="1" ht="16" customHeight="1" x14ac:dyDescent="0.2"/>
    <row r="3381" customFormat="1" ht="16" customHeight="1" x14ac:dyDescent="0.2"/>
    <row r="3382" customFormat="1" ht="16" customHeight="1" x14ac:dyDescent="0.2"/>
    <row r="3383" customFormat="1" ht="16" customHeight="1" x14ac:dyDescent="0.2"/>
    <row r="3384" customFormat="1" ht="16" customHeight="1" x14ac:dyDescent="0.2"/>
    <row r="3385" customFormat="1" ht="16" customHeight="1" x14ac:dyDescent="0.2"/>
    <row r="3386" customFormat="1" ht="16" customHeight="1" x14ac:dyDescent="0.2"/>
    <row r="3387" customFormat="1" ht="16" customHeight="1" x14ac:dyDescent="0.2"/>
    <row r="3388" customFormat="1" ht="16" customHeight="1" x14ac:dyDescent="0.2"/>
    <row r="3389" customFormat="1" ht="16" customHeight="1" x14ac:dyDescent="0.2"/>
    <row r="3390" customFormat="1" ht="16" customHeight="1" x14ac:dyDescent="0.2"/>
    <row r="3391" customFormat="1" ht="16" customHeight="1" x14ac:dyDescent="0.2"/>
    <row r="3392" customFormat="1" ht="16" customHeight="1" x14ac:dyDescent="0.2"/>
    <row r="3393" customFormat="1" ht="16" customHeight="1" x14ac:dyDescent="0.2"/>
    <row r="3394" customFormat="1" ht="16" customHeight="1" x14ac:dyDescent="0.2"/>
    <row r="3395" customFormat="1" ht="16" customHeight="1" x14ac:dyDescent="0.2"/>
    <row r="3396" customFormat="1" ht="16" customHeight="1" x14ac:dyDescent="0.2"/>
    <row r="3397" customFormat="1" ht="16" customHeight="1" x14ac:dyDescent="0.2"/>
    <row r="3398" customFormat="1" ht="16" customHeight="1" x14ac:dyDescent="0.2"/>
    <row r="3399" customFormat="1" ht="16" customHeight="1" x14ac:dyDescent="0.2"/>
    <row r="3400" customFormat="1" ht="16" customHeight="1" x14ac:dyDescent="0.2"/>
    <row r="3401" customFormat="1" ht="16" customHeight="1" x14ac:dyDescent="0.2"/>
    <row r="3402" customFormat="1" ht="16" customHeight="1" x14ac:dyDescent="0.2"/>
    <row r="3403" customFormat="1" ht="16" customHeight="1" x14ac:dyDescent="0.2"/>
    <row r="3404" customFormat="1" ht="16" customHeight="1" x14ac:dyDescent="0.2"/>
    <row r="3405" customFormat="1" ht="16" customHeight="1" x14ac:dyDescent="0.2"/>
    <row r="3406" customFormat="1" ht="16" customHeight="1" x14ac:dyDescent="0.2"/>
    <row r="3407" customFormat="1" ht="16" customHeight="1" x14ac:dyDescent="0.2"/>
    <row r="3408" customFormat="1" ht="16" customHeight="1" x14ac:dyDescent="0.2"/>
    <row r="3409" customFormat="1" ht="16" customHeight="1" x14ac:dyDescent="0.2"/>
    <row r="3410" customFormat="1" ht="16" customHeight="1" x14ac:dyDescent="0.2"/>
    <row r="3411" customFormat="1" ht="16" customHeight="1" x14ac:dyDescent="0.2"/>
    <row r="3412" customFormat="1" ht="16" customHeight="1" x14ac:dyDescent="0.2"/>
    <row r="3413" customFormat="1" ht="16" customHeight="1" x14ac:dyDescent="0.2"/>
    <row r="3414" customFormat="1" ht="16" customHeight="1" x14ac:dyDescent="0.2"/>
    <row r="3415" customFormat="1" ht="16" customHeight="1" x14ac:dyDescent="0.2"/>
    <row r="3416" customFormat="1" ht="16" customHeight="1" x14ac:dyDescent="0.2"/>
    <row r="3417" customFormat="1" ht="16" customHeight="1" x14ac:dyDescent="0.2"/>
    <row r="3418" customFormat="1" ht="16" customHeight="1" x14ac:dyDescent="0.2"/>
    <row r="3419" customFormat="1" ht="16" customHeight="1" x14ac:dyDescent="0.2"/>
    <row r="3420" customFormat="1" ht="16" customHeight="1" x14ac:dyDescent="0.2"/>
    <row r="3421" customFormat="1" ht="16" customHeight="1" x14ac:dyDescent="0.2"/>
    <row r="3422" customFormat="1" ht="16" customHeight="1" x14ac:dyDescent="0.2"/>
    <row r="3423" customFormat="1" ht="16" customHeight="1" x14ac:dyDescent="0.2"/>
    <row r="3424" customFormat="1" ht="16" customHeight="1" x14ac:dyDescent="0.2"/>
    <row r="3425" customFormat="1" ht="16" customHeight="1" x14ac:dyDescent="0.2"/>
    <row r="3426" customFormat="1" ht="16" customHeight="1" x14ac:dyDescent="0.2"/>
    <row r="3427" customFormat="1" ht="16" customHeight="1" x14ac:dyDescent="0.2"/>
    <row r="3428" customFormat="1" ht="16" customHeight="1" x14ac:dyDescent="0.2"/>
    <row r="3429" customFormat="1" ht="16" customHeight="1" x14ac:dyDescent="0.2"/>
    <row r="3430" customFormat="1" ht="16" customHeight="1" x14ac:dyDescent="0.2"/>
    <row r="3431" customFormat="1" ht="16" customHeight="1" x14ac:dyDescent="0.2"/>
    <row r="3432" customFormat="1" ht="16" customHeight="1" x14ac:dyDescent="0.2"/>
    <row r="3433" customFormat="1" ht="16" customHeight="1" x14ac:dyDescent="0.2"/>
    <row r="3434" customFormat="1" ht="16" customHeight="1" x14ac:dyDescent="0.2"/>
    <row r="3435" customFormat="1" ht="16" customHeight="1" x14ac:dyDescent="0.2"/>
    <row r="3436" customFormat="1" ht="16" customHeight="1" x14ac:dyDescent="0.2"/>
    <row r="3437" customFormat="1" ht="16" customHeight="1" x14ac:dyDescent="0.2"/>
    <row r="3438" customFormat="1" ht="16" customHeight="1" x14ac:dyDescent="0.2"/>
    <row r="3439" customFormat="1" ht="16" customHeight="1" x14ac:dyDescent="0.2"/>
    <row r="3440" customFormat="1" ht="16" customHeight="1" x14ac:dyDescent="0.2"/>
    <row r="3441" customFormat="1" ht="16" customHeight="1" x14ac:dyDescent="0.2"/>
    <row r="3442" customFormat="1" ht="16" customHeight="1" x14ac:dyDescent="0.2"/>
    <row r="3443" customFormat="1" ht="16" customHeight="1" x14ac:dyDescent="0.2"/>
    <row r="3444" customFormat="1" ht="16" customHeight="1" x14ac:dyDescent="0.2"/>
    <row r="3445" customFormat="1" ht="16" customHeight="1" x14ac:dyDescent="0.2"/>
    <row r="3446" customFormat="1" ht="16" customHeight="1" x14ac:dyDescent="0.2"/>
    <row r="3447" customFormat="1" ht="16" customHeight="1" x14ac:dyDescent="0.2"/>
    <row r="3448" customFormat="1" ht="16" customHeight="1" x14ac:dyDescent="0.2"/>
    <row r="3449" customFormat="1" ht="16" customHeight="1" x14ac:dyDescent="0.2"/>
    <row r="3450" customFormat="1" ht="16" customHeight="1" x14ac:dyDescent="0.2"/>
    <row r="3451" customFormat="1" ht="16" customHeight="1" x14ac:dyDescent="0.2"/>
    <row r="3452" customFormat="1" ht="16" customHeight="1" x14ac:dyDescent="0.2"/>
    <row r="3453" customFormat="1" ht="16" customHeight="1" x14ac:dyDescent="0.2"/>
    <row r="3454" customFormat="1" ht="16" customHeight="1" x14ac:dyDescent="0.2"/>
    <row r="3455" customFormat="1" ht="16" customHeight="1" x14ac:dyDescent="0.2"/>
    <row r="3456" customFormat="1" ht="16" customHeight="1" x14ac:dyDescent="0.2"/>
    <row r="3457" customFormat="1" ht="16" customHeight="1" x14ac:dyDescent="0.2"/>
    <row r="3458" customFormat="1" ht="16" customHeight="1" x14ac:dyDescent="0.2"/>
    <row r="3459" customFormat="1" ht="16" customHeight="1" x14ac:dyDescent="0.2"/>
    <row r="3460" customFormat="1" ht="16" customHeight="1" x14ac:dyDescent="0.2"/>
    <row r="3461" customFormat="1" ht="16" customHeight="1" x14ac:dyDescent="0.2"/>
    <row r="3462" customFormat="1" ht="16" customHeight="1" x14ac:dyDescent="0.2"/>
    <row r="3463" customFormat="1" ht="16" customHeight="1" x14ac:dyDescent="0.2"/>
    <row r="3464" customFormat="1" ht="16" customHeight="1" x14ac:dyDescent="0.2"/>
    <row r="3465" customFormat="1" ht="16" customHeight="1" x14ac:dyDescent="0.2"/>
    <row r="3466" customFormat="1" ht="16" customHeight="1" x14ac:dyDescent="0.2"/>
    <row r="3467" customFormat="1" ht="16" customHeight="1" x14ac:dyDescent="0.2"/>
    <row r="3468" customFormat="1" ht="16" customHeight="1" x14ac:dyDescent="0.2"/>
    <row r="3469" customFormat="1" ht="16" customHeight="1" x14ac:dyDescent="0.2"/>
    <row r="3470" customFormat="1" ht="16" customHeight="1" x14ac:dyDescent="0.2"/>
    <row r="3471" customFormat="1" ht="16" customHeight="1" x14ac:dyDescent="0.2"/>
    <row r="3472" customFormat="1" ht="16" customHeight="1" x14ac:dyDescent="0.2"/>
    <row r="3473" customFormat="1" ht="16" customHeight="1" x14ac:dyDescent="0.2"/>
    <row r="3474" customFormat="1" ht="16" customHeight="1" x14ac:dyDescent="0.2"/>
    <row r="3475" customFormat="1" ht="16" customHeight="1" x14ac:dyDescent="0.2"/>
    <row r="3476" customFormat="1" ht="16" customHeight="1" x14ac:dyDescent="0.2"/>
    <row r="3477" customFormat="1" ht="16" customHeight="1" x14ac:dyDescent="0.2"/>
    <row r="3478" customFormat="1" ht="16" customHeight="1" x14ac:dyDescent="0.2"/>
    <row r="3479" customFormat="1" ht="16" customHeight="1" x14ac:dyDescent="0.2"/>
    <row r="3480" customFormat="1" ht="16" customHeight="1" x14ac:dyDescent="0.2"/>
    <row r="3481" customFormat="1" ht="16" customHeight="1" x14ac:dyDescent="0.2"/>
    <row r="3482" customFormat="1" ht="16" customHeight="1" x14ac:dyDescent="0.2"/>
    <row r="3483" customFormat="1" ht="16" customHeight="1" x14ac:dyDescent="0.2"/>
    <row r="3484" customFormat="1" ht="16" customHeight="1" x14ac:dyDescent="0.2"/>
    <row r="3485" customFormat="1" ht="16" customHeight="1" x14ac:dyDescent="0.2"/>
    <row r="3486" customFormat="1" ht="16" customHeight="1" x14ac:dyDescent="0.2"/>
    <row r="3487" customFormat="1" ht="16" customHeight="1" x14ac:dyDescent="0.2"/>
    <row r="3488" customFormat="1" ht="16" customHeight="1" x14ac:dyDescent="0.2"/>
    <row r="3489" customFormat="1" ht="16" customHeight="1" x14ac:dyDescent="0.2"/>
    <row r="3490" customFormat="1" ht="16" customHeight="1" x14ac:dyDescent="0.2"/>
    <row r="3491" customFormat="1" ht="16" customHeight="1" x14ac:dyDescent="0.2"/>
    <row r="3492" customFormat="1" ht="16" customHeight="1" x14ac:dyDescent="0.2"/>
    <row r="3493" customFormat="1" ht="16" customHeight="1" x14ac:dyDescent="0.2"/>
    <row r="3494" customFormat="1" ht="16" customHeight="1" x14ac:dyDescent="0.2"/>
    <row r="3495" customFormat="1" ht="16" customHeight="1" x14ac:dyDescent="0.2"/>
    <row r="3496" customFormat="1" ht="16" customHeight="1" x14ac:dyDescent="0.2"/>
    <row r="3497" customFormat="1" ht="16" customHeight="1" x14ac:dyDescent="0.2"/>
    <row r="3498" customFormat="1" ht="16" customHeight="1" x14ac:dyDescent="0.2"/>
    <row r="3499" customFormat="1" ht="16" customHeight="1" x14ac:dyDescent="0.2"/>
    <row r="3500" customFormat="1" ht="16" customHeight="1" x14ac:dyDescent="0.2"/>
    <row r="3501" customFormat="1" ht="16" customHeight="1" x14ac:dyDescent="0.2"/>
    <row r="3502" customFormat="1" ht="16" customHeight="1" x14ac:dyDescent="0.2"/>
    <row r="3503" customFormat="1" ht="16" customHeight="1" x14ac:dyDescent="0.2"/>
    <row r="3504" customFormat="1" ht="16" customHeight="1" x14ac:dyDescent="0.2"/>
    <row r="3505" customFormat="1" ht="16" customHeight="1" x14ac:dyDescent="0.2"/>
    <row r="3506" customFormat="1" ht="16" customHeight="1" x14ac:dyDescent="0.2"/>
    <row r="3507" customFormat="1" ht="16" customHeight="1" x14ac:dyDescent="0.2"/>
    <row r="3508" customFormat="1" ht="16" customHeight="1" x14ac:dyDescent="0.2"/>
    <row r="3509" customFormat="1" ht="16" customHeight="1" x14ac:dyDescent="0.2"/>
    <row r="3510" customFormat="1" ht="16" customHeight="1" x14ac:dyDescent="0.2"/>
    <row r="3511" customFormat="1" ht="16" customHeight="1" x14ac:dyDescent="0.2"/>
    <row r="3512" customFormat="1" ht="16" customHeight="1" x14ac:dyDescent="0.2"/>
    <row r="3513" customFormat="1" ht="16" customHeight="1" x14ac:dyDescent="0.2"/>
    <row r="3514" customFormat="1" ht="16" customHeight="1" x14ac:dyDescent="0.2"/>
    <row r="3515" customFormat="1" ht="16" customHeight="1" x14ac:dyDescent="0.2"/>
    <row r="3516" customFormat="1" ht="16" customHeight="1" x14ac:dyDescent="0.2"/>
    <row r="3517" customFormat="1" ht="16" customHeight="1" x14ac:dyDescent="0.2"/>
    <row r="3518" customFormat="1" ht="16" customHeight="1" x14ac:dyDescent="0.2"/>
    <row r="3519" customFormat="1" ht="16" customHeight="1" x14ac:dyDescent="0.2"/>
    <row r="3520" customFormat="1" ht="16" customHeight="1" x14ac:dyDescent="0.2"/>
    <row r="3521" customFormat="1" ht="16" customHeight="1" x14ac:dyDescent="0.2"/>
    <row r="3522" customFormat="1" ht="16" customHeight="1" x14ac:dyDescent="0.2"/>
    <row r="3523" customFormat="1" ht="16" customHeight="1" x14ac:dyDescent="0.2"/>
    <row r="3524" customFormat="1" ht="16" customHeight="1" x14ac:dyDescent="0.2"/>
    <row r="3525" customFormat="1" ht="16" customHeight="1" x14ac:dyDescent="0.2"/>
    <row r="3526" customFormat="1" ht="16" customHeight="1" x14ac:dyDescent="0.2"/>
    <row r="3527" customFormat="1" ht="16" customHeight="1" x14ac:dyDescent="0.2"/>
    <row r="3528" customFormat="1" ht="16" customHeight="1" x14ac:dyDescent="0.2"/>
    <row r="3529" customFormat="1" ht="16" customHeight="1" x14ac:dyDescent="0.2"/>
    <row r="3530" customFormat="1" ht="16" customHeight="1" x14ac:dyDescent="0.2"/>
    <row r="3531" customFormat="1" ht="16" customHeight="1" x14ac:dyDescent="0.2"/>
    <row r="3532" customFormat="1" ht="16" customHeight="1" x14ac:dyDescent="0.2"/>
    <row r="3533" customFormat="1" ht="16" customHeight="1" x14ac:dyDescent="0.2"/>
    <row r="3534" customFormat="1" ht="16" customHeight="1" x14ac:dyDescent="0.2"/>
    <row r="3535" customFormat="1" ht="16" customHeight="1" x14ac:dyDescent="0.2"/>
    <row r="3536" customFormat="1" ht="16" customHeight="1" x14ac:dyDescent="0.2"/>
    <row r="3537" customFormat="1" ht="16" customHeight="1" x14ac:dyDescent="0.2"/>
    <row r="3538" customFormat="1" ht="16" customHeight="1" x14ac:dyDescent="0.2"/>
    <row r="3539" customFormat="1" ht="16" customHeight="1" x14ac:dyDescent="0.2"/>
    <row r="3540" customFormat="1" ht="16" customHeight="1" x14ac:dyDescent="0.2"/>
    <row r="3541" customFormat="1" ht="16" customHeight="1" x14ac:dyDescent="0.2"/>
    <row r="3542" customFormat="1" ht="16" customHeight="1" x14ac:dyDescent="0.2"/>
    <row r="3543" customFormat="1" ht="16" customHeight="1" x14ac:dyDescent="0.2"/>
    <row r="3544" customFormat="1" ht="16" customHeight="1" x14ac:dyDescent="0.2"/>
    <row r="3545" customFormat="1" ht="16" customHeight="1" x14ac:dyDescent="0.2"/>
    <row r="3546" customFormat="1" ht="16" customHeight="1" x14ac:dyDescent="0.2"/>
    <row r="3547" customFormat="1" ht="16" customHeight="1" x14ac:dyDescent="0.2"/>
    <row r="3548" customFormat="1" ht="16" customHeight="1" x14ac:dyDescent="0.2"/>
    <row r="3549" customFormat="1" ht="16" customHeight="1" x14ac:dyDescent="0.2"/>
    <row r="3550" customFormat="1" ht="16" customHeight="1" x14ac:dyDescent="0.2"/>
    <row r="3551" customFormat="1" ht="16" customHeight="1" x14ac:dyDescent="0.2"/>
    <row r="3552" customFormat="1" ht="16" customHeight="1" x14ac:dyDescent="0.2"/>
    <row r="3553" customFormat="1" ht="16" customHeight="1" x14ac:dyDescent="0.2"/>
    <row r="3554" customFormat="1" ht="16" customHeight="1" x14ac:dyDescent="0.2"/>
    <row r="3555" customFormat="1" ht="16" customHeight="1" x14ac:dyDescent="0.2"/>
    <row r="3556" customFormat="1" ht="16" customHeight="1" x14ac:dyDescent="0.2"/>
    <row r="3557" customFormat="1" ht="16" customHeight="1" x14ac:dyDescent="0.2"/>
    <row r="3558" customFormat="1" ht="16" customHeight="1" x14ac:dyDescent="0.2"/>
    <row r="3559" customFormat="1" ht="16" customHeight="1" x14ac:dyDescent="0.2"/>
    <row r="3560" customFormat="1" ht="16" customHeight="1" x14ac:dyDescent="0.2"/>
    <row r="3561" customFormat="1" ht="16" customHeight="1" x14ac:dyDescent="0.2"/>
    <row r="3562" customFormat="1" ht="16" customHeight="1" x14ac:dyDescent="0.2"/>
    <row r="3563" customFormat="1" ht="16" customHeight="1" x14ac:dyDescent="0.2"/>
    <row r="3564" customFormat="1" ht="16" customHeight="1" x14ac:dyDescent="0.2"/>
    <row r="3565" customFormat="1" ht="16" customHeight="1" x14ac:dyDescent="0.2"/>
    <row r="3566" customFormat="1" ht="16" customHeight="1" x14ac:dyDescent="0.2"/>
    <row r="3567" customFormat="1" ht="16" customHeight="1" x14ac:dyDescent="0.2"/>
    <row r="3568" customFormat="1" ht="16" customHeight="1" x14ac:dyDescent="0.2"/>
    <row r="3569" customFormat="1" ht="16" customHeight="1" x14ac:dyDescent="0.2"/>
    <row r="3570" customFormat="1" ht="16" customHeight="1" x14ac:dyDescent="0.2"/>
    <row r="3571" customFormat="1" ht="16" customHeight="1" x14ac:dyDescent="0.2"/>
    <row r="3572" customFormat="1" ht="16" customHeight="1" x14ac:dyDescent="0.2"/>
    <row r="3573" customFormat="1" ht="16" customHeight="1" x14ac:dyDescent="0.2"/>
    <row r="3574" customFormat="1" ht="16" customHeight="1" x14ac:dyDescent="0.2"/>
    <row r="3575" customFormat="1" ht="16" customHeight="1" x14ac:dyDescent="0.2"/>
    <row r="3576" customFormat="1" ht="16" customHeight="1" x14ac:dyDescent="0.2"/>
    <row r="3577" customFormat="1" ht="16" customHeight="1" x14ac:dyDescent="0.2"/>
    <row r="3578" customFormat="1" ht="16" customHeight="1" x14ac:dyDescent="0.2"/>
    <row r="3579" customFormat="1" ht="16" customHeight="1" x14ac:dyDescent="0.2"/>
    <row r="3580" customFormat="1" ht="16" customHeight="1" x14ac:dyDescent="0.2"/>
    <row r="3581" customFormat="1" ht="16" customHeight="1" x14ac:dyDescent="0.2"/>
    <row r="3582" customFormat="1" ht="16" customHeight="1" x14ac:dyDescent="0.2"/>
    <row r="3583" customFormat="1" ht="16" customHeight="1" x14ac:dyDescent="0.2"/>
    <row r="3584" customFormat="1" ht="16" customHeight="1" x14ac:dyDescent="0.2"/>
    <row r="3585" customFormat="1" ht="16" customHeight="1" x14ac:dyDescent="0.2"/>
    <row r="3586" customFormat="1" ht="16" customHeight="1" x14ac:dyDescent="0.2"/>
    <row r="3587" customFormat="1" ht="16" customHeight="1" x14ac:dyDescent="0.2"/>
    <row r="3588" customFormat="1" ht="16" customHeight="1" x14ac:dyDescent="0.2"/>
    <row r="3589" customFormat="1" ht="16" customHeight="1" x14ac:dyDescent="0.2"/>
    <row r="3590" customFormat="1" ht="16" customHeight="1" x14ac:dyDescent="0.2"/>
    <row r="3591" customFormat="1" ht="16" customHeight="1" x14ac:dyDescent="0.2"/>
    <row r="3592" customFormat="1" ht="16" customHeight="1" x14ac:dyDescent="0.2"/>
    <row r="3593" customFormat="1" ht="16" customHeight="1" x14ac:dyDescent="0.2"/>
    <row r="3594" customFormat="1" ht="16" customHeight="1" x14ac:dyDescent="0.2"/>
    <row r="3595" customFormat="1" ht="16" customHeight="1" x14ac:dyDescent="0.2"/>
    <row r="3596" customFormat="1" ht="16" customHeight="1" x14ac:dyDescent="0.2"/>
    <row r="3597" customFormat="1" ht="16" customHeight="1" x14ac:dyDescent="0.2"/>
    <row r="3598" customFormat="1" ht="16" customHeight="1" x14ac:dyDescent="0.2"/>
    <row r="3599" customFormat="1" ht="16" customHeight="1" x14ac:dyDescent="0.2"/>
    <row r="3600" customFormat="1" ht="16" customHeight="1" x14ac:dyDescent="0.2"/>
    <row r="3601" customFormat="1" ht="16" customHeight="1" x14ac:dyDescent="0.2"/>
    <row r="3602" customFormat="1" ht="16" customHeight="1" x14ac:dyDescent="0.2"/>
    <row r="3603" customFormat="1" ht="16" customHeight="1" x14ac:dyDescent="0.2"/>
    <row r="3604" customFormat="1" ht="16" customHeight="1" x14ac:dyDescent="0.2"/>
    <row r="3605" customFormat="1" ht="16" customHeight="1" x14ac:dyDescent="0.2"/>
    <row r="3606" customFormat="1" ht="16" customHeight="1" x14ac:dyDescent="0.2"/>
    <row r="3607" customFormat="1" ht="16" customHeight="1" x14ac:dyDescent="0.2"/>
    <row r="3608" customFormat="1" ht="16" customHeight="1" x14ac:dyDescent="0.2"/>
    <row r="3609" customFormat="1" ht="16" customHeight="1" x14ac:dyDescent="0.2"/>
    <row r="3610" customFormat="1" ht="16" customHeight="1" x14ac:dyDescent="0.2"/>
    <row r="3611" customFormat="1" ht="16" customHeight="1" x14ac:dyDescent="0.2"/>
    <row r="3612" customFormat="1" ht="16" customHeight="1" x14ac:dyDescent="0.2"/>
    <row r="3613" customFormat="1" ht="16" customHeight="1" x14ac:dyDescent="0.2"/>
    <row r="3614" customFormat="1" ht="16" customHeight="1" x14ac:dyDescent="0.2"/>
    <row r="3615" customFormat="1" ht="16" customHeight="1" x14ac:dyDescent="0.2"/>
    <row r="3616" customFormat="1" ht="16" customHeight="1" x14ac:dyDescent="0.2"/>
    <row r="3617" customFormat="1" ht="16" customHeight="1" x14ac:dyDescent="0.2"/>
    <row r="3618" customFormat="1" ht="16" customHeight="1" x14ac:dyDescent="0.2"/>
    <row r="3619" customFormat="1" ht="16" customHeight="1" x14ac:dyDescent="0.2"/>
    <row r="3620" customFormat="1" ht="16" customHeight="1" x14ac:dyDescent="0.2"/>
    <row r="3621" customFormat="1" ht="16" customHeight="1" x14ac:dyDescent="0.2"/>
    <row r="3622" customFormat="1" ht="16" customHeight="1" x14ac:dyDescent="0.2"/>
    <row r="3623" customFormat="1" ht="16" customHeight="1" x14ac:dyDescent="0.2"/>
    <row r="3624" customFormat="1" ht="16" customHeight="1" x14ac:dyDescent="0.2"/>
    <row r="3625" customFormat="1" ht="16" customHeight="1" x14ac:dyDescent="0.2"/>
    <row r="3626" customFormat="1" ht="16" customHeight="1" x14ac:dyDescent="0.2"/>
    <row r="3627" customFormat="1" ht="16" customHeight="1" x14ac:dyDescent="0.2"/>
    <row r="3628" customFormat="1" ht="16" customHeight="1" x14ac:dyDescent="0.2"/>
    <row r="3629" customFormat="1" ht="16" customHeight="1" x14ac:dyDescent="0.2"/>
    <row r="3630" customFormat="1" ht="16" customHeight="1" x14ac:dyDescent="0.2"/>
    <row r="3631" customFormat="1" ht="16" customHeight="1" x14ac:dyDescent="0.2"/>
    <row r="3632" customFormat="1" ht="16" customHeight="1" x14ac:dyDescent="0.2"/>
    <row r="3633" customFormat="1" ht="16" customHeight="1" x14ac:dyDescent="0.2"/>
    <row r="3634" customFormat="1" ht="16" customHeight="1" x14ac:dyDescent="0.2"/>
    <row r="3635" customFormat="1" ht="16" customHeight="1" x14ac:dyDescent="0.2"/>
    <row r="3636" customFormat="1" ht="16" customHeight="1" x14ac:dyDescent="0.2"/>
    <row r="3637" customFormat="1" ht="16" customHeight="1" x14ac:dyDescent="0.2"/>
    <row r="3638" customFormat="1" ht="16" customHeight="1" x14ac:dyDescent="0.2"/>
    <row r="3639" customFormat="1" ht="16" customHeight="1" x14ac:dyDescent="0.2"/>
    <row r="3640" customFormat="1" ht="16" customHeight="1" x14ac:dyDescent="0.2"/>
    <row r="3641" customFormat="1" ht="16" customHeight="1" x14ac:dyDescent="0.2"/>
    <row r="3642" customFormat="1" ht="16" customHeight="1" x14ac:dyDescent="0.2"/>
    <row r="3643" customFormat="1" ht="16" customHeight="1" x14ac:dyDescent="0.2"/>
    <row r="3644" customFormat="1" ht="16" customHeight="1" x14ac:dyDescent="0.2"/>
    <row r="3645" customFormat="1" ht="16" customHeight="1" x14ac:dyDescent="0.2"/>
    <row r="3646" customFormat="1" ht="16" customHeight="1" x14ac:dyDescent="0.2"/>
    <row r="3647" customFormat="1" ht="16" customHeight="1" x14ac:dyDescent="0.2"/>
    <row r="3648" customFormat="1" ht="16" customHeight="1" x14ac:dyDescent="0.2"/>
    <row r="3649" customFormat="1" ht="16" customHeight="1" x14ac:dyDescent="0.2"/>
    <row r="3650" customFormat="1" ht="16" customHeight="1" x14ac:dyDescent="0.2"/>
    <row r="3651" customFormat="1" ht="16" customHeight="1" x14ac:dyDescent="0.2"/>
    <row r="3652" customFormat="1" ht="16" customHeight="1" x14ac:dyDescent="0.2"/>
    <row r="3653" customFormat="1" ht="16" customHeight="1" x14ac:dyDescent="0.2"/>
    <row r="3654" customFormat="1" ht="16" customHeight="1" x14ac:dyDescent="0.2"/>
    <row r="3655" customFormat="1" ht="16" customHeight="1" x14ac:dyDescent="0.2"/>
    <row r="3656" customFormat="1" ht="16" customHeight="1" x14ac:dyDescent="0.2"/>
    <row r="3657" customFormat="1" ht="16" customHeight="1" x14ac:dyDescent="0.2"/>
    <row r="3658" customFormat="1" ht="16" customHeight="1" x14ac:dyDescent="0.2"/>
    <row r="3659" customFormat="1" ht="16" customHeight="1" x14ac:dyDescent="0.2"/>
    <row r="3660" customFormat="1" ht="16" customHeight="1" x14ac:dyDescent="0.2"/>
    <row r="3661" customFormat="1" ht="16" customHeight="1" x14ac:dyDescent="0.2"/>
    <row r="3662" customFormat="1" ht="16" customHeight="1" x14ac:dyDescent="0.2"/>
    <row r="3663" customFormat="1" ht="16" customHeight="1" x14ac:dyDescent="0.2"/>
    <row r="3664" customFormat="1" ht="16" customHeight="1" x14ac:dyDescent="0.2"/>
    <row r="3665" customFormat="1" ht="16" customHeight="1" x14ac:dyDescent="0.2"/>
    <row r="3666" customFormat="1" ht="16" customHeight="1" x14ac:dyDescent="0.2"/>
    <row r="3667" customFormat="1" ht="16" customHeight="1" x14ac:dyDescent="0.2"/>
    <row r="3668" customFormat="1" ht="16" customHeight="1" x14ac:dyDescent="0.2"/>
    <row r="3669" customFormat="1" ht="16" customHeight="1" x14ac:dyDescent="0.2"/>
    <row r="3670" customFormat="1" ht="16" customHeight="1" x14ac:dyDescent="0.2"/>
    <row r="3671" customFormat="1" ht="16" customHeight="1" x14ac:dyDescent="0.2"/>
    <row r="3672" customFormat="1" ht="16" customHeight="1" x14ac:dyDescent="0.2"/>
    <row r="3673" customFormat="1" ht="16" customHeight="1" x14ac:dyDescent="0.2"/>
    <row r="3674" customFormat="1" ht="16" customHeight="1" x14ac:dyDescent="0.2"/>
    <row r="3675" customFormat="1" ht="16" customHeight="1" x14ac:dyDescent="0.2"/>
    <row r="3676" customFormat="1" ht="16" customHeight="1" x14ac:dyDescent="0.2"/>
    <row r="3677" customFormat="1" ht="16" customHeight="1" x14ac:dyDescent="0.2"/>
    <row r="3678" customFormat="1" ht="16" customHeight="1" x14ac:dyDescent="0.2"/>
    <row r="3679" customFormat="1" ht="16" customHeight="1" x14ac:dyDescent="0.2"/>
    <row r="3680" customFormat="1" ht="16" customHeight="1" x14ac:dyDescent="0.2"/>
    <row r="3681" customFormat="1" ht="16" customHeight="1" x14ac:dyDescent="0.2"/>
    <row r="3682" customFormat="1" ht="16" customHeight="1" x14ac:dyDescent="0.2"/>
    <row r="3683" customFormat="1" ht="16" customHeight="1" x14ac:dyDescent="0.2"/>
    <row r="3684" customFormat="1" ht="16" customHeight="1" x14ac:dyDescent="0.2"/>
    <row r="3685" customFormat="1" ht="16" customHeight="1" x14ac:dyDescent="0.2"/>
    <row r="3686" customFormat="1" ht="16" customHeight="1" x14ac:dyDescent="0.2"/>
    <row r="3687" customFormat="1" ht="16" customHeight="1" x14ac:dyDescent="0.2"/>
    <row r="3688" customFormat="1" ht="16" customHeight="1" x14ac:dyDescent="0.2"/>
    <row r="3689" customFormat="1" ht="16" customHeight="1" x14ac:dyDescent="0.2"/>
    <row r="3690" customFormat="1" ht="16" customHeight="1" x14ac:dyDescent="0.2"/>
    <row r="3691" customFormat="1" ht="16" customHeight="1" x14ac:dyDescent="0.2"/>
    <row r="3692" customFormat="1" ht="16" customHeight="1" x14ac:dyDescent="0.2"/>
    <row r="3693" customFormat="1" ht="16" customHeight="1" x14ac:dyDescent="0.2"/>
    <row r="3694" customFormat="1" ht="16" customHeight="1" x14ac:dyDescent="0.2"/>
    <row r="3695" customFormat="1" ht="16" customHeight="1" x14ac:dyDescent="0.2"/>
    <row r="3696" customFormat="1" ht="16" customHeight="1" x14ac:dyDescent="0.2"/>
    <row r="3697" customFormat="1" ht="16" customHeight="1" x14ac:dyDescent="0.2"/>
    <row r="3698" customFormat="1" ht="16" customHeight="1" x14ac:dyDescent="0.2"/>
    <row r="3699" customFormat="1" ht="16" customHeight="1" x14ac:dyDescent="0.2"/>
    <row r="3700" customFormat="1" ht="16" customHeight="1" x14ac:dyDescent="0.2"/>
    <row r="3701" customFormat="1" ht="16" customHeight="1" x14ac:dyDescent="0.2"/>
    <row r="3702" customFormat="1" ht="16" customHeight="1" x14ac:dyDescent="0.2"/>
    <row r="3703" customFormat="1" ht="16" customHeight="1" x14ac:dyDescent="0.2"/>
    <row r="3704" customFormat="1" ht="16" customHeight="1" x14ac:dyDescent="0.2"/>
    <row r="3705" customFormat="1" ht="16" customHeight="1" x14ac:dyDescent="0.2"/>
    <row r="3706" customFormat="1" ht="16" customHeight="1" x14ac:dyDescent="0.2"/>
    <row r="3707" customFormat="1" ht="16" customHeight="1" x14ac:dyDescent="0.2"/>
    <row r="3708" customFormat="1" ht="16" customHeight="1" x14ac:dyDescent="0.2"/>
    <row r="3709" customFormat="1" ht="16" customHeight="1" x14ac:dyDescent="0.2"/>
    <row r="3710" customFormat="1" ht="16" customHeight="1" x14ac:dyDescent="0.2"/>
    <row r="3711" customFormat="1" ht="16" customHeight="1" x14ac:dyDescent="0.2"/>
    <row r="3712" customFormat="1" ht="16" customHeight="1" x14ac:dyDescent="0.2"/>
    <row r="3713" customFormat="1" ht="16" customHeight="1" x14ac:dyDescent="0.2"/>
    <row r="3714" customFormat="1" ht="16" customHeight="1" x14ac:dyDescent="0.2"/>
    <row r="3715" customFormat="1" ht="16" customHeight="1" x14ac:dyDescent="0.2"/>
    <row r="3716" customFormat="1" ht="16" customHeight="1" x14ac:dyDescent="0.2"/>
    <row r="3717" customFormat="1" ht="16" customHeight="1" x14ac:dyDescent="0.2"/>
    <row r="3718" customFormat="1" ht="16" customHeight="1" x14ac:dyDescent="0.2"/>
    <row r="3719" customFormat="1" ht="16" customHeight="1" x14ac:dyDescent="0.2"/>
    <row r="3720" customFormat="1" ht="16" customHeight="1" x14ac:dyDescent="0.2"/>
    <row r="3721" customFormat="1" ht="16" customHeight="1" x14ac:dyDescent="0.2"/>
    <row r="3722" customFormat="1" ht="16" customHeight="1" x14ac:dyDescent="0.2"/>
    <row r="3723" customFormat="1" ht="16" customHeight="1" x14ac:dyDescent="0.2"/>
    <row r="3724" customFormat="1" ht="16" customHeight="1" x14ac:dyDescent="0.2"/>
    <row r="3725" customFormat="1" ht="16" customHeight="1" x14ac:dyDescent="0.2"/>
    <row r="3726" customFormat="1" ht="16" customHeight="1" x14ac:dyDescent="0.2"/>
    <row r="3727" customFormat="1" ht="16" customHeight="1" x14ac:dyDescent="0.2"/>
    <row r="3728" customFormat="1" ht="16" customHeight="1" x14ac:dyDescent="0.2"/>
    <row r="3729" customFormat="1" ht="16" customHeight="1" x14ac:dyDescent="0.2"/>
    <row r="3730" customFormat="1" ht="16" customHeight="1" x14ac:dyDescent="0.2"/>
    <row r="3731" customFormat="1" ht="16" customHeight="1" x14ac:dyDescent="0.2"/>
    <row r="3732" customFormat="1" ht="16" customHeight="1" x14ac:dyDescent="0.2"/>
    <row r="3733" customFormat="1" ht="16" customHeight="1" x14ac:dyDescent="0.2"/>
    <row r="3734" customFormat="1" ht="16" customHeight="1" x14ac:dyDescent="0.2"/>
    <row r="3735" customFormat="1" ht="16" customHeight="1" x14ac:dyDescent="0.2"/>
    <row r="3736" customFormat="1" ht="16" customHeight="1" x14ac:dyDescent="0.2"/>
    <row r="3737" customFormat="1" ht="16" customHeight="1" x14ac:dyDescent="0.2"/>
    <row r="3738" customFormat="1" ht="16" customHeight="1" x14ac:dyDescent="0.2"/>
    <row r="3739" customFormat="1" ht="16" customHeight="1" x14ac:dyDescent="0.2"/>
    <row r="3740" customFormat="1" ht="16" customHeight="1" x14ac:dyDescent="0.2"/>
    <row r="3741" customFormat="1" ht="16" customHeight="1" x14ac:dyDescent="0.2"/>
    <row r="3742" customFormat="1" ht="16" customHeight="1" x14ac:dyDescent="0.2"/>
    <row r="3743" customFormat="1" ht="16" customHeight="1" x14ac:dyDescent="0.2"/>
    <row r="3744" customFormat="1" ht="16" customHeight="1" x14ac:dyDescent="0.2"/>
    <row r="3745" customFormat="1" ht="16" customHeight="1" x14ac:dyDescent="0.2"/>
    <row r="3746" customFormat="1" ht="16" customHeight="1" x14ac:dyDescent="0.2"/>
    <row r="3747" customFormat="1" ht="16" customHeight="1" x14ac:dyDescent="0.2"/>
    <row r="3748" customFormat="1" ht="16" customHeight="1" x14ac:dyDescent="0.2"/>
    <row r="3749" customFormat="1" ht="16" customHeight="1" x14ac:dyDescent="0.2"/>
    <row r="3750" customFormat="1" ht="16" customHeight="1" x14ac:dyDescent="0.2"/>
    <row r="3751" customFormat="1" ht="16" customHeight="1" x14ac:dyDescent="0.2"/>
    <row r="3752" customFormat="1" ht="16" customHeight="1" x14ac:dyDescent="0.2"/>
    <row r="3753" customFormat="1" ht="16" customHeight="1" x14ac:dyDescent="0.2"/>
    <row r="3754" customFormat="1" ht="16" customHeight="1" x14ac:dyDescent="0.2"/>
    <row r="3755" customFormat="1" ht="16" customHeight="1" x14ac:dyDescent="0.2"/>
    <row r="3756" customFormat="1" ht="16" customHeight="1" x14ac:dyDescent="0.2"/>
    <row r="3757" customFormat="1" ht="16" customHeight="1" x14ac:dyDescent="0.2"/>
    <row r="3758" customFormat="1" ht="16" customHeight="1" x14ac:dyDescent="0.2"/>
    <row r="3759" customFormat="1" ht="16" customHeight="1" x14ac:dyDescent="0.2"/>
    <row r="3760" customFormat="1" ht="16" customHeight="1" x14ac:dyDescent="0.2"/>
    <row r="3761" customFormat="1" ht="16" customHeight="1" x14ac:dyDescent="0.2"/>
    <row r="3762" customFormat="1" ht="16" customHeight="1" x14ac:dyDescent="0.2"/>
    <row r="3763" customFormat="1" ht="16" customHeight="1" x14ac:dyDescent="0.2"/>
    <row r="3764" customFormat="1" ht="16" customHeight="1" x14ac:dyDescent="0.2"/>
    <row r="3765" customFormat="1" ht="16" customHeight="1" x14ac:dyDescent="0.2"/>
    <row r="3766" customFormat="1" ht="16" customHeight="1" x14ac:dyDescent="0.2"/>
    <row r="3767" customFormat="1" ht="16" customHeight="1" x14ac:dyDescent="0.2"/>
    <row r="3768" customFormat="1" ht="16" customHeight="1" x14ac:dyDescent="0.2"/>
    <row r="3769" customFormat="1" ht="16" customHeight="1" x14ac:dyDescent="0.2"/>
    <row r="3770" customFormat="1" ht="16" customHeight="1" x14ac:dyDescent="0.2"/>
    <row r="3771" customFormat="1" ht="16" customHeight="1" x14ac:dyDescent="0.2"/>
    <row r="3772" customFormat="1" ht="16" customHeight="1" x14ac:dyDescent="0.2"/>
    <row r="3773" customFormat="1" ht="16" customHeight="1" x14ac:dyDescent="0.2"/>
    <row r="3774" customFormat="1" ht="16" customHeight="1" x14ac:dyDescent="0.2"/>
    <row r="3775" customFormat="1" ht="16" customHeight="1" x14ac:dyDescent="0.2"/>
    <row r="3776" customFormat="1" ht="16" customHeight="1" x14ac:dyDescent="0.2"/>
    <row r="3777" customFormat="1" ht="16" customHeight="1" x14ac:dyDescent="0.2"/>
    <row r="3778" customFormat="1" ht="16" customHeight="1" x14ac:dyDescent="0.2"/>
    <row r="3779" customFormat="1" ht="16" customHeight="1" x14ac:dyDescent="0.2"/>
    <row r="3780" customFormat="1" ht="16" customHeight="1" x14ac:dyDescent="0.2"/>
    <row r="3781" customFormat="1" ht="16" customHeight="1" x14ac:dyDescent="0.2"/>
    <row r="3782" customFormat="1" ht="16" customHeight="1" x14ac:dyDescent="0.2"/>
    <row r="3783" customFormat="1" ht="16" customHeight="1" x14ac:dyDescent="0.2"/>
    <row r="3784" customFormat="1" ht="16" customHeight="1" x14ac:dyDescent="0.2"/>
    <row r="3785" customFormat="1" ht="16" customHeight="1" x14ac:dyDescent="0.2"/>
    <row r="3786" customFormat="1" ht="16" customHeight="1" x14ac:dyDescent="0.2"/>
    <row r="3787" customFormat="1" ht="16" customHeight="1" x14ac:dyDescent="0.2"/>
    <row r="3788" customFormat="1" ht="16" customHeight="1" x14ac:dyDescent="0.2"/>
    <row r="3789" customFormat="1" ht="16" customHeight="1" x14ac:dyDescent="0.2"/>
    <row r="3790" customFormat="1" ht="16" customHeight="1" x14ac:dyDescent="0.2"/>
    <row r="3791" customFormat="1" ht="16" customHeight="1" x14ac:dyDescent="0.2"/>
    <row r="3792" customFormat="1" ht="16" customHeight="1" x14ac:dyDescent="0.2"/>
    <row r="3793" customFormat="1" ht="16" customHeight="1" x14ac:dyDescent="0.2"/>
    <row r="3794" customFormat="1" ht="16" customHeight="1" x14ac:dyDescent="0.2"/>
    <row r="3795" customFormat="1" ht="16" customHeight="1" x14ac:dyDescent="0.2"/>
    <row r="3796" customFormat="1" ht="16" customHeight="1" x14ac:dyDescent="0.2"/>
    <row r="3797" customFormat="1" ht="16" customHeight="1" x14ac:dyDescent="0.2"/>
    <row r="3798" customFormat="1" ht="16" customHeight="1" x14ac:dyDescent="0.2"/>
    <row r="3799" customFormat="1" ht="16" customHeight="1" x14ac:dyDescent="0.2"/>
    <row r="3800" customFormat="1" ht="16" customHeight="1" x14ac:dyDescent="0.2"/>
    <row r="3801" customFormat="1" ht="16" customHeight="1" x14ac:dyDescent="0.2"/>
    <row r="3802" customFormat="1" ht="16" customHeight="1" x14ac:dyDescent="0.2"/>
    <row r="3803" customFormat="1" ht="16" customHeight="1" x14ac:dyDescent="0.2"/>
    <row r="3804" customFormat="1" ht="16" customHeight="1" x14ac:dyDescent="0.2"/>
    <row r="3805" customFormat="1" ht="16" customHeight="1" x14ac:dyDescent="0.2"/>
    <row r="3806" customFormat="1" ht="16" customHeight="1" x14ac:dyDescent="0.2"/>
    <row r="3807" customFormat="1" ht="16" customHeight="1" x14ac:dyDescent="0.2"/>
    <row r="3808" customFormat="1" ht="16" customHeight="1" x14ac:dyDescent="0.2"/>
    <row r="3809" customFormat="1" ht="16" customHeight="1" x14ac:dyDescent="0.2"/>
    <row r="3810" customFormat="1" ht="16" customHeight="1" x14ac:dyDescent="0.2"/>
    <row r="3811" customFormat="1" ht="16" customHeight="1" x14ac:dyDescent="0.2"/>
    <row r="3812" customFormat="1" ht="16" customHeight="1" x14ac:dyDescent="0.2"/>
    <row r="3813" customFormat="1" ht="16" customHeight="1" x14ac:dyDescent="0.2"/>
    <row r="3814" customFormat="1" ht="16" customHeight="1" x14ac:dyDescent="0.2"/>
    <row r="3815" customFormat="1" ht="16" customHeight="1" x14ac:dyDescent="0.2"/>
    <row r="3816" customFormat="1" ht="16" customHeight="1" x14ac:dyDescent="0.2"/>
    <row r="3817" customFormat="1" ht="16" customHeight="1" x14ac:dyDescent="0.2"/>
    <row r="3818" customFormat="1" ht="16" customHeight="1" x14ac:dyDescent="0.2"/>
    <row r="3819" customFormat="1" ht="16" customHeight="1" x14ac:dyDescent="0.2"/>
    <row r="3820" customFormat="1" ht="16" customHeight="1" x14ac:dyDescent="0.2"/>
    <row r="3821" customFormat="1" ht="16" customHeight="1" x14ac:dyDescent="0.2"/>
    <row r="3822" customFormat="1" ht="16" customHeight="1" x14ac:dyDescent="0.2"/>
    <row r="3823" customFormat="1" ht="16" customHeight="1" x14ac:dyDescent="0.2"/>
    <row r="3824" customFormat="1" ht="16" customHeight="1" x14ac:dyDescent="0.2"/>
    <row r="3825" customFormat="1" ht="16" customHeight="1" x14ac:dyDescent="0.2"/>
    <row r="3826" customFormat="1" ht="16" customHeight="1" x14ac:dyDescent="0.2"/>
    <row r="3827" customFormat="1" ht="16" customHeight="1" x14ac:dyDescent="0.2"/>
    <row r="3828" customFormat="1" ht="16" customHeight="1" x14ac:dyDescent="0.2"/>
    <row r="3829" customFormat="1" ht="16" customHeight="1" x14ac:dyDescent="0.2"/>
    <row r="3830" customFormat="1" ht="16" customHeight="1" x14ac:dyDescent="0.2"/>
    <row r="3831" customFormat="1" ht="16" customHeight="1" x14ac:dyDescent="0.2"/>
    <row r="3832" customFormat="1" ht="16" customHeight="1" x14ac:dyDescent="0.2"/>
    <row r="3833" customFormat="1" ht="16" customHeight="1" x14ac:dyDescent="0.2"/>
    <row r="3834" customFormat="1" ht="16" customHeight="1" x14ac:dyDescent="0.2"/>
    <row r="3835" customFormat="1" ht="16" customHeight="1" x14ac:dyDescent="0.2"/>
    <row r="3836" customFormat="1" ht="16" customHeight="1" x14ac:dyDescent="0.2"/>
    <row r="3837" customFormat="1" ht="16" customHeight="1" x14ac:dyDescent="0.2"/>
    <row r="3838" customFormat="1" ht="16" customHeight="1" x14ac:dyDescent="0.2"/>
    <row r="3839" customFormat="1" ht="16" customHeight="1" x14ac:dyDescent="0.2"/>
    <row r="3840" customFormat="1" ht="16" customHeight="1" x14ac:dyDescent="0.2"/>
    <row r="3841" customFormat="1" ht="16" customHeight="1" x14ac:dyDescent="0.2"/>
    <row r="3842" customFormat="1" ht="16" customHeight="1" x14ac:dyDescent="0.2"/>
    <row r="3843" customFormat="1" ht="16" customHeight="1" x14ac:dyDescent="0.2"/>
    <row r="3844" customFormat="1" ht="16" customHeight="1" x14ac:dyDescent="0.2"/>
    <row r="3845" customFormat="1" ht="16" customHeight="1" x14ac:dyDescent="0.2"/>
    <row r="3846" customFormat="1" ht="16" customHeight="1" x14ac:dyDescent="0.2"/>
    <row r="3847" customFormat="1" ht="16" customHeight="1" x14ac:dyDescent="0.2"/>
    <row r="3848" customFormat="1" ht="16" customHeight="1" x14ac:dyDescent="0.2"/>
    <row r="3849" customFormat="1" ht="16" customHeight="1" x14ac:dyDescent="0.2"/>
    <row r="3850" customFormat="1" ht="16" customHeight="1" x14ac:dyDescent="0.2"/>
    <row r="3851" customFormat="1" ht="16" customHeight="1" x14ac:dyDescent="0.2"/>
    <row r="3852" customFormat="1" ht="16" customHeight="1" x14ac:dyDescent="0.2"/>
    <row r="3853" customFormat="1" ht="16" customHeight="1" x14ac:dyDescent="0.2"/>
    <row r="3854" customFormat="1" ht="16" customHeight="1" x14ac:dyDescent="0.2"/>
    <row r="3855" customFormat="1" ht="16" customHeight="1" x14ac:dyDescent="0.2"/>
    <row r="3856" customFormat="1" ht="16" customHeight="1" x14ac:dyDescent="0.2"/>
    <row r="3857" customFormat="1" ht="16" customHeight="1" x14ac:dyDescent="0.2"/>
    <row r="3858" customFormat="1" ht="16" customHeight="1" x14ac:dyDescent="0.2"/>
    <row r="3859" customFormat="1" ht="16" customHeight="1" x14ac:dyDescent="0.2"/>
    <row r="3860" customFormat="1" ht="16" customHeight="1" x14ac:dyDescent="0.2"/>
    <row r="3861" customFormat="1" ht="16" customHeight="1" x14ac:dyDescent="0.2"/>
    <row r="3862" customFormat="1" ht="16" customHeight="1" x14ac:dyDescent="0.2"/>
    <row r="3863" customFormat="1" ht="16" customHeight="1" x14ac:dyDescent="0.2"/>
    <row r="3864" customFormat="1" ht="16" customHeight="1" x14ac:dyDescent="0.2"/>
    <row r="3865" customFormat="1" ht="16" customHeight="1" x14ac:dyDescent="0.2"/>
    <row r="3866" customFormat="1" ht="16" customHeight="1" x14ac:dyDescent="0.2"/>
    <row r="3867" customFormat="1" ht="16" customHeight="1" x14ac:dyDescent="0.2"/>
    <row r="3868" customFormat="1" ht="16" customHeight="1" x14ac:dyDescent="0.2"/>
    <row r="3869" customFormat="1" ht="16" customHeight="1" x14ac:dyDescent="0.2"/>
    <row r="3870" customFormat="1" ht="16" customHeight="1" x14ac:dyDescent="0.2"/>
    <row r="3871" customFormat="1" ht="16" customHeight="1" x14ac:dyDescent="0.2"/>
    <row r="3872" customFormat="1" ht="16" customHeight="1" x14ac:dyDescent="0.2"/>
    <row r="3873" customFormat="1" ht="16" customHeight="1" x14ac:dyDescent="0.2"/>
    <row r="3874" customFormat="1" ht="16" customHeight="1" x14ac:dyDescent="0.2"/>
    <row r="3875" customFormat="1" ht="16" customHeight="1" x14ac:dyDescent="0.2"/>
    <row r="3876" customFormat="1" ht="16" customHeight="1" x14ac:dyDescent="0.2"/>
    <row r="3877" customFormat="1" ht="16" customHeight="1" x14ac:dyDescent="0.2"/>
    <row r="3878" customFormat="1" ht="16" customHeight="1" x14ac:dyDescent="0.2"/>
    <row r="3879" customFormat="1" ht="16" customHeight="1" x14ac:dyDescent="0.2"/>
    <row r="3880" customFormat="1" ht="16" customHeight="1" x14ac:dyDescent="0.2"/>
    <row r="3881" customFormat="1" ht="16" customHeight="1" x14ac:dyDescent="0.2"/>
    <row r="3882" customFormat="1" ht="16" customHeight="1" x14ac:dyDescent="0.2"/>
    <row r="3883" customFormat="1" ht="16" customHeight="1" x14ac:dyDescent="0.2"/>
    <row r="3884" customFormat="1" ht="16" customHeight="1" x14ac:dyDescent="0.2"/>
    <row r="3885" customFormat="1" ht="16" customHeight="1" x14ac:dyDescent="0.2"/>
    <row r="3886" customFormat="1" ht="16" customHeight="1" x14ac:dyDescent="0.2"/>
    <row r="3887" customFormat="1" ht="16" customHeight="1" x14ac:dyDescent="0.2"/>
    <row r="3888" customFormat="1" ht="16" customHeight="1" x14ac:dyDescent="0.2"/>
    <row r="3889" customFormat="1" ht="16" customHeight="1" x14ac:dyDescent="0.2"/>
    <row r="3890" customFormat="1" ht="16" customHeight="1" x14ac:dyDescent="0.2"/>
    <row r="3891" customFormat="1" ht="16" customHeight="1" x14ac:dyDescent="0.2"/>
    <row r="3892" customFormat="1" ht="16" customHeight="1" x14ac:dyDescent="0.2"/>
    <row r="3893" customFormat="1" ht="16" customHeight="1" x14ac:dyDescent="0.2"/>
    <row r="3894" customFormat="1" ht="16" customHeight="1" x14ac:dyDescent="0.2"/>
    <row r="3895" customFormat="1" ht="16" customHeight="1" x14ac:dyDescent="0.2"/>
    <row r="3896" customFormat="1" ht="16" customHeight="1" x14ac:dyDescent="0.2"/>
    <row r="3897" customFormat="1" ht="16" customHeight="1" x14ac:dyDescent="0.2"/>
    <row r="3898" customFormat="1" ht="16" customHeight="1" x14ac:dyDescent="0.2"/>
    <row r="3899" customFormat="1" ht="16" customHeight="1" x14ac:dyDescent="0.2"/>
    <row r="3900" customFormat="1" ht="16" customHeight="1" x14ac:dyDescent="0.2"/>
    <row r="3901" customFormat="1" ht="16" customHeight="1" x14ac:dyDescent="0.2"/>
    <row r="3902" customFormat="1" ht="16" customHeight="1" x14ac:dyDescent="0.2"/>
    <row r="3903" customFormat="1" ht="16" customHeight="1" x14ac:dyDescent="0.2"/>
    <row r="3904" customFormat="1" ht="16" customHeight="1" x14ac:dyDescent="0.2"/>
    <row r="3905" customFormat="1" ht="16" customHeight="1" x14ac:dyDescent="0.2"/>
    <row r="3906" customFormat="1" ht="16" customHeight="1" x14ac:dyDescent="0.2"/>
    <row r="3907" customFormat="1" ht="16" customHeight="1" x14ac:dyDescent="0.2"/>
    <row r="3908" customFormat="1" ht="16" customHeight="1" x14ac:dyDescent="0.2"/>
    <row r="3909" customFormat="1" ht="16" customHeight="1" x14ac:dyDescent="0.2"/>
    <row r="3910" customFormat="1" ht="16" customHeight="1" x14ac:dyDescent="0.2"/>
    <row r="3911" customFormat="1" ht="16" customHeight="1" x14ac:dyDescent="0.2"/>
    <row r="3912" customFormat="1" ht="16" customHeight="1" x14ac:dyDescent="0.2"/>
    <row r="3913" customFormat="1" ht="16" customHeight="1" x14ac:dyDescent="0.2"/>
    <row r="3914" customFormat="1" ht="16" customHeight="1" x14ac:dyDescent="0.2"/>
    <row r="3915" customFormat="1" ht="16" customHeight="1" x14ac:dyDescent="0.2"/>
    <row r="3916" customFormat="1" ht="16" customHeight="1" x14ac:dyDescent="0.2"/>
    <row r="3917" customFormat="1" ht="16" customHeight="1" x14ac:dyDescent="0.2"/>
    <row r="3918" customFormat="1" ht="16" customHeight="1" x14ac:dyDescent="0.2"/>
    <row r="3919" customFormat="1" ht="16" customHeight="1" x14ac:dyDescent="0.2"/>
    <row r="3920" customFormat="1" ht="16" customHeight="1" x14ac:dyDescent="0.2"/>
    <row r="3921" customFormat="1" ht="16" customHeight="1" x14ac:dyDescent="0.2"/>
    <row r="3922" customFormat="1" ht="16" customHeight="1" x14ac:dyDescent="0.2"/>
    <row r="3923" customFormat="1" ht="16" customHeight="1" x14ac:dyDescent="0.2"/>
    <row r="3924" customFormat="1" ht="16" customHeight="1" x14ac:dyDescent="0.2"/>
    <row r="3925" customFormat="1" ht="16" customHeight="1" x14ac:dyDescent="0.2"/>
    <row r="3926" customFormat="1" ht="16" customHeight="1" x14ac:dyDescent="0.2"/>
    <row r="3927" customFormat="1" ht="16" customHeight="1" x14ac:dyDescent="0.2"/>
    <row r="3928" customFormat="1" ht="16" customHeight="1" x14ac:dyDescent="0.2"/>
    <row r="3929" customFormat="1" ht="16" customHeight="1" x14ac:dyDescent="0.2"/>
    <row r="3930" customFormat="1" ht="16" customHeight="1" x14ac:dyDescent="0.2"/>
    <row r="3931" customFormat="1" ht="16" customHeight="1" x14ac:dyDescent="0.2"/>
    <row r="3932" customFormat="1" ht="16" customHeight="1" x14ac:dyDescent="0.2"/>
    <row r="3933" customFormat="1" ht="16" customHeight="1" x14ac:dyDescent="0.2"/>
    <row r="3934" customFormat="1" ht="16" customHeight="1" x14ac:dyDescent="0.2"/>
    <row r="3935" customFormat="1" ht="16" customHeight="1" x14ac:dyDescent="0.2"/>
    <row r="3936" customFormat="1" ht="16" customHeight="1" x14ac:dyDescent="0.2"/>
    <row r="3937" customFormat="1" ht="16" customHeight="1" x14ac:dyDescent="0.2"/>
    <row r="3938" customFormat="1" ht="16" customHeight="1" x14ac:dyDescent="0.2"/>
    <row r="3939" customFormat="1" ht="16" customHeight="1" x14ac:dyDescent="0.2"/>
    <row r="3940" customFormat="1" ht="16" customHeight="1" x14ac:dyDescent="0.2"/>
    <row r="3941" customFormat="1" ht="16" customHeight="1" x14ac:dyDescent="0.2"/>
    <row r="3942" customFormat="1" ht="16" customHeight="1" x14ac:dyDescent="0.2"/>
    <row r="3943" customFormat="1" ht="16" customHeight="1" x14ac:dyDescent="0.2"/>
    <row r="3944" customFormat="1" ht="16" customHeight="1" x14ac:dyDescent="0.2"/>
    <row r="3945" customFormat="1" ht="16" customHeight="1" x14ac:dyDescent="0.2"/>
    <row r="3946" customFormat="1" ht="16" customHeight="1" x14ac:dyDescent="0.2"/>
    <row r="3947" customFormat="1" ht="16" customHeight="1" x14ac:dyDescent="0.2"/>
    <row r="3948" customFormat="1" ht="16" customHeight="1" x14ac:dyDescent="0.2"/>
    <row r="3949" customFormat="1" ht="16" customHeight="1" x14ac:dyDescent="0.2"/>
    <row r="3950" customFormat="1" ht="16" customHeight="1" x14ac:dyDescent="0.2"/>
    <row r="3951" customFormat="1" ht="16" customHeight="1" x14ac:dyDescent="0.2"/>
    <row r="3952" customFormat="1" ht="16" customHeight="1" x14ac:dyDescent="0.2"/>
    <row r="3953" customFormat="1" ht="16" customHeight="1" x14ac:dyDescent="0.2"/>
    <row r="3954" customFormat="1" ht="16" customHeight="1" x14ac:dyDescent="0.2"/>
    <row r="3955" customFormat="1" ht="16" customHeight="1" x14ac:dyDescent="0.2"/>
    <row r="3956" customFormat="1" ht="16" customHeight="1" x14ac:dyDescent="0.2"/>
    <row r="3957" customFormat="1" ht="16" customHeight="1" x14ac:dyDescent="0.2"/>
    <row r="3958" customFormat="1" ht="16" customHeight="1" x14ac:dyDescent="0.2"/>
    <row r="3959" customFormat="1" ht="16" customHeight="1" x14ac:dyDescent="0.2"/>
    <row r="3960" customFormat="1" ht="16" customHeight="1" x14ac:dyDescent="0.2"/>
    <row r="3961" customFormat="1" ht="16" customHeight="1" x14ac:dyDescent="0.2"/>
    <row r="3962" customFormat="1" ht="16" customHeight="1" x14ac:dyDescent="0.2"/>
    <row r="3963" customFormat="1" ht="16" customHeight="1" x14ac:dyDescent="0.2"/>
    <row r="3964" customFormat="1" ht="16" customHeight="1" x14ac:dyDescent="0.2"/>
    <row r="3965" customFormat="1" ht="16" customHeight="1" x14ac:dyDescent="0.2"/>
    <row r="3966" customFormat="1" ht="16" customHeight="1" x14ac:dyDescent="0.2"/>
    <row r="3967" customFormat="1" ht="16" customHeight="1" x14ac:dyDescent="0.2"/>
    <row r="3968" customFormat="1" ht="16" customHeight="1" x14ac:dyDescent="0.2"/>
    <row r="3969" customFormat="1" ht="16" customHeight="1" x14ac:dyDescent="0.2"/>
    <row r="3970" customFormat="1" ht="16" customHeight="1" x14ac:dyDescent="0.2"/>
    <row r="3971" customFormat="1" ht="16" customHeight="1" x14ac:dyDescent="0.2"/>
    <row r="3972" customFormat="1" ht="16" customHeight="1" x14ac:dyDescent="0.2"/>
    <row r="3973" customFormat="1" ht="16" customHeight="1" x14ac:dyDescent="0.2"/>
    <row r="3974" customFormat="1" ht="16" customHeight="1" x14ac:dyDescent="0.2"/>
    <row r="3975" customFormat="1" ht="16" customHeight="1" x14ac:dyDescent="0.2"/>
    <row r="3976" customFormat="1" ht="16" customHeight="1" x14ac:dyDescent="0.2"/>
    <row r="3977" customFormat="1" ht="16" customHeight="1" x14ac:dyDescent="0.2"/>
    <row r="3978" customFormat="1" ht="16" customHeight="1" x14ac:dyDescent="0.2"/>
    <row r="3979" customFormat="1" ht="16" customHeight="1" x14ac:dyDescent="0.2"/>
    <row r="3980" customFormat="1" ht="16" customHeight="1" x14ac:dyDescent="0.2"/>
    <row r="3981" customFormat="1" ht="16" customHeight="1" x14ac:dyDescent="0.2"/>
    <row r="3982" customFormat="1" ht="16" customHeight="1" x14ac:dyDescent="0.2"/>
    <row r="3983" customFormat="1" ht="16" customHeight="1" x14ac:dyDescent="0.2"/>
    <row r="3984" customFormat="1" ht="16" customHeight="1" x14ac:dyDescent="0.2"/>
    <row r="3985" customFormat="1" ht="16" customHeight="1" x14ac:dyDescent="0.2"/>
    <row r="3986" customFormat="1" ht="16" customHeight="1" x14ac:dyDescent="0.2"/>
    <row r="3987" customFormat="1" ht="16" customHeight="1" x14ac:dyDescent="0.2"/>
    <row r="3988" customFormat="1" ht="16" customHeight="1" x14ac:dyDescent="0.2"/>
    <row r="3989" customFormat="1" ht="16" customHeight="1" x14ac:dyDescent="0.2"/>
    <row r="3990" customFormat="1" ht="16" customHeight="1" x14ac:dyDescent="0.2"/>
    <row r="3991" customFormat="1" ht="16" customHeight="1" x14ac:dyDescent="0.2"/>
    <row r="3992" customFormat="1" ht="16" customHeight="1" x14ac:dyDescent="0.2"/>
    <row r="3993" customFormat="1" ht="16" customHeight="1" x14ac:dyDescent="0.2"/>
    <row r="3994" customFormat="1" ht="16" customHeight="1" x14ac:dyDescent="0.2"/>
    <row r="3995" customFormat="1" ht="16" customHeight="1" x14ac:dyDescent="0.2"/>
    <row r="3996" customFormat="1" ht="16" customHeight="1" x14ac:dyDescent="0.2"/>
    <row r="3997" customFormat="1" ht="16" customHeight="1" x14ac:dyDescent="0.2"/>
    <row r="3998" customFormat="1" ht="16" customHeight="1" x14ac:dyDescent="0.2"/>
    <row r="3999" customFormat="1" ht="16" customHeight="1" x14ac:dyDescent="0.2"/>
    <row r="4000" customFormat="1" ht="16" customHeight="1" x14ac:dyDescent="0.2"/>
    <row r="4001" customFormat="1" ht="16" customHeight="1" x14ac:dyDescent="0.2"/>
    <row r="4002" customFormat="1" ht="16" customHeight="1" x14ac:dyDescent="0.2"/>
    <row r="4003" customFormat="1" ht="16" customHeight="1" x14ac:dyDescent="0.2"/>
    <row r="4004" customFormat="1" ht="16" customHeight="1" x14ac:dyDescent="0.2"/>
    <row r="4005" customFormat="1" ht="16" customHeight="1" x14ac:dyDescent="0.2"/>
    <row r="4006" customFormat="1" ht="16" customHeight="1" x14ac:dyDescent="0.2"/>
    <row r="4007" customFormat="1" ht="16" customHeight="1" x14ac:dyDescent="0.2"/>
    <row r="4008" customFormat="1" ht="16" customHeight="1" x14ac:dyDescent="0.2"/>
    <row r="4009" customFormat="1" ht="16" customHeight="1" x14ac:dyDescent="0.2"/>
    <row r="4010" customFormat="1" ht="16" customHeight="1" x14ac:dyDescent="0.2"/>
    <row r="4011" customFormat="1" ht="16" customHeight="1" x14ac:dyDescent="0.2"/>
    <row r="4012" customFormat="1" ht="16" customHeight="1" x14ac:dyDescent="0.2"/>
    <row r="4013" customFormat="1" ht="16" customHeight="1" x14ac:dyDescent="0.2"/>
    <row r="4014" customFormat="1" ht="16" customHeight="1" x14ac:dyDescent="0.2"/>
    <row r="4015" customFormat="1" ht="16" customHeight="1" x14ac:dyDescent="0.2"/>
    <row r="4016" customFormat="1" ht="16" customHeight="1" x14ac:dyDescent="0.2"/>
    <row r="4017" customFormat="1" ht="16" customHeight="1" x14ac:dyDescent="0.2"/>
    <row r="4018" customFormat="1" ht="16" customHeight="1" x14ac:dyDescent="0.2"/>
    <row r="4019" customFormat="1" ht="16" customHeight="1" x14ac:dyDescent="0.2"/>
    <row r="4020" customFormat="1" ht="16" customHeight="1" x14ac:dyDescent="0.2"/>
    <row r="4021" customFormat="1" ht="16" customHeight="1" x14ac:dyDescent="0.2"/>
    <row r="4022" customFormat="1" ht="16" customHeight="1" x14ac:dyDescent="0.2"/>
    <row r="4023" customFormat="1" ht="16" customHeight="1" x14ac:dyDescent="0.2"/>
    <row r="4024" customFormat="1" ht="16" customHeight="1" x14ac:dyDescent="0.2"/>
    <row r="4025" customFormat="1" ht="16" customHeight="1" x14ac:dyDescent="0.2"/>
    <row r="4026" customFormat="1" ht="16" customHeight="1" x14ac:dyDescent="0.2"/>
    <row r="4027" customFormat="1" ht="16" customHeight="1" x14ac:dyDescent="0.2"/>
    <row r="4028" customFormat="1" ht="16" customHeight="1" x14ac:dyDescent="0.2"/>
    <row r="4029" customFormat="1" ht="16" customHeight="1" x14ac:dyDescent="0.2"/>
    <row r="4030" customFormat="1" ht="16" customHeight="1" x14ac:dyDescent="0.2"/>
    <row r="4031" customFormat="1" ht="16" customHeight="1" x14ac:dyDescent="0.2"/>
    <row r="4032" customFormat="1" ht="16" customHeight="1" x14ac:dyDescent="0.2"/>
    <row r="4033" customFormat="1" ht="16" customHeight="1" x14ac:dyDescent="0.2"/>
    <row r="4034" customFormat="1" ht="16" customHeight="1" x14ac:dyDescent="0.2"/>
    <row r="4035" customFormat="1" ht="16" customHeight="1" x14ac:dyDescent="0.2"/>
    <row r="4036" customFormat="1" ht="16" customHeight="1" x14ac:dyDescent="0.2"/>
    <row r="4037" customFormat="1" ht="16" customHeight="1" x14ac:dyDescent="0.2"/>
    <row r="4038" customFormat="1" ht="16" customHeight="1" x14ac:dyDescent="0.2"/>
    <row r="4039" customFormat="1" ht="16" customHeight="1" x14ac:dyDescent="0.2"/>
    <row r="4040" customFormat="1" ht="16" customHeight="1" x14ac:dyDescent="0.2"/>
    <row r="4041" customFormat="1" ht="16" customHeight="1" x14ac:dyDescent="0.2"/>
    <row r="4042" customFormat="1" ht="16" customHeight="1" x14ac:dyDescent="0.2"/>
    <row r="4043" customFormat="1" ht="16" customHeight="1" x14ac:dyDescent="0.2"/>
    <row r="4044" customFormat="1" ht="16" customHeight="1" x14ac:dyDescent="0.2"/>
    <row r="4045" customFormat="1" ht="16" customHeight="1" x14ac:dyDescent="0.2"/>
    <row r="4046" customFormat="1" ht="16" customHeight="1" x14ac:dyDescent="0.2"/>
    <row r="4047" customFormat="1" ht="16" customHeight="1" x14ac:dyDescent="0.2"/>
    <row r="4048" customFormat="1" ht="16" customHeight="1" x14ac:dyDescent="0.2"/>
    <row r="4049" customFormat="1" ht="16" customHeight="1" x14ac:dyDescent="0.2"/>
    <row r="4050" customFormat="1" ht="16" customHeight="1" x14ac:dyDescent="0.2"/>
    <row r="4051" customFormat="1" ht="16" customHeight="1" x14ac:dyDescent="0.2"/>
    <row r="4052" customFormat="1" ht="16" customHeight="1" x14ac:dyDescent="0.2"/>
    <row r="4053" customFormat="1" ht="16" customHeight="1" x14ac:dyDescent="0.2"/>
    <row r="4054" customFormat="1" ht="16" customHeight="1" x14ac:dyDescent="0.2"/>
    <row r="4055" customFormat="1" ht="16" customHeight="1" x14ac:dyDescent="0.2"/>
    <row r="4056" customFormat="1" ht="16" customHeight="1" x14ac:dyDescent="0.2"/>
    <row r="4057" customFormat="1" ht="16" customHeight="1" x14ac:dyDescent="0.2"/>
    <row r="4058" customFormat="1" ht="16" customHeight="1" x14ac:dyDescent="0.2"/>
    <row r="4059" customFormat="1" ht="16" customHeight="1" x14ac:dyDescent="0.2"/>
    <row r="4060" customFormat="1" ht="16" customHeight="1" x14ac:dyDescent="0.2"/>
    <row r="4061" customFormat="1" ht="16" customHeight="1" x14ac:dyDescent="0.2"/>
    <row r="4062" customFormat="1" ht="16" customHeight="1" x14ac:dyDescent="0.2"/>
    <row r="4063" customFormat="1" ht="16" customHeight="1" x14ac:dyDescent="0.2"/>
    <row r="4064" customFormat="1" ht="16" customHeight="1" x14ac:dyDescent="0.2"/>
    <row r="4065" customFormat="1" ht="16" customHeight="1" x14ac:dyDescent="0.2"/>
    <row r="4066" customFormat="1" ht="16" customHeight="1" x14ac:dyDescent="0.2"/>
    <row r="4067" customFormat="1" ht="16" customHeight="1" x14ac:dyDescent="0.2"/>
    <row r="4068" customFormat="1" ht="16" customHeight="1" x14ac:dyDescent="0.2"/>
    <row r="4069" customFormat="1" ht="16" customHeight="1" x14ac:dyDescent="0.2"/>
    <row r="4070" customFormat="1" ht="16" customHeight="1" x14ac:dyDescent="0.2"/>
    <row r="4071" customFormat="1" ht="16" customHeight="1" x14ac:dyDescent="0.2"/>
    <row r="4072" customFormat="1" ht="16" customHeight="1" x14ac:dyDescent="0.2"/>
    <row r="4073" customFormat="1" ht="16" customHeight="1" x14ac:dyDescent="0.2"/>
    <row r="4074" customFormat="1" ht="16" customHeight="1" x14ac:dyDescent="0.2"/>
    <row r="4075" customFormat="1" ht="16" customHeight="1" x14ac:dyDescent="0.2"/>
    <row r="4076" customFormat="1" ht="16" customHeight="1" x14ac:dyDescent="0.2"/>
    <row r="4077" customFormat="1" ht="16" customHeight="1" x14ac:dyDescent="0.2"/>
    <row r="4078" customFormat="1" ht="16" customHeight="1" x14ac:dyDescent="0.2"/>
    <row r="4079" customFormat="1" ht="16" customHeight="1" x14ac:dyDescent="0.2"/>
    <row r="4080" customFormat="1" ht="16" customHeight="1" x14ac:dyDescent="0.2"/>
    <row r="4081" customFormat="1" ht="16" customHeight="1" x14ac:dyDescent="0.2"/>
    <row r="4082" customFormat="1" ht="16" customHeight="1" x14ac:dyDescent="0.2"/>
    <row r="4083" customFormat="1" ht="16" customHeight="1" x14ac:dyDescent="0.2"/>
    <row r="4084" customFormat="1" ht="16" customHeight="1" x14ac:dyDescent="0.2"/>
    <row r="4085" customFormat="1" ht="16" customHeight="1" x14ac:dyDescent="0.2"/>
    <row r="4086" customFormat="1" ht="16" customHeight="1" x14ac:dyDescent="0.2"/>
    <row r="4087" customFormat="1" ht="16" customHeight="1" x14ac:dyDescent="0.2"/>
    <row r="4088" customFormat="1" ht="16" customHeight="1" x14ac:dyDescent="0.2"/>
    <row r="4089" customFormat="1" ht="16" customHeight="1" x14ac:dyDescent="0.2"/>
    <row r="4090" customFormat="1" ht="16" customHeight="1" x14ac:dyDescent="0.2"/>
    <row r="4091" customFormat="1" ht="16" customHeight="1" x14ac:dyDescent="0.2"/>
    <row r="4092" customFormat="1" ht="16" customHeight="1" x14ac:dyDescent="0.2"/>
    <row r="4093" customFormat="1" ht="16" customHeight="1" x14ac:dyDescent="0.2"/>
    <row r="4094" customFormat="1" ht="16" customHeight="1" x14ac:dyDescent="0.2"/>
    <row r="4095" customFormat="1" ht="16" customHeight="1" x14ac:dyDescent="0.2"/>
    <row r="4096" customFormat="1" ht="16" customHeight="1" x14ac:dyDescent="0.2"/>
    <row r="4097" customFormat="1" ht="16" customHeight="1" x14ac:dyDescent="0.2"/>
    <row r="4098" customFormat="1" ht="16" customHeight="1" x14ac:dyDescent="0.2"/>
    <row r="4099" customFormat="1" ht="16" customHeight="1" x14ac:dyDescent="0.2"/>
    <row r="4100" customFormat="1" ht="16" customHeight="1" x14ac:dyDescent="0.2"/>
    <row r="4101" customFormat="1" ht="16" customHeight="1" x14ac:dyDescent="0.2"/>
    <row r="4102" customFormat="1" ht="16" customHeight="1" x14ac:dyDescent="0.2"/>
    <row r="4103" customFormat="1" ht="16" customHeight="1" x14ac:dyDescent="0.2"/>
    <row r="4104" customFormat="1" ht="16" customHeight="1" x14ac:dyDescent="0.2"/>
    <row r="4105" customFormat="1" ht="16" customHeight="1" x14ac:dyDescent="0.2"/>
    <row r="4106" customFormat="1" ht="16" customHeight="1" x14ac:dyDescent="0.2"/>
    <row r="4107" customFormat="1" ht="16" customHeight="1" x14ac:dyDescent="0.2"/>
    <row r="4108" customFormat="1" ht="16" customHeight="1" x14ac:dyDescent="0.2"/>
    <row r="4109" customFormat="1" ht="16" customHeight="1" x14ac:dyDescent="0.2"/>
    <row r="4110" customFormat="1" ht="16" customHeight="1" x14ac:dyDescent="0.2"/>
    <row r="4111" customFormat="1" ht="16" customHeight="1" x14ac:dyDescent="0.2"/>
    <row r="4112" customFormat="1" ht="16" customHeight="1" x14ac:dyDescent="0.2"/>
    <row r="4113" customFormat="1" ht="16" customHeight="1" x14ac:dyDescent="0.2"/>
    <row r="4114" customFormat="1" ht="16" customHeight="1" x14ac:dyDescent="0.2"/>
    <row r="4115" customFormat="1" ht="16" customHeight="1" x14ac:dyDescent="0.2"/>
    <row r="4116" customFormat="1" ht="16" customHeight="1" x14ac:dyDescent="0.2"/>
    <row r="4117" customFormat="1" ht="16" customHeight="1" x14ac:dyDescent="0.2"/>
    <row r="4118" customFormat="1" ht="16" customHeight="1" x14ac:dyDescent="0.2"/>
    <row r="4119" customFormat="1" ht="16" customHeight="1" x14ac:dyDescent="0.2"/>
    <row r="4120" customFormat="1" ht="16" customHeight="1" x14ac:dyDescent="0.2"/>
    <row r="4121" customFormat="1" ht="16" customHeight="1" x14ac:dyDescent="0.2"/>
    <row r="4122" customFormat="1" ht="16" customHeight="1" x14ac:dyDescent="0.2"/>
    <row r="4123" customFormat="1" ht="16" customHeight="1" x14ac:dyDescent="0.2"/>
    <row r="4124" customFormat="1" ht="16" customHeight="1" x14ac:dyDescent="0.2"/>
    <row r="4125" customFormat="1" ht="16" customHeight="1" x14ac:dyDescent="0.2"/>
    <row r="4126" customFormat="1" ht="16" customHeight="1" x14ac:dyDescent="0.2"/>
    <row r="4127" customFormat="1" ht="16" customHeight="1" x14ac:dyDescent="0.2"/>
    <row r="4128" customFormat="1" ht="16" customHeight="1" x14ac:dyDescent="0.2"/>
    <row r="4129" customFormat="1" ht="16" customHeight="1" x14ac:dyDescent="0.2"/>
    <row r="4130" customFormat="1" ht="16" customHeight="1" x14ac:dyDescent="0.2"/>
    <row r="4131" customFormat="1" ht="16" customHeight="1" x14ac:dyDescent="0.2"/>
    <row r="4132" customFormat="1" ht="16" customHeight="1" x14ac:dyDescent="0.2"/>
    <row r="4133" customFormat="1" ht="16" customHeight="1" x14ac:dyDescent="0.2"/>
    <row r="4134" customFormat="1" ht="16" customHeight="1" x14ac:dyDescent="0.2"/>
    <row r="4135" customFormat="1" ht="16" customHeight="1" x14ac:dyDescent="0.2"/>
    <row r="4136" customFormat="1" ht="16" customHeight="1" x14ac:dyDescent="0.2"/>
    <row r="4137" customFormat="1" ht="16" customHeight="1" x14ac:dyDescent="0.2"/>
    <row r="4138" customFormat="1" ht="16" customHeight="1" x14ac:dyDescent="0.2"/>
    <row r="4139" customFormat="1" ht="16" customHeight="1" x14ac:dyDescent="0.2"/>
    <row r="4140" customFormat="1" ht="16" customHeight="1" x14ac:dyDescent="0.2"/>
    <row r="4141" customFormat="1" ht="16" customHeight="1" x14ac:dyDescent="0.2"/>
    <row r="4142" customFormat="1" ht="16" customHeight="1" x14ac:dyDescent="0.2"/>
    <row r="4143" customFormat="1" ht="16" customHeight="1" x14ac:dyDescent="0.2"/>
    <row r="4144" customFormat="1" ht="16" customHeight="1" x14ac:dyDescent="0.2"/>
    <row r="4145" customFormat="1" ht="16" customHeight="1" x14ac:dyDescent="0.2"/>
    <row r="4146" customFormat="1" ht="16" customHeight="1" x14ac:dyDescent="0.2"/>
    <row r="4147" customFormat="1" ht="16" customHeight="1" x14ac:dyDescent="0.2"/>
    <row r="4148" customFormat="1" ht="16" customHeight="1" x14ac:dyDescent="0.2"/>
    <row r="4149" customFormat="1" ht="16" customHeight="1" x14ac:dyDescent="0.2"/>
    <row r="4150" customFormat="1" ht="16" customHeight="1" x14ac:dyDescent="0.2"/>
    <row r="4151" customFormat="1" ht="16" customHeight="1" x14ac:dyDescent="0.2"/>
    <row r="4152" customFormat="1" ht="16" customHeight="1" x14ac:dyDescent="0.2"/>
    <row r="4153" customFormat="1" ht="16" customHeight="1" x14ac:dyDescent="0.2"/>
    <row r="4154" customFormat="1" ht="16" customHeight="1" x14ac:dyDescent="0.2"/>
    <row r="4155" customFormat="1" ht="16" customHeight="1" x14ac:dyDescent="0.2"/>
    <row r="4156" customFormat="1" ht="16" customHeight="1" x14ac:dyDescent="0.2"/>
    <row r="4157" customFormat="1" ht="16" customHeight="1" x14ac:dyDescent="0.2"/>
    <row r="4158" customFormat="1" ht="16" customHeight="1" x14ac:dyDescent="0.2"/>
    <row r="4159" customFormat="1" ht="16" customHeight="1" x14ac:dyDescent="0.2"/>
    <row r="4160" customFormat="1" ht="16" customHeight="1" x14ac:dyDescent="0.2"/>
    <row r="4161" customFormat="1" ht="16" customHeight="1" x14ac:dyDescent="0.2"/>
    <row r="4162" customFormat="1" ht="16" customHeight="1" x14ac:dyDescent="0.2"/>
    <row r="4163" customFormat="1" ht="16" customHeight="1" x14ac:dyDescent="0.2"/>
    <row r="4164" customFormat="1" ht="16" customHeight="1" x14ac:dyDescent="0.2"/>
    <row r="4165" customFormat="1" ht="16" customHeight="1" x14ac:dyDescent="0.2"/>
    <row r="4166" customFormat="1" ht="16" customHeight="1" x14ac:dyDescent="0.2"/>
    <row r="4167" customFormat="1" ht="16" customHeight="1" x14ac:dyDescent="0.2"/>
    <row r="4168" customFormat="1" ht="16" customHeight="1" x14ac:dyDescent="0.2"/>
    <row r="4169" customFormat="1" ht="16" customHeight="1" x14ac:dyDescent="0.2"/>
    <row r="4170" customFormat="1" ht="16" customHeight="1" x14ac:dyDescent="0.2"/>
    <row r="4171" customFormat="1" ht="16" customHeight="1" x14ac:dyDescent="0.2"/>
    <row r="4172" customFormat="1" ht="16" customHeight="1" x14ac:dyDescent="0.2"/>
    <row r="4173" customFormat="1" ht="16" customHeight="1" x14ac:dyDescent="0.2"/>
    <row r="4174" customFormat="1" ht="16" customHeight="1" x14ac:dyDescent="0.2"/>
    <row r="4175" customFormat="1" ht="16" customHeight="1" x14ac:dyDescent="0.2"/>
    <row r="4176" customFormat="1" ht="16" customHeight="1" x14ac:dyDescent="0.2"/>
    <row r="4177" customFormat="1" ht="16" customHeight="1" x14ac:dyDescent="0.2"/>
    <row r="4178" customFormat="1" ht="16" customHeight="1" x14ac:dyDescent="0.2"/>
    <row r="4179" customFormat="1" ht="16" customHeight="1" x14ac:dyDescent="0.2"/>
    <row r="4180" customFormat="1" ht="16" customHeight="1" x14ac:dyDescent="0.2"/>
    <row r="4181" customFormat="1" ht="16" customHeight="1" x14ac:dyDescent="0.2"/>
    <row r="4182" customFormat="1" ht="16" customHeight="1" x14ac:dyDescent="0.2"/>
    <row r="4183" customFormat="1" ht="16" customHeight="1" x14ac:dyDescent="0.2"/>
    <row r="4184" customFormat="1" ht="16" customHeight="1" x14ac:dyDescent="0.2"/>
    <row r="4185" customFormat="1" ht="16" customHeight="1" x14ac:dyDescent="0.2"/>
    <row r="4186" customFormat="1" ht="16" customHeight="1" x14ac:dyDescent="0.2"/>
    <row r="4187" customFormat="1" ht="16" customHeight="1" x14ac:dyDescent="0.2"/>
    <row r="4188" customFormat="1" ht="16" customHeight="1" x14ac:dyDescent="0.2"/>
    <row r="4189" customFormat="1" ht="16" customHeight="1" x14ac:dyDescent="0.2"/>
    <row r="4190" customFormat="1" ht="16" customHeight="1" x14ac:dyDescent="0.2"/>
    <row r="4191" customFormat="1" ht="16" customHeight="1" x14ac:dyDescent="0.2"/>
    <row r="4192" customFormat="1" ht="16" customHeight="1" x14ac:dyDescent="0.2"/>
    <row r="4193" customFormat="1" ht="16" customHeight="1" x14ac:dyDescent="0.2"/>
    <row r="4194" customFormat="1" ht="16" customHeight="1" x14ac:dyDescent="0.2"/>
    <row r="4195" customFormat="1" ht="16" customHeight="1" x14ac:dyDescent="0.2"/>
    <row r="4196" customFormat="1" ht="16" customHeight="1" x14ac:dyDescent="0.2"/>
    <row r="4197" customFormat="1" ht="16" customHeight="1" x14ac:dyDescent="0.2"/>
    <row r="4198" customFormat="1" ht="16" customHeight="1" x14ac:dyDescent="0.2"/>
    <row r="4199" customFormat="1" ht="16" customHeight="1" x14ac:dyDescent="0.2"/>
    <row r="4200" customFormat="1" ht="16" customHeight="1" x14ac:dyDescent="0.2"/>
    <row r="4201" customFormat="1" ht="16" customHeight="1" x14ac:dyDescent="0.2"/>
    <row r="4202" customFormat="1" ht="16" customHeight="1" x14ac:dyDescent="0.2"/>
    <row r="4203" customFormat="1" ht="16" customHeight="1" x14ac:dyDescent="0.2"/>
    <row r="4204" customFormat="1" ht="16" customHeight="1" x14ac:dyDescent="0.2"/>
    <row r="4205" customFormat="1" ht="16" customHeight="1" x14ac:dyDescent="0.2"/>
    <row r="4206" customFormat="1" ht="16" customHeight="1" x14ac:dyDescent="0.2"/>
    <row r="4207" customFormat="1" ht="16" customHeight="1" x14ac:dyDescent="0.2"/>
    <row r="4208" customFormat="1" ht="16" customHeight="1" x14ac:dyDescent="0.2"/>
    <row r="4209" customFormat="1" ht="16" customHeight="1" x14ac:dyDescent="0.2"/>
    <row r="4210" customFormat="1" ht="16" customHeight="1" x14ac:dyDescent="0.2"/>
    <row r="4211" customFormat="1" ht="16" customHeight="1" x14ac:dyDescent="0.2"/>
    <row r="4212" customFormat="1" ht="16" customHeight="1" x14ac:dyDescent="0.2"/>
    <row r="4213" customFormat="1" ht="16" customHeight="1" x14ac:dyDescent="0.2"/>
    <row r="4214" customFormat="1" ht="16" customHeight="1" x14ac:dyDescent="0.2"/>
    <row r="4215" customFormat="1" ht="16" customHeight="1" x14ac:dyDescent="0.2"/>
    <row r="4216" customFormat="1" ht="16" customHeight="1" x14ac:dyDescent="0.2"/>
    <row r="4217" customFormat="1" ht="16" customHeight="1" x14ac:dyDescent="0.2"/>
    <row r="4218" customFormat="1" ht="16" customHeight="1" x14ac:dyDescent="0.2"/>
    <row r="4219" customFormat="1" ht="16" customHeight="1" x14ac:dyDescent="0.2"/>
    <row r="4220" customFormat="1" ht="16" customHeight="1" x14ac:dyDescent="0.2"/>
    <row r="4221" customFormat="1" ht="16" customHeight="1" x14ac:dyDescent="0.2"/>
    <row r="4222" customFormat="1" ht="16" customHeight="1" x14ac:dyDescent="0.2"/>
    <row r="4223" customFormat="1" ht="16" customHeight="1" x14ac:dyDescent="0.2"/>
    <row r="4224" customFormat="1" ht="16" customHeight="1" x14ac:dyDescent="0.2"/>
    <row r="4225" customFormat="1" ht="16" customHeight="1" x14ac:dyDescent="0.2"/>
    <row r="4226" customFormat="1" ht="16" customHeight="1" x14ac:dyDescent="0.2"/>
    <row r="4227" customFormat="1" ht="16" customHeight="1" x14ac:dyDescent="0.2"/>
    <row r="4228" customFormat="1" ht="16" customHeight="1" x14ac:dyDescent="0.2"/>
    <row r="4229" customFormat="1" ht="16" customHeight="1" x14ac:dyDescent="0.2"/>
    <row r="4230" customFormat="1" ht="16" customHeight="1" x14ac:dyDescent="0.2"/>
    <row r="4231" customFormat="1" ht="16" customHeight="1" x14ac:dyDescent="0.2"/>
    <row r="4232" customFormat="1" ht="16" customHeight="1" x14ac:dyDescent="0.2"/>
    <row r="4233" customFormat="1" ht="16" customHeight="1" x14ac:dyDescent="0.2"/>
    <row r="4234" customFormat="1" ht="16" customHeight="1" x14ac:dyDescent="0.2"/>
    <row r="4235" customFormat="1" ht="16" customHeight="1" x14ac:dyDescent="0.2"/>
    <row r="4236" customFormat="1" ht="16" customHeight="1" x14ac:dyDescent="0.2"/>
    <row r="4237" customFormat="1" ht="16" customHeight="1" x14ac:dyDescent="0.2"/>
    <row r="4238" customFormat="1" ht="16" customHeight="1" x14ac:dyDescent="0.2"/>
    <row r="4239" customFormat="1" ht="16" customHeight="1" x14ac:dyDescent="0.2"/>
    <row r="4240" customFormat="1" ht="16" customHeight="1" x14ac:dyDescent="0.2"/>
    <row r="4241" customFormat="1" ht="16" customHeight="1" x14ac:dyDescent="0.2"/>
    <row r="4242" customFormat="1" ht="16" customHeight="1" x14ac:dyDescent="0.2"/>
    <row r="4243" customFormat="1" ht="16" customHeight="1" x14ac:dyDescent="0.2"/>
    <row r="4244" customFormat="1" ht="16" customHeight="1" x14ac:dyDescent="0.2"/>
    <row r="4245" customFormat="1" ht="16" customHeight="1" x14ac:dyDescent="0.2"/>
    <row r="4246" customFormat="1" ht="16" customHeight="1" x14ac:dyDescent="0.2"/>
    <row r="4247" customFormat="1" ht="16" customHeight="1" x14ac:dyDescent="0.2"/>
    <row r="4248" customFormat="1" ht="16" customHeight="1" x14ac:dyDescent="0.2"/>
    <row r="4249" customFormat="1" ht="16" customHeight="1" x14ac:dyDescent="0.2"/>
    <row r="4250" customFormat="1" ht="16" customHeight="1" x14ac:dyDescent="0.2"/>
    <row r="4251" customFormat="1" ht="16" customHeight="1" x14ac:dyDescent="0.2"/>
    <row r="4252" customFormat="1" ht="16" customHeight="1" x14ac:dyDescent="0.2"/>
    <row r="4253" customFormat="1" ht="16" customHeight="1" x14ac:dyDescent="0.2"/>
    <row r="4254" customFormat="1" ht="16" customHeight="1" x14ac:dyDescent="0.2"/>
    <row r="4255" customFormat="1" ht="16" customHeight="1" x14ac:dyDescent="0.2"/>
    <row r="4256" customFormat="1" ht="16" customHeight="1" x14ac:dyDescent="0.2"/>
    <row r="4257" customFormat="1" ht="16" customHeight="1" x14ac:dyDescent="0.2"/>
    <row r="4258" customFormat="1" ht="16" customHeight="1" x14ac:dyDescent="0.2"/>
    <row r="4259" customFormat="1" ht="16" customHeight="1" x14ac:dyDescent="0.2"/>
    <row r="4260" customFormat="1" ht="16" customHeight="1" x14ac:dyDescent="0.2"/>
    <row r="4261" customFormat="1" ht="16" customHeight="1" x14ac:dyDescent="0.2"/>
    <row r="4262" customFormat="1" ht="16" customHeight="1" x14ac:dyDescent="0.2"/>
    <row r="4263" customFormat="1" ht="16" customHeight="1" x14ac:dyDescent="0.2"/>
    <row r="4264" customFormat="1" ht="16" customHeight="1" x14ac:dyDescent="0.2"/>
    <row r="4265" customFormat="1" ht="16" customHeight="1" x14ac:dyDescent="0.2"/>
    <row r="4266" customFormat="1" ht="16" customHeight="1" x14ac:dyDescent="0.2"/>
    <row r="4267" customFormat="1" ht="16" customHeight="1" x14ac:dyDescent="0.2"/>
    <row r="4268" customFormat="1" ht="16" customHeight="1" x14ac:dyDescent="0.2"/>
    <row r="4269" customFormat="1" ht="16" customHeight="1" x14ac:dyDescent="0.2"/>
    <row r="4270" customFormat="1" ht="16" customHeight="1" x14ac:dyDescent="0.2"/>
    <row r="4271" customFormat="1" ht="16" customHeight="1" x14ac:dyDescent="0.2"/>
    <row r="4272" customFormat="1" ht="16" customHeight="1" x14ac:dyDescent="0.2"/>
    <row r="4273" customFormat="1" ht="16" customHeight="1" x14ac:dyDescent="0.2"/>
    <row r="4274" customFormat="1" ht="16" customHeight="1" x14ac:dyDescent="0.2"/>
    <row r="4275" customFormat="1" ht="16" customHeight="1" x14ac:dyDescent="0.2"/>
    <row r="4276" customFormat="1" ht="16" customHeight="1" x14ac:dyDescent="0.2"/>
    <row r="4277" customFormat="1" ht="16" customHeight="1" x14ac:dyDescent="0.2"/>
    <row r="4278" customFormat="1" ht="16" customHeight="1" x14ac:dyDescent="0.2"/>
    <row r="4279" customFormat="1" ht="16" customHeight="1" x14ac:dyDescent="0.2"/>
    <row r="4280" customFormat="1" ht="16" customHeight="1" x14ac:dyDescent="0.2"/>
    <row r="4281" customFormat="1" ht="16" customHeight="1" x14ac:dyDescent="0.2"/>
    <row r="4282" customFormat="1" ht="16" customHeight="1" x14ac:dyDescent="0.2"/>
    <row r="4283" customFormat="1" ht="16" customHeight="1" x14ac:dyDescent="0.2"/>
    <row r="4284" customFormat="1" ht="16" customHeight="1" x14ac:dyDescent="0.2"/>
    <row r="4285" customFormat="1" ht="16" customHeight="1" x14ac:dyDescent="0.2"/>
    <row r="4286" customFormat="1" ht="16" customHeight="1" x14ac:dyDescent="0.2"/>
    <row r="4287" customFormat="1" ht="16" customHeight="1" x14ac:dyDescent="0.2"/>
    <row r="4288" customFormat="1" ht="16" customHeight="1" x14ac:dyDescent="0.2"/>
    <row r="4289" customFormat="1" ht="16" customHeight="1" x14ac:dyDescent="0.2"/>
    <row r="4290" customFormat="1" ht="16" customHeight="1" x14ac:dyDescent="0.2"/>
    <row r="4291" customFormat="1" ht="16" customHeight="1" x14ac:dyDescent="0.2"/>
    <row r="4292" customFormat="1" ht="16" customHeight="1" x14ac:dyDescent="0.2"/>
    <row r="4293" customFormat="1" ht="16" customHeight="1" x14ac:dyDescent="0.2"/>
    <row r="4294" customFormat="1" ht="16" customHeight="1" x14ac:dyDescent="0.2"/>
    <row r="4295" customFormat="1" ht="16" customHeight="1" x14ac:dyDescent="0.2"/>
    <row r="4296" customFormat="1" ht="16" customHeight="1" x14ac:dyDescent="0.2"/>
    <row r="4297" customFormat="1" ht="16" customHeight="1" x14ac:dyDescent="0.2"/>
    <row r="4298" customFormat="1" ht="16" customHeight="1" x14ac:dyDescent="0.2"/>
    <row r="4299" customFormat="1" ht="16" customHeight="1" x14ac:dyDescent="0.2"/>
    <row r="4300" customFormat="1" ht="16" customHeight="1" x14ac:dyDescent="0.2"/>
    <row r="4301" customFormat="1" ht="16" customHeight="1" x14ac:dyDescent="0.2"/>
    <row r="4302" customFormat="1" ht="16" customHeight="1" x14ac:dyDescent="0.2"/>
    <row r="4303" customFormat="1" ht="16" customHeight="1" x14ac:dyDescent="0.2"/>
    <row r="4304" customFormat="1" ht="16" customHeight="1" x14ac:dyDescent="0.2"/>
    <row r="4305" customFormat="1" ht="16" customHeight="1" x14ac:dyDescent="0.2"/>
    <row r="4306" customFormat="1" ht="16" customHeight="1" x14ac:dyDescent="0.2"/>
    <row r="4307" customFormat="1" ht="16" customHeight="1" x14ac:dyDescent="0.2"/>
    <row r="4308" customFormat="1" ht="16" customHeight="1" x14ac:dyDescent="0.2"/>
    <row r="4309" customFormat="1" ht="16" customHeight="1" x14ac:dyDescent="0.2"/>
    <row r="4310" customFormat="1" ht="16" customHeight="1" x14ac:dyDescent="0.2"/>
    <row r="4311" customFormat="1" ht="16" customHeight="1" x14ac:dyDescent="0.2"/>
    <row r="4312" customFormat="1" ht="16" customHeight="1" x14ac:dyDescent="0.2"/>
    <row r="4313" customFormat="1" ht="16" customHeight="1" x14ac:dyDescent="0.2"/>
    <row r="4314" customFormat="1" ht="16" customHeight="1" x14ac:dyDescent="0.2"/>
    <row r="4315" customFormat="1" ht="16" customHeight="1" x14ac:dyDescent="0.2"/>
    <row r="4316" customFormat="1" ht="16" customHeight="1" x14ac:dyDescent="0.2"/>
    <row r="4317" customFormat="1" ht="16" customHeight="1" x14ac:dyDescent="0.2"/>
    <row r="4318" customFormat="1" ht="16" customHeight="1" x14ac:dyDescent="0.2"/>
    <row r="4319" customFormat="1" ht="16" customHeight="1" x14ac:dyDescent="0.2"/>
    <row r="4320" customFormat="1" ht="16" customHeight="1" x14ac:dyDescent="0.2"/>
    <row r="4321" customFormat="1" ht="16" customHeight="1" x14ac:dyDescent="0.2"/>
    <row r="4322" customFormat="1" ht="16" customHeight="1" x14ac:dyDescent="0.2"/>
    <row r="4323" customFormat="1" ht="16" customHeight="1" x14ac:dyDescent="0.2"/>
    <row r="4324" customFormat="1" ht="16" customHeight="1" x14ac:dyDescent="0.2"/>
    <row r="4325" customFormat="1" ht="16" customHeight="1" x14ac:dyDescent="0.2"/>
    <row r="4326" customFormat="1" ht="16" customHeight="1" x14ac:dyDescent="0.2"/>
    <row r="4327" customFormat="1" ht="16" customHeight="1" x14ac:dyDescent="0.2"/>
    <row r="4328" customFormat="1" ht="16" customHeight="1" x14ac:dyDescent="0.2"/>
    <row r="4329" customFormat="1" ht="16" customHeight="1" x14ac:dyDescent="0.2"/>
    <row r="4330" customFormat="1" ht="16" customHeight="1" x14ac:dyDescent="0.2"/>
    <row r="4331" customFormat="1" ht="16" customHeight="1" x14ac:dyDescent="0.2"/>
    <row r="4332" customFormat="1" ht="16" customHeight="1" x14ac:dyDescent="0.2"/>
    <row r="4333" customFormat="1" ht="16" customHeight="1" x14ac:dyDescent="0.2"/>
    <row r="4334" customFormat="1" ht="16" customHeight="1" x14ac:dyDescent="0.2"/>
    <row r="4335" customFormat="1" ht="16" customHeight="1" x14ac:dyDescent="0.2"/>
    <row r="4336" customFormat="1" ht="16" customHeight="1" x14ac:dyDescent="0.2"/>
    <row r="4337" customFormat="1" ht="16" customHeight="1" x14ac:dyDescent="0.2"/>
    <row r="4338" customFormat="1" ht="16" customHeight="1" x14ac:dyDescent="0.2"/>
    <row r="4339" customFormat="1" ht="16" customHeight="1" x14ac:dyDescent="0.2"/>
    <row r="4340" customFormat="1" ht="16" customHeight="1" x14ac:dyDescent="0.2"/>
    <row r="4341" customFormat="1" ht="16" customHeight="1" x14ac:dyDescent="0.2"/>
    <row r="4342" customFormat="1" ht="16" customHeight="1" x14ac:dyDescent="0.2"/>
    <row r="4343" customFormat="1" ht="16" customHeight="1" x14ac:dyDescent="0.2"/>
    <row r="4344" customFormat="1" ht="16" customHeight="1" x14ac:dyDescent="0.2"/>
    <row r="4345" customFormat="1" ht="16" customHeight="1" x14ac:dyDescent="0.2"/>
    <row r="4346" customFormat="1" ht="16" customHeight="1" x14ac:dyDescent="0.2"/>
    <row r="4347" customFormat="1" ht="16" customHeight="1" x14ac:dyDescent="0.2"/>
    <row r="4348" customFormat="1" ht="16" customHeight="1" x14ac:dyDescent="0.2"/>
    <row r="4349" customFormat="1" ht="16" customHeight="1" x14ac:dyDescent="0.2"/>
    <row r="4350" customFormat="1" ht="16" customHeight="1" x14ac:dyDescent="0.2"/>
    <row r="4351" customFormat="1" ht="16" customHeight="1" x14ac:dyDescent="0.2"/>
    <row r="4352" customFormat="1" ht="16" customHeight="1" x14ac:dyDescent="0.2"/>
    <row r="4353" customFormat="1" ht="16" customHeight="1" x14ac:dyDescent="0.2"/>
    <row r="4354" customFormat="1" ht="16" customHeight="1" x14ac:dyDescent="0.2"/>
    <row r="4355" customFormat="1" ht="16" customHeight="1" x14ac:dyDescent="0.2"/>
    <row r="4356" customFormat="1" ht="16" customHeight="1" x14ac:dyDescent="0.2"/>
    <row r="4357" customFormat="1" ht="16" customHeight="1" x14ac:dyDescent="0.2"/>
    <row r="4358" customFormat="1" ht="16" customHeight="1" x14ac:dyDescent="0.2"/>
    <row r="4359" customFormat="1" ht="16" customHeight="1" x14ac:dyDescent="0.2"/>
    <row r="4360" customFormat="1" ht="16" customHeight="1" x14ac:dyDescent="0.2"/>
    <row r="4361" customFormat="1" ht="16" customHeight="1" x14ac:dyDescent="0.2"/>
    <row r="4362" customFormat="1" ht="16" customHeight="1" x14ac:dyDescent="0.2"/>
    <row r="4363" customFormat="1" ht="16" customHeight="1" x14ac:dyDescent="0.2"/>
    <row r="4364" customFormat="1" ht="16" customHeight="1" x14ac:dyDescent="0.2"/>
    <row r="4365" customFormat="1" ht="16" customHeight="1" x14ac:dyDescent="0.2"/>
    <row r="4366" customFormat="1" ht="16" customHeight="1" x14ac:dyDescent="0.2"/>
    <row r="4367" customFormat="1" ht="16" customHeight="1" x14ac:dyDescent="0.2"/>
    <row r="4368" customFormat="1" ht="16" customHeight="1" x14ac:dyDescent="0.2"/>
    <row r="4369" customFormat="1" ht="16" customHeight="1" x14ac:dyDescent="0.2"/>
    <row r="4370" customFormat="1" ht="16" customHeight="1" x14ac:dyDescent="0.2"/>
    <row r="4371" customFormat="1" ht="16" customHeight="1" x14ac:dyDescent="0.2"/>
    <row r="4372" customFormat="1" ht="16" customHeight="1" x14ac:dyDescent="0.2"/>
    <row r="4373" customFormat="1" ht="16" customHeight="1" x14ac:dyDescent="0.2"/>
    <row r="4374" customFormat="1" ht="16" customHeight="1" x14ac:dyDescent="0.2"/>
    <row r="4375" customFormat="1" ht="16" customHeight="1" x14ac:dyDescent="0.2"/>
    <row r="4376" customFormat="1" ht="16" customHeight="1" x14ac:dyDescent="0.2"/>
    <row r="4377" customFormat="1" ht="16" customHeight="1" x14ac:dyDescent="0.2"/>
    <row r="4378" customFormat="1" ht="16" customHeight="1" x14ac:dyDescent="0.2"/>
    <row r="4379" customFormat="1" ht="16" customHeight="1" x14ac:dyDescent="0.2"/>
    <row r="4380" customFormat="1" ht="16" customHeight="1" x14ac:dyDescent="0.2"/>
    <row r="4381" customFormat="1" ht="16" customHeight="1" x14ac:dyDescent="0.2"/>
    <row r="4382" customFormat="1" ht="16" customHeight="1" x14ac:dyDescent="0.2"/>
    <row r="4383" customFormat="1" ht="16" customHeight="1" x14ac:dyDescent="0.2"/>
    <row r="4384" customFormat="1" ht="16" customHeight="1" x14ac:dyDescent="0.2"/>
    <row r="4385" customFormat="1" ht="16" customHeight="1" x14ac:dyDescent="0.2"/>
    <row r="4386" customFormat="1" ht="16" customHeight="1" x14ac:dyDescent="0.2"/>
    <row r="4387" customFormat="1" ht="16" customHeight="1" x14ac:dyDescent="0.2"/>
    <row r="4388" customFormat="1" ht="16" customHeight="1" x14ac:dyDescent="0.2"/>
    <row r="4389" customFormat="1" ht="16" customHeight="1" x14ac:dyDescent="0.2"/>
    <row r="4390" customFormat="1" ht="16" customHeight="1" x14ac:dyDescent="0.2"/>
    <row r="4391" customFormat="1" ht="16" customHeight="1" x14ac:dyDescent="0.2"/>
    <row r="4392" customFormat="1" ht="16" customHeight="1" x14ac:dyDescent="0.2"/>
    <row r="4393" customFormat="1" ht="16" customHeight="1" x14ac:dyDescent="0.2"/>
    <row r="4394" customFormat="1" ht="16" customHeight="1" x14ac:dyDescent="0.2"/>
    <row r="4395" customFormat="1" ht="16" customHeight="1" x14ac:dyDescent="0.2"/>
    <row r="4396" customFormat="1" ht="16" customHeight="1" x14ac:dyDescent="0.2"/>
    <row r="4397" customFormat="1" ht="16" customHeight="1" x14ac:dyDescent="0.2"/>
    <row r="4398" customFormat="1" ht="16" customHeight="1" x14ac:dyDescent="0.2"/>
    <row r="4399" customFormat="1" ht="16" customHeight="1" x14ac:dyDescent="0.2"/>
    <row r="4400" customFormat="1" ht="16" customHeight="1" x14ac:dyDescent="0.2"/>
    <row r="4401" customFormat="1" ht="16" customHeight="1" x14ac:dyDescent="0.2"/>
    <row r="4402" customFormat="1" ht="16" customHeight="1" x14ac:dyDescent="0.2"/>
    <row r="4403" customFormat="1" ht="16" customHeight="1" x14ac:dyDescent="0.2"/>
    <row r="4404" customFormat="1" ht="16" customHeight="1" x14ac:dyDescent="0.2"/>
    <row r="4405" customFormat="1" ht="16" customHeight="1" x14ac:dyDescent="0.2"/>
    <row r="4406" customFormat="1" ht="16" customHeight="1" x14ac:dyDescent="0.2"/>
    <row r="4407" customFormat="1" ht="16" customHeight="1" x14ac:dyDescent="0.2"/>
    <row r="4408" customFormat="1" ht="16" customHeight="1" x14ac:dyDescent="0.2"/>
    <row r="4409" customFormat="1" ht="16" customHeight="1" x14ac:dyDescent="0.2"/>
    <row r="4410" customFormat="1" ht="16" customHeight="1" x14ac:dyDescent="0.2"/>
    <row r="4411" customFormat="1" ht="16" customHeight="1" x14ac:dyDescent="0.2"/>
    <row r="4412" customFormat="1" ht="16" customHeight="1" x14ac:dyDescent="0.2"/>
    <row r="4413" customFormat="1" ht="16" customHeight="1" x14ac:dyDescent="0.2"/>
    <row r="4414" customFormat="1" ht="16" customHeight="1" x14ac:dyDescent="0.2"/>
    <row r="4415" customFormat="1" ht="16" customHeight="1" x14ac:dyDescent="0.2"/>
    <row r="4416" customFormat="1" ht="16" customHeight="1" x14ac:dyDescent="0.2"/>
    <row r="4417" customFormat="1" ht="16" customHeight="1" x14ac:dyDescent="0.2"/>
    <row r="4418" customFormat="1" ht="16" customHeight="1" x14ac:dyDescent="0.2"/>
    <row r="4419" customFormat="1" ht="16" customHeight="1" x14ac:dyDescent="0.2"/>
    <row r="4420" customFormat="1" ht="16" customHeight="1" x14ac:dyDescent="0.2"/>
    <row r="4421" customFormat="1" ht="16" customHeight="1" x14ac:dyDescent="0.2"/>
    <row r="4422" customFormat="1" ht="16" customHeight="1" x14ac:dyDescent="0.2"/>
    <row r="4423" customFormat="1" ht="16" customHeight="1" x14ac:dyDescent="0.2"/>
    <row r="4424" customFormat="1" ht="16" customHeight="1" x14ac:dyDescent="0.2"/>
    <row r="4425" customFormat="1" ht="16" customHeight="1" x14ac:dyDescent="0.2"/>
    <row r="4426" customFormat="1" ht="16" customHeight="1" x14ac:dyDescent="0.2"/>
    <row r="4427" customFormat="1" ht="16" customHeight="1" x14ac:dyDescent="0.2"/>
    <row r="4428" customFormat="1" ht="16" customHeight="1" x14ac:dyDescent="0.2"/>
    <row r="4429" customFormat="1" ht="16" customHeight="1" x14ac:dyDescent="0.2"/>
    <row r="4430" customFormat="1" ht="16" customHeight="1" x14ac:dyDescent="0.2"/>
    <row r="4431" customFormat="1" ht="16" customHeight="1" x14ac:dyDescent="0.2"/>
    <row r="4432" customFormat="1" ht="16" customHeight="1" x14ac:dyDescent="0.2"/>
    <row r="4433" customFormat="1" ht="16" customHeight="1" x14ac:dyDescent="0.2"/>
    <row r="4434" customFormat="1" ht="16" customHeight="1" x14ac:dyDescent="0.2"/>
    <row r="4435" customFormat="1" ht="16" customHeight="1" x14ac:dyDescent="0.2"/>
    <row r="4436" customFormat="1" ht="16" customHeight="1" x14ac:dyDescent="0.2"/>
    <row r="4437" customFormat="1" ht="16" customHeight="1" x14ac:dyDescent="0.2"/>
    <row r="4438" customFormat="1" ht="16" customHeight="1" x14ac:dyDescent="0.2"/>
    <row r="4439" customFormat="1" ht="16" customHeight="1" x14ac:dyDescent="0.2"/>
    <row r="4440" customFormat="1" ht="16" customHeight="1" x14ac:dyDescent="0.2"/>
    <row r="4441" customFormat="1" ht="16" customHeight="1" x14ac:dyDescent="0.2"/>
    <row r="4442" customFormat="1" ht="16" customHeight="1" x14ac:dyDescent="0.2"/>
    <row r="4443" customFormat="1" ht="16" customHeight="1" x14ac:dyDescent="0.2"/>
    <row r="4444" customFormat="1" ht="16" customHeight="1" x14ac:dyDescent="0.2"/>
    <row r="4445" customFormat="1" ht="16" customHeight="1" x14ac:dyDescent="0.2"/>
    <row r="4446" customFormat="1" ht="16" customHeight="1" x14ac:dyDescent="0.2"/>
    <row r="4447" customFormat="1" ht="16" customHeight="1" x14ac:dyDescent="0.2"/>
    <row r="4448" customFormat="1" ht="16" customHeight="1" x14ac:dyDescent="0.2"/>
    <row r="4449" customFormat="1" ht="16" customHeight="1" x14ac:dyDescent="0.2"/>
    <row r="4450" customFormat="1" ht="16" customHeight="1" x14ac:dyDescent="0.2"/>
    <row r="4451" customFormat="1" ht="16" customHeight="1" x14ac:dyDescent="0.2"/>
    <row r="4452" customFormat="1" ht="16" customHeight="1" x14ac:dyDescent="0.2"/>
    <row r="4453" customFormat="1" ht="16" customHeight="1" x14ac:dyDescent="0.2"/>
    <row r="4454" customFormat="1" ht="16" customHeight="1" x14ac:dyDescent="0.2"/>
    <row r="4455" customFormat="1" ht="16" customHeight="1" x14ac:dyDescent="0.2"/>
    <row r="4456" customFormat="1" ht="16" customHeight="1" x14ac:dyDescent="0.2"/>
    <row r="4457" customFormat="1" ht="16" customHeight="1" x14ac:dyDescent="0.2"/>
    <row r="4458" customFormat="1" ht="16" customHeight="1" x14ac:dyDescent="0.2"/>
    <row r="4459" customFormat="1" ht="16" customHeight="1" x14ac:dyDescent="0.2"/>
    <row r="4460" customFormat="1" ht="16" customHeight="1" x14ac:dyDescent="0.2"/>
    <row r="4461" customFormat="1" ht="16" customHeight="1" x14ac:dyDescent="0.2"/>
    <row r="4462" customFormat="1" ht="16" customHeight="1" x14ac:dyDescent="0.2"/>
    <row r="4463" customFormat="1" ht="16" customHeight="1" x14ac:dyDescent="0.2"/>
    <row r="4464" customFormat="1" ht="16" customHeight="1" x14ac:dyDescent="0.2"/>
    <row r="4465" customFormat="1" ht="16" customHeight="1" x14ac:dyDescent="0.2"/>
    <row r="4466" customFormat="1" ht="16" customHeight="1" x14ac:dyDescent="0.2"/>
    <row r="4467" customFormat="1" ht="16" customHeight="1" x14ac:dyDescent="0.2"/>
    <row r="4468" customFormat="1" ht="16" customHeight="1" x14ac:dyDescent="0.2"/>
    <row r="4469" customFormat="1" ht="16" customHeight="1" x14ac:dyDescent="0.2"/>
    <row r="4470" customFormat="1" ht="16" customHeight="1" x14ac:dyDescent="0.2"/>
    <row r="4471" customFormat="1" ht="16" customHeight="1" x14ac:dyDescent="0.2"/>
    <row r="4472" customFormat="1" ht="16" customHeight="1" x14ac:dyDescent="0.2"/>
    <row r="4473" customFormat="1" ht="16" customHeight="1" x14ac:dyDescent="0.2"/>
    <row r="4474" customFormat="1" ht="16" customHeight="1" x14ac:dyDescent="0.2"/>
    <row r="4475" customFormat="1" ht="16" customHeight="1" x14ac:dyDescent="0.2"/>
    <row r="4476" customFormat="1" ht="16" customHeight="1" x14ac:dyDescent="0.2"/>
    <row r="4477" customFormat="1" ht="16" customHeight="1" x14ac:dyDescent="0.2"/>
    <row r="4478" customFormat="1" ht="16" customHeight="1" x14ac:dyDescent="0.2"/>
    <row r="4479" customFormat="1" ht="16" customHeight="1" x14ac:dyDescent="0.2"/>
    <row r="4480" customFormat="1" ht="16" customHeight="1" x14ac:dyDescent="0.2"/>
    <row r="4481" customFormat="1" ht="16" customHeight="1" x14ac:dyDescent="0.2"/>
    <row r="4482" customFormat="1" ht="16" customHeight="1" x14ac:dyDescent="0.2"/>
    <row r="4483" customFormat="1" ht="16" customHeight="1" x14ac:dyDescent="0.2"/>
    <row r="4484" customFormat="1" ht="16" customHeight="1" x14ac:dyDescent="0.2"/>
    <row r="4485" customFormat="1" ht="16" customHeight="1" x14ac:dyDescent="0.2"/>
    <row r="4486" customFormat="1" ht="16" customHeight="1" x14ac:dyDescent="0.2"/>
    <row r="4487" customFormat="1" ht="16" customHeight="1" x14ac:dyDescent="0.2"/>
    <row r="4488" customFormat="1" ht="16" customHeight="1" x14ac:dyDescent="0.2"/>
    <row r="4489" customFormat="1" ht="16" customHeight="1" x14ac:dyDescent="0.2"/>
    <row r="4490" customFormat="1" ht="16" customHeight="1" x14ac:dyDescent="0.2"/>
    <row r="4491" customFormat="1" ht="16" customHeight="1" x14ac:dyDescent="0.2"/>
    <row r="4492" customFormat="1" ht="16" customHeight="1" x14ac:dyDescent="0.2"/>
    <row r="4493" customFormat="1" ht="16" customHeight="1" x14ac:dyDescent="0.2"/>
    <row r="4494" customFormat="1" ht="16" customHeight="1" x14ac:dyDescent="0.2"/>
    <row r="4495" customFormat="1" ht="16" customHeight="1" x14ac:dyDescent="0.2"/>
    <row r="4496" customFormat="1" ht="16" customHeight="1" x14ac:dyDescent="0.2"/>
    <row r="4497" customFormat="1" ht="16" customHeight="1" x14ac:dyDescent="0.2"/>
    <row r="4498" customFormat="1" ht="16" customHeight="1" x14ac:dyDescent="0.2"/>
    <row r="4499" customFormat="1" ht="16" customHeight="1" x14ac:dyDescent="0.2"/>
    <row r="4500" customFormat="1" ht="16" customHeight="1" x14ac:dyDescent="0.2"/>
    <row r="4501" customFormat="1" ht="16" customHeight="1" x14ac:dyDescent="0.2"/>
    <row r="4502" customFormat="1" ht="16" customHeight="1" x14ac:dyDescent="0.2"/>
    <row r="4503" customFormat="1" ht="16" customHeight="1" x14ac:dyDescent="0.2"/>
    <row r="4504" customFormat="1" ht="16" customHeight="1" x14ac:dyDescent="0.2"/>
    <row r="4505" customFormat="1" ht="16" customHeight="1" x14ac:dyDescent="0.2"/>
    <row r="4506" customFormat="1" ht="16" customHeight="1" x14ac:dyDescent="0.2"/>
    <row r="4507" customFormat="1" ht="16" customHeight="1" x14ac:dyDescent="0.2"/>
    <row r="4508" customFormat="1" ht="16" customHeight="1" x14ac:dyDescent="0.2"/>
    <row r="4509" customFormat="1" ht="16" customHeight="1" x14ac:dyDescent="0.2"/>
    <row r="4510" customFormat="1" ht="16" customHeight="1" x14ac:dyDescent="0.2"/>
    <row r="4511" customFormat="1" ht="16" customHeight="1" x14ac:dyDescent="0.2"/>
    <row r="4512" customFormat="1" ht="16" customHeight="1" x14ac:dyDescent="0.2"/>
    <row r="4513" customFormat="1" ht="16" customHeight="1" x14ac:dyDescent="0.2"/>
    <row r="4514" customFormat="1" ht="16" customHeight="1" x14ac:dyDescent="0.2"/>
    <row r="4515" customFormat="1" ht="16" customHeight="1" x14ac:dyDescent="0.2"/>
    <row r="4516" customFormat="1" ht="16" customHeight="1" x14ac:dyDescent="0.2"/>
    <row r="4517" customFormat="1" ht="16" customHeight="1" x14ac:dyDescent="0.2"/>
    <row r="4518" customFormat="1" ht="16" customHeight="1" x14ac:dyDescent="0.2"/>
    <row r="4519" customFormat="1" ht="16" customHeight="1" x14ac:dyDescent="0.2"/>
    <row r="4520" customFormat="1" ht="16" customHeight="1" x14ac:dyDescent="0.2"/>
    <row r="4521" customFormat="1" ht="16" customHeight="1" x14ac:dyDescent="0.2"/>
    <row r="4522" customFormat="1" ht="16" customHeight="1" x14ac:dyDescent="0.2"/>
    <row r="4523" customFormat="1" ht="16" customHeight="1" x14ac:dyDescent="0.2"/>
    <row r="4524" customFormat="1" ht="16" customHeight="1" x14ac:dyDescent="0.2"/>
    <row r="4525" customFormat="1" ht="16" customHeight="1" x14ac:dyDescent="0.2"/>
    <row r="4526" customFormat="1" ht="16" customHeight="1" x14ac:dyDescent="0.2"/>
    <row r="4527" customFormat="1" ht="16" customHeight="1" x14ac:dyDescent="0.2"/>
    <row r="4528" customFormat="1" ht="16" customHeight="1" x14ac:dyDescent="0.2"/>
    <row r="4529" customFormat="1" ht="16" customHeight="1" x14ac:dyDescent="0.2"/>
    <row r="4530" customFormat="1" ht="16" customHeight="1" x14ac:dyDescent="0.2"/>
    <row r="4531" customFormat="1" ht="16" customHeight="1" x14ac:dyDescent="0.2"/>
    <row r="4532" customFormat="1" ht="16" customHeight="1" x14ac:dyDescent="0.2"/>
    <row r="4533" customFormat="1" ht="16" customHeight="1" x14ac:dyDescent="0.2"/>
    <row r="4534" customFormat="1" ht="16" customHeight="1" x14ac:dyDescent="0.2"/>
    <row r="4535" customFormat="1" ht="16" customHeight="1" x14ac:dyDescent="0.2"/>
    <row r="4536" customFormat="1" ht="16" customHeight="1" x14ac:dyDescent="0.2"/>
    <row r="4537" customFormat="1" ht="16" customHeight="1" x14ac:dyDescent="0.2"/>
    <row r="4538" customFormat="1" ht="16" customHeight="1" x14ac:dyDescent="0.2"/>
    <row r="4539" customFormat="1" ht="16" customHeight="1" x14ac:dyDescent="0.2"/>
    <row r="4540" customFormat="1" ht="16" customHeight="1" x14ac:dyDescent="0.2"/>
    <row r="4541" customFormat="1" ht="16" customHeight="1" x14ac:dyDescent="0.2"/>
    <row r="4542" customFormat="1" ht="16" customHeight="1" x14ac:dyDescent="0.2"/>
    <row r="4543" customFormat="1" ht="16" customHeight="1" x14ac:dyDescent="0.2"/>
    <row r="4544" customFormat="1" ht="16" customHeight="1" x14ac:dyDescent="0.2"/>
    <row r="4545" customFormat="1" ht="16" customHeight="1" x14ac:dyDescent="0.2"/>
    <row r="4546" customFormat="1" ht="16" customHeight="1" x14ac:dyDescent="0.2"/>
    <row r="4547" customFormat="1" ht="16" customHeight="1" x14ac:dyDescent="0.2"/>
    <row r="4548" customFormat="1" ht="16" customHeight="1" x14ac:dyDescent="0.2"/>
    <row r="4549" customFormat="1" ht="16" customHeight="1" x14ac:dyDescent="0.2"/>
    <row r="4550" customFormat="1" ht="16" customHeight="1" x14ac:dyDescent="0.2"/>
    <row r="4551" customFormat="1" ht="16" customHeight="1" x14ac:dyDescent="0.2"/>
    <row r="4552" customFormat="1" ht="16" customHeight="1" x14ac:dyDescent="0.2"/>
    <row r="4553" customFormat="1" ht="16" customHeight="1" x14ac:dyDescent="0.2"/>
    <row r="4554" customFormat="1" ht="16" customHeight="1" x14ac:dyDescent="0.2"/>
    <row r="4555" customFormat="1" ht="16" customHeight="1" x14ac:dyDescent="0.2"/>
    <row r="4556" customFormat="1" ht="16" customHeight="1" x14ac:dyDescent="0.2"/>
    <row r="4557" customFormat="1" ht="16" customHeight="1" x14ac:dyDescent="0.2"/>
    <row r="4558" customFormat="1" ht="16" customHeight="1" x14ac:dyDescent="0.2"/>
    <row r="4559" customFormat="1" ht="16" customHeight="1" x14ac:dyDescent="0.2"/>
    <row r="4560" customFormat="1" ht="16" customHeight="1" x14ac:dyDescent="0.2"/>
    <row r="4561" customFormat="1" ht="16" customHeight="1" x14ac:dyDescent="0.2"/>
    <row r="4562" customFormat="1" ht="16" customHeight="1" x14ac:dyDescent="0.2"/>
    <row r="4563" customFormat="1" ht="16" customHeight="1" x14ac:dyDescent="0.2"/>
    <row r="4564" customFormat="1" ht="16" customHeight="1" x14ac:dyDescent="0.2"/>
    <row r="4565" customFormat="1" ht="16" customHeight="1" x14ac:dyDescent="0.2"/>
    <row r="4566" customFormat="1" ht="16" customHeight="1" x14ac:dyDescent="0.2"/>
    <row r="4567" customFormat="1" ht="16" customHeight="1" x14ac:dyDescent="0.2"/>
    <row r="4568" customFormat="1" ht="16" customHeight="1" x14ac:dyDescent="0.2"/>
    <row r="4569" customFormat="1" ht="16" customHeight="1" x14ac:dyDescent="0.2"/>
    <row r="4570" customFormat="1" ht="16" customHeight="1" x14ac:dyDescent="0.2"/>
    <row r="4571" customFormat="1" ht="16" customHeight="1" x14ac:dyDescent="0.2"/>
    <row r="4572" customFormat="1" ht="16" customHeight="1" x14ac:dyDescent="0.2"/>
    <row r="4573" customFormat="1" ht="16" customHeight="1" x14ac:dyDescent="0.2"/>
    <row r="4574" customFormat="1" ht="16" customHeight="1" x14ac:dyDescent="0.2"/>
    <row r="4575" customFormat="1" ht="16" customHeight="1" x14ac:dyDescent="0.2"/>
    <row r="4576" customFormat="1" ht="16" customHeight="1" x14ac:dyDescent="0.2"/>
    <row r="4577" customFormat="1" ht="16" customHeight="1" x14ac:dyDescent="0.2"/>
    <row r="4578" customFormat="1" ht="16" customHeight="1" x14ac:dyDescent="0.2"/>
    <row r="4579" customFormat="1" ht="16" customHeight="1" x14ac:dyDescent="0.2"/>
    <row r="4580" customFormat="1" ht="16" customHeight="1" x14ac:dyDescent="0.2"/>
    <row r="4581" customFormat="1" ht="16" customHeight="1" x14ac:dyDescent="0.2"/>
    <row r="4582" customFormat="1" ht="16" customHeight="1" x14ac:dyDescent="0.2"/>
    <row r="4583" customFormat="1" ht="16" customHeight="1" x14ac:dyDescent="0.2"/>
    <row r="4584" customFormat="1" ht="16" customHeight="1" x14ac:dyDescent="0.2"/>
    <row r="4585" customFormat="1" ht="16" customHeight="1" x14ac:dyDescent="0.2"/>
    <row r="4586" customFormat="1" ht="16" customHeight="1" x14ac:dyDescent="0.2"/>
    <row r="4587" customFormat="1" ht="16" customHeight="1" x14ac:dyDescent="0.2"/>
    <row r="4588" customFormat="1" ht="16" customHeight="1" x14ac:dyDescent="0.2"/>
    <row r="4589" customFormat="1" ht="16" customHeight="1" x14ac:dyDescent="0.2"/>
    <row r="4590" customFormat="1" ht="16" customHeight="1" x14ac:dyDescent="0.2"/>
    <row r="4591" customFormat="1" ht="16" customHeight="1" x14ac:dyDescent="0.2"/>
    <row r="4592" customFormat="1" ht="16" customHeight="1" x14ac:dyDescent="0.2"/>
    <row r="4593" customFormat="1" ht="16" customHeight="1" x14ac:dyDescent="0.2"/>
    <row r="4594" customFormat="1" ht="16" customHeight="1" x14ac:dyDescent="0.2"/>
    <row r="4595" customFormat="1" ht="16" customHeight="1" x14ac:dyDescent="0.2"/>
    <row r="4596" customFormat="1" ht="16" customHeight="1" x14ac:dyDescent="0.2"/>
    <row r="4597" customFormat="1" ht="16" customHeight="1" x14ac:dyDescent="0.2"/>
    <row r="4598" customFormat="1" ht="16" customHeight="1" x14ac:dyDescent="0.2"/>
    <row r="4599" customFormat="1" ht="16" customHeight="1" x14ac:dyDescent="0.2"/>
    <row r="4600" customFormat="1" ht="16" customHeight="1" x14ac:dyDescent="0.2"/>
    <row r="4601" customFormat="1" ht="16" customHeight="1" x14ac:dyDescent="0.2"/>
    <row r="4602" customFormat="1" ht="16" customHeight="1" x14ac:dyDescent="0.2"/>
    <row r="4603" customFormat="1" ht="16" customHeight="1" x14ac:dyDescent="0.2"/>
    <row r="4604" customFormat="1" ht="16" customHeight="1" x14ac:dyDescent="0.2"/>
    <row r="4605" customFormat="1" ht="16" customHeight="1" x14ac:dyDescent="0.2"/>
    <row r="4606" customFormat="1" ht="16" customHeight="1" x14ac:dyDescent="0.2"/>
    <row r="4607" customFormat="1" ht="16" customHeight="1" x14ac:dyDescent="0.2"/>
    <row r="4608" customFormat="1" ht="16" customHeight="1" x14ac:dyDescent="0.2"/>
    <row r="4609" customFormat="1" ht="16" customHeight="1" x14ac:dyDescent="0.2"/>
    <row r="4610" customFormat="1" ht="16" customHeight="1" x14ac:dyDescent="0.2"/>
    <row r="4611" customFormat="1" ht="16" customHeight="1" x14ac:dyDescent="0.2"/>
    <row r="4612" customFormat="1" ht="16" customHeight="1" x14ac:dyDescent="0.2"/>
    <row r="4613" customFormat="1" ht="16" customHeight="1" x14ac:dyDescent="0.2"/>
    <row r="4614" customFormat="1" ht="16" customHeight="1" x14ac:dyDescent="0.2"/>
    <row r="4615" customFormat="1" ht="16" customHeight="1" x14ac:dyDescent="0.2"/>
    <row r="4616" customFormat="1" ht="16" customHeight="1" x14ac:dyDescent="0.2"/>
    <row r="4617" customFormat="1" ht="16" customHeight="1" x14ac:dyDescent="0.2"/>
    <row r="4618" customFormat="1" ht="16" customHeight="1" x14ac:dyDescent="0.2"/>
    <row r="4619" customFormat="1" ht="16" customHeight="1" x14ac:dyDescent="0.2"/>
    <row r="4620" customFormat="1" ht="16" customHeight="1" x14ac:dyDescent="0.2"/>
    <row r="4621" customFormat="1" ht="16" customHeight="1" x14ac:dyDescent="0.2"/>
    <row r="4622" customFormat="1" ht="16" customHeight="1" x14ac:dyDescent="0.2"/>
    <row r="4623" customFormat="1" ht="16" customHeight="1" x14ac:dyDescent="0.2"/>
    <row r="4624" customFormat="1" ht="16" customHeight="1" x14ac:dyDescent="0.2"/>
    <row r="4625" customFormat="1" ht="16" customHeight="1" x14ac:dyDescent="0.2"/>
    <row r="4626" customFormat="1" ht="16" customHeight="1" x14ac:dyDescent="0.2"/>
    <row r="4627" customFormat="1" ht="16" customHeight="1" x14ac:dyDescent="0.2"/>
    <row r="4628" customFormat="1" ht="16" customHeight="1" x14ac:dyDescent="0.2"/>
    <row r="4629" customFormat="1" ht="16" customHeight="1" x14ac:dyDescent="0.2"/>
    <row r="4630" customFormat="1" ht="16" customHeight="1" x14ac:dyDescent="0.2"/>
    <row r="4631" customFormat="1" ht="16" customHeight="1" x14ac:dyDescent="0.2"/>
    <row r="4632" customFormat="1" ht="16" customHeight="1" x14ac:dyDescent="0.2"/>
    <row r="4633" customFormat="1" ht="16" customHeight="1" x14ac:dyDescent="0.2"/>
    <row r="4634" customFormat="1" ht="16" customHeight="1" x14ac:dyDescent="0.2"/>
    <row r="4635" customFormat="1" ht="16" customHeight="1" x14ac:dyDescent="0.2"/>
    <row r="4636" customFormat="1" ht="16" customHeight="1" x14ac:dyDescent="0.2"/>
    <row r="4637" customFormat="1" ht="16" customHeight="1" x14ac:dyDescent="0.2"/>
    <row r="4638" customFormat="1" ht="16" customHeight="1" x14ac:dyDescent="0.2"/>
    <row r="4639" customFormat="1" ht="16" customHeight="1" x14ac:dyDescent="0.2"/>
    <row r="4640" customFormat="1" ht="16" customHeight="1" x14ac:dyDescent="0.2"/>
    <row r="4641" customFormat="1" ht="16" customHeight="1" x14ac:dyDescent="0.2"/>
    <row r="4642" customFormat="1" ht="16" customHeight="1" x14ac:dyDescent="0.2"/>
    <row r="4643" customFormat="1" ht="16" customHeight="1" x14ac:dyDescent="0.2"/>
    <row r="4644" customFormat="1" ht="16" customHeight="1" x14ac:dyDescent="0.2"/>
    <row r="4645" customFormat="1" ht="16" customHeight="1" x14ac:dyDescent="0.2"/>
    <row r="4646" customFormat="1" ht="16" customHeight="1" x14ac:dyDescent="0.2"/>
    <row r="4647" customFormat="1" ht="16" customHeight="1" x14ac:dyDescent="0.2"/>
    <row r="4648" customFormat="1" ht="16" customHeight="1" x14ac:dyDescent="0.2"/>
    <row r="4649" customFormat="1" ht="16" customHeight="1" x14ac:dyDescent="0.2"/>
    <row r="4650" customFormat="1" ht="16" customHeight="1" x14ac:dyDescent="0.2"/>
    <row r="4651" customFormat="1" ht="16" customHeight="1" x14ac:dyDescent="0.2"/>
    <row r="4652" customFormat="1" ht="16" customHeight="1" x14ac:dyDescent="0.2"/>
    <row r="4653" customFormat="1" ht="16" customHeight="1" x14ac:dyDescent="0.2"/>
    <row r="4654" customFormat="1" ht="16" customHeight="1" x14ac:dyDescent="0.2"/>
    <row r="4655" customFormat="1" ht="16" customHeight="1" x14ac:dyDescent="0.2"/>
    <row r="4656" customFormat="1" ht="16" customHeight="1" x14ac:dyDescent="0.2"/>
    <row r="4657" customFormat="1" ht="16" customHeight="1" x14ac:dyDescent="0.2"/>
    <row r="4658" customFormat="1" ht="16" customHeight="1" x14ac:dyDescent="0.2"/>
    <row r="4659" customFormat="1" ht="16" customHeight="1" x14ac:dyDescent="0.2"/>
    <row r="4660" customFormat="1" ht="16" customHeight="1" x14ac:dyDescent="0.2"/>
    <row r="4661" customFormat="1" ht="16" customHeight="1" x14ac:dyDescent="0.2"/>
    <row r="4662" customFormat="1" ht="16" customHeight="1" x14ac:dyDescent="0.2"/>
    <row r="4663" customFormat="1" ht="16" customHeight="1" x14ac:dyDescent="0.2"/>
    <row r="4664" customFormat="1" ht="16" customHeight="1" x14ac:dyDescent="0.2"/>
    <row r="4665" customFormat="1" ht="16" customHeight="1" x14ac:dyDescent="0.2"/>
    <row r="4666" customFormat="1" ht="16" customHeight="1" x14ac:dyDescent="0.2"/>
    <row r="4667" customFormat="1" ht="16" customHeight="1" x14ac:dyDescent="0.2"/>
    <row r="4668" customFormat="1" ht="16" customHeight="1" x14ac:dyDescent="0.2"/>
    <row r="4669" customFormat="1" ht="16" customHeight="1" x14ac:dyDescent="0.2"/>
    <row r="4670" customFormat="1" ht="16" customHeight="1" x14ac:dyDescent="0.2"/>
    <row r="4671" customFormat="1" ht="16" customHeight="1" x14ac:dyDescent="0.2"/>
    <row r="4672" customFormat="1" ht="16" customHeight="1" x14ac:dyDescent="0.2"/>
    <row r="4673" customFormat="1" ht="16" customHeight="1" x14ac:dyDescent="0.2"/>
    <row r="4674" customFormat="1" ht="16" customHeight="1" x14ac:dyDescent="0.2"/>
    <row r="4675" customFormat="1" ht="16" customHeight="1" x14ac:dyDescent="0.2"/>
    <row r="4676" customFormat="1" ht="16" customHeight="1" x14ac:dyDescent="0.2"/>
    <row r="4677" customFormat="1" ht="16" customHeight="1" x14ac:dyDescent="0.2"/>
    <row r="4678" customFormat="1" ht="16" customHeight="1" x14ac:dyDescent="0.2"/>
    <row r="4679" customFormat="1" ht="16" customHeight="1" x14ac:dyDescent="0.2"/>
    <row r="4680" customFormat="1" ht="16" customHeight="1" x14ac:dyDescent="0.2"/>
    <row r="4681" customFormat="1" ht="16" customHeight="1" x14ac:dyDescent="0.2"/>
    <row r="4682" customFormat="1" ht="16" customHeight="1" x14ac:dyDescent="0.2"/>
    <row r="4683" customFormat="1" ht="16" customHeight="1" x14ac:dyDescent="0.2"/>
    <row r="4684" customFormat="1" ht="16" customHeight="1" x14ac:dyDescent="0.2"/>
    <row r="4685" customFormat="1" ht="16" customHeight="1" x14ac:dyDescent="0.2"/>
    <row r="4686" customFormat="1" ht="16" customHeight="1" x14ac:dyDescent="0.2"/>
    <row r="4687" customFormat="1" ht="16" customHeight="1" x14ac:dyDescent="0.2"/>
    <row r="4688" customFormat="1" ht="16" customHeight="1" x14ac:dyDescent="0.2"/>
    <row r="4689" customFormat="1" ht="16" customHeight="1" x14ac:dyDescent="0.2"/>
    <row r="4690" customFormat="1" ht="16" customHeight="1" x14ac:dyDescent="0.2"/>
    <row r="4691" customFormat="1" ht="16" customHeight="1" x14ac:dyDescent="0.2"/>
    <row r="4692" customFormat="1" ht="16" customHeight="1" x14ac:dyDescent="0.2"/>
    <row r="4693" customFormat="1" ht="16" customHeight="1" x14ac:dyDescent="0.2"/>
    <row r="4694" customFormat="1" ht="16" customHeight="1" x14ac:dyDescent="0.2"/>
    <row r="4695" customFormat="1" ht="16" customHeight="1" x14ac:dyDescent="0.2"/>
    <row r="4696" customFormat="1" ht="16" customHeight="1" x14ac:dyDescent="0.2"/>
    <row r="4697" customFormat="1" ht="16" customHeight="1" x14ac:dyDescent="0.2"/>
    <row r="4698" customFormat="1" ht="16" customHeight="1" x14ac:dyDescent="0.2"/>
    <row r="4699" customFormat="1" ht="16" customHeight="1" x14ac:dyDescent="0.2"/>
    <row r="4700" customFormat="1" ht="16" customHeight="1" x14ac:dyDescent="0.2"/>
    <row r="4701" customFormat="1" ht="16" customHeight="1" x14ac:dyDescent="0.2"/>
    <row r="4702" customFormat="1" ht="16" customHeight="1" x14ac:dyDescent="0.2"/>
    <row r="4703" customFormat="1" ht="16" customHeight="1" x14ac:dyDescent="0.2"/>
    <row r="4704" customFormat="1" ht="16" customHeight="1" x14ac:dyDescent="0.2"/>
    <row r="4705" customFormat="1" ht="16" customHeight="1" x14ac:dyDescent="0.2"/>
    <row r="4706" customFormat="1" ht="16" customHeight="1" x14ac:dyDescent="0.2"/>
    <row r="4707" customFormat="1" ht="16" customHeight="1" x14ac:dyDescent="0.2"/>
    <row r="4708" customFormat="1" ht="16" customHeight="1" x14ac:dyDescent="0.2"/>
    <row r="4709" customFormat="1" ht="16" customHeight="1" x14ac:dyDescent="0.2"/>
    <row r="4710" customFormat="1" ht="16" customHeight="1" x14ac:dyDescent="0.2"/>
    <row r="4711" customFormat="1" ht="16" customHeight="1" x14ac:dyDescent="0.2"/>
    <row r="4712" customFormat="1" ht="16" customHeight="1" x14ac:dyDescent="0.2"/>
    <row r="4713" customFormat="1" ht="16" customHeight="1" x14ac:dyDescent="0.2"/>
    <row r="4714" customFormat="1" ht="16" customHeight="1" x14ac:dyDescent="0.2"/>
    <row r="4715" customFormat="1" ht="16" customHeight="1" x14ac:dyDescent="0.2"/>
    <row r="4716" customFormat="1" ht="16" customHeight="1" x14ac:dyDescent="0.2"/>
    <row r="4717" customFormat="1" ht="16" customHeight="1" x14ac:dyDescent="0.2"/>
    <row r="4718" customFormat="1" ht="16" customHeight="1" x14ac:dyDescent="0.2"/>
    <row r="4719" customFormat="1" ht="16" customHeight="1" x14ac:dyDescent="0.2"/>
    <row r="4720" customFormat="1" ht="16" customHeight="1" x14ac:dyDescent="0.2"/>
    <row r="4721" customFormat="1" ht="16" customHeight="1" x14ac:dyDescent="0.2"/>
    <row r="4722" customFormat="1" ht="16" customHeight="1" x14ac:dyDescent="0.2"/>
    <row r="4723" customFormat="1" ht="16" customHeight="1" x14ac:dyDescent="0.2"/>
    <row r="4724" customFormat="1" ht="16" customHeight="1" x14ac:dyDescent="0.2"/>
    <row r="4725" customFormat="1" ht="16" customHeight="1" x14ac:dyDescent="0.2"/>
    <row r="4726" customFormat="1" ht="16" customHeight="1" x14ac:dyDescent="0.2"/>
    <row r="4727" customFormat="1" ht="16" customHeight="1" x14ac:dyDescent="0.2"/>
    <row r="4728" customFormat="1" ht="16" customHeight="1" x14ac:dyDescent="0.2"/>
    <row r="4729" customFormat="1" ht="16" customHeight="1" x14ac:dyDescent="0.2"/>
    <row r="4730" customFormat="1" ht="16" customHeight="1" x14ac:dyDescent="0.2"/>
    <row r="4731" customFormat="1" ht="16" customHeight="1" x14ac:dyDescent="0.2"/>
    <row r="4732" customFormat="1" ht="16" customHeight="1" x14ac:dyDescent="0.2"/>
    <row r="4733" customFormat="1" ht="16" customHeight="1" x14ac:dyDescent="0.2"/>
    <row r="4734" customFormat="1" ht="16" customHeight="1" x14ac:dyDescent="0.2"/>
    <row r="4735" customFormat="1" ht="16" customHeight="1" x14ac:dyDescent="0.2"/>
    <row r="4736" customFormat="1" ht="16" customHeight="1" x14ac:dyDescent="0.2"/>
    <row r="4737" customFormat="1" ht="16" customHeight="1" x14ac:dyDescent="0.2"/>
    <row r="4738" customFormat="1" ht="16" customHeight="1" x14ac:dyDescent="0.2"/>
    <row r="4739" customFormat="1" ht="16" customHeight="1" x14ac:dyDescent="0.2"/>
    <row r="4740" customFormat="1" ht="16" customHeight="1" x14ac:dyDescent="0.2"/>
    <row r="4741" customFormat="1" ht="16" customHeight="1" x14ac:dyDescent="0.2"/>
    <row r="4742" customFormat="1" ht="16" customHeight="1" x14ac:dyDescent="0.2"/>
    <row r="4743" customFormat="1" ht="16" customHeight="1" x14ac:dyDescent="0.2"/>
    <row r="4744" customFormat="1" ht="16" customHeight="1" x14ac:dyDescent="0.2"/>
    <row r="4745" customFormat="1" ht="16" customHeight="1" x14ac:dyDescent="0.2"/>
    <row r="4746" customFormat="1" ht="16" customHeight="1" x14ac:dyDescent="0.2"/>
    <row r="4747" customFormat="1" ht="16" customHeight="1" x14ac:dyDescent="0.2"/>
    <row r="4748" customFormat="1" ht="16" customHeight="1" x14ac:dyDescent="0.2"/>
    <row r="4749" customFormat="1" ht="16" customHeight="1" x14ac:dyDescent="0.2"/>
    <row r="4750" customFormat="1" ht="16" customHeight="1" x14ac:dyDescent="0.2"/>
    <row r="4751" customFormat="1" ht="16" customHeight="1" x14ac:dyDescent="0.2"/>
    <row r="4752" customFormat="1" ht="16" customHeight="1" x14ac:dyDescent="0.2"/>
    <row r="4753" customFormat="1" ht="16" customHeight="1" x14ac:dyDescent="0.2"/>
    <row r="4754" customFormat="1" ht="16" customHeight="1" x14ac:dyDescent="0.2"/>
    <row r="4755" customFormat="1" ht="16" customHeight="1" x14ac:dyDescent="0.2"/>
    <row r="4756" customFormat="1" ht="16" customHeight="1" x14ac:dyDescent="0.2"/>
    <row r="4757" customFormat="1" ht="16" customHeight="1" x14ac:dyDescent="0.2"/>
    <row r="4758" customFormat="1" ht="16" customHeight="1" x14ac:dyDescent="0.2"/>
    <row r="4759" customFormat="1" ht="16" customHeight="1" x14ac:dyDescent="0.2"/>
    <row r="4760" customFormat="1" ht="16" customHeight="1" x14ac:dyDescent="0.2"/>
    <row r="4761" customFormat="1" ht="16" customHeight="1" x14ac:dyDescent="0.2"/>
    <row r="4762" customFormat="1" ht="16" customHeight="1" x14ac:dyDescent="0.2"/>
    <row r="4763" customFormat="1" ht="16" customHeight="1" x14ac:dyDescent="0.2"/>
    <row r="4764" customFormat="1" ht="16" customHeight="1" x14ac:dyDescent="0.2"/>
    <row r="4765" customFormat="1" ht="16" customHeight="1" x14ac:dyDescent="0.2"/>
    <row r="4766" customFormat="1" ht="16" customHeight="1" x14ac:dyDescent="0.2"/>
    <row r="4767" customFormat="1" ht="16" customHeight="1" x14ac:dyDescent="0.2"/>
    <row r="4768" customFormat="1" ht="16" customHeight="1" x14ac:dyDescent="0.2"/>
    <row r="4769" customFormat="1" ht="16" customHeight="1" x14ac:dyDescent="0.2"/>
    <row r="4770" customFormat="1" ht="16" customHeight="1" x14ac:dyDescent="0.2"/>
    <row r="4771" customFormat="1" ht="16" customHeight="1" x14ac:dyDescent="0.2"/>
    <row r="4772" customFormat="1" ht="16" customHeight="1" x14ac:dyDescent="0.2"/>
    <row r="4773" customFormat="1" ht="16" customHeight="1" x14ac:dyDescent="0.2"/>
    <row r="4774" customFormat="1" ht="16" customHeight="1" x14ac:dyDescent="0.2"/>
    <row r="4775" customFormat="1" ht="16" customHeight="1" x14ac:dyDescent="0.2"/>
    <row r="4776" customFormat="1" ht="16" customHeight="1" x14ac:dyDescent="0.2"/>
    <row r="4777" customFormat="1" ht="16" customHeight="1" x14ac:dyDescent="0.2"/>
    <row r="4778" customFormat="1" ht="16" customHeight="1" x14ac:dyDescent="0.2"/>
    <row r="4779" customFormat="1" ht="16" customHeight="1" x14ac:dyDescent="0.2"/>
    <row r="4780" customFormat="1" ht="16" customHeight="1" x14ac:dyDescent="0.2"/>
    <row r="4781" customFormat="1" ht="16" customHeight="1" x14ac:dyDescent="0.2"/>
    <row r="4782" customFormat="1" ht="16" customHeight="1" x14ac:dyDescent="0.2"/>
    <row r="4783" customFormat="1" ht="16" customHeight="1" x14ac:dyDescent="0.2"/>
    <row r="4784" customFormat="1" ht="16" customHeight="1" x14ac:dyDescent="0.2"/>
    <row r="4785" customFormat="1" ht="16" customHeight="1" x14ac:dyDescent="0.2"/>
    <row r="4786" customFormat="1" ht="16" customHeight="1" x14ac:dyDescent="0.2"/>
    <row r="4787" customFormat="1" ht="16" customHeight="1" x14ac:dyDescent="0.2"/>
    <row r="4788" customFormat="1" ht="16" customHeight="1" x14ac:dyDescent="0.2"/>
    <row r="4789" customFormat="1" ht="16" customHeight="1" x14ac:dyDescent="0.2"/>
    <row r="4790" customFormat="1" ht="16" customHeight="1" x14ac:dyDescent="0.2"/>
    <row r="4791" customFormat="1" ht="16" customHeight="1" x14ac:dyDescent="0.2"/>
    <row r="4792" customFormat="1" ht="16" customHeight="1" x14ac:dyDescent="0.2"/>
    <row r="4793" customFormat="1" ht="16" customHeight="1" x14ac:dyDescent="0.2"/>
    <row r="4794" customFormat="1" ht="16" customHeight="1" x14ac:dyDescent="0.2"/>
    <row r="4795" customFormat="1" ht="16" customHeight="1" x14ac:dyDescent="0.2"/>
    <row r="4796" customFormat="1" ht="16" customHeight="1" x14ac:dyDescent="0.2"/>
    <row r="4797" customFormat="1" ht="16" customHeight="1" x14ac:dyDescent="0.2"/>
    <row r="4798" customFormat="1" ht="16" customHeight="1" x14ac:dyDescent="0.2"/>
    <row r="4799" customFormat="1" ht="16" customHeight="1" x14ac:dyDescent="0.2"/>
    <row r="4800" customFormat="1" ht="16" customHeight="1" x14ac:dyDescent="0.2"/>
    <row r="4801" customFormat="1" ht="16" customHeight="1" x14ac:dyDescent="0.2"/>
    <row r="4802" customFormat="1" ht="16" customHeight="1" x14ac:dyDescent="0.2"/>
    <row r="4803" customFormat="1" ht="16" customHeight="1" x14ac:dyDescent="0.2"/>
    <row r="4804" customFormat="1" ht="16" customHeight="1" x14ac:dyDescent="0.2"/>
    <row r="4805" customFormat="1" ht="16" customHeight="1" x14ac:dyDescent="0.2"/>
    <row r="4806" customFormat="1" ht="16" customHeight="1" x14ac:dyDescent="0.2"/>
    <row r="4807" customFormat="1" ht="16" customHeight="1" x14ac:dyDescent="0.2"/>
    <row r="4808" customFormat="1" ht="16" customHeight="1" x14ac:dyDescent="0.2"/>
    <row r="4809" customFormat="1" ht="16" customHeight="1" x14ac:dyDescent="0.2"/>
    <row r="4810" customFormat="1" ht="16" customHeight="1" x14ac:dyDescent="0.2"/>
    <row r="4811" customFormat="1" ht="16" customHeight="1" x14ac:dyDescent="0.2"/>
    <row r="4812" customFormat="1" ht="16" customHeight="1" x14ac:dyDescent="0.2"/>
    <row r="4813" customFormat="1" ht="16" customHeight="1" x14ac:dyDescent="0.2"/>
    <row r="4814" customFormat="1" ht="16" customHeight="1" x14ac:dyDescent="0.2"/>
    <row r="4815" customFormat="1" ht="16" customHeight="1" x14ac:dyDescent="0.2"/>
    <row r="4816" customFormat="1" ht="16" customHeight="1" x14ac:dyDescent="0.2"/>
    <row r="4817" customFormat="1" ht="16" customHeight="1" x14ac:dyDescent="0.2"/>
    <row r="4818" customFormat="1" ht="16" customHeight="1" x14ac:dyDescent="0.2"/>
    <row r="4819" customFormat="1" ht="16" customHeight="1" x14ac:dyDescent="0.2"/>
    <row r="4820" customFormat="1" ht="16" customHeight="1" x14ac:dyDescent="0.2"/>
    <row r="4821" customFormat="1" ht="16" customHeight="1" x14ac:dyDescent="0.2"/>
    <row r="4822" customFormat="1" ht="16" customHeight="1" x14ac:dyDescent="0.2"/>
    <row r="4823" customFormat="1" ht="16" customHeight="1" x14ac:dyDescent="0.2"/>
    <row r="4824" customFormat="1" ht="16" customHeight="1" x14ac:dyDescent="0.2"/>
    <row r="4825" customFormat="1" ht="16" customHeight="1" x14ac:dyDescent="0.2"/>
    <row r="4826" customFormat="1" ht="16" customHeight="1" x14ac:dyDescent="0.2"/>
    <row r="4827" customFormat="1" ht="16" customHeight="1" x14ac:dyDescent="0.2"/>
    <row r="4828" customFormat="1" ht="16" customHeight="1" x14ac:dyDescent="0.2"/>
    <row r="4829" customFormat="1" ht="16" customHeight="1" x14ac:dyDescent="0.2"/>
    <row r="4830" customFormat="1" ht="16" customHeight="1" x14ac:dyDescent="0.2"/>
    <row r="4831" customFormat="1" ht="16" customHeight="1" x14ac:dyDescent="0.2"/>
    <row r="4832" customFormat="1" ht="16" customHeight="1" x14ac:dyDescent="0.2"/>
    <row r="4833" customFormat="1" ht="16" customHeight="1" x14ac:dyDescent="0.2"/>
    <row r="4834" customFormat="1" ht="16" customHeight="1" x14ac:dyDescent="0.2"/>
    <row r="4835" customFormat="1" ht="16" customHeight="1" x14ac:dyDescent="0.2"/>
    <row r="4836" customFormat="1" ht="16" customHeight="1" x14ac:dyDescent="0.2"/>
    <row r="4837" customFormat="1" ht="16" customHeight="1" x14ac:dyDescent="0.2"/>
    <row r="4838" customFormat="1" ht="16" customHeight="1" x14ac:dyDescent="0.2"/>
    <row r="4839" customFormat="1" ht="16" customHeight="1" x14ac:dyDescent="0.2"/>
    <row r="4840" customFormat="1" ht="16" customHeight="1" x14ac:dyDescent="0.2"/>
    <row r="4841" customFormat="1" ht="16" customHeight="1" x14ac:dyDescent="0.2"/>
    <row r="4842" customFormat="1" ht="16" customHeight="1" x14ac:dyDescent="0.2"/>
    <row r="4843" customFormat="1" ht="16" customHeight="1" x14ac:dyDescent="0.2"/>
    <row r="4844" customFormat="1" ht="16" customHeight="1" x14ac:dyDescent="0.2"/>
    <row r="4845" customFormat="1" ht="16" customHeight="1" x14ac:dyDescent="0.2"/>
    <row r="4846" customFormat="1" ht="16" customHeight="1" x14ac:dyDescent="0.2"/>
    <row r="4847" customFormat="1" ht="16" customHeight="1" x14ac:dyDescent="0.2"/>
    <row r="4848" customFormat="1" ht="16" customHeight="1" x14ac:dyDescent="0.2"/>
    <row r="4849" customFormat="1" ht="16" customHeight="1" x14ac:dyDescent="0.2"/>
    <row r="4850" customFormat="1" ht="16" customHeight="1" x14ac:dyDescent="0.2"/>
    <row r="4851" customFormat="1" ht="16" customHeight="1" x14ac:dyDescent="0.2"/>
    <row r="4852" customFormat="1" ht="16" customHeight="1" x14ac:dyDescent="0.2"/>
    <row r="4853" customFormat="1" ht="16" customHeight="1" x14ac:dyDescent="0.2"/>
    <row r="4854" customFormat="1" ht="16" customHeight="1" x14ac:dyDescent="0.2"/>
    <row r="4855" customFormat="1" ht="16" customHeight="1" x14ac:dyDescent="0.2"/>
    <row r="4856" customFormat="1" ht="16" customHeight="1" x14ac:dyDescent="0.2"/>
    <row r="4857" customFormat="1" ht="16" customHeight="1" x14ac:dyDescent="0.2"/>
    <row r="4858" customFormat="1" ht="16" customHeight="1" x14ac:dyDescent="0.2"/>
    <row r="4859" customFormat="1" ht="16" customHeight="1" x14ac:dyDescent="0.2"/>
    <row r="4860" customFormat="1" ht="16" customHeight="1" x14ac:dyDescent="0.2"/>
    <row r="4861" customFormat="1" ht="16" customHeight="1" x14ac:dyDescent="0.2"/>
    <row r="4862" customFormat="1" ht="16" customHeight="1" x14ac:dyDescent="0.2"/>
    <row r="4863" customFormat="1" ht="16" customHeight="1" x14ac:dyDescent="0.2"/>
    <row r="4864" customFormat="1" ht="16" customHeight="1" x14ac:dyDescent="0.2"/>
    <row r="4865" customFormat="1" ht="16" customHeight="1" x14ac:dyDescent="0.2"/>
    <row r="4866" customFormat="1" ht="16" customHeight="1" x14ac:dyDescent="0.2"/>
    <row r="4867" customFormat="1" ht="16" customHeight="1" x14ac:dyDescent="0.2"/>
    <row r="4868" customFormat="1" ht="16" customHeight="1" x14ac:dyDescent="0.2"/>
    <row r="4869" customFormat="1" ht="16" customHeight="1" x14ac:dyDescent="0.2"/>
    <row r="4870" customFormat="1" ht="16" customHeight="1" x14ac:dyDescent="0.2"/>
    <row r="4871" customFormat="1" ht="16" customHeight="1" x14ac:dyDescent="0.2"/>
    <row r="4872" customFormat="1" ht="16" customHeight="1" x14ac:dyDescent="0.2"/>
    <row r="4873" customFormat="1" ht="16" customHeight="1" x14ac:dyDescent="0.2"/>
    <row r="4874" customFormat="1" ht="16" customHeight="1" x14ac:dyDescent="0.2"/>
    <row r="4875" customFormat="1" ht="16" customHeight="1" x14ac:dyDescent="0.2"/>
    <row r="4876" customFormat="1" ht="16" customHeight="1" x14ac:dyDescent="0.2"/>
    <row r="4877" customFormat="1" ht="16" customHeight="1" x14ac:dyDescent="0.2"/>
    <row r="4878" customFormat="1" ht="16" customHeight="1" x14ac:dyDescent="0.2"/>
    <row r="4879" customFormat="1" ht="16" customHeight="1" x14ac:dyDescent="0.2"/>
    <row r="4880" customFormat="1" ht="16" customHeight="1" x14ac:dyDescent="0.2"/>
    <row r="4881" customFormat="1" ht="16" customHeight="1" x14ac:dyDescent="0.2"/>
    <row r="4882" customFormat="1" ht="16" customHeight="1" x14ac:dyDescent="0.2"/>
    <row r="4883" customFormat="1" ht="16" customHeight="1" x14ac:dyDescent="0.2"/>
    <row r="4884" customFormat="1" ht="16" customHeight="1" x14ac:dyDescent="0.2"/>
    <row r="4885" customFormat="1" ht="16" customHeight="1" x14ac:dyDescent="0.2"/>
    <row r="4886" customFormat="1" ht="16" customHeight="1" x14ac:dyDescent="0.2"/>
    <row r="4887" customFormat="1" ht="16" customHeight="1" x14ac:dyDescent="0.2"/>
    <row r="4888" customFormat="1" ht="16" customHeight="1" x14ac:dyDescent="0.2"/>
    <row r="4889" customFormat="1" ht="16" customHeight="1" x14ac:dyDescent="0.2"/>
    <row r="4890" customFormat="1" ht="16" customHeight="1" x14ac:dyDescent="0.2"/>
    <row r="4891" customFormat="1" ht="16" customHeight="1" x14ac:dyDescent="0.2"/>
    <row r="4892" customFormat="1" ht="16" customHeight="1" x14ac:dyDescent="0.2"/>
    <row r="4893" customFormat="1" ht="16" customHeight="1" x14ac:dyDescent="0.2"/>
    <row r="4894" customFormat="1" ht="16" customHeight="1" x14ac:dyDescent="0.2"/>
    <row r="4895" customFormat="1" ht="16" customHeight="1" x14ac:dyDescent="0.2"/>
    <row r="4896" customFormat="1" ht="16" customHeight="1" x14ac:dyDescent="0.2"/>
    <row r="4897" customFormat="1" ht="16" customHeight="1" x14ac:dyDescent="0.2"/>
    <row r="4898" customFormat="1" ht="16" customHeight="1" x14ac:dyDescent="0.2"/>
    <row r="4899" customFormat="1" ht="16" customHeight="1" x14ac:dyDescent="0.2"/>
    <row r="4900" customFormat="1" ht="16" customHeight="1" x14ac:dyDescent="0.2"/>
    <row r="4901" customFormat="1" ht="16" customHeight="1" x14ac:dyDescent="0.2"/>
    <row r="4902" customFormat="1" ht="16" customHeight="1" x14ac:dyDescent="0.2"/>
    <row r="4903" customFormat="1" ht="16" customHeight="1" x14ac:dyDescent="0.2"/>
    <row r="4904" customFormat="1" ht="16" customHeight="1" x14ac:dyDescent="0.2"/>
    <row r="4905" customFormat="1" ht="16" customHeight="1" x14ac:dyDescent="0.2"/>
    <row r="4906" customFormat="1" ht="16" customHeight="1" x14ac:dyDescent="0.2"/>
    <row r="4907" customFormat="1" ht="16" customHeight="1" x14ac:dyDescent="0.2"/>
    <row r="4908" customFormat="1" ht="16" customHeight="1" x14ac:dyDescent="0.2"/>
    <row r="4909" customFormat="1" ht="16" customHeight="1" x14ac:dyDescent="0.2"/>
    <row r="4910" customFormat="1" ht="16" customHeight="1" x14ac:dyDescent="0.2"/>
    <row r="4911" customFormat="1" ht="16" customHeight="1" x14ac:dyDescent="0.2"/>
    <row r="4912" customFormat="1" ht="16" customHeight="1" x14ac:dyDescent="0.2"/>
    <row r="4913" customFormat="1" ht="16" customHeight="1" x14ac:dyDescent="0.2"/>
    <row r="4914" customFormat="1" ht="16" customHeight="1" x14ac:dyDescent="0.2"/>
    <row r="4915" customFormat="1" ht="16" customHeight="1" x14ac:dyDescent="0.2"/>
    <row r="4916" customFormat="1" ht="16" customHeight="1" x14ac:dyDescent="0.2"/>
    <row r="4917" customFormat="1" ht="16" customHeight="1" x14ac:dyDescent="0.2"/>
    <row r="4918" customFormat="1" ht="16" customHeight="1" x14ac:dyDescent="0.2"/>
    <row r="4919" customFormat="1" ht="16" customHeight="1" x14ac:dyDescent="0.2"/>
    <row r="4920" customFormat="1" ht="16" customHeight="1" x14ac:dyDescent="0.2"/>
    <row r="4921" customFormat="1" ht="16" customHeight="1" x14ac:dyDescent="0.2"/>
    <row r="4922" customFormat="1" ht="16" customHeight="1" x14ac:dyDescent="0.2"/>
    <row r="4923" customFormat="1" ht="16" customHeight="1" x14ac:dyDescent="0.2"/>
    <row r="4924" customFormat="1" ht="16" customHeight="1" x14ac:dyDescent="0.2"/>
    <row r="4925" customFormat="1" ht="16" customHeight="1" x14ac:dyDescent="0.2"/>
    <row r="4926" customFormat="1" ht="16" customHeight="1" x14ac:dyDescent="0.2"/>
    <row r="4927" customFormat="1" ht="16" customHeight="1" x14ac:dyDescent="0.2"/>
    <row r="4928" customFormat="1" ht="16" customHeight="1" x14ac:dyDescent="0.2"/>
    <row r="4929" customFormat="1" ht="16" customHeight="1" x14ac:dyDescent="0.2"/>
    <row r="4930" customFormat="1" ht="16" customHeight="1" x14ac:dyDescent="0.2"/>
    <row r="4931" customFormat="1" ht="16" customHeight="1" x14ac:dyDescent="0.2"/>
    <row r="4932" customFormat="1" ht="16" customHeight="1" x14ac:dyDescent="0.2"/>
    <row r="4933" customFormat="1" ht="16" customHeight="1" x14ac:dyDescent="0.2"/>
    <row r="4934" customFormat="1" ht="16" customHeight="1" x14ac:dyDescent="0.2"/>
    <row r="4935" customFormat="1" ht="16" customHeight="1" x14ac:dyDescent="0.2"/>
    <row r="4936" customFormat="1" ht="16" customHeight="1" x14ac:dyDescent="0.2"/>
    <row r="4937" customFormat="1" ht="16" customHeight="1" x14ac:dyDescent="0.2"/>
    <row r="4938" customFormat="1" ht="16" customHeight="1" x14ac:dyDescent="0.2"/>
    <row r="4939" customFormat="1" ht="16" customHeight="1" x14ac:dyDescent="0.2"/>
    <row r="4940" customFormat="1" ht="16" customHeight="1" x14ac:dyDescent="0.2"/>
    <row r="4941" customFormat="1" ht="16" customHeight="1" x14ac:dyDescent="0.2"/>
    <row r="4942" customFormat="1" ht="16" customHeight="1" x14ac:dyDescent="0.2"/>
    <row r="4943" customFormat="1" ht="16" customHeight="1" x14ac:dyDescent="0.2"/>
    <row r="4944" customFormat="1" ht="16" customHeight="1" x14ac:dyDescent="0.2"/>
    <row r="4945" customFormat="1" ht="16" customHeight="1" x14ac:dyDescent="0.2"/>
    <row r="4946" customFormat="1" ht="16" customHeight="1" x14ac:dyDescent="0.2"/>
    <row r="4947" customFormat="1" ht="16" customHeight="1" x14ac:dyDescent="0.2"/>
    <row r="4948" customFormat="1" ht="16" customHeight="1" x14ac:dyDescent="0.2"/>
    <row r="4949" customFormat="1" ht="16" customHeight="1" x14ac:dyDescent="0.2"/>
    <row r="4950" customFormat="1" ht="16" customHeight="1" x14ac:dyDescent="0.2"/>
    <row r="4951" customFormat="1" ht="16" customHeight="1" x14ac:dyDescent="0.2"/>
    <row r="4952" customFormat="1" ht="16" customHeight="1" x14ac:dyDescent="0.2"/>
    <row r="4953" customFormat="1" ht="16" customHeight="1" x14ac:dyDescent="0.2"/>
    <row r="4954" customFormat="1" ht="16" customHeight="1" x14ac:dyDescent="0.2"/>
    <row r="4955" customFormat="1" ht="16" customHeight="1" x14ac:dyDescent="0.2"/>
    <row r="4956" customFormat="1" ht="16" customHeight="1" x14ac:dyDescent="0.2"/>
    <row r="4957" customFormat="1" ht="16" customHeight="1" x14ac:dyDescent="0.2"/>
    <row r="4958" customFormat="1" ht="16" customHeight="1" x14ac:dyDescent="0.2"/>
    <row r="4959" customFormat="1" ht="16" customHeight="1" x14ac:dyDescent="0.2"/>
    <row r="4960" customFormat="1" ht="16" customHeight="1" x14ac:dyDescent="0.2"/>
    <row r="4961" customFormat="1" ht="16" customHeight="1" x14ac:dyDescent="0.2"/>
    <row r="4962" customFormat="1" ht="16" customHeight="1" x14ac:dyDescent="0.2"/>
    <row r="4963" customFormat="1" ht="16" customHeight="1" x14ac:dyDescent="0.2"/>
    <row r="4964" customFormat="1" ht="16" customHeight="1" x14ac:dyDescent="0.2"/>
    <row r="4965" customFormat="1" ht="16" customHeight="1" x14ac:dyDescent="0.2"/>
    <row r="4966" customFormat="1" ht="16" customHeight="1" x14ac:dyDescent="0.2"/>
    <row r="4967" customFormat="1" ht="16" customHeight="1" x14ac:dyDescent="0.2"/>
    <row r="4968" customFormat="1" ht="16" customHeight="1" x14ac:dyDescent="0.2"/>
    <row r="4969" customFormat="1" ht="16" customHeight="1" x14ac:dyDescent="0.2"/>
    <row r="4970" customFormat="1" ht="16" customHeight="1" x14ac:dyDescent="0.2"/>
    <row r="4971" customFormat="1" ht="16" customHeight="1" x14ac:dyDescent="0.2"/>
    <row r="4972" customFormat="1" ht="16" customHeight="1" x14ac:dyDescent="0.2"/>
    <row r="4973" customFormat="1" ht="16" customHeight="1" x14ac:dyDescent="0.2"/>
    <row r="4974" customFormat="1" ht="16" customHeight="1" x14ac:dyDescent="0.2"/>
    <row r="4975" customFormat="1" ht="16" customHeight="1" x14ac:dyDescent="0.2"/>
    <row r="4976" customFormat="1" ht="16" customHeight="1" x14ac:dyDescent="0.2"/>
    <row r="4977" customFormat="1" ht="16" customHeight="1" x14ac:dyDescent="0.2"/>
    <row r="4978" customFormat="1" ht="16" customHeight="1" x14ac:dyDescent="0.2"/>
    <row r="4979" customFormat="1" ht="16" customHeight="1" x14ac:dyDescent="0.2"/>
    <row r="4980" customFormat="1" ht="16" customHeight="1" x14ac:dyDescent="0.2"/>
    <row r="4981" customFormat="1" ht="16" customHeight="1" x14ac:dyDescent="0.2"/>
    <row r="4982" customFormat="1" ht="16" customHeight="1" x14ac:dyDescent="0.2"/>
    <row r="4983" customFormat="1" ht="16" customHeight="1" x14ac:dyDescent="0.2"/>
    <row r="4984" customFormat="1" ht="16" customHeight="1" x14ac:dyDescent="0.2"/>
    <row r="4985" customFormat="1" ht="16" customHeight="1" x14ac:dyDescent="0.2"/>
    <row r="4986" customFormat="1" ht="16" customHeight="1" x14ac:dyDescent="0.2"/>
    <row r="4987" customFormat="1" ht="16" customHeight="1" x14ac:dyDescent="0.2"/>
    <row r="4988" customFormat="1" ht="16" customHeight="1" x14ac:dyDescent="0.2"/>
    <row r="4989" customFormat="1" ht="16" customHeight="1" x14ac:dyDescent="0.2"/>
    <row r="4990" customFormat="1" ht="16" customHeight="1" x14ac:dyDescent="0.2"/>
    <row r="4991" customFormat="1" ht="16" customHeight="1" x14ac:dyDescent="0.2"/>
    <row r="4992" customFormat="1" ht="16" customHeight="1" x14ac:dyDescent="0.2"/>
    <row r="4993" customFormat="1" ht="16" customHeight="1" x14ac:dyDescent="0.2"/>
    <row r="4994" customFormat="1" ht="16" customHeight="1" x14ac:dyDescent="0.2"/>
    <row r="4995" customFormat="1" ht="16" customHeight="1" x14ac:dyDescent="0.2"/>
    <row r="4996" customFormat="1" ht="16" customHeight="1" x14ac:dyDescent="0.2"/>
    <row r="4997" customFormat="1" ht="16" customHeight="1" x14ac:dyDescent="0.2"/>
    <row r="4998" customFormat="1" ht="16" customHeight="1" x14ac:dyDescent="0.2"/>
    <row r="4999" customFormat="1" ht="16" customHeight="1" x14ac:dyDescent="0.2"/>
    <row r="5000" customFormat="1" ht="16" customHeight="1" x14ac:dyDescent="0.2"/>
    <row r="5001" customFormat="1" ht="16" customHeight="1" x14ac:dyDescent="0.2"/>
    <row r="5002" customFormat="1" ht="16" customHeight="1" x14ac:dyDescent="0.2"/>
    <row r="5003" customFormat="1" ht="16" customHeight="1" x14ac:dyDescent="0.2"/>
    <row r="5004" customFormat="1" ht="16" customHeight="1" x14ac:dyDescent="0.2"/>
    <row r="5005" customFormat="1" ht="16" customHeight="1" x14ac:dyDescent="0.2"/>
    <row r="5006" customFormat="1" ht="16" customHeight="1" x14ac:dyDescent="0.2"/>
    <row r="5007" customFormat="1" ht="16" customHeight="1" x14ac:dyDescent="0.2"/>
    <row r="5008" customFormat="1" ht="16" customHeight="1" x14ac:dyDescent="0.2"/>
    <row r="5009" customFormat="1" ht="16" customHeight="1" x14ac:dyDescent="0.2"/>
    <row r="5010" customFormat="1" ht="16" customHeight="1" x14ac:dyDescent="0.2"/>
    <row r="5011" customFormat="1" ht="16" customHeight="1" x14ac:dyDescent="0.2"/>
    <row r="5012" customFormat="1" ht="16" customHeight="1" x14ac:dyDescent="0.2"/>
    <row r="5013" customFormat="1" ht="16" customHeight="1" x14ac:dyDescent="0.2"/>
    <row r="5014" customFormat="1" ht="16" customHeight="1" x14ac:dyDescent="0.2"/>
    <row r="5015" customFormat="1" ht="16" customHeight="1" x14ac:dyDescent="0.2"/>
    <row r="5016" customFormat="1" ht="16" customHeight="1" x14ac:dyDescent="0.2"/>
    <row r="5017" customFormat="1" ht="16" customHeight="1" x14ac:dyDescent="0.2"/>
    <row r="5018" customFormat="1" ht="16" customHeight="1" x14ac:dyDescent="0.2"/>
    <row r="5019" customFormat="1" ht="16" customHeight="1" x14ac:dyDescent="0.2"/>
    <row r="5020" customFormat="1" ht="16" customHeight="1" x14ac:dyDescent="0.2"/>
    <row r="5021" customFormat="1" ht="16" customHeight="1" x14ac:dyDescent="0.2"/>
    <row r="5022" customFormat="1" ht="16" customHeight="1" x14ac:dyDescent="0.2"/>
    <row r="5023" customFormat="1" ht="16" customHeight="1" x14ac:dyDescent="0.2"/>
    <row r="5024" customFormat="1" ht="16" customHeight="1" x14ac:dyDescent="0.2"/>
    <row r="5025" customFormat="1" ht="16" customHeight="1" x14ac:dyDescent="0.2"/>
    <row r="5026" customFormat="1" ht="16" customHeight="1" x14ac:dyDescent="0.2"/>
    <row r="5027" customFormat="1" ht="16" customHeight="1" x14ac:dyDescent="0.2"/>
    <row r="5028" customFormat="1" ht="16" customHeight="1" x14ac:dyDescent="0.2"/>
    <row r="5029" customFormat="1" ht="16" customHeight="1" x14ac:dyDescent="0.2"/>
    <row r="5030" customFormat="1" ht="16" customHeight="1" x14ac:dyDescent="0.2"/>
    <row r="5031" customFormat="1" ht="16" customHeight="1" x14ac:dyDescent="0.2"/>
    <row r="5032" customFormat="1" ht="16" customHeight="1" x14ac:dyDescent="0.2"/>
    <row r="5033" customFormat="1" ht="16" customHeight="1" x14ac:dyDescent="0.2"/>
    <row r="5034" customFormat="1" ht="16" customHeight="1" x14ac:dyDescent="0.2"/>
    <row r="5035" customFormat="1" ht="16" customHeight="1" x14ac:dyDescent="0.2"/>
    <row r="5036" customFormat="1" ht="16" customHeight="1" x14ac:dyDescent="0.2"/>
    <row r="5037" customFormat="1" ht="16" customHeight="1" x14ac:dyDescent="0.2"/>
    <row r="5038" customFormat="1" ht="16" customHeight="1" x14ac:dyDescent="0.2"/>
    <row r="5039" customFormat="1" ht="16" customHeight="1" x14ac:dyDescent="0.2"/>
    <row r="5040" customFormat="1" ht="16" customHeight="1" x14ac:dyDescent="0.2"/>
    <row r="5041" customFormat="1" ht="16" customHeight="1" x14ac:dyDescent="0.2"/>
    <row r="5042" customFormat="1" ht="16" customHeight="1" x14ac:dyDescent="0.2"/>
    <row r="5043" customFormat="1" ht="16" customHeight="1" x14ac:dyDescent="0.2"/>
    <row r="5044" customFormat="1" ht="16" customHeight="1" x14ac:dyDescent="0.2"/>
    <row r="5045" customFormat="1" ht="16" customHeight="1" x14ac:dyDescent="0.2"/>
    <row r="5046" customFormat="1" ht="16" customHeight="1" x14ac:dyDescent="0.2"/>
    <row r="5047" customFormat="1" ht="16" customHeight="1" x14ac:dyDescent="0.2"/>
    <row r="5048" customFormat="1" ht="16" customHeight="1" x14ac:dyDescent="0.2"/>
    <row r="5049" customFormat="1" ht="16" customHeight="1" x14ac:dyDescent="0.2"/>
    <row r="5050" customFormat="1" ht="16" customHeight="1" x14ac:dyDescent="0.2"/>
    <row r="5051" customFormat="1" ht="16" customHeight="1" x14ac:dyDescent="0.2"/>
    <row r="5052" customFormat="1" ht="16" customHeight="1" x14ac:dyDescent="0.2"/>
    <row r="5053" customFormat="1" ht="16" customHeight="1" x14ac:dyDescent="0.2"/>
    <row r="5054" customFormat="1" ht="16" customHeight="1" x14ac:dyDescent="0.2"/>
    <row r="5055" customFormat="1" ht="16" customHeight="1" x14ac:dyDescent="0.2"/>
    <row r="5056" customFormat="1" ht="16" customHeight="1" x14ac:dyDescent="0.2"/>
    <row r="5057" customFormat="1" ht="16" customHeight="1" x14ac:dyDescent="0.2"/>
    <row r="5058" customFormat="1" ht="16" customHeight="1" x14ac:dyDescent="0.2"/>
    <row r="5059" customFormat="1" ht="16" customHeight="1" x14ac:dyDescent="0.2"/>
    <row r="5060" customFormat="1" ht="16" customHeight="1" x14ac:dyDescent="0.2"/>
    <row r="5061" customFormat="1" ht="16" customHeight="1" x14ac:dyDescent="0.2"/>
    <row r="5062" customFormat="1" ht="16" customHeight="1" x14ac:dyDescent="0.2"/>
    <row r="5063" customFormat="1" ht="16" customHeight="1" x14ac:dyDescent="0.2"/>
    <row r="5064" customFormat="1" ht="16" customHeight="1" x14ac:dyDescent="0.2"/>
    <row r="5065" customFormat="1" ht="16" customHeight="1" x14ac:dyDescent="0.2"/>
    <row r="5066" customFormat="1" ht="16" customHeight="1" x14ac:dyDescent="0.2"/>
    <row r="5067" customFormat="1" ht="16" customHeight="1" x14ac:dyDescent="0.2"/>
    <row r="5068" customFormat="1" ht="16" customHeight="1" x14ac:dyDescent="0.2"/>
    <row r="5069" customFormat="1" ht="16" customHeight="1" x14ac:dyDescent="0.2"/>
    <row r="5070" customFormat="1" ht="16" customHeight="1" x14ac:dyDescent="0.2"/>
    <row r="5071" customFormat="1" ht="16" customHeight="1" x14ac:dyDescent="0.2"/>
    <row r="5072" customFormat="1" ht="16" customHeight="1" x14ac:dyDescent="0.2"/>
    <row r="5073" customFormat="1" ht="16" customHeight="1" x14ac:dyDescent="0.2"/>
    <row r="5074" customFormat="1" ht="16" customHeight="1" x14ac:dyDescent="0.2"/>
    <row r="5075" customFormat="1" ht="16" customHeight="1" x14ac:dyDescent="0.2"/>
    <row r="5076" customFormat="1" ht="16" customHeight="1" x14ac:dyDescent="0.2"/>
    <row r="5077" customFormat="1" ht="16" customHeight="1" x14ac:dyDescent="0.2"/>
    <row r="5078" customFormat="1" ht="16" customHeight="1" x14ac:dyDescent="0.2"/>
    <row r="5079" customFormat="1" ht="16" customHeight="1" x14ac:dyDescent="0.2"/>
    <row r="5080" customFormat="1" ht="16" customHeight="1" x14ac:dyDescent="0.2"/>
    <row r="5081" customFormat="1" ht="16" customHeight="1" x14ac:dyDescent="0.2"/>
    <row r="5082" customFormat="1" ht="16" customHeight="1" x14ac:dyDescent="0.2"/>
    <row r="5083" customFormat="1" ht="16" customHeight="1" x14ac:dyDescent="0.2"/>
    <row r="5084" customFormat="1" ht="16" customHeight="1" x14ac:dyDescent="0.2"/>
    <row r="5085" customFormat="1" ht="16" customHeight="1" x14ac:dyDescent="0.2"/>
    <row r="5086" customFormat="1" ht="16" customHeight="1" x14ac:dyDescent="0.2"/>
    <row r="5087" customFormat="1" ht="16" customHeight="1" x14ac:dyDescent="0.2"/>
    <row r="5088" customFormat="1" ht="16" customHeight="1" x14ac:dyDescent="0.2"/>
    <row r="5089" customFormat="1" ht="16" customHeight="1" x14ac:dyDescent="0.2"/>
    <row r="5090" customFormat="1" ht="16" customHeight="1" x14ac:dyDescent="0.2"/>
    <row r="5091" customFormat="1" ht="16" customHeight="1" x14ac:dyDescent="0.2"/>
    <row r="5092" customFormat="1" ht="16" customHeight="1" x14ac:dyDescent="0.2"/>
    <row r="5093" customFormat="1" ht="16" customHeight="1" x14ac:dyDescent="0.2"/>
    <row r="5094" customFormat="1" ht="16" customHeight="1" x14ac:dyDescent="0.2"/>
    <row r="5095" customFormat="1" ht="16" customHeight="1" x14ac:dyDescent="0.2"/>
    <row r="5096" customFormat="1" ht="16" customHeight="1" x14ac:dyDescent="0.2"/>
    <row r="5097" customFormat="1" ht="16" customHeight="1" x14ac:dyDescent="0.2"/>
    <row r="5098" customFormat="1" ht="16" customHeight="1" x14ac:dyDescent="0.2"/>
    <row r="5099" customFormat="1" ht="16" customHeight="1" x14ac:dyDescent="0.2"/>
    <row r="5100" customFormat="1" ht="16" customHeight="1" x14ac:dyDescent="0.2"/>
    <row r="5101" customFormat="1" ht="16" customHeight="1" x14ac:dyDescent="0.2"/>
    <row r="5102" customFormat="1" ht="16" customHeight="1" x14ac:dyDescent="0.2"/>
    <row r="5103" customFormat="1" ht="16" customHeight="1" x14ac:dyDescent="0.2"/>
    <row r="5104" customFormat="1" ht="16" customHeight="1" x14ac:dyDescent="0.2"/>
    <row r="5105" customFormat="1" ht="16" customHeight="1" x14ac:dyDescent="0.2"/>
    <row r="5106" customFormat="1" ht="16" customHeight="1" x14ac:dyDescent="0.2"/>
    <row r="5107" customFormat="1" ht="16" customHeight="1" x14ac:dyDescent="0.2"/>
    <row r="5108" customFormat="1" ht="16" customHeight="1" x14ac:dyDescent="0.2"/>
    <row r="5109" customFormat="1" ht="16" customHeight="1" x14ac:dyDescent="0.2"/>
    <row r="5110" customFormat="1" ht="16" customHeight="1" x14ac:dyDescent="0.2"/>
    <row r="5111" customFormat="1" ht="16" customHeight="1" x14ac:dyDescent="0.2"/>
    <row r="5112" customFormat="1" ht="16" customHeight="1" x14ac:dyDescent="0.2"/>
    <row r="5113" customFormat="1" ht="16" customHeight="1" x14ac:dyDescent="0.2"/>
    <row r="5114" customFormat="1" ht="16" customHeight="1" x14ac:dyDescent="0.2"/>
    <row r="5115" customFormat="1" ht="16" customHeight="1" x14ac:dyDescent="0.2"/>
    <row r="5116" customFormat="1" ht="16" customHeight="1" x14ac:dyDescent="0.2"/>
    <row r="5117" customFormat="1" ht="16" customHeight="1" x14ac:dyDescent="0.2"/>
    <row r="5118" customFormat="1" ht="16" customHeight="1" x14ac:dyDescent="0.2"/>
    <row r="5119" customFormat="1" ht="16" customHeight="1" x14ac:dyDescent="0.2"/>
    <row r="5120" customFormat="1" ht="16" customHeight="1" x14ac:dyDescent="0.2"/>
    <row r="5121" customFormat="1" ht="16" customHeight="1" x14ac:dyDescent="0.2"/>
    <row r="5122" customFormat="1" ht="16" customHeight="1" x14ac:dyDescent="0.2"/>
    <row r="5123" customFormat="1" ht="16" customHeight="1" x14ac:dyDescent="0.2"/>
    <row r="5124" customFormat="1" ht="16" customHeight="1" x14ac:dyDescent="0.2"/>
    <row r="5125" customFormat="1" ht="16" customHeight="1" x14ac:dyDescent="0.2"/>
    <row r="5126" customFormat="1" ht="16" customHeight="1" x14ac:dyDescent="0.2"/>
    <row r="5127" customFormat="1" ht="16" customHeight="1" x14ac:dyDescent="0.2"/>
    <row r="5128" customFormat="1" ht="16" customHeight="1" x14ac:dyDescent="0.2"/>
    <row r="5129" customFormat="1" ht="16" customHeight="1" x14ac:dyDescent="0.2"/>
    <row r="5130" customFormat="1" ht="16" customHeight="1" x14ac:dyDescent="0.2"/>
    <row r="5131" customFormat="1" ht="16" customHeight="1" x14ac:dyDescent="0.2"/>
    <row r="5132" customFormat="1" ht="16" customHeight="1" x14ac:dyDescent="0.2"/>
    <row r="5133" customFormat="1" ht="16" customHeight="1" x14ac:dyDescent="0.2"/>
    <row r="5134" customFormat="1" ht="16" customHeight="1" x14ac:dyDescent="0.2"/>
    <row r="5135" customFormat="1" ht="16" customHeight="1" x14ac:dyDescent="0.2"/>
    <row r="5136" customFormat="1" ht="16" customHeight="1" x14ac:dyDescent="0.2"/>
    <row r="5137" customFormat="1" ht="16" customHeight="1" x14ac:dyDescent="0.2"/>
    <row r="5138" customFormat="1" ht="16" customHeight="1" x14ac:dyDescent="0.2"/>
    <row r="5139" customFormat="1" ht="16" customHeight="1" x14ac:dyDescent="0.2"/>
    <row r="5140" customFormat="1" ht="16" customHeight="1" x14ac:dyDescent="0.2"/>
    <row r="5141" customFormat="1" ht="16" customHeight="1" x14ac:dyDescent="0.2"/>
    <row r="5142" customFormat="1" ht="16" customHeight="1" x14ac:dyDescent="0.2"/>
    <row r="5143" customFormat="1" ht="16" customHeight="1" x14ac:dyDescent="0.2"/>
    <row r="5144" customFormat="1" ht="16" customHeight="1" x14ac:dyDescent="0.2"/>
    <row r="5145" customFormat="1" ht="16" customHeight="1" x14ac:dyDescent="0.2"/>
    <row r="5146" customFormat="1" ht="16" customHeight="1" x14ac:dyDescent="0.2"/>
    <row r="5147" customFormat="1" ht="16" customHeight="1" x14ac:dyDescent="0.2"/>
    <row r="5148" customFormat="1" ht="16" customHeight="1" x14ac:dyDescent="0.2"/>
    <row r="5149" customFormat="1" ht="16" customHeight="1" x14ac:dyDescent="0.2"/>
    <row r="5150" customFormat="1" ht="16" customHeight="1" x14ac:dyDescent="0.2"/>
    <row r="5151" customFormat="1" ht="16" customHeight="1" x14ac:dyDescent="0.2"/>
    <row r="5152" customFormat="1" ht="16" customHeight="1" x14ac:dyDescent="0.2"/>
    <row r="5153" customFormat="1" ht="16" customHeight="1" x14ac:dyDescent="0.2"/>
    <row r="5154" customFormat="1" ht="16" customHeight="1" x14ac:dyDescent="0.2"/>
    <row r="5155" customFormat="1" ht="16" customHeight="1" x14ac:dyDescent="0.2"/>
    <row r="5156" customFormat="1" ht="16" customHeight="1" x14ac:dyDescent="0.2"/>
    <row r="5157" customFormat="1" ht="16" customHeight="1" x14ac:dyDescent="0.2"/>
    <row r="5158" customFormat="1" ht="16" customHeight="1" x14ac:dyDescent="0.2"/>
    <row r="5159" customFormat="1" ht="16" customHeight="1" x14ac:dyDescent="0.2"/>
    <row r="5160" customFormat="1" ht="16" customHeight="1" x14ac:dyDescent="0.2"/>
    <row r="5161" customFormat="1" ht="16" customHeight="1" x14ac:dyDescent="0.2"/>
    <row r="5162" customFormat="1" ht="16" customHeight="1" x14ac:dyDescent="0.2"/>
    <row r="5163" customFormat="1" ht="16" customHeight="1" x14ac:dyDescent="0.2"/>
    <row r="5164" customFormat="1" ht="16" customHeight="1" x14ac:dyDescent="0.2"/>
    <row r="5165" customFormat="1" ht="16" customHeight="1" x14ac:dyDescent="0.2"/>
    <row r="5166" customFormat="1" ht="16" customHeight="1" x14ac:dyDescent="0.2"/>
    <row r="5167" customFormat="1" ht="16" customHeight="1" x14ac:dyDescent="0.2"/>
    <row r="5168" customFormat="1" ht="16" customHeight="1" x14ac:dyDescent="0.2"/>
    <row r="5169" customFormat="1" ht="16" customHeight="1" x14ac:dyDescent="0.2"/>
    <row r="5170" customFormat="1" ht="16" customHeight="1" x14ac:dyDescent="0.2"/>
    <row r="5171" customFormat="1" ht="16" customHeight="1" x14ac:dyDescent="0.2"/>
    <row r="5172" customFormat="1" ht="16" customHeight="1" x14ac:dyDescent="0.2"/>
    <row r="5173" customFormat="1" ht="16" customHeight="1" x14ac:dyDescent="0.2"/>
    <row r="5174" customFormat="1" ht="16" customHeight="1" x14ac:dyDescent="0.2"/>
    <row r="5175" customFormat="1" ht="16" customHeight="1" x14ac:dyDescent="0.2"/>
    <row r="5176" customFormat="1" ht="16" customHeight="1" x14ac:dyDescent="0.2"/>
    <row r="5177" customFormat="1" ht="16" customHeight="1" x14ac:dyDescent="0.2"/>
    <row r="5178" customFormat="1" ht="16" customHeight="1" x14ac:dyDescent="0.2"/>
    <row r="5179" customFormat="1" ht="16" customHeight="1" x14ac:dyDescent="0.2"/>
    <row r="5180" customFormat="1" ht="16" customHeight="1" x14ac:dyDescent="0.2"/>
    <row r="5181" customFormat="1" ht="16" customHeight="1" x14ac:dyDescent="0.2"/>
    <row r="5182" customFormat="1" ht="16" customHeight="1" x14ac:dyDescent="0.2"/>
    <row r="5183" customFormat="1" ht="16" customHeight="1" x14ac:dyDescent="0.2"/>
    <row r="5184" customFormat="1" ht="16" customHeight="1" x14ac:dyDescent="0.2"/>
    <row r="5185" customFormat="1" ht="16" customHeight="1" x14ac:dyDescent="0.2"/>
    <row r="5186" customFormat="1" ht="16" customHeight="1" x14ac:dyDescent="0.2"/>
    <row r="5187" customFormat="1" ht="16" customHeight="1" x14ac:dyDescent="0.2"/>
    <row r="5188" customFormat="1" ht="16" customHeight="1" x14ac:dyDescent="0.2"/>
    <row r="5189" customFormat="1" ht="16" customHeight="1" x14ac:dyDescent="0.2"/>
    <row r="5190" customFormat="1" ht="16" customHeight="1" x14ac:dyDescent="0.2"/>
    <row r="5191" customFormat="1" ht="16" customHeight="1" x14ac:dyDescent="0.2"/>
    <row r="5192" customFormat="1" ht="16" customHeight="1" x14ac:dyDescent="0.2"/>
    <row r="5193" customFormat="1" ht="16" customHeight="1" x14ac:dyDescent="0.2"/>
    <row r="5194" customFormat="1" ht="16" customHeight="1" x14ac:dyDescent="0.2"/>
    <row r="5195" customFormat="1" ht="16" customHeight="1" x14ac:dyDescent="0.2"/>
    <row r="5196" customFormat="1" ht="16" customHeight="1" x14ac:dyDescent="0.2"/>
    <row r="5197" customFormat="1" ht="16" customHeight="1" x14ac:dyDescent="0.2"/>
    <row r="5198" customFormat="1" ht="16" customHeight="1" x14ac:dyDescent="0.2"/>
    <row r="5199" customFormat="1" ht="16" customHeight="1" x14ac:dyDescent="0.2"/>
    <row r="5200" customFormat="1" ht="16" customHeight="1" x14ac:dyDescent="0.2"/>
    <row r="5201" customFormat="1" ht="16" customHeight="1" x14ac:dyDescent="0.2"/>
    <row r="5202" customFormat="1" ht="16" customHeight="1" x14ac:dyDescent="0.2"/>
    <row r="5203" customFormat="1" ht="16" customHeight="1" x14ac:dyDescent="0.2"/>
    <row r="5204" customFormat="1" ht="16" customHeight="1" x14ac:dyDescent="0.2"/>
    <row r="5205" customFormat="1" ht="16" customHeight="1" x14ac:dyDescent="0.2"/>
    <row r="5206" customFormat="1" ht="16" customHeight="1" x14ac:dyDescent="0.2"/>
    <row r="5207" customFormat="1" ht="16" customHeight="1" x14ac:dyDescent="0.2"/>
    <row r="5208" customFormat="1" ht="16" customHeight="1" x14ac:dyDescent="0.2"/>
    <row r="5209" customFormat="1" ht="16" customHeight="1" x14ac:dyDescent="0.2"/>
    <row r="5210" customFormat="1" ht="16" customHeight="1" x14ac:dyDescent="0.2"/>
    <row r="5211" customFormat="1" ht="16" customHeight="1" x14ac:dyDescent="0.2"/>
    <row r="5212" customFormat="1" ht="16" customHeight="1" x14ac:dyDescent="0.2"/>
    <row r="5213" customFormat="1" ht="16" customHeight="1" x14ac:dyDescent="0.2"/>
    <row r="5214" customFormat="1" ht="16" customHeight="1" x14ac:dyDescent="0.2"/>
    <row r="5215" customFormat="1" ht="16" customHeight="1" x14ac:dyDescent="0.2"/>
    <row r="5216" customFormat="1" ht="16" customHeight="1" x14ac:dyDescent="0.2"/>
    <row r="5217" customFormat="1" ht="16" customHeight="1" x14ac:dyDescent="0.2"/>
    <row r="5218" customFormat="1" ht="16" customHeight="1" x14ac:dyDescent="0.2"/>
    <row r="5219" customFormat="1" ht="16" customHeight="1" x14ac:dyDescent="0.2"/>
    <row r="5220" customFormat="1" ht="16" customHeight="1" x14ac:dyDescent="0.2"/>
    <row r="5221" customFormat="1" ht="16" customHeight="1" x14ac:dyDescent="0.2"/>
    <row r="5222" customFormat="1" ht="16" customHeight="1" x14ac:dyDescent="0.2"/>
    <row r="5223" customFormat="1" ht="16" customHeight="1" x14ac:dyDescent="0.2"/>
    <row r="5224" customFormat="1" ht="16" customHeight="1" x14ac:dyDescent="0.2"/>
    <row r="5225" customFormat="1" ht="16" customHeight="1" x14ac:dyDescent="0.2"/>
    <row r="5226" customFormat="1" ht="16" customHeight="1" x14ac:dyDescent="0.2"/>
    <row r="5227" customFormat="1" ht="16" customHeight="1" x14ac:dyDescent="0.2"/>
    <row r="5228" customFormat="1" ht="16" customHeight="1" x14ac:dyDescent="0.2"/>
    <row r="5229" customFormat="1" ht="16" customHeight="1" x14ac:dyDescent="0.2"/>
    <row r="5230" customFormat="1" ht="16" customHeight="1" x14ac:dyDescent="0.2"/>
    <row r="5231" customFormat="1" ht="16" customHeight="1" x14ac:dyDescent="0.2"/>
    <row r="5232" customFormat="1" ht="16" customHeight="1" x14ac:dyDescent="0.2"/>
    <row r="5233" customFormat="1" ht="16" customHeight="1" x14ac:dyDescent="0.2"/>
    <row r="5234" customFormat="1" ht="16" customHeight="1" x14ac:dyDescent="0.2"/>
    <row r="5235" customFormat="1" ht="16" customHeight="1" x14ac:dyDescent="0.2"/>
    <row r="5236" customFormat="1" ht="16" customHeight="1" x14ac:dyDescent="0.2"/>
    <row r="5237" customFormat="1" ht="16" customHeight="1" x14ac:dyDescent="0.2"/>
    <row r="5238" customFormat="1" ht="16" customHeight="1" x14ac:dyDescent="0.2"/>
    <row r="5239" customFormat="1" ht="16" customHeight="1" x14ac:dyDescent="0.2"/>
    <row r="5240" customFormat="1" ht="16" customHeight="1" x14ac:dyDescent="0.2"/>
    <row r="5241" customFormat="1" ht="16" customHeight="1" x14ac:dyDescent="0.2"/>
    <row r="5242" customFormat="1" ht="16" customHeight="1" x14ac:dyDescent="0.2"/>
    <row r="5243" customFormat="1" ht="16" customHeight="1" x14ac:dyDescent="0.2"/>
    <row r="5244" customFormat="1" ht="16" customHeight="1" x14ac:dyDescent="0.2"/>
    <row r="5245" customFormat="1" ht="16" customHeight="1" x14ac:dyDescent="0.2"/>
    <row r="5246" customFormat="1" ht="16" customHeight="1" x14ac:dyDescent="0.2"/>
    <row r="5247" customFormat="1" ht="16" customHeight="1" x14ac:dyDescent="0.2"/>
    <row r="5248" customFormat="1" ht="16" customHeight="1" x14ac:dyDescent="0.2"/>
    <row r="5249" customFormat="1" ht="16" customHeight="1" x14ac:dyDescent="0.2"/>
    <row r="5250" customFormat="1" ht="16" customHeight="1" x14ac:dyDescent="0.2"/>
    <row r="5251" customFormat="1" ht="16" customHeight="1" x14ac:dyDescent="0.2"/>
    <row r="5252" customFormat="1" ht="16" customHeight="1" x14ac:dyDescent="0.2"/>
    <row r="5253" customFormat="1" ht="16" customHeight="1" x14ac:dyDescent="0.2"/>
    <row r="5254" customFormat="1" ht="16" customHeight="1" x14ac:dyDescent="0.2"/>
    <row r="5255" customFormat="1" ht="16" customHeight="1" x14ac:dyDescent="0.2"/>
    <row r="5256" customFormat="1" ht="16" customHeight="1" x14ac:dyDescent="0.2"/>
    <row r="5257" customFormat="1" ht="16" customHeight="1" x14ac:dyDescent="0.2"/>
    <row r="5258" customFormat="1" ht="16" customHeight="1" x14ac:dyDescent="0.2"/>
    <row r="5259" customFormat="1" ht="16" customHeight="1" x14ac:dyDescent="0.2"/>
    <row r="5260" customFormat="1" ht="16" customHeight="1" x14ac:dyDescent="0.2"/>
    <row r="5261" customFormat="1" ht="16" customHeight="1" x14ac:dyDescent="0.2"/>
    <row r="5262" customFormat="1" ht="16" customHeight="1" x14ac:dyDescent="0.2"/>
    <row r="5263" customFormat="1" ht="16" customHeight="1" x14ac:dyDescent="0.2"/>
    <row r="5264" customFormat="1" ht="16" customHeight="1" x14ac:dyDescent="0.2"/>
    <row r="5265" customFormat="1" ht="16" customHeight="1" x14ac:dyDescent="0.2"/>
    <row r="5266" customFormat="1" ht="16" customHeight="1" x14ac:dyDescent="0.2"/>
    <row r="5267" customFormat="1" ht="16" customHeight="1" x14ac:dyDescent="0.2"/>
    <row r="5268" customFormat="1" ht="16" customHeight="1" x14ac:dyDescent="0.2"/>
    <row r="5269" customFormat="1" ht="16" customHeight="1" x14ac:dyDescent="0.2"/>
    <row r="5270" customFormat="1" ht="16" customHeight="1" x14ac:dyDescent="0.2"/>
    <row r="5271" customFormat="1" ht="16" customHeight="1" x14ac:dyDescent="0.2"/>
    <row r="5272" customFormat="1" ht="16" customHeight="1" x14ac:dyDescent="0.2"/>
    <row r="5273" customFormat="1" ht="16" customHeight="1" x14ac:dyDescent="0.2"/>
    <row r="5274" customFormat="1" ht="16" customHeight="1" x14ac:dyDescent="0.2"/>
    <row r="5275" customFormat="1" ht="16" customHeight="1" x14ac:dyDescent="0.2"/>
    <row r="5276" customFormat="1" ht="16" customHeight="1" x14ac:dyDescent="0.2"/>
    <row r="5277" customFormat="1" ht="16" customHeight="1" x14ac:dyDescent="0.2"/>
    <row r="5278" customFormat="1" ht="16" customHeight="1" x14ac:dyDescent="0.2"/>
    <row r="5279" customFormat="1" ht="16" customHeight="1" x14ac:dyDescent="0.2"/>
    <row r="5280" customFormat="1" ht="16" customHeight="1" x14ac:dyDescent="0.2"/>
    <row r="5281" customFormat="1" ht="16" customHeight="1" x14ac:dyDescent="0.2"/>
    <row r="5282" customFormat="1" ht="16" customHeight="1" x14ac:dyDescent="0.2"/>
    <row r="5283" customFormat="1" ht="16" customHeight="1" x14ac:dyDescent="0.2"/>
    <row r="5284" customFormat="1" ht="16" customHeight="1" x14ac:dyDescent="0.2"/>
    <row r="5285" customFormat="1" ht="16" customHeight="1" x14ac:dyDescent="0.2"/>
    <row r="5286" customFormat="1" ht="16" customHeight="1" x14ac:dyDescent="0.2"/>
    <row r="5287" customFormat="1" ht="16" customHeight="1" x14ac:dyDescent="0.2"/>
    <row r="5288" customFormat="1" ht="16" customHeight="1" x14ac:dyDescent="0.2"/>
    <row r="5289" customFormat="1" ht="16" customHeight="1" x14ac:dyDescent="0.2"/>
    <row r="5290" customFormat="1" ht="16" customHeight="1" x14ac:dyDescent="0.2"/>
    <row r="5291" customFormat="1" ht="16" customHeight="1" x14ac:dyDescent="0.2"/>
    <row r="5292" customFormat="1" ht="16" customHeight="1" x14ac:dyDescent="0.2"/>
    <row r="5293" customFormat="1" ht="16" customHeight="1" x14ac:dyDescent="0.2"/>
    <row r="5294" customFormat="1" ht="16" customHeight="1" x14ac:dyDescent="0.2"/>
    <row r="5295" customFormat="1" ht="16" customHeight="1" x14ac:dyDescent="0.2"/>
    <row r="5296" customFormat="1" ht="16" customHeight="1" x14ac:dyDescent="0.2"/>
    <row r="5297" customFormat="1" ht="16" customHeight="1" x14ac:dyDescent="0.2"/>
    <row r="5298" customFormat="1" ht="16" customHeight="1" x14ac:dyDescent="0.2"/>
    <row r="5299" customFormat="1" ht="16" customHeight="1" x14ac:dyDescent="0.2"/>
    <row r="5300" customFormat="1" ht="16" customHeight="1" x14ac:dyDescent="0.2"/>
    <row r="5301" customFormat="1" ht="16" customHeight="1" x14ac:dyDescent="0.2"/>
    <row r="5302" customFormat="1" ht="16" customHeight="1" x14ac:dyDescent="0.2"/>
    <row r="5303" customFormat="1" ht="16" customHeight="1" x14ac:dyDescent="0.2"/>
    <row r="5304" customFormat="1" ht="16" customHeight="1" x14ac:dyDescent="0.2"/>
    <row r="5305" customFormat="1" ht="16" customHeight="1" x14ac:dyDescent="0.2"/>
    <row r="5306" customFormat="1" ht="16" customHeight="1" x14ac:dyDescent="0.2"/>
    <row r="5307" customFormat="1" ht="16" customHeight="1" x14ac:dyDescent="0.2"/>
    <row r="5308" customFormat="1" ht="16" customHeight="1" x14ac:dyDescent="0.2"/>
    <row r="5309" customFormat="1" ht="16" customHeight="1" x14ac:dyDescent="0.2"/>
    <row r="5310" customFormat="1" ht="16" customHeight="1" x14ac:dyDescent="0.2"/>
    <row r="5311" customFormat="1" ht="16" customHeight="1" x14ac:dyDescent="0.2"/>
    <row r="5312" customFormat="1" ht="16" customHeight="1" x14ac:dyDescent="0.2"/>
    <row r="5313" customFormat="1" ht="16" customHeight="1" x14ac:dyDescent="0.2"/>
    <row r="5314" customFormat="1" ht="16" customHeight="1" x14ac:dyDescent="0.2"/>
    <row r="5315" customFormat="1" ht="16" customHeight="1" x14ac:dyDescent="0.2"/>
    <row r="5316" customFormat="1" ht="16" customHeight="1" x14ac:dyDescent="0.2"/>
    <row r="5317" customFormat="1" ht="16" customHeight="1" x14ac:dyDescent="0.2"/>
    <row r="5318" customFormat="1" ht="16" customHeight="1" x14ac:dyDescent="0.2"/>
    <row r="5319" customFormat="1" ht="16" customHeight="1" x14ac:dyDescent="0.2"/>
    <row r="5320" customFormat="1" ht="16" customHeight="1" x14ac:dyDescent="0.2"/>
    <row r="5321" customFormat="1" ht="16" customHeight="1" x14ac:dyDescent="0.2"/>
    <row r="5322" customFormat="1" ht="16" customHeight="1" x14ac:dyDescent="0.2"/>
    <row r="5323" customFormat="1" ht="16" customHeight="1" x14ac:dyDescent="0.2"/>
    <row r="5324" customFormat="1" ht="16" customHeight="1" x14ac:dyDescent="0.2"/>
    <row r="5325" customFormat="1" ht="16" customHeight="1" x14ac:dyDescent="0.2"/>
    <row r="5326" customFormat="1" ht="16" customHeight="1" x14ac:dyDescent="0.2"/>
    <row r="5327" customFormat="1" ht="16" customHeight="1" x14ac:dyDescent="0.2"/>
    <row r="5328" customFormat="1" ht="16" customHeight="1" x14ac:dyDescent="0.2"/>
    <row r="5329" customFormat="1" ht="16" customHeight="1" x14ac:dyDescent="0.2"/>
    <row r="5330" customFormat="1" ht="16" customHeight="1" x14ac:dyDescent="0.2"/>
    <row r="5331" customFormat="1" ht="16" customHeight="1" x14ac:dyDescent="0.2"/>
    <row r="5332" customFormat="1" ht="16" customHeight="1" x14ac:dyDescent="0.2"/>
    <row r="5333" customFormat="1" ht="16" customHeight="1" x14ac:dyDescent="0.2"/>
    <row r="5334" customFormat="1" ht="16" customHeight="1" x14ac:dyDescent="0.2"/>
    <row r="5335" customFormat="1" ht="16" customHeight="1" x14ac:dyDescent="0.2"/>
    <row r="5336" customFormat="1" ht="16" customHeight="1" x14ac:dyDescent="0.2"/>
    <row r="5337" customFormat="1" ht="16" customHeight="1" x14ac:dyDescent="0.2"/>
    <row r="5338" customFormat="1" ht="16" customHeight="1" x14ac:dyDescent="0.2"/>
    <row r="5339" customFormat="1" ht="16" customHeight="1" x14ac:dyDescent="0.2"/>
    <row r="5340" customFormat="1" ht="16" customHeight="1" x14ac:dyDescent="0.2"/>
    <row r="5341" customFormat="1" ht="16" customHeight="1" x14ac:dyDescent="0.2"/>
    <row r="5342" customFormat="1" ht="16" customHeight="1" x14ac:dyDescent="0.2"/>
    <row r="5343" customFormat="1" ht="16" customHeight="1" x14ac:dyDescent="0.2"/>
    <row r="5344" customFormat="1" ht="16" customHeight="1" x14ac:dyDescent="0.2"/>
    <row r="5345" customFormat="1" ht="16" customHeight="1" x14ac:dyDescent="0.2"/>
    <row r="5346" customFormat="1" ht="16" customHeight="1" x14ac:dyDescent="0.2"/>
    <row r="5347" customFormat="1" ht="16" customHeight="1" x14ac:dyDescent="0.2"/>
    <row r="5348" customFormat="1" ht="16" customHeight="1" x14ac:dyDescent="0.2"/>
    <row r="5349" customFormat="1" ht="16" customHeight="1" x14ac:dyDescent="0.2"/>
    <row r="5350" customFormat="1" ht="16" customHeight="1" x14ac:dyDescent="0.2"/>
    <row r="5351" customFormat="1" ht="16" customHeight="1" x14ac:dyDescent="0.2"/>
    <row r="5352" customFormat="1" ht="16" customHeight="1" x14ac:dyDescent="0.2"/>
    <row r="5353" customFormat="1" ht="16" customHeight="1" x14ac:dyDescent="0.2"/>
    <row r="5354" customFormat="1" ht="16" customHeight="1" x14ac:dyDescent="0.2"/>
    <row r="5355" customFormat="1" ht="16" customHeight="1" x14ac:dyDescent="0.2"/>
    <row r="5356" customFormat="1" ht="16" customHeight="1" x14ac:dyDescent="0.2"/>
    <row r="5357" customFormat="1" ht="16" customHeight="1" x14ac:dyDescent="0.2"/>
    <row r="5358" customFormat="1" ht="16" customHeight="1" x14ac:dyDescent="0.2"/>
    <row r="5359" customFormat="1" ht="16" customHeight="1" x14ac:dyDescent="0.2"/>
    <row r="5360" customFormat="1" ht="16" customHeight="1" x14ac:dyDescent="0.2"/>
    <row r="5361" customFormat="1" ht="16" customHeight="1" x14ac:dyDescent="0.2"/>
    <row r="5362" customFormat="1" ht="16" customHeight="1" x14ac:dyDescent="0.2"/>
    <row r="5363" customFormat="1" ht="16" customHeight="1" x14ac:dyDescent="0.2"/>
    <row r="5364" customFormat="1" ht="16" customHeight="1" x14ac:dyDescent="0.2"/>
    <row r="5365" customFormat="1" ht="16" customHeight="1" x14ac:dyDescent="0.2"/>
    <row r="5366" customFormat="1" ht="16" customHeight="1" x14ac:dyDescent="0.2"/>
    <row r="5367" customFormat="1" ht="16" customHeight="1" x14ac:dyDescent="0.2"/>
    <row r="5368" customFormat="1" ht="16" customHeight="1" x14ac:dyDescent="0.2"/>
    <row r="5369" customFormat="1" ht="16" customHeight="1" x14ac:dyDescent="0.2"/>
    <row r="5370" customFormat="1" ht="16" customHeight="1" x14ac:dyDescent="0.2"/>
    <row r="5371" customFormat="1" ht="16" customHeight="1" x14ac:dyDescent="0.2"/>
    <row r="5372" customFormat="1" ht="16" customHeight="1" x14ac:dyDescent="0.2"/>
    <row r="5373" customFormat="1" ht="16" customHeight="1" x14ac:dyDescent="0.2"/>
    <row r="5374" customFormat="1" ht="16" customHeight="1" x14ac:dyDescent="0.2"/>
    <row r="5375" customFormat="1" ht="16" customHeight="1" x14ac:dyDescent="0.2"/>
    <row r="5376" customFormat="1" ht="16" customHeight="1" x14ac:dyDescent="0.2"/>
    <row r="5377" customFormat="1" ht="16" customHeight="1" x14ac:dyDescent="0.2"/>
    <row r="5378" customFormat="1" ht="16" customHeight="1" x14ac:dyDescent="0.2"/>
    <row r="5379" customFormat="1" ht="16" customHeight="1" x14ac:dyDescent="0.2"/>
    <row r="5380" customFormat="1" ht="16" customHeight="1" x14ac:dyDescent="0.2"/>
    <row r="5381" customFormat="1" ht="16" customHeight="1" x14ac:dyDescent="0.2"/>
    <row r="5382" customFormat="1" ht="16" customHeight="1" x14ac:dyDescent="0.2"/>
    <row r="5383" customFormat="1" ht="16" customHeight="1" x14ac:dyDescent="0.2"/>
    <row r="5384" customFormat="1" ht="16" customHeight="1" x14ac:dyDescent="0.2"/>
    <row r="5385" customFormat="1" ht="16" customHeight="1" x14ac:dyDescent="0.2"/>
    <row r="5386" customFormat="1" ht="16" customHeight="1" x14ac:dyDescent="0.2"/>
    <row r="5387" customFormat="1" ht="16" customHeight="1" x14ac:dyDescent="0.2"/>
    <row r="5388" customFormat="1" ht="16" customHeight="1" x14ac:dyDescent="0.2"/>
    <row r="5389" customFormat="1" ht="16" customHeight="1" x14ac:dyDescent="0.2"/>
    <row r="5390" customFormat="1" ht="16" customHeight="1" x14ac:dyDescent="0.2"/>
    <row r="5391" customFormat="1" ht="16" customHeight="1" x14ac:dyDescent="0.2"/>
    <row r="5392" customFormat="1" ht="16" customHeight="1" x14ac:dyDescent="0.2"/>
    <row r="5393" customFormat="1" ht="16" customHeight="1" x14ac:dyDescent="0.2"/>
    <row r="5394" customFormat="1" ht="16" customHeight="1" x14ac:dyDescent="0.2"/>
    <row r="5395" customFormat="1" ht="16" customHeight="1" x14ac:dyDescent="0.2"/>
    <row r="5396" customFormat="1" ht="16" customHeight="1" x14ac:dyDescent="0.2"/>
    <row r="5397" customFormat="1" ht="16" customHeight="1" x14ac:dyDescent="0.2"/>
    <row r="5398" customFormat="1" ht="16" customHeight="1" x14ac:dyDescent="0.2"/>
    <row r="5399" customFormat="1" ht="16" customHeight="1" x14ac:dyDescent="0.2"/>
    <row r="5400" customFormat="1" ht="16" customHeight="1" x14ac:dyDescent="0.2"/>
    <row r="5401" customFormat="1" ht="16" customHeight="1" x14ac:dyDescent="0.2"/>
    <row r="5402" customFormat="1" ht="16" customHeight="1" x14ac:dyDescent="0.2"/>
    <row r="5403" customFormat="1" ht="16" customHeight="1" x14ac:dyDescent="0.2"/>
    <row r="5404" customFormat="1" ht="16" customHeight="1" x14ac:dyDescent="0.2"/>
    <row r="5405" customFormat="1" ht="16" customHeight="1" x14ac:dyDescent="0.2"/>
    <row r="5406" customFormat="1" ht="16" customHeight="1" x14ac:dyDescent="0.2"/>
    <row r="5407" customFormat="1" ht="16" customHeight="1" x14ac:dyDescent="0.2"/>
    <row r="5408" customFormat="1" ht="16" customHeight="1" x14ac:dyDescent="0.2"/>
    <row r="5409" customFormat="1" ht="16" customHeight="1" x14ac:dyDescent="0.2"/>
    <row r="5410" customFormat="1" ht="16" customHeight="1" x14ac:dyDescent="0.2"/>
    <row r="5411" customFormat="1" ht="16" customHeight="1" x14ac:dyDescent="0.2"/>
    <row r="5412" customFormat="1" ht="16" customHeight="1" x14ac:dyDescent="0.2"/>
    <row r="5413" customFormat="1" ht="16" customHeight="1" x14ac:dyDescent="0.2"/>
    <row r="5414" customFormat="1" ht="16" customHeight="1" x14ac:dyDescent="0.2"/>
    <row r="5415" customFormat="1" ht="16" customHeight="1" x14ac:dyDescent="0.2"/>
    <row r="5416" customFormat="1" ht="16" customHeight="1" x14ac:dyDescent="0.2"/>
    <row r="5417" customFormat="1" ht="16" customHeight="1" x14ac:dyDescent="0.2"/>
    <row r="5418" customFormat="1" ht="16" customHeight="1" x14ac:dyDescent="0.2"/>
    <row r="5419" customFormat="1" ht="16" customHeight="1" x14ac:dyDescent="0.2"/>
    <row r="5420" customFormat="1" ht="16" customHeight="1" x14ac:dyDescent="0.2"/>
    <row r="5421" customFormat="1" ht="16" customHeight="1" x14ac:dyDescent="0.2"/>
    <row r="5422" customFormat="1" ht="16" customHeight="1" x14ac:dyDescent="0.2"/>
    <row r="5423" customFormat="1" ht="16" customHeight="1" x14ac:dyDescent="0.2"/>
    <row r="5424" customFormat="1" ht="16" customHeight="1" x14ac:dyDescent="0.2"/>
    <row r="5425" customFormat="1" ht="16" customHeight="1" x14ac:dyDescent="0.2"/>
    <row r="5426" customFormat="1" ht="16" customHeight="1" x14ac:dyDescent="0.2"/>
    <row r="5427" customFormat="1" ht="16" customHeight="1" x14ac:dyDescent="0.2"/>
    <row r="5428" customFormat="1" ht="16" customHeight="1" x14ac:dyDescent="0.2"/>
    <row r="5429" customFormat="1" ht="16" customHeight="1" x14ac:dyDescent="0.2"/>
    <row r="5430" customFormat="1" ht="16" customHeight="1" x14ac:dyDescent="0.2"/>
    <row r="5431" customFormat="1" ht="16" customHeight="1" x14ac:dyDescent="0.2"/>
    <row r="5432" customFormat="1" ht="16" customHeight="1" x14ac:dyDescent="0.2"/>
    <row r="5433" customFormat="1" ht="16" customHeight="1" x14ac:dyDescent="0.2"/>
    <row r="5434" customFormat="1" ht="16" customHeight="1" x14ac:dyDescent="0.2"/>
    <row r="5435" customFormat="1" ht="16" customHeight="1" x14ac:dyDescent="0.2"/>
    <row r="5436" customFormat="1" ht="16" customHeight="1" x14ac:dyDescent="0.2"/>
    <row r="5437" customFormat="1" ht="16" customHeight="1" x14ac:dyDescent="0.2"/>
    <row r="5438" customFormat="1" ht="16" customHeight="1" x14ac:dyDescent="0.2"/>
    <row r="5439" customFormat="1" ht="16" customHeight="1" x14ac:dyDescent="0.2"/>
    <row r="5440" customFormat="1" ht="16" customHeight="1" x14ac:dyDescent="0.2"/>
    <row r="5441" customFormat="1" ht="16" customHeight="1" x14ac:dyDescent="0.2"/>
    <row r="5442" customFormat="1" ht="16" customHeight="1" x14ac:dyDescent="0.2"/>
    <row r="5443" customFormat="1" ht="16" customHeight="1" x14ac:dyDescent="0.2"/>
    <row r="5444" customFormat="1" ht="16" customHeight="1" x14ac:dyDescent="0.2"/>
    <row r="5445" customFormat="1" ht="16" customHeight="1" x14ac:dyDescent="0.2"/>
    <row r="5446" customFormat="1" ht="16" customHeight="1" x14ac:dyDescent="0.2"/>
    <row r="5447" customFormat="1" ht="16" customHeight="1" x14ac:dyDescent="0.2"/>
    <row r="5448" customFormat="1" ht="16" customHeight="1" x14ac:dyDescent="0.2"/>
    <row r="5449" customFormat="1" ht="16" customHeight="1" x14ac:dyDescent="0.2"/>
    <row r="5450" customFormat="1" ht="16" customHeight="1" x14ac:dyDescent="0.2"/>
    <row r="5451" customFormat="1" ht="16" customHeight="1" x14ac:dyDescent="0.2"/>
    <row r="5452" customFormat="1" ht="16" customHeight="1" x14ac:dyDescent="0.2"/>
    <row r="5453" customFormat="1" ht="16" customHeight="1" x14ac:dyDescent="0.2"/>
    <row r="5454" customFormat="1" ht="16" customHeight="1" x14ac:dyDescent="0.2"/>
    <row r="5455" customFormat="1" ht="16" customHeight="1" x14ac:dyDescent="0.2"/>
    <row r="5456" customFormat="1" ht="16" customHeight="1" x14ac:dyDescent="0.2"/>
    <row r="5457" customFormat="1" ht="16" customHeight="1" x14ac:dyDescent="0.2"/>
    <row r="5458" customFormat="1" ht="16" customHeight="1" x14ac:dyDescent="0.2"/>
    <row r="5459" customFormat="1" ht="16" customHeight="1" x14ac:dyDescent="0.2"/>
    <row r="5460" customFormat="1" ht="16" customHeight="1" x14ac:dyDescent="0.2"/>
    <row r="5461" customFormat="1" ht="16" customHeight="1" x14ac:dyDescent="0.2"/>
    <row r="5462" customFormat="1" ht="16" customHeight="1" x14ac:dyDescent="0.2"/>
    <row r="5463" customFormat="1" ht="16" customHeight="1" x14ac:dyDescent="0.2"/>
    <row r="5464" customFormat="1" ht="16" customHeight="1" x14ac:dyDescent="0.2"/>
    <row r="5465" customFormat="1" ht="16" customHeight="1" x14ac:dyDescent="0.2"/>
    <row r="5466" customFormat="1" ht="16" customHeight="1" x14ac:dyDescent="0.2"/>
    <row r="5467" customFormat="1" ht="16" customHeight="1" x14ac:dyDescent="0.2"/>
    <row r="5468" customFormat="1" ht="16" customHeight="1" x14ac:dyDescent="0.2"/>
    <row r="5469" customFormat="1" ht="16" customHeight="1" x14ac:dyDescent="0.2"/>
    <row r="5470" customFormat="1" ht="16" customHeight="1" x14ac:dyDescent="0.2"/>
    <row r="5471" customFormat="1" ht="16" customHeight="1" x14ac:dyDescent="0.2"/>
    <row r="5472" customFormat="1" ht="16" customHeight="1" x14ac:dyDescent="0.2"/>
    <row r="5473" customFormat="1" ht="16" customHeight="1" x14ac:dyDescent="0.2"/>
    <row r="5474" customFormat="1" ht="16" customHeight="1" x14ac:dyDescent="0.2"/>
    <row r="5475" customFormat="1" ht="16" customHeight="1" x14ac:dyDescent="0.2"/>
    <row r="5476" customFormat="1" ht="16" customHeight="1" x14ac:dyDescent="0.2"/>
    <row r="5477" customFormat="1" ht="16" customHeight="1" x14ac:dyDescent="0.2"/>
    <row r="5478" customFormat="1" ht="16" customHeight="1" x14ac:dyDescent="0.2"/>
    <row r="5479" customFormat="1" ht="16" customHeight="1" x14ac:dyDescent="0.2"/>
    <row r="5480" customFormat="1" ht="16" customHeight="1" x14ac:dyDescent="0.2"/>
    <row r="5481" customFormat="1" ht="16" customHeight="1" x14ac:dyDescent="0.2"/>
    <row r="5482" customFormat="1" ht="16" customHeight="1" x14ac:dyDescent="0.2"/>
    <row r="5483" customFormat="1" ht="16" customHeight="1" x14ac:dyDescent="0.2"/>
    <row r="5484" customFormat="1" ht="16" customHeight="1" x14ac:dyDescent="0.2"/>
    <row r="5485" customFormat="1" ht="16" customHeight="1" x14ac:dyDescent="0.2"/>
    <row r="5486" customFormat="1" ht="16" customHeight="1" x14ac:dyDescent="0.2"/>
    <row r="5487" customFormat="1" ht="16" customHeight="1" x14ac:dyDescent="0.2"/>
    <row r="5488" customFormat="1" ht="16" customHeight="1" x14ac:dyDescent="0.2"/>
    <row r="5489" customFormat="1" ht="16" customHeight="1" x14ac:dyDescent="0.2"/>
    <row r="5490" customFormat="1" ht="16" customHeight="1" x14ac:dyDescent="0.2"/>
    <row r="5491" customFormat="1" ht="16" customHeight="1" x14ac:dyDescent="0.2"/>
    <row r="5492" customFormat="1" ht="16" customHeight="1" x14ac:dyDescent="0.2"/>
    <row r="5493" customFormat="1" ht="16" customHeight="1" x14ac:dyDescent="0.2"/>
    <row r="5494" customFormat="1" ht="16" customHeight="1" x14ac:dyDescent="0.2"/>
    <row r="5495" customFormat="1" ht="16" customHeight="1" x14ac:dyDescent="0.2"/>
    <row r="5496" customFormat="1" ht="16" customHeight="1" x14ac:dyDescent="0.2"/>
    <row r="5497" customFormat="1" ht="16" customHeight="1" x14ac:dyDescent="0.2"/>
    <row r="5498" customFormat="1" ht="16" customHeight="1" x14ac:dyDescent="0.2"/>
    <row r="5499" customFormat="1" ht="16" customHeight="1" x14ac:dyDescent="0.2"/>
    <row r="5500" customFormat="1" ht="16" customHeight="1" x14ac:dyDescent="0.2"/>
    <row r="5501" customFormat="1" ht="16" customHeight="1" x14ac:dyDescent="0.2"/>
    <row r="5502" customFormat="1" ht="16" customHeight="1" x14ac:dyDescent="0.2"/>
    <row r="5503" customFormat="1" ht="16" customHeight="1" x14ac:dyDescent="0.2"/>
    <row r="5504" customFormat="1" ht="16" customHeight="1" x14ac:dyDescent="0.2"/>
    <row r="5505" customFormat="1" ht="16" customHeight="1" x14ac:dyDescent="0.2"/>
    <row r="5506" customFormat="1" ht="16" customHeight="1" x14ac:dyDescent="0.2"/>
    <row r="5507" customFormat="1" ht="16" customHeight="1" x14ac:dyDescent="0.2"/>
    <row r="5508" customFormat="1" ht="16" customHeight="1" x14ac:dyDescent="0.2"/>
    <row r="5509" customFormat="1" ht="16" customHeight="1" x14ac:dyDescent="0.2"/>
    <row r="5510" customFormat="1" ht="16" customHeight="1" x14ac:dyDescent="0.2"/>
    <row r="5511" customFormat="1" ht="16" customHeight="1" x14ac:dyDescent="0.2"/>
    <row r="5512" customFormat="1" ht="16" customHeight="1" x14ac:dyDescent="0.2"/>
    <row r="5513" customFormat="1" ht="16" customHeight="1" x14ac:dyDescent="0.2"/>
    <row r="5514" customFormat="1" ht="16" customHeight="1" x14ac:dyDescent="0.2"/>
    <row r="5515" customFormat="1" ht="16" customHeight="1" x14ac:dyDescent="0.2"/>
    <row r="5516" customFormat="1" ht="16" customHeight="1" x14ac:dyDescent="0.2"/>
    <row r="5517" customFormat="1" ht="16" customHeight="1" x14ac:dyDescent="0.2"/>
    <row r="5518" customFormat="1" ht="16" customHeight="1" x14ac:dyDescent="0.2"/>
    <row r="5519" customFormat="1" ht="16" customHeight="1" x14ac:dyDescent="0.2"/>
    <row r="5520" customFormat="1" ht="16" customHeight="1" x14ac:dyDescent="0.2"/>
    <row r="5521" customFormat="1" ht="16" customHeight="1" x14ac:dyDescent="0.2"/>
    <row r="5522" customFormat="1" ht="16" customHeight="1" x14ac:dyDescent="0.2"/>
    <row r="5523" customFormat="1" ht="16" customHeight="1" x14ac:dyDescent="0.2"/>
    <row r="5524" customFormat="1" ht="16" customHeight="1" x14ac:dyDescent="0.2"/>
    <row r="5525" customFormat="1" ht="16" customHeight="1" x14ac:dyDescent="0.2"/>
    <row r="5526" customFormat="1" ht="16" customHeight="1" x14ac:dyDescent="0.2"/>
    <row r="5527" customFormat="1" ht="16" customHeight="1" x14ac:dyDescent="0.2"/>
    <row r="5528" customFormat="1" ht="16" customHeight="1" x14ac:dyDescent="0.2"/>
    <row r="5529" customFormat="1" ht="16" customHeight="1" x14ac:dyDescent="0.2"/>
    <row r="5530" customFormat="1" ht="16" customHeight="1" x14ac:dyDescent="0.2"/>
    <row r="5531" customFormat="1" ht="16" customHeight="1" x14ac:dyDescent="0.2"/>
    <row r="5532" customFormat="1" ht="16" customHeight="1" x14ac:dyDescent="0.2"/>
    <row r="5533" customFormat="1" ht="16" customHeight="1" x14ac:dyDescent="0.2"/>
    <row r="5534" customFormat="1" ht="16" customHeight="1" x14ac:dyDescent="0.2"/>
    <row r="5535" customFormat="1" ht="16" customHeight="1" x14ac:dyDescent="0.2"/>
    <row r="5536" customFormat="1" ht="16" customHeight="1" x14ac:dyDescent="0.2"/>
    <row r="5537" customFormat="1" ht="16" customHeight="1" x14ac:dyDescent="0.2"/>
    <row r="5538" customFormat="1" ht="16" customHeight="1" x14ac:dyDescent="0.2"/>
    <row r="5539" customFormat="1" ht="16" customHeight="1" x14ac:dyDescent="0.2"/>
    <row r="5540" customFormat="1" ht="16" customHeight="1" x14ac:dyDescent="0.2"/>
    <row r="5541" customFormat="1" ht="16" customHeight="1" x14ac:dyDescent="0.2"/>
    <row r="5542" customFormat="1" ht="16" customHeight="1" x14ac:dyDescent="0.2"/>
    <row r="5543" customFormat="1" ht="16" customHeight="1" x14ac:dyDescent="0.2"/>
    <row r="5544" customFormat="1" ht="16" customHeight="1" x14ac:dyDescent="0.2"/>
    <row r="5545" customFormat="1" ht="16" customHeight="1" x14ac:dyDescent="0.2"/>
    <row r="5546" customFormat="1" ht="16" customHeight="1" x14ac:dyDescent="0.2"/>
    <row r="5547" customFormat="1" ht="16" customHeight="1" x14ac:dyDescent="0.2"/>
    <row r="5548" customFormat="1" ht="16" customHeight="1" x14ac:dyDescent="0.2"/>
    <row r="5549" customFormat="1" ht="16" customHeight="1" x14ac:dyDescent="0.2"/>
    <row r="5550" customFormat="1" ht="16" customHeight="1" x14ac:dyDescent="0.2"/>
    <row r="5551" customFormat="1" ht="16" customHeight="1" x14ac:dyDescent="0.2"/>
    <row r="5552" customFormat="1" ht="16" customHeight="1" x14ac:dyDescent="0.2"/>
    <row r="5553" customFormat="1" ht="16" customHeight="1" x14ac:dyDescent="0.2"/>
    <row r="5554" customFormat="1" ht="16" customHeight="1" x14ac:dyDescent="0.2"/>
    <row r="5555" customFormat="1" ht="16" customHeight="1" x14ac:dyDescent="0.2"/>
    <row r="5556" customFormat="1" ht="16" customHeight="1" x14ac:dyDescent="0.2"/>
    <row r="5557" customFormat="1" ht="16" customHeight="1" x14ac:dyDescent="0.2"/>
    <row r="5558" customFormat="1" ht="16" customHeight="1" x14ac:dyDescent="0.2"/>
    <row r="5559" customFormat="1" ht="16" customHeight="1" x14ac:dyDescent="0.2"/>
    <row r="5560" customFormat="1" ht="16" customHeight="1" x14ac:dyDescent="0.2"/>
    <row r="5561" customFormat="1" ht="16" customHeight="1" x14ac:dyDescent="0.2"/>
    <row r="5562" customFormat="1" ht="16" customHeight="1" x14ac:dyDescent="0.2"/>
    <row r="5563" customFormat="1" ht="16" customHeight="1" x14ac:dyDescent="0.2"/>
    <row r="5564" customFormat="1" ht="16" customHeight="1" x14ac:dyDescent="0.2"/>
    <row r="5565" customFormat="1" ht="16" customHeight="1" x14ac:dyDescent="0.2"/>
    <row r="5566" customFormat="1" ht="16" customHeight="1" x14ac:dyDescent="0.2"/>
    <row r="5567" customFormat="1" ht="16" customHeight="1" x14ac:dyDescent="0.2"/>
    <row r="5568" customFormat="1" ht="16" customHeight="1" x14ac:dyDescent="0.2"/>
    <row r="5569" customFormat="1" ht="16" customHeight="1" x14ac:dyDescent="0.2"/>
    <row r="5570" customFormat="1" ht="16" customHeight="1" x14ac:dyDescent="0.2"/>
    <row r="5571" customFormat="1" ht="16" customHeight="1" x14ac:dyDescent="0.2"/>
    <row r="5572" customFormat="1" ht="16" customHeight="1" x14ac:dyDescent="0.2"/>
    <row r="5573" customFormat="1" ht="16" customHeight="1" x14ac:dyDescent="0.2"/>
    <row r="5574" customFormat="1" ht="16" customHeight="1" x14ac:dyDescent="0.2"/>
    <row r="5575" customFormat="1" ht="16" customHeight="1" x14ac:dyDescent="0.2"/>
    <row r="5576" customFormat="1" ht="16" customHeight="1" x14ac:dyDescent="0.2"/>
    <row r="5577" customFormat="1" ht="16" customHeight="1" x14ac:dyDescent="0.2"/>
    <row r="5578" customFormat="1" ht="16" customHeight="1" x14ac:dyDescent="0.2"/>
    <row r="5579" customFormat="1" ht="16" customHeight="1" x14ac:dyDescent="0.2"/>
    <row r="5580" customFormat="1" ht="16" customHeight="1" x14ac:dyDescent="0.2"/>
    <row r="5581" customFormat="1" ht="16" customHeight="1" x14ac:dyDescent="0.2"/>
    <row r="5582" customFormat="1" ht="16" customHeight="1" x14ac:dyDescent="0.2"/>
    <row r="5583" customFormat="1" ht="16" customHeight="1" x14ac:dyDescent="0.2"/>
    <row r="5584" customFormat="1" ht="16" customHeight="1" x14ac:dyDescent="0.2"/>
    <row r="5585" customFormat="1" ht="16" customHeight="1" x14ac:dyDescent="0.2"/>
    <row r="5586" customFormat="1" ht="16" customHeight="1" x14ac:dyDescent="0.2"/>
    <row r="5587" customFormat="1" ht="16" customHeight="1" x14ac:dyDescent="0.2"/>
    <row r="5588" customFormat="1" ht="16" customHeight="1" x14ac:dyDescent="0.2"/>
    <row r="5589" customFormat="1" ht="16" customHeight="1" x14ac:dyDescent="0.2"/>
    <row r="5590" customFormat="1" ht="16" customHeight="1" x14ac:dyDescent="0.2"/>
    <row r="5591" customFormat="1" ht="16" customHeight="1" x14ac:dyDescent="0.2"/>
    <row r="5592" customFormat="1" ht="16" customHeight="1" x14ac:dyDescent="0.2"/>
    <row r="5593" customFormat="1" ht="16" customHeight="1" x14ac:dyDescent="0.2"/>
    <row r="5594" customFormat="1" ht="16" customHeight="1" x14ac:dyDescent="0.2"/>
    <row r="5595" customFormat="1" ht="16" customHeight="1" x14ac:dyDescent="0.2"/>
    <row r="5596" customFormat="1" ht="16" customHeight="1" x14ac:dyDescent="0.2"/>
    <row r="5597" customFormat="1" ht="16" customHeight="1" x14ac:dyDescent="0.2"/>
    <row r="5598" customFormat="1" ht="16" customHeight="1" x14ac:dyDescent="0.2"/>
    <row r="5599" customFormat="1" ht="16" customHeight="1" x14ac:dyDescent="0.2"/>
    <row r="5600" customFormat="1" ht="16" customHeight="1" x14ac:dyDescent="0.2"/>
    <row r="5601" customFormat="1" ht="16" customHeight="1" x14ac:dyDescent="0.2"/>
    <row r="5602" customFormat="1" ht="16" customHeight="1" x14ac:dyDescent="0.2"/>
    <row r="5603" customFormat="1" ht="16" customHeight="1" x14ac:dyDescent="0.2"/>
    <row r="5604" customFormat="1" ht="16" customHeight="1" x14ac:dyDescent="0.2"/>
    <row r="5605" customFormat="1" ht="16" customHeight="1" x14ac:dyDescent="0.2"/>
    <row r="5606" customFormat="1" ht="16" customHeight="1" x14ac:dyDescent="0.2"/>
    <row r="5607" customFormat="1" ht="16" customHeight="1" x14ac:dyDescent="0.2"/>
    <row r="5608" customFormat="1" ht="16" customHeight="1" x14ac:dyDescent="0.2"/>
    <row r="5609" customFormat="1" ht="16" customHeight="1" x14ac:dyDescent="0.2"/>
    <row r="5610" customFormat="1" ht="16" customHeight="1" x14ac:dyDescent="0.2"/>
    <row r="5611" customFormat="1" ht="16" customHeight="1" x14ac:dyDescent="0.2"/>
    <row r="5612" customFormat="1" ht="16" customHeight="1" x14ac:dyDescent="0.2"/>
    <row r="5613" customFormat="1" ht="16" customHeight="1" x14ac:dyDescent="0.2"/>
    <row r="5614" customFormat="1" ht="16" customHeight="1" x14ac:dyDescent="0.2"/>
    <row r="5615" customFormat="1" ht="16" customHeight="1" x14ac:dyDescent="0.2"/>
    <row r="5616" customFormat="1" ht="16" customHeight="1" x14ac:dyDescent="0.2"/>
    <row r="5617" customFormat="1" ht="16" customHeight="1" x14ac:dyDescent="0.2"/>
    <row r="5618" customFormat="1" ht="16" customHeight="1" x14ac:dyDescent="0.2"/>
    <row r="5619" customFormat="1" ht="16" customHeight="1" x14ac:dyDescent="0.2"/>
    <row r="5620" customFormat="1" ht="16" customHeight="1" x14ac:dyDescent="0.2"/>
    <row r="5621" customFormat="1" ht="16" customHeight="1" x14ac:dyDescent="0.2"/>
    <row r="5622" customFormat="1" ht="16" customHeight="1" x14ac:dyDescent="0.2"/>
    <row r="5623" customFormat="1" ht="16" customHeight="1" x14ac:dyDescent="0.2"/>
    <row r="5624" customFormat="1" ht="16" customHeight="1" x14ac:dyDescent="0.2"/>
    <row r="5625" customFormat="1" ht="16" customHeight="1" x14ac:dyDescent="0.2"/>
    <row r="5626" customFormat="1" ht="16" customHeight="1" x14ac:dyDescent="0.2"/>
    <row r="5627" customFormat="1" ht="16" customHeight="1" x14ac:dyDescent="0.2"/>
    <row r="5628" customFormat="1" ht="16" customHeight="1" x14ac:dyDescent="0.2"/>
    <row r="5629" customFormat="1" ht="16" customHeight="1" x14ac:dyDescent="0.2"/>
    <row r="5630" customFormat="1" ht="16" customHeight="1" x14ac:dyDescent="0.2"/>
    <row r="5631" customFormat="1" ht="16" customHeight="1" x14ac:dyDescent="0.2"/>
    <row r="5632" customFormat="1" ht="16" customHeight="1" x14ac:dyDescent="0.2"/>
    <row r="5633" customFormat="1" ht="16" customHeight="1" x14ac:dyDescent="0.2"/>
    <row r="5634" customFormat="1" ht="16" customHeight="1" x14ac:dyDescent="0.2"/>
    <row r="5635" customFormat="1" ht="16" customHeight="1" x14ac:dyDescent="0.2"/>
    <row r="5636" customFormat="1" ht="16" customHeight="1" x14ac:dyDescent="0.2"/>
    <row r="5637" customFormat="1" ht="16" customHeight="1" x14ac:dyDescent="0.2"/>
    <row r="5638" customFormat="1" ht="16" customHeight="1" x14ac:dyDescent="0.2"/>
    <row r="5639" customFormat="1" ht="16" customHeight="1" x14ac:dyDescent="0.2"/>
    <row r="5640" customFormat="1" ht="16" customHeight="1" x14ac:dyDescent="0.2"/>
    <row r="5641" customFormat="1" ht="16" customHeight="1" x14ac:dyDescent="0.2"/>
    <row r="5642" customFormat="1" ht="16" customHeight="1" x14ac:dyDescent="0.2"/>
    <row r="5643" customFormat="1" ht="16" customHeight="1" x14ac:dyDescent="0.2"/>
    <row r="5644" customFormat="1" ht="16" customHeight="1" x14ac:dyDescent="0.2"/>
    <row r="5645" customFormat="1" ht="16" customHeight="1" x14ac:dyDescent="0.2"/>
    <row r="5646" customFormat="1" ht="16" customHeight="1" x14ac:dyDescent="0.2"/>
    <row r="5647" customFormat="1" ht="16" customHeight="1" x14ac:dyDescent="0.2"/>
    <row r="5648" customFormat="1" ht="16" customHeight="1" x14ac:dyDescent="0.2"/>
    <row r="5649" customFormat="1" ht="16" customHeight="1" x14ac:dyDescent="0.2"/>
    <row r="5650" customFormat="1" ht="16" customHeight="1" x14ac:dyDescent="0.2"/>
    <row r="5651" customFormat="1" ht="16" customHeight="1" x14ac:dyDescent="0.2"/>
    <row r="5652" customFormat="1" ht="16" customHeight="1" x14ac:dyDescent="0.2"/>
    <row r="5653" customFormat="1" ht="16" customHeight="1" x14ac:dyDescent="0.2"/>
    <row r="5654" customFormat="1" ht="16" customHeight="1" x14ac:dyDescent="0.2"/>
    <row r="5655" customFormat="1" ht="16" customHeight="1" x14ac:dyDescent="0.2"/>
    <row r="5656" customFormat="1" ht="16" customHeight="1" x14ac:dyDescent="0.2"/>
    <row r="5657" customFormat="1" ht="16" customHeight="1" x14ac:dyDescent="0.2"/>
    <row r="5658" customFormat="1" ht="16" customHeight="1" x14ac:dyDescent="0.2"/>
    <row r="5659" customFormat="1" ht="16" customHeight="1" x14ac:dyDescent="0.2"/>
    <row r="5660" customFormat="1" ht="16" customHeight="1" x14ac:dyDescent="0.2"/>
    <row r="5661" customFormat="1" ht="16" customHeight="1" x14ac:dyDescent="0.2"/>
    <row r="5662" customFormat="1" ht="16" customHeight="1" x14ac:dyDescent="0.2"/>
    <row r="5663" customFormat="1" ht="16" customHeight="1" x14ac:dyDescent="0.2"/>
    <row r="5664" customFormat="1" ht="16" customHeight="1" x14ac:dyDescent="0.2"/>
    <row r="5665" customFormat="1" ht="16" customHeight="1" x14ac:dyDescent="0.2"/>
    <row r="5666" customFormat="1" ht="16" customHeight="1" x14ac:dyDescent="0.2"/>
    <row r="5667" customFormat="1" ht="16" customHeight="1" x14ac:dyDescent="0.2"/>
    <row r="5668" customFormat="1" ht="16" customHeight="1" x14ac:dyDescent="0.2"/>
    <row r="5669" customFormat="1" ht="16" customHeight="1" x14ac:dyDescent="0.2"/>
    <row r="5670" customFormat="1" ht="16" customHeight="1" x14ac:dyDescent="0.2"/>
    <row r="5671" customFormat="1" ht="16" customHeight="1" x14ac:dyDescent="0.2"/>
    <row r="5672" customFormat="1" ht="16" customHeight="1" x14ac:dyDescent="0.2"/>
    <row r="5673" customFormat="1" ht="16" customHeight="1" x14ac:dyDescent="0.2"/>
    <row r="5674" customFormat="1" ht="16" customHeight="1" x14ac:dyDescent="0.2"/>
    <row r="5675" customFormat="1" ht="16" customHeight="1" x14ac:dyDescent="0.2"/>
    <row r="5676" customFormat="1" ht="16" customHeight="1" x14ac:dyDescent="0.2"/>
    <row r="5677" customFormat="1" ht="16" customHeight="1" x14ac:dyDescent="0.2"/>
    <row r="5678" customFormat="1" ht="16" customHeight="1" x14ac:dyDescent="0.2"/>
    <row r="5679" customFormat="1" ht="16" customHeight="1" x14ac:dyDescent="0.2"/>
    <row r="5680" customFormat="1" ht="16" customHeight="1" x14ac:dyDescent="0.2"/>
    <row r="5681" customFormat="1" ht="16" customHeight="1" x14ac:dyDescent="0.2"/>
    <row r="5682" customFormat="1" ht="16" customHeight="1" x14ac:dyDescent="0.2"/>
    <row r="5683" customFormat="1" ht="16" customHeight="1" x14ac:dyDescent="0.2"/>
    <row r="5684" customFormat="1" ht="16" customHeight="1" x14ac:dyDescent="0.2"/>
    <row r="5685" customFormat="1" ht="16" customHeight="1" x14ac:dyDescent="0.2"/>
    <row r="5686" customFormat="1" ht="16" customHeight="1" x14ac:dyDescent="0.2"/>
    <row r="5687" customFormat="1" ht="16" customHeight="1" x14ac:dyDescent="0.2"/>
    <row r="5688" customFormat="1" ht="16" customHeight="1" x14ac:dyDescent="0.2"/>
    <row r="5689" customFormat="1" ht="16" customHeight="1" x14ac:dyDescent="0.2"/>
    <row r="5690" customFormat="1" ht="16" customHeight="1" x14ac:dyDescent="0.2"/>
    <row r="5691" customFormat="1" ht="16" customHeight="1" x14ac:dyDescent="0.2"/>
    <row r="5692" customFormat="1" ht="16" customHeight="1" x14ac:dyDescent="0.2"/>
    <row r="5693" customFormat="1" ht="16" customHeight="1" x14ac:dyDescent="0.2"/>
    <row r="5694" customFormat="1" ht="16" customHeight="1" x14ac:dyDescent="0.2"/>
    <row r="5695" customFormat="1" ht="16" customHeight="1" x14ac:dyDescent="0.2"/>
    <row r="5696" customFormat="1" ht="16" customHeight="1" x14ac:dyDescent="0.2"/>
    <row r="5697" customFormat="1" ht="16" customHeight="1" x14ac:dyDescent="0.2"/>
    <row r="5698" customFormat="1" ht="16" customHeight="1" x14ac:dyDescent="0.2"/>
    <row r="5699" customFormat="1" ht="16" customHeight="1" x14ac:dyDescent="0.2"/>
    <row r="5700" customFormat="1" ht="16" customHeight="1" x14ac:dyDescent="0.2"/>
    <row r="5701" customFormat="1" ht="16" customHeight="1" x14ac:dyDescent="0.2"/>
    <row r="5702" customFormat="1" ht="16" customHeight="1" x14ac:dyDescent="0.2"/>
    <row r="5703" customFormat="1" ht="16" customHeight="1" x14ac:dyDescent="0.2"/>
    <row r="5704" customFormat="1" ht="16" customHeight="1" x14ac:dyDescent="0.2"/>
    <row r="5705" customFormat="1" ht="16" customHeight="1" x14ac:dyDescent="0.2"/>
    <row r="5706" customFormat="1" ht="16" customHeight="1" x14ac:dyDescent="0.2"/>
    <row r="5707" customFormat="1" ht="16" customHeight="1" x14ac:dyDescent="0.2"/>
    <row r="5708" customFormat="1" ht="16" customHeight="1" x14ac:dyDescent="0.2"/>
    <row r="5709" customFormat="1" ht="16" customHeight="1" x14ac:dyDescent="0.2"/>
    <row r="5710" customFormat="1" ht="16" customHeight="1" x14ac:dyDescent="0.2"/>
    <row r="5711" customFormat="1" ht="16" customHeight="1" x14ac:dyDescent="0.2"/>
    <row r="5712" customFormat="1" ht="16" customHeight="1" x14ac:dyDescent="0.2"/>
    <row r="5713" customFormat="1" ht="16" customHeight="1" x14ac:dyDescent="0.2"/>
    <row r="5714" customFormat="1" ht="16" customHeight="1" x14ac:dyDescent="0.2"/>
    <row r="5715" customFormat="1" ht="16" customHeight="1" x14ac:dyDescent="0.2"/>
    <row r="5716" customFormat="1" ht="16" customHeight="1" x14ac:dyDescent="0.2"/>
    <row r="5717" customFormat="1" ht="16" customHeight="1" x14ac:dyDescent="0.2"/>
    <row r="5718" customFormat="1" ht="16" customHeight="1" x14ac:dyDescent="0.2"/>
    <row r="5719" customFormat="1" ht="16" customHeight="1" x14ac:dyDescent="0.2"/>
    <row r="5720" customFormat="1" ht="16" customHeight="1" x14ac:dyDescent="0.2"/>
    <row r="5721" customFormat="1" ht="16" customHeight="1" x14ac:dyDescent="0.2"/>
    <row r="5722" customFormat="1" ht="16" customHeight="1" x14ac:dyDescent="0.2"/>
    <row r="5723" customFormat="1" ht="16" customHeight="1" x14ac:dyDescent="0.2"/>
    <row r="5724" customFormat="1" ht="16" customHeight="1" x14ac:dyDescent="0.2"/>
    <row r="5725" customFormat="1" ht="16" customHeight="1" x14ac:dyDescent="0.2"/>
    <row r="5726" customFormat="1" ht="16" customHeight="1" x14ac:dyDescent="0.2"/>
    <row r="5727" customFormat="1" ht="16" customHeight="1" x14ac:dyDescent="0.2"/>
    <row r="5728" customFormat="1" ht="16" customHeight="1" x14ac:dyDescent="0.2"/>
    <row r="5729" customFormat="1" ht="16" customHeight="1" x14ac:dyDescent="0.2"/>
    <row r="5730" customFormat="1" ht="16" customHeight="1" x14ac:dyDescent="0.2"/>
    <row r="5731" customFormat="1" ht="16" customHeight="1" x14ac:dyDescent="0.2"/>
    <row r="5732" customFormat="1" ht="16" customHeight="1" x14ac:dyDescent="0.2"/>
    <row r="5733" customFormat="1" ht="16" customHeight="1" x14ac:dyDescent="0.2"/>
    <row r="5734" customFormat="1" ht="16" customHeight="1" x14ac:dyDescent="0.2"/>
    <row r="5735" customFormat="1" ht="16" customHeight="1" x14ac:dyDescent="0.2"/>
    <row r="5736" customFormat="1" ht="16" customHeight="1" x14ac:dyDescent="0.2"/>
    <row r="5737" customFormat="1" ht="16" customHeight="1" x14ac:dyDescent="0.2"/>
    <row r="5738" customFormat="1" ht="16" customHeight="1" x14ac:dyDescent="0.2"/>
    <row r="5739" customFormat="1" ht="16" customHeight="1" x14ac:dyDescent="0.2"/>
    <row r="5740" customFormat="1" ht="16" customHeight="1" x14ac:dyDescent="0.2"/>
    <row r="5741" customFormat="1" ht="16" customHeight="1" x14ac:dyDescent="0.2"/>
    <row r="5742" customFormat="1" ht="16" customHeight="1" x14ac:dyDescent="0.2"/>
    <row r="5743" customFormat="1" ht="16" customHeight="1" x14ac:dyDescent="0.2"/>
    <row r="5744" customFormat="1" ht="16" customHeight="1" x14ac:dyDescent="0.2"/>
    <row r="5745" customFormat="1" ht="16" customHeight="1" x14ac:dyDescent="0.2"/>
    <row r="5746" customFormat="1" ht="16" customHeight="1" x14ac:dyDescent="0.2"/>
    <row r="5747" customFormat="1" ht="16" customHeight="1" x14ac:dyDescent="0.2"/>
    <row r="5748" customFormat="1" ht="16" customHeight="1" x14ac:dyDescent="0.2"/>
    <row r="5749" customFormat="1" ht="16" customHeight="1" x14ac:dyDescent="0.2"/>
    <row r="5750" customFormat="1" ht="16" customHeight="1" x14ac:dyDescent="0.2"/>
    <row r="5751" customFormat="1" ht="16" customHeight="1" x14ac:dyDescent="0.2"/>
    <row r="5752" customFormat="1" ht="16" customHeight="1" x14ac:dyDescent="0.2"/>
    <row r="5753" customFormat="1" ht="16" customHeight="1" x14ac:dyDescent="0.2"/>
    <row r="5754" customFormat="1" ht="16" customHeight="1" x14ac:dyDescent="0.2"/>
    <row r="5755" customFormat="1" ht="16" customHeight="1" x14ac:dyDescent="0.2"/>
    <row r="5756" customFormat="1" ht="16" customHeight="1" x14ac:dyDescent="0.2"/>
    <row r="5757" customFormat="1" ht="16" customHeight="1" x14ac:dyDescent="0.2"/>
    <row r="5758" customFormat="1" ht="16" customHeight="1" x14ac:dyDescent="0.2"/>
    <row r="5759" customFormat="1" ht="16" customHeight="1" x14ac:dyDescent="0.2"/>
    <row r="5760" customFormat="1" ht="16" customHeight="1" x14ac:dyDescent="0.2"/>
    <row r="5761" customFormat="1" ht="16" customHeight="1" x14ac:dyDescent="0.2"/>
    <row r="5762" customFormat="1" ht="16" customHeight="1" x14ac:dyDescent="0.2"/>
    <row r="5763" customFormat="1" ht="16" customHeight="1" x14ac:dyDescent="0.2"/>
    <row r="5764" customFormat="1" ht="16" customHeight="1" x14ac:dyDescent="0.2"/>
    <row r="5765" customFormat="1" ht="16" customHeight="1" x14ac:dyDescent="0.2"/>
    <row r="5766" customFormat="1" ht="16" customHeight="1" x14ac:dyDescent="0.2"/>
    <row r="5767" customFormat="1" ht="16" customHeight="1" x14ac:dyDescent="0.2"/>
    <row r="5768" customFormat="1" ht="16" customHeight="1" x14ac:dyDescent="0.2"/>
    <row r="5769" customFormat="1" ht="16" customHeight="1" x14ac:dyDescent="0.2"/>
    <row r="5770" customFormat="1" ht="16" customHeight="1" x14ac:dyDescent="0.2"/>
    <row r="5771" customFormat="1" ht="16" customHeight="1" x14ac:dyDescent="0.2"/>
    <row r="5772" customFormat="1" ht="16" customHeight="1" x14ac:dyDescent="0.2"/>
    <row r="5773" customFormat="1" ht="16" customHeight="1" x14ac:dyDescent="0.2"/>
    <row r="5774" customFormat="1" ht="16" customHeight="1" x14ac:dyDescent="0.2"/>
    <row r="5775" customFormat="1" ht="16" customHeight="1" x14ac:dyDescent="0.2"/>
    <row r="5776" customFormat="1" ht="16" customHeight="1" x14ac:dyDescent="0.2"/>
    <row r="5777" customFormat="1" ht="16" customHeight="1" x14ac:dyDescent="0.2"/>
    <row r="5778" customFormat="1" ht="16" customHeight="1" x14ac:dyDescent="0.2"/>
    <row r="5779" customFormat="1" ht="16" customHeight="1" x14ac:dyDescent="0.2"/>
    <row r="5780" customFormat="1" ht="16" customHeight="1" x14ac:dyDescent="0.2"/>
    <row r="5781" customFormat="1" ht="16" customHeight="1" x14ac:dyDescent="0.2"/>
    <row r="5782" customFormat="1" ht="16" customHeight="1" x14ac:dyDescent="0.2"/>
    <row r="5783" customFormat="1" ht="16" customHeight="1" x14ac:dyDescent="0.2"/>
    <row r="5784" customFormat="1" ht="16" customHeight="1" x14ac:dyDescent="0.2"/>
    <row r="5785" customFormat="1" ht="16" customHeight="1" x14ac:dyDescent="0.2"/>
    <row r="5786" customFormat="1" ht="16" customHeight="1" x14ac:dyDescent="0.2"/>
    <row r="5787" customFormat="1" ht="16" customHeight="1" x14ac:dyDescent="0.2"/>
    <row r="5788" customFormat="1" ht="16" customHeight="1" x14ac:dyDescent="0.2"/>
    <row r="5789" customFormat="1" ht="16" customHeight="1" x14ac:dyDescent="0.2"/>
    <row r="5790" customFormat="1" ht="16" customHeight="1" x14ac:dyDescent="0.2"/>
    <row r="5791" customFormat="1" ht="16" customHeight="1" x14ac:dyDescent="0.2"/>
    <row r="5792" customFormat="1" ht="16" customHeight="1" x14ac:dyDescent="0.2"/>
    <row r="5793" customFormat="1" ht="16" customHeight="1" x14ac:dyDescent="0.2"/>
    <row r="5794" customFormat="1" ht="16" customHeight="1" x14ac:dyDescent="0.2"/>
    <row r="5795" customFormat="1" ht="16" customHeight="1" x14ac:dyDescent="0.2"/>
    <row r="5796" customFormat="1" ht="16" customHeight="1" x14ac:dyDescent="0.2"/>
    <row r="5797" customFormat="1" ht="16" customHeight="1" x14ac:dyDescent="0.2"/>
    <row r="5798" customFormat="1" ht="16" customHeight="1" x14ac:dyDescent="0.2"/>
    <row r="5799" customFormat="1" ht="16" customHeight="1" x14ac:dyDescent="0.2"/>
    <row r="5800" customFormat="1" ht="16" customHeight="1" x14ac:dyDescent="0.2"/>
    <row r="5801" customFormat="1" ht="16" customHeight="1" x14ac:dyDescent="0.2"/>
    <row r="5802" customFormat="1" ht="16" customHeight="1" x14ac:dyDescent="0.2"/>
    <row r="5803" customFormat="1" ht="16" customHeight="1" x14ac:dyDescent="0.2"/>
    <row r="5804" customFormat="1" ht="16" customHeight="1" x14ac:dyDescent="0.2"/>
    <row r="5805" customFormat="1" ht="16" customHeight="1" x14ac:dyDescent="0.2"/>
    <row r="5806" customFormat="1" ht="16" customHeight="1" x14ac:dyDescent="0.2"/>
    <row r="5807" customFormat="1" ht="16" customHeight="1" x14ac:dyDescent="0.2"/>
    <row r="5808" customFormat="1" ht="16" customHeight="1" x14ac:dyDescent="0.2"/>
    <row r="5809" customFormat="1" ht="16" customHeight="1" x14ac:dyDescent="0.2"/>
    <row r="5810" customFormat="1" ht="16" customHeight="1" x14ac:dyDescent="0.2"/>
    <row r="5811" customFormat="1" ht="16" customHeight="1" x14ac:dyDescent="0.2"/>
    <row r="5812" customFormat="1" ht="16" customHeight="1" x14ac:dyDescent="0.2"/>
    <row r="5813" customFormat="1" ht="16" customHeight="1" x14ac:dyDescent="0.2"/>
    <row r="5814" customFormat="1" ht="16" customHeight="1" x14ac:dyDescent="0.2"/>
    <row r="5815" customFormat="1" ht="16" customHeight="1" x14ac:dyDescent="0.2"/>
    <row r="5816" customFormat="1" ht="16" customHeight="1" x14ac:dyDescent="0.2"/>
    <row r="5817" customFormat="1" ht="16" customHeight="1" x14ac:dyDescent="0.2"/>
    <row r="5818" customFormat="1" ht="16" customHeight="1" x14ac:dyDescent="0.2"/>
    <row r="5819" customFormat="1" ht="16" customHeight="1" x14ac:dyDescent="0.2"/>
    <row r="5820" customFormat="1" ht="16" customHeight="1" x14ac:dyDescent="0.2"/>
    <row r="5821" customFormat="1" ht="16" customHeight="1" x14ac:dyDescent="0.2"/>
    <row r="5822" customFormat="1" ht="16" customHeight="1" x14ac:dyDescent="0.2"/>
    <row r="5823" customFormat="1" ht="16" customHeight="1" x14ac:dyDescent="0.2"/>
    <row r="5824" customFormat="1" ht="16" customHeight="1" x14ac:dyDescent="0.2"/>
    <row r="5825" customFormat="1" ht="16" customHeight="1" x14ac:dyDescent="0.2"/>
    <row r="5826" customFormat="1" ht="16" customHeight="1" x14ac:dyDescent="0.2"/>
    <row r="5827" customFormat="1" ht="16" customHeight="1" x14ac:dyDescent="0.2"/>
    <row r="5828" customFormat="1" ht="16" customHeight="1" x14ac:dyDescent="0.2"/>
    <row r="5829" customFormat="1" ht="16" customHeight="1" x14ac:dyDescent="0.2"/>
    <row r="5830" customFormat="1" ht="16" customHeight="1" x14ac:dyDescent="0.2"/>
    <row r="5831" customFormat="1" ht="16" customHeight="1" x14ac:dyDescent="0.2"/>
    <row r="5832" customFormat="1" ht="16" customHeight="1" x14ac:dyDescent="0.2"/>
    <row r="5833" customFormat="1" ht="16" customHeight="1" x14ac:dyDescent="0.2"/>
    <row r="5834" customFormat="1" ht="16" customHeight="1" x14ac:dyDescent="0.2"/>
    <row r="5835" customFormat="1" ht="16" customHeight="1" x14ac:dyDescent="0.2"/>
    <row r="5836" customFormat="1" ht="16" customHeight="1" x14ac:dyDescent="0.2"/>
    <row r="5837" customFormat="1" ht="16" customHeight="1" x14ac:dyDescent="0.2"/>
    <row r="5838" customFormat="1" ht="16" customHeight="1" x14ac:dyDescent="0.2"/>
    <row r="5839" customFormat="1" ht="16" customHeight="1" x14ac:dyDescent="0.2"/>
    <row r="5840" customFormat="1" ht="16" customHeight="1" x14ac:dyDescent="0.2"/>
    <row r="5841" customFormat="1" ht="16" customHeight="1" x14ac:dyDescent="0.2"/>
    <row r="5842" customFormat="1" ht="16" customHeight="1" x14ac:dyDescent="0.2"/>
    <row r="5843" customFormat="1" ht="16" customHeight="1" x14ac:dyDescent="0.2"/>
    <row r="5844" customFormat="1" ht="16" customHeight="1" x14ac:dyDescent="0.2"/>
    <row r="5845" customFormat="1" ht="16" customHeight="1" x14ac:dyDescent="0.2"/>
    <row r="5846" customFormat="1" ht="16" customHeight="1" x14ac:dyDescent="0.2"/>
    <row r="5847" customFormat="1" ht="16" customHeight="1" x14ac:dyDescent="0.2"/>
    <row r="5848" customFormat="1" ht="16" customHeight="1" x14ac:dyDescent="0.2"/>
    <row r="5849" customFormat="1" ht="16" customHeight="1" x14ac:dyDescent="0.2"/>
    <row r="5850" customFormat="1" ht="16" customHeight="1" x14ac:dyDescent="0.2"/>
    <row r="5851" customFormat="1" ht="16" customHeight="1" x14ac:dyDescent="0.2"/>
    <row r="5852" customFormat="1" ht="16" customHeight="1" x14ac:dyDescent="0.2"/>
    <row r="5853" customFormat="1" ht="16" customHeight="1" x14ac:dyDescent="0.2"/>
    <row r="5854" customFormat="1" ht="16" customHeight="1" x14ac:dyDescent="0.2"/>
    <row r="5855" customFormat="1" ht="16" customHeight="1" x14ac:dyDescent="0.2"/>
    <row r="5856" customFormat="1" ht="16" customHeight="1" x14ac:dyDescent="0.2"/>
    <row r="5857" customFormat="1" ht="16" customHeight="1" x14ac:dyDescent="0.2"/>
    <row r="5858" customFormat="1" ht="16" customHeight="1" x14ac:dyDescent="0.2"/>
    <row r="5859" customFormat="1" ht="16" customHeight="1" x14ac:dyDescent="0.2"/>
    <row r="5860" customFormat="1" ht="16" customHeight="1" x14ac:dyDescent="0.2"/>
    <row r="5861" customFormat="1" ht="16" customHeight="1" x14ac:dyDescent="0.2"/>
    <row r="5862" customFormat="1" ht="16" customHeight="1" x14ac:dyDescent="0.2"/>
    <row r="5863" customFormat="1" ht="16" customHeight="1" x14ac:dyDescent="0.2"/>
    <row r="5864" customFormat="1" ht="16" customHeight="1" x14ac:dyDescent="0.2"/>
    <row r="5865" customFormat="1" ht="16" customHeight="1" x14ac:dyDescent="0.2"/>
    <row r="5866" customFormat="1" ht="16" customHeight="1" x14ac:dyDescent="0.2"/>
    <row r="5867" customFormat="1" ht="16" customHeight="1" x14ac:dyDescent="0.2"/>
    <row r="5868" customFormat="1" ht="16" customHeight="1" x14ac:dyDescent="0.2"/>
    <row r="5869" customFormat="1" ht="16" customHeight="1" x14ac:dyDescent="0.2"/>
    <row r="5870" customFormat="1" ht="16" customHeight="1" x14ac:dyDescent="0.2"/>
    <row r="5871" customFormat="1" ht="16" customHeight="1" x14ac:dyDescent="0.2"/>
    <row r="5872" customFormat="1" ht="16" customHeight="1" x14ac:dyDescent="0.2"/>
    <row r="5873" customFormat="1" ht="16" customHeight="1" x14ac:dyDescent="0.2"/>
    <row r="5874" customFormat="1" ht="16" customHeight="1" x14ac:dyDescent="0.2"/>
    <row r="5875" customFormat="1" ht="16" customHeight="1" x14ac:dyDescent="0.2"/>
    <row r="5876" customFormat="1" ht="16" customHeight="1" x14ac:dyDescent="0.2"/>
    <row r="5877" customFormat="1" ht="16" customHeight="1" x14ac:dyDescent="0.2"/>
    <row r="5878" customFormat="1" ht="16" customHeight="1" x14ac:dyDescent="0.2"/>
    <row r="5879" customFormat="1" ht="16" customHeight="1" x14ac:dyDescent="0.2"/>
    <row r="5880" customFormat="1" ht="16" customHeight="1" x14ac:dyDescent="0.2"/>
    <row r="5881" customFormat="1" ht="16" customHeight="1" x14ac:dyDescent="0.2"/>
    <row r="5882" customFormat="1" ht="16" customHeight="1" x14ac:dyDescent="0.2"/>
    <row r="5883" customFormat="1" ht="16" customHeight="1" x14ac:dyDescent="0.2"/>
    <row r="5884" customFormat="1" ht="16" customHeight="1" x14ac:dyDescent="0.2"/>
    <row r="5885" customFormat="1" ht="16" customHeight="1" x14ac:dyDescent="0.2"/>
    <row r="5886" customFormat="1" ht="16" customHeight="1" x14ac:dyDescent="0.2"/>
    <row r="5887" customFormat="1" ht="16" customHeight="1" x14ac:dyDescent="0.2"/>
    <row r="5888" customFormat="1" ht="16" customHeight="1" x14ac:dyDescent="0.2"/>
    <row r="5889" customFormat="1" ht="16" customHeight="1" x14ac:dyDescent="0.2"/>
    <row r="5890" customFormat="1" ht="16" customHeight="1" x14ac:dyDescent="0.2"/>
    <row r="5891" customFormat="1" ht="16" customHeight="1" x14ac:dyDescent="0.2"/>
    <row r="5892" customFormat="1" ht="16" customHeight="1" x14ac:dyDescent="0.2"/>
    <row r="5893" customFormat="1" ht="16" customHeight="1" x14ac:dyDescent="0.2"/>
    <row r="5894" customFormat="1" ht="16" customHeight="1" x14ac:dyDescent="0.2"/>
    <row r="5895" customFormat="1" ht="16" customHeight="1" x14ac:dyDescent="0.2"/>
    <row r="5896" customFormat="1" ht="16" customHeight="1" x14ac:dyDescent="0.2"/>
    <row r="5897" customFormat="1" ht="16" customHeight="1" x14ac:dyDescent="0.2"/>
    <row r="5898" customFormat="1" ht="16" customHeight="1" x14ac:dyDescent="0.2"/>
    <row r="5899" customFormat="1" ht="16" customHeight="1" x14ac:dyDescent="0.2"/>
    <row r="5900" customFormat="1" ht="16" customHeight="1" x14ac:dyDescent="0.2"/>
    <row r="5901" customFormat="1" ht="16" customHeight="1" x14ac:dyDescent="0.2"/>
    <row r="5902" customFormat="1" ht="16" customHeight="1" x14ac:dyDescent="0.2"/>
    <row r="5903" customFormat="1" ht="16" customHeight="1" x14ac:dyDescent="0.2"/>
    <row r="5904" customFormat="1" ht="16" customHeight="1" x14ac:dyDescent="0.2"/>
    <row r="5905" customFormat="1" ht="16" customHeight="1" x14ac:dyDescent="0.2"/>
    <row r="5906" customFormat="1" ht="16" customHeight="1" x14ac:dyDescent="0.2"/>
    <row r="5907" customFormat="1" ht="16" customHeight="1" x14ac:dyDescent="0.2"/>
    <row r="5908" customFormat="1" ht="16" customHeight="1" x14ac:dyDescent="0.2"/>
    <row r="5909" customFormat="1" ht="16" customHeight="1" x14ac:dyDescent="0.2"/>
    <row r="5910" customFormat="1" ht="16" customHeight="1" x14ac:dyDescent="0.2"/>
    <row r="5911" customFormat="1" ht="16" customHeight="1" x14ac:dyDescent="0.2"/>
    <row r="5912" customFormat="1" ht="16" customHeight="1" x14ac:dyDescent="0.2"/>
    <row r="5913" customFormat="1" ht="16" customHeight="1" x14ac:dyDescent="0.2"/>
    <row r="5914" customFormat="1" ht="16" customHeight="1" x14ac:dyDescent="0.2"/>
    <row r="5915" customFormat="1" ht="16" customHeight="1" x14ac:dyDescent="0.2"/>
    <row r="5916" customFormat="1" ht="16" customHeight="1" x14ac:dyDescent="0.2"/>
    <row r="5917" customFormat="1" ht="16" customHeight="1" x14ac:dyDescent="0.2"/>
    <row r="5918" customFormat="1" ht="16" customHeight="1" x14ac:dyDescent="0.2"/>
    <row r="5919" customFormat="1" ht="16" customHeight="1" x14ac:dyDescent="0.2"/>
    <row r="5920" customFormat="1" ht="16" customHeight="1" x14ac:dyDescent="0.2"/>
    <row r="5921" customFormat="1" ht="16" customHeight="1" x14ac:dyDescent="0.2"/>
    <row r="5922" customFormat="1" ht="16" customHeight="1" x14ac:dyDescent="0.2"/>
    <row r="5923" customFormat="1" ht="16" customHeight="1" x14ac:dyDescent="0.2"/>
    <row r="5924" customFormat="1" ht="16" customHeight="1" x14ac:dyDescent="0.2"/>
    <row r="5925" customFormat="1" ht="16" customHeight="1" x14ac:dyDescent="0.2"/>
    <row r="5926" customFormat="1" ht="16" customHeight="1" x14ac:dyDescent="0.2"/>
    <row r="5927" customFormat="1" ht="16" customHeight="1" x14ac:dyDescent="0.2"/>
    <row r="5928" customFormat="1" ht="16" customHeight="1" x14ac:dyDescent="0.2"/>
    <row r="5929" customFormat="1" ht="16" customHeight="1" x14ac:dyDescent="0.2"/>
    <row r="5930" customFormat="1" ht="16" customHeight="1" x14ac:dyDescent="0.2"/>
    <row r="5931" customFormat="1" ht="16" customHeight="1" x14ac:dyDescent="0.2"/>
    <row r="5932" customFormat="1" ht="16" customHeight="1" x14ac:dyDescent="0.2"/>
    <row r="5933" customFormat="1" ht="16" customHeight="1" x14ac:dyDescent="0.2"/>
    <row r="5934" customFormat="1" ht="16" customHeight="1" x14ac:dyDescent="0.2"/>
    <row r="5935" customFormat="1" ht="16" customHeight="1" x14ac:dyDescent="0.2"/>
    <row r="5936" customFormat="1" ht="16" customHeight="1" x14ac:dyDescent="0.2"/>
    <row r="5937" customFormat="1" ht="16" customHeight="1" x14ac:dyDescent="0.2"/>
    <row r="5938" customFormat="1" ht="16" customHeight="1" x14ac:dyDescent="0.2"/>
    <row r="5939" customFormat="1" ht="16" customHeight="1" x14ac:dyDescent="0.2"/>
    <row r="5940" customFormat="1" ht="16" customHeight="1" x14ac:dyDescent="0.2"/>
    <row r="5941" customFormat="1" ht="16" customHeight="1" x14ac:dyDescent="0.2"/>
    <row r="5942" customFormat="1" ht="16" customHeight="1" x14ac:dyDescent="0.2"/>
    <row r="5943" customFormat="1" ht="16" customHeight="1" x14ac:dyDescent="0.2"/>
    <row r="5944" customFormat="1" ht="16" customHeight="1" x14ac:dyDescent="0.2"/>
    <row r="5945" customFormat="1" ht="16" customHeight="1" x14ac:dyDescent="0.2"/>
    <row r="5946" customFormat="1" ht="16" customHeight="1" x14ac:dyDescent="0.2"/>
    <row r="5947" customFormat="1" ht="16" customHeight="1" x14ac:dyDescent="0.2"/>
    <row r="5948" customFormat="1" ht="16" customHeight="1" x14ac:dyDescent="0.2"/>
    <row r="5949" customFormat="1" ht="16" customHeight="1" x14ac:dyDescent="0.2"/>
    <row r="5950" customFormat="1" ht="16" customHeight="1" x14ac:dyDescent="0.2"/>
    <row r="5951" customFormat="1" ht="16" customHeight="1" x14ac:dyDescent="0.2"/>
    <row r="5952" customFormat="1" ht="16" customHeight="1" x14ac:dyDescent="0.2"/>
    <row r="5953" customFormat="1" ht="16" customHeight="1" x14ac:dyDescent="0.2"/>
    <row r="5954" customFormat="1" ht="16" customHeight="1" x14ac:dyDescent="0.2"/>
    <row r="5955" customFormat="1" ht="16" customHeight="1" x14ac:dyDescent="0.2"/>
    <row r="5956" customFormat="1" ht="16" customHeight="1" x14ac:dyDescent="0.2"/>
    <row r="5957" customFormat="1" ht="16" customHeight="1" x14ac:dyDescent="0.2"/>
    <row r="5958" customFormat="1" ht="16" customHeight="1" x14ac:dyDescent="0.2"/>
    <row r="5959" customFormat="1" ht="16" customHeight="1" x14ac:dyDescent="0.2"/>
    <row r="5960" customFormat="1" ht="16" customHeight="1" x14ac:dyDescent="0.2"/>
    <row r="5961" customFormat="1" ht="16" customHeight="1" x14ac:dyDescent="0.2"/>
    <row r="5962" customFormat="1" ht="16" customHeight="1" x14ac:dyDescent="0.2"/>
    <row r="5963" customFormat="1" ht="16" customHeight="1" x14ac:dyDescent="0.2"/>
    <row r="5964" customFormat="1" ht="16" customHeight="1" x14ac:dyDescent="0.2"/>
    <row r="5965" customFormat="1" ht="16" customHeight="1" x14ac:dyDescent="0.2"/>
    <row r="5966" customFormat="1" ht="16" customHeight="1" x14ac:dyDescent="0.2"/>
    <row r="5967" customFormat="1" ht="16" customHeight="1" x14ac:dyDescent="0.2"/>
    <row r="5968" customFormat="1" ht="16" customHeight="1" x14ac:dyDescent="0.2"/>
    <row r="5969" customFormat="1" ht="16" customHeight="1" x14ac:dyDescent="0.2"/>
    <row r="5970" customFormat="1" ht="16" customHeight="1" x14ac:dyDescent="0.2"/>
    <row r="5971" customFormat="1" ht="16" customHeight="1" x14ac:dyDescent="0.2"/>
    <row r="5972" customFormat="1" ht="16" customHeight="1" x14ac:dyDescent="0.2"/>
    <row r="5973" customFormat="1" ht="16" customHeight="1" x14ac:dyDescent="0.2"/>
    <row r="5974" customFormat="1" ht="16" customHeight="1" x14ac:dyDescent="0.2"/>
    <row r="5975" customFormat="1" ht="16" customHeight="1" x14ac:dyDescent="0.2"/>
    <row r="5976" customFormat="1" ht="16" customHeight="1" x14ac:dyDescent="0.2"/>
    <row r="5977" customFormat="1" ht="16" customHeight="1" x14ac:dyDescent="0.2"/>
    <row r="5978" customFormat="1" ht="16" customHeight="1" x14ac:dyDescent="0.2"/>
    <row r="5979" customFormat="1" ht="16" customHeight="1" x14ac:dyDescent="0.2"/>
    <row r="5980" customFormat="1" ht="16" customHeight="1" x14ac:dyDescent="0.2"/>
    <row r="5981" customFormat="1" ht="16" customHeight="1" x14ac:dyDescent="0.2"/>
    <row r="5982" customFormat="1" ht="16" customHeight="1" x14ac:dyDescent="0.2"/>
    <row r="5983" customFormat="1" ht="16" customHeight="1" x14ac:dyDescent="0.2"/>
    <row r="5984" customFormat="1" ht="16" customHeight="1" x14ac:dyDescent="0.2"/>
    <row r="5985" customFormat="1" ht="16" customHeight="1" x14ac:dyDescent="0.2"/>
    <row r="5986" customFormat="1" ht="16" customHeight="1" x14ac:dyDescent="0.2"/>
    <row r="5987" customFormat="1" ht="16" customHeight="1" x14ac:dyDescent="0.2"/>
    <row r="5988" customFormat="1" ht="16" customHeight="1" x14ac:dyDescent="0.2"/>
    <row r="5989" customFormat="1" ht="16" customHeight="1" x14ac:dyDescent="0.2"/>
    <row r="5990" customFormat="1" ht="16" customHeight="1" x14ac:dyDescent="0.2"/>
    <row r="5991" customFormat="1" ht="16" customHeight="1" x14ac:dyDescent="0.2"/>
    <row r="5992" customFormat="1" ht="16" customHeight="1" x14ac:dyDescent="0.2"/>
    <row r="5993" customFormat="1" ht="16" customHeight="1" x14ac:dyDescent="0.2"/>
    <row r="5994" customFormat="1" ht="16" customHeight="1" x14ac:dyDescent="0.2"/>
    <row r="5995" customFormat="1" ht="16" customHeight="1" x14ac:dyDescent="0.2"/>
    <row r="5996" customFormat="1" ht="16" customHeight="1" x14ac:dyDescent="0.2"/>
    <row r="5997" customFormat="1" ht="16" customHeight="1" x14ac:dyDescent="0.2"/>
    <row r="5998" customFormat="1" ht="16" customHeight="1" x14ac:dyDescent="0.2"/>
    <row r="5999" customFormat="1" ht="16" customHeight="1" x14ac:dyDescent="0.2"/>
    <row r="6000" customFormat="1" ht="16" customHeight="1" x14ac:dyDescent="0.2"/>
    <row r="6001" customFormat="1" ht="16" customHeight="1" x14ac:dyDescent="0.2"/>
    <row r="6002" customFormat="1" ht="16" customHeight="1" x14ac:dyDescent="0.2"/>
    <row r="6003" customFormat="1" ht="16" customHeight="1" x14ac:dyDescent="0.2"/>
    <row r="6004" customFormat="1" ht="16" customHeight="1" x14ac:dyDescent="0.2"/>
    <row r="6005" customFormat="1" ht="16" customHeight="1" x14ac:dyDescent="0.2"/>
    <row r="6006" customFormat="1" ht="16" customHeight="1" x14ac:dyDescent="0.2"/>
    <row r="6007" customFormat="1" ht="16" customHeight="1" x14ac:dyDescent="0.2"/>
    <row r="6008" customFormat="1" ht="16" customHeight="1" x14ac:dyDescent="0.2"/>
    <row r="6009" customFormat="1" ht="16" customHeight="1" x14ac:dyDescent="0.2"/>
    <row r="6010" customFormat="1" ht="16" customHeight="1" x14ac:dyDescent="0.2"/>
    <row r="6011" customFormat="1" ht="16" customHeight="1" x14ac:dyDescent="0.2"/>
    <row r="6012" customFormat="1" ht="16" customHeight="1" x14ac:dyDescent="0.2"/>
    <row r="6013" customFormat="1" ht="16" customHeight="1" x14ac:dyDescent="0.2"/>
    <row r="6014" customFormat="1" ht="16" customHeight="1" x14ac:dyDescent="0.2"/>
    <row r="6015" customFormat="1" ht="16" customHeight="1" x14ac:dyDescent="0.2"/>
    <row r="6016" customFormat="1" ht="16" customHeight="1" x14ac:dyDescent="0.2"/>
    <row r="6017" customFormat="1" ht="16" customHeight="1" x14ac:dyDescent="0.2"/>
    <row r="6018" customFormat="1" ht="16" customHeight="1" x14ac:dyDescent="0.2"/>
    <row r="6019" customFormat="1" ht="16" customHeight="1" x14ac:dyDescent="0.2"/>
    <row r="6020" customFormat="1" ht="16" customHeight="1" x14ac:dyDescent="0.2"/>
    <row r="6021" customFormat="1" ht="16" customHeight="1" x14ac:dyDescent="0.2"/>
    <row r="6022" customFormat="1" ht="16" customHeight="1" x14ac:dyDescent="0.2"/>
    <row r="6023" customFormat="1" ht="16" customHeight="1" x14ac:dyDescent="0.2"/>
    <row r="6024" customFormat="1" ht="16" customHeight="1" x14ac:dyDescent="0.2"/>
    <row r="6025" customFormat="1" ht="16" customHeight="1" x14ac:dyDescent="0.2"/>
    <row r="6026" customFormat="1" ht="16" customHeight="1" x14ac:dyDescent="0.2"/>
    <row r="6027" customFormat="1" ht="16" customHeight="1" x14ac:dyDescent="0.2"/>
    <row r="6028" customFormat="1" ht="16" customHeight="1" x14ac:dyDescent="0.2"/>
    <row r="6029" customFormat="1" ht="16" customHeight="1" x14ac:dyDescent="0.2"/>
    <row r="6030" customFormat="1" ht="16" customHeight="1" x14ac:dyDescent="0.2"/>
    <row r="6031" customFormat="1" ht="16" customHeight="1" x14ac:dyDescent="0.2"/>
    <row r="6032" customFormat="1" ht="16" customHeight="1" x14ac:dyDescent="0.2"/>
    <row r="6033" customFormat="1" ht="16" customHeight="1" x14ac:dyDescent="0.2"/>
    <row r="6034" customFormat="1" ht="16" customHeight="1" x14ac:dyDescent="0.2"/>
    <row r="6035" customFormat="1" ht="16" customHeight="1" x14ac:dyDescent="0.2"/>
    <row r="6036" customFormat="1" ht="16" customHeight="1" x14ac:dyDescent="0.2"/>
    <row r="6037" customFormat="1" ht="16" customHeight="1" x14ac:dyDescent="0.2"/>
    <row r="6038" customFormat="1" ht="16" customHeight="1" x14ac:dyDescent="0.2"/>
    <row r="6039" customFormat="1" ht="16" customHeight="1" x14ac:dyDescent="0.2"/>
    <row r="6040" customFormat="1" ht="16" customHeight="1" x14ac:dyDescent="0.2"/>
    <row r="6041" customFormat="1" ht="16" customHeight="1" x14ac:dyDescent="0.2"/>
    <row r="6042" customFormat="1" ht="16" customHeight="1" x14ac:dyDescent="0.2"/>
    <row r="6043" customFormat="1" ht="16" customHeight="1" x14ac:dyDescent="0.2"/>
    <row r="6044" customFormat="1" ht="16" customHeight="1" x14ac:dyDescent="0.2"/>
    <row r="6045" customFormat="1" ht="16" customHeight="1" x14ac:dyDescent="0.2"/>
    <row r="6046" customFormat="1" ht="16" customHeight="1" x14ac:dyDescent="0.2"/>
    <row r="6047" customFormat="1" ht="16" customHeight="1" x14ac:dyDescent="0.2"/>
    <row r="6048" customFormat="1" ht="16" customHeight="1" x14ac:dyDescent="0.2"/>
    <row r="6049" customFormat="1" ht="16" customHeight="1" x14ac:dyDescent="0.2"/>
    <row r="6050" customFormat="1" ht="16" customHeight="1" x14ac:dyDescent="0.2"/>
    <row r="6051" customFormat="1" ht="16" customHeight="1" x14ac:dyDescent="0.2"/>
    <row r="6052" customFormat="1" ht="16" customHeight="1" x14ac:dyDescent="0.2"/>
    <row r="6053" customFormat="1" ht="16" customHeight="1" x14ac:dyDescent="0.2"/>
    <row r="6054" customFormat="1" ht="16" customHeight="1" x14ac:dyDescent="0.2"/>
    <row r="6055" customFormat="1" ht="16" customHeight="1" x14ac:dyDescent="0.2"/>
    <row r="6056" customFormat="1" ht="16" customHeight="1" x14ac:dyDescent="0.2"/>
    <row r="6057" customFormat="1" ht="16" customHeight="1" x14ac:dyDescent="0.2"/>
    <row r="6058" customFormat="1" ht="16" customHeight="1" x14ac:dyDescent="0.2"/>
    <row r="6059" customFormat="1" ht="16" customHeight="1" x14ac:dyDescent="0.2"/>
    <row r="6060" customFormat="1" ht="16" customHeight="1" x14ac:dyDescent="0.2"/>
    <row r="6061" customFormat="1" ht="16" customHeight="1" x14ac:dyDescent="0.2"/>
    <row r="6062" customFormat="1" ht="16" customHeight="1" x14ac:dyDescent="0.2"/>
    <row r="6063" customFormat="1" ht="16" customHeight="1" x14ac:dyDescent="0.2"/>
    <row r="6064" customFormat="1" ht="16" customHeight="1" x14ac:dyDescent="0.2"/>
    <row r="6065" customFormat="1" ht="16" customHeight="1" x14ac:dyDescent="0.2"/>
    <row r="6066" customFormat="1" ht="16" customHeight="1" x14ac:dyDescent="0.2"/>
    <row r="6067" customFormat="1" ht="16" customHeight="1" x14ac:dyDescent="0.2"/>
    <row r="6068" customFormat="1" ht="16" customHeight="1" x14ac:dyDescent="0.2"/>
    <row r="6069" customFormat="1" ht="16" customHeight="1" x14ac:dyDescent="0.2"/>
    <row r="6070" customFormat="1" ht="16" customHeight="1" x14ac:dyDescent="0.2"/>
    <row r="6071" customFormat="1" ht="16" customHeight="1" x14ac:dyDescent="0.2"/>
    <row r="6072" customFormat="1" ht="16" customHeight="1" x14ac:dyDescent="0.2"/>
    <row r="6073" customFormat="1" ht="16" customHeight="1" x14ac:dyDescent="0.2"/>
    <row r="6074" customFormat="1" ht="16" customHeight="1" x14ac:dyDescent="0.2"/>
    <row r="6075" customFormat="1" ht="16" customHeight="1" x14ac:dyDescent="0.2"/>
    <row r="6076" customFormat="1" ht="16" customHeight="1" x14ac:dyDescent="0.2"/>
    <row r="6077" customFormat="1" ht="16" customHeight="1" x14ac:dyDescent="0.2"/>
    <row r="6078" customFormat="1" ht="16" customHeight="1" x14ac:dyDescent="0.2"/>
    <row r="6079" customFormat="1" ht="16" customHeight="1" x14ac:dyDescent="0.2"/>
    <row r="6080" customFormat="1" ht="16" customHeight="1" x14ac:dyDescent="0.2"/>
    <row r="6081" customFormat="1" ht="16" customHeight="1" x14ac:dyDescent="0.2"/>
    <row r="6082" customFormat="1" ht="16" customHeight="1" x14ac:dyDescent="0.2"/>
    <row r="6083" customFormat="1" ht="16" customHeight="1" x14ac:dyDescent="0.2"/>
    <row r="6084" customFormat="1" ht="16" customHeight="1" x14ac:dyDescent="0.2"/>
    <row r="6085" customFormat="1" ht="16" customHeight="1" x14ac:dyDescent="0.2"/>
    <row r="6086" customFormat="1" ht="16" customHeight="1" x14ac:dyDescent="0.2"/>
    <row r="6087" customFormat="1" ht="16" customHeight="1" x14ac:dyDescent="0.2"/>
    <row r="6088" customFormat="1" ht="16" customHeight="1" x14ac:dyDescent="0.2"/>
    <row r="6089" customFormat="1" ht="16" customHeight="1" x14ac:dyDescent="0.2"/>
    <row r="6090" customFormat="1" ht="16" customHeight="1" x14ac:dyDescent="0.2"/>
    <row r="6091" customFormat="1" ht="16" customHeight="1" x14ac:dyDescent="0.2"/>
    <row r="6092" customFormat="1" ht="16" customHeight="1" x14ac:dyDescent="0.2"/>
    <row r="6093" customFormat="1" ht="16" customHeight="1" x14ac:dyDescent="0.2"/>
    <row r="6094" customFormat="1" ht="16" customHeight="1" x14ac:dyDescent="0.2"/>
    <row r="6095" customFormat="1" ht="16" customHeight="1" x14ac:dyDescent="0.2"/>
    <row r="6096" customFormat="1" ht="16" customHeight="1" x14ac:dyDescent="0.2"/>
    <row r="6097" customFormat="1" ht="16" customHeight="1" x14ac:dyDescent="0.2"/>
    <row r="6098" customFormat="1" ht="16" customHeight="1" x14ac:dyDescent="0.2"/>
    <row r="6099" customFormat="1" ht="16" customHeight="1" x14ac:dyDescent="0.2"/>
    <row r="6100" customFormat="1" ht="16" customHeight="1" x14ac:dyDescent="0.2"/>
    <row r="6101" customFormat="1" ht="16" customHeight="1" x14ac:dyDescent="0.2"/>
    <row r="6102" customFormat="1" ht="16" customHeight="1" x14ac:dyDescent="0.2"/>
    <row r="6103" customFormat="1" ht="16" customHeight="1" x14ac:dyDescent="0.2"/>
    <row r="6104" customFormat="1" ht="16" customHeight="1" x14ac:dyDescent="0.2"/>
    <row r="6105" customFormat="1" ht="16" customHeight="1" x14ac:dyDescent="0.2"/>
    <row r="6106" customFormat="1" ht="16" customHeight="1" x14ac:dyDescent="0.2"/>
    <row r="6107" customFormat="1" ht="16" customHeight="1" x14ac:dyDescent="0.2"/>
    <row r="6108" customFormat="1" ht="16" customHeight="1" x14ac:dyDescent="0.2"/>
    <row r="6109" customFormat="1" ht="16" customHeight="1" x14ac:dyDescent="0.2"/>
    <row r="6110" customFormat="1" ht="16" customHeight="1" x14ac:dyDescent="0.2"/>
    <row r="6111" customFormat="1" ht="16" customHeight="1" x14ac:dyDescent="0.2"/>
    <row r="6112" customFormat="1" ht="16" customHeight="1" x14ac:dyDescent="0.2"/>
    <row r="6113" customFormat="1" ht="16" customHeight="1" x14ac:dyDescent="0.2"/>
    <row r="6114" customFormat="1" ht="16" customHeight="1" x14ac:dyDescent="0.2"/>
    <row r="6115" customFormat="1" ht="16" customHeight="1" x14ac:dyDescent="0.2"/>
    <row r="6116" customFormat="1" ht="16" customHeight="1" x14ac:dyDescent="0.2"/>
    <row r="6117" customFormat="1" ht="16" customHeight="1" x14ac:dyDescent="0.2"/>
    <row r="6118" customFormat="1" ht="16" customHeight="1" x14ac:dyDescent="0.2"/>
    <row r="6119" customFormat="1" ht="16" customHeight="1" x14ac:dyDescent="0.2"/>
    <row r="6120" customFormat="1" ht="16" customHeight="1" x14ac:dyDescent="0.2"/>
    <row r="6121" customFormat="1" ht="16" customHeight="1" x14ac:dyDescent="0.2"/>
    <row r="6122" customFormat="1" ht="16" customHeight="1" x14ac:dyDescent="0.2"/>
    <row r="6123" customFormat="1" ht="16" customHeight="1" x14ac:dyDescent="0.2"/>
    <row r="6124" customFormat="1" ht="16" customHeight="1" x14ac:dyDescent="0.2"/>
    <row r="6125" customFormat="1" ht="16" customHeight="1" x14ac:dyDescent="0.2"/>
    <row r="6126" customFormat="1" ht="16" customHeight="1" x14ac:dyDescent="0.2"/>
    <row r="6127" customFormat="1" ht="16" customHeight="1" x14ac:dyDescent="0.2"/>
    <row r="6128" customFormat="1" ht="16" customHeight="1" x14ac:dyDescent="0.2"/>
    <row r="6129" customFormat="1" ht="16" customHeight="1" x14ac:dyDescent="0.2"/>
    <row r="6130" customFormat="1" ht="16" customHeight="1" x14ac:dyDescent="0.2"/>
    <row r="6131" customFormat="1" ht="16" customHeight="1" x14ac:dyDescent="0.2"/>
    <row r="6132" customFormat="1" ht="16" customHeight="1" x14ac:dyDescent="0.2"/>
    <row r="6133" customFormat="1" ht="16" customHeight="1" x14ac:dyDescent="0.2"/>
    <row r="6134" customFormat="1" ht="16" customHeight="1" x14ac:dyDescent="0.2"/>
    <row r="6135" customFormat="1" ht="16" customHeight="1" x14ac:dyDescent="0.2"/>
    <row r="6136" customFormat="1" ht="16" customHeight="1" x14ac:dyDescent="0.2"/>
    <row r="6137" customFormat="1" ht="16" customHeight="1" x14ac:dyDescent="0.2"/>
    <row r="6138" customFormat="1" ht="16" customHeight="1" x14ac:dyDescent="0.2"/>
    <row r="6139" customFormat="1" ht="16" customHeight="1" x14ac:dyDescent="0.2"/>
    <row r="6140" customFormat="1" ht="16" customHeight="1" x14ac:dyDescent="0.2"/>
    <row r="6141" customFormat="1" ht="16" customHeight="1" x14ac:dyDescent="0.2"/>
    <row r="6142" customFormat="1" ht="16" customHeight="1" x14ac:dyDescent="0.2"/>
    <row r="6143" customFormat="1" ht="16" customHeight="1" x14ac:dyDescent="0.2"/>
    <row r="6144" customFormat="1" ht="16" customHeight="1" x14ac:dyDescent="0.2"/>
    <row r="6145" customFormat="1" ht="16" customHeight="1" x14ac:dyDescent="0.2"/>
    <row r="6146" customFormat="1" ht="16" customHeight="1" x14ac:dyDescent="0.2"/>
    <row r="6147" customFormat="1" ht="16" customHeight="1" x14ac:dyDescent="0.2"/>
    <row r="6148" customFormat="1" ht="16" customHeight="1" x14ac:dyDescent="0.2"/>
    <row r="6149" customFormat="1" ht="16" customHeight="1" x14ac:dyDescent="0.2"/>
    <row r="6150" customFormat="1" ht="16" customHeight="1" x14ac:dyDescent="0.2"/>
    <row r="6151" customFormat="1" ht="16" customHeight="1" x14ac:dyDescent="0.2"/>
    <row r="6152" customFormat="1" ht="16" customHeight="1" x14ac:dyDescent="0.2"/>
    <row r="6153" customFormat="1" ht="16" customHeight="1" x14ac:dyDescent="0.2"/>
    <row r="6154" customFormat="1" ht="16" customHeight="1" x14ac:dyDescent="0.2"/>
    <row r="6155" customFormat="1" ht="16" customHeight="1" x14ac:dyDescent="0.2"/>
    <row r="6156" customFormat="1" ht="16" customHeight="1" x14ac:dyDescent="0.2"/>
    <row r="6157" customFormat="1" ht="16" customHeight="1" x14ac:dyDescent="0.2"/>
    <row r="6158" customFormat="1" ht="16" customHeight="1" x14ac:dyDescent="0.2"/>
    <row r="6159" customFormat="1" ht="16" customHeight="1" x14ac:dyDescent="0.2"/>
    <row r="6160" customFormat="1" ht="16" customHeight="1" x14ac:dyDescent="0.2"/>
    <row r="6161" customFormat="1" ht="16" customHeight="1" x14ac:dyDescent="0.2"/>
    <row r="6162" customFormat="1" ht="16" customHeight="1" x14ac:dyDescent="0.2"/>
    <row r="6163" customFormat="1" ht="16" customHeight="1" x14ac:dyDescent="0.2"/>
    <row r="6164" customFormat="1" ht="16" customHeight="1" x14ac:dyDescent="0.2"/>
    <row r="6165" customFormat="1" ht="16" customHeight="1" x14ac:dyDescent="0.2"/>
    <row r="6166" customFormat="1" ht="16" customHeight="1" x14ac:dyDescent="0.2"/>
    <row r="6167" customFormat="1" ht="16" customHeight="1" x14ac:dyDescent="0.2"/>
    <row r="6168" customFormat="1" ht="16" customHeight="1" x14ac:dyDescent="0.2"/>
    <row r="6169" customFormat="1" ht="16" customHeight="1" x14ac:dyDescent="0.2"/>
    <row r="6170" customFormat="1" ht="16" customHeight="1" x14ac:dyDescent="0.2"/>
    <row r="6171" customFormat="1" ht="16" customHeight="1" x14ac:dyDescent="0.2"/>
    <row r="6172" customFormat="1" ht="16" customHeight="1" x14ac:dyDescent="0.2"/>
    <row r="6173" customFormat="1" ht="16" customHeight="1" x14ac:dyDescent="0.2"/>
    <row r="6174" customFormat="1" ht="16" customHeight="1" x14ac:dyDescent="0.2"/>
    <row r="6175" customFormat="1" ht="16" customHeight="1" x14ac:dyDescent="0.2"/>
    <row r="6176" customFormat="1" ht="16" customHeight="1" x14ac:dyDescent="0.2"/>
    <row r="6177" customFormat="1" ht="16" customHeight="1" x14ac:dyDescent="0.2"/>
    <row r="6178" customFormat="1" ht="16" customHeight="1" x14ac:dyDescent="0.2"/>
    <row r="6179" customFormat="1" ht="16" customHeight="1" x14ac:dyDescent="0.2"/>
    <row r="6180" customFormat="1" ht="16" customHeight="1" x14ac:dyDescent="0.2"/>
    <row r="6181" customFormat="1" ht="16" customHeight="1" x14ac:dyDescent="0.2"/>
    <row r="6182" customFormat="1" ht="16" customHeight="1" x14ac:dyDescent="0.2"/>
    <row r="6183" customFormat="1" ht="16" customHeight="1" x14ac:dyDescent="0.2"/>
    <row r="6184" customFormat="1" ht="16" customHeight="1" x14ac:dyDescent="0.2"/>
    <row r="6185" customFormat="1" ht="16" customHeight="1" x14ac:dyDescent="0.2"/>
    <row r="6186" customFormat="1" ht="16" customHeight="1" x14ac:dyDescent="0.2"/>
    <row r="6187" customFormat="1" ht="16" customHeight="1" x14ac:dyDescent="0.2"/>
    <row r="6188" customFormat="1" ht="16" customHeight="1" x14ac:dyDescent="0.2"/>
    <row r="6189" customFormat="1" ht="16" customHeight="1" x14ac:dyDescent="0.2"/>
    <row r="6190" customFormat="1" ht="16" customHeight="1" x14ac:dyDescent="0.2"/>
    <row r="6191" customFormat="1" ht="16" customHeight="1" x14ac:dyDescent="0.2"/>
    <row r="6192" customFormat="1" ht="16" customHeight="1" x14ac:dyDescent="0.2"/>
    <row r="6193" customFormat="1" ht="16" customHeight="1" x14ac:dyDescent="0.2"/>
    <row r="6194" customFormat="1" ht="16" customHeight="1" x14ac:dyDescent="0.2"/>
    <row r="6195" customFormat="1" ht="16" customHeight="1" x14ac:dyDescent="0.2"/>
    <row r="6196" customFormat="1" ht="16" customHeight="1" x14ac:dyDescent="0.2"/>
    <row r="6197" customFormat="1" ht="16" customHeight="1" x14ac:dyDescent="0.2"/>
    <row r="6198" customFormat="1" ht="16" customHeight="1" x14ac:dyDescent="0.2"/>
    <row r="6199" customFormat="1" ht="16" customHeight="1" x14ac:dyDescent="0.2"/>
    <row r="6200" customFormat="1" ht="16" customHeight="1" x14ac:dyDescent="0.2"/>
    <row r="6201" customFormat="1" ht="16" customHeight="1" x14ac:dyDescent="0.2"/>
    <row r="6202" customFormat="1" ht="16" customHeight="1" x14ac:dyDescent="0.2"/>
    <row r="6203" customFormat="1" ht="16" customHeight="1" x14ac:dyDescent="0.2"/>
    <row r="6204" customFormat="1" ht="16" customHeight="1" x14ac:dyDescent="0.2"/>
    <row r="6205" customFormat="1" ht="16" customHeight="1" x14ac:dyDescent="0.2"/>
    <row r="6206" customFormat="1" ht="16" customHeight="1" x14ac:dyDescent="0.2"/>
    <row r="6207" customFormat="1" ht="16" customHeight="1" x14ac:dyDescent="0.2"/>
    <row r="6208" customFormat="1" ht="16" customHeight="1" x14ac:dyDescent="0.2"/>
    <row r="6209" customFormat="1" ht="16" customHeight="1" x14ac:dyDescent="0.2"/>
    <row r="6210" customFormat="1" ht="16" customHeight="1" x14ac:dyDescent="0.2"/>
    <row r="6211" customFormat="1" ht="16" customHeight="1" x14ac:dyDescent="0.2"/>
    <row r="6212" customFormat="1" ht="16" customHeight="1" x14ac:dyDescent="0.2"/>
    <row r="6213" customFormat="1" ht="16" customHeight="1" x14ac:dyDescent="0.2"/>
    <row r="6214" customFormat="1" ht="16" customHeight="1" x14ac:dyDescent="0.2"/>
    <row r="6215" customFormat="1" ht="16" customHeight="1" x14ac:dyDescent="0.2"/>
    <row r="6216" customFormat="1" ht="16" customHeight="1" x14ac:dyDescent="0.2"/>
    <row r="6217" customFormat="1" ht="16" customHeight="1" x14ac:dyDescent="0.2"/>
    <row r="6218" customFormat="1" ht="16" customHeight="1" x14ac:dyDescent="0.2"/>
    <row r="6219" customFormat="1" ht="16" customHeight="1" x14ac:dyDescent="0.2"/>
    <row r="6220" customFormat="1" ht="16" customHeight="1" x14ac:dyDescent="0.2"/>
    <row r="6221" customFormat="1" ht="16" customHeight="1" x14ac:dyDescent="0.2"/>
    <row r="6222" customFormat="1" ht="16" customHeight="1" x14ac:dyDescent="0.2"/>
    <row r="6223" customFormat="1" ht="16" customHeight="1" x14ac:dyDescent="0.2"/>
    <row r="6224" customFormat="1" ht="16" customHeight="1" x14ac:dyDescent="0.2"/>
    <row r="6225" customFormat="1" ht="16" customHeight="1" x14ac:dyDescent="0.2"/>
    <row r="6226" customFormat="1" ht="16" customHeight="1" x14ac:dyDescent="0.2"/>
    <row r="6227" customFormat="1" ht="16" customHeight="1" x14ac:dyDescent="0.2"/>
    <row r="6228" customFormat="1" ht="16" customHeight="1" x14ac:dyDescent="0.2"/>
    <row r="6229" customFormat="1" ht="16" customHeight="1" x14ac:dyDescent="0.2"/>
    <row r="6230" customFormat="1" ht="16" customHeight="1" x14ac:dyDescent="0.2"/>
    <row r="6231" customFormat="1" ht="16" customHeight="1" x14ac:dyDescent="0.2"/>
    <row r="6232" customFormat="1" ht="16" customHeight="1" x14ac:dyDescent="0.2"/>
    <row r="6233" customFormat="1" ht="16" customHeight="1" x14ac:dyDescent="0.2"/>
    <row r="6234" customFormat="1" ht="16" customHeight="1" x14ac:dyDescent="0.2"/>
    <row r="6235" customFormat="1" ht="16" customHeight="1" x14ac:dyDescent="0.2"/>
    <row r="6236" customFormat="1" ht="16" customHeight="1" x14ac:dyDescent="0.2"/>
    <row r="6237" customFormat="1" ht="16" customHeight="1" x14ac:dyDescent="0.2"/>
    <row r="6238" customFormat="1" ht="16" customHeight="1" x14ac:dyDescent="0.2"/>
    <row r="6239" customFormat="1" ht="16" customHeight="1" x14ac:dyDescent="0.2"/>
    <row r="6240" customFormat="1" ht="16" customHeight="1" x14ac:dyDescent="0.2"/>
    <row r="6241" customFormat="1" ht="16" customHeight="1" x14ac:dyDescent="0.2"/>
    <row r="6242" customFormat="1" ht="16" customHeight="1" x14ac:dyDescent="0.2"/>
    <row r="6243" customFormat="1" ht="16" customHeight="1" x14ac:dyDescent="0.2"/>
    <row r="6244" customFormat="1" ht="16" customHeight="1" x14ac:dyDescent="0.2"/>
    <row r="6245" customFormat="1" ht="16" customHeight="1" x14ac:dyDescent="0.2"/>
    <row r="6246" customFormat="1" ht="16" customHeight="1" x14ac:dyDescent="0.2"/>
    <row r="6247" customFormat="1" ht="16" customHeight="1" x14ac:dyDescent="0.2"/>
    <row r="6248" customFormat="1" ht="16" customHeight="1" x14ac:dyDescent="0.2"/>
    <row r="6249" customFormat="1" ht="16" customHeight="1" x14ac:dyDescent="0.2"/>
    <row r="6250" customFormat="1" ht="16" customHeight="1" x14ac:dyDescent="0.2"/>
    <row r="6251" customFormat="1" ht="16" customHeight="1" x14ac:dyDescent="0.2"/>
    <row r="6252" customFormat="1" ht="16" customHeight="1" x14ac:dyDescent="0.2"/>
    <row r="6253" customFormat="1" ht="16" customHeight="1" x14ac:dyDescent="0.2"/>
    <row r="6254" customFormat="1" ht="16" customHeight="1" x14ac:dyDescent="0.2"/>
    <row r="6255" customFormat="1" ht="16" customHeight="1" x14ac:dyDescent="0.2"/>
    <row r="6256" customFormat="1" ht="16" customHeight="1" x14ac:dyDescent="0.2"/>
    <row r="6257" customFormat="1" ht="16" customHeight="1" x14ac:dyDescent="0.2"/>
    <row r="6258" customFormat="1" ht="16" customHeight="1" x14ac:dyDescent="0.2"/>
    <row r="6259" customFormat="1" ht="16" customHeight="1" x14ac:dyDescent="0.2"/>
    <row r="6260" customFormat="1" ht="16" customHeight="1" x14ac:dyDescent="0.2"/>
    <row r="6261" customFormat="1" ht="16" customHeight="1" x14ac:dyDescent="0.2"/>
    <row r="6262" customFormat="1" ht="16" customHeight="1" x14ac:dyDescent="0.2"/>
    <row r="6263" customFormat="1" ht="16" customHeight="1" x14ac:dyDescent="0.2"/>
    <row r="6264" customFormat="1" ht="16" customHeight="1" x14ac:dyDescent="0.2"/>
    <row r="6265" customFormat="1" ht="16" customHeight="1" x14ac:dyDescent="0.2"/>
    <row r="6266" customFormat="1" ht="16" customHeight="1" x14ac:dyDescent="0.2"/>
    <row r="6267" customFormat="1" ht="16" customHeight="1" x14ac:dyDescent="0.2"/>
    <row r="6268" customFormat="1" ht="16" customHeight="1" x14ac:dyDescent="0.2"/>
    <row r="6269" customFormat="1" ht="16" customHeight="1" x14ac:dyDescent="0.2"/>
    <row r="6270" customFormat="1" ht="16" customHeight="1" x14ac:dyDescent="0.2"/>
    <row r="6271" customFormat="1" ht="16" customHeight="1" x14ac:dyDescent="0.2"/>
    <row r="6272" customFormat="1" ht="16" customHeight="1" x14ac:dyDescent="0.2"/>
    <row r="6273" customFormat="1" ht="16" customHeight="1" x14ac:dyDescent="0.2"/>
    <row r="6274" customFormat="1" ht="16" customHeight="1" x14ac:dyDescent="0.2"/>
    <row r="6275" customFormat="1" ht="16" customHeight="1" x14ac:dyDescent="0.2"/>
    <row r="6276" customFormat="1" ht="16" customHeight="1" x14ac:dyDescent="0.2"/>
    <row r="6277" customFormat="1" ht="16" customHeight="1" x14ac:dyDescent="0.2"/>
    <row r="6278" customFormat="1" ht="16" customHeight="1" x14ac:dyDescent="0.2"/>
    <row r="6279" customFormat="1" ht="16" customHeight="1" x14ac:dyDescent="0.2"/>
    <row r="6280" customFormat="1" ht="16" customHeight="1" x14ac:dyDescent="0.2"/>
    <row r="6281" customFormat="1" ht="16" customHeight="1" x14ac:dyDescent="0.2"/>
    <row r="6282" customFormat="1" ht="16" customHeight="1" x14ac:dyDescent="0.2"/>
    <row r="6283" customFormat="1" ht="16" customHeight="1" x14ac:dyDescent="0.2"/>
    <row r="6284" customFormat="1" ht="16" customHeight="1" x14ac:dyDescent="0.2"/>
    <row r="6285" customFormat="1" ht="16" customHeight="1" x14ac:dyDescent="0.2"/>
    <row r="6286" customFormat="1" ht="16" customHeight="1" x14ac:dyDescent="0.2"/>
    <row r="6287" customFormat="1" ht="16" customHeight="1" x14ac:dyDescent="0.2"/>
    <row r="6288" customFormat="1" ht="16" customHeight="1" x14ac:dyDescent="0.2"/>
    <row r="6289" customFormat="1" ht="16" customHeight="1" x14ac:dyDescent="0.2"/>
    <row r="6290" customFormat="1" ht="16" customHeight="1" x14ac:dyDescent="0.2"/>
    <row r="6291" customFormat="1" ht="16" customHeight="1" x14ac:dyDescent="0.2"/>
    <row r="6292" customFormat="1" ht="16" customHeight="1" x14ac:dyDescent="0.2"/>
    <row r="6293" customFormat="1" ht="16" customHeight="1" x14ac:dyDescent="0.2"/>
    <row r="6294" customFormat="1" ht="16" customHeight="1" x14ac:dyDescent="0.2"/>
    <row r="6295" customFormat="1" ht="16" customHeight="1" x14ac:dyDescent="0.2"/>
    <row r="6296" customFormat="1" ht="16" customHeight="1" x14ac:dyDescent="0.2"/>
    <row r="6297" customFormat="1" ht="16" customHeight="1" x14ac:dyDescent="0.2"/>
    <row r="6298" customFormat="1" ht="16" customHeight="1" x14ac:dyDescent="0.2"/>
    <row r="6299" customFormat="1" ht="16" customHeight="1" x14ac:dyDescent="0.2"/>
    <row r="6300" customFormat="1" ht="16" customHeight="1" x14ac:dyDescent="0.2"/>
    <row r="6301" customFormat="1" ht="16" customHeight="1" x14ac:dyDescent="0.2"/>
    <row r="6302" customFormat="1" ht="16" customHeight="1" x14ac:dyDescent="0.2"/>
    <row r="6303" customFormat="1" ht="16" customHeight="1" x14ac:dyDescent="0.2"/>
    <row r="6304" customFormat="1" ht="16" customHeight="1" x14ac:dyDescent="0.2"/>
    <row r="6305" customFormat="1" ht="16" customHeight="1" x14ac:dyDescent="0.2"/>
    <row r="6306" customFormat="1" ht="16" customHeight="1" x14ac:dyDescent="0.2"/>
    <row r="6307" customFormat="1" ht="16" customHeight="1" x14ac:dyDescent="0.2"/>
    <row r="6308" customFormat="1" ht="16" customHeight="1" x14ac:dyDescent="0.2"/>
    <row r="6309" customFormat="1" ht="16" customHeight="1" x14ac:dyDescent="0.2"/>
    <row r="6310" customFormat="1" ht="16" customHeight="1" x14ac:dyDescent="0.2"/>
    <row r="6311" customFormat="1" ht="16" customHeight="1" x14ac:dyDescent="0.2"/>
    <row r="6312" customFormat="1" ht="16" customHeight="1" x14ac:dyDescent="0.2"/>
    <row r="6313" customFormat="1" ht="16" customHeight="1" x14ac:dyDescent="0.2"/>
    <row r="6314" customFormat="1" ht="16" customHeight="1" x14ac:dyDescent="0.2"/>
    <row r="6315" customFormat="1" ht="16" customHeight="1" x14ac:dyDescent="0.2"/>
    <row r="6316" customFormat="1" ht="16" customHeight="1" x14ac:dyDescent="0.2"/>
    <row r="6317" customFormat="1" ht="16" customHeight="1" x14ac:dyDescent="0.2"/>
    <row r="6318" customFormat="1" ht="16" customHeight="1" x14ac:dyDescent="0.2"/>
    <row r="6319" customFormat="1" ht="16" customHeight="1" x14ac:dyDescent="0.2"/>
    <row r="6320" customFormat="1" ht="16" customHeight="1" x14ac:dyDescent="0.2"/>
    <row r="6321" customFormat="1" ht="16" customHeight="1" x14ac:dyDescent="0.2"/>
    <row r="6322" customFormat="1" ht="16" customHeight="1" x14ac:dyDescent="0.2"/>
    <row r="6323" customFormat="1" ht="16" customHeight="1" x14ac:dyDescent="0.2"/>
    <row r="6324" customFormat="1" ht="16" customHeight="1" x14ac:dyDescent="0.2"/>
    <row r="6325" customFormat="1" ht="16" customHeight="1" x14ac:dyDescent="0.2"/>
    <row r="6326" customFormat="1" ht="16" customHeight="1" x14ac:dyDescent="0.2"/>
    <row r="6327" customFormat="1" ht="16" customHeight="1" x14ac:dyDescent="0.2"/>
    <row r="6328" customFormat="1" ht="16" customHeight="1" x14ac:dyDescent="0.2"/>
    <row r="6329" customFormat="1" ht="16" customHeight="1" x14ac:dyDescent="0.2"/>
    <row r="6330" customFormat="1" ht="16" customHeight="1" x14ac:dyDescent="0.2"/>
    <row r="6331" customFormat="1" ht="16" customHeight="1" x14ac:dyDescent="0.2"/>
    <row r="6332" customFormat="1" ht="16" customHeight="1" x14ac:dyDescent="0.2"/>
    <row r="6333" customFormat="1" ht="16" customHeight="1" x14ac:dyDescent="0.2"/>
    <row r="6334" customFormat="1" ht="16" customHeight="1" x14ac:dyDescent="0.2"/>
    <row r="6335" customFormat="1" ht="16" customHeight="1" x14ac:dyDescent="0.2"/>
    <row r="6336" customFormat="1" ht="16" customHeight="1" x14ac:dyDescent="0.2"/>
    <row r="6337" customFormat="1" ht="16" customHeight="1" x14ac:dyDescent="0.2"/>
    <row r="6338" customFormat="1" ht="16" customHeight="1" x14ac:dyDescent="0.2"/>
    <row r="6339" customFormat="1" ht="16" customHeight="1" x14ac:dyDescent="0.2"/>
    <row r="6340" customFormat="1" ht="16" customHeight="1" x14ac:dyDescent="0.2"/>
    <row r="6341" customFormat="1" ht="16" customHeight="1" x14ac:dyDescent="0.2"/>
    <row r="6342" customFormat="1" ht="16" customHeight="1" x14ac:dyDescent="0.2"/>
    <row r="6343" customFormat="1" ht="16" customHeight="1" x14ac:dyDescent="0.2"/>
    <row r="6344" customFormat="1" ht="16" customHeight="1" x14ac:dyDescent="0.2"/>
    <row r="6345" customFormat="1" ht="16" customHeight="1" x14ac:dyDescent="0.2"/>
    <row r="6346" customFormat="1" ht="16" customHeight="1" x14ac:dyDescent="0.2"/>
    <row r="6347" customFormat="1" ht="16" customHeight="1" x14ac:dyDescent="0.2"/>
    <row r="6348" customFormat="1" ht="16" customHeight="1" x14ac:dyDescent="0.2"/>
    <row r="6349" customFormat="1" ht="16" customHeight="1" x14ac:dyDescent="0.2"/>
    <row r="6350" customFormat="1" ht="16" customHeight="1" x14ac:dyDescent="0.2"/>
    <row r="6351" customFormat="1" ht="16" customHeight="1" x14ac:dyDescent="0.2"/>
    <row r="6352" customFormat="1" ht="16" customHeight="1" x14ac:dyDescent="0.2"/>
    <row r="6353" customFormat="1" ht="16" customHeight="1" x14ac:dyDescent="0.2"/>
    <row r="6354" customFormat="1" ht="16" customHeight="1" x14ac:dyDescent="0.2"/>
    <row r="6355" customFormat="1" ht="16" customHeight="1" x14ac:dyDescent="0.2"/>
    <row r="6356" customFormat="1" ht="16" customHeight="1" x14ac:dyDescent="0.2"/>
    <row r="6357" customFormat="1" ht="16" customHeight="1" x14ac:dyDescent="0.2"/>
    <row r="6358" customFormat="1" ht="16" customHeight="1" x14ac:dyDescent="0.2"/>
    <row r="6359" customFormat="1" ht="16" customHeight="1" x14ac:dyDescent="0.2"/>
    <row r="6360" customFormat="1" ht="16" customHeight="1" x14ac:dyDescent="0.2"/>
    <row r="6361" customFormat="1" ht="16" customHeight="1" x14ac:dyDescent="0.2"/>
    <row r="6362" customFormat="1" ht="16" customHeight="1" x14ac:dyDescent="0.2"/>
    <row r="6363" customFormat="1" ht="16" customHeight="1" x14ac:dyDescent="0.2"/>
    <row r="6364" customFormat="1" ht="16" customHeight="1" x14ac:dyDescent="0.2"/>
    <row r="6365" customFormat="1" ht="16" customHeight="1" x14ac:dyDescent="0.2"/>
    <row r="6366" customFormat="1" ht="16" customHeight="1" x14ac:dyDescent="0.2"/>
    <row r="6367" customFormat="1" ht="16" customHeight="1" x14ac:dyDescent="0.2"/>
    <row r="6368" customFormat="1" ht="16" customHeight="1" x14ac:dyDescent="0.2"/>
    <row r="6369" customFormat="1" ht="16" customHeight="1" x14ac:dyDescent="0.2"/>
    <row r="6370" customFormat="1" ht="16" customHeight="1" x14ac:dyDescent="0.2"/>
    <row r="6371" customFormat="1" ht="16" customHeight="1" x14ac:dyDescent="0.2"/>
    <row r="6372" customFormat="1" ht="16" customHeight="1" x14ac:dyDescent="0.2"/>
    <row r="6373" customFormat="1" ht="16" customHeight="1" x14ac:dyDescent="0.2"/>
    <row r="6374" customFormat="1" ht="16" customHeight="1" x14ac:dyDescent="0.2"/>
    <row r="6375" customFormat="1" ht="16" customHeight="1" x14ac:dyDescent="0.2"/>
    <row r="6376" customFormat="1" ht="16" customHeight="1" x14ac:dyDescent="0.2"/>
    <row r="6377" customFormat="1" ht="16" customHeight="1" x14ac:dyDescent="0.2"/>
    <row r="6378" customFormat="1" ht="16" customHeight="1" x14ac:dyDescent="0.2"/>
    <row r="6379" customFormat="1" ht="16" customHeight="1" x14ac:dyDescent="0.2"/>
    <row r="6380" customFormat="1" ht="16" customHeight="1" x14ac:dyDescent="0.2"/>
    <row r="6381" customFormat="1" ht="16" customHeight="1" x14ac:dyDescent="0.2"/>
    <row r="6382" customFormat="1" ht="16" customHeight="1" x14ac:dyDescent="0.2"/>
    <row r="6383" customFormat="1" ht="16" customHeight="1" x14ac:dyDescent="0.2"/>
    <row r="6384" customFormat="1" ht="16" customHeight="1" x14ac:dyDescent="0.2"/>
    <row r="6385" customFormat="1" ht="16" customHeight="1" x14ac:dyDescent="0.2"/>
    <row r="6386" customFormat="1" ht="16" customHeight="1" x14ac:dyDescent="0.2"/>
    <row r="6387" customFormat="1" ht="16" customHeight="1" x14ac:dyDescent="0.2"/>
    <row r="6388" customFormat="1" ht="16" customHeight="1" x14ac:dyDescent="0.2"/>
    <row r="6389" customFormat="1" ht="16" customHeight="1" x14ac:dyDescent="0.2"/>
    <row r="6390" customFormat="1" ht="16" customHeight="1" x14ac:dyDescent="0.2"/>
    <row r="6391" customFormat="1" ht="16" customHeight="1" x14ac:dyDescent="0.2"/>
    <row r="6392" customFormat="1" ht="16" customHeight="1" x14ac:dyDescent="0.2"/>
    <row r="6393" customFormat="1" ht="16" customHeight="1" x14ac:dyDescent="0.2"/>
    <row r="6394" customFormat="1" ht="16" customHeight="1" x14ac:dyDescent="0.2"/>
    <row r="6395" customFormat="1" ht="16" customHeight="1" x14ac:dyDescent="0.2"/>
    <row r="6396" customFormat="1" ht="16" customHeight="1" x14ac:dyDescent="0.2"/>
    <row r="6397" customFormat="1" ht="16" customHeight="1" x14ac:dyDescent="0.2"/>
    <row r="6398" customFormat="1" ht="16" customHeight="1" x14ac:dyDescent="0.2"/>
    <row r="6399" customFormat="1" ht="16" customHeight="1" x14ac:dyDescent="0.2"/>
    <row r="6400" customFormat="1" ht="16" customHeight="1" x14ac:dyDescent="0.2"/>
    <row r="6401" customFormat="1" ht="16" customHeight="1" x14ac:dyDescent="0.2"/>
    <row r="6402" customFormat="1" ht="16" customHeight="1" x14ac:dyDescent="0.2"/>
    <row r="6403" customFormat="1" ht="16" customHeight="1" x14ac:dyDescent="0.2"/>
    <row r="6404" customFormat="1" ht="16" customHeight="1" x14ac:dyDescent="0.2"/>
    <row r="6405" customFormat="1" ht="16" customHeight="1" x14ac:dyDescent="0.2"/>
    <row r="6406" customFormat="1" ht="16" customHeight="1" x14ac:dyDescent="0.2"/>
    <row r="6407" customFormat="1" ht="16" customHeight="1" x14ac:dyDescent="0.2"/>
    <row r="6408" customFormat="1" ht="16" customHeight="1" x14ac:dyDescent="0.2"/>
    <row r="6409" customFormat="1" ht="16" customHeight="1" x14ac:dyDescent="0.2"/>
    <row r="6410" customFormat="1" ht="16" customHeight="1" x14ac:dyDescent="0.2"/>
    <row r="6411" customFormat="1" ht="16" customHeight="1" x14ac:dyDescent="0.2"/>
    <row r="6412" customFormat="1" ht="16" customHeight="1" x14ac:dyDescent="0.2"/>
    <row r="6413" customFormat="1" ht="16" customHeight="1" x14ac:dyDescent="0.2"/>
    <row r="6414" customFormat="1" ht="16" customHeight="1" x14ac:dyDescent="0.2"/>
    <row r="6415" customFormat="1" ht="16" customHeight="1" x14ac:dyDescent="0.2"/>
    <row r="6416" customFormat="1" ht="16" customHeight="1" x14ac:dyDescent="0.2"/>
    <row r="6417" customFormat="1" ht="16" customHeight="1" x14ac:dyDescent="0.2"/>
    <row r="6418" customFormat="1" ht="16" customHeight="1" x14ac:dyDescent="0.2"/>
    <row r="6419" customFormat="1" ht="16" customHeight="1" x14ac:dyDescent="0.2"/>
    <row r="6420" customFormat="1" ht="16" customHeight="1" x14ac:dyDescent="0.2"/>
    <row r="6421" customFormat="1" ht="16" customHeight="1" x14ac:dyDescent="0.2"/>
    <row r="6422" customFormat="1" ht="16" customHeight="1" x14ac:dyDescent="0.2"/>
    <row r="6423" customFormat="1" ht="16" customHeight="1" x14ac:dyDescent="0.2"/>
    <row r="6424" customFormat="1" ht="16" customHeight="1" x14ac:dyDescent="0.2"/>
    <row r="6425" customFormat="1" ht="16" customHeight="1" x14ac:dyDescent="0.2"/>
    <row r="6426" customFormat="1" ht="16" customHeight="1" x14ac:dyDescent="0.2"/>
    <row r="6427" customFormat="1" ht="16" customHeight="1" x14ac:dyDescent="0.2"/>
    <row r="6428" customFormat="1" ht="16" customHeight="1" x14ac:dyDescent="0.2"/>
    <row r="6429" customFormat="1" ht="16" customHeight="1" x14ac:dyDescent="0.2"/>
    <row r="6430" customFormat="1" ht="16" customHeight="1" x14ac:dyDescent="0.2"/>
    <row r="6431" customFormat="1" ht="16" customHeight="1" x14ac:dyDescent="0.2"/>
    <row r="6432" customFormat="1" ht="16" customHeight="1" x14ac:dyDescent="0.2"/>
    <row r="6433" customFormat="1" ht="16" customHeight="1" x14ac:dyDescent="0.2"/>
    <row r="6434" customFormat="1" ht="16" customHeight="1" x14ac:dyDescent="0.2"/>
    <row r="6435" customFormat="1" ht="16" customHeight="1" x14ac:dyDescent="0.2"/>
    <row r="6436" customFormat="1" ht="16" customHeight="1" x14ac:dyDescent="0.2"/>
    <row r="6437" customFormat="1" ht="16" customHeight="1" x14ac:dyDescent="0.2"/>
    <row r="6438" customFormat="1" ht="16" customHeight="1" x14ac:dyDescent="0.2"/>
    <row r="6439" customFormat="1" ht="16" customHeight="1" x14ac:dyDescent="0.2"/>
    <row r="6440" customFormat="1" ht="16" customHeight="1" x14ac:dyDescent="0.2"/>
    <row r="6441" customFormat="1" ht="16" customHeight="1" x14ac:dyDescent="0.2"/>
    <row r="6442" customFormat="1" ht="16" customHeight="1" x14ac:dyDescent="0.2"/>
    <row r="6443" customFormat="1" ht="16" customHeight="1" x14ac:dyDescent="0.2"/>
    <row r="6444" customFormat="1" ht="16" customHeight="1" x14ac:dyDescent="0.2"/>
    <row r="6445" customFormat="1" ht="16" customHeight="1" x14ac:dyDescent="0.2"/>
    <row r="6446" customFormat="1" ht="16" customHeight="1" x14ac:dyDescent="0.2"/>
    <row r="6447" customFormat="1" ht="16" customHeight="1" x14ac:dyDescent="0.2"/>
    <row r="6448" customFormat="1" ht="16" customHeight="1" x14ac:dyDescent="0.2"/>
    <row r="6449" customFormat="1" ht="16" customHeight="1" x14ac:dyDescent="0.2"/>
    <row r="6450" customFormat="1" ht="16" customHeight="1" x14ac:dyDescent="0.2"/>
    <row r="6451" customFormat="1" ht="16" customHeight="1" x14ac:dyDescent="0.2"/>
    <row r="6452" customFormat="1" ht="16" customHeight="1" x14ac:dyDescent="0.2"/>
    <row r="6453" customFormat="1" ht="16" customHeight="1" x14ac:dyDescent="0.2"/>
    <row r="6454" customFormat="1" ht="16" customHeight="1" x14ac:dyDescent="0.2"/>
    <row r="6455" customFormat="1" ht="16" customHeight="1" x14ac:dyDescent="0.2"/>
    <row r="6456" customFormat="1" ht="16" customHeight="1" x14ac:dyDescent="0.2"/>
    <row r="6457" customFormat="1" ht="16" customHeight="1" x14ac:dyDescent="0.2"/>
    <row r="6458" customFormat="1" ht="16" customHeight="1" x14ac:dyDescent="0.2"/>
    <row r="6459" customFormat="1" ht="16" customHeight="1" x14ac:dyDescent="0.2"/>
    <row r="6460" customFormat="1" ht="16" customHeight="1" x14ac:dyDescent="0.2"/>
    <row r="6461" customFormat="1" ht="16" customHeight="1" x14ac:dyDescent="0.2"/>
    <row r="6462" customFormat="1" ht="16" customHeight="1" x14ac:dyDescent="0.2"/>
    <row r="6463" customFormat="1" ht="16" customHeight="1" x14ac:dyDescent="0.2"/>
    <row r="6464" customFormat="1" ht="16" customHeight="1" x14ac:dyDescent="0.2"/>
    <row r="6465" customFormat="1" ht="16" customHeight="1" x14ac:dyDescent="0.2"/>
    <row r="6466" customFormat="1" ht="16" customHeight="1" x14ac:dyDescent="0.2"/>
    <row r="6467" customFormat="1" ht="16" customHeight="1" x14ac:dyDescent="0.2"/>
    <row r="6468" customFormat="1" ht="16" customHeight="1" x14ac:dyDescent="0.2"/>
    <row r="6469" customFormat="1" ht="16" customHeight="1" x14ac:dyDescent="0.2"/>
    <row r="6470" customFormat="1" ht="16" customHeight="1" x14ac:dyDescent="0.2"/>
    <row r="6471" customFormat="1" ht="16" customHeight="1" x14ac:dyDescent="0.2"/>
    <row r="6472" customFormat="1" ht="16" customHeight="1" x14ac:dyDescent="0.2"/>
    <row r="6473" customFormat="1" ht="16" customHeight="1" x14ac:dyDescent="0.2"/>
    <row r="6474" customFormat="1" ht="16" customHeight="1" x14ac:dyDescent="0.2"/>
    <row r="6475" customFormat="1" ht="16" customHeight="1" x14ac:dyDescent="0.2"/>
    <row r="6476" customFormat="1" ht="16" customHeight="1" x14ac:dyDescent="0.2"/>
    <row r="6477" customFormat="1" ht="16" customHeight="1" x14ac:dyDescent="0.2"/>
    <row r="6478" customFormat="1" ht="16" customHeight="1" x14ac:dyDescent="0.2"/>
    <row r="6479" customFormat="1" ht="16" customHeight="1" x14ac:dyDescent="0.2"/>
    <row r="6480" customFormat="1" ht="16" customHeight="1" x14ac:dyDescent="0.2"/>
    <row r="6481" customFormat="1" ht="16" customHeight="1" x14ac:dyDescent="0.2"/>
    <row r="6482" customFormat="1" ht="16" customHeight="1" x14ac:dyDescent="0.2"/>
    <row r="6483" customFormat="1" ht="16" customHeight="1" x14ac:dyDescent="0.2"/>
    <row r="6484" customFormat="1" ht="16" customHeight="1" x14ac:dyDescent="0.2"/>
    <row r="6485" customFormat="1" ht="16" customHeight="1" x14ac:dyDescent="0.2"/>
    <row r="6486" customFormat="1" ht="16" customHeight="1" x14ac:dyDescent="0.2"/>
    <row r="6487" customFormat="1" ht="16" customHeight="1" x14ac:dyDescent="0.2"/>
    <row r="6488" customFormat="1" ht="16" customHeight="1" x14ac:dyDescent="0.2"/>
    <row r="6489" customFormat="1" ht="16" customHeight="1" x14ac:dyDescent="0.2"/>
    <row r="6490" customFormat="1" ht="16" customHeight="1" x14ac:dyDescent="0.2"/>
    <row r="6491" customFormat="1" ht="16" customHeight="1" x14ac:dyDescent="0.2"/>
    <row r="6492" customFormat="1" ht="16" customHeight="1" x14ac:dyDescent="0.2"/>
    <row r="6493" customFormat="1" ht="16" customHeight="1" x14ac:dyDescent="0.2"/>
    <row r="6494" customFormat="1" ht="16" customHeight="1" x14ac:dyDescent="0.2"/>
    <row r="6495" customFormat="1" ht="16" customHeight="1" x14ac:dyDescent="0.2"/>
    <row r="6496" customFormat="1" ht="16" customHeight="1" x14ac:dyDescent="0.2"/>
    <row r="6497" customFormat="1" ht="16" customHeight="1" x14ac:dyDescent="0.2"/>
    <row r="6498" customFormat="1" ht="16" customHeight="1" x14ac:dyDescent="0.2"/>
    <row r="6499" customFormat="1" ht="16" customHeight="1" x14ac:dyDescent="0.2"/>
    <row r="6500" customFormat="1" ht="16" customHeight="1" x14ac:dyDescent="0.2"/>
    <row r="6501" customFormat="1" ht="16" customHeight="1" x14ac:dyDescent="0.2"/>
    <row r="6502" customFormat="1" ht="16" customHeight="1" x14ac:dyDescent="0.2"/>
    <row r="6503" customFormat="1" ht="16" customHeight="1" x14ac:dyDescent="0.2"/>
    <row r="6504" customFormat="1" ht="16" customHeight="1" x14ac:dyDescent="0.2"/>
    <row r="6505" customFormat="1" ht="16" customHeight="1" x14ac:dyDescent="0.2"/>
    <row r="6506" customFormat="1" ht="16" customHeight="1" x14ac:dyDescent="0.2"/>
    <row r="6507" customFormat="1" ht="16" customHeight="1" x14ac:dyDescent="0.2"/>
    <row r="6508" customFormat="1" ht="16" customHeight="1" x14ac:dyDescent="0.2"/>
    <row r="6509" customFormat="1" ht="16" customHeight="1" x14ac:dyDescent="0.2"/>
    <row r="6510" customFormat="1" ht="16" customHeight="1" x14ac:dyDescent="0.2"/>
    <row r="6511" customFormat="1" ht="16" customHeight="1" x14ac:dyDescent="0.2"/>
    <row r="6512" customFormat="1" ht="16" customHeight="1" x14ac:dyDescent="0.2"/>
    <row r="6513" customFormat="1" ht="16" customHeight="1" x14ac:dyDescent="0.2"/>
    <row r="6514" customFormat="1" ht="16" customHeight="1" x14ac:dyDescent="0.2"/>
    <row r="6515" customFormat="1" ht="16" customHeight="1" x14ac:dyDescent="0.2"/>
    <row r="6516" customFormat="1" ht="16" customHeight="1" x14ac:dyDescent="0.2"/>
    <row r="6517" customFormat="1" ht="16" customHeight="1" x14ac:dyDescent="0.2"/>
    <row r="6518" customFormat="1" ht="16" customHeight="1" x14ac:dyDescent="0.2"/>
    <row r="6519" customFormat="1" ht="16" customHeight="1" x14ac:dyDescent="0.2"/>
    <row r="6520" customFormat="1" ht="16" customHeight="1" x14ac:dyDescent="0.2"/>
    <row r="6521" customFormat="1" ht="16" customHeight="1" x14ac:dyDescent="0.2"/>
    <row r="6522" customFormat="1" ht="16" customHeight="1" x14ac:dyDescent="0.2"/>
    <row r="6523" customFormat="1" ht="16" customHeight="1" x14ac:dyDescent="0.2"/>
    <row r="6524" customFormat="1" ht="16" customHeight="1" x14ac:dyDescent="0.2"/>
    <row r="6525" customFormat="1" ht="16" customHeight="1" x14ac:dyDescent="0.2"/>
    <row r="6526" customFormat="1" ht="16" customHeight="1" x14ac:dyDescent="0.2"/>
    <row r="6527" customFormat="1" ht="16" customHeight="1" x14ac:dyDescent="0.2"/>
    <row r="6528" customFormat="1" ht="16" customHeight="1" x14ac:dyDescent="0.2"/>
    <row r="6529" customFormat="1" ht="16" customHeight="1" x14ac:dyDescent="0.2"/>
    <row r="6530" customFormat="1" ht="16" customHeight="1" x14ac:dyDescent="0.2"/>
    <row r="6531" customFormat="1" ht="16" customHeight="1" x14ac:dyDescent="0.2"/>
    <row r="6532" customFormat="1" ht="16" customHeight="1" x14ac:dyDescent="0.2"/>
    <row r="6533" customFormat="1" ht="16" customHeight="1" x14ac:dyDescent="0.2"/>
    <row r="6534" customFormat="1" ht="16" customHeight="1" x14ac:dyDescent="0.2"/>
    <row r="6535" customFormat="1" ht="16" customHeight="1" x14ac:dyDescent="0.2"/>
    <row r="6536" customFormat="1" ht="16" customHeight="1" x14ac:dyDescent="0.2"/>
    <row r="6537" customFormat="1" ht="16" customHeight="1" x14ac:dyDescent="0.2"/>
    <row r="6538" customFormat="1" ht="16" customHeight="1" x14ac:dyDescent="0.2"/>
    <row r="6539" customFormat="1" ht="16" customHeight="1" x14ac:dyDescent="0.2"/>
    <row r="6540" customFormat="1" ht="16" customHeight="1" x14ac:dyDescent="0.2"/>
    <row r="6541" customFormat="1" ht="16" customHeight="1" x14ac:dyDescent="0.2"/>
    <row r="6542" customFormat="1" ht="16" customHeight="1" x14ac:dyDescent="0.2"/>
    <row r="6543" customFormat="1" ht="16" customHeight="1" x14ac:dyDescent="0.2"/>
    <row r="6544" customFormat="1" ht="16" customHeight="1" x14ac:dyDescent="0.2"/>
    <row r="6545" customFormat="1" ht="16" customHeight="1" x14ac:dyDescent="0.2"/>
    <row r="6546" customFormat="1" ht="16" customHeight="1" x14ac:dyDescent="0.2"/>
    <row r="6547" customFormat="1" ht="16" customHeight="1" x14ac:dyDescent="0.2"/>
    <row r="6548" customFormat="1" ht="16" customHeight="1" x14ac:dyDescent="0.2"/>
    <row r="6549" customFormat="1" ht="16" customHeight="1" x14ac:dyDescent="0.2"/>
    <row r="6550" customFormat="1" ht="16" customHeight="1" x14ac:dyDescent="0.2"/>
    <row r="6551" customFormat="1" ht="16" customHeight="1" x14ac:dyDescent="0.2"/>
    <row r="6552" customFormat="1" ht="16" customHeight="1" x14ac:dyDescent="0.2"/>
    <row r="6553" customFormat="1" ht="16" customHeight="1" x14ac:dyDescent="0.2"/>
    <row r="6554" customFormat="1" ht="16" customHeight="1" x14ac:dyDescent="0.2"/>
    <row r="6555" customFormat="1" ht="16" customHeight="1" x14ac:dyDescent="0.2"/>
    <row r="6556" customFormat="1" ht="16" customHeight="1" x14ac:dyDescent="0.2"/>
    <row r="6557" customFormat="1" ht="16" customHeight="1" x14ac:dyDescent="0.2"/>
    <row r="6558" customFormat="1" ht="16" customHeight="1" x14ac:dyDescent="0.2"/>
    <row r="6559" customFormat="1" ht="16" customHeight="1" x14ac:dyDescent="0.2"/>
    <row r="6560" customFormat="1" ht="16" customHeight="1" x14ac:dyDescent="0.2"/>
    <row r="6561" customFormat="1" ht="16" customHeight="1" x14ac:dyDescent="0.2"/>
    <row r="6562" customFormat="1" ht="16" customHeight="1" x14ac:dyDescent="0.2"/>
    <row r="6563" customFormat="1" ht="16" customHeight="1" x14ac:dyDescent="0.2"/>
    <row r="6564" customFormat="1" ht="16" customHeight="1" x14ac:dyDescent="0.2"/>
    <row r="6565" customFormat="1" ht="16" customHeight="1" x14ac:dyDescent="0.2"/>
    <row r="6566" customFormat="1" ht="16" customHeight="1" x14ac:dyDescent="0.2"/>
    <row r="6567" customFormat="1" ht="16" customHeight="1" x14ac:dyDescent="0.2"/>
    <row r="6568" customFormat="1" ht="16" customHeight="1" x14ac:dyDescent="0.2"/>
    <row r="6569" customFormat="1" ht="16" customHeight="1" x14ac:dyDescent="0.2"/>
    <row r="6570" customFormat="1" ht="16" customHeight="1" x14ac:dyDescent="0.2"/>
    <row r="6571" customFormat="1" ht="16" customHeight="1" x14ac:dyDescent="0.2"/>
    <row r="6572" customFormat="1" ht="16" customHeight="1" x14ac:dyDescent="0.2"/>
    <row r="6573" customFormat="1" ht="16" customHeight="1" x14ac:dyDescent="0.2"/>
    <row r="6574" customFormat="1" ht="16" customHeight="1" x14ac:dyDescent="0.2"/>
    <row r="6575" customFormat="1" ht="16" customHeight="1" x14ac:dyDescent="0.2"/>
    <row r="6576" customFormat="1" ht="16" customHeight="1" x14ac:dyDescent="0.2"/>
    <row r="6577" customFormat="1" ht="16" customHeight="1" x14ac:dyDescent="0.2"/>
    <row r="6578" customFormat="1" ht="16" customHeight="1" x14ac:dyDescent="0.2"/>
    <row r="6579" customFormat="1" ht="16" customHeight="1" x14ac:dyDescent="0.2"/>
    <row r="6580" customFormat="1" ht="16" customHeight="1" x14ac:dyDescent="0.2"/>
    <row r="6581" customFormat="1" ht="16" customHeight="1" x14ac:dyDescent="0.2"/>
    <row r="6582" customFormat="1" ht="16" customHeight="1" x14ac:dyDescent="0.2"/>
    <row r="6583" customFormat="1" ht="16" customHeight="1" x14ac:dyDescent="0.2"/>
    <row r="6584" customFormat="1" ht="16" customHeight="1" x14ac:dyDescent="0.2"/>
    <row r="6585" customFormat="1" ht="16" customHeight="1" x14ac:dyDescent="0.2"/>
    <row r="6586" customFormat="1" ht="16" customHeight="1" x14ac:dyDescent="0.2"/>
    <row r="6587" customFormat="1" ht="16" customHeight="1" x14ac:dyDescent="0.2"/>
    <row r="6588" customFormat="1" ht="16" customHeight="1" x14ac:dyDescent="0.2"/>
    <row r="6589" customFormat="1" ht="16" customHeight="1" x14ac:dyDescent="0.2"/>
    <row r="6590" customFormat="1" ht="16" customHeight="1" x14ac:dyDescent="0.2"/>
    <row r="6591" customFormat="1" ht="16" customHeight="1" x14ac:dyDescent="0.2"/>
    <row r="6592" customFormat="1" ht="16" customHeight="1" x14ac:dyDescent="0.2"/>
    <row r="6593" customFormat="1" ht="16" customHeight="1" x14ac:dyDescent="0.2"/>
    <row r="6594" customFormat="1" ht="16" customHeight="1" x14ac:dyDescent="0.2"/>
    <row r="6595" customFormat="1" ht="16" customHeight="1" x14ac:dyDescent="0.2"/>
    <row r="6596" customFormat="1" ht="16" customHeight="1" x14ac:dyDescent="0.2"/>
    <row r="6597" customFormat="1" ht="16" customHeight="1" x14ac:dyDescent="0.2"/>
    <row r="6598" customFormat="1" ht="16" customHeight="1" x14ac:dyDescent="0.2"/>
    <row r="6599" customFormat="1" ht="16" customHeight="1" x14ac:dyDescent="0.2"/>
    <row r="6600" customFormat="1" ht="16" customHeight="1" x14ac:dyDescent="0.2"/>
    <row r="6601" customFormat="1" ht="16" customHeight="1" x14ac:dyDescent="0.2"/>
    <row r="6602" customFormat="1" ht="16" customHeight="1" x14ac:dyDescent="0.2"/>
    <row r="6603" customFormat="1" ht="16" customHeight="1" x14ac:dyDescent="0.2"/>
    <row r="6604" customFormat="1" ht="16" customHeight="1" x14ac:dyDescent="0.2"/>
    <row r="6605" customFormat="1" ht="16" customHeight="1" x14ac:dyDescent="0.2"/>
    <row r="6606" customFormat="1" ht="16" customHeight="1" x14ac:dyDescent="0.2"/>
    <row r="6607" customFormat="1" ht="16" customHeight="1" x14ac:dyDescent="0.2"/>
    <row r="6608" customFormat="1" ht="16" customHeight="1" x14ac:dyDescent="0.2"/>
    <row r="6609" customFormat="1" ht="16" customHeight="1" x14ac:dyDescent="0.2"/>
    <row r="6610" customFormat="1" ht="16" customHeight="1" x14ac:dyDescent="0.2"/>
    <row r="6611" customFormat="1" ht="16" customHeight="1" x14ac:dyDescent="0.2"/>
    <row r="6612" customFormat="1" ht="16" customHeight="1" x14ac:dyDescent="0.2"/>
    <row r="6613" customFormat="1" ht="16" customHeight="1" x14ac:dyDescent="0.2"/>
    <row r="6614" customFormat="1" ht="16" customHeight="1" x14ac:dyDescent="0.2"/>
    <row r="6615" customFormat="1" ht="16" customHeight="1" x14ac:dyDescent="0.2"/>
    <row r="6616" customFormat="1" ht="16" customHeight="1" x14ac:dyDescent="0.2"/>
    <row r="6617" customFormat="1" ht="16" customHeight="1" x14ac:dyDescent="0.2"/>
    <row r="6618" customFormat="1" ht="16" customHeight="1" x14ac:dyDescent="0.2"/>
    <row r="6619" customFormat="1" ht="16" customHeight="1" x14ac:dyDescent="0.2"/>
    <row r="6620" customFormat="1" ht="16" customHeight="1" x14ac:dyDescent="0.2"/>
    <row r="6621" customFormat="1" ht="16" customHeight="1" x14ac:dyDescent="0.2"/>
    <row r="6622" customFormat="1" ht="16" customHeight="1" x14ac:dyDescent="0.2"/>
    <row r="6623" customFormat="1" ht="16" customHeight="1" x14ac:dyDescent="0.2"/>
    <row r="6624" customFormat="1" ht="16" customHeight="1" x14ac:dyDescent="0.2"/>
    <row r="6625" customFormat="1" ht="16" customHeight="1" x14ac:dyDescent="0.2"/>
    <row r="6626" customFormat="1" ht="16" customHeight="1" x14ac:dyDescent="0.2"/>
    <row r="6627" customFormat="1" ht="16" customHeight="1" x14ac:dyDescent="0.2"/>
    <row r="6628" customFormat="1" ht="16" customHeight="1" x14ac:dyDescent="0.2"/>
    <row r="6629" customFormat="1" ht="16" customHeight="1" x14ac:dyDescent="0.2"/>
    <row r="6630" customFormat="1" ht="16" customHeight="1" x14ac:dyDescent="0.2"/>
    <row r="6631" customFormat="1" ht="16" customHeight="1" x14ac:dyDescent="0.2"/>
    <row r="6632" customFormat="1" ht="16" customHeight="1" x14ac:dyDescent="0.2"/>
    <row r="6633" customFormat="1" ht="16" customHeight="1" x14ac:dyDescent="0.2"/>
    <row r="6634" customFormat="1" ht="16" customHeight="1" x14ac:dyDescent="0.2"/>
    <row r="6635" customFormat="1" ht="16" customHeight="1" x14ac:dyDescent="0.2"/>
    <row r="6636" customFormat="1" ht="16" customHeight="1" x14ac:dyDescent="0.2"/>
    <row r="6637" customFormat="1" ht="16" customHeight="1" x14ac:dyDescent="0.2"/>
    <row r="6638" customFormat="1" ht="16" customHeight="1" x14ac:dyDescent="0.2"/>
    <row r="6639" customFormat="1" ht="16" customHeight="1" x14ac:dyDescent="0.2"/>
    <row r="6640" customFormat="1" ht="16" customHeight="1" x14ac:dyDescent="0.2"/>
    <row r="6641" customFormat="1" ht="16" customHeight="1" x14ac:dyDescent="0.2"/>
    <row r="6642" customFormat="1" ht="16" customHeight="1" x14ac:dyDescent="0.2"/>
    <row r="6643" customFormat="1" ht="16" customHeight="1" x14ac:dyDescent="0.2"/>
    <row r="6644" customFormat="1" ht="16" customHeight="1" x14ac:dyDescent="0.2"/>
    <row r="6645" customFormat="1" ht="16" customHeight="1" x14ac:dyDescent="0.2"/>
    <row r="6646" customFormat="1" ht="16" customHeight="1" x14ac:dyDescent="0.2"/>
    <row r="6647" customFormat="1" ht="16" customHeight="1" x14ac:dyDescent="0.2"/>
    <row r="6648" customFormat="1" ht="16" customHeight="1" x14ac:dyDescent="0.2"/>
    <row r="6649" customFormat="1" ht="16" customHeight="1" x14ac:dyDescent="0.2"/>
    <row r="6650" customFormat="1" ht="16" customHeight="1" x14ac:dyDescent="0.2"/>
    <row r="6651" customFormat="1" ht="16" customHeight="1" x14ac:dyDescent="0.2"/>
    <row r="6652" customFormat="1" ht="16" customHeight="1" x14ac:dyDescent="0.2"/>
    <row r="6653" customFormat="1" ht="16" customHeight="1" x14ac:dyDescent="0.2"/>
    <row r="6654" customFormat="1" ht="16" customHeight="1" x14ac:dyDescent="0.2"/>
    <row r="6655" customFormat="1" ht="16" customHeight="1" x14ac:dyDescent="0.2"/>
    <row r="6656" customFormat="1" ht="16" customHeight="1" x14ac:dyDescent="0.2"/>
    <row r="6657" customFormat="1" ht="16" customHeight="1" x14ac:dyDescent="0.2"/>
    <row r="6658" customFormat="1" ht="16" customHeight="1" x14ac:dyDescent="0.2"/>
    <row r="6659" customFormat="1" ht="16" customHeight="1" x14ac:dyDescent="0.2"/>
    <row r="6660" customFormat="1" ht="16" customHeight="1" x14ac:dyDescent="0.2"/>
    <row r="6661" customFormat="1" ht="16" customHeight="1" x14ac:dyDescent="0.2"/>
    <row r="6662" customFormat="1" ht="16" customHeight="1" x14ac:dyDescent="0.2"/>
    <row r="6663" customFormat="1" ht="16" customHeight="1" x14ac:dyDescent="0.2"/>
    <row r="6664" customFormat="1" ht="16" customHeight="1" x14ac:dyDescent="0.2"/>
    <row r="6665" customFormat="1" ht="16" customHeight="1" x14ac:dyDescent="0.2"/>
    <row r="6666" customFormat="1" ht="16" customHeight="1" x14ac:dyDescent="0.2"/>
    <row r="6667" customFormat="1" ht="16" customHeight="1" x14ac:dyDescent="0.2"/>
    <row r="6668" customFormat="1" ht="16" customHeight="1" x14ac:dyDescent="0.2"/>
    <row r="6669" customFormat="1" ht="16" customHeight="1" x14ac:dyDescent="0.2"/>
    <row r="6670" customFormat="1" ht="16" customHeight="1" x14ac:dyDescent="0.2"/>
    <row r="6671" customFormat="1" ht="16" customHeight="1" x14ac:dyDescent="0.2"/>
    <row r="6672" customFormat="1" ht="16" customHeight="1" x14ac:dyDescent="0.2"/>
    <row r="6673" customFormat="1" ht="16" customHeight="1" x14ac:dyDescent="0.2"/>
    <row r="6674" customFormat="1" ht="16" customHeight="1" x14ac:dyDescent="0.2"/>
    <row r="6675" customFormat="1" ht="16" customHeight="1" x14ac:dyDescent="0.2"/>
    <row r="6676" customFormat="1" ht="16" customHeight="1" x14ac:dyDescent="0.2"/>
    <row r="6677" customFormat="1" ht="16" customHeight="1" x14ac:dyDescent="0.2"/>
    <row r="6678" customFormat="1" ht="16" customHeight="1" x14ac:dyDescent="0.2"/>
    <row r="6679" customFormat="1" ht="16" customHeight="1" x14ac:dyDescent="0.2"/>
    <row r="6680" customFormat="1" ht="16" customHeight="1" x14ac:dyDescent="0.2"/>
    <row r="6681" customFormat="1" ht="16" customHeight="1" x14ac:dyDescent="0.2"/>
    <row r="6682" customFormat="1" ht="16" customHeight="1" x14ac:dyDescent="0.2"/>
    <row r="6683" customFormat="1" ht="16" customHeight="1" x14ac:dyDescent="0.2"/>
    <row r="6684" customFormat="1" ht="16" customHeight="1" x14ac:dyDescent="0.2"/>
    <row r="6685" customFormat="1" ht="16" customHeight="1" x14ac:dyDescent="0.2"/>
    <row r="6686" customFormat="1" ht="16" customHeight="1" x14ac:dyDescent="0.2"/>
    <row r="6687" customFormat="1" ht="16" customHeight="1" x14ac:dyDescent="0.2"/>
    <row r="6688" customFormat="1" ht="16" customHeight="1" x14ac:dyDescent="0.2"/>
    <row r="6689" customFormat="1" ht="16" customHeight="1" x14ac:dyDescent="0.2"/>
    <row r="6690" customFormat="1" ht="16" customHeight="1" x14ac:dyDescent="0.2"/>
    <row r="6691" customFormat="1" ht="16" customHeight="1" x14ac:dyDescent="0.2"/>
    <row r="6692" customFormat="1" ht="16" customHeight="1" x14ac:dyDescent="0.2"/>
    <row r="6693" customFormat="1" ht="16" customHeight="1" x14ac:dyDescent="0.2"/>
    <row r="6694" customFormat="1" ht="16" customHeight="1" x14ac:dyDescent="0.2"/>
    <row r="6695" customFormat="1" ht="16" customHeight="1" x14ac:dyDescent="0.2"/>
    <row r="6696" customFormat="1" ht="16" customHeight="1" x14ac:dyDescent="0.2"/>
    <row r="6697" customFormat="1" ht="16" customHeight="1" x14ac:dyDescent="0.2"/>
    <row r="6698" customFormat="1" ht="16" customHeight="1" x14ac:dyDescent="0.2"/>
    <row r="6699" customFormat="1" ht="16" customHeight="1" x14ac:dyDescent="0.2"/>
    <row r="6700" customFormat="1" ht="16" customHeight="1" x14ac:dyDescent="0.2"/>
    <row r="6701" customFormat="1" ht="16" customHeight="1" x14ac:dyDescent="0.2"/>
    <row r="6702" customFormat="1" ht="16" customHeight="1" x14ac:dyDescent="0.2"/>
    <row r="6703" customFormat="1" ht="16" customHeight="1" x14ac:dyDescent="0.2"/>
    <row r="6704" customFormat="1" ht="16" customHeight="1" x14ac:dyDescent="0.2"/>
    <row r="6705" customFormat="1" ht="16" customHeight="1" x14ac:dyDescent="0.2"/>
    <row r="6706" customFormat="1" ht="16" customHeight="1" x14ac:dyDescent="0.2"/>
    <row r="6707" customFormat="1" ht="16" customHeight="1" x14ac:dyDescent="0.2"/>
    <row r="6708" customFormat="1" ht="16" customHeight="1" x14ac:dyDescent="0.2"/>
    <row r="6709" customFormat="1" ht="16" customHeight="1" x14ac:dyDescent="0.2"/>
    <row r="6710" customFormat="1" ht="16" customHeight="1" x14ac:dyDescent="0.2"/>
    <row r="6711" customFormat="1" ht="16" customHeight="1" x14ac:dyDescent="0.2"/>
    <row r="6712" customFormat="1" ht="16" customHeight="1" x14ac:dyDescent="0.2"/>
    <row r="6713" customFormat="1" ht="16" customHeight="1" x14ac:dyDescent="0.2"/>
    <row r="6714" customFormat="1" ht="16" customHeight="1" x14ac:dyDescent="0.2"/>
    <row r="6715" customFormat="1" ht="16" customHeight="1" x14ac:dyDescent="0.2"/>
    <row r="6716" customFormat="1" ht="16" customHeight="1" x14ac:dyDescent="0.2"/>
    <row r="6717" customFormat="1" ht="16" customHeight="1" x14ac:dyDescent="0.2"/>
    <row r="6718" customFormat="1" ht="16" customHeight="1" x14ac:dyDescent="0.2"/>
    <row r="6719" customFormat="1" ht="16" customHeight="1" x14ac:dyDescent="0.2"/>
    <row r="6720" customFormat="1" ht="16" customHeight="1" x14ac:dyDescent="0.2"/>
    <row r="6721" customFormat="1" ht="16" customHeight="1" x14ac:dyDescent="0.2"/>
    <row r="6722" customFormat="1" ht="16" customHeight="1" x14ac:dyDescent="0.2"/>
    <row r="6723" customFormat="1" ht="16" customHeight="1" x14ac:dyDescent="0.2"/>
    <row r="6724" customFormat="1" ht="16" customHeight="1" x14ac:dyDescent="0.2"/>
    <row r="6725" customFormat="1" ht="16" customHeight="1" x14ac:dyDescent="0.2"/>
    <row r="6726" customFormat="1" ht="16" customHeight="1" x14ac:dyDescent="0.2"/>
    <row r="6727" customFormat="1" ht="16" customHeight="1" x14ac:dyDescent="0.2"/>
    <row r="6728" customFormat="1" ht="16" customHeight="1" x14ac:dyDescent="0.2"/>
    <row r="6729" customFormat="1" ht="16" customHeight="1" x14ac:dyDescent="0.2"/>
    <row r="6730" customFormat="1" ht="16" customHeight="1" x14ac:dyDescent="0.2"/>
    <row r="6731" customFormat="1" ht="16" customHeight="1" x14ac:dyDescent="0.2"/>
    <row r="6732" customFormat="1" ht="16" customHeight="1" x14ac:dyDescent="0.2"/>
    <row r="6733" customFormat="1" ht="16" customHeight="1" x14ac:dyDescent="0.2"/>
    <row r="6734" customFormat="1" ht="16" customHeight="1" x14ac:dyDescent="0.2"/>
    <row r="6735" customFormat="1" ht="16" customHeight="1" x14ac:dyDescent="0.2"/>
    <row r="6736" customFormat="1" ht="16" customHeight="1" x14ac:dyDescent="0.2"/>
    <row r="6737" customFormat="1" ht="16" customHeight="1" x14ac:dyDescent="0.2"/>
    <row r="6738" customFormat="1" ht="16" customHeight="1" x14ac:dyDescent="0.2"/>
    <row r="6739" customFormat="1" ht="16" customHeight="1" x14ac:dyDescent="0.2"/>
    <row r="6740" customFormat="1" ht="16" customHeight="1" x14ac:dyDescent="0.2"/>
    <row r="6741" customFormat="1" ht="16" customHeight="1" x14ac:dyDescent="0.2"/>
    <row r="6742" customFormat="1" ht="16" customHeight="1" x14ac:dyDescent="0.2"/>
    <row r="6743" customFormat="1" ht="16" customHeight="1" x14ac:dyDescent="0.2"/>
    <row r="6744" customFormat="1" ht="16" customHeight="1" x14ac:dyDescent="0.2"/>
    <row r="6745" customFormat="1" ht="16" customHeight="1" x14ac:dyDescent="0.2"/>
    <row r="6746" customFormat="1" ht="16" customHeight="1" x14ac:dyDescent="0.2"/>
    <row r="6747" customFormat="1" ht="16" customHeight="1" x14ac:dyDescent="0.2"/>
    <row r="6748" customFormat="1" ht="16" customHeight="1" x14ac:dyDescent="0.2"/>
    <row r="6749" customFormat="1" ht="16" customHeight="1" x14ac:dyDescent="0.2"/>
    <row r="6750" customFormat="1" ht="16" customHeight="1" x14ac:dyDescent="0.2"/>
    <row r="6751" customFormat="1" ht="16" customHeight="1" x14ac:dyDescent="0.2"/>
    <row r="6752" customFormat="1" ht="16" customHeight="1" x14ac:dyDescent="0.2"/>
    <row r="6753" customFormat="1" ht="16" customHeight="1" x14ac:dyDescent="0.2"/>
    <row r="6754" customFormat="1" ht="16" customHeight="1" x14ac:dyDescent="0.2"/>
    <row r="6755" customFormat="1" ht="16" customHeight="1" x14ac:dyDescent="0.2"/>
    <row r="6756" customFormat="1" ht="16" customHeight="1" x14ac:dyDescent="0.2"/>
    <row r="6757" customFormat="1" ht="16" customHeight="1" x14ac:dyDescent="0.2"/>
    <row r="6758" customFormat="1" ht="16" customHeight="1" x14ac:dyDescent="0.2"/>
    <row r="6759" customFormat="1" ht="16" customHeight="1" x14ac:dyDescent="0.2"/>
    <row r="6760" customFormat="1" ht="16" customHeight="1" x14ac:dyDescent="0.2"/>
    <row r="6761" customFormat="1" ht="16" customHeight="1" x14ac:dyDescent="0.2"/>
    <row r="6762" customFormat="1" ht="16" customHeight="1" x14ac:dyDescent="0.2"/>
    <row r="6763" customFormat="1" ht="16" customHeight="1" x14ac:dyDescent="0.2"/>
    <row r="6764" customFormat="1" ht="16" customHeight="1" x14ac:dyDescent="0.2"/>
    <row r="6765" customFormat="1" ht="16" customHeight="1" x14ac:dyDescent="0.2"/>
    <row r="6766" customFormat="1" ht="16" customHeight="1" x14ac:dyDescent="0.2"/>
    <row r="6767" customFormat="1" ht="16" customHeight="1" x14ac:dyDescent="0.2"/>
    <row r="6768" customFormat="1" ht="16" customHeight="1" x14ac:dyDescent="0.2"/>
    <row r="6769" customFormat="1" ht="16" customHeight="1" x14ac:dyDescent="0.2"/>
    <row r="6770" customFormat="1" ht="16" customHeight="1" x14ac:dyDescent="0.2"/>
    <row r="6771" customFormat="1" ht="16" customHeight="1" x14ac:dyDescent="0.2"/>
    <row r="6772" customFormat="1" ht="16" customHeight="1" x14ac:dyDescent="0.2"/>
    <row r="6773" customFormat="1" ht="16" customHeight="1" x14ac:dyDescent="0.2"/>
    <row r="6774" customFormat="1" ht="16" customHeight="1" x14ac:dyDescent="0.2"/>
    <row r="6775" customFormat="1" ht="16" customHeight="1" x14ac:dyDescent="0.2"/>
    <row r="6776" customFormat="1" ht="16" customHeight="1" x14ac:dyDescent="0.2"/>
    <row r="6777" customFormat="1" ht="16" customHeight="1" x14ac:dyDescent="0.2"/>
    <row r="6778" customFormat="1" ht="16" customHeight="1" x14ac:dyDescent="0.2"/>
    <row r="6779" customFormat="1" ht="16" customHeight="1" x14ac:dyDescent="0.2"/>
    <row r="6780" customFormat="1" ht="16" customHeight="1" x14ac:dyDescent="0.2"/>
    <row r="6781" customFormat="1" ht="16" customHeight="1" x14ac:dyDescent="0.2"/>
    <row r="6782" customFormat="1" ht="16" customHeight="1" x14ac:dyDescent="0.2"/>
    <row r="6783" customFormat="1" ht="16" customHeight="1" x14ac:dyDescent="0.2"/>
    <row r="6784" customFormat="1" ht="16" customHeight="1" x14ac:dyDescent="0.2"/>
    <row r="6785" customFormat="1" ht="16" customHeight="1" x14ac:dyDescent="0.2"/>
    <row r="6786" customFormat="1" ht="16" customHeight="1" x14ac:dyDescent="0.2"/>
    <row r="6787" customFormat="1" ht="16" customHeight="1" x14ac:dyDescent="0.2"/>
    <row r="6788" customFormat="1" ht="16" customHeight="1" x14ac:dyDescent="0.2"/>
    <row r="6789" customFormat="1" ht="16" customHeight="1" x14ac:dyDescent="0.2"/>
    <row r="6790" customFormat="1" ht="16" customHeight="1" x14ac:dyDescent="0.2"/>
    <row r="6791" customFormat="1" ht="16" customHeight="1" x14ac:dyDescent="0.2"/>
    <row r="6792" customFormat="1" ht="16" customHeight="1" x14ac:dyDescent="0.2"/>
    <row r="6793" customFormat="1" ht="16" customHeight="1" x14ac:dyDescent="0.2"/>
    <row r="6794" customFormat="1" ht="16" customHeight="1" x14ac:dyDescent="0.2"/>
    <row r="6795" customFormat="1" ht="16" customHeight="1" x14ac:dyDescent="0.2"/>
    <row r="6796" customFormat="1" ht="16" customHeight="1" x14ac:dyDescent="0.2"/>
    <row r="6797" customFormat="1" ht="16" customHeight="1" x14ac:dyDescent="0.2"/>
    <row r="6798" customFormat="1" ht="16" customHeight="1" x14ac:dyDescent="0.2"/>
    <row r="6799" customFormat="1" ht="16" customHeight="1" x14ac:dyDescent="0.2"/>
    <row r="6800" customFormat="1" ht="16" customHeight="1" x14ac:dyDescent="0.2"/>
    <row r="6801" customFormat="1" ht="16" customHeight="1" x14ac:dyDescent="0.2"/>
    <row r="6802" customFormat="1" ht="16" customHeight="1" x14ac:dyDescent="0.2"/>
    <row r="6803" customFormat="1" ht="16" customHeight="1" x14ac:dyDescent="0.2"/>
    <row r="6804" customFormat="1" ht="16" customHeight="1" x14ac:dyDescent="0.2"/>
    <row r="6805" customFormat="1" ht="16" customHeight="1" x14ac:dyDescent="0.2"/>
    <row r="6806" customFormat="1" ht="16" customHeight="1" x14ac:dyDescent="0.2"/>
    <row r="6807" customFormat="1" ht="16" customHeight="1" x14ac:dyDescent="0.2"/>
    <row r="6808" customFormat="1" ht="16" customHeight="1" x14ac:dyDescent="0.2"/>
    <row r="6809" customFormat="1" ht="16" customHeight="1" x14ac:dyDescent="0.2"/>
    <row r="6810" customFormat="1" ht="16" customHeight="1" x14ac:dyDescent="0.2"/>
    <row r="6811" customFormat="1" ht="16" customHeight="1" x14ac:dyDescent="0.2"/>
    <row r="6812" customFormat="1" ht="16" customHeight="1" x14ac:dyDescent="0.2"/>
    <row r="6813" customFormat="1" ht="16" customHeight="1" x14ac:dyDescent="0.2"/>
    <row r="6814" customFormat="1" ht="16" customHeight="1" x14ac:dyDescent="0.2"/>
    <row r="6815" customFormat="1" ht="16" customHeight="1" x14ac:dyDescent="0.2"/>
    <row r="6816" customFormat="1" ht="16" customHeight="1" x14ac:dyDescent="0.2"/>
    <row r="6817" customFormat="1" ht="16" customHeight="1" x14ac:dyDescent="0.2"/>
    <row r="6818" customFormat="1" ht="16" customHeight="1" x14ac:dyDescent="0.2"/>
    <row r="6819" customFormat="1" ht="16" customHeight="1" x14ac:dyDescent="0.2"/>
    <row r="6820" customFormat="1" ht="16" customHeight="1" x14ac:dyDescent="0.2"/>
    <row r="6821" customFormat="1" ht="16" customHeight="1" x14ac:dyDescent="0.2"/>
    <row r="6822" customFormat="1" ht="16" customHeight="1" x14ac:dyDescent="0.2"/>
    <row r="6823" customFormat="1" ht="16" customHeight="1" x14ac:dyDescent="0.2"/>
    <row r="6824" customFormat="1" ht="16" customHeight="1" x14ac:dyDescent="0.2"/>
    <row r="6825" customFormat="1" ht="16" customHeight="1" x14ac:dyDescent="0.2"/>
    <row r="6826" customFormat="1" ht="16" customHeight="1" x14ac:dyDescent="0.2"/>
    <row r="6827" customFormat="1" ht="16" customHeight="1" x14ac:dyDescent="0.2"/>
    <row r="6828" customFormat="1" ht="16" customHeight="1" x14ac:dyDescent="0.2"/>
    <row r="6829" customFormat="1" ht="16" customHeight="1" x14ac:dyDescent="0.2"/>
    <row r="6830" customFormat="1" ht="16" customHeight="1" x14ac:dyDescent="0.2"/>
    <row r="6831" customFormat="1" ht="16" customHeight="1" x14ac:dyDescent="0.2"/>
    <row r="6832" customFormat="1" ht="16" customHeight="1" x14ac:dyDescent="0.2"/>
    <row r="6833" customFormat="1" ht="16" customHeight="1" x14ac:dyDescent="0.2"/>
    <row r="6834" customFormat="1" ht="16" customHeight="1" x14ac:dyDescent="0.2"/>
    <row r="6835" customFormat="1" ht="16" customHeight="1" x14ac:dyDescent="0.2"/>
    <row r="6836" customFormat="1" ht="16" customHeight="1" x14ac:dyDescent="0.2"/>
    <row r="6837" customFormat="1" ht="16" customHeight="1" x14ac:dyDescent="0.2"/>
    <row r="6838" customFormat="1" ht="16" customHeight="1" x14ac:dyDescent="0.2"/>
    <row r="6839" customFormat="1" ht="16" customHeight="1" x14ac:dyDescent="0.2"/>
    <row r="6840" customFormat="1" ht="16" customHeight="1" x14ac:dyDescent="0.2"/>
    <row r="6841" customFormat="1" ht="16" customHeight="1" x14ac:dyDescent="0.2"/>
    <row r="6842" customFormat="1" ht="16" customHeight="1" x14ac:dyDescent="0.2"/>
    <row r="6843" customFormat="1" ht="16" customHeight="1" x14ac:dyDescent="0.2"/>
    <row r="6844" customFormat="1" ht="16" customHeight="1" x14ac:dyDescent="0.2"/>
    <row r="6845" customFormat="1" ht="16" customHeight="1" x14ac:dyDescent="0.2"/>
    <row r="6846" customFormat="1" ht="16" customHeight="1" x14ac:dyDescent="0.2"/>
    <row r="6847" customFormat="1" ht="16" customHeight="1" x14ac:dyDescent="0.2"/>
    <row r="6848" customFormat="1" ht="16" customHeight="1" x14ac:dyDescent="0.2"/>
    <row r="6849" customFormat="1" ht="16" customHeight="1" x14ac:dyDescent="0.2"/>
    <row r="6850" customFormat="1" ht="16" customHeight="1" x14ac:dyDescent="0.2"/>
    <row r="6851" customFormat="1" ht="16" customHeight="1" x14ac:dyDescent="0.2"/>
    <row r="6852" customFormat="1" ht="16" customHeight="1" x14ac:dyDescent="0.2"/>
    <row r="6853" customFormat="1" ht="16" customHeight="1" x14ac:dyDescent="0.2"/>
    <row r="6854" customFormat="1" ht="16" customHeight="1" x14ac:dyDescent="0.2"/>
    <row r="6855" customFormat="1" ht="16" customHeight="1" x14ac:dyDescent="0.2"/>
    <row r="6856" customFormat="1" ht="16" customHeight="1" x14ac:dyDescent="0.2"/>
    <row r="6857" customFormat="1" ht="16" customHeight="1" x14ac:dyDescent="0.2"/>
    <row r="6858" customFormat="1" ht="16" customHeight="1" x14ac:dyDescent="0.2"/>
    <row r="6859" customFormat="1" ht="16" customHeight="1" x14ac:dyDescent="0.2"/>
    <row r="6860" customFormat="1" ht="16" customHeight="1" x14ac:dyDescent="0.2"/>
    <row r="6861" customFormat="1" ht="16" customHeight="1" x14ac:dyDescent="0.2"/>
    <row r="6862" customFormat="1" ht="16" customHeight="1" x14ac:dyDescent="0.2"/>
    <row r="6863" customFormat="1" ht="16" customHeight="1" x14ac:dyDescent="0.2"/>
    <row r="6864" customFormat="1" ht="16" customHeight="1" x14ac:dyDescent="0.2"/>
    <row r="6865" customFormat="1" ht="16" customHeight="1" x14ac:dyDescent="0.2"/>
    <row r="6866" customFormat="1" ht="16" customHeight="1" x14ac:dyDescent="0.2"/>
    <row r="6867" customFormat="1" ht="16" customHeight="1" x14ac:dyDescent="0.2"/>
    <row r="6868" customFormat="1" ht="16" customHeight="1" x14ac:dyDescent="0.2"/>
    <row r="6869" customFormat="1" ht="16" customHeight="1" x14ac:dyDescent="0.2"/>
    <row r="6870" customFormat="1" ht="16" customHeight="1" x14ac:dyDescent="0.2"/>
    <row r="6871" customFormat="1" ht="16" customHeight="1" x14ac:dyDescent="0.2"/>
    <row r="6872" customFormat="1" ht="16" customHeight="1" x14ac:dyDescent="0.2"/>
    <row r="6873" customFormat="1" ht="16" customHeight="1" x14ac:dyDescent="0.2"/>
    <row r="6874" customFormat="1" ht="16" customHeight="1" x14ac:dyDescent="0.2"/>
    <row r="6875" customFormat="1" ht="16" customHeight="1" x14ac:dyDescent="0.2"/>
    <row r="6876" customFormat="1" ht="16" customHeight="1" x14ac:dyDescent="0.2"/>
    <row r="6877" customFormat="1" ht="16" customHeight="1" x14ac:dyDescent="0.2"/>
    <row r="6878" customFormat="1" ht="16" customHeight="1" x14ac:dyDescent="0.2"/>
    <row r="6879" customFormat="1" ht="16" customHeight="1" x14ac:dyDescent="0.2"/>
    <row r="6880" customFormat="1" ht="16" customHeight="1" x14ac:dyDescent="0.2"/>
    <row r="6881" customFormat="1" ht="16" customHeight="1" x14ac:dyDescent="0.2"/>
    <row r="6882" customFormat="1" ht="16" customHeight="1" x14ac:dyDescent="0.2"/>
    <row r="6883" customFormat="1" ht="16" customHeight="1" x14ac:dyDescent="0.2"/>
    <row r="6884" customFormat="1" ht="16" customHeight="1" x14ac:dyDescent="0.2"/>
    <row r="6885" customFormat="1" ht="16" customHeight="1" x14ac:dyDescent="0.2"/>
    <row r="6886" customFormat="1" ht="16" customHeight="1" x14ac:dyDescent="0.2"/>
    <row r="6887" customFormat="1" ht="16" customHeight="1" x14ac:dyDescent="0.2"/>
    <row r="6888" customFormat="1" ht="16" customHeight="1" x14ac:dyDescent="0.2"/>
    <row r="6889" customFormat="1" ht="16" customHeight="1" x14ac:dyDescent="0.2"/>
    <row r="6890" customFormat="1" ht="16" customHeight="1" x14ac:dyDescent="0.2"/>
    <row r="6891" customFormat="1" ht="16" customHeight="1" x14ac:dyDescent="0.2"/>
    <row r="6892" customFormat="1" ht="16" customHeight="1" x14ac:dyDescent="0.2"/>
    <row r="6893" customFormat="1" ht="16" customHeight="1" x14ac:dyDescent="0.2"/>
    <row r="6894" customFormat="1" ht="16" customHeight="1" x14ac:dyDescent="0.2"/>
    <row r="6895" customFormat="1" ht="16" customHeight="1" x14ac:dyDescent="0.2"/>
    <row r="6896" customFormat="1" ht="16" customHeight="1" x14ac:dyDescent="0.2"/>
    <row r="6897" customFormat="1" ht="16" customHeight="1" x14ac:dyDescent="0.2"/>
    <row r="6898" customFormat="1" ht="16" customHeight="1" x14ac:dyDescent="0.2"/>
    <row r="6899" customFormat="1" ht="16" customHeight="1" x14ac:dyDescent="0.2"/>
    <row r="6900" customFormat="1" ht="16" customHeight="1" x14ac:dyDescent="0.2"/>
    <row r="6901" customFormat="1" ht="16" customHeight="1" x14ac:dyDescent="0.2"/>
    <row r="6902" customFormat="1" ht="16" customHeight="1" x14ac:dyDescent="0.2"/>
    <row r="6903" customFormat="1" ht="16" customHeight="1" x14ac:dyDescent="0.2"/>
    <row r="6904" customFormat="1" ht="16" customHeight="1" x14ac:dyDescent="0.2"/>
    <row r="6905" customFormat="1" ht="16" customHeight="1" x14ac:dyDescent="0.2"/>
    <row r="6906" customFormat="1" ht="16" customHeight="1" x14ac:dyDescent="0.2"/>
    <row r="6907" customFormat="1" ht="16" customHeight="1" x14ac:dyDescent="0.2"/>
    <row r="6908" customFormat="1" ht="16" customHeight="1" x14ac:dyDescent="0.2"/>
    <row r="6909" customFormat="1" ht="16" customHeight="1" x14ac:dyDescent="0.2"/>
    <row r="6910" customFormat="1" ht="16" customHeight="1" x14ac:dyDescent="0.2"/>
    <row r="6911" customFormat="1" ht="16" customHeight="1" x14ac:dyDescent="0.2"/>
    <row r="6912" customFormat="1" ht="16" customHeight="1" x14ac:dyDescent="0.2"/>
    <row r="6913" customFormat="1" ht="16" customHeight="1" x14ac:dyDescent="0.2"/>
    <row r="6914" customFormat="1" ht="16" customHeight="1" x14ac:dyDescent="0.2"/>
    <row r="6915" customFormat="1" ht="16" customHeight="1" x14ac:dyDescent="0.2"/>
    <row r="6916" customFormat="1" ht="16" customHeight="1" x14ac:dyDescent="0.2"/>
    <row r="6917" customFormat="1" ht="16" customHeight="1" x14ac:dyDescent="0.2"/>
    <row r="6918" customFormat="1" ht="16" customHeight="1" x14ac:dyDescent="0.2"/>
    <row r="6919" customFormat="1" ht="16" customHeight="1" x14ac:dyDescent="0.2"/>
    <row r="6920" customFormat="1" ht="16" customHeight="1" x14ac:dyDescent="0.2"/>
    <row r="6921" customFormat="1" ht="16" customHeight="1" x14ac:dyDescent="0.2"/>
    <row r="6922" customFormat="1" ht="16" customHeight="1" x14ac:dyDescent="0.2"/>
    <row r="6923" customFormat="1" ht="16" customHeight="1" x14ac:dyDescent="0.2"/>
    <row r="6924" customFormat="1" ht="16" customHeight="1" x14ac:dyDescent="0.2"/>
    <row r="6925" customFormat="1" ht="16" customHeight="1" x14ac:dyDescent="0.2"/>
    <row r="6926" customFormat="1" ht="16" customHeight="1" x14ac:dyDescent="0.2"/>
    <row r="6927" customFormat="1" ht="16" customHeight="1" x14ac:dyDescent="0.2"/>
    <row r="6928" customFormat="1" ht="16" customHeight="1" x14ac:dyDescent="0.2"/>
    <row r="6929" customFormat="1" ht="16" customHeight="1" x14ac:dyDescent="0.2"/>
    <row r="6930" customFormat="1" ht="16" customHeight="1" x14ac:dyDescent="0.2"/>
    <row r="6931" customFormat="1" ht="16" customHeight="1" x14ac:dyDescent="0.2"/>
    <row r="6932" customFormat="1" ht="16" customHeight="1" x14ac:dyDescent="0.2"/>
    <row r="6933" customFormat="1" ht="16" customHeight="1" x14ac:dyDescent="0.2"/>
    <row r="6934" customFormat="1" ht="16" customHeight="1" x14ac:dyDescent="0.2"/>
    <row r="6935" customFormat="1" ht="16" customHeight="1" x14ac:dyDescent="0.2"/>
    <row r="6936" customFormat="1" ht="16" customHeight="1" x14ac:dyDescent="0.2"/>
    <row r="6937" customFormat="1" ht="16" customHeight="1" x14ac:dyDescent="0.2"/>
    <row r="6938" customFormat="1" ht="16" customHeight="1" x14ac:dyDescent="0.2"/>
    <row r="6939" customFormat="1" ht="16" customHeight="1" x14ac:dyDescent="0.2"/>
    <row r="6940" customFormat="1" ht="16" customHeight="1" x14ac:dyDescent="0.2"/>
    <row r="6941" customFormat="1" ht="16" customHeight="1" x14ac:dyDescent="0.2"/>
    <row r="6942" customFormat="1" ht="16" customHeight="1" x14ac:dyDescent="0.2"/>
    <row r="6943" customFormat="1" ht="16" customHeight="1" x14ac:dyDescent="0.2"/>
    <row r="6944" customFormat="1" ht="16" customHeight="1" x14ac:dyDescent="0.2"/>
    <row r="6945" customFormat="1" ht="16" customHeight="1" x14ac:dyDescent="0.2"/>
    <row r="6946" customFormat="1" ht="16" customHeight="1" x14ac:dyDescent="0.2"/>
    <row r="6947" customFormat="1" ht="16" customHeight="1" x14ac:dyDescent="0.2"/>
    <row r="6948" customFormat="1" ht="16" customHeight="1" x14ac:dyDescent="0.2"/>
    <row r="6949" customFormat="1" ht="16" customHeight="1" x14ac:dyDescent="0.2"/>
    <row r="6950" customFormat="1" ht="16" customHeight="1" x14ac:dyDescent="0.2"/>
    <row r="6951" customFormat="1" ht="16" customHeight="1" x14ac:dyDescent="0.2"/>
    <row r="6952" customFormat="1" ht="16" customHeight="1" x14ac:dyDescent="0.2"/>
    <row r="6953" customFormat="1" ht="16" customHeight="1" x14ac:dyDescent="0.2"/>
    <row r="6954" customFormat="1" ht="16" customHeight="1" x14ac:dyDescent="0.2"/>
    <row r="6955" customFormat="1" ht="16" customHeight="1" x14ac:dyDescent="0.2"/>
    <row r="6956" customFormat="1" ht="16" customHeight="1" x14ac:dyDescent="0.2"/>
    <row r="6957" customFormat="1" ht="16" customHeight="1" x14ac:dyDescent="0.2"/>
    <row r="6958" customFormat="1" ht="16" customHeight="1" x14ac:dyDescent="0.2"/>
    <row r="6959" customFormat="1" ht="16" customHeight="1" x14ac:dyDescent="0.2"/>
    <row r="6960" customFormat="1" ht="16" customHeight="1" x14ac:dyDescent="0.2"/>
    <row r="6961" customFormat="1" ht="16" customHeight="1" x14ac:dyDescent="0.2"/>
    <row r="6962" customFormat="1" ht="16" customHeight="1" x14ac:dyDescent="0.2"/>
    <row r="6963" customFormat="1" ht="16" customHeight="1" x14ac:dyDescent="0.2"/>
    <row r="6964" customFormat="1" ht="16" customHeight="1" x14ac:dyDescent="0.2"/>
    <row r="6965" customFormat="1" ht="16" customHeight="1" x14ac:dyDescent="0.2"/>
    <row r="6966" customFormat="1" ht="16" customHeight="1" x14ac:dyDescent="0.2"/>
    <row r="6967" customFormat="1" ht="16" customHeight="1" x14ac:dyDescent="0.2"/>
    <row r="6968" customFormat="1" ht="16" customHeight="1" x14ac:dyDescent="0.2"/>
    <row r="6969" customFormat="1" ht="16" customHeight="1" x14ac:dyDescent="0.2"/>
    <row r="6970" customFormat="1" ht="16" customHeight="1" x14ac:dyDescent="0.2"/>
    <row r="6971" customFormat="1" ht="16" customHeight="1" x14ac:dyDescent="0.2"/>
    <row r="6972" customFormat="1" ht="16" customHeight="1" x14ac:dyDescent="0.2"/>
    <row r="6973" customFormat="1" ht="16" customHeight="1" x14ac:dyDescent="0.2"/>
    <row r="6974" customFormat="1" ht="16" customHeight="1" x14ac:dyDescent="0.2"/>
    <row r="6975" customFormat="1" ht="16" customHeight="1" x14ac:dyDescent="0.2"/>
    <row r="6976" customFormat="1" ht="16" customHeight="1" x14ac:dyDescent="0.2"/>
    <row r="6977" customFormat="1" ht="16" customHeight="1" x14ac:dyDescent="0.2"/>
    <row r="6978" customFormat="1" ht="16" customHeight="1" x14ac:dyDescent="0.2"/>
    <row r="6979" customFormat="1" ht="16" customHeight="1" x14ac:dyDescent="0.2"/>
    <row r="6980" customFormat="1" ht="16" customHeight="1" x14ac:dyDescent="0.2"/>
    <row r="6981" customFormat="1" ht="16" customHeight="1" x14ac:dyDescent="0.2"/>
    <row r="6982" customFormat="1" ht="16" customHeight="1" x14ac:dyDescent="0.2"/>
    <row r="6983" customFormat="1" ht="16" customHeight="1" x14ac:dyDescent="0.2"/>
    <row r="6984" customFormat="1" ht="16" customHeight="1" x14ac:dyDescent="0.2"/>
    <row r="6985" customFormat="1" ht="16" customHeight="1" x14ac:dyDescent="0.2"/>
    <row r="6986" customFormat="1" ht="16" customHeight="1" x14ac:dyDescent="0.2"/>
    <row r="6987" customFormat="1" ht="16" customHeight="1" x14ac:dyDescent="0.2"/>
    <row r="6988" customFormat="1" ht="16" customHeight="1" x14ac:dyDescent="0.2"/>
    <row r="6989" customFormat="1" ht="16" customHeight="1" x14ac:dyDescent="0.2"/>
    <row r="6990" customFormat="1" ht="16" customHeight="1" x14ac:dyDescent="0.2"/>
    <row r="6991" customFormat="1" ht="16" customHeight="1" x14ac:dyDescent="0.2"/>
    <row r="6992" customFormat="1" ht="16" customHeight="1" x14ac:dyDescent="0.2"/>
    <row r="6993" customFormat="1" ht="16" customHeight="1" x14ac:dyDescent="0.2"/>
    <row r="6994" customFormat="1" ht="16" customHeight="1" x14ac:dyDescent="0.2"/>
    <row r="6995" customFormat="1" ht="16" customHeight="1" x14ac:dyDescent="0.2"/>
    <row r="6996" customFormat="1" ht="16" customHeight="1" x14ac:dyDescent="0.2"/>
    <row r="6997" customFormat="1" ht="16" customHeight="1" x14ac:dyDescent="0.2"/>
    <row r="6998" customFormat="1" ht="16" customHeight="1" x14ac:dyDescent="0.2"/>
    <row r="6999" customFormat="1" ht="16" customHeight="1" x14ac:dyDescent="0.2"/>
    <row r="7000" customFormat="1" ht="16" customHeight="1" x14ac:dyDescent="0.2"/>
    <row r="7001" customFormat="1" ht="16" customHeight="1" x14ac:dyDescent="0.2"/>
    <row r="7002" customFormat="1" ht="16" customHeight="1" x14ac:dyDescent="0.2"/>
    <row r="7003" customFormat="1" ht="16" customHeight="1" x14ac:dyDescent="0.2"/>
    <row r="7004" customFormat="1" ht="16" customHeight="1" x14ac:dyDescent="0.2"/>
    <row r="7005" customFormat="1" ht="16" customHeight="1" x14ac:dyDescent="0.2"/>
    <row r="7006" customFormat="1" ht="16" customHeight="1" x14ac:dyDescent="0.2"/>
    <row r="7007" customFormat="1" ht="16" customHeight="1" x14ac:dyDescent="0.2"/>
    <row r="7008" customFormat="1" ht="16" customHeight="1" x14ac:dyDescent="0.2"/>
    <row r="7009" customFormat="1" ht="16" customHeight="1" x14ac:dyDescent="0.2"/>
    <row r="7010" customFormat="1" ht="16" customHeight="1" x14ac:dyDescent="0.2"/>
    <row r="7011" customFormat="1" ht="16" customHeight="1" x14ac:dyDescent="0.2"/>
    <row r="7012" customFormat="1" ht="16" customHeight="1" x14ac:dyDescent="0.2"/>
    <row r="7013" customFormat="1" ht="16" customHeight="1" x14ac:dyDescent="0.2"/>
    <row r="7014" customFormat="1" ht="16" customHeight="1" x14ac:dyDescent="0.2"/>
    <row r="7015" customFormat="1" ht="16" customHeight="1" x14ac:dyDescent="0.2"/>
    <row r="7016" customFormat="1" ht="16" customHeight="1" x14ac:dyDescent="0.2"/>
    <row r="7017" customFormat="1" ht="16" customHeight="1" x14ac:dyDescent="0.2"/>
    <row r="7018" customFormat="1" ht="16" customHeight="1" x14ac:dyDescent="0.2"/>
    <row r="7019" customFormat="1" ht="16" customHeight="1" x14ac:dyDescent="0.2"/>
    <row r="7020" customFormat="1" ht="16" customHeight="1" x14ac:dyDescent="0.2"/>
    <row r="7021" customFormat="1" ht="16" customHeight="1" x14ac:dyDescent="0.2"/>
    <row r="7022" customFormat="1" ht="16" customHeight="1" x14ac:dyDescent="0.2"/>
    <row r="7023" customFormat="1" ht="16" customHeight="1" x14ac:dyDescent="0.2"/>
    <row r="7024" customFormat="1" ht="16" customHeight="1" x14ac:dyDescent="0.2"/>
    <row r="7025" customFormat="1" ht="16" customHeight="1" x14ac:dyDescent="0.2"/>
    <row r="7026" customFormat="1" ht="16" customHeight="1" x14ac:dyDescent="0.2"/>
    <row r="7027" customFormat="1" ht="16" customHeight="1" x14ac:dyDescent="0.2"/>
    <row r="7028" customFormat="1" ht="16" customHeight="1" x14ac:dyDescent="0.2"/>
    <row r="7029" customFormat="1" ht="16" customHeight="1" x14ac:dyDescent="0.2"/>
    <row r="7030" customFormat="1" ht="16" customHeight="1" x14ac:dyDescent="0.2"/>
    <row r="7031" customFormat="1" ht="16" customHeight="1" x14ac:dyDescent="0.2"/>
    <row r="7032" customFormat="1" ht="16" customHeight="1" x14ac:dyDescent="0.2"/>
    <row r="7033" customFormat="1" ht="16" customHeight="1" x14ac:dyDescent="0.2"/>
    <row r="7034" customFormat="1" ht="16" customHeight="1" x14ac:dyDescent="0.2"/>
    <row r="7035" customFormat="1" ht="16" customHeight="1" x14ac:dyDescent="0.2"/>
    <row r="7036" customFormat="1" ht="16" customHeight="1" x14ac:dyDescent="0.2"/>
    <row r="7037" customFormat="1" ht="16" customHeight="1" x14ac:dyDescent="0.2"/>
    <row r="7038" customFormat="1" ht="16" customHeight="1" x14ac:dyDescent="0.2"/>
    <row r="7039" customFormat="1" ht="16" customHeight="1" x14ac:dyDescent="0.2"/>
    <row r="7040" customFormat="1" ht="16" customHeight="1" x14ac:dyDescent="0.2"/>
    <row r="7041" customFormat="1" ht="16" customHeight="1" x14ac:dyDescent="0.2"/>
    <row r="7042" customFormat="1" ht="16" customHeight="1" x14ac:dyDescent="0.2"/>
    <row r="7043" customFormat="1" ht="16" customHeight="1" x14ac:dyDescent="0.2"/>
    <row r="7044" customFormat="1" ht="16" customHeight="1" x14ac:dyDescent="0.2"/>
    <row r="7045" customFormat="1" ht="16" customHeight="1" x14ac:dyDescent="0.2"/>
    <row r="7046" customFormat="1" ht="16" customHeight="1" x14ac:dyDescent="0.2"/>
    <row r="7047" customFormat="1" ht="16" customHeight="1" x14ac:dyDescent="0.2"/>
    <row r="7048" customFormat="1" ht="16" customHeight="1" x14ac:dyDescent="0.2"/>
    <row r="7049" customFormat="1" ht="16" customHeight="1" x14ac:dyDescent="0.2"/>
    <row r="7050" customFormat="1" ht="16" customHeight="1" x14ac:dyDescent="0.2"/>
    <row r="7051" customFormat="1" ht="16" customHeight="1" x14ac:dyDescent="0.2"/>
    <row r="7052" customFormat="1" ht="16" customHeight="1" x14ac:dyDescent="0.2"/>
    <row r="7053" customFormat="1" ht="16" customHeight="1" x14ac:dyDescent="0.2"/>
    <row r="7054" customFormat="1" ht="16" customHeight="1" x14ac:dyDescent="0.2"/>
    <row r="7055" customFormat="1" ht="16" customHeight="1" x14ac:dyDescent="0.2"/>
    <row r="7056" customFormat="1" ht="16" customHeight="1" x14ac:dyDescent="0.2"/>
    <row r="7057" customFormat="1" ht="16" customHeight="1" x14ac:dyDescent="0.2"/>
    <row r="7058" customFormat="1" ht="16" customHeight="1" x14ac:dyDescent="0.2"/>
    <row r="7059" customFormat="1" ht="16" customHeight="1" x14ac:dyDescent="0.2"/>
    <row r="7060" customFormat="1" ht="16" customHeight="1" x14ac:dyDescent="0.2"/>
    <row r="7061" customFormat="1" ht="16" customHeight="1" x14ac:dyDescent="0.2"/>
    <row r="7062" customFormat="1" ht="16" customHeight="1" x14ac:dyDescent="0.2"/>
    <row r="7063" customFormat="1" ht="16" customHeight="1" x14ac:dyDescent="0.2"/>
    <row r="7064" customFormat="1" ht="16" customHeight="1" x14ac:dyDescent="0.2"/>
    <row r="7065" customFormat="1" ht="16" customHeight="1" x14ac:dyDescent="0.2"/>
    <row r="7066" customFormat="1" ht="16" customHeight="1" x14ac:dyDescent="0.2"/>
    <row r="7067" customFormat="1" ht="16" customHeight="1" x14ac:dyDescent="0.2"/>
    <row r="7068" customFormat="1" ht="16" customHeight="1" x14ac:dyDescent="0.2"/>
    <row r="7069" customFormat="1" ht="16" customHeight="1" x14ac:dyDescent="0.2"/>
    <row r="7070" customFormat="1" ht="16" customHeight="1" x14ac:dyDescent="0.2"/>
    <row r="7071" customFormat="1" ht="16" customHeight="1" x14ac:dyDescent="0.2"/>
    <row r="7072" customFormat="1" ht="16" customHeight="1" x14ac:dyDescent="0.2"/>
    <row r="7073" customFormat="1" ht="16" customHeight="1" x14ac:dyDescent="0.2"/>
    <row r="7074" customFormat="1" ht="16" customHeight="1" x14ac:dyDescent="0.2"/>
    <row r="7075" customFormat="1" ht="16" customHeight="1" x14ac:dyDescent="0.2"/>
    <row r="7076" customFormat="1" ht="16" customHeight="1" x14ac:dyDescent="0.2"/>
    <row r="7077" customFormat="1" ht="16" customHeight="1" x14ac:dyDescent="0.2"/>
    <row r="7078" customFormat="1" ht="16" customHeight="1" x14ac:dyDescent="0.2"/>
    <row r="7079" customFormat="1" ht="16" customHeight="1" x14ac:dyDescent="0.2"/>
    <row r="7080" customFormat="1" ht="16" customHeight="1" x14ac:dyDescent="0.2"/>
    <row r="7081" customFormat="1" ht="16" customHeight="1" x14ac:dyDescent="0.2"/>
    <row r="7082" customFormat="1" ht="16" customHeight="1" x14ac:dyDescent="0.2"/>
    <row r="7083" customFormat="1" ht="16" customHeight="1" x14ac:dyDescent="0.2"/>
    <row r="7084" customFormat="1" ht="16" customHeight="1" x14ac:dyDescent="0.2"/>
    <row r="7085" customFormat="1" ht="16" customHeight="1" x14ac:dyDescent="0.2"/>
    <row r="7086" customFormat="1" ht="16" customHeight="1" x14ac:dyDescent="0.2"/>
    <row r="7087" customFormat="1" ht="16" customHeight="1" x14ac:dyDescent="0.2"/>
    <row r="7088" customFormat="1" ht="16" customHeight="1" x14ac:dyDescent="0.2"/>
    <row r="7089" customFormat="1" ht="16" customHeight="1" x14ac:dyDescent="0.2"/>
    <row r="7090" customFormat="1" ht="16" customHeight="1" x14ac:dyDescent="0.2"/>
    <row r="7091" customFormat="1" ht="16" customHeight="1" x14ac:dyDescent="0.2"/>
    <row r="7092" customFormat="1" ht="16" customHeight="1" x14ac:dyDescent="0.2"/>
    <row r="7093" customFormat="1" ht="16" customHeight="1" x14ac:dyDescent="0.2"/>
    <row r="7094" customFormat="1" ht="16" customHeight="1" x14ac:dyDescent="0.2"/>
    <row r="7095" customFormat="1" ht="16" customHeight="1" x14ac:dyDescent="0.2"/>
    <row r="7096" customFormat="1" ht="16" customHeight="1" x14ac:dyDescent="0.2"/>
    <row r="7097" customFormat="1" ht="16" customHeight="1" x14ac:dyDescent="0.2"/>
    <row r="7098" customFormat="1" ht="16" customHeight="1" x14ac:dyDescent="0.2"/>
    <row r="7099" customFormat="1" ht="16" customHeight="1" x14ac:dyDescent="0.2"/>
    <row r="7100" customFormat="1" ht="16" customHeight="1" x14ac:dyDescent="0.2"/>
    <row r="7101" customFormat="1" ht="16" customHeight="1" x14ac:dyDescent="0.2"/>
    <row r="7102" customFormat="1" ht="16" customHeight="1" x14ac:dyDescent="0.2"/>
    <row r="7103" customFormat="1" ht="16" customHeight="1" x14ac:dyDescent="0.2"/>
    <row r="7104" customFormat="1" ht="16" customHeight="1" x14ac:dyDescent="0.2"/>
    <row r="7105" customFormat="1" ht="16" customHeight="1" x14ac:dyDescent="0.2"/>
    <row r="7106" customFormat="1" ht="16" customHeight="1" x14ac:dyDescent="0.2"/>
    <row r="7107" customFormat="1" ht="16" customHeight="1" x14ac:dyDescent="0.2"/>
    <row r="7108" customFormat="1" ht="16" customHeight="1" x14ac:dyDescent="0.2"/>
    <row r="7109" customFormat="1" ht="16" customHeight="1" x14ac:dyDescent="0.2"/>
    <row r="7110" customFormat="1" ht="16" customHeight="1" x14ac:dyDescent="0.2"/>
    <row r="7111" customFormat="1" ht="16" customHeight="1" x14ac:dyDescent="0.2"/>
    <row r="7112" customFormat="1" ht="16" customHeight="1" x14ac:dyDescent="0.2"/>
    <row r="7113" customFormat="1" ht="16" customHeight="1" x14ac:dyDescent="0.2"/>
    <row r="7114" customFormat="1" ht="16" customHeight="1" x14ac:dyDescent="0.2"/>
    <row r="7115" customFormat="1" ht="16" customHeight="1" x14ac:dyDescent="0.2"/>
    <row r="7116" customFormat="1" ht="16" customHeight="1" x14ac:dyDescent="0.2"/>
    <row r="7117" customFormat="1" ht="16" customHeight="1" x14ac:dyDescent="0.2"/>
    <row r="7118" customFormat="1" ht="16" customHeight="1" x14ac:dyDescent="0.2"/>
    <row r="7119" customFormat="1" ht="16" customHeight="1" x14ac:dyDescent="0.2"/>
    <row r="7120" customFormat="1" ht="16" customHeight="1" x14ac:dyDescent="0.2"/>
    <row r="7121" customFormat="1" ht="16" customHeight="1" x14ac:dyDescent="0.2"/>
    <row r="7122" customFormat="1" ht="16" customHeight="1" x14ac:dyDescent="0.2"/>
    <row r="7123" customFormat="1" ht="16" customHeight="1" x14ac:dyDescent="0.2"/>
    <row r="7124" customFormat="1" ht="16" customHeight="1" x14ac:dyDescent="0.2"/>
    <row r="7125" customFormat="1" ht="16" customHeight="1" x14ac:dyDescent="0.2"/>
    <row r="7126" customFormat="1" ht="16" customHeight="1" x14ac:dyDescent="0.2"/>
    <row r="7127" customFormat="1" ht="16" customHeight="1" x14ac:dyDescent="0.2"/>
    <row r="7128" customFormat="1" ht="16" customHeight="1" x14ac:dyDescent="0.2"/>
    <row r="7129" customFormat="1" ht="16" customHeight="1" x14ac:dyDescent="0.2"/>
    <row r="7130" customFormat="1" ht="16" customHeight="1" x14ac:dyDescent="0.2"/>
    <row r="7131" customFormat="1" ht="16" customHeight="1" x14ac:dyDescent="0.2"/>
    <row r="7132" customFormat="1" ht="16" customHeight="1" x14ac:dyDescent="0.2"/>
    <row r="7133" customFormat="1" ht="16" customHeight="1" x14ac:dyDescent="0.2"/>
    <row r="7134" customFormat="1" ht="16" customHeight="1" x14ac:dyDescent="0.2"/>
    <row r="7135" customFormat="1" ht="16" customHeight="1" x14ac:dyDescent="0.2"/>
    <row r="7136" customFormat="1" ht="16" customHeight="1" x14ac:dyDescent="0.2"/>
    <row r="7137" customFormat="1" ht="16" customHeight="1" x14ac:dyDescent="0.2"/>
    <row r="7138" customFormat="1" ht="16" customHeight="1" x14ac:dyDescent="0.2"/>
    <row r="7139" customFormat="1" ht="16" customHeight="1" x14ac:dyDescent="0.2"/>
    <row r="7140" customFormat="1" ht="16" customHeight="1" x14ac:dyDescent="0.2"/>
    <row r="7141" customFormat="1" ht="16" customHeight="1" x14ac:dyDescent="0.2"/>
    <row r="7142" customFormat="1" ht="16" customHeight="1" x14ac:dyDescent="0.2"/>
    <row r="7143" customFormat="1" ht="16" customHeight="1" x14ac:dyDescent="0.2"/>
    <row r="7144" customFormat="1" ht="16" customHeight="1" x14ac:dyDescent="0.2"/>
    <row r="7145" customFormat="1" ht="16" customHeight="1" x14ac:dyDescent="0.2"/>
    <row r="7146" customFormat="1" ht="16" customHeight="1" x14ac:dyDescent="0.2"/>
    <row r="7147" customFormat="1" ht="16" customHeight="1" x14ac:dyDescent="0.2"/>
    <row r="7148" customFormat="1" ht="16" customHeight="1" x14ac:dyDescent="0.2"/>
    <row r="7149" customFormat="1" ht="16" customHeight="1" x14ac:dyDescent="0.2"/>
    <row r="7150" customFormat="1" ht="16" customHeight="1" x14ac:dyDescent="0.2"/>
    <row r="7151" customFormat="1" ht="16" customHeight="1" x14ac:dyDescent="0.2"/>
    <row r="7152" customFormat="1" ht="16" customHeight="1" x14ac:dyDescent="0.2"/>
    <row r="7153" customFormat="1" ht="16" customHeight="1" x14ac:dyDescent="0.2"/>
    <row r="7154" customFormat="1" ht="16" customHeight="1" x14ac:dyDescent="0.2"/>
    <row r="7155" customFormat="1" ht="16" customHeight="1" x14ac:dyDescent="0.2"/>
    <row r="7156" customFormat="1" ht="16" customHeight="1" x14ac:dyDescent="0.2"/>
    <row r="7157" customFormat="1" ht="16" customHeight="1" x14ac:dyDescent="0.2"/>
    <row r="7158" customFormat="1" ht="16" customHeight="1" x14ac:dyDescent="0.2"/>
    <row r="7159" customFormat="1" ht="16" customHeight="1" x14ac:dyDescent="0.2"/>
    <row r="7160" customFormat="1" ht="16" customHeight="1" x14ac:dyDescent="0.2"/>
    <row r="7161" customFormat="1" ht="16" customHeight="1" x14ac:dyDescent="0.2"/>
    <row r="7162" customFormat="1" ht="16" customHeight="1" x14ac:dyDescent="0.2"/>
    <row r="7163" customFormat="1" ht="16" customHeight="1" x14ac:dyDescent="0.2"/>
    <row r="7164" customFormat="1" ht="16" customHeight="1" x14ac:dyDescent="0.2"/>
    <row r="7165" customFormat="1" ht="16" customHeight="1" x14ac:dyDescent="0.2"/>
    <row r="7166" customFormat="1" ht="16" customHeight="1" x14ac:dyDescent="0.2"/>
    <row r="7167" customFormat="1" ht="16" customHeight="1" x14ac:dyDescent="0.2"/>
    <row r="7168" customFormat="1" ht="16" customHeight="1" x14ac:dyDescent="0.2"/>
    <row r="7169" customFormat="1" ht="16" customHeight="1" x14ac:dyDescent="0.2"/>
    <row r="7170" customFormat="1" ht="16" customHeight="1" x14ac:dyDescent="0.2"/>
    <row r="7171" customFormat="1" ht="16" customHeight="1" x14ac:dyDescent="0.2"/>
    <row r="7172" customFormat="1" ht="16" customHeight="1" x14ac:dyDescent="0.2"/>
    <row r="7173" customFormat="1" ht="16" customHeight="1" x14ac:dyDescent="0.2"/>
    <row r="7174" customFormat="1" ht="16" customHeight="1" x14ac:dyDescent="0.2"/>
    <row r="7175" customFormat="1" ht="16" customHeight="1" x14ac:dyDescent="0.2"/>
    <row r="7176" customFormat="1" ht="16" customHeight="1" x14ac:dyDescent="0.2"/>
    <row r="7177" customFormat="1" ht="16" customHeight="1" x14ac:dyDescent="0.2"/>
    <row r="7178" customFormat="1" ht="16" customHeight="1" x14ac:dyDescent="0.2"/>
    <row r="7179" customFormat="1" ht="16" customHeight="1" x14ac:dyDescent="0.2"/>
    <row r="7180" customFormat="1" ht="16" customHeight="1" x14ac:dyDescent="0.2"/>
    <row r="7181" customFormat="1" ht="16" customHeight="1" x14ac:dyDescent="0.2"/>
    <row r="7182" customFormat="1" ht="16" customHeight="1" x14ac:dyDescent="0.2"/>
    <row r="7183" customFormat="1" ht="16" customHeight="1" x14ac:dyDescent="0.2"/>
    <row r="7184" customFormat="1" ht="16" customHeight="1" x14ac:dyDescent="0.2"/>
    <row r="7185" customFormat="1" ht="16" customHeight="1" x14ac:dyDescent="0.2"/>
    <row r="7186" customFormat="1" ht="16" customHeight="1" x14ac:dyDescent="0.2"/>
    <row r="7187" customFormat="1" ht="16" customHeight="1" x14ac:dyDescent="0.2"/>
    <row r="7188" customFormat="1" ht="16" customHeight="1" x14ac:dyDescent="0.2"/>
    <row r="7189" customFormat="1" ht="16" customHeight="1" x14ac:dyDescent="0.2"/>
    <row r="7190" customFormat="1" ht="16" customHeight="1" x14ac:dyDescent="0.2"/>
    <row r="7191" customFormat="1" ht="16" customHeight="1" x14ac:dyDescent="0.2"/>
    <row r="7192" customFormat="1" ht="16" customHeight="1" x14ac:dyDescent="0.2"/>
    <row r="7193" customFormat="1" ht="16" customHeight="1" x14ac:dyDescent="0.2"/>
    <row r="7194" customFormat="1" ht="16" customHeight="1" x14ac:dyDescent="0.2"/>
    <row r="7195" customFormat="1" ht="16" customHeight="1" x14ac:dyDescent="0.2"/>
    <row r="7196" customFormat="1" ht="16" customHeight="1" x14ac:dyDescent="0.2"/>
    <row r="7197" customFormat="1" ht="16" customHeight="1" x14ac:dyDescent="0.2"/>
    <row r="7198" customFormat="1" ht="16" customHeight="1" x14ac:dyDescent="0.2"/>
    <row r="7199" customFormat="1" ht="16" customHeight="1" x14ac:dyDescent="0.2"/>
    <row r="7200" customFormat="1" ht="16" customHeight="1" x14ac:dyDescent="0.2"/>
    <row r="7201" customFormat="1" ht="16" customHeight="1" x14ac:dyDescent="0.2"/>
    <row r="7202" customFormat="1" ht="16" customHeight="1" x14ac:dyDescent="0.2"/>
    <row r="7203" customFormat="1" ht="16" customHeight="1" x14ac:dyDescent="0.2"/>
    <row r="7204" customFormat="1" ht="16" customHeight="1" x14ac:dyDescent="0.2"/>
    <row r="7205" customFormat="1" ht="16" customHeight="1" x14ac:dyDescent="0.2"/>
    <row r="7206" customFormat="1" ht="16" customHeight="1" x14ac:dyDescent="0.2"/>
    <row r="7207" customFormat="1" ht="16" customHeight="1" x14ac:dyDescent="0.2"/>
    <row r="7208" customFormat="1" ht="16" customHeight="1" x14ac:dyDescent="0.2"/>
    <row r="7209" customFormat="1" ht="16" customHeight="1" x14ac:dyDescent="0.2"/>
    <row r="7210" customFormat="1" ht="16" customHeight="1" x14ac:dyDescent="0.2"/>
    <row r="7211" customFormat="1" ht="16" customHeight="1" x14ac:dyDescent="0.2"/>
    <row r="7212" customFormat="1" ht="16" customHeight="1" x14ac:dyDescent="0.2"/>
    <row r="7213" customFormat="1" ht="16" customHeight="1" x14ac:dyDescent="0.2"/>
    <row r="7214" customFormat="1" ht="16" customHeight="1" x14ac:dyDescent="0.2"/>
    <row r="7215" customFormat="1" ht="16" customHeight="1" x14ac:dyDescent="0.2"/>
    <row r="7216" customFormat="1" ht="16" customHeight="1" x14ac:dyDescent="0.2"/>
    <row r="7217" customFormat="1" ht="16" customHeight="1" x14ac:dyDescent="0.2"/>
    <row r="7218" customFormat="1" ht="16" customHeight="1" x14ac:dyDescent="0.2"/>
    <row r="7219" customFormat="1" ht="16" customHeight="1" x14ac:dyDescent="0.2"/>
    <row r="7220" customFormat="1" ht="16" customHeight="1" x14ac:dyDescent="0.2"/>
    <row r="7221" customFormat="1" ht="16" customHeight="1" x14ac:dyDescent="0.2"/>
    <row r="7222" customFormat="1" ht="16" customHeight="1" x14ac:dyDescent="0.2"/>
    <row r="7223" customFormat="1" ht="16" customHeight="1" x14ac:dyDescent="0.2"/>
    <row r="7224" customFormat="1" ht="16" customHeight="1" x14ac:dyDescent="0.2"/>
    <row r="7225" customFormat="1" ht="16" customHeight="1" x14ac:dyDescent="0.2"/>
    <row r="7226" customFormat="1" ht="16" customHeight="1" x14ac:dyDescent="0.2"/>
    <row r="7227" customFormat="1" ht="16" customHeight="1" x14ac:dyDescent="0.2"/>
    <row r="7228" customFormat="1" ht="16" customHeight="1" x14ac:dyDescent="0.2"/>
    <row r="7229" customFormat="1" ht="16" customHeight="1" x14ac:dyDescent="0.2"/>
    <row r="7230" customFormat="1" ht="16" customHeight="1" x14ac:dyDescent="0.2"/>
    <row r="7231" customFormat="1" ht="16" customHeight="1" x14ac:dyDescent="0.2"/>
    <row r="7232" customFormat="1" ht="16" customHeight="1" x14ac:dyDescent="0.2"/>
    <row r="7233" customFormat="1" ht="16" customHeight="1" x14ac:dyDescent="0.2"/>
    <row r="7234" customFormat="1" ht="16" customHeight="1" x14ac:dyDescent="0.2"/>
    <row r="7235" customFormat="1" ht="16" customHeight="1" x14ac:dyDescent="0.2"/>
    <row r="7236" customFormat="1" ht="16" customHeight="1" x14ac:dyDescent="0.2"/>
    <row r="7237" customFormat="1" ht="16" customHeight="1" x14ac:dyDescent="0.2"/>
    <row r="7238" customFormat="1" ht="16" customHeight="1" x14ac:dyDescent="0.2"/>
    <row r="7239" customFormat="1" ht="16" customHeight="1" x14ac:dyDescent="0.2"/>
    <row r="7240" customFormat="1" ht="16" customHeight="1" x14ac:dyDescent="0.2"/>
    <row r="7241" customFormat="1" ht="16" customHeight="1" x14ac:dyDescent="0.2"/>
    <row r="7242" customFormat="1" ht="16" customHeight="1" x14ac:dyDescent="0.2"/>
    <row r="7243" customFormat="1" ht="16" customHeight="1" x14ac:dyDescent="0.2"/>
    <row r="7244" customFormat="1" ht="16" customHeight="1" x14ac:dyDescent="0.2"/>
    <row r="7245" customFormat="1" ht="16" customHeight="1" x14ac:dyDescent="0.2"/>
    <row r="7246" customFormat="1" ht="16" customHeight="1" x14ac:dyDescent="0.2"/>
    <row r="7247" customFormat="1" ht="16" customHeight="1" x14ac:dyDescent="0.2"/>
    <row r="7248" customFormat="1" ht="16" customHeight="1" x14ac:dyDescent="0.2"/>
    <row r="7249" customFormat="1" ht="16" customHeight="1" x14ac:dyDescent="0.2"/>
    <row r="7250" customFormat="1" ht="16" customHeight="1" x14ac:dyDescent="0.2"/>
    <row r="7251" customFormat="1" ht="16" customHeight="1" x14ac:dyDescent="0.2"/>
    <row r="7252" customFormat="1" ht="16" customHeight="1" x14ac:dyDescent="0.2"/>
    <row r="7253" customFormat="1" ht="16" customHeight="1" x14ac:dyDescent="0.2"/>
    <row r="7254" customFormat="1" ht="16" customHeight="1" x14ac:dyDescent="0.2"/>
    <row r="7255" customFormat="1" ht="16" customHeight="1" x14ac:dyDescent="0.2"/>
    <row r="7256" customFormat="1" ht="16" customHeight="1" x14ac:dyDescent="0.2"/>
    <row r="7257" customFormat="1" ht="16" customHeight="1" x14ac:dyDescent="0.2"/>
    <row r="7258" customFormat="1" ht="16" customHeight="1" x14ac:dyDescent="0.2"/>
    <row r="7259" customFormat="1" ht="16" customHeight="1" x14ac:dyDescent="0.2"/>
    <row r="7260" customFormat="1" ht="16" customHeight="1" x14ac:dyDescent="0.2"/>
    <row r="7261" customFormat="1" ht="16" customHeight="1" x14ac:dyDescent="0.2"/>
    <row r="7262" customFormat="1" ht="16" customHeight="1" x14ac:dyDescent="0.2"/>
    <row r="7263" customFormat="1" ht="16" customHeight="1" x14ac:dyDescent="0.2"/>
    <row r="7264" customFormat="1" ht="16" customHeight="1" x14ac:dyDescent="0.2"/>
    <row r="7265" customFormat="1" ht="16" customHeight="1" x14ac:dyDescent="0.2"/>
    <row r="7266" customFormat="1" ht="16" customHeight="1" x14ac:dyDescent="0.2"/>
    <row r="7267" customFormat="1" ht="16" customHeight="1" x14ac:dyDescent="0.2"/>
    <row r="7268" customFormat="1" ht="16" customHeight="1" x14ac:dyDescent="0.2"/>
    <row r="7269" customFormat="1" ht="16" customHeight="1" x14ac:dyDescent="0.2"/>
    <row r="7270" customFormat="1" ht="16" customHeight="1" x14ac:dyDescent="0.2"/>
    <row r="7271" customFormat="1" ht="16" customHeight="1" x14ac:dyDescent="0.2"/>
    <row r="7272" customFormat="1" ht="16" customHeight="1" x14ac:dyDescent="0.2"/>
    <row r="7273" customFormat="1" ht="16" customHeight="1" x14ac:dyDescent="0.2"/>
    <row r="7274" customFormat="1" ht="16" customHeight="1" x14ac:dyDescent="0.2"/>
    <row r="7275" customFormat="1" ht="16" customHeight="1" x14ac:dyDescent="0.2"/>
    <row r="7276" customFormat="1" ht="16" customHeight="1" x14ac:dyDescent="0.2"/>
    <row r="7277" customFormat="1" ht="16" customHeight="1" x14ac:dyDescent="0.2"/>
    <row r="7278" customFormat="1" ht="16" customHeight="1" x14ac:dyDescent="0.2"/>
    <row r="7279" customFormat="1" ht="16" customHeight="1" x14ac:dyDescent="0.2"/>
    <row r="7280" customFormat="1" ht="16" customHeight="1" x14ac:dyDescent="0.2"/>
    <row r="7281" customFormat="1" ht="16" customHeight="1" x14ac:dyDescent="0.2"/>
    <row r="7282" customFormat="1" ht="16" customHeight="1" x14ac:dyDescent="0.2"/>
    <row r="7283" customFormat="1" ht="16" customHeight="1" x14ac:dyDescent="0.2"/>
    <row r="7284" customFormat="1" ht="16" customHeight="1" x14ac:dyDescent="0.2"/>
    <row r="7285" customFormat="1" ht="16" customHeight="1" x14ac:dyDescent="0.2"/>
    <row r="7286" customFormat="1" ht="16" customHeight="1" x14ac:dyDescent="0.2"/>
    <row r="7287" customFormat="1" ht="16" customHeight="1" x14ac:dyDescent="0.2"/>
    <row r="7288" customFormat="1" ht="16" customHeight="1" x14ac:dyDescent="0.2"/>
    <row r="7289" customFormat="1" ht="16" customHeight="1" x14ac:dyDescent="0.2"/>
    <row r="7290" customFormat="1" ht="16" customHeight="1" x14ac:dyDescent="0.2"/>
    <row r="7291" customFormat="1" ht="16" customHeight="1" x14ac:dyDescent="0.2"/>
    <row r="7292" customFormat="1" ht="16" customHeight="1" x14ac:dyDescent="0.2"/>
    <row r="7293" customFormat="1" ht="16" customHeight="1" x14ac:dyDescent="0.2"/>
    <row r="7294" customFormat="1" ht="16" customHeight="1" x14ac:dyDescent="0.2"/>
    <row r="7295" customFormat="1" ht="16" customHeight="1" x14ac:dyDescent="0.2"/>
    <row r="7296" customFormat="1" ht="16" customHeight="1" x14ac:dyDescent="0.2"/>
    <row r="7297" customFormat="1" ht="16" customHeight="1" x14ac:dyDescent="0.2"/>
    <row r="7298" customFormat="1" ht="16" customHeight="1" x14ac:dyDescent="0.2"/>
    <row r="7299" customFormat="1" ht="16" customHeight="1" x14ac:dyDescent="0.2"/>
    <row r="7300" customFormat="1" ht="16" customHeight="1" x14ac:dyDescent="0.2"/>
    <row r="7301" customFormat="1" ht="16" customHeight="1" x14ac:dyDescent="0.2"/>
    <row r="7302" customFormat="1" ht="16" customHeight="1" x14ac:dyDescent="0.2"/>
    <row r="7303" customFormat="1" ht="16" customHeight="1" x14ac:dyDescent="0.2"/>
    <row r="7304" customFormat="1" ht="16" customHeight="1" x14ac:dyDescent="0.2"/>
    <row r="7305" customFormat="1" ht="16" customHeight="1" x14ac:dyDescent="0.2"/>
    <row r="7306" customFormat="1" ht="16" customHeight="1" x14ac:dyDescent="0.2"/>
    <row r="7307" customFormat="1" ht="16" customHeight="1" x14ac:dyDescent="0.2"/>
    <row r="7308" customFormat="1" ht="16" customHeight="1" x14ac:dyDescent="0.2"/>
    <row r="7309" customFormat="1" ht="16" customHeight="1" x14ac:dyDescent="0.2"/>
    <row r="7310" customFormat="1" ht="16" customHeight="1" x14ac:dyDescent="0.2"/>
    <row r="7311" customFormat="1" ht="16" customHeight="1" x14ac:dyDescent="0.2"/>
    <row r="7312" customFormat="1" ht="16" customHeight="1" x14ac:dyDescent="0.2"/>
    <row r="7313" customFormat="1" ht="16" customHeight="1" x14ac:dyDescent="0.2"/>
    <row r="7314" customFormat="1" ht="16" customHeight="1" x14ac:dyDescent="0.2"/>
    <row r="7315" customFormat="1" ht="16" customHeight="1" x14ac:dyDescent="0.2"/>
    <row r="7316" customFormat="1" ht="16" customHeight="1" x14ac:dyDescent="0.2"/>
    <row r="7317" customFormat="1" ht="16" customHeight="1" x14ac:dyDescent="0.2"/>
    <row r="7318" customFormat="1" ht="16" customHeight="1" x14ac:dyDescent="0.2"/>
    <row r="7319" customFormat="1" ht="16" customHeight="1" x14ac:dyDescent="0.2"/>
    <row r="7320" customFormat="1" ht="16" customHeight="1" x14ac:dyDescent="0.2"/>
    <row r="7321" customFormat="1" ht="16" customHeight="1" x14ac:dyDescent="0.2"/>
    <row r="7322" customFormat="1" ht="16" customHeight="1" x14ac:dyDescent="0.2"/>
    <row r="7323" customFormat="1" ht="16" customHeight="1" x14ac:dyDescent="0.2"/>
    <row r="7324" customFormat="1" ht="16" customHeight="1" x14ac:dyDescent="0.2"/>
    <row r="7325" customFormat="1" ht="16" customHeight="1" x14ac:dyDescent="0.2"/>
    <row r="7326" customFormat="1" ht="16" customHeight="1" x14ac:dyDescent="0.2"/>
    <row r="7327" customFormat="1" ht="16" customHeight="1" x14ac:dyDescent="0.2"/>
    <row r="7328" customFormat="1" ht="16" customHeight="1" x14ac:dyDescent="0.2"/>
    <row r="7329" customFormat="1" ht="16" customHeight="1" x14ac:dyDescent="0.2"/>
    <row r="7330" customFormat="1" ht="16" customHeight="1" x14ac:dyDescent="0.2"/>
    <row r="7331" customFormat="1" ht="16" customHeight="1" x14ac:dyDescent="0.2"/>
    <row r="7332" customFormat="1" ht="16" customHeight="1" x14ac:dyDescent="0.2"/>
    <row r="7333" customFormat="1" ht="16" customHeight="1" x14ac:dyDescent="0.2"/>
    <row r="7334" customFormat="1" ht="16" customHeight="1" x14ac:dyDescent="0.2"/>
    <row r="7335" customFormat="1" ht="16" customHeight="1" x14ac:dyDescent="0.2"/>
    <row r="7336" customFormat="1" ht="16" customHeight="1" x14ac:dyDescent="0.2"/>
    <row r="7337" customFormat="1" ht="16" customHeight="1" x14ac:dyDescent="0.2"/>
    <row r="7338" customFormat="1" ht="16" customHeight="1" x14ac:dyDescent="0.2"/>
    <row r="7339" customFormat="1" ht="16" customHeight="1" x14ac:dyDescent="0.2"/>
    <row r="7340" customFormat="1" ht="16" customHeight="1" x14ac:dyDescent="0.2"/>
    <row r="7341" customFormat="1" ht="16" customHeight="1" x14ac:dyDescent="0.2"/>
    <row r="7342" customFormat="1" ht="16" customHeight="1" x14ac:dyDescent="0.2"/>
    <row r="7343" customFormat="1" ht="16" customHeight="1" x14ac:dyDescent="0.2"/>
    <row r="7344" customFormat="1" ht="16" customHeight="1" x14ac:dyDescent="0.2"/>
    <row r="7345" customFormat="1" ht="16" customHeight="1" x14ac:dyDescent="0.2"/>
    <row r="7346" customFormat="1" ht="16" customHeight="1" x14ac:dyDescent="0.2"/>
    <row r="7347" customFormat="1" ht="16" customHeight="1" x14ac:dyDescent="0.2"/>
    <row r="7348" customFormat="1" ht="16" customHeight="1" x14ac:dyDescent="0.2"/>
    <row r="7349" customFormat="1" ht="16" customHeight="1" x14ac:dyDescent="0.2"/>
    <row r="7350" customFormat="1" ht="16" customHeight="1" x14ac:dyDescent="0.2"/>
    <row r="7351" customFormat="1" ht="16" customHeight="1" x14ac:dyDescent="0.2"/>
    <row r="7352" customFormat="1" ht="16" customHeight="1" x14ac:dyDescent="0.2"/>
    <row r="7353" customFormat="1" ht="16" customHeight="1" x14ac:dyDescent="0.2"/>
    <row r="7354" customFormat="1" ht="16" customHeight="1" x14ac:dyDescent="0.2"/>
    <row r="7355" customFormat="1" ht="16" customHeight="1" x14ac:dyDescent="0.2"/>
    <row r="7356" customFormat="1" ht="16" customHeight="1" x14ac:dyDescent="0.2"/>
    <row r="7357" customFormat="1" ht="16" customHeight="1" x14ac:dyDescent="0.2"/>
    <row r="7358" customFormat="1" ht="16" customHeight="1" x14ac:dyDescent="0.2"/>
    <row r="7359" customFormat="1" ht="16" customHeight="1" x14ac:dyDescent="0.2"/>
    <row r="7360" customFormat="1" ht="16" customHeight="1" x14ac:dyDescent="0.2"/>
    <row r="7361" customFormat="1" ht="16" customHeight="1" x14ac:dyDescent="0.2"/>
    <row r="7362" customFormat="1" ht="16" customHeight="1" x14ac:dyDescent="0.2"/>
    <row r="7363" customFormat="1" ht="16" customHeight="1" x14ac:dyDescent="0.2"/>
    <row r="7364" customFormat="1" ht="16" customHeight="1" x14ac:dyDescent="0.2"/>
    <row r="7365" customFormat="1" ht="16" customHeight="1" x14ac:dyDescent="0.2"/>
    <row r="7366" customFormat="1" ht="16" customHeight="1" x14ac:dyDescent="0.2"/>
    <row r="7367" customFormat="1" ht="16" customHeight="1" x14ac:dyDescent="0.2"/>
    <row r="7368" customFormat="1" ht="16" customHeight="1" x14ac:dyDescent="0.2"/>
    <row r="7369" customFormat="1" ht="16" customHeight="1" x14ac:dyDescent="0.2"/>
    <row r="7370" customFormat="1" ht="16" customHeight="1" x14ac:dyDescent="0.2"/>
    <row r="7371" customFormat="1" ht="16" customHeight="1" x14ac:dyDescent="0.2"/>
    <row r="7372" customFormat="1" ht="16" customHeight="1" x14ac:dyDescent="0.2"/>
    <row r="7373" customFormat="1" ht="16" customHeight="1" x14ac:dyDescent="0.2"/>
    <row r="7374" customFormat="1" ht="16" customHeight="1" x14ac:dyDescent="0.2"/>
    <row r="7375" customFormat="1" ht="16" customHeight="1" x14ac:dyDescent="0.2"/>
    <row r="7376" customFormat="1" ht="16" customHeight="1" x14ac:dyDescent="0.2"/>
    <row r="7377" customFormat="1" ht="16" customHeight="1" x14ac:dyDescent="0.2"/>
    <row r="7378" customFormat="1" ht="16" customHeight="1" x14ac:dyDescent="0.2"/>
    <row r="7379" customFormat="1" ht="16" customHeight="1" x14ac:dyDescent="0.2"/>
    <row r="7380" customFormat="1" ht="16" customHeight="1" x14ac:dyDescent="0.2"/>
    <row r="7381" customFormat="1" ht="16" customHeight="1" x14ac:dyDescent="0.2"/>
    <row r="7382" customFormat="1" ht="16" customHeight="1" x14ac:dyDescent="0.2"/>
    <row r="7383" customFormat="1" ht="16" customHeight="1" x14ac:dyDescent="0.2"/>
    <row r="7384" customFormat="1" ht="16" customHeight="1" x14ac:dyDescent="0.2"/>
    <row r="7385" customFormat="1" ht="16" customHeight="1" x14ac:dyDescent="0.2"/>
    <row r="7386" customFormat="1" ht="16" customHeight="1" x14ac:dyDescent="0.2"/>
    <row r="7387" customFormat="1" ht="16" customHeight="1" x14ac:dyDescent="0.2"/>
    <row r="7388" customFormat="1" ht="16" customHeight="1" x14ac:dyDescent="0.2"/>
    <row r="7389" customFormat="1" ht="16" customHeight="1" x14ac:dyDescent="0.2"/>
    <row r="7390" customFormat="1" ht="16" customHeight="1" x14ac:dyDescent="0.2"/>
    <row r="7391" customFormat="1" ht="16" customHeight="1" x14ac:dyDescent="0.2"/>
    <row r="7392" customFormat="1" ht="16" customHeight="1" x14ac:dyDescent="0.2"/>
    <row r="7393" customFormat="1" ht="16" customHeight="1" x14ac:dyDescent="0.2"/>
    <row r="7394" customFormat="1" ht="16" customHeight="1" x14ac:dyDescent="0.2"/>
    <row r="7395" customFormat="1" ht="16" customHeight="1" x14ac:dyDescent="0.2"/>
    <row r="7396" customFormat="1" ht="16" customHeight="1" x14ac:dyDescent="0.2"/>
    <row r="7397" customFormat="1" ht="16" customHeight="1" x14ac:dyDescent="0.2"/>
    <row r="7398" customFormat="1" ht="16" customHeight="1" x14ac:dyDescent="0.2"/>
    <row r="7399" customFormat="1" ht="16" customHeight="1" x14ac:dyDescent="0.2"/>
    <row r="7400" customFormat="1" ht="16" customHeight="1" x14ac:dyDescent="0.2"/>
    <row r="7401" customFormat="1" ht="16" customHeight="1" x14ac:dyDescent="0.2"/>
    <row r="7402" customFormat="1" ht="16" customHeight="1" x14ac:dyDescent="0.2"/>
    <row r="7403" customFormat="1" ht="16" customHeight="1" x14ac:dyDescent="0.2"/>
    <row r="7404" customFormat="1" ht="16" customHeight="1" x14ac:dyDescent="0.2"/>
    <row r="7405" customFormat="1" ht="16" customHeight="1" x14ac:dyDescent="0.2"/>
    <row r="7406" customFormat="1" ht="16" customHeight="1" x14ac:dyDescent="0.2"/>
    <row r="7407" customFormat="1" ht="16" customHeight="1" x14ac:dyDescent="0.2"/>
    <row r="7408" customFormat="1" ht="16" customHeight="1" x14ac:dyDescent="0.2"/>
    <row r="7409" customFormat="1" ht="16" customHeight="1" x14ac:dyDescent="0.2"/>
    <row r="7410" customFormat="1" ht="16" customHeight="1" x14ac:dyDescent="0.2"/>
    <row r="7411" customFormat="1" ht="16" customHeight="1" x14ac:dyDescent="0.2"/>
    <row r="7412" customFormat="1" ht="16" customHeight="1" x14ac:dyDescent="0.2"/>
    <row r="7413" customFormat="1" ht="16" customHeight="1" x14ac:dyDescent="0.2"/>
    <row r="7414" customFormat="1" ht="16" customHeight="1" x14ac:dyDescent="0.2"/>
    <row r="7415" customFormat="1" ht="16" customHeight="1" x14ac:dyDescent="0.2"/>
    <row r="7416" customFormat="1" ht="16" customHeight="1" x14ac:dyDescent="0.2"/>
    <row r="7417" customFormat="1" ht="16" customHeight="1" x14ac:dyDescent="0.2"/>
    <row r="7418" customFormat="1" ht="16" customHeight="1" x14ac:dyDescent="0.2"/>
    <row r="7419" customFormat="1" ht="16" customHeight="1" x14ac:dyDescent="0.2"/>
    <row r="7420" customFormat="1" ht="16" customHeight="1" x14ac:dyDescent="0.2"/>
    <row r="7421" customFormat="1" ht="16" customHeight="1" x14ac:dyDescent="0.2"/>
    <row r="7422" customFormat="1" ht="16" customHeight="1" x14ac:dyDescent="0.2"/>
    <row r="7423" customFormat="1" ht="16" customHeight="1" x14ac:dyDescent="0.2"/>
    <row r="7424" customFormat="1" ht="16" customHeight="1" x14ac:dyDescent="0.2"/>
    <row r="7425" customFormat="1" ht="16" customHeight="1" x14ac:dyDescent="0.2"/>
    <row r="7426" customFormat="1" ht="16" customHeight="1" x14ac:dyDescent="0.2"/>
    <row r="7427" customFormat="1" ht="16" customHeight="1" x14ac:dyDescent="0.2"/>
    <row r="7428" customFormat="1" ht="16" customHeight="1" x14ac:dyDescent="0.2"/>
    <row r="7429" customFormat="1" ht="16" customHeight="1" x14ac:dyDescent="0.2"/>
    <row r="7430" customFormat="1" ht="16" customHeight="1" x14ac:dyDescent="0.2"/>
    <row r="7431" customFormat="1" ht="16" customHeight="1" x14ac:dyDescent="0.2"/>
    <row r="7432" customFormat="1" ht="16" customHeight="1" x14ac:dyDescent="0.2"/>
    <row r="7433" customFormat="1" ht="16" customHeight="1" x14ac:dyDescent="0.2"/>
    <row r="7434" customFormat="1" ht="16" customHeight="1" x14ac:dyDescent="0.2"/>
    <row r="7435" customFormat="1" ht="16" customHeight="1" x14ac:dyDescent="0.2"/>
    <row r="7436" customFormat="1" ht="16" customHeight="1" x14ac:dyDescent="0.2"/>
    <row r="7437" customFormat="1" ht="16" customHeight="1" x14ac:dyDescent="0.2"/>
    <row r="7438" customFormat="1" ht="16" customHeight="1" x14ac:dyDescent="0.2"/>
    <row r="7439" customFormat="1" ht="16" customHeight="1" x14ac:dyDescent="0.2"/>
    <row r="7440" customFormat="1" ht="16" customHeight="1" x14ac:dyDescent="0.2"/>
    <row r="7441" customFormat="1" ht="16" customHeight="1" x14ac:dyDescent="0.2"/>
    <row r="7442" customFormat="1" ht="16" customHeight="1" x14ac:dyDescent="0.2"/>
    <row r="7443" customFormat="1" ht="16" customHeight="1" x14ac:dyDescent="0.2"/>
    <row r="7444" customFormat="1" ht="16" customHeight="1" x14ac:dyDescent="0.2"/>
    <row r="7445" customFormat="1" ht="16" customHeight="1" x14ac:dyDescent="0.2"/>
    <row r="7446" customFormat="1" ht="16" customHeight="1" x14ac:dyDescent="0.2"/>
    <row r="7447" customFormat="1" ht="16" customHeight="1" x14ac:dyDescent="0.2"/>
    <row r="7448" customFormat="1" ht="16" customHeight="1" x14ac:dyDescent="0.2"/>
    <row r="7449" customFormat="1" ht="16" customHeight="1" x14ac:dyDescent="0.2"/>
    <row r="7450" customFormat="1" ht="16" customHeight="1" x14ac:dyDescent="0.2"/>
    <row r="7451" customFormat="1" ht="16" customHeight="1" x14ac:dyDescent="0.2"/>
    <row r="7452" customFormat="1" ht="16" customHeight="1" x14ac:dyDescent="0.2"/>
    <row r="7453" customFormat="1" ht="16" customHeight="1" x14ac:dyDescent="0.2"/>
    <row r="7454" customFormat="1" ht="16" customHeight="1" x14ac:dyDescent="0.2"/>
    <row r="7455" customFormat="1" ht="16" customHeight="1" x14ac:dyDescent="0.2"/>
    <row r="7456" customFormat="1" ht="16" customHeight="1" x14ac:dyDescent="0.2"/>
    <row r="7457" customFormat="1" ht="16" customHeight="1" x14ac:dyDescent="0.2"/>
    <row r="7458" customFormat="1" ht="16" customHeight="1" x14ac:dyDescent="0.2"/>
    <row r="7459" customFormat="1" ht="16" customHeight="1" x14ac:dyDescent="0.2"/>
    <row r="7460" customFormat="1" ht="16" customHeight="1" x14ac:dyDescent="0.2"/>
    <row r="7461" customFormat="1" ht="16" customHeight="1" x14ac:dyDescent="0.2"/>
    <row r="7462" customFormat="1" ht="16" customHeight="1" x14ac:dyDescent="0.2"/>
    <row r="7463" customFormat="1" ht="16" customHeight="1" x14ac:dyDescent="0.2"/>
    <row r="7464" customFormat="1" ht="16" customHeight="1" x14ac:dyDescent="0.2"/>
    <row r="7465" customFormat="1" ht="16" customHeight="1" x14ac:dyDescent="0.2"/>
    <row r="7466" customFormat="1" ht="16" customHeight="1" x14ac:dyDescent="0.2"/>
    <row r="7467" customFormat="1" ht="16" customHeight="1" x14ac:dyDescent="0.2"/>
    <row r="7468" customFormat="1" ht="16" customHeight="1" x14ac:dyDescent="0.2"/>
    <row r="7469" customFormat="1" ht="16" customHeight="1" x14ac:dyDescent="0.2"/>
    <row r="7470" customFormat="1" ht="16" customHeight="1" x14ac:dyDescent="0.2"/>
    <row r="7471" customFormat="1" ht="16" customHeight="1" x14ac:dyDescent="0.2"/>
    <row r="7472" customFormat="1" ht="16" customHeight="1" x14ac:dyDescent="0.2"/>
    <row r="7473" customFormat="1" ht="16" customHeight="1" x14ac:dyDescent="0.2"/>
    <row r="7474" customFormat="1" ht="16" customHeight="1" x14ac:dyDescent="0.2"/>
    <row r="7475" customFormat="1" ht="16" customHeight="1" x14ac:dyDescent="0.2"/>
    <row r="7476" customFormat="1" ht="16" customHeight="1" x14ac:dyDescent="0.2"/>
    <row r="7477" customFormat="1" ht="16" customHeight="1" x14ac:dyDescent="0.2"/>
    <row r="7478" customFormat="1" ht="16" customHeight="1" x14ac:dyDescent="0.2"/>
    <row r="7479" customFormat="1" ht="16" customHeight="1" x14ac:dyDescent="0.2"/>
    <row r="7480" customFormat="1" ht="16" customHeight="1" x14ac:dyDescent="0.2"/>
    <row r="7481" customFormat="1" ht="16" customHeight="1" x14ac:dyDescent="0.2"/>
    <row r="7482" customFormat="1" ht="16" customHeight="1" x14ac:dyDescent="0.2"/>
    <row r="7483" customFormat="1" ht="16" customHeight="1" x14ac:dyDescent="0.2"/>
    <row r="7484" customFormat="1" ht="16" customHeight="1" x14ac:dyDescent="0.2"/>
    <row r="7485" customFormat="1" ht="16" customHeight="1" x14ac:dyDescent="0.2"/>
    <row r="7486" customFormat="1" ht="16" customHeight="1" x14ac:dyDescent="0.2"/>
    <row r="7487" customFormat="1" ht="16" customHeight="1" x14ac:dyDescent="0.2"/>
    <row r="7488" customFormat="1" ht="16" customHeight="1" x14ac:dyDescent="0.2"/>
    <row r="7489" customFormat="1" ht="16" customHeight="1" x14ac:dyDescent="0.2"/>
    <row r="7490" customFormat="1" ht="16" customHeight="1" x14ac:dyDescent="0.2"/>
    <row r="7491" customFormat="1" ht="16" customHeight="1" x14ac:dyDescent="0.2"/>
    <row r="7492" customFormat="1" ht="16" customHeight="1" x14ac:dyDescent="0.2"/>
    <row r="7493" customFormat="1" ht="16" customHeight="1" x14ac:dyDescent="0.2"/>
    <row r="7494" customFormat="1" ht="16" customHeight="1" x14ac:dyDescent="0.2"/>
    <row r="7495" customFormat="1" ht="16" customHeight="1" x14ac:dyDescent="0.2"/>
    <row r="7496" customFormat="1" ht="16" customHeight="1" x14ac:dyDescent="0.2"/>
    <row r="7497" customFormat="1" ht="16" customHeight="1" x14ac:dyDescent="0.2"/>
    <row r="7498" customFormat="1" ht="16" customHeight="1" x14ac:dyDescent="0.2"/>
    <row r="7499" customFormat="1" ht="16" customHeight="1" x14ac:dyDescent="0.2"/>
    <row r="7500" customFormat="1" ht="16" customHeight="1" x14ac:dyDescent="0.2"/>
    <row r="7501" customFormat="1" ht="16" customHeight="1" x14ac:dyDescent="0.2"/>
    <row r="7502" customFormat="1" ht="16" customHeight="1" x14ac:dyDescent="0.2"/>
    <row r="7503" customFormat="1" ht="16" customHeight="1" x14ac:dyDescent="0.2"/>
    <row r="7504" customFormat="1" ht="16" customHeight="1" x14ac:dyDescent="0.2"/>
    <row r="7505" customFormat="1" ht="16" customHeight="1" x14ac:dyDescent="0.2"/>
    <row r="7506" customFormat="1" ht="16" customHeight="1" x14ac:dyDescent="0.2"/>
    <row r="7507" customFormat="1" ht="16" customHeight="1" x14ac:dyDescent="0.2"/>
    <row r="7508" customFormat="1" ht="16" customHeight="1" x14ac:dyDescent="0.2"/>
    <row r="7509" customFormat="1" ht="16" customHeight="1" x14ac:dyDescent="0.2"/>
    <row r="7510" customFormat="1" ht="16" customHeight="1" x14ac:dyDescent="0.2"/>
    <row r="7511" customFormat="1" ht="16" customHeight="1" x14ac:dyDescent="0.2"/>
    <row r="7512" customFormat="1" ht="16" customHeight="1" x14ac:dyDescent="0.2"/>
    <row r="7513" customFormat="1" ht="16" customHeight="1" x14ac:dyDescent="0.2"/>
    <row r="7514" customFormat="1" ht="16" customHeight="1" x14ac:dyDescent="0.2"/>
    <row r="7515" customFormat="1" ht="16" customHeight="1" x14ac:dyDescent="0.2"/>
    <row r="7516" customFormat="1" ht="16" customHeight="1" x14ac:dyDescent="0.2"/>
    <row r="7517" customFormat="1" ht="16" customHeight="1" x14ac:dyDescent="0.2"/>
    <row r="7518" customFormat="1" ht="16" customHeight="1" x14ac:dyDescent="0.2"/>
    <row r="7519" customFormat="1" ht="16" customHeight="1" x14ac:dyDescent="0.2"/>
    <row r="7520" customFormat="1" ht="16" customHeight="1" x14ac:dyDescent="0.2"/>
    <row r="7521" customFormat="1" ht="16" customHeight="1" x14ac:dyDescent="0.2"/>
    <row r="7522" customFormat="1" ht="16" customHeight="1" x14ac:dyDescent="0.2"/>
    <row r="7523" customFormat="1" ht="16" customHeight="1" x14ac:dyDescent="0.2"/>
    <row r="7524" customFormat="1" ht="16" customHeight="1" x14ac:dyDescent="0.2"/>
    <row r="7525" customFormat="1" ht="16" customHeight="1" x14ac:dyDescent="0.2"/>
    <row r="7526" customFormat="1" ht="16" customHeight="1" x14ac:dyDescent="0.2"/>
    <row r="7527" customFormat="1" ht="16" customHeight="1" x14ac:dyDescent="0.2"/>
    <row r="7528" customFormat="1" ht="16" customHeight="1" x14ac:dyDescent="0.2"/>
    <row r="7529" customFormat="1" ht="16" customHeight="1" x14ac:dyDescent="0.2"/>
    <row r="7530" customFormat="1" ht="16" customHeight="1" x14ac:dyDescent="0.2"/>
    <row r="7531" customFormat="1" ht="16" customHeight="1" x14ac:dyDescent="0.2"/>
    <row r="7532" customFormat="1" ht="16" customHeight="1" x14ac:dyDescent="0.2"/>
    <row r="7533" customFormat="1" ht="16" customHeight="1" x14ac:dyDescent="0.2"/>
    <row r="7534" customFormat="1" ht="16" customHeight="1" x14ac:dyDescent="0.2"/>
    <row r="7535" customFormat="1" ht="16" customHeight="1" x14ac:dyDescent="0.2"/>
    <row r="7536" customFormat="1" ht="16" customHeight="1" x14ac:dyDescent="0.2"/>
    <row r="7537" customFormat="1" ht="16" customHeight="1" x14ac:dyDescent="0.2"/>
    <row r="7538" customFormat="1" ht="16" customHeight="1" x14ac:dyDescent="0.2"/>
    <row r="7539" customFormat="1" ht="16" customHeight="1" x14ac:dyDescent="0.2"/>
    <row r="7540" customFormat="1" ht="16" customHeight="1" x14ac:dyDescent="0.2"/>
    <row r="7541" customFormat="1" ht="16" customHeight="1" x14ac:dyDescent="0.2"/>
    <row r="7542" customFormat="1" ht="16" customHeight="1" x14ac:dyDescent="0.2"/>
    <row r="7543" customFormat="1" ht="16" customHeight="1" x14ac:dyDescent="0.2"/>
    <row r="7544" customFormat="1" ht="16" customHeight="1" x14ac:dyDescent="0.2"/>
    <row r="7545" customFormat="1" ht="16" customHeight="1" x14ac:dyDescent="0.2"/>
    <row r="7546" customFormat="1" ht="16" customHeight="1" x14ac:dyDescent="0.2"/>
    <row r="7547" customFormat="1" ht="16" customHeight="1" x14ac:dyDescent="0.2"/>
    <row r="7548" customFormat="1" ht="16" customHeight="1" x14ac:dyDescent="0.2"/>
    <row r="7549" customFormat="1" ht="16" customHeight="1" x14ac:dyDescent="0.2"/>
    <row r="7550" customFormat="1" ht="16" customHeight="1" x14ac:dyDescent="0.2"/>
    <row r="7551" customFormat="1" ht="16" customHeight="1" x14ac:dyDescent="0.2"/>
    <row r="7552" customFormat="1" ht="16" customHeight="1" x14ac:dyDescent="0.2"/>
    <row r="7553" customFormat="1" ht="16" customHeight="1" x14ac:dyDescent="0.2"/>
    <row r="7554" customFormat="1" ht="16" customHeight="1" x14ac:dyDescent="0.2"/>
    <row r="7555" customFormat="1" ht="16" customHeight="1" x14ac:dyDescent="0.2"/>
    <row r="7556" customFormat="1" ht="16" customHeight="1" x14ac:dyDescent="0.2"/>
    <row r="7557" customFormat="1" ht="16" customHeight="1" x14ac:dyDescent="0.2"/>
    <row r="7558" customFormat="1" ht="16" customHeight="1" x14ac:dyDescent="0.2"/>
    <row r="7559" customFormat="1" ht="16" customHeight="1" x14ac:dyDescent="0.2"/>
    <row r="7560" customFormat="1" ht="16" customHeight="1" x14ac:dyDescent="0.2"/>
    <row r="7561" customFormat="1" ht="16" customHeight="1" x14ac:dyDescent="0.2"/>
    <row r="7562" customFormat="1" ht="16" customHeight="1" x14ac:dyDescent="0.2"/>
    <row r="7563" customFormat="1" ht="16" customHeight="1" x14ac:dyDescent="0.2"/>
    <row r="7564" customFormat="1" ht="16" customHeight="1" x14ac:dyDescent="0.2"/>
    <row r="7565" customFormat="1" ht="16" customHeight="1" x14ac:dyDescent="0.2"/>
    <row r="7566" customFormat="1" ht="16" customHeight="1" x14ac:dyDescent="0.2"/>
    <row r="7567" customFormat="1" ht="16" customHeight="1" x14ac:dyDescent="0.2"/>
    <row r="7568" customFormat="1" ht="16" customHeight="1" x14ac:dyDescent="0.2"/>
    <row r="7569" customFormat="1" ht="16" customHeight="1" x14ac:dyDescent="0.2"/>
    <row r="7570" customFormat="1" ht="16" customHeight="1" x14ac:dyDescent="0.2"/>
    <row r="7571" customFormat="1" ht="16" customHeight="1" x14ac:dyDescent="0.2"/>
    <row r="7572" customFormat="1" ht="16" customHeight="1" x14ac:dyDescent="0.2"/>
    <row r="7573" customFormat="1" ht="16" customHeight="1" x14ac:dyDescent="0.2"/>
    <row r="7574" customFormat="1" ht="16" customHeight="1" x14ac:dyDescent="0.2"/>
    <row r="7575" customFormat="1" ht="16" customHeight="1" x14ac:dyDescent="0.2"/>
    <row r="7576" customFormat="1" ht="16" customHeight="1" x14ac:dyDescent="0.2"/>
    <row r="7577" customFormat="1" ht="16" customHeight="1" x14ac:dyDescent="0.2"/>
    <row r="7578" customFormat="1" ht="16" customHeight="1" x14ac:dyDescent="0.2"/>
    <row r="7579" customFormat="1" ht="16" customHeight="1" x14ac:dyDescent="0.2"/>
    <row r="7580" customFormat="1" ht="16" customHeight="1" x14ac:dyDescent="0.2"/>
    <row r="7581" customFormat="1" ht="16" customHeight="1" x14ac:dyDescent="0.2"/>
    <row r="7582" customFormat="1" ht="16" customHeight="1" x14ac:dyDescent="0.2"/>
    <row r="7583" customFormat="1" ht="16" customHeight="1" x14ac:dyDescent="0.2"/>
    <row r="7584" customFormat="1" ht="16" customHeight="1" x14ac:dyDescent="0.2"/>
    <row r="7585" customFormat="1" ht="16" customHeight="1" x14ac:dyDescent="0.2"/>
    <row r="7586" customFormat="1" ht="16" customHeight="1" x14ac:dyDescent="0.2"/>
    <row r="7587" customFormat="1" ht="16" customHeight="1" x14ac:dyDescent="0.2"/>
    <row r="7588" customFormat="1" ht="16" customHeight="1" x14ac:dyDescent="0.2"/>
    <row r="7589" customFormat="1" ht="16" customHeight="1" x14ac:dyDescent="0.2"/>
    <row r="7590" customFormat="1" ht="16" customHeight="1" x14ac:dyDescent="0.2"/>
    <row r="7591" customFormat="1" ht="16" customHeight="1" x14ac:dyDescent="0.2"/>
    <row r="7592" customFormat="1" ht="16" customHeight="1" x14ac:dyDescent="0.2"/>
    <row r="7593" customFormat="1" ht="16" customHeight="1" x14ac:dyDescent="0.2"/>
    <row r="7594" customFormat="1" ht="16" customHeight="1" x14ac:dyDescent="0.2"/>
    <row r="7595" customFormat="1" ht="16" customHeight="1" x14ac:dyDescent="0.2"/>
    <row r="7596" customFormat="1" ht="16" customHeight="1" x14ac:dyDescent="0.2"/>
    <row r="7597" customFormat="1" ht="16" customHeight="1" x14ac:dyDescent="0.2"/>
    <row r="7598" customFormat="1" ht="16" customHeight="1" x14ac:dyDescent="0.2"/>
    <row r="7599" customFormat="1" ht="16" customHeight="1" x14ac:dyDescent="0.2"/>
    <row r="7600" customFormat="1" ht="16" customHeight="1" x14ac:dyDescent="0.2"/>
    <row r="7601" customFormat="1" ht="16" customHeight="1" x14ac:dyDescent="0.2"/>
    <row r="7602" customFormat="1" ht="16" customHeight="1" x14ac:dyDescent="0.2"/>
    <row r="7603" customFormat="1" ht="16" customHeight="1" x14ac:dyDescent="0.2"/>
    <row r="7604" customFormat="1" ht="16" customHeight="1" x14ac:dyDescent="0.2"/>
    <row r="7605" customFormat="1" ht="16" customHeight="1" x14ac:dyDescent="0.2"/>
    <row r="7606" customFormat="1" ht="16" customHeight="1" x14ac:dyDescent="0.2"/>
    <row r="7607" customFormat="1" ht="16" customHeight="1" x14ac:dyDescent="0.2"/>
    <row r="7608" customFormat="1" ht="16" customHeight="1" x14ac:dyDescent="0.2"/>
    <row r="7609" customFormat="1" ht="16" customHeight="1" x14ac:dyDescent="0.2"/>
    <row r="7610" customFormat="1" ht="16" customHeight="1" x14ac:dyDescent="0.2"/>
    <row r="7611" customFormat="1" ht="16" customHeight="1" x14ac:dyDescent="0.2"/>
    <row r="7612" customFormat="1" ht="16" customHeight="1" x14ac:dyDescent="0.2"/>
    <row r="7613" customFormat="1" ht="16" customHeight="1" x14ac:dyDescent="0.2"/>
    <row r="7614" customFormat="1" ht="16" customHeight="1" x14ac:dyDescent="0.2"/>
    <row r="7615" customFormat="1" ht="16" customHeight="1" x14ac:dyDescent="0.2"/>
    <row r="7616" customFormat="1" ht="16" customHeight="1" x14ac:dyDescent="0.2"/>
    <row r="7617" customFormat="1" ht="16" customHeight="1" x14ac:dyDescent="0.2"/>
    <row r="7618" customFormat="1" ht="16" customHeight="1" x14ac:dyDescent="0.2"/>
    <row r="7619" customFormat="1" ht="16" customHeight="1" x14ac:dyDescent="0.2"/>
    <row r="7620" customFormat="1" ht="16" customHeight="1" x14ac:dyDescent="0.2"/>
    <row r="7621" customFormat="1" ht="16" customHeight="1" x14ac:dyDescent="0.2"/>
    <row r="7622" customFormat="1" ht="16" customHeight="1" x14ac:dyDescent="0.2"/>
    <row r="7623" customFormat="1" ht="16" customHeight="1" x14ac:dyDescent="0.2"/>
    <row r="7624" customFormat="1" ht="16" customHeight="1" x14ac:dyDescent="0.2"/>
    <row r="7625" customFormat="1" ht="16" customHeight="1" x14ac:dyDescent="0.2"/>
    <row r="7626" customFormat="1" ht="16" customHeight="1" x14ac:dyDescent="0.2"/>
    <row r="7627" customFormat="1" ht="16" customHeight="1" x14ac:dyDescent="0.2"/>
    <row r="7628" customFormat="1" ht="16" customHeight="1" x14ac:dyDescent="0.2"/>
    <row r="7629" customFormat="1" ht="16" customHeight="1" x14ac:dyDescent="0.2"/>
    <row r="7630" customFormat="1" ht="16" customHeight="1" x14ac:dyDescent="0.2"/>
    <row r="7631" customFormat="1" ht="16" customHeight="1" x14ac:dyDescent="0.2"/>
    <row r="7632" customFormat="1" ht="16" customHeight="1" x14ac:dyDescent="0.2"/>
    <row r="7633" customFormat="1" ht="16" customHeight="1" x14ac:dyDescent="0.2"/>
    <row r="7634" customFormat="1" ht="16" customHeight="1" x14ac:dyDescent="0.2"/>
    <row r="7635" customFormat="1" ht="16" customHeight="1" x14ac:dyDescent="0.2"/>
    <row r="7636" customFormat="1" ht="16" customHeight="1" x14ac:dyDescent="0.2"/>
    <row r="7637" customFormat="1" ht="16" customHeight="1" x14ac:dyDescent="0.2"/>
    <row r="7638" customFormat="1" ht="16" customHeight="1" x14ac:dyDescent="0.2"/>
    <row r="7639" customFormat="1" ht="16" customHeight="1" x14ac:dyDescent="0.2"/>
    <row r="7640" customFormat="1" ht="16" customHeight="1" x14ac:dyDescent="0.2"/>
    <row r="7641" customFormat="1" ht="16" customHeight="1" x14ac:dyDescent="0.2"/>
    <row r="7642" customFormat="1" ht="16" customHeight="1" x14ac:dyDescent="0.2"/>
    <row r="7643" customFormat="1" ht="16" customHeight="1" x14ac:dyDescent="0.2"/>
    <row r="7644" customFormat="1" ht="16" customHeight="1" x14ac:dyDescent="0.2"/>
    <row r="7645" customFormat="1" ht="16" customHeight="1" x14ac:dyDescent="0.2"/>
    <row r="7646" customFormat="1" ht="16" customHeight="1" x14ac:dyDescent="0.2"/>
    <row r="7647" customFormat="1" ht="16" customHeight="1" x14ac:dyDescent="0.2"/>
    <row r="7648" customFormat="1" ht="16" customHeight="1" x14ac:dyDescent="0.2"/>
    <row r="7649" customFormat="1" ht="16" customHeight="1" x14ac:dyDescent="0.2"/>
    <row r="7650" customFormat="1" ht="16" customHeight="1" x14ac:dyDescent="0.2"/>
    <row r="7651" customFormat="1" ht="16" customHeight="1" x14ac:dyDescent="0.2"/>
    <row r="7652" customFormat="1" ht="16" customHeight="1" x14ac:dyDescent="0.2"/>
    <row r="7653" customFormat="1" ht="16" customHeight="1" x14ac:dyDescent="0.2"/>
    <row r="7654" customFormat="1" ht="16" customHeight="1" x14ac:dyDescent="0.2"/>
    <row r="7655" customFormat="1" ht="16" customHeight="1" x14ac:dyDescent="0.2"/>
    <row r="7656" customFormat="1" ht="16" customHeight="1" x14ac:dyDescent="0.2"/>
    <row r="7657" customFormat="1" ht="16" customHeight="1" x14ac:dyDescent="0.2"/>
    <row r="7658" customFormat="1" ht="16" customHeight="1" x14ac:dyDescent="0.2"/>
    <row r="7659" customFormat="1" ht="16" customHeight="1" x14ac:dyDescent="0.2"/>
    <row r="7660" customFormat="1" ht="16" customHeight="1" x14ac:dyDescent="0.2"/>
    <row r="7661" customFormat="1" ht="16" customHeight="1" x14ac:dyDescent="0.2"/>
    <row r="7662" customFormat="1" ht="16" customHeight="1" x14ac:dyDescent="0.2"/>
    <row r="7663" customFormat="1" ht="16" customHeight="1" x14ac:dyDescent="0.2"/>
    <row r="7664" customFormat="1" ht="16" customHeight="1" x14ac:dyDescent="0.2"/>
    <row r="7665" customFormat="1" ht="16" customHeight="1" x14ac:dyDescent="0.2"/>
    <row r="7666" customFormat="1" ht="16" customHeight="1" x14ac:dyDescent="0.2"/>
    <row r="7667" customFormat="1" ht="16" customHeight="1" x14ac:dyDescent="0.2"/>
    <row r="7668" customFormat="1" ht="16" customHeight="1" x14ac:dyDescent="0.2"/>
    <row r="7669" customFormat="1" ht="16" customHeight="1" x14ac:dyDescent="0.2"/>
    <row r="7670" customFormat="1" ht="16" customHeight="1" x14ac:dyDescent="0.2"/>
    <row r="7671" customFormat="1" ht="16" customHeight="1" x14ac:dyDescent="0.2"/>
    <row r="7672" customFormat="1" ht="16" customHeight="1" x14ac:dyDescent="0.2"/>
    <row r="7673" customFormat="1" ht="16" customHeight="1" x14ac:dyDescent="0.2"/>
    <row r="7674" customFormat="1" ht="16" customHeight="1" x14ac:dyDescent="0.2"/>
    <row r="7675" customFormat="1" ht="16" customHeight="1" x14ac:dyDescent="0.2"/>
    <row r="7676" customFormat="1" ht="16" customHeight="1" x14ac:dyDescent="0.2"/>
    <row r="7677" customFormat="1" ht="16" customHeight="1" x14ac:dyDescent="0.2"/>
    <row r="7678" customFormat="1" ht="16" customHeight="1" x14ac:dyDescent="0.2"/>
    <row r="7679" customFormat="1" ht="16" customHeight="1" x14ac:dyDescent="0.2"/>
    <row r="7680" customFormat="1" ht="16" customHeight="1" x14ac:dyDescent="0.2"/>
    <row r="7681" customFormat="1" ht="16" customHeight="1" x14ac:dyDescent="0.2"/>
    <row r="7682" customFormat="1" ht="16" customHeight="1" x14ac:dyDescent="0.2"/>
    <row r="7683" customFormat="1" ht="16" customHeight="1" x14ac:dyDescent="0.2"/>
    <row r="7684" customFormat="1" ht="16" customHeight="1" x14ac:dyDescent="0.2"/>
    <row r="7685" customFormat="1" ht="16" customHeight="1" x14ac:dyDescent="0.2"/>
    <row r="7686" customFormat="1" ht="16" customHeight="1" x14ac:dyDescent="0.2"/>
    <row r="7687" customFormat="1" ht="16" customHeight="1" x14ac:dyDescent="0.2"/>
    <row r="7688" customFormat="1" ht="16" customHeight="1" x14ac:dyDescent="0.2"/>
    <row r="7689" customFormat="1" ht="16" customHeight="1" x14ac:dyDescent="0.2"/>
    <row r="7690" customFormat="1" ht="16" customHeight="1" x14ac:dyDescent="0.2"/>
    <row r="7691" customFormat="1" ht="16" customHeight="1" x14ac:dyDescent="0.2"/>
    <row r="7692" customFormat="1" ht="16" customHeight="1" x14ac:dyDescent="0.2"/>
    <row r="7693" customFormat="1" ht="16" customHeight="1" x14ac:dyDescent="0.2"/>
    <row r="7694" customFormat="1" ht="16" customHeight="1" x14ac:dyDescent="0.2"/>
    <row r="7695" customFormat="1" ht="16" customHeight="1" x14ac:dyDescent="0.2"/>
    <row r="7696" customFormat="1" ht="16" customHeight="1" x14ac:dyDescent="0.2"/>
    <row r="7697" customFormat="1" ht="16" customHeight="1" x14ac:dyDescent="0.2"/>
    <row r="7698" customFormat="1" ht="16" customHeight="1" x14ac:dyDescent="0.2"/>
    <row r="7699" customFormat="1" ht="16" customHeight="1" x14ac:dyDescent="0.2"/>
    <row r="7700" customFormat="1" ht="16" customHeight="1" x14ac:dyDescent="0.2"/>
    <row r="7701" customFormat="1" ht="16" customHeight="1" x14ac:dyDescent="0.2"/>
    <row r="7702" customFormat="1" ht="16" customHeight="1" x14ac:dyDescent="0.2"/>
    <row r="7703" customFormat="1" ht="16" customHeight="1" x14ac:dyDescent="0.2"/>
    <row r="7704" customFormat="1" ht="16" customHeight="1" x14ac:dyDescent="0.2"/>
    <row r="7705" customFormat="1" ht="16" customHeight="1" x14ac:dyDescent="0.2"/>
    <row r="7706" customFormat="1" ht="16" customHeight="1" x14ac:dyDescent="0.2"/>
    <row r="7707" customFormat="1" ht="16" customHeight="1" x14ac:dyDescent="0.2"/>
    <row r="7708" customFormat="1" ht="16" customHeight="1" x14ac:dyDescent="0.2"/>
    <row r="7709" customFormat="1" ht="16" customHeight="1" x14ac:dyDescent="0.2"/>
    <row r="7710" customFormat="1" ht="16" customHeight="1" x14ac:dyDescent="0.2"/>
    <row r="7711" customFormat="1" ht="16" customHeight="1" x14ac:dyDescent="0.2"/>
    <row r="7712" customFormat="1" ht="16" customHeight="1" x14ac:dyDescent="0.2"/>
    <row r="7713" customFormat="1" ht="16" customHeight="1" x14ac:dyDescent="0.2"/>
    <row r="7714" customFormat="1" ht="16" customHeight="1" x14ac:dyDescent="0.2"/>
    <row r="7715" customFormat="1" ht="16" customHeight="1" x14ac:dyDescent="0.2"/>
    <row r="7716" customFormat="1" ht="16" customHeight="1" x14ac:dyDescent="0.2"/>
    <row r="7717" customFormat="1" ht="16" customHeight="1" x14ac:dyDescent="0.2"/>
    <row r="7718" customFormat="1" ht="16" customHeight="1" x14ac:dyDescent="0.2"/>
    <row r="7719" customFormat="1" ht="16" customHeight="1" x14ac:dyDescent="0.2"/>
    <row r="7720" customFormat="1" ht="16" customHeight="1" x14ac:dyDescent="0.2"/>
    <row r="7721" customFormat="1" ht="16" customHeight="1" x14ac:dyDescent="0.2"/>
    <row r="7722" customFormat="1" ht="16" customHeight="1" x14ac:dyDescent="0.2"/>
    <row r="7723" customFormat="1" ht="16" customHeight="1" x14ac:dyDescent="0.2"/>
    <row r="7724" customFormat="1" ht="16" customHeight="1" x14ac:dyDescent="0.2"/>
    <row r="7725" customFormat="1" ht="16" customHeight="1" x14ac:dyDescent="0.2"/>
    <row r="7726" customFormat="1" ht="16" customHeight="1" x14ac:dyDescent="0.2"/>
    <row r="7727" customFormat="1" ht="16" customHeight="1" x14ac:dyDescent="0.2"/>
    <row r="7728" customFormat="1" ht="16" customHeight="1" x14ac:dyDescent="0.2"/>
    <row r="7729" customFormat="1" ht="16" customHeight="1" x14ac:dyDescent="0.2"/>
    <row r="7730" customFormat="1" ht="16" customHeight="1" x14ac:dyDescent="0.2"/>
    <row r="7731" customFormat="1" ht="16" customHeight="1" x14ac:dyDescent="0.2"/>
    <row r="7732" customFormat="1" ht="16" customHeight="1" x14ac:dyDescent="0.2"/>
    <row r="7733" customFormat="1" ht="16" customHeight="1" x14ac:dyDescent="0.2"/>
    <row r="7734" customFormat="1" ht="16" customHeight="1" x14ac:dyDescent="0.2"/>
    <row r="7735" customFormat="1" ht="16" customHeight="1" x14ac:dyDescent="0.2"/>
    <row r="7736" customFormat="1" ht="16" customHeight="1" x14ac:dyDescent="0.2"/>
    <row r="7737" customFormat="1" ht="16" customHeight="1" x14ac:dyDescent="0.2"/>
    <row r="7738" customFormat="1" ht="16" customHeight="1" x14ac:dyDescent="0.2"/>
    <row r="7739" customFormat="1" ht="16" customHeight="1" x14ac:dyDescent="0.2"/>
    <row r="7740" customFormat="1" ht="16" customHeight="1" x14ac:dyDescent="0.2"/>
    <row r="7741" customFormat="1" ht="16" customHeight="1" x14ac:dyDescent="0.2"/>
    <row r="7742" customFormat="1" ht="16" customHeight="1" x14ac:dyDescent="0.2"/>
    <row r="7743" customFormat="1" ht="16" customHeight="1" x14ac:dyDescent="0.2"/>
    <row r="7744" customFormat="1" ht="16" customHeight="1" x14ac:dyDescent="0.2"/>
    <row r="7745" customFormat="1" ht="16" customHeight="1" x14ac:dyDescent="0.2"/>
    <row r="7746" customFormat="1" ht="16" customHeight="1" x14ac:dyDescent="0.2"/>
    <row r="7747" customFormat="1" ht="16" customHeight="1" x14ac:dyDescent="0.2"/>
    <row r="7748" customFormat="1" ht="16" customHeight="1" x14ac:dyDescent="0.2"/>
    <row r="7749" customFormat="1" ht="16" customHeight="1" x14ac:dyDescent="0.2"/>
    <row r="7750" customFormat="1" ht="16" customHeight="1" x14ac:dyDescent="0.2"/>
    <row r="7751" customFormat="1" ht="16" customHeight="1" x14ac:dyDescent="0.2"/>
    <row r="7752" customFormat="1" ht="16" customHeight="1" x14ac:dyDescent="0.2"/>
    <row r="7753" customFormat="1" ht="16" customHeight="1" x14ac:dyDescent="0.2"/>
    <row r="7754" customFormat="1" ht="16" customHeight="1" x14ac:dyDescent="0.2"/>
    <row r="7755" customFormat="1" ht="16" customHeight="1" x14ac:dyDescent="0.2"/>
    <row r="7756" customFormat="1" ht="16" customHeight="1" x14ac:dyDescent="0.2"/>
    <row r="7757" customFormat="1" ht="16" customHeight="1" x14ac:dyDescent="0.2"/>
    <row r="7758" customFormat="1" ht="16" customHeight="1" x14ac:dyDescent="0.2"/>
    <row r="7759" customFormat="1" ht="16" customHeight="1" x14ac:dyDescent="0.2"/>
    <row r="7760" customFormat="1" ht="16" customHeight="1" x14ac:dyDescent="0.2"/>
    <row r="7761" customFormat="1" ht="16" customHeight="1" x14ac:dyDescent="0.2"/>
    <row r="7762" customFormat="1" ht="16" customHeight="1" x14ac:dyDescent="0.2"/>
    <row r="7763" customFormat="1" ht="16" customHeight="1" x14ac:dyDescent="0.2"/>
    <row r="7764" customFormat="1" ht="16" customHeight="1" x14ac:dyDescent="0.2"/>
    <row r="7765" customFormat="1" ht="16" customHeight="1" x14ac:dyDescent="0.2"/>
    <row r="7766" customFormat="1" ht="16" customHeight="1" x14ac:dyDescent="0.2"/>
    <row r="7767" customFormat="1" ht="16" customHeight="1" x14ac:dyDescent="0.2"/>
    <row r="7768" customFormat="1" ht="16" customHeight="1" x14ac:dyDescent="0.2"/>
    <row r="7769" customFormat="1" ht="16" customHeight="1" x14ac:dyDescent="0.2"/>
    <row r="7770" customFormat="1" ht="16" customHeight="1" x14ac:dyDescent="0.2"/>
    <row r="7771" customFormat="1" ht="16" customHeight="1" x14ac:dyDescent="0.2"/>
    <row r="7772" customFormat="1" ht="16" customHeight="1" x14ac:dyDescent="0.2"/>
    <row r="7773" customFormat="1" ht="16" customHeight="1" x14ac:dyDescent="0.2"/>
    <row r="7774" customFormat="1" ht="16" customHeight="1" x14ac:dyDescent="0.2"/>
    <row r="7775" customFormat="1" ht="16" customHeight="1" x14ac:dyDescent="0.2"/>
    <row r="7776" customFormat="1" ht="16" customHeight="1" x14ac:dyDescent="0.2"/>
    <row r="7777" customFormat="1" ht="16" customHeight="1" x14ac:dyDescent="0.2"/>
    <row r="7778" customFormat="1" ht="16" customHeight="1" x14ac:dyDescent="0.2"/>
    <row r="7779" customFormat="1" ht="16" customHeight="1" x14ac:dyDescent="0.2"/>
    <row r="7780" customFormat="1" ht="16" customHeight="1" x14ac:dyDescent="0.2"/>
    <row r="7781" customFormat="1" ht="16" customHeight="1" x14ac:dyDescent="0.2"/>
    <row r="7782" customFormat="1" ht="16" customHeight="1" x14ac:dyDescent="0.2"/>
    <row r="7783" customFormat="1" ht="16" customHeight="1" x14ac:dyDescent="0.2"/>
    <row r="7784" customFormat="1" ht="16" customHeight="1" x14ac:dyDescent="0.2"/>
    <row r="7785" customFormat="1" ht="16" customHeight="1" x14ac:dyDescent="0.2"/>
    <row r="7786" customFormat="1" ht="16" customHeight="1" x14ac:dyDescent="0.2"/>
    <row r="7787" customFormat="1" ht="16" customHeight="1" x14ac:dyDescent="0.2"/>
    <row r="7788" customFormat="1" ht="16" customHeight="1" x14ac:dyDescent="0.2"/>
    <row r="7789" customFormat="1" ht="16" customHeight="1" x14ac:dyDescent="0.2"/>
    <row r="7790" customFormat="1" ht="16" customHeight="1" x14ac:dyDescent="0.2"/>
    <row r="7791" customFormat="1" ht="16" customHeight="1" x14ac:dyDescent="0.2"/>
    <row r="7792" customFormat="1" ht="16" customHeight="1" x14ac:dyDescent="0.2"/>
    <row r="7793" customFormat="1" ht="16" customHeight="1" x14ac:dyDescent="0.2"/>
    <row r="7794" customFormat="1" ht="16" customHeight="1" x14ac:dyDescent="0.2"/>
    <row r="7795" customFormat="1" ht="16" customHeight="1" x14ac:dyDescent="0.2"/>
    <row r="7796" customFormat="1" ht="16" customHeight="1" x14ac:dyDescent="0.2"/>
    <row r="7797" customFormat="1" ht="16" customHeight="1" x14ac:dyDescent="0.2"/>
    <row r="7798" customFormat="1" ht="16" customHeight="1" x14ac:dyDescent="0.2"/>
    <row r="7799" customFormat="1" ht="16" customHeight="1" x14ac:dyDescent="0.2"/>
    <row r="7800" customFormat="1" ht="16" customHeight="1" x14ac:dyDescent="0.2"/>
    <row r="7801" customFormat="1" ht="16" customHeight="1" x14ac:dyDescent="0.2"/>
    <row r="7802" customFormat="1" ht="16" customHeight="1" x14ac:dyDescent="0.2"/>
    <row r="7803" customFormat="1" ht="16" customHeight="1" x14ac:dyDescent="0.2"/>
    <row r="7804" customFormat="1" ht="16" customHeight="1" x14ac:dyDescent="0.2"/>
    <row r="7805" customFormat="1" ht="16" customHeight="1" x14ac:dyDescent="0.2"/>
    <row r="7806" customFormat="1" ht="16" customHeight="1" x14ac:dyDescent="0.2"/>
    <row r="7807" customFormat="1" ht="16" customHeight="1" x14ac:dyDescent="0.2"/>
    <row r="7808" customFormat="1" ht="16" customHeight="1" x14ac:dyDescent="0.2"/>
    <row r="7809" customFormat="1" ht="16" customHeight="1" x14ac:dyDescent="0.2"/>
    <row r="7810" customFormat="1" ht="16" customHeight="1" x14ac:dyDescent="0.2"/>
    <row r="7811" customFormat="1" ht="16" customHeight="1" x14ac:dyDescent="0.2"/>
    <row r="7812" customFormat="1" ht="16" customHeight="1" x14ac:dyDescent="0.2"/>
    <row r="7813" customFormat="1" ht="16" customHeight="1" x14ac:dyDescent="0.2"/>
    <row r="7814" customFormat="1" ht="16" customHeight="1" x14ac:dyDescent="0.2"/>
    <row r="7815" customFormat="1" ht="16" customHeight="1" x14ac:dyDescent="0.2"/>
    <row r="7816" customFormat="1" ht="16" customHeight="1" x14ac:dyDescent="0.2"/>
    <row r="7817" customFormat="1" ht="16" customHeight="1" x14ac:dyDescent="0.2"/>
    <row r="7818" customFormat="1" ht="16" customHeight="1" x14ac:dyDescent="0.2"/>
    <row r="7819" customFormat="1" ht="16" customHeight="1" x14ac:dyDescent="0.2"/>
    <row r="7820" customFormat="1" ht="16" customHeight="1" x14ac:dyDescent="0.2"/>
    <row r="7821" customFormat="1" ht="16" customHeight="1" x14ac:dyDescent="0.2"/>
    <row r="7822" customFormat="1" ht="16" customHeight="1" x14ac:dyDescent="0.2"/>
    <row r="7823" customFormat="1" ht="16" customHeight="1" x14ac:dyDescent="0.2"/>
    <row r="7824" customFormat="1" ht="16" customHeight="1" x14ac:dyDescent="0.2"/>
    <row r="7825" customFormat="1" ht="16" customHeight="1" x14ac:dyDescent="0.2"/>
    <row r="7826" customFormat="1" ht="16" customHeight="1" x14ac:dyDescent="0.2"/>
    <row r="7827" customFormat="1" ht="16" customHeight="1" x14ac:dyDescent="0.2"/>
    <row r="7828" customFormat="1" ht="16" customHeight="1" x14ac:dyDescent="0.2"/>
    <row r="7829" customFormat="1" ht="16" customHeight="1" x14ac:dyDescent="0.2"/>
    <row r="7830" customFormat="1" ht="16" customHeight="1" x14ac:dyDescent="0.2"/>
    <row r="7831" customFormat="1" ht="16" customHeight="1" x14ac:dyDescent="0.2"/>
    <row r="7832" customFormat="1" ht="16" customHeight="1" x14ac:dyDescent="0.2"/>
    <row r="7833" customFormat="1" ht="16" customHeight="1" x14ac:dyDescent="0.2"/>
    <row r="7834" customFormat="1" ht="16" customHeight="1" x14ac:dyDescent="0.2"/>
    <row r="7835" customFormat="1" ht="16" customHeight="1" x14ac:dyDescent="0.2"/>
    <row r="7836" customFormat="1" ht="16" customHeight="1" x14ac:dyDescent="0.2"/>
    <row r="7837" customFormat="1" ht="16" customHeight="1" x14ac:dyDescent="0.2"/>
    <row r="7838" customFormat="1" ht="16" customHeight="1" x14ac:dyDescent="0.2"/>
    <row r="7839" customFormat="1" ht="16" customHeight="1" x14ac:dyDescent="0.2"/>
    <row r="7840" customFormat="1" ht="16" customHeight="1" x14ac:dyDescent="0.2"/>
    <row r="7841" customFormat="1" ht="16" customHeight="1" x14ac:dyDescent="0.2"/>
    <row r="7842" customFormat="1" ht="16" customHeight="1" x14ac:dyDescent="0.2"/>
    <row r="7843" customFormat="1" ht="16" customHeight="1" x14ac:dyDescent="0.2"/>
    <row r="7844" customFormat="1" ht="16" customHeight="1" x14ac:dyDescent="0.2"/>
    <row r="7845" customFormat="1" ht="16" customHeight="1" x14ac:dyDescent="0.2"/>
    <row r="7846" customFormat="1" ht="16" customHeight="1" x14ac:dyDescent="0.2"/>
    <row r="7847" customFormat="1" ht="16" customHeight="1" x14ac:dyDescent="0.2"/>
    <row r="7848" customFormat="1" ht="16" customHeight="1" x14ac:dyDescent="0.2"/>
    <row r="7849" customFormat="1" ht="16" customHeight="1" x14ac:dyDescent="0.2"/>
    <row r="7850" customFormat="1" ht="16" customHeight="1" x14ac:dyDescent="0.2"/>
    <row r="7851" customFormat="1" ht="16" customHeight="1" x14ac:dyDescent="0.2"/>
    <row r="7852" customFormat="1" ht="16" customHeight="1" x14ac:dyDescent="0.2"/>
    <row r="7853" customFormat="1" ht="16" customHeight="1" x14ac:dyDescent="0.2"/>
    <row r="7854" customFormat="1" ht="16" customHeight="1" x14ac:dyDescent="0.2"/>
    <row r="7855" customFormat="1" ht="16" customHeight="1" x14ac:dyDescent="0.2"/>
    <row r="7856" customFormat="1" ht="16" customHeight="1" x14ac:dyDescent="0.2"/>
    <row r="7857" customFormat="1" ht="16" customHeight="1" x14ac:dyDescent="0.2"/>
    <row r="7858" customFormat="1" ht="16" customHeight="1" x14ac:dyDescent="0.2"/>
    <row r="7859" customFormat="1" ht="16" customHeight="1" x14ac:dyDescent="0.2"/>
    <row r="7860" customFormat="1" ht="16" customHeight="1" x14ac:dyDescent="0.2"/>
    <row r="7861" customFormat="1" ht="16" customHeight="1" x14ac:dyDescent="0.2"/>
    <row r="7862" customFormat="1" ht="16" customHeight="1" x14ac:dyDescent="0.2"/>
    <row r="7863" customFormat="1" ht="16" customHeight="1" x14ac:dyDescent="0.2"/>
    <row r="7864" customFormat="1" ht="16" customHeight="1" x14ac:dyDescent="0.2"/>
    <row r="7865" customFormat="1" ht="16" customHeight="1" x14ac:dyDescent="0.2"/>
    <row r="7866" customFormat="1" ht="16" customHeight="1" x14ac:dyDescent="0.2"/>
    <row r="7867" customFormat="1" ht="16" customHeight="1" x14ac:dyDescent="0.2"/>
    <row r="7868" customFormat="1" ht="16" customHeight="1" x14ac:dyDescent="0.2"/>
    <row r="7869" customFormat="1" ht="16" customHeight="1" x14ac:dyDescent="0.2"/>
    <row r="7870" customFormat="1" ht="16" customHeight="1" x14ac:dyDescent="0.2"/>
    <row r="7871" customFormat="1" ht="16" customHeight="1" x14ac:dyDescent="0.2"/>
    <row r="7872" customFormat="1" ht="16" customHeight="1" x14ac:dyDescent="0.2"/>
    <row r="7873" customFormat="1" ht="16" customHeight="1" x14ac:dyDescent="0.2"/>
    <row r="7874" customFormat="1" ht="16" customHeight="1" x14ac:dyDescent="0.2"/>
    <row r="7875" customFormat="1" ht="16" customHeight="1" x14ac:dyDescent="0.2"/>
    <row r="7876" customFormat="1" ht="16" customHeight="1" x14ac:dyDescent="0.2"/>
    <row r="7877" customFormat="1" ht="16" customHeight="1" x14ac:dyDescent="0.2"/>
    <row r="7878" customFormat="1" ht="16" customHeight="1" x14ac:dyDescent="0.2"/>
    <row r="7879" customFormat="1" ht="16" customHeight="1" x14ac:dyDescent="0.2"/>
    <row r="7880" customFormat="1" ht="16" customHeight="1" x14ac:dyDescent="0.2"/>
    <row r="7881" customFormat="1" ht="16" customHeight="1" x14ac:dyDescent="0.2"/>
    <row r="7882" customFormat="1" ht="16" customHeight="1" x14ac:dyDescent="0.2"/>
    <row r="7883" customFormat="1" ht="16" customHeight="1" x14ac:dyDescent="0.2"/>
    <row r="7884" customFormat="1" ht="16" customHeight="1" x14ac:dyDescent="0.2"/>
    <row r="7885" customFormat="1" ht="16" customHeight="1" x14ac:dyDescent="0.2"/>
    <row r="7886" customFormat="1" ht="16" customHeight="1" x14ac:dyDescent="0.2"/>
    <row r="7887" customFormat="1" ht="16" customHeight="1" x14ac:dyDescent="0.2"/>
    <row r="7888" customFormat="1" ht="16" customHeight="1" x14ac:dyDescent="0.2"/>
    <row r="7889" customFormat="1" ht="16" customHeight="1" x14ac:dyDescent="0.2"/>
    <row r="7890" customFormat="1" ht="16" customHeight="1" x14ac:dyDescent="0.2"/>
    <row r="7891" customFormat="1" ht="16" customHeight="1" x14ac:dyDescent="0.2"/>
    <row r="7892" customFormat="1" ht="16" customHeight="1" x14ac:dyDescent="0.2"/>
    <row r="7893" customFormat="1" ht="16" customHeight="1" x14ac:dyDescent="0.2"/>
    <row r="7894" customFormat="1" ht="16" customHeight="1" x14ac:dyDescent="0.2"/>
    <row r="7895" customFormat="1" ht="16" customHeight="1" x14ac:dyDescent="0.2"/>
    <row r="7896" customFormat="1" ht="16" customHeight="1" x14ac:dyDescent="0.2"/>
    <row r="7897" customFormat="1" ht="16" customHeight="1" x14ac:dyDescent="0.2"/>
    <row r="7898" customFormat="1" ht="16" customHeight="1" x14ac:dyDescent="0.2"/>
    <row r="7899" customFormat="1" ht="16" customHeight="1" x14ac:dyDescent="0.2"/>
    <row r="7900" customFormat="1" ht="16" customHeight="1" x14ac:dyDescent="0.2"/>
    <row r="7901" customFormat="1" ht="16" customHeight="1" x14ac:dyDescent="0.2"/>
    <row r="7902" customFormat="1" ht="16" customHeight="1" x14ac:dyDescent="0.2"/>
    <row r="7903" customFormat="1" ht="16" customHeight="1" x14ac:dyDescent="0.2"/>
    <row r="7904" customFormat="1" ht="16" customHeight="1" x14ac:dyDescent="0.2"/>
    <row r="7905" customFormat="1" ht="16" customHeight="1" x14ac:dyDescent="0.2"/>
    <row r="7906" customFormat="1" ht="16" customHeight="1" x14ac:dyDescent="0.2"/>
    <row r="7907" customFormat="1" ht="16" customHeight="1" x14ac:dyDescent="0.2"/>
    <row r="7908" customFormat="1" ht="16" customHeight="1" x14ac:dyDescent="0.2"/>
    <row r="7909" customFormat="1" ht="16" customHeight="1" x14ac:dyDescent="0.2"/>
    <row r="7910" customFormat="1" ht="16" customHeight="1" x14ac:dyDescent="0.2"/>
    <row r="7911" customFormat="1" ht="16" customHeight="1" x14ac:dyDescent="0.2"/>
    <row r="7912" customFormat="1" ht="16" customHeight="1" x14ac:dyDescent="0.2"/>
    <row r="7913" customFormat="1" ht="16" customHeight="1" x14ac:dyDescent="0.2"/>
    <row r="7914" customFormat="1" ht="16" customHeight="1" x14ac:dyDescent="0.2"/>
    <row r="7915" customFormat="1" ht="16" customHeight="1" x14ac:dyDescent="0.2"/>
    <row r="7916" customFormat="1" ht="16" customHeight="1" x14ac:dyDescent="0.2"/>
    <row r="7917" customFormat="1" ht="16" customHeight="1" x14ac:dyDescent="0.2"/>
    <row r="7918" customFormat="1" ht="16" customHeight="1" x14ac:dyDescent="0.2"/>
    <row r="7919" customFormat="1" ht="16" customHeight="1" x14ac:dyDescent="0.2"/>
    <row r="7920" customFormat="1" ht="16" customHeight="1" x14ac:dyDescent="0.2"/>
    <row r="7921" customFormat="1" ht="16" customHeight="1" x14ac:dyDescent="0.2"/>
    <row r="7922" customFormat="1" ht="16" customHeight="1" x14ac:dyDescent="0.2"/>
    <row r="7923" customFormat="1" ht="16" customHeight="1" x14ac:dyDescent="0.2"/>
    <row r="7924" customFormat="1" ht="16" customHeight="1" x14ac:dyDescent="0.2"/>
    <row r="7925" customFormat="1" ht="16" customHeight="1" x14ac:dyDescent="0.2"/>
    <row r="7926" customFormat="1" ht="16" customHeight="1" x14ac:dyDescent="0.2"/>
    <row r="7927" customFormat="1" ht="16" customHeight="1" x14ac:dyDescent="0.2"/>
    <row r="7928" customFormat="1" ht="16" customHeight="1" x14ac:dyDescent="0.2"/>
    <row r="7929" customFormat="1" ht="16" customHeight="1" x14ac:dyDescent="0.2"/>
    <row r="7930" customFormat="1" ht="16" customHeight="1" x14ac:dyDescent="0.2"/>
    <row r="7931" customFormat="1" ht="16" customHeight="1" x14ac:dyDescent="0.2"/>
    <row r="7932" customFormat="1" ht="16" customHeight="1" x14ac:dyDescent="0.2"/>
    <row r="7933" customFormat="1" ht="16" customHeight="1" x14ac:dyDescent="0.2"/>
    <row r="7934" customFormat="1" ht="16" customHeight="1" x14ac:dyDescent="0.2"/>
    <row r="7935" customFormat="1" ht="16" customHeight="1" x14ac:dyDescent="0.2"/>
    <row r="7936" customFormat="1" ht="16" customHeight="1" x14ac:dyDescent="0.2"/>
    <row r="7937" customFormat="1" ht="16" customHeight="1" x14ac:dyDescent="0.2"/>
    <row r="7938" customFormat="1" ht="16" customHeight="1" x14ac:dyDescent="0.2"/>
    <row r="7939" customFormat="1" ht="16" customHeight="1" x14ac:dyDescent="0.2"/>
    <row r="7940" customFormat="1" ht="16" customHeight="1" x14ac:dyDescent="0.2"/>
    <row r="7941" customFormat="1" ht="16" customHeight="1" x14ac:dyDescent="0.2"/>
    <row r="7942" customFormat="1" ht="16" customHeight="1" x14ac:dyDescent="0.2"/>
    <row r="7943" customFormat="1" ht="16" customHeight="1" x14ac:dyDescent="0.2"/>
    <row r="7944" customFormat="1" ht="16" customHeight="1" x14ac:dyDescent="0.2"/>
    <row r="7945" customFormat="1" ht="16" customHeight="1" x14ac:dyDescent="0.2"/>
    <row r="7946" customFormat="1" ht="16" customHeight="1" x14ac:dyDescent="0.2"/>
    <row r="7947" customFormat="1" ht="16" customHeight="1" x14ac:dyDescent="0.2"/>
    <row r="7948" customFormat="1" ht="16" customHeight="1" x14ac:dyDescent="0.2"/>
    <row r="7949" customFormat="1" ht="16" customHeight="1" x14ac:dyDescent="0.2"/>
    <row r="7950" customFormat="1" ht="16" customHeight="1" x14ac:dyDescent="0.2"/>
    <row r="7951" customFormat="1" ht="16" customHeight="1" x14ac:dyDescent="0.2"/>
    <row r="7952" customFormat="1" ht="16" customHeight="1" x14ac:dyDescent="0.2"/>
    <row r="7953" customFormat="1" ht="16" customHeight="1" x14ac:dyDescent="0.2"/>
    <row r="7954" customFormat="1" ht="16" customHeight="1" x14ac:dyDescent="0.2"/>
    <row r="7955" customFormat="1" ht="16" customHeight="1" x14ac:dyDescent="0.2"/>
    <row r="7956" customFormat="1" ht="16" customHeight="1" x14ac:dyDescent="0.2"/>
    <row r="7957" customFormat="1" ht="16" customHeight="1" x14ac:dyDescent="0.2"/>
    <row r="7958" customFormat="1" ht="16" customHeight="1" x14ac:dyDescent="0.2"/>
    <row r="7959" customFormat="1" ht="16" customHeight="1" x14ac:dyDescent="0.2"/>
    <row r="7960" customFormat="1" ht="16" customHeight="1" x14ac:dyDescent="0.2"/>
    <row r="7961" customFormat="1" ht="16" customHeight="1" x14ac:dyDescent="0.2"/>
    <row r="7962" customFormat="1" ht="16" customHeight="1" x14ac:dyDescent="0.2"/>
    <row r="7963" customFormat="1" ht="16" customHeight="1" x14ac:dyDescent="0.2"/>
    <row r="7964" customFormat="1" ht="16" customHeight="1" x14ac:dyDescent="0.2"/>
    <row r="7965" customFormat="1" ht="16" customHeight="1" x14ac:dyDescent="0.2"/>
    <row r="7966" customFormat="1" ht="16" customHeight="1" x14ac:dyDescent="0.2"/>
    <row r="7967" customFormat="1" ht="16" customHeight="1" x14ac:dyDescent="0.2"/>
    <row r="7968" customFormat="1" ht="16" customHeight="1" x14ac:dyDescent="0.2"/>
    <row r="7969" customFormat="1" ht="16" customHeight="1" x14ac:dyDescent="0.2"/>
    <row r="7970" customFormat="1" ht="16" customHeight="1" x14ac:dyDescent="0.2"/>
    <row r="7971" customFormat="1" ht="16" customHeight="1" x14ac:dyDescent="0.2"/>
    <row r="7972" customFormat="1" ht="16" customHeight="1" x14ac:dyDescent="0.2"/>
    <row r="7973" customFormat="1" ht="16" customHeight="1" x14ac:dyDescent="0.2"/>
    <row r="7974" customFormat="1" ht="16" customHeight="1" x14ac:dyDescent="0.2"/>
    <row r="7975" customFormat="1" ht="16" customHeight="1" x14ac:dyDescent="0.2"/>
    <row r="7976" customFormat="1" ht="16" customHeight="1" x14ac:dyDescent="0.2"/>
    <row r="7977" customFormat="1" ht="16" customHeight="1" x14ac:dyDescent="0.2"/>
    <row r="7978" customFormat="1" ht="16" customHeight="1" x14ac:dyDescent="0.2"/>
    <row r="7979" customFormat="1" ht="16" customHeight="1" x14ac:dyDescent="0.2"/>
    <row r="7980" customFormat="1" ht="16" customHeight="1" x14ac:dyDescent="0.2"/>
    <row r="7981" customFormat="1" ht="16" customHeight="1" x14ac:dyDescent="0.2"/>
    <row r="7982" customFormat="1" ht="16" customHeight="1" x14ac:dyDescent="0.2"/>
    <row r="7983" customFormat="1" ht="16" customHeight="1" x14ac:dyDescent="0.2"/>
    <row r="7984" customFormat="1" ht="16" customHeight="1" x14ac:dyDescent="0.2"/>
    <row r="7985" customFormat="1" ht="16" customHeight="1" x14ac:dyDescent="0.2"/>
    <row r="7986" customFormat="1" ht="16" customHeight="1" x14ac:dyDescent="0.2"/>
    <row r="7987" customFormat="1" ht="16" customHeight="1" x14ac:dyDescent="0.2"/>
    <row r="7988" customFormat="1" ht="16" customHeight="1" x14ac:dyDescent="0.2"/>
    <row r="7989" customFormat="1" ht="16" customHeight="1" x14ac:dyDescent="0.2"/>
    <row r="7990" customFormat="1" ht="16" customHeight="1" x14ac:dyDescent="0.2"/>
    <row r="7991" customFormat="1" ht="16" customHeight="1" x14ac:dyDescent="0.2"/>
    <row r="7992" customFormat="1" ht="16" customHeight="1" x14ac:dyDescent="0.2"/>
    <row r="7993" customFormat="1" ht="16" customHeight="1" x14ac:dyDescent="0.2"/>
    <row r="7994" customFormat="1" ht="16" customHeight="1" x14ac:dyDescent="0.2"/>
    <row r="7995" customFormat="1" ht="16" customHeight="1" x14ac:dyDescent="0.2"/>
    <row r="7996" customFormat="1" ht="16" customHeight="1" x14ac:dyDescent="0.2"/>
    <row r="7997" customFormat="1" ht="16" customHeight="1" x14ac:dyDescent="0.2"/>
    <row r="7998" customFormat="1" ht="16" customHeight="1" x14ac:dyDescent="0.2"/>
    <row r="7999" customFormat="1" ht="16" customHeight="1" x14ac:dyDescent="0.2"/>
    <row r="8000" customFormat="1" ht="16" customHeight="1" x14ac:dyDescent="0.2"/>
    <row r="8001" customFormat="1" ht="16" customHeight="1" x14ac:dyDescent="0.2"/>
    <row r="8002" customFormat="1" ht="16" customHeight="1" x14ac:dyDescent="0.2"/>
    <row r="8003" customFormat="1" ht="16" customHeight="1" x14ac:dyDescent="0.2"/>
    <row r="8004" customFormat="1" ht="16" customHeight="1" x14ac:dyDescent="0.2"/>
    <row r="8005" customFormat="1" ht="16" customHeight="1" x14ac:dyDescent="0.2"/>
    <row r="8006" customFormat="1" ht="16" customHeight="1" x14ac:dyDescent="0.2"/>
    <row r="8007" customFormat="1" ht="16" customHeight="1" x14ac:dyDescent="0.2"/>
    <row r="8008" customFormat="1" ht="16" customHeight="1" x14ac:dyDescent="0.2"/>
    <row r="8009" customFormat="1" ht="16" customHeight="1" x14ac:dyDescent="0.2"/>
    <row r="8010" customFormat="1" ht="16" customHeight="1" x14ac:dyDescent="0.2"/>
    <row r="8011" customFormat="1" ht="16" customHeight="1" x14ac:dyDescent="0.2"/>
    <row r="8012" customFormat="1" ht="16" customHeight="1" x14ac:dyDescent="0.2"/>
    <row r="8013" customFormat="1" ht="16" customHeight="1" x14ac:dyDescent="0.2"/>
    <row r="8014" customFormat="1" ht="16" customHeight="1" x14ac:dyDescent="0.2"/>
    <row r="8015" customFormat="1" ht="16" customHeight="1" x14ac:dyDescent="0.2"/>
    <row r="8016" customFormat="1" ht="16" customHeight="1" x14ac:dyDescent="0.2"/>
    <row r="8017" customFormat="1" ht="16" customHeight="1" x14ac:dyDescent="0.2"/>
    <row r="8018" customFormat="1" ht="16" customHeight="1" x14ac:dyDescent="0.2"/>
    <row r="8019" customFormat="1" ht="16" customHeight="1" x14ac:dyDescent="0.2"/>
    <row r="8020" customFormat="1" ht="16" customHeight="1" x14ac:dyDescent="0.2"/>
    <row r="8021" customFormat="1" ht="16" customHeight="1" x14ac:dyDescent="0.2"/>
    <row r="8022" customFormat="1" ht="16" customHeight="1" x14ac:dyDescent="0.2"/>
    <row r="8023" customFormat="1" ht="16" customHeight="1" x14ac:dyDescent="0.2"/>
    <row r="8024" customFormat="1" ht="16" customHeight="1" x14ac:dyDescent="0.2"/>
    <row r="8025" customFormat="1" ht="16" customHeight="1" x14ac:dyDescent="0.2"/>
    <row r="8026" customFormat="1" ht="16" customHeight="1" x14ac:dyDescent="0.2"/>
    <row r="8027" customFormat="1" ht="16" customHeight="1" x14ac:dyDescent="0.2"/>
    <row r="8028" customFormat="1" ht="16" customHeight="1" x14ac:dyDescent="0.2"/>
    <row r="8029" customFormat="1" ht="16" customHeight="1" x14ac:dyDescent="0.2"/>
    <row r="8030" customFormat="1" ht="16" customHeight="1" x14ac:dyDescent="0.2"/>
    <row r="8031" customFormat="1" ht="16" customHeight="1" x14ac:dyDescent="0.2"/>
    <row r="8032" customFormat="1" ht="16" customHeight="1" x14ac:dyDescent="0.2"/>
    <row r="8033" customFormat="1" ht="16" customHeight="1" x14ac:dyDescent="0.2"/>
    <row r="8034" customFormat="1" ht="16" customHeight="1" x14ac:dyDescent="0.2"/>
    <row r="8035" customFormat="1" ht="16" customHeight="1" x14ac:dyDescent="0.2"/>
    <row r="8036" customFormat="1" ht="16" customHeight="1" x14ac:dyDescent="0.2"/>
    <row r="8037" customFormat="1" ht="16" customHeight="1" x14ac:dyDescent="0.2"/>
    <row r="8038" customFormat="1" ht="16" customHeight="1" x14ac:dyDescent="0.2"/>
    <row r="8039" customFormat="1" ht="16" customHeight="1" x14ac:dyDescent="0.2"/>
    <row r="8040" customFormat="1" ht="16" customHeight="1" x14ac:dyDescent="0.2"/>
    <row r="8041" customFormat="1" ht="16" customHeight="1" x14ac:dyDescent="0.2"/>
    <row r="8042" customFormat="1" ht="16" customHeight="1" x14ac:dyDescent="0.2"/>
    <row r="8043" customFormat="1" ht="16" customHeight="1" x14ac:dyDescent="0.2"/>
    <row r="8044" customFormat="1" ht="16" customHeight="1" x14ac:dyDescent="0.2"/>
    <row r="8045" customFormat="1" ht="16" customHeight="1" x14ac:dyDescent="0.2"/>
    <row r="8046" customFormat="1" ht="16" customHeight="1" x14ac:dyDescent="0.2"/>
    <row r="8047" customFormat="1" ht="16" customHeight="1" x14ac:dyDescent="0.2"/>
    <row r="8048" customFormat="1" ht="16" customHeight="1" x14ac:dyDescent="0.2"/>
    <row r="8049" customFormat="1" ht="16" customHeight="1" x14ac:dyDescent="0.2"/>
    <row r="8050" customFormat="1" ht="16" customHeight="1" x14ac:dyDescent="0.2"/>
    <row r="8051" customFormat="1" ht="16" customHeight="1" x14ac:dyDescent="0.2"/>
    <row r="8052" customFormat="1" ht="16" customHeight="1" x14ac:dyDescent="0.2"/>
    <row r="8053" customFormat="1" ht="16" customHeight="1" x14ac:dyDescent="0.2"/>
    <row r="8054" customFormat="1" ht="16" customHeight="1" x14ac:dyDescent="0.2"/>
    <row r="8055" customFormat="1" ht="16" customHeight="1" x14ac:dyDescent="0.2"/>
    <row r="8056" customFormat="1" ht="16" customHeight="1" x14ac:dyDescent="0.2"/>
    <row r="8057" customFormat="1" ht="16" customHeight="1" x14ac:dyDescent="0.2"/>
    <row r="8058" customFormat="1" ht="16" customHeight="1" x14ac:dyDescent="0.2"/>
    <row r="8059" customFormat="1" ht="16" customHeight="1" x14ac:dyDescent="0.2"/>
    <row r="8060" customFormat="1" ht="16" customHeight="1" x14ac:dyDescent="0.2"/>
    <row r="8061" customFormat="1" ht="16" customHeight="1" x14ac:dyDescent="0.2"/>
    <row r="8062" customFormat="1" ht="16" customHeight="1" x14ac:dyDescent="0.2"/>
    <row r="8063" customFormat="1" ht="16" customHeight="1" x14ac:dyDescent="0.2"/>
    <row r="8064" customFormat="1" ht="16" customHeight="1" x14ac:dyDescent="0.2"/>
    <row r="8065" customFormat="1" ht="16" customHeight="1" x14ac:dyDescent="0.2"/>
    <row r="8066" customFormat="1" ht="16" customHeight="1" x14ac:dyDescent="0.2"/>
    <row r="8067" customFormat="1" ht="16" customHeight="1" x14ac:dyDescent="0.2"/>
    <row r="8068" customFormat="1" ht="16" customHeight="1" x14ac:dyDescent="0.2"/>
    <row r="8069" customFormat="1" ht="16" customHeight="1" x14ac:dyDescent="0.2"/>
    <row r="8070" customFormat="1" ht="16" customHeight="1" x14ac:dyDescent="0.2"/>
    <row r="8071" customFormat="1" ht="16" customHeight="1" x14ac:dyDescent="0.2"/>
    <row r="8072" customFormat="1" ht="16" customHeight="1" x14ac:dyDescent="0.2"/>
    <row r="8073" customFormat="1" ht="16" customHeight="1" x14ac:dyDescent="0.2"/>
    <row r="8074" customFormat="1" ht="16" customHeight="1" x14ac:dyDescent="0.2"/>
    <row r="8075" customFormat="1" ht="16" customHeight="1" x14ac:dyDescent="0.2"/>
    <row r="8076" customFormat="1" ht="16" customHeight="1" x14ac:dyDescent="0.2"/>
    <row r="8077" customFormat="1" ht="16" customHeight="1" x14ac:dyDescent="0.2"/>
    <row r="8078" customFormat="1" ht="16" customHeight="1" x14ac:dyDescent="0.2"/>
    <row r="8079" customFormat="1" ht="16" customHeight="1" x14ac:dyDescent="0.2"/>
    <row r="8080" customFormat="1" ht="16" customHeight="1" x14ac:dyDescent="0.2"/>
    <row r="8081" customFormat="1" ht="16" customHeight="1" x14ac:dyDescent="0.2"/>
    <row r="8082" customFormat="1" ht="16" customHeight="1" x14ac:dyDescent="0.2"/>
    <row r="8083" customFormat="1" ht="16" customHeight="1" x14ac:dyDescent="0.2"/>
    <row r="8084" customFormat="1" ht="16" customHeight="1" x14ac:dyDescent="0.2"/>
    <row r="8085" customFormat="1" ht="16" customHeight="1" x14ac:dyDescent="0.2"/>
    <row r="8086" customFormat="1" ht="16" customHeight="1" x14ac:dyDescent="0.2"/>
    <row r="8087" customFormat="1" ht="16" customHeight="1" x14ac:dyDescent="0.2"/>
    <row r="8088" customFormat="1" ht="16" customHeight="1" x14ac:dyDescent="0.2"/>
    <row r="8089" customFormat="1" ht="16" customHeight="1" x14ac:dyDescent="0.2"/>
    <row r="8090" customFormat="1" ht="16" customHeight="1" x14ac:dyDescent="0.2"/>
    <row r="8091" customFormat="1" ht="16" customHeight="1" x14ac:dyDescent="0.2"/>
    <row r="8092" customFormat="1" ht="16" customHeight="1" x14ac:dyDescent="0.2"/>
    <row r="8093" customFormat="1" ht="16" customHeight="1" x14ac:dyDescent="0.2"/>
    <row r="8094" customFormat="1" ht="16" customHeight="1" x14ac:dyDescent="0.2"/>
    <row r="8095" customFormat="1" ht="16" customHeight="1" x14ac:dyDescent="0.2"/>
    <row r="8096" customFormat="1" ht="16" customHeight="1" x14ac:dyDescent="0.2"/>
    <row r="8097" customFormat="1" ht="16" customHeight="1" x14ac:dyDescent="0.2"/>
    <row r="8098" customFormat="1" ht="16" customHeight="1" x14ac:dyDescent="0.2"/>
    <row r="8099" customFormat="1" ht="16" customHeight="1" x14ac:dyDescent="0.2"/>
    <row r="8100" customFormat="1" ht="16" customHeight="1" x14ac:dyDescent="0.2"/>
    <row r="8101" customFormat="1" ht="16" customHeight="1" x14ac:dyDescent="0.2"/>
    <row r="8102" customFormat="1" ht="16" customHeight="1" x14ac:dyDescent="0.2"/>
    <row r="8103" customFormat="1" ht="16" customHeight="1" x14ac:dyDescent="0.2"/>
    <row r="8104" customFormat="1" ht="16" customHeight="1" x14ac:dyDescent="0.2"/>
    <row r="8105" customFormat="1" ht="16" customHeight="1" x14ac:dyDescent="0.2"/>
    <row r="8106" customFormat="1" ht="16" customHeight="1" x14ac:dyDescent="0.2"/>
    <row r="8107" customFormat="1" ht="16" customHeight="1" x14ac:dyDescent="0.2"/>
    <row r="8108" customFormat="1" ht="16" customHeight="1" x14ac:dyDescent="0.2"/>
    <row r="8109" customFormat="1" ht="16" customHeight="1" x14ac:dyDescent="0.2"/>
    <row r="8110" customFormat="1" ht="16" customHeight="1" x14ac:dyDescent="0.2"/>
    <row r="8111" customFormat="1" ht="16" customHeight="1" x14ac:dyDescent="0.2"/>
    <row r="8112" customFormat="1" ht="16" customHeight="1" x14ac:dyDescent="0.2"/>
    <row r="8113" customFormat="1" ht="16" customHeight="1" x14ac:dyDescent="0.2"/>
    <row r="8114" customFormat="1" ht="16" customHeight="1" x14ac:dyDescent="0.2"/>
    <row r="8115" customFormat="1" ht="16" customHeight="1" x14ac:dyDescent="0.2"/>
    <row r="8116" customFormat="1" ht="16" customHeight="1" x14ac:dyDescent="0.2"/>
    <row r="8117" customFormat="1" ht="16" customHeight="1" x14ac:dyDescent="0.2"/>
    <row r="8118" customFormat="1" ht="16" customHeight="1" x14ac:dyDescent="0.2"/>
    <row r="8119" customFormat="1" ht="16" customHeight="1" x14ac:dyDescent="0.2"/>
    <row r="8120" customFormat="1" ht="16" customHeight="1" x14ac:dyDescent="0.2"/>
    <row r="8121" customFormat="1" ht="16" customHeight="1" x14ac:dyDescent="0.2"/>
    <row r="8122" customFormat="1" ht="16" customHeight="1" x14ac:dyDescent="0.2"/>
    <row r="8123" customFormat="1" ht="16" customHeight="1" x14ac:dyDescent="0.2"/>
    <row r="8124" customFormat="1" ht="16" customHeight="1" x14ac:dyDescent="0.2"/>
    <row r="8125" customFormat="1" ht="16" customHeight="1" x14ac:dyDescent="0.2"/>
    <row r="8126" customFormat="1" ht="16" customHeight="1" x14ac:dyDescent="0.2"/>
    <row r="8127" customFormat="1" ht="16" customHeight="1" x14ac:dyDescent="0.2"/>
    <row r="8128" customFormat="1" ht="16" customHeight="1" x14ac:dyDescent="0.2"/>
    <row r="8129" customFormat="1" ht="16" customHeight="1" x14ac:dyDescent="0.2"/>
    <row r="8130" customFormat="1" ht="16" customHeight="1" x14ac:dyDescent="0.2"/>
    <row r="8131" customFormat="1" ht="16" customHeight="1" x14ac:dyDescent="0.2"/>
    <row r="8132" customFormat="1" ht="16" customHeight="1" x14ac:dyDescent="0.2"/>
    <row r="8133" customFormat="1" ht="16" customHeight="1" x14ac:dyDescent="0.2"/>
    <row r="8134" customFormat="1" ht="16" customHeight="1" x14ac:dyDescent="0.2"/>
    <row r="8135" customFormat="1" ht="16" customHeight="1" x14ac:dyDescent="0.2"/>
    <row r="8136" customFormat="1" ht="16" customHeight="1" x14ac:dyDescent="0.2"/>
    <row r="8137" customFormat="1" ht="16" customHeight="1" x14ac:dyDescent="0.2"/>
    <row r="8138" customFormat="1" ht="16" customHeight="1" x14ac:dyDescent="0.2"/>
    <row r="8139" customFormat="1" ht="16" customHeight="1" x14ac:dyDescent="0.2"/>
    <row r="8140" customFormat="1" ht="16" customHeight="1" x14ac:dyDescent="0.2"/>
    <row r="8141" customFormat="1" ht="16" customHeight="1" x14ac:dyDescent="0.2"/>
    <row r="8142" customFormat="1" ht="16" customHeight="1" x14ac:dyDescent="0.2"/>
    <row r="8143" customFormat="1" ht="16" customHeight="1" x14ac:dyDescent="0.2"/>
    <row r="8144" customFormat="1" ht="16" customHeight="1" x14ac:dyDescent="0.2"/>
    <row r="8145" customFormat="1" ht="16" customHeight="1" x14ac:dyDescent="0.2"/>
    <row r="8146" customFormat="1" ht="16" customHeight="1" x14ac:dyDescent="0.2"/>
    <row r="8147" customFormat="1" ht="16" customHeight="1" x14ac:dyDescent="0.2"/>
    <row r="8148" customFormat="1" ht="16" customHeight="1" x14ac:dyDescent="0.2"/>
    <row r="8149" customFormat="1" ht="16" customHeight="1" x14ac:dyDescent="0.2"/>
    <row r="8150" customFormat="1" ht="16" customHeight="1" x14ac:dyDescent="0.2"/>
    <row r="8151" customFormat="1" ht="16" customHeight="1" x14ac:dyDescent="0.2"/>
    <row r="8152" customFormat="1" ht="16" customHeight="1" x14ac:dyDescent="0.2"/>
    <row r="8153" customFormat="1" ht="16" customHeight="1" x14ac:dyDescent="0.2"/>
    <row r="8154" customFormat="1" ht="16" customHeight="1" x14ac:dyDescent="0.2"/>
    <row r="8155" customFormat="1" ht="16" customHeight="1" x14ac:dyDescent="0.2"/>
    <row r="8156" customFormat="1" ht="16" customHeight="1" x14ac:dyDescent="0.2"/>
    <row r="8157" customFormat="1" ht="16" customHeight="1" x14ac:dyDescent="0.2"/>
    <row r="8158" customFormat="1" ht="16" customHeight="1" x14ac:dyDescent="0.2"/>
    <row r="8159" customFormat="1" ht="16" customHeight="1" x14ac:dyDescent="0.2"/>
    <row r="8160" customFormat="1" ht="16" customHeight="1" x14ac:dyDescent="0.2"/>
    <row r="8161" customFormat="1" ht="16" customHeight="1" x14ac:dyDescent="0.2"/>
    <row r="8162" customFormat="1" ht="16" customHeight="1" x14ac:dyDescent="0.2"/>
    <row r="8163" customFormat="1" ht="16" customHeight="1" x14ac:dyDescent="0.2"/>
    <row r="8164" customFormat="1" ht="16" customHeight="1" x14ac:dyDescent="0.2"/>
    <row r="8165" customFormat="1" ht="16" customHeight="1" x14ac:dyDescent="0.2"/>
    <row r="8166" customFormat="1" ht="16" customHeight="1" x14ac:dyDescent="0.2"/>
    <row r="8167" customFormat="1" ht="16" customHeight="1" x14ac:dyDescent="0.2"/>
    <row r="8168" customFormat="1" ht="16" customHeight="1" x14ac:dyDescent="0.2"/>
    <row r="8169" customFormat="1" ht="16" customHeight="1" x14ac:dyDescent="0.2"/>
    <row r="8170" customFormat="1" ht="16" customHeight="1" x14ac:dyDescent="0.2"/>
    <row r="8171" customFormat="1" ht="16" customHeight="1" x14ac:dyDescent="0.2"/>
    <row r="8172" customFormat="1" ht="16" customHeight="1" x14ac:dyDescent="0.2"/>
    <row r="8173" customFormat="1" ht="16" customHeight="1" x14ac:dyDescent="0.2"/>
    <row r="8174" customFormat="1" ht="16" customHeight="1" x14ac:dyDescent="0.2"/>
    <row r="8175" customFormat="1" ht="16" customHeight="1" x14ac:dyDescent="0.2"/>
    <row r="8176" customFormat="1" ht="16" customHeight="1" x14ac:dyDescent="0.2"/>
    <row r="8177" customFormat="1" ht="16" customHeight="1" x14ac:dyDescent="0.2"/>
    <row r="8178" customFormat="1" ht="16" customHeight="1" x14ac:dyDescent="0.2"/>
    <row r="8179" customFormat="1" ht="16" customHeight="1" x14ac:dyDescent="0.2"/>
    <row r="8180" customFormat="1" ht="16" customHeight="1" x14ac:dyDescent="0.2"/>
    <row r="8181" customFormat="1" ht="16" customHeight="1" x14ac:dyDescent="0.2"/>
    <row r="8182" customFormat="1" ht="16" customHeight="1" x14ac:dyDescent="0.2"/>
    <row r="8183" customFormat="1" ht="16" customHeight="1" x14ac:dyDescent="0.2"/>
    <row r="8184" customFormat="1" ht="16" customHeight="1" x14ac:dyDescent="0.2"/>
    <row r="8185" customFormat="1" ht="16" customHeight="1" x14ac:dyDescent="0.2"/>
    <row r="8186" customFormat="1" ht="16" customHeight="1" x14ac:dyDescent="0.2"/>
    <row r="8187" customFormat="1" ht="16" customHeight="1" x14ac:dyDescent="0.2"/>
    <row r="8188" customFormat="1" ht="16" customHeight="1" x14ac:dyDescent="0.2"/>
    <row r="8189" customFormat="1" ht="16" customHeight="1" x14ac:dyDescent="0.2"/>
    <row r="8190" customFormat="1" ht="16" customHeight="1" x14ac:dyDescent="0.2"/>
    <row r="8191" customFormat="1" ht="16" customHeight="1" x14ac:dyDescent="0.2"/>
    <row r="8192" customFormat="1" ht="16" customHeight="1" x14ac:dyDescent="0.2"/>
    <row r="8193" customFormat="1" ht="16" customHeight="1" x14ac:dyDescent="0.2"/>
    <row r="8194" customFormat="1" ht="16" customHeight="1" x14ac:dyDescent="0.2"/>
    <row r="8195" customFormat="1" ht="16" customHeight="1" x14ac:dyDescent="0.2"/>
    <row r="8196" customFormat="1" ht="16" customHeight="1" x14ac:dyDescent="0.2"/>
    <row r="8197" customFormat="1" ht="16" customHeight="1" x14ac:dyDescent="0.2"/>
    <row r="8198" customFormat="1" ht="16" customHeight="1" x14ac:dyDescent="0.2"/>
    <row r="8199" customFormat="1" ht="16" customHeight="1" x14ac:dyDescent="0.2"/>
    <row r="8200" customFormat="1" ht="16" customHeight="1" x14ac:dyDescent="0.2"/>
    <row r="8201" customFormat="1" ht="16" customHeight="1" x14ac:dyDescent="0.2"/>
    <row r="8202" customFormat="1" ht="16" customHeight="1" x14ac:dyDescent="0.2"/>
    <row r="8203" customFormat="1" ht="16" customHeight="1" x14ac:dyDescent="0.2"/>
    <row r="8204" customFormat="1" ht="16" customHeight="1" x14ac:dyDescent="0.2"/>
    <row r="8205" customFormat="1" ht="16" customHeight="1" x14ac:dyDescent="0.2"/>
    <row r="8206" customFormat="1" ht="16" customHeight="1" x14ac:dyDescent="0.2"/>
    <row r="8207" customFormat="1" ht="16" customHeight="1" x14ac:dyDescent="0.2"/>
    <row r="8208" customFormat="1" ht="16" customHeight="1" x14ac:dyDescent="0.2"/>
    <row r="8209" customFormat="1" ht="16" customHeight="1" x14ac:dyDescent="0.2"/>
    <row r="8210" customFormat="1" ht="16" customHeight="1" x14ac:dyDescent="0.2"/>
    <row r="8211" customFormat="1" ht="16" customHeight="1" x14ac:dyDescent="0.2"/>
    <row r="8212" customFormat="1" ht="16" customHeight="1" x14ac:dyDescent="0.2"/>
    <row r="8213" customFormat="1" ht="16" customHeight="1" x14ac:dyDescent="0.2"/>
    <row r="8214" customFormat="1" ht="16" customHeight="1" x14ac:dyDescent="0.2"/>
    <row r="8215" customFormat="1" ht="16" customHeight="1" x14ac:dyDescent="0.2"/>
    <row r="8216" customFormat="1" ht="16" customHeight="1" x14ac:dyDescent="0.2"/>
    <row r="8217" customFormat="1" ht="16" customHeight="1" x14ac:dyDescent="0.2"/>
    <row r="8218" customFormat="1" ht="16" customHeight="1" x14ac:dyDescent="0.2"/>
    <row r="8219" customFormat="1" ht="16" customHeight="1" x14ac:dyDescent="0.2"/>
    <row r="8220" customFormat="1" ht="16" customHeight="1" x14ac:dyDescent="0.2"/>
    <row r="8221" customFormat="1" ht="16" customHeight="1" x14ac:dyDescent="0.2"/>
    <row r="8222" customFormat="1" ht="16" customHeight="1" x14ac:dyDescent="0.2"/>
    <row r="8223" customFormat="1" ht="16" customHeight="1" x14ac:dyDescent="0.2"/>
    <row r="8224" customFormat="1" ht="16" customHeight="1" x14ac:dyDescent="0.2"/>
    <row r="8225" customFormat="1" ht="16" customHeight="1" x14ac:dyDescent="0.2"/>
    <row r="8226" customFormat="1" ht="16" customHeight="1" x14ac:dyDescent="0.2"/>
    <row r="8227" customFormat="1" ht="16" customHeight="1" x14ac:dyDescent="0.2"/>
    <row r="8228" customFormat="1" ht="16" customHeight="1" x14ac:dyDescent="0.2"/>
    <row r="8229" customFormat="1" ht="16" customHeight="1" x14ac:dyDescent="0.2"/>
    <row r="8230" customFormat="1" ht="16" customHeight="1" x14ac:dyDescent="0.2"/>
    <row r="8231" customFormat="1" ht="16" customHeight="1" x14ac:dyDescent="0.2"/>
    <row r="8232" customFormat="1" ht="16" customHeight="1" x14ac:dyDescent="0.2"/>
    <row r="8233" customFormat="1" ht="16" customHeight="1" x14ac:dyDescent="0.2"/>
    <row r="8234" customFormat="1" ht="16" customHeight="1" x14ac:dyDescent="0.2"/>
    <row r="8235" customFormat="1" ht="16" customHeight="1" x14ac:dyDescent="0.2"/>
    <row r="8236" customFormat="1" ht="16" customHeight="1" x14ac:dyDescent="0.2"/>
    <row r="8237" customFormat="1" ht="16" customHeight="1" x14ac:dyDescent="0.2"/>
    <row r="8238" customFormat="1" ht="16" customHeight="1" x14ac:dyDescent="0.2"/>
    <row r="8239" customFormat="1" ht="16" customHeight="1" x14ac:dyDescent="0.2"/>
    <row r="8240" customFormat="1" ht="16" customHeight="1" x14ac:dyDescent="0.2"/>
    <row r="8241" customFormat="1" ht="16" customHeight="1" x14ac:dyDescent="0.2"/>
    <row r="8242" customFormat="1" ht="16" customHeight="1" x14ac:dyDescent="0.2"/>
    <row r="8243" customFormat="1" ht="16" customHeight="1" x14ac:dyDescent="0.2"/>
    <row r="8244" customFormat="1" ht="16" customHeight="1" x14ac:dyDescent="0.2"/>
    <row r="8245" customFormat="1" ht="16" customHeight="1" x14ac:dyDescent="0.2"/>
    <row r="8246" customFormat="1" ht="16" customHeight="1" x14ac:dyDescent="0.2"/>
    <row r="8247" customFormat="1" ht="16" customHeight="1" x14ac:dyDescent="0.2"/>
    <row r="8248" customFormat="1" ht="16" customHeight="1" x14ac:dyDescent="0.2"/>
    <row r="8249" customFormat="1" ht="16" customHeight="1" x14ac:dyDescent="0.2"/>
    <row r="8250" customFormat="1" ht="16" customHeight="1" x14ac:dyDescent="0.2"/>
    <row r="8251" customFormat="1" ht="16" customHeight="1" x14ac:dyDescent="0.2"/>
    <row r="8252" customFormat="1" ht="16" customHeight="1" x14ac:dyDescent="0.2"/>
    <row r="8253" customFormat="1" ht="16" customHeight="1" x14ac:dyDescent="0.2"/>
    <row r="8254" customFormat="1" ht="16" customHeight="1" x14ac:dyDescent="0.2"/>
    <row r="8255" customFormat="1" ht="16" customHeight="1" x14ac:dyDescent="0.2"/>
    <row r="8256" customFormat="1" ht="16" customHeight="1" x14ac:dyDescent="0.2"/>
    <row r="8257" customFormat="1" ht="16" customHeight="1" x14ac:dyDescent="0.2"/>
    <row r="8258" customFormat="1" ht="16" customHeight="1" x14ac:dyDescent="0.2"/>
    <row r="8259" customFormat="1" ht="16" customHeight="1" x14ac:dyDescent="0.2"/>
    <row r="8260" customFormat="1" ht="16" customHeight="1" x14ac:dyDescent="0.2"/>
    <row r="8261" customFormat="1" ht="16" customHeight="1" x14ac:dyDescent="0.2"/>
    <row r="8262" customFormat="1" ht="16" customHeight="1" x14ac:dyDescent="0.2"/>
    <row r="8263" customFormat="1" ht="16" customHeight="1" x14ac:dyDescent="0.2"/>
    <row r="8264" customFormat="1" ht="16" customHeight="1" x14ac:dyDescent="0.2"/>
    <row r="8265" customFormat="1" ht="16" customHeight="1" x14ac:dyDescent="0.2"/>
    <row r="8266" customFormat="1" ht="16" customHeight="1" x14ac:dyDescent="0.2"/>
    <row r="8267" customFormat="1" ht="16" customHeight="1" x14ac:dyDescent="0.2"/>
    <row r="8268" customFormat="1" ht="16" customHeight="1" x14ac:dyDescent="0.2"/>
    <row r="8269" customFormat="1" ht="16" customHeight="1" x14ac:dyDescent="0.2"/>
    <row r="8270" customFormat="1" ht="16" customHeight="1" x14ac:dyDescent="0.2"/>
    <row r="8271" customFormat="1" ht="16" customHeight="1" x14ac:dyDescent="0.2"/>
    <row r="8272" customFormat="1" ht="16" customHeight="1" x14ac:dyDescent="0.2"/>
    <row r="8273" customFormat="1" ht="16" customHeight="1" x14ac:dyDescent="0.2"/>
    <row r="8274" customFormat="1" ht="16" customHeight="1" x14ac:dyDescent="0.2"/>
    <row r="8275" customFormat="1" ht="16" customHeight="1" x14ac:dyDescent="0.2"/>
    <row r="8276" customFormat="1" ht="16" customHeight="1" x14ac:dyDescent="0.2"/>
    <row r="8277" customFormat="1" ht="16" customHeight="1" x14ac:dyDescent="0.2"/>
    <row r="8278" customFormat="1" ht="16" customHeight="1" x14ac:dyDescent="0.2"/>
    <row r="8279" customFormat="1" ht="16" customHeight="1" x14ac:dyDescent="0.2"/>
    <row r="8280" customFormat="1" ht="16" customHeight="1" x14ac:dyDescent="0.2"/>
    <row r="8281" customFormat="1" ht="16" customHeight="1" x14ac:dyDescent="0.2"/>
    <row r="8282" customFormat="1" ht="16" customHeight="1" x14ac:dyDescent="0.2"/>
    <row r="8283" customFormat="1" ht="16" customHeight="1" x14ac:dyDescent="0.2"/>
    <row r="8284" customFormat="1" ht="16" customHeight="1" x14ac:dyDescent="0.2"/>
    <row r="8285" customFormat="1" ht="16" customHeight="1" x14ac:dyDescent="0.2"/>
    <row r="8286" customFormat="1" ht="16" customHeight="1" x14ac:dyDescent="0.2"/>
    <row r="8287" customFormat="1" ht="16" customHeight="1" x14ac:dyDescent="0.2"/>
    <row r="8288" customFormat="1" ht="16" customHeight="1" x14ac:dyDescent="0.2"/>
    <row r="8289" customFormat="1" ht="16" customHeight="1" x14ac:dyDescent="0.2"/>
    <row r="8290" customFormat="1" ht="16" customHeight="1" x14ac:dyDescent="0.2"/>
    <row r="8291" customFormat="1" ht="16" customHeight="1" x14ac:dyDescent="0.2"/>
    <row r="8292" customFormat="1" ht="16" customHeight="1" x14ac:dyDescent="0.2"/>
    <row r="8293" customFormat="1" ht="16" customHeight="1" x14ac:dyDescent="0.2"/>
    <row r="8294" customFormat="1" ht="16" customHeight="1" x14ac:dyDescent="0.2"/>
    <row r="8295" customFormat="1" ht="16" customHeight="1" x14ac:dyDescent="0.2"/>
    <row r="8296" customFormat="1" ht="16" customHeight="1" x14ac:dyDescent="0.2"/>
    <row r="8297" customFormat="1" ht="16" customHeight="1" x14ac:dyDescent="0.2"/>
    <row r="8298" customFormat="1" ht="16" customHeight="1" x14ac:dyDescent="0.2"/>
    <row r="8299" customFormat="1" ht="16" customHeight="1" x14ac:dyDescent="0.2"/>
    <row r="8300" customFormat="1" ht="16" customHeight="1" x14ac:dyDescent="0.2"/>
    <row r="8301" customFormat="1" ht="16" customHeight="1" x14ac:dyDescent="0.2"/>
    <row r="8302" customFormat="1" ht="16" customHeight="1" x14ac:dyDescent="0.2"/>
    <row r="8303" customFormat="1" ht="16" customHeight="1" x14ac:dyDescent="0.2"/>
    <row r="8304" customFormat="1" ht="16" customHeight="1" x14ac:dyDescent="0.2"/>
    <row r="8305" customFormat="1" ht="16" customHeight="1" x14ac:dyDescent="0.2"/>
    <row r="8306" customFormat="1" ht="16" customHeight="1" x14ac:dyDescent="0.2"/>
    <row r="8307" customFormat="1" ht="16" customHeight="1" x14ac:dyDescent="0.2"/>
    <row r="8308" customFormat="1" ht="16" customHeight="1" x14ac:dyDescent="0.2"/>
    <row r="8309" customFormat="1" ht="16" customHeight="1" x14ac:dyDescent="0.2"/>
    <row r="8310" customFormat="1" ht="16" customHeight="1" x14ac:dyDescent="0.2"/>
    <row r="8311" customFormat="1" ht="16" customHeight="1" x14ac:dyDescent="0.2"/>
    <row r="8312" customFormat="1" ht="16" customHeight="1" x14ac:dyDescent="0.2"/>
    <row r="8313" customFormat="1" ht="16" customHeight="1" x14ac:dyDescent="0.2"/>
    <row r="8314" customFormat="1" ht="16" customHeight="1" x14ac:dyDescent="0.2"/>
    <row r="8315" customFormat="1" ht="16" customHeight="1" x14ac:dyDescent="0.2"/>
    <row r="8316" customFormat="1" ht="16" customHeight="1" x14ac:dyDescent="0.2"/>
    <row r="8317" customFormat="1" ht="16" customHeight="1" x14ac:dyDescent="0.2"/>
    <row r="8318" customFormat="1" ht="16" customHeight="1" x14ac:dyDescent="0.2"/>
    <row r="8319" customFormat="1" ht="16" customHeight="1" x14ac:dyDescent="0.2"/>
    <row r="8320" customFormat="1" ht="16" customHeight="1" x14ac:dyDescent="0.2"/>
    <row r="8321" customFormat="1" ht="16" customHeight="1" x14ac:dyDescent="0.2"/>
    <row r="8322" customFormat="1" ht="16" customHeight="1" x14ac:dyDescent="0.2"/>
    <row r="8323" customFormat="1" ht="16" customHeight="1" x14ac:dyDescent="0.2"/>
    <row r="8324" customFormat="1" ht="16" customHeight="1" x14ac:dyDescent="0.2"/>
    <row r="8325" customFormat="1" ht="16" customHeight="1" x14ac:dyDescent="0.2"/>
    <row r="8326" customFormat="1" ht="16" customHeight="1" x14ac:dyDescent="0.2"/>
    <row r="8327" customFormat="1" ht="16" customHeight="1" x14ac:dyDescent="0.2"/>
    <row r="8328" customFormat="1" ht="16" customHeight="1" x14ac:dyDescent="0.2"/>
    <row r="8329" customFormat="1" ht="16" customHeight="1" x14ac:dyDescent="0.2"/>
    <row r="8330" customFormat="1" ht="16" customHeight="1" x14ac:dyDescent="0.2"/>
    <row r="8331" customFormat="1" ht="16" customHeight="1" x14ac:dyDescent="0.2"/>
    <row r="8332" customFormat="1" ht="16" customHeight="1" x14ac:dyDescent="0.2"/>
    <row r="8333" customFormat="1" ht="16" customHeight="1" x14ac:dyDescent="0.2"/>
    <row r="8334" customFormat="1" ht="16" customHeight="1" x14ac:dyDescent="0.2"/>
    <row r="8335" customFormat="1" ht="16" customHeight="1" x14ac:dyDescent="0.2"/>
    <row r="8336" customFormat="1" ht="16" customHeight="1" x14ac:dyDescent="0.2"/>
    <row r="8337" customFormat="1" ht="16" customHeight="1" x14ac:dyDescent="0.2"/>
    <row r="8338" customFormat="1" ht="16" customHeight="1" x14ac:dyDescent="0.2"/>
    <row r="8339" customFormat="1" ht="16" customHeight="1" x14ac:dyDescent="0.2"/>
    <row r="8340" customFormat="1" ht="16" customHeight="1" x14ac:dyDescent="0.2"/>
    <row r="8341" customFormat="1" ht="16" customHeight="1" x14ac:dyDescent="0.2"/>
    <row r="8342" customFormat="1" ht="16" customHeight="1" x14ac:dyDescent="0.2"/>
    <row r="8343" customFormat="1" ht="16" customHeight="1" x14ac:dyDescent="0.2"/>
    <row r="8344" customFormat="1" ht="16" customHeight="1" x14ac:dyDescent="0.2"/>
    <row r="8345" customFormat="1" ht="16" customHeight="1" x14ac:dyDescent="0.2"/>
    <row r="8346" customFormat="1" ht="16" customHeight="1" x14ac:dyDescent="0.2"/>
    <row r="8347" customFormat="1" ht="16" customHeight="1" x14ac:dyDescent="0.2"/>
    <row r="8348" customFormat="1" ht="16" customHeight="1" x14ac:dyDescent="0.2"/>
    <row r="8349" customFormat="1" ht="16" customHeight="1" x14ac:dyDescent="0.2"/>
    <row r="8350" customFormat="1" ht="16" customHeight="1" x14ac:dyDescent="0.2"/>
    <row r="8351" customFormat="1" ht="16" customHeight="1" x14ac:dyDescent="0.2"/>
    <row r="8352" customFormat="1" ht="16" customHeight="1" x14ac:dyDescent="0.2"/>
    <row r="8353" customFormat="1" ht="16" customHeight="1" x14ac:dyDescent="0.2"/>
    <row r="8354" customFormat="1" ht="16" customHeight="1" x14ac:dyDescent="0.2"/>
    <row r="8355" customFormat="1" ht="16" customHeight="1" x14ac:dyDescent="0.2"/>
    <row r="8356" customFormat="1" ht="16" customHeight="1" x14ac:dyDescent="0.2"/>
    <row r="8357" customFormat="1" ht="16" customHeight="1" x14ac:dyDescent="0.2"/>
    <row r="8358" customFormat="1" ht="16" customHeight="1" x14ac:dyDescent="0.2"/>
    <row r="8359" customFormat="1" ht="16" customHeight="1" x14ac:dyDescent="0.2"/>
    <row r="8360" customFormat="1" ht="16" customHeight="1" x14ac:dyDescent="0.2"/>
    <row r="8361" customFormat="1" ht="16" customHeight="1" x14ac:dyDescent="0.2"/>
    <row r="8362" customFormat="1" ht="16" customHeight="1" x14ac:dyDescent="0.2"/>
    <row r="8363" customFormat="1" ht="16" customHeight="1" x14ac:dyDescent="0.2"/>
    <row r="8364" customFormat="1" ht="16" customHeight="1" x14ac:dyDescent="0.2"/>
    <row r="8365" customFormat="1" ht="16" customHeight="1" x14ac:dyDescent="0.2"/>
    <row r="8366" customFormat="1" ht="16" customHeight="1" x14ac:dyDescent="0.2"/>
    <row r="8367" customFormat="1" ht="16" customHeight="1" x14ac:dyDescent="0.2"/>
    <row r="8368" customFormat="1" ht="16" customHeight="1" x14ac:dyDescent="0.2"/>
    <row r="8369" customFormat="1" ht="16" customHeight="1" x14ac:dyDescent="0.2"/>
    <row r="8370" customFormat="1" ht="16" customHeight="1" x14ac:dyDescent="0.2"/>
    <row r="8371" customFormat="1" ht="16" customHeight="1" x14ac:dyDescent="0.2"/>
    <row r="8372" customFormat="1" ht="16" customHeight="1" x14ac:dyDescent="0.2"/>
    <row r="8373" customFormat="1" ht="16" customHeight="1" x14ac:dyDescent="0.2"/>
    <row r="8374" customFormat="1" ht="16" customHeight="1" x14ac:dyDescent="0.2"/>
    <row r="8375" customFormat="1" ht="16" customHeight="1" x14ac:dyDescent="0.2"/>
    <row r="8376" customFormat="1" ht="16" customHeight="1" x14ac:dyDescent="0.2"/>
    <row r="8377" customFormat="1" ht="16" customHeight="1" x14ac:dyDescent="0.2"/>
    <row r="8378" customFormat="1" ht="16" customHeight="1" x14ac:dyDescent="0.2"/>
    <row r="8379" customFormat="1" ht="16" customHeight="1" x14ac:dyDescent="0.2"/>
    <row r="8380" customFormat="1" ht="16" customHeight="1" x14ac:dyDescent="0.2"/>
    <row r="8381" customFormat="1" ht="16" customHeight="1" x14ac:dyDescent="0.2"/>
    <row r="8382" customFormat="1" ht="16" customHeight="1" x14ac:dyDescent="0.2"/>
    <row r="8383" customFormat="1" ht="16" customHeight="1" x14ac:dyDescent="0.2"/>
    <row r="8384" customFormat="1" ht="16" customHeight="1" x14ac:dyDescent="0.2"/>
    <row r="8385" customFormat="1" ht="16" customHeight="1" x14ac:dyDescent="0.2"/>
    <row r="8386" customFormat="1" ht="16" customHeight="1" x14ac:dyDescent="0.2"/>
    <row r="8387" customFormat="1" ht="16" customHeight="1" x14ac:dyDescent="0.2"/>
    <row r="8388" customFormat="1" ht="16" customHeight="1" x14ac:dyDescent="0.2"/>
    <row r="8389" customFormat="1" ht="16" customHeight="1" x14ac:dyDescent="0.2"/>
    <row r="8390" customFormat="1" ht="16" customHeight="1" x14ac:dyDescent="0.2"/>
    <row r="8391" customFormat="1" ht="16" customHeight="1" x14ac:dyDescent="0.2"/>
    <row r="8392" customFormat="1" ht="16" customHeight="1" x14ac:dyDescent="0.2"/>
    <row r="8393" customFormat="1" ht="16" customHeight="1" x14ac:dyDescent="0.2"/>
    <row r="8394" customFormat="1" ht="16" customHeight="1" x14ac:dyDescent="0.2"/>
    <row r="8395" customFormat="1" ht="16" customHeight="1" x14ac:dyDescent="0.2"/>
    <row r="8396" customFormat="1" ht="16" customHeight="1" x14ac:dyDescent="0.2"/>
    <row r="8397" customFormat="1" ht="16" customHeight="1" x14ac:dyDescent="0.2"/>
    <row r="8398" customFormat="1" ht="16" customHeight="1" x14ac:dyDescent="0.2"/>
    <row r="8399" customFormat="1" ht="16" customHeight="1" x14ac:dyDescent="0.2"/>
    <row r="8400" customFormat="1" ht="16" customHeight="1" x14ac:dyDescent="0.2"/>
    <row r="8401" customFormat="1" ht="16" customHeight="1" x14ac:dyDescent="0.2"/>
    <row r="8402" customFormat="1" ht="16" customHeight="1" x14ac:dyDescent="0.2"/>
    <row r="8403" customFormat="1" ht="16" customHeight="1" x14ac:dyDescent="0.2"/>
    <row r="8404" customFormat="1" ht="16" customHeight="1" x14ac:dyDescent="0.2"/>
    <row r="8405" customFormat="1" ht="16" customHeight="1" x14ac:dyDescent="0.2"/>
    <row r="8406" customFormat="1" ht="16" customHeight="1" x14ac:dyDescent="0.2"/>
    <row r="8407" customFormat="1" ht="16" customHeight="1" x14ac:dyDescent="0.2"/>
    <row r="8408" customFormat="1" ht="16" customHeight="1" x14ac:dyDescent="0.2"/>
    <row r="8409" customFormat="1" ht="16" customHeight="1" x14ac:dyDescent="0.2"/>
    <row r="8410" customFormat="1" ht="16" customHeight="1" x14ac:dyDescent="0.2"/>
    <row r="8411" customFormat="1" ht="16" customHeight="1" x14ac:dyDescent="0.2"/>
    <row r="8412" customFormat="1" ht="16" customHeight="1" x14ac:dyDescent="0.2"/>
    <row r="8413" customFormat="1" ht="16" customHeight="1" x14ac:dyDescent="0.2"/>
    <row r="8414" customFormat="1" ht="16" customHeight="1" x14ac:dyDescent="0.2"/>
    <row r="8415" customFormat="1" ht="16" customHeight="1" x14ac:dyDescent="0.2"/>
    <row r="8416" customFormat="1" ht="16" customHeight="1" x14ac:dyDescent="0.2"/>
    <row r="8417" customFormat="1" ht="16" customHeight="1" x14ac:dyDescent="0.2"/>
    <row r="8418" customFormat="1" ht="16" customHeight="1" x14ac:dyDescent="0.2"/>
    <row r="8419" customFormat="1" ht="16" customHeight="1" x14ac:dyDescent="0.2"/>
    <row r="8420" customFormat="1" ht="16" customHeight="1" x14ac:dyDescent="0.2"/>
    <row r="8421" customFormat="1" ht="16" customHeight="1" x14ac:dyDescent="0.2"/>
    <row r="8422" customFormat="1" ht="16" customHeight="1" x14ac:dyDescent="0.2"/>
    <row r="8423" customFormat="1" ht="16" customHeight="1" x14ac:dyDescent="0.2"/>
    <row r="8424" customFormat="1" ht="16" customHeight="1" x14ac:dyDescent="0.2"/>
    <row r="8425" customFormat="1" ht="16" customHeight="1" x14ac:dyDescent="0.2"/>
    <row r="8426" customFormat="1" ht="16" customHeight="1" x14ac:dyDescent="0.2"/>
    <row r="8427" customFormat="1" ht="16" customHeight="1" x14ac:dyDescent="0.2"/>
    <row r="8428" customFormat="1" ht="16" customHeight="1" x14ac:dyDescent="0.2"/>
    <row r="8429" customFormat="1" ht="16" customHeight="1" x14ac:dyDescent="0.2"/>
    <row r="8430" customFormat="1" ht="16" customHeight="1" x14ac:dyDescent="0.2"/>
    <row r="8431" customFormat="1" ht="16" customHeight="1" x14ac:dyDescent="0.2"/>
    <row r="8432" customFormat="1" ht="16" customHeight="1" x14ac:dyDescent="0.2"/>
    <row r="8433" customFormat="1" ht="16" customHeight="1" x14ac:dyDescent="0.2"/>
    <row r="8434" customFormat="1" ht="16" customHeight="1" x14ac:dyDescent="0.2"/>
    <row r="8435" customFormat="1" ht="16" customHeight="1" x14ac:dyDescent="0.2"/>
    <row r="8436" customFormat="1" ht="16" customHeight="1" x14ac:dyDescent="0.2"/>
    <row r="8437" customFormat="1" ht="16" customHeight="1" x14ac:dyDescent="0.2"/>
    <row r="8438" customFormat="1" ht="16" customHeight="1" x14ac:dyDescent="0.2"/>
    <row r="8439" customFormat="1" ht="16" customHeight="1" x14ac:dyDescent="0.2"/>
    <row r="8440" customFormat="1" ht="16" customHeight="1" x14ac:dyDescent="0.2"/>
    <row r="8441" customFormat="1" ht="16" customHeight="1" x14ac:dyDescent="0.2"/>
    <row r="8442" customFormat="1" ht="16" customHeight="1" x14ac:dyDescent="0.2"/>
    <row r="8443" customFormat="1" ht="16" customHeight="1" x14ac:dyDescent="0.2"/>
    <row r="8444" customFormat="1" ht="16" customHeight="1" x14ac:dyDescent="0.2"/>
    <row r="8445" customFormat="1" ht="16" customHeight="1" x14ac:dyDescent="0.2"/>
    <row r="8446" customFormat="1" ht="16" customHeight="1" x14ac:dyDescent="0.2"/>
    <row r="8447" customFormat="1" ht="16" customHeight="1" x14ac:dyDescent="0.2"/>
    <row r="8448" customFormat="1" ht="16" customHeight="1" x14ac:dyDescent="0.2"/>
    <row r="8449" customFormat="1" ht="16" customHeight="1" x14ac:dyDescent="0.2"/>
    <row r="8450" customFormat="1" ht="16" customHeight="1" x14ac:dyDescent="0.2"/>
    <row r="8451" customFormat="1" ht="16" customHeight="1" x14ac:dyDescent="0.2"/>
    <row r="8452" customFormat="1" ht="16" customHeight="1" x14ac:dyDescent="0.2"/>
    <row r="8453" customFormat="1" ht="16" customHeight="1" x14ac:dyDescent="0.2"/>
    <row r="8454" customFormat="1" ht="16" customHeight="1" x14ac:dyDescent="0.2"/>
    <row r="8455" customFormat="1" ht="16" customHeight="1" x14ac:dyDescent="0.2"/>
    <row r="8456" customFormat="1" ht="16" customHeight="1" x14ac:dyDescent="0.2"/>
    <row r="8457" customFormat="1" ht="16" customHeight="1" x14ac:dyDescent="0.2"/>
    <row r="8458" customFormat="1" ht="16" customHeight="1" x14ac:dyDescent="0.2"/>
    <row r="8459" customFormat="1" ht="16" customHeight="1" x14ac:dyDescent="0.2"/>
    <row r="8460" customFormat="1" ht="16" customHeight="1" x14ac:dyDescent="0.2"/>
    <row r="8461" customFormat="1" ht="16" customHeight="1" x14ac:dyDescent="0.2"/>
    <row r="8462" customFormat="1" ht="16" customHeight="1" x14ac:dyDescent="0.2"/>
    <row r="8463" customFormat="1" ht="16" customHeight="1" x14ac:dyDescent="0.2"/>
    <row r="8464" customFormat="1" ht="16" customHeight="1" x14ac:dyDescent="0.2"/>
    <row r="8465" customFormat="1" ht="16" customHeight="1" x14ac:dyDescent="0.2"/>
    <row r="8466" customFormat="1" ht="16" customHeight="1" x14ac:dyDescent="0.2"/>
    <row r="8467" customFormat="1" ht="16" customHeight="1" x14ac:dyDescent="0.2"/>
    <row r="8468" customFormat="1" ht="16" customHeight="1" x14ac:dyDescent="0.2"/>
    <row r="8469" customFormat="1" ht="16" customHeight="1" x14ac:dyDescent="0.2"/>
    <row r="8470" customFormat="1" ht="16" customHeight="1" x14ac:dyDescent="0.2"/>
    <row r="8471" customFormat="1" ht="16" customHeight="1" x14ac:dyDescent="0.2"/>
    <row r="8472" customFormat="1" ht="16" customHeight="1" x14ac:dyDescent="0.2"/>
    <row r="8473" customFormat="1" ht="16" customHeight="1" x14ac:dyDescent="0.2"/>
    <row r="8474" customFormat="1" ht="16" customHeight="1" x14ac:dyDescent="0.2"/>
    <row r="8475" customFormat="1" ht="16" customHeight="1" x14ac:dyDescent="0.2"/>
    <row r="8476" customFormat="1" ht="16" customHeight="1" x14ac:dyDescent="0.2"/>
    <row r="8477" customFormat="1" ht="16" customHeight="1" x14ac:dyDescent="0.2"/>
    <row r="8478" customFormat="1" ht="16" customHeight="1" x14ac:dyDescent="0.2"/>
    <row r="8479" customFormat="1" ht="16" customHeight="1" x14ac:dyDescent="0.2"/>
    <row r="8480" customFormat="1" ht="16" customHeight="1" x14ac:dyDescent="0.2"/>
    <row r="8481" customFormat="1" ht="16" customHeight="1" x14ac:dyDescent="0.2"/>
    <row r="8482" customFormat="1" ht="16" customHeight="1" x14ac:dyDescent="0.2"/>
    <row r="8483" customFormat="1" ht="16" customHeight="1" x14ac:dyDescent="0.2"/>
    <row r="8484" customFormat="1" ht="16" customHeight="1" x14ac:dyDescent="0.2"/>
    <row r="8485" customFormat="1" ht="16" customHeight="1" x14ac:dyDescent="0.2"/>
    <row r="8486" customFormat="1" ht="16" customHeight="1" x14ac:dyDescent="0.2"/>
    <row r="8487" customFormat="1" ht="16" customHeight="1" x14ac:dyDescent="0.2"/>
    <row r="8488" customFormat="1" ht="16" customHeight="1" x14ac:dyDescent="0.2"/>
    <row r="8489" customFormat="1" ht="16" customHeight="1" x14ac:dyDescent="0.2"/>
    <row r="8490" customFormat="1" ht="16" customHeight="1" x14ac:dyDescent="0.2"/>
    <row r="8491" customFormat="1" ht="16" customHeight="1" x14ac:dyDescent="0.2"/>
    <row r="8492" customFormat="1" ht="16" customHeight="1" x14ac:dyDescent="0.2"/>
    <row r="8493" customFormat="1" ht="16" customHeight="1" x14ac:dyDescent="0.2"/>
    <row r="8494" customFormat="1" ht="16" customHeight="1" x14ac:dyDescent="0.2"/>
    <row r="8495" customFormat="1" ht="16" customHeight="1" x14ac:dyDescent="0.2"/>
    <row r="8496" customFormat="1" ht="16" customHeight="1" x14ac:dyDescent="0.2"/>
    <row r="8497" customFormat="1" ht="16" customHeight="1" x14ac:dyDescent="0.2"/>
    <row r="8498" customFormat="1" ht="16" customHeight="1" x14ac:dyDescent="0.2"/>
    <row r="8499" customFormat="1" ht="16" customHeight="1" x14ac:dyDescent="0.2"/>
    <row r="8500" customFormat="1" ht="16" customHeight="1" x14ac:dyDescent="0.2"/>
    <row r="8501" customFormat="1" ht="16" customHeight="1" x14ac:dyDescent="0.2"/>
    <row r="8502" customFormat="1" ht="16" customHeight="1" x14ac:dyDescent="0.2"/>
    <row r="8503" customFormat="1" ht="16" customHeight="1" x14ac:dyDescent="0.2"/>
    <row r="8504" customFormat="1" ht="16" customHeight="1" x14ac:dyDescent="0.2"/>
    <row r="8505" customFormat="1" ht="16" customHeight="1" x14ac:dyDescent="0.2"/>
    <row r="8506" customFormat="1" ht="16" customHeight="1" x14ac:dyDescent="0.2"/>
    <row r="8507" customFormat="1" ht="16" customHeight="1" x14ac:dyDescent="0.2"/>
    <row r="8508" customFormat="1" ht="16" customHeight="1" x14ac:dyDescent="0.2"/>
    <row r="8509" customFormat="1" ht="16" customHeight="1" x14ac:dyDescent="0.2"/>
    <row r="8510" customFormat="1" ht="16" customHeight="1" x14ac:dyDescent="0.2"/>
    <row r="8511" customFormat="1" ht="16" customHeight="1" x14ac:dyDescent="0.2"/>
    <row r="8512" customFormat="1" ht="16" customHeight="1" x14ac:dyDescent="0.2"/>
    <row r="8513" customFormat="1" ht="16" customHeight="1" x14ac:dyDescent="0.2"/>
    <row r="8514" customFormat="1" ht="16" customHeight="1" x14ac:dyDescent="0.2"/>
    <row r="8515" customFormat="1" ht="16" customHeight="1" x14ac:dyDescent="0.2"/>
    <row r="8516" customFormat="1" ht="16" customHeight="1" x14ac:dyDescent="0.2"/>
    <row r="8517" customFormat="1" ht="16" customHeight="1" x14ac:dyDescent="0.2"/>
    <row r="8518" customFormat="1" ht="16" customHeight="1" x14ac:dyDescent="0.2"/>
    <row r="8519" customFormat="1" ht="16" customHeight="1" x14ac:dyDescent="0.2"/>
    <row r="8520" customFormat="1" ht="16" customHeight="1" x14ac:dyDescent="0.2"/>
    <row r="8521" customFormat="1" ht="16" customHeight="1" x14ac:dyDescent="0.2"/>
    <row r="8522" customFormat="1" ht="16" customHeight="1" x14ac:dyDescent="0.2"/>
    <row r="8523" customFormat="1" ht="16" customHeight="1" x14ac:dyDescent="0.2"/>
    <row r="8524" customFormat="1" ht="16" customHeight="1" x14ac:dyDescent="0.2"/>
    <row r="8525" customFormat="1" ht="16" customHeight="1" x14ac:dyDescent="0.2"/>
    <row r="8526" customFormat="1" ht="16" customHeight="1" x14ac:dyDescent="0.2"/>
    <row r="8527" customFormat="1" ht="16" customHeight="1" x14ac:dyDescent="0.2"/>
    <row r="8528" customFormat="1" ht="16" customHeight="1" x14ac:dyDescent="0.2"/>
    <row r="8529" customFormat="1" ht="16" customHeight="1" x14ac:dyDescent="0.2"/>
    <row r="8530" customFormat="1" ht="16" customHeight="1" x14ac:dyDescent="0.2"/>
    <row r="8531" customFormat="1" ht="16" customHeight="1" x14ac:dyDescent="0.2"/>
    <row r="8532" customFormat="1" ht="16" customHeight="1" x14ac:dyDescent="0.2"/>
    <row r="8533" customFormat="1" ht="16" customHeight="1" x14ac:dyDescent="0.2"/>
    <row r="8534" customFormat="1" ht="16" customHeight="1" x14ac:dyDescent="0.2"/>
    <row r="8535" customFormat="1" ht="16" customHeight="1" x14ac:dyDescent="0.2"/>
    <row r="8536" customFormat="1" ht="16" customHeight="1" x14ac:dyDescent="0.2"/>
    <row r="8537" customFormat="1" ht="16" customHeight="1" x14ac:dyDescent="0.2"/>
    <row r="8538" customFormat="1" ht="16" customHeight="1" x14ac:dyDescent="0.2"/>
    <row r="8539" customFormat="1" ht="16" customHeight="1" x14ac:dyDescent="0.2"/>
    <row r="8540" customFormat="1" ht="16" customHeight="1" x14ac:dyDescent="0.2"/>
    <row r="8541" customFormat="1" ht="16" customHeight="1" x14ac:dyDescent="0.2"/>
    <row r="8542" customFormat="1" ht="16" customHeight="1" x14ac:dyDescent="0.2"/>
    <row r="8543" customFormat="1" ht="16" customHeight="1" x14ac:dyDescent="0.2"/>
    <row r="8544" customFormat="1" ht="16" customHeight="1" x14ac:dyDescent="0.2"/>
    <row r="8545" customFormat="1" ht="16" customHeight="1" x14ac:dyDescent="0.2"/>
    <row r="8546" customFormat="1" ht="16" customHeight="1" x14ac:dyDescent="0.2"/>
    <row r="8547" customFormat="1" ht="16" customHeight="1" x14ac:dyDescent="0.2"/>
    <row r="8548" customFormat="1" ht="16" customHeight="1" x14ac:dyDescent="0.2"/>
    <row r="8549" customFormat="1" ht="16" customHeight="1" x14ac:dyDescent="0.2"/>
    <row r="8550" customFormat="1" ht="16" customHeight="1" x14ac:dyDescent="0.2"/>
    <row r="8551" customFormat="1" ht="16" customHeight="1" x14ac:dyDescent="0.2"/>
    <row r="8552" customFormat="1" ht="16" customHeight="1" x14ac:dyDescent="0.2"/>
    <row r="8553" customFormat="1" ht="16" customHeight="1" x14ac:dyDescent="0.2"/>
    <row r="8554" customFormat="1" ht="16" customHeight="1" x14ac:dyDescent="0.2"/>
    <row r="8555" customFormat="1" ht="16" customHeight="1" x14ac:dyDescent="0.2"/>
    <row r="8556" customFormat="1" ht="16" customHeight="1" x14ac:dyDescent="0.2"/>
    <row r="8557" customFormat="1" ht="16" customHeight="1" x14ac:dyDescent="0.2"/>
    <row r="8558" customFormat="1" ht="16" customHeight="1" x14ac:dyDescent="0.2"/>
    <row r="8559" customFormat="1" ht="16" customHeight="1" x14ac:dyDescent="0.2"/>
    <row r="8560" customFormat="1" ht="16" customHeight="1" x14ac:dyDescent="0.2"/>
    <row r="8561" customFormat="1" ht="16" customHeight="1" x14ac:dyDescent="0.2"/>
    <row r="8562" customFormat="1" ht="16" customHeight="1" x14ac:dyDescent="0.2"/>
    <row r="8563" customFormat="1" ht="16" customHeight="1" x14ac:dyDescent="0.2"/>
    <row r="8564" customFormat="1" ht="16" customHeight="1" x14ac:dyDescent="0.2"/>
    <row r="8565" customFormat="1" ht="16" customHeight="1" x14ac:dyDescent="0.2"/>
    <row r="8566" customFormat="1" ht="16" customHeight="1" x14ac:dyDescent="0.2"/>
    <row r="8567" customFormat="1" ht="16" customHeight="1" x14ac:dyDescent="0.2"/>
    <row r="8568" customFormat="1" ht="16" customHeight="1" x14ac:dyDescent="0.2"/>
    <row r="8569" customFormat="1" ht="16" customHeight="1" x14ac:dyDescent="0.2"/>
    <row r="8570" customFormat="1" ht="16" customHeight="1" x14ac:dyDescent="0.2"/>
    <row r="8571" customFormat="1" ht="16" customHeight="1" x14ac:dyDescent="0.2"/>
    <row r="8572" customFormat="1" ht="16" customHeight="1" x14ac:dyDescent="0.2"/>
    <row r="8573" customFormat="1" ht="16" customHeight="1" x14ac:dyDescent="0.2"/>
    <row r="8574" customFormat="1" ht="16" customHeight="1" x14ac:dyDescent="0.2"/>
    <row r="8575" customFormat="1" ht="16" customHeight="1" x14ac:dyDescent="0.2"/>
    <row r="8576" customFormat="1" ht="16" customHeight="1" x14ac:dyDescent="0.2"/>
    <row r="8577" customFormat="1" ht="16" customHeight="1" x14ac:dyDescent="0.2"/>
    <row r="8578" customFormat="1" ht="16" customHeight="1" x14ac:dyDescent="0.2"/>
    <row r="8579" customFormat="1" ht="16" customHeight="1" x14ac:dyDescent="0.2"/>
    <row r="8580" customFormat="1" ht="16" customHeight="1" x14ac:dyDescent="0.2"/>
    <row r="8581" customFormat="1" ht="16" customHeight="1" x14ac:dyDescent="0.2"/>
    <row r="8582" customFormat="1" ht="16" customHeight="1" x14ac:dyDescent="0.2"/>
    <row r="8583" customFormat="1" ht="16" customHeight="1" x14ac:dyDescent="0.2"/>
    <row r="8584" customFormat="1" ht="16" customHeight="1" x14ac:dyDescent="0.2"/>
    <row r="8585" customFormat="1" ht="16" customHeight="1" x14ac:dyDescent="0.2"/>
    <row r="8586" customFormat="1" ht="16" customHeight="1" x14ac:dyDescent="0.2"/>
    <row r="8587" customFormat="1" ht="16" customHeight="1" x14ac:dyDescent="0.2"/>
    <row r="8588" customFormat="1" ht="16" customHeight="1" x14ac:dyDescent="0.2"/>
    <row r="8589" customFormat="1" ht="16" customHeight="1" x14ac:dyDescent="0.2"/>
    <row r="8590" customFormat="1" ht="16" customHeight="1" x14ac:dyDescent="0.2"/>
    <row r="8591" customFormat="1" ht="16" customHeight="1" x14ac:dyDescent="0.2"/>
    <row r="8592" customFormat="1" ht="16" customHeight="1" x14ac:dyDescent="0.2"/>
    <row r="8593" customFormat="1" ht="16" customHeight="1" x14ac:dyDescent="0.2"/>
    <row r="8594" customFormat="1" ht="16" customHeight="1" x14ac:dyDescent="0.2"/>
    <row r="8595" customFormat="1" ht="16" customHeight="1" x14ac:dyDescent="0.2"/>
    <row r="8596" customFormat="1" ht="16" customHeight="1" x14ac:dyDescent="0.2"/>
    <row r="8597" customFormat="1" ht="16" customHeight="1" x14ac:dyDescent="0.2"/>
    <row r="8598" customFormat="1" ht="16" customHeight="1" x14ac:dyDescent="0.2"/>
    <row r="8599" customFormat="1" ht="16" customHeight="1" x14ac:dyDescent="0.2"/>
    <row r="8600" customFormat="1" ht="16" customHeight="1" x14ac:dyDescent="0.2"/>
    <row r="8601" customFormat="1" ht="16" customHeight="1" x14ac:dyDescent="0.2"/>
    <row r="8602" customFormat="1" ht="16" customHeight="1" x14ac:dyDescent="0.2"/>
    <row r="8603" customFormat="1" ht="16" customHeight="1" x14ac:dyDescent="0.2"/>
    <row r="8604" customFormat="1" ht="16" customHeight="1" x14ac:dyDescent="0.2"/>
    <row r="8605" customFormat="1" ht="16" customHeight="1" x14ac:dyDescent="0.2"/>
    <row r="8606" customFormat="1" ht="16" customHeight="1" x14ac:dyDescent="0.2"/>
    <row r="8607" customFormat="1" ht="16" customHeight="1" x14ac:dyDescent="0.2"/>
    <row r="8608" customFormat="1" ht="16" customHeight="1" x14ac:dyDescent="0.2"/>
    <row r="8609" customFormat="1" ht="16" customHeight="1" x14ac:dyDescent="0.2"/>
    <row r="8610" customFormat="1" ht="16" customHeight="1" x14ac:dyDescent="0.2"/>
    <row r="8611" customFormat="1" ht="16" customHeight="1" x14ac:dyDescent="0.2"/>
    <row r="8612" customFormat="1" ht="16" customHeight="1" x14ac:dyDescent="0.2"/>
    <row r="8613" customFormat="1" ht="16" customHeight="1" x14ac:dyDescent="0.2"/>
    <row r="8614" customFormat="1" ht="16" customHeight="1" x14ac:dyDescent="0.2"/>
    <row r="8615" customFormat="1" ht="16" customHeight="1" x14ac:dyDescent="0.2"/>
    <row r="8616" customFormat="1" ht="16" customHeight="1" x14ac:dyDescent="0.2"/>
    <row r="8617" customFormat="1" ht="16" customHeight="1" x14ac:dyDescent="0.2"/>
    <row r="8618" customFormat="1" ht="16" customHeight="1" x14ac:dyDescent="0.2"/>
    <row r="8619" customFormat="1" ht="16" customHeight="1" x14ac:dyDescent="0.2"/>
    <row r="8620" customFormat="1" ht="16" customHeight="1" x14ac:dyDescent="0.2"/>
    <row r="8621" customFormat="1" ht="16" customHeight="1" x14ac:dyDescent="0.2"/>
    <row r="8622" customFormat="1" ht="16" customHeight="1" x14ac:dyDescent="0.2"/>
    <row r="8623" customFormat="1" ht="16" customHeight="1" x14ac:dyDescent="0.2"/>
    <row r="8624" customFormat="1" ht="16" customHeight="1" x14ac:dyDescent="0.2"/>
    <row r="8625" customFormat="1" ht="16" customHeight="1" x14ac:dyDescent="0.2"/>
    <row r="8626" customFormat="1" ht="16" customHeight="1" x14ac:dyDescent="0.2"/>
    <row r="8627" customFormat="1" ht="16" customHeight="1" x14ac:dyDescent="0.2"/>
    <row r="8628" customFormat="1" ht="16" customHeight="1" x14ac:dyDescent="0.2"/>
    <row r="8629" customFormat="1" ht="16" customHeight="1" x14ac:dyDescent="0.2"/>
    <row r="8630" customFormat="1" ht="16" customHeight="1" x14ac:dyDescent="0.2"/>
    <row r="8631" customFormat="1" ht="16" customHeight="1" x14ac:dyDescent="0.2"/>
    <row r="8632" customFormat="1" ht="16" customHeight="1" x14ac:dyDescent="0.2"/>
    <row r="8633" customFormat="1" ht="16" customHeight="1" x14ac:dyDescent="0.2"/>
    <row r="8634" customFormat="1" ht="16" customHeight="1" x14ac:dyDescent="0.2"/>
    <row r="8635" customFormat="1" ht="16" customHeight="1" x14ac:dyDescent="0.2"/>
    <row r="8636" customFormat="1" ht="16" customHeight="1" x14ac:dyDescent="0.2"/>
    <row r="8637" customFormat="1" ht="16" customHeight="1" x14ac:dyDescent="0.2"/>
    <row r="8638" customFormat="1" ht="16" customHeight="1" x14ac:dyDescent="0.2"/>
    <row r="8639" customFormat="1" ht="16" customHeight="1" x14ac:dyDescent="0.2"/>
    <row r="8640" customFormat="1" ht="16" customHeight="1" x14ac:dyDescent="0.2"/>
    <row r="8641" customFormat="1" ht="16" customHeight="1" x14ac:dyDescent="0.2"/>
    <row r="8642" customFormat="1" ht="16" customHeight="1" x14ac:dyDescent="0.2"/>
    <row r="8643" customFormat="1" ht="16" customHeight="1" x14ac:dyDescent="0.2"/>
    <row r="8644" customFormat="1" ht="16" customHeight="1" x14ac:dyDescent="0.2"/>
    <row r="8645" customFormat="1" ht="16" customHeight="1" x14ac:dyDescent="0.2"/>
    <row r="8646" customFormat="1" ht="16" customHeight="1" x14ac:dyDescent="0.2"/>
    <row r="8647" customFormat="1" ht="16" customHeight="1" x14ac:dyDescent="0.2"/>
    <row r="8648" customFormat="1" ht="16" customHeight="1" x14ac:dyDescent="0.2"/>
    <row r="8649" customFormat="1" ht="16" customHeight="1" x14ac:dyDescent="0.2"/>
    <row r="8650" customFormat="1" ht="16" customHeight="1" x14ac:dyDescent="0.2"/>
    <row r="8651" customFormat="1" ht="16" customHeight="1" x14ac:dyDescent="0.2"/>
    <row r="8652" customFormat="1" ht="16" customHeight="1" x14ac:dyDescent="0.2"/>
    <row r="8653" customFormat="1" ht="16" customHeight="1" x14ac:dyDescent="0.2"/>
    <row r="8654" customFormat="1" ht="16" customHeight="1" x14ac:dyDescent="0.2"/>
    <row r="8655" customFormat="1" ht="16" customHeight="1" x14ac:dyDescent="0.2"/>
    <row r="8656" customFormat="1" ht="16" customHeight="1" x14ac:dyDescent="0.2"/>
    <row r="8657" customFormat="1" ht="16" customHeight="1" x14ac:dyDescent="0.2"/>
    <row r="8658" customFormat="1" ht="16" customHeight="1" x14ac:dyDescent="0.2"/>
    <row r="8659" customFormat="1" ht="16" customHeight="1" x14ac:dyDescent="0.2"/>
    <row r="8660" customFormat="1" ht="16" customHeight="1" x14ac:dyDescent="0.2"/>
    <row r="8661" customFormat="1" ht="16" customHeight="1" x14ac:dyDescent="0.2"/>
    <row r="8662" customFormat="1" ht="16" customHeight="1" x14ac:dyDescent="0.2"/>
    <row r="8663" customFormat="1" ht="16" customHeight="1" x14ac:dyDescent="0.2"/>
    <row r="8664" customFormat="1" ht="16" customHeight="1" x14ac:dyDescent="0.2"/>
    <row r="8665" customFormat="1" ht="16" customHeight="1" x14ac:dyDescent="0.2"/>
    <row r="8666" customFormat="1" ht="16" customHeight="1" x14ac:dyDescent="0.2"/>
    <row r="8667" customFormat="1" ht="16" customHeight="1" x14ac:dyDescent="0.2"/>
    <row r="8668" customFormat="1" ht="16" customHeight="1" x14ac:dyDescent="0.2"/>
    <row r="8669" customFormat="1" ht="16" customHeight="1" x14ac:dyDescent="0.2"/>
    <row r="8670" customFormat="1" ht="16" customHeight="1" x14ac:dyDescent="0.2"/>
    <row r="8671" customFormat="1" ht="16" customHeight="1" x14ac:dyDescent="0.2"/>
    <row r="8672" customFormat="1" ht="16" customHeight="1" x14ac:dyDescent="0.2"/>
    <row r="8673" customFormat="1" ht="16" customHeight="1" x14ac:dyDescent="0.2"/>
    <row r="8674" customFormat="1" ht="16" customHeight="1" x14ac:dyDescent="0.2"/>
    <row r="8675" customFormat="1" ht="16" customHeight="1" x14ac:dyDescent="0.2"/>
    <row r="8676" customFormat="1" ht="16" customHeight="1" x14ac:dyDescent="0.2"/>
    <row r="8677" customFormat="1" ht="16" customHeight="1" x14ac:dyDescent="0.2"/>
    <row r="8678" customFormat="1" ht="16" customHeight="1" x14ac:dyDescent="0.2"/>
    <row r="8679" customFormat="1" ht="16" customHeight="1" x14ac:dyDescent="0.2"/>
    <row r="8680" customFormat="1" ht="16" customHeight="1" x14ac:dyDescent="0.2"/>
    <row r="8681" customFormat="1" ht="16" customHeight="1" x14ac:dyDescent="0.2"/>
    <row r="8682" customFormat="1" ht="16" customHeight="1" x14ac:dyDescent="0.2"/>
    <row r="8683" customFormat="1" ht="16" customHeight="1" x14ac:dyDescent="0.2"/>
    <row r="8684" customFormat="1" ht="16" customHeight="1" x14ac:dyDescent="0.2"/>
    <row r="8685" customFormat="1" ht="16" customHeight="1" x14ac:dyDescent="0.2"/>
    <row r="8686" customFormat="1" ht="16" customHeight="1" x14ac:dyDescent="0.2"/>
    <row r="8687" customFormat="1" ht="16" customHeight="1" x14ac:dyDescent="0.2"/>
    <row r="8688" customFormat="1" ht="16" customHeight="1" x14ac:dyDescent="0.2"/>
    <row r="8689" customFormat="1" ht="16" customHeight="1" x14ac:dyDescent="0.2"/>
    <row r="8690" customFormat="1" ht="16" customHeight="1" x14ac:dyDescent="0.2"/>
    <row r="8691" customFormat="1" ht="16" customHeight="1" x14ac:dyDescent="0.2"/>
    <row r="8692" customFormat="1" ht="16" customHeight="1" x14ac:dyDescent="0.2"/>
    <row r="8693" customFormat="1" ht="16" customHeight="1" x14ac:dyDescent="0.2"/>
    <row r="8694" customFormat="1" ht="16" customHeight="1" x14ac:dyDescent="0.2"/>
    <row r="8695" customFormat="1" ht="16" customHeight="1" x14ac:dyDescent="0.2"/>
    <row r="8696" customFormat="1" ht="16" customHeight="1" x14ac:dyDescent="0.2"/>
    <row r="8697" customFormat="1" ht="16" customHeight="1" x14ac:dyDescent="0.2"/>
    <row r="8698" customFormat="1" ht="16" customHeight="1" x14ac:dyDescent="0.2"/>
    <row r="8699" customFormat="1" ht="16" customHeight="1" x14ac:dyDescent="0.2"/>
    <row r="8700" customFormat="1" ht="16" customHeight="1" x14ac:dyDescent="0.2"/>
    <row r="8701" customFormat="1" ht="16" customHeight="1" x14ac:dyDescent="0.2"/>
    <row r="8702" customFormat="1" ht="16" customHeight="1" x14ac:dyDescent="0.2"/>
    <row r="8703" customFormat="1" ht="16" customHeight="1" x14ac:dyDescent="0.2"/>
    <row r="8704" customFormat="1" ht="16" customHeight="1" x14ac:dyDescent="0.2"/>
    <row r="8705" customFormat="1" ht="16" customHeight="1" x14ac:dyDescent="0.2"/>
    <row r="8706" customFormat="1" ht="16" customHeight="1" x14ac:dyDescent="0.2"/>
    <row r="8707" customFormat="1" ht="16" customHeight="1" x14ac:dyDescent="0.2"/>
    <row r="8708" customFormat="1" ht="16" customHeight="1" x14ac:dyDescent="0.2"/>
    <row r="8709" customFormat="1" ht="16" customHeight="1" x14ac:dyDescent="0.2"/>
    <row r="8710" customFormat="1" ht="16" customHeight="1" x14ac:dyDescent="0.2"/>
    <row r="8711" customFormat="1" ht="16" customHeight="1" x14ac:dyDescent="0.2"/>
    <row r="8712" customFormat="1" ht="16" customHeight="1" x14ac:dyDescent="0.2"/>
    <row r="8713" customFormat="1" ht="16" customHeight="1" x14ac:dyDescent="0.2"/>
    <row r="8714" customFormat="1" ht="16" customHeight="1" x14ac:dyDescent="0.2"/>
    <row r="8715" customFormat="1" ht="16" customHeight="1" x14ac:dyDescent="0.2"/>
    <row r="8716" customFormat="1" ht="16" customHeight="1" x14ac:dyDescent="0.2"/>
    <row r="8717" customFormat="1" ht="16" customHeight="1" x14ac:dyDescent="0.2"/>
    <row r="8718" customFormat="1" ht="16" customHeight="1" x14ac:dyDescent="0.2"/>
    <row r="8719" customFormat="1" ht="16" customHeight="1" x14ac:dyDescent="0.2"/>
    <row r="8720" customFormat="1" ht="16" customHeight="1" x14ac:dyDescent="0.2"/>
    <row r="8721" customFormat="1" ht="16" customHeight="1" x14ac:dyDescent="0.2"/>
    <row r="8722" customFormat="1" ht="16" customHeight="1" x14ac:dyDescent="0.2"/>
    <row r="8723" customFormat="1" ht="16" customHeight="1" x14ac:dyDescent="0.2"/>
    <row r="8724" customFormat="1" ht="16" customHeight="1" x14ac:dyDescent="0.2"/>
    <row r="8725" customFormat="1" ht="16" customHeight="1" x14ac:dyDescent="0.2"/>
    <row r="8726" customFormat="1" ht="16" customHeight="1" x14ac:dyDescent="0.2"/>
    <row r="8727" customFormat="1" ht="16" customHeight="1" x14ac:dyDescent="0.2"/>
    <row r="8728" customFormat="1" ht="16" customHeight="1" x14ac:dyDescent="0.2"/>
    <row r="8729" customFormat="1" ht="16" customHeight="1" x14ac:dyDescent="0.2"/>
    <row r="8730" customFormat="1" ht="16" customHeight="1" x14ac:dyDescent="0.2"/>
    <row r="8731" customFormat="1" ht="16" customHeight="1" x14ac:dyDescent="0.2"/>
    <row r="8732" customFormat="1" ht="16" customHeight="1" x14ac:dyDescent="0.2"/>
    <row r="8733" customFormat="1" ht="16" customHeight="1" x14ac:dyDescent="0.2"/>
    <row r="8734" customFormat="1" ht="16" customHeight="1" x14ac:dyDescent="0.2"/>
    <row r="8735" customFormat="1" ht="16" customHeight="1" x14ac:dyDescent="0.2"/>
    <row r="8736" customFormat="1" ht="16" customHeight="1" x14ac:dyDescent="0.2"/>
    <row r="8737" customFormat="1" ht="16" customHeight="1" x14ac:dyDescent="0.2"/>
    <row r="8738" customFormat="1" ht="16" customHeight="1" x14ac:dyDescent="0.2"/>
    <row r="8739" customFormat="1" ht="16" customHeight="1" x14ac:dyDescent="0.2"/>
    <row r="8740" customFormat="1" ht="16" customHeight="1" x14ac:dyDescent="0.2"/>
    <row r="8741" customFormat="1" ht="16" customHeight="1" x14ac:dyDescent="0.2"/>
    <row r="8742" customFormat="1" ht="16" customHeight="1" x14ac:dyDescent="0.2"/>
    <row r="8743" customFormat="1" ht="16" customHeight="1" x14ac:dyDescent="0.2"/>
    <row r="8744" customFormat="1" ht="16" customHeight="1" x14ac:dyDescent="0.2"/>
    <row r="8745" customFormat="1" ht="16" customHeight="1" x14ac:dyDescent="0.2"/>
    <row r="8746" customFormat="1" ht="16" customHeight="1" x14ac:dyDescent="0.2"/>
    <row r="8747" customFormat="1" ht="16" customHeight="1" x14ac:dyDescent="0.2"/>
    <row r="8748" customFormat="1" ht="16" customHeight="1" x14ac:dyDescent="0.2"/>
    <row r="8749" customFormat="1" ht="16" customHeight="1" x14ac:dyDescent="0.2"/>
    <row r="8750" customFormat="1" ht="16" customHeight="1" x14ac:dyDescent="0.2"/>
    <row r="8751" customFormat="1" ht="16" customHeight="1" x14ac:dyDescent="0.2"/>
    <row r="8752" customFormat="1" ht="16" customHeight="1" x14ac:dyDescent="0.2"/>
    <row r="8753" customFormat="1" ht="16" customHeight="1" x14ac:dyDescent="0.2"/>
    <row r="8754" customFormat="1" ht="16" customHeight="1" x14ac:dyDescent="0.2"/>
    <row r="8755" customFormat="1" ht="16" customHeight="1" x14ac:dyDescent="0.2"/>
    <row r="8756" customFormat="1" ht="16" customHeight="1" x14ac:dyDescent="0.2"/>
    <row r="8757" customFormat="1" ht="16" customHeight="1" x14ac:dyDescent="0.2"/>
    <row r="8758" customFormat="1" ht="16" customHeight="1" x14ac:dyDescent="0.2"/>
    <row r="8759" customFormat="1" ht="16" customHeight="1" x14ac:dyDescent="0.2"/>
    <row r="8760" customFormat="1" ht="16" customHeight="1" x14ac:dyDescent="0.2"/>
    <row r="8761" customFormat="1" ht="16" customHeight="1" x14ac:dyDescent="0.2"/>
    <row r="8762" customFormat="1" ht="16" customHeight="1" x14ac:dyDescent="0.2"/>
    <row r="8763" customFormat="1" ht="16" customHeight="1" x14ac:dyDescent="0.2"/>
    <row r="8764" customFormat="1" ht="16" customHeight="1" x14ac:dyDescent="0.2"/>
    <row r="8765" customFormat="1" ht="16" customHeight="1" x14ac:dyDescent="0.2"/>
    <row r="8766" customFormat="1" ht="16" customHeight="1" x14ac:dyDescent="0.2"/>
    <row r="8767" customFormat="1" ht="16" customHeight="1" x14ac:dyDescent="0.2"/>
    <row r="8768" customFormat="1" ht="16" customHeight="1" x14ac:dyDescent="0.2"/>
    <row r="8769" customFormat="1" ht="16" customHeight="1" x14ac:dyDescent="0.2"/>
    <row r="8770" customFormat="1" ht="16" customHeight="1" x14ac:dyDescent="0.2"/>
    <row r="8771" customFormat="1" ht="16" customHeight="1" x14ac:dyDescent="0.2"/>
    <row r="8772" customFormat="1" ht="16" customHeight="1" x14ac:dyDescent="0.2"/>
    <row r="8773" customFormat="1" ht="16" customHeight="1" x14ac:dyDescent="0.2"/>
    <row r="8774" customFormat="1" ht="16" customHeight="1" x14ac:dyDescent="0.2"/>
    <row r="8775" customFormat="1" ht="16" customHeight="1" x14ac:dyDescent="0.2"/>
    <row r="8776" customFormat="1" ht="16" customHeight="1" x14ac:dyDescent="0.2"/>
    <row r="8777" customFormat="1" ht="16" customHeight="1" x14ac:dyDescent="0.2"/>
    <row r="8778" customFormat="1" ht="16" customHeight="1" x14ac:dyDescent="0.2"/>
    <row r="8779" customFormat="1" ht="16" customHeight="1" x14ac:dyDescent="0.2"/>
    <row r="8780" customFormat="1" ht="16" customHeight="1" x14ac:dyDescent="0.2"/>
    <row r="8781" customFormat="1" ht="16" customHeight="1" x14ac:dyDescent="0.2"/>
    <row r="8782" customFormat="1" ht="16" customHeight="1" x14ac:dyDescent="0.2"/>
    <row r="8783" customFormat="1" ht="16" customHeight="1" x14ac:dyDescent="0.2"/>
    <row r="8784" customFormat="1" ht="16" customHeight="1" x14ac:dyDescent="0.2"/>
    <row r="8785" customFormat="1" ht="16" customHeight="1" x14ac:dyDescent="0.2"/>
    <row r="8786" customFormat="1" ht="16" customHeight="1" x14ac:dyDescent="0.2"/>
    <row r="8787" customFormat="1" ht="16" customHeight="1" x14ac:dyDescent="0.2"/>
    <row r="8788" customFormat="1" ht="16" customHeight="1" x14ac:dyDescent="0.2"/>
    <row r="8789" customFormat="1" ht="16" customHeight="1" x14ac:dyDescent="0.2"/>
    <row r="8790" customFormat="1" ht="16" customHeight="1" x14ac:dyDescent="0.2"/>
    <row r="8791" customFormat="1" ht="16" customHeight="1" x14ac:dyDescent="0.2"/>
    <row r="8792" customFormat="1" ht="16" customHeight="1" x14ac:dyDescent="0.2"/>
    <row r="8793" customFormat="1" ht="16" customHeight="1" x14ac:dyDescent="0.2"/>
    <row r="8794" customFormat="1" ht="16" customHeight="1" x14ac:dyDescent="0.2"/>
    <row r="8795" customFormat="1" ht="16" customHeight="1" x14ac:dyDescent="0.2"/>
    <row r="8796" customFormat="1" ht="16" customHeight="1" x14ac:dyDescent="0.2"/>
    <row r="8797" customFormat="1" ht="16" customHeight="1" x14ac:dyDescent="0.2"/>
    <row r="8798" customFormat="1" ht="16" customHeight="1" x14ac:dyDescent="0.2"/>
    <row r="8799" customFormat="1" ht="16" customHeight="1" x14ac:dyDescent="0.2"/>
    <row r="8800" customFormat="1" ht="16" customHeight="1" x14ac:dyDescent="0.2"/>
    <row r="8801" customFormat="1" ht="16" customHeight="1" x14ac:dyDescent="0.2"/>
    <row r="8802" customFormat="1" ht="16" customHeight="1" x14ac:dyDescent="0.2"/>
    <row r="8803" customFormat="1" ht="16" customHeight="1" x14ac:dyDescent="0.2"/>
    <row r="8804" customFormat="1" ht="16" customHeight="1" x14ac:dyDescent="0.2"/>
    <row r="8805" customFormat="1" ht="16" customHeight="1" x14ac:dyDescent="0.2"/>
    <row r="8806" customFormat="1" ht="16" customHeight="1" x14ac:dyDescent="0.2"/>
    <row r="8807" customFormat="1" ht="16" customHeight="1" x14ac:dyDescent="0.2"/>
    <row r="8808" customFormat="1" ht="16" customHeight="1" x14ac:dyDescent="0.2"/>
    <row r="8809" customFormat="1" ht="16" customHeight="1" x14ac:dyDescent="0.2"/>
    <row r="8810" customFormat="1" ht="16" customHeight="1" x14ac:dyDescent="0.2"/>
    <row r="8811" customFormat="1" ht="16" customHeight="1" x14ac:dyDescent="0.2"/>
    <row r="8812" customFormat="1" ht="16" customHeight="1" x14ac:dyDescent="0.2"/>
    <row r="8813" customFormat="1" ht="16" customHeight="1" x14ac:dyDescent="0.2"/>
    <row r="8814" customFormat="1" ht="16" customHeight="1" x14ac:dyDescent="0.2"/>
    <row r="8815" customFormat="1" ht="16" customHeight="1" x14ac:dyDescent="0.2"/>
    <row r="8816" customFormat="1" ht="16" customHeight="1" x14ac:dyDescent="0.2"/>
    <row r="8817" customFormat="1" ht="16" customHeight="1" x14ac:dyDescent="0.2"/>
    <row r="8818" customFormat="1" ht="16" customHeight="1" x14ac:dyDescent="0.2"/>
    <row r="8819" customFormat="1" ht="16" customHeight="1" x14ac:dyDescent="0.2"/>
    <row r="8820" customFormat="1" ht="16" customHeight="1" x14ac:dyDescent="0.2"/>
    <row r="8821" customFormat="1" ht="16" customHeight="1" x14ac:dyDescent="0.2"/>
    <row r="8822" customFormat="1" ht="16" customHeight="1" x14ac:dyDescent="0.2"/>
    <row r="8823" customFormat="1" ht="16" customHeight="1" x14ac:dyDescent="0.2"/>
    <row r="8824" customFormat="1" ht="16" customHeight="1" x14ac:dyDescent="0.2"/>
    <row r="8825" customFormat="1" ht="16" customHeight="1" x14ac:dyDescent="0.2"/>
    <row r="8826" customFormat="1" ht="16" customHeight="1" x14ac:dyDescent="0.2"/>
    <row r="8827" customFormat="1" ht="16" customHeight="1" x14ac:dyDescent="0.2"/>
    <row r="8828" customFormat="1" ht="16" customHeight="1" x14ac:dyDescent="0.2"/>
    <row r="8829" customFormat="1" ht="16" customHeight="1" x14ac:dyDescent="0.2"/>
    <row r="8830" customFormat="1" ht="16" customHeight="1" x14ac:dyDescent="0.2"/>
    <row r="8831" customFormat="1" ht="16" customHeight="1" x14ac:dyDescent="0.2"/>
    <row r="8832" customFormat="1" ht="16" customHeight="1" x14ac:dyDescent="0.2"/>
    <row r="8833" customFormat="1" ht="16" customHeight="1" x14ac:dyDescent="0.2"/>
    <row r="8834" customFormat="1" ht="16" customHeight="1" x14ac:dyDescent="0.2"/>
    <row r="8835" customFormat="1" ht="16" customHeight="1" x14ac:dyDescent="0.2"/>
    <row r="8836" customFormat="1" ht="16" customHeight="1" x14ac:dyDescent="0.2"/>
    <row r="8837" customFormat="1" ht="16" customHeight="1" x14ac:dyDescent="0.2"/>
    <row r="8838" customFormat="1" ht="16" customHeight="1" x14ac:dyDescent="0.2"/>
    <row r="8839" customFormat="1" ht="16" customHeight="1" x14ac:dyDescent="0.2"/>
    <row r="8840" customFormat="1" ht="16" customHeight="1" x14ac:dyDescent="0.2"/>
    <row r="8841" customFormat="1" ht="16" customHeight="1" x14ac:dyDescent="0.2"/>
    <row r="8842" customFormat="1" ht="16" customHeight="1" x14ac:dyDescent="0.2"/>
    <row r="8843" customFormat="1" ht="16" customHeight="1" x14ac:dyDescent="0.2"/>
    <row r="8844" customFormat="1" ht="16" customHeight="1" x14ac:dyDescent="0.2"/>
    <row r="8845" customFormat="1" ht="16" customHeight="1" x14ac:dyDescent="0.2"/>
    <row r="8846" customFormat="1" ht="16" customHeight="1" x14ac:dyDescent="0.2"/>
    <row r="8847" customFormat="1" ht="16" customHeight="1" x14ac:dyDescent="0.2"/>
    <row r="8848" customFormat="1" ht="16" customHeight="1" x14ac:dyDescent="0.2"/>
    <row r="8849" customFormat="1" ht="16" customHeight="1" x14ac:dyDescent="0.2"/>
    <row r="8850" customFormat="1" ht="16" customHeight="1" x14ac:dyDescent="0.2"/>
    <row r="8851" customFormat="1" ht="16" customHeight="1" x14ac:dyDescent="0.2"/>
    <row r="8852" customFormat="1" ht="16" customHeight="1" x14ac:dyDescent="0.2"/>
    <row r="8853" customFormat="1" ht="16" customHeight="1" x14ac:dyDescent="0.2"/>
    <row r="8854" customFormat="1" ht="16" customHeight="1" x14ac:dyDescent="0.2"/>
    <row r="8855" customFormat="1" ht="16" customHeight="1" x14ac:dyDescent="0.2"/>
    <row r="8856" customFormat="1" ht="16" customHeight="1" x14ac:dyDescent="0.2"/>
    <row r="8857" customFormat="1" ht="16" customHeight="1" x14ac:dyDescent="0.2"/>
    <row r="8858" customFormat="1" ht="16" customHeight="1" x14ac:dyDescent="0.2"/>
    <row r="8859" customFormat="1" ht="16" customHeight="1" x14ac:dyDescent="0.2"/>
    <row r="8860" customFormat="1" ht="16" customHeight="1" x14ac:dyDescent="0.2"/>
    <row r="8861" customFormat="1" ht="16" customHeight="1" x14ac:dyDescent="0.2"/>
    <row r="8862" customFormat="1" ht="16" customHeight="1" x14ac:dyDescent="0.2"/>
    <row r="8863" customFormat="1" ht="16" customHeight="1" x14ac:dyDescent="0.2"/>
    <row r="8864" customFormat="1" ht="16" customHeight="1" x14ac:dyDescent="0.2"/>
    <row r="8865" customFormat="1" ht="16" customHeight="1" x14ac:dyDescent="0.2"/>
    <row r="8866" customFormat="1" ht="16" customHeight="1" x14ac:dyDescent="0.2"/>
    <row r="8867" customFormat="1" ht="16" customHeight="1" x14ac:dyDescent="0.2"/>
    <row r="8868" customFormat="1" ht="16" customHeight="1" x14ac:dyDescent="0.2"/>
    <row r="8869" customFormat="1" ht="16" customHeight="1" x14ac:dyDescent="0.2"/>
    <row r="8870" customFormat="1" ht="16" customHeight="1" x14ac:dyDescent="0.2"/>
    <row r="8871" customFormat="1" ht="16" customHeight="1" x14ac:dyDescent="0.2"/>
    <row r="8872" customFormat="1" ht="16" customHeight="1" x14ac:dyDescent="0.2"/>
    <row r="8873" customFormat="1" ht="16" customHeight="1" x14ac:dyDescent="0.2"/>
    <row r="8874" customFormat="1" ht="16" customHeight="1" x14ac:dyDescent="0.2"/>
    <row r="8875" customFormat="1" ht="16" customHeight="1" x14ac:dyDescent="0.2"/>
    <row r="8876" customFormat="1" ht="16" customHeight="1" x14ac:dyDescent="0.2"/>
    <row r="8877" customFormat="1" ht="16" customHeight="1" x14ac:dyDescent="0.2"/>
    <row r="8878" customFormat="1" ht="16" customHeight="1" x14ac:dyDescent="0.2"/>
    <row r="8879" customFormat="1" ht="16" customHeight="1" x14ac:dyDescent="0.2"/>
    <row r="8880" customFormat="1" ht="16" customHeight="1" x14ac:dyDescent="0.2"/>
    <row r="8881" customFormat="1" ht="16" customHeight="1" x14ac:dyDescent="0.2"/>
    <row r="8882" customFormat="1" ht="16" customHeight="1" x14ac:dyDescent="0.2"/>
    <row r="8883" customFormat="1" ht="16" customHeight="1" x14ac:dyDescent="0.2"/>
    <row r="8884" customFormat="1" ht="16" customHeight="1" x14ac:dyDescent="0.2"/>
    <row r="8885" customFormat="1" ht="16" customHeight="1" x14ac:dyDescent="0.2"/>
    <row r="8886" customFormat="1" ht="16" customHeight="1" x14ac:dyDescent="0.2"/>
    <row r="8887" customFormat="1" ht="16" customHeight="1" x14ac:dyDescent="0.2"/>
    <row r="8888" customFormat="1" ht="16" customHeight="1" x14ac:dyDescent="0.2"/>
    <row r="8889" customFormat="1" ht="16" customHeight="1" x14ac:dyDescent="0.2"/>
    <row r="8890" customFormat="1" ht="16" customHeight="1" x14ac:dyDescent="0.2"/>
    <row r="8891" customFormat="1" ht="16" customHeight="1" x14ac:dyDescent="0.2"/>
    <row r="8892" customFormat="1" ht="16" customHeight="1" x14ac:dyDescent="0.2"/>
    <row r="8893" customFormat="1" ht="16" customHeight="1" x14ac:dyDescent="0.2"/>
    <row r="8894" customFormat="1" ht="16" customHeight="1" x14ac:dyDescent="0.2"/>
    <row r="8895" customFormat="1" ht="16" customHeight="1" x14ac:dyDescent="0.2"/>
    <row r="8896" customFormat="1" ht="16" customHeight="1" x14ac:dyDescent="0.2"/>
    <row r="8897" customFormat="1" ht="16" customHeight="1" x14ac:dyDescent="0.2"/>
    <row r="8898" customFormat="1" ht="16" customHeight="1" x14ac:dyDescent="0.2"/>
    <row r="8899" customFormat="1" ht="16" customHeight="1" x14ac:dyDescent="0.2"/>
    <row r="8900" customFormat="1" ht="16" customHeight="1" x14ac:dyDescent="0.2"/>
    <row r="8901" customFormat="1" ht="16" customHeight="1" x14ac:dyDescent="0.2"/>
    <row r="8902" customFormat="1" ht="16" customHeight="1" x14ac:dyDescent="0.2"/>
    <row r="8903" customFormat="1" ht="16" customHeight="1" x14ac:dyDescent="0.2"/>
    <row r="8904" customFormat="1" ht="16" customHeight="1" x14ac:dyDescent="0.2"/>
    <row r="8905" customFormat="1" ht="16" customHeight="1" x14ac:dyDescent="0.2"/>
    <row r="8906" customFormat="1" ht="16" customHeight="1" x14ac:dyDescent="0.2"/>
    <row r="8907" customFormat="1" ht="16" customHeight="1" x14ac:dyDescent="0.2"/>
    <row r="8908" customFormat="1" ht="16" customHeight="1" x14ac:dyDescent="0.2"/>
    <row r="8909" customFormat="1" ht="16" customHeight="1" x14ac:dyDescent="0.2"/>
    <row r="8910" customFormat="1" ht="16" customHeight="1" x14ac:dyDescent="0.2"/>
    <row r="8911" customFormat="1" ht="16" customHeight="1" x14ac:dyDescent="0.2"/>
    <row r="8912" customFormat="1" ht="16" customHeight="1" x14ac:dyDescent="0.2"/>
    <row r="8913" customFormat="1" ht="16" customHeight="1" x14ac:dyDescent="0.2"/>
    <row r="8914" customFormat="1" ht="16" customHeight="1" x14ac:dyDescent="0.2"/>
    <row r="8915" customFormat="1" ht="16" customHeight="1" x14ac:dyDescent="0.2"/>
    <row r="8916" customFormat="1" ht="16" customHeight="1" x14ac:dyDescent="0.2"/>
    <row r="8917" customFormat="1" ht="16" customHeight="1" x14ac:dyDescent="0.2"/>
    <row r="8918" customFormat="1" ht="16" customHeight="1" x14ac:dyDescent="0.2"/>
    <row r="8919" customFormat="1" ht="16" customHeight="1" x14ac:dyDescent="0.2"/>
    <row r="8920" customFormat="1" ht="16" customHeight="1" x14ac:dyDescent="0.2"/>
    <row r="8921" customFormat="1" ht="16" customHeight="1" x14ac:dyDescent="0.2"/>
    <row r="8922" customFormat="1" ht="16" customHeight="1" x14ac:dyDescent="0.2"/>
    <row r="8923" customFormat="1" ht="16" customHeight="1" x14ac:dyDescent="0.2"/>
    <row r="8924" customFormat="1" ht="16" customHeight="1" x14ac:dyDescent="0.2"/>
    <row r="8925" customFormat="1" ht="16" customHeight="1" x14ac:dyDescent="0.2"/>
    <row r="8926" customFormat="1" ht="16" customHeight="1" x14ac:dyDescent="0.2"/>
    <row r="8927" customFormat="1" ht="16" customHeight="1" x14ac:dyDescent="0.2"/>
    <row r="8928" customFormat="1" ht="16" customHeight="1" x14ac:dyDescent="0.2"/>
    <row r="8929" customFormat="1" ht="16" customHeight="1" x14ac:dyDescent="0.2"/>
    <row r="8930" customFormat="1" ht="16" customHeight="1" x14ac:dyDescent="0.2"/>
    <row r="8931" customFormat="1" ht="16" customHeight="1" x14ac:dyDescent="0.2"/>
    <row r="8932" customFormat="1" ht="16" customHeight="1" x14ac:dyDescent="0.2"/>
    <row r="8933" customFormat="1" ht="16" customHeight="1" x14ac:dyDescent="0.2"/>
    <row r="8934" customFormat="1" ht="16" customHeight="1" x14ac:dyDescent="0.2"/>
    <row r="8935" customFormat="1" ht="16" customHeight="1" x14ac:dyDescent="0.2"/>
    <row r="8936" customFormat="1" ht="16" customHeight="1" x14ac:dyDescent="0.2"/>
    <row r="8937" customFormat="1" ht="16" customHeight="1" x14ac:dyDescent="0.2"/>
    <row r="8938" customFormat="1" ht="16" customHeight="1" x14ac:dyDescent="0.2"/>
    <row r="8939" customFormat="1" ht="16" customHeight="1" x14ac:dyDescent="0.2"/>
    <row r="8940" customFormat="1" ht="16" customHeight="1" x14ac:dyDescent="0.2"/>
    <row r="8941" customFormat="1" ht="16" customHeight="1" x14ac:dyDescent="0.2"/>
    <row r="8942" customFormat="1" ht="16" customHeight="1" x14ac:dyDescent="0.2"/>
    <row r="8943" customFormat="1" ht="16" customHeight="1" x14ac:dyDescent="0.2"/>
    <row r="8944" customFormat="1" ht="16" customHeight="1" x14ac:dyDescent="0.2"/>
    <row r="8945" customFormat="1" ht="16" customHeight="1" x14ac:dyDescent="0.2"/>
    <row r="8946" customFormat="1" ht="16" customHeight="1" x14ac:dyDescent="0.2"/>
    <row r="8947" customFormat="1" ht="16" customHeight="1" x14ac:dyDescent="0.2"/>
    <row r="8948" customFormat="1" ht="16" customHeight="1" x14ac:dyDescent="0.2"/>
    <row r="8949" customFormat="1" ht="16" customHeight="1" x14ac:dyDescent="0.2"/>
    <row r="8950" customFormat="1" ht="16" customHeight="1" x14ac:dyDescent="0.2"/>
    <row r="8951" customFormat="1" ht="16" customHeight="1" x14ac:dyDescent="0.2"/>
    <row r="8952" customFormat="1" ht="16" customHeight="1" x14ac:dyDescent="0.2"/>
    <row r="8953" customFormat="1" ht="16" customHeight="1" x14ac:dyDescent="0.2"/>
    <row r="8954" customFormat="1" ht="16" customHeight="1" x14ac:dyDescent="0.2"/>
    <row r="8955" customFormat="1" ht="16" customHeight="1" x14ac:dyDescent="0.2"/>
    <row r="8956" customFormat="1" ht="16" customHeight="1" x14ac:dyDescent="0.2"/>
    <row r="8957" customFormat="1" ht="16" customHeight="1" x14ac:dyDescent="0.2"/>
    <row r="8958" customFormat="1" ht="16" customHeight="1" x14ac:dyDescent="0.2"/>
    <row r="8959" customFormat="1" ht="16" customHeight="1" x14ac:dyDescent="0.2"/>
    <row r="8960" customFormat="1" ht="16" customHeight="1" x14ac:dyDescent="0.2"/>
    <row r="8961" customFormat="1" ht="16" customHeight="1" x14ac:dyDescent="0.2"/>
    <row r="8962" customFormat="1" ht="16" customHeight="1" x14ac:dyDescent="0.2"/>
    <row r="8963" customFormat="1" ht="16" customHeight="1" x14ac:dyDescent="0.2"/>
    <row r="8964" customFormat="1" ht="16" customHeight="1" x14ac:dyDescent="0.2"/>
    <row r="8965" customFormat="1" ht="16" customHeight="1" x14ac:dyDescent="0.2"/>
    <row r="8966" customFormat="1" ht="16" customHeight="1" x14ac:dyDescent="0.2"/>
    <row r="8967" customFormat="1" ht="16" customHeight="1" x14ac:dyDescent="0.2"/>
    <row r="8968" customFormat="1" ht="16" customHeight="1" x14ac:dyDescent="0.2"/>
    <row r="8969" customFormat="1" ht="16" customHeight="1" x14ac:dyDescent="0.2"/>
    <row r="8970" customFormat="1" ht="16" customHeight="1" x14ac:dyDescent="0.2"/>
    <row r="8971" customFormat="1" ht="16" customHeight="1" x14ac:dyDescent="0.2"/>
    <row r="8972" customFormat="1" ht="16" customHeight="1" x14ac:dyDescent="0.2"/>
    <row r="8973" customFormat="1" ht="16" customHeight="1" x14ac:dyDescent="0.2"/>
    <row r="8974" customFormat="1" ht="16" customHeight="1" x14ac:dyDescent="0.2"/>
    <row r="8975" customFormat="1" ht="16" customHeight="1" x14ac:dyDescent="0.2"/>
    <row r="8976" customFormat="1" ht="16" customHeight="1" x14ac:dyDescent="0.2"/>
    <row r="8977" customFormat="1" ht="16" customHeight="1" x14ac:dyDescent="0.2"/>
    <row r="8978" customFormat="1" ht="16" customHeight="1" x14ac:dyDescent="0.2"/>
    <row r="8979" customFormat="1" ht="16" customHeight="1" x14ac:dyDescent="0.2"/>
    <row r="8980" customFormat="1" ht="16" customHeight="1" x14ac:dyDescent="0.2"/>
    <row r="8981" customFormat="1" ht="16" customHeight="1" x14ac:dyDescent="0.2"/>
    <row r="8982" customFormat="1" ht="16" customHeight="1" x14ac:dyDescent="0.2"/>
    <row r="8983" customFormat="1" ht="16" customHeight="1" x14ac:dyDescent="0.2"/>
    <row r="8984" customFormat="1" ht="16" customHeight="1" x14ac:dyDescent="0.2"/>
    <row r="8985" customFormat="1" ht="16" customHeight="1" x14ac:dyDescent="0.2"/>
    <row r="8986" customFormat="1" ht="16" customHeight="1" x14ac:dyDescent="0.2"/>
    <row r="8987" customFormat="1" ht="16" customHeight="1" x14ac:dyDescent="0.2"/>
    <row r="8988" customFormat="1" ht="16" customHeight="1" x14ac:dyDescent="0.2"/>
    <row r="8989" customFormat="1" ht="16" customHeight="1" x14ac:dyDescent="0.2"/>
    <row r="8990" customFormat="1" ht="16" customHeight="1" x14ac:dyDescent="0.2"/>
    <row r="8991" customFormat="1" ht="16" customHeight="1" x14ac:dyDescent="0.2"/>
    <row r="8992" customFormat="1" ht="16" customHeight="1" x14ac:dyDescent="0.2"/>
    <row r="8993" customFormat="1" ht="16" customHeight="1" x14ac:dyDescent="0.2"/>
    <row r="8994" customFormat="1" ht="16" customHeight="1" x14ac:dyDescent="0.2"/>
    <row r="8995" customFormat="1" ht="16" customHeight="1" x14ac:dyDescent="0.2"/>
    <row r="8996" customFormat="1" ht="16" customHeight="1" x14ac:dyDescent="0.2"/>
    <row r="8997" customFormat="1" ht="16" customHeight="1" x14ac:dyDescent="0.2"/>
    <row r="8998" customFormat="1" ht="16" customHeight="1" x14ac:dyDescent="0.2"/>
    <row r="8999" customFormat="1" ht="16" customHeight="1" x14ac:dyDescent="0.2"/>
    <row r="9000" customFormat="1" ht="16" customHeight="1" x14ac:dyDescent="0.2"/>
    <row r="9001" customFormat="1" ht="16" customHeight="1" x14ac:dyDescent="0.2"/>
    <row r="9002" customFormat="1" ht="16" customHeight="1" x14ac:dyDescent="0.2"/>
    <row r="9003" customFormat="1" ht="16" customHeight="1" x14ac:dyDescent="0.2"/>
    <row r="9004" customFormat="1" ht="16" customHeight="1" x14ac:dyDescent="0.2"/>
    <row r="9005" customFormat="1" ht="16" customHeight="1" x14ac:dyDescent="0.2"/>
    <row r="9006" customFormat="1" ht="16" customHeight="1" x14ac:dyDescent="0.2"/>
    <row r="9007" customFormat="1" ht="16" customHeight="1" x14ac:dyDescent="0.2"/>
    <row r="9008" customFormat="1" ht="16" customHeight="1" x14ac:dyDescent="0.2"/>
    <row r="9009" customFormat="1" ht="16" customHeight="1" x14ac:dyDescent="0.2"/>
    <row r="9010" customFormat="1" ht="16" customHeight="1" x14ac:dyDescent="0.2"/>
    <row r="9011" customFormat="1" ht="16" customHeight="1" x14ac:dyDescent="0.2"/>
    <row r="9012" customFormat="1" ht="16" customHeight="1" x14ac:dyDescent="0.2"/>
    <row r="9013" customFormat="1" ht="16" customHeight="1" x14ac:dyDescent="0.2"/>
    <row r="9014" customFormat="1" ht="16" customHeight="1" x14ac:dyDescent="0.2"/>
    <row r="9015" customFormat="1" ht="16" customHeight="1" x14ac:dyDescent="0.2"/>
    <row r="9016" customFormat="1" ht="16" customHeight="1" x14ac:dyDescent="0.2"/>
    <row r="9017" customFormat="1" ht="16" customHeight="1" x14ac:dyDescent="0.2"/>
    <row r="9018" customFormat="1" ht="16" customHeight="1" x14ac:dyDescent="0.2"/>
    <row r="9019" customFormat="1" ht="16" customHeight="1" x14ac:dyDescent="0.2"/>
    <row r="9020" customFormat="1" ht="16" customHeight="1" x14ac:dyDescent="0.2"/>
    <row r="9021" customFormat="1" ht="16" customHeight="1" x14ac:dyDescent="0.2"/>
    <row r="9022" customFormat="1" ht="16" customHeight="1" x14ac:dyDescent="0.2"/>
    <row r="9023" customFormat="1" ht="16" customHeight="1" x14ac:dyDescent="0.2"/>
    <row r="9024" customFormat="1" ht="16" customHeight="1" x14ac:dyDescent="0.2"/>
    <row r="9025" customFormat="1" ht="16" customHeight="1" x14ac:dyDescent="0.2"/>
    <row r="9026" customFormat="1" ht="16" customHeight="1" x14ac:dyDescent="0.2"/>
    <row r="9027" customFormat="1" ht="16" customHeight="1" x14ac:dyDescent="0.2"/>
    <row r="9028" customFormat="1" ht="16" customHeight="1" x14ac:dyDescent="0.2"/>
    <row r="9029" customFormat="1" ht="16" customHeight="1" x14ac:dyDescent="0.2"/>
    <row r="9030" customFormat="1" ht="16" customHeight="1" x14ac:dyDescent="0.2"/>
    <row r="9031" customFormat="1" ht="16" customHeight="1" x14ac:dyDescent="0.2"/>
    <row r="9032" customFormat="1" ht="16" customHeight="1" x14ac:dyDescent="0.2"/>
    <row r="9033" customFormat="1" ht="16" customHeight="1" x14ac:dyDescent="0.2"/>
    <row r="9034" customFormat="1" ht="16" customHeight="1" x14ac:dyDescent="0.2"/>
    <row r="9035" customFormat="1" ht="16" customHeight="1" x14ac:dyDescent="0.2"/>
    <row r="9036" customFormat="1" ht="16" customHeight="1" x14ac:dyDescent="0.2"/>
    <row r="9037" customFormat="1" ht="16" customHeight="1" x14ac:dyDescent="0.2"/>
    <row r="9038" customFormat="1" ht="16" customHeight="1" x14ac:dyDescent="0.2"/>
    <row r="9039" customFormat="1" ht="16" customHeight="1" x14ac:dyDescent="0.2"/>
    <row r="9040" customFormat="1" ht="16" customHeight="1" x14ac:dyDescent="0.2"/>
    <row r="9041" customFormat="1" ht="16" customHeight="1" x14ac:dyDescent="0.2"/>
    <row r="9042" customFormat="1" ht="16" customHeight="1" x14ac:dyDescent="0.2"/>
    <row r="9043" customFormat="1" ht="16" customHeight="1" x14ac:dyDescent="0.2"/>
    <row r="9044" customFormat="1" ht="16" customHeight="1" x14ac:dyDescent="0.2"/>
    <row r="9045" customFormat="1" ht="16" customHeight="1" x14ac:dyDescent="0.2"/>
    <row r="9046" customFormat="1" ht="16" customHeight="1" x14ac:dyDescent="0.2"/>
    <row r="9047" customFormat="1" ht="16" customHeight="1" x14ac:dyDescent="0.2"/>
    <row r="9048" customFormat="1" ht="16" customHeight="1" x14ac:dyDescent="0.2"/>
    <row r="9049" customFormat="1" ht="16" customHeight="1" x14ac:dyDescent="0.2"/>
    <row r="9050" customFormat="1" ht="16" customHeight="1" x14ac:dyDescent="0.2"/>
    <row r="9051" customFormat="1" ht="16" customHeight="1" x14ac:dyDescent="0.2"/>
    <row r="9052" customFormat="1" ht="16" customHeight="1" x14ac:dyDescent="0.2"/>
    <row r="9053" customFormat="1" ht="16" customHeight="1" x14ac:dyDescent="0.2"/>
    <row r="9054" customFormat="1" ht="16" customHeight="1" x14ac:dyDescent="0.2"/>
    <row r="9055" customFormat="1" ht="16" customHeight="1" x14ac:dyDescent="0.2"/>
    <row r="9056" customFormat="1" ht="16" customHeight="1" x14ac:dyDescent="0.2"/>
    <row r="9057" customFormat="1" ht="16" customHeight="1" x14ac:dyDescent="0.2"/>
    <row r="9058" customFormat="1" ht="16" customHeight="1" x14ac:dyDescent="0.2"/>
    <row r="9059" customFormat="1" ht="16" customHeight="1" x14ac:dyDescent="0.2"/>
    <row r="9060" customFormat="1" ht="16" customHeight="1" x14ac:dyDescent="0.2"/>
    <row r="9061" customFormat="1" ht="16" customHeight="1" x14ac:dyDescent="0.2"/>
    <row r="9062" customFormat="1" ht="16" customHeight="1" x14ac:dyDescent="0.2"/>
    <row r="9063" customFormat="1" ht="16" customHeight="1" x14ac:dyDescent="0.2"/>
    <row r="9064" customFormat="1" ht="16" customHeight="1" x14ac:dyDescent="0.2"/>
    <row r="9065" customFormat="1" ht="16" customHeight="1" x14ac:dyDescent="0.2"/>
    <row r="9066" customFormat="1" ht="16" customHeight="1" x14ac:dyDescent="0.2"/>
    <row r="9067" customFormat="1" ht="16" customHeight="1" x14ac:dyDescent="0.2"/>
    <row r="9068" customFormat="1" ht="16" customHeight="1" x14ac:dyDescent="0.2"/>
    <row r="9069" customFormat="1" ht="16" customHeight="1" x14ac:dyDescent="0.2"/>
    <row r="9070" customFormat="1" ht="16" customHeight="1" x14ac:dyDescent="0.2"/>
    <row r="9071" customFormat="1" ht="16" customHeight="1" x14ac:dyDescent="0.2"/>
    <row r="9072" customFormat="1" ht="16" customHeight="1" x14ac:dyDescent="0.2"/>
    <row r="9073" customFormat="1" ht="16" customHeight="1" x14ac:dyDescent="0.2"/>
    <row r="9074" customFormat="1" ht="16" customHeight="1" x14ac:dyDescent="0.2"/>
    <row r="9075" customFormat="1" ht="16" customHeight="1" x14ac:dyDescent="0.2"/>
    <row r="9076" customFormat="1" ht="16" customHeight="1" x14ac:dyDescent="0.2"/>
    <row r="9077" customFormat="1" ht="16" customHeight="1" x14ac:dyDescent="0.2"/>
    <row r="9078" customFormat="1" ht="16" customHeight="1" x14ac:dyDescent="0.2"/>
    <row r="9079" customFormat="1" ht="16" customHeight="1" x14ac:dyDescent="0.2"/>
    <row r="9080" customFormat="1" ht="16" customHeight="1" x14ac:dyDescent="0.2"/>
    <row r="9081" customFormat="1" ht="16" customHeight="1" x14ac:dyDescent="0.2"/>
    <row r="9082" customFormat="1" ht="16" customHeight="1" x14ac:dyDescent="0.2"/>
    <row r="9083" customFormat="1" ht="16" customHeight="1" x14ac:dyDescent="0.2"/>
    <row r="9084" customFormat="1" ht="16" customHeight="1" x14ac:dyDescent="0.2"/>
    <row r="9085" customFormat="1" ht="16" customHeight="1" x14ac:dyDescent="0.2"/>
    <row r="9086" customFormat="1" ht="16" customHeight="1" x14ac:dyDescent="0.2"/>
    <row r="9087" customFormat="1" ht="16" customHeight="1" x14ac:dyDescent="0.2"/>
    <row r="9088" customFormat="1" ht="16" customHeight="1" x14ac:dyDescent="0.2"/>
    <row r="9089" customFormat="1" ht="16" customHeight="1" x14ac:dyDescent="0.2"/>
    <row r="9090" customFormat="1" ht="16" customHeight="1" x14ac:dyDescent="0.2"/>
    <row r="9091" customFormat="1" ht="16" customHeight="1" x14ac:dyDescent="0.2"/>
    <row r="9092" customFormat="1" ht="16" customHeight="1" x14ac:dyDescent="0.2"/>
    <row r="9093" customFormat="1" ht="16" customHeight="1" x14ac:dyDescent="0.2"/>
    <row r="9094" customFormat="1" ht="16" customHeight="1" x14ac:dyDescent="0.2"/>
    <row r="9095" customFormat="1" ht="16" customHeight="1" x14ac:dyDescent="0.2"/>
    <row r="9096" customFormat="1" ht="16" customHeight="1" x14ac:dyDescent="0.2"/>
    <row r="9097" customFormat="1" ht="16" customHeight="1" x14ac:dyDescent="0.2"/>
    <row r="9098" customFormat="1" ht="16" customHeight="1" x14ac:dyDescent="0.2"/>
    <row r="9099" customFormat="1" ht="16" customHeight="1" x14ac:dyDescent="0.2"/>
    <row r="9100" customFormat="1" ht="16" customHeight="1" x14ac:dyDescent="0.2"/>
    <row r="9101" customFormat="1" ht="16" customHeight="1" x14ac:dyDescent="0.2"/>
    <row r="9102" customFormat="1" ht="16" customHeight="1" x14ac:dyDescent="0.2"/>
    <row r="9103" customFormat="1" ht="16" customHeight="1" x14ac:dyDescent="0.2"/>
    <row r="9104" customFormat="1" ht="16" customHeight="1" x14ac:dyDescent="0.2"/>
    <row r="9105" customFormat="1" ht="16" customHeight="1" x14ac:dyDescent="0.2"/>
    <row r="9106" customFormat="1" ht="16" customHeight="1" x14ac:dyDescent="0.2"/>
    <row r="9107" customFormat="1" ht="16" customHeight="1" x14ac:dyDescent="0.2"/>
    <row r="9108" customFormat="1" ht="16" customHeight="1" x14ac:dyDescent="0.2"/>
    <row r="9109" customFormat="1" ht="16" customHeight="1" x14ac:dyDescent="0.2"/>
    <row r="9110" customFormat="1" ht="16" customHeight="1" x14ac:dyDescent="0.2"/>
    <row r="9111" customFormat="1" ht="16" customHeight="1" x14ac:dyDescent="0.2"/>
    <row r="9112" customFormat="1" ht="16" customHeight="1" x14ac:dyDescent="0.2"/>
    <row r="9113" customFormat="1" ht="16" customHeight="1" x14ac:dyDescent="0.2"/>
    <row r="9114" customFormat="1" ht="16" customHeight="1" x14ac:dyDescent="0.2"/>
    <row r="9115" customFormat="1" ht="16" customHeight="1" x14ac:dyDescent="0.2"/>
    <row r="9116" customFormat="1" ht="16" customHeight="1" x14ac:dyDescent="0.2"/>
    <row r="9117" customFormat="1" ht="16" customHeight="1" x14ac:dyDescent="0.2"/>
    <row r="9118" customFormat="1" ht="16" customHeight="1" x14ac:dyDescent="0.2"/>
    <row r="9119" customFormat="1" ht="16" customHeight="1" x14ac:dyDescent="0.2"/>
    <row r="9120" customFormat="1" ht="16" customHeight="1" x14ac:dyDescent="0.2"/>
    <row r="9121" customFormat="1" ht="16" customHeight="1" x14ac:dyDescent="0.2"/>
    <row r="9122" customFormat="1" ht="16" customHeight="1" x14ac:dyDescent="0.2"/>
    <row r="9123" customFormat="1" ht="16" customHeight="1" x14ac:dyDescent="0.2"/>
    <row r="9124" customFormat="1" ht="16" customHeight="1" x14ac:dyDescent="0.2"/>
    <row r="9125" customFormat="1" ht="16" customHeight="1" x14ac:dyDescent="0.2"/>
    <row r="9126" customFormat="1" ht="16" customHeight="1" x14ac:dyDescent="0.2"/>
    <row r="9127" customFormat="1" ht="16" customHeight="1" x14ac:dyDescent="0.2"/>
    <row r="9128" customFormat="1" ht="16" customHeight="1" x14ac:dyDescent="0.2"/>
    <row r="9129" customFormat="1" ht="16" customHeight="1" x14ac:dyDescent="0.2"/>
    <row r="9130" customFormat="1" ht="16" customHeight="1" x14ac:dyDescent="0.2"/>
    <row r="9131" customFormat="1" ht="16" customHeight="1" x14ac:dyDescent="0.2"/>
    <row r="9132" customFormat="1" ht="16" customHeight="1" x14ac:dyDescent="0.2"/>
    <row r="9133" customFormat="1" ht="16" customHeight="1" x14ac:dyDescent="0.2"/>
    <row r="9134" customFormat="1" ht="16" customHeight="1" x14ac:dyDescent="0.2"/>
    <row r="9135" customFormat="1" ht="16" customHeight="1" x14ac:dyDescent="0.2"/>
    <row r="9136" customFormat="1" ht="16" customHeight="1" x14ac:dyDescent="0.2"/>
    <row r="9137" customFormat="1" ht="16" customHeight="1" x14ac:dyDescent="0.2"/>
    <row r="9138" customFormat="1" ht="16" customHeight="1" x14ac:dyDescent="0.2"/>
    <row r="9139" customFormat="1" ht="16" customHeight="1" x14ac:dyDescent="0.2"/>
    <row r="9140" customFormat="1" ht="16" customHeight="1" x14ac:dyDescent="0.2"/>
    <row r="9141" customFormat="1" ht="16" customHeight="1" x14ac:dyDescent="0.2"/>
    <row r="9142" customFormat="1" ht="16" customHeight="1" x14ac:dyDescent="0.2"/>
    <row r="9143" customFormat="1" ht="16" customHeight="1" x14ac:dyDescent="0.2"/>
    <row r="9144" customFormat="1" ht="16" customHeight="1" x14ac:dyDescent="0.2"/>
    <row r="9145" customFormat="1" ht="16" customHeight="1" x14ac:dyDescent="0.2"/>
    <row r="9146" customFormat="1" ht="16" customHeight="1" x14ac:dyDescent="0.2"/>
    <row r="9147" customFormat="1" ht="16" customHeight="1" x14ac:dyDescent="0.2"/>
    <row r="9148" customFormat="1" ht="16" customHeight="1" x14ac:dyDescent="0.2"/>
    <row r="9149" customFormat="1" ht="16" customHeight="1" x14ac:dyDescent="0.2"/>
    <row r="9150" customFormat="1" ht="16" customHeight="1" x14ac:dyDescent="0.2"/>
    <row r="9151" customFormat="1" ht="16" customHeight="1" x14ac:dyDescent="0.2"/>
    <row r="9152" customFormat="1" ht="16" customHeight="1" x14ac:dyDescent="0.2"/>
    <row r="9153" customFormat="1" ht="16" customHeight="1" x14ac:dyDescent="0.2"/>
    <row r="9154" customFormat="1" ht="16" customHeight="1" x14ac:dyDescent="0.2"/>
    <row r="9155" customFormat="1" ht="16" customHeight="1" x14ac:dyDescent="0.2"/>
    <row r="9156" customFormat="1" ht="16" customHeight="1" x14ac:dyDescent="0.2"/>
    <row r="9157" customFormat="1" ht="16" customHeight="1" x14ac:dyDescent="0.2"/>
    <row r="9158" customFormat="1" ht="16" customHeight="1" x14ac:dyDescent="0.2"/>
    <row r="9159" customFormat="1" ht="16" customHeight="1" x14ac:dyDescent="0.2"/>
    <row r="9160" customFormat="1" ht="16" customHeight="1" x14ac:dyDescent="0.2"/>
    <row r="9161" customFormat="1" ht="16" customHeight="1" x14ac:dyDescent="0.2"/>
    <row r="9162" customFormat="1" ht="16" customHeight="1" x14ac:dyDescent="0.2"/>
    <row r="9163" customFormat="1" ht="16" customHeight="1" x14ac:dyDescent="0.2"/>
    <row r="9164" customFormat="1" ht="16" customHeight="1" x14ac:dyDescent="0.2"/>
    <row r="9165" customFormat="1" ht="16" customHeight="1" x14ac:dyDescent="0.2"/>
    <row r="9166" customFormat="1" ht="16" customHeight="1" x14ac:dyDescent="0.2"/>
    <row r="9167" customFormat="1" ht="16" customHeight="1" x14ac:dyDescent="0.2"/>
    <row r="9168" customFormat="1" ht="16" customHeight="1" x14ac:dyDescent="0.2"/>
    <row r="9169" customFormat="1" ht="16" customHeight="1" x14ac:dyDescent="0.2"/>
    <row r="9170" customFormat="1" ht="16" customHeight="1" x14ac:dyDescent="0.2"/>
    <row r="9171" customFormat="1" ht="16" customHeight="1" x14ac:dyDescent="0.2"/>
    <row r="9172" customFormat="1" ht="16" customHeight="1" x14ac:dyDescent="0.2"/>
    <row r="9173" customFormat="1" ht="16" customHeight="1" x14ac:dyDescent="0.2"/>
    <row r="9174" customFormat="1" ht="16" customHeight="1" x14ac:dyDescent="0.2"/>
    <row r="9175" customFormat="1" ht="16" customHeight="1" x14ac:dyDescent="0.2"/>
    <row r="9176" customFormat="1" ht="16" customHeight="1" x14ac:dyDescent="0.2"/>
    <row r="9177" customFormat="1" ht="16" customHeight="1" x14ac:dyDescent="0.2"/>
    <row r="9178" customFormat="1" ht="16" customHeight="1" x14ac:dyDescent="0.2"/>
    <row r="9179" customFormat="1" ht="16" customHeight="1" x14ac:dyDescent="0.2"/>
    <row r="9180" customFormat="1" ht="16" customHeight="1" x14ac:dyDescent="0.2"/>
    <row r="9181" customFormat="1" ht="16" customHeight="1" x14ac:dyDescent="0.2"/>
    <row r="9182" customFormat="1" ht="16" customHeight="1" x14ac:dyDescent="0.2"/>
    <row r="9183" customFormat="1" ht="16" customHeight="1" x14ac:dyDescent="0.2"/>
    <row r="9184" customFormat="1" ht="16" customHeight="1" x14ac:dyDescent="0.2"/>
    <row r="9185" customFormat="1" ht="16" customHeight="1" x14ac:dyDescent="0.2"/>
    <row r="9186" customFormat="1" ht="16" customHeight="1" x14ac:dyDescent="0.2"/>
    <row r="9187" customFormat="1" ht="16" customHeight="1" x14ac:dyDescent="0.2"/>
    <row r="9188" customFormat="1" ht="16" customHeight="1" x14ac:dyDescent="0.2"/>
    <row r="9189" customFormat="1" ht="16" customHeight="1" x14ac:dyDescent="0.2"/>
    <row r="9190" customFormat="1" ht="16" customHeight="1" x14ac:dyDescent="0.2"/>
    <row r="9191" customFormat="1" ht="16" customHeight="1" x14ac:dyDescent="0.2"/>
    <row r="9192" customFormat="1" ht="16" customHeight="1" x14ac:dyDescent="0.2"/>
    <row r="9193" customFormat="1" ht="16" customHeight="1" x14ac:dyDescent="0.2"/>
    <row r="9194" customFormat="1" ht="16" customHeight="1" x14ac:dyDescent="0.2"/>
    <row r="9195" customFormat="1" ht="16" customHeight="1" x14ac:dyDescent="0.2"/>
    <row r="9196" customFormat="1" ht="16" customHeight="1" x14ac:dyDescent="0.2"/>
    <row r="9197" customFormat="1" ht="16" customHeight="1" x14ac:dyDescent="0.2"/>
    <row r="9198" customFormat="1" ht="16" customHeight="1" x14ac:dyDescent="0.2"/>
    <row r="9199" customFormat="1" ht="16" customHeight="1" x14ac:dyDescent="0.2"/>
    <row r="9200" customFormat="1" ht="16" customHeight="1" x14ac:dyDescent="0.2"/>
    <row r="9201" customFormat="1" ht="16" customHeight="1" x14ac:dyDescent="0.2"/>
    <row r="9202" customFormat="1" ht="16" customHeight="1" x14ac:dyDescent="0.2"/>
    <row r="9203" customFormat="1" ht="16" customHeight="1" x14ac:dyDescent="0.2"/>
    <row r="9204" customFormat="1" ht="16" customHeight="1" x14ac:dyDescent="0.2"/>
    <row r="9205" customFormat="1" ht="16" customHeight="1" x14ac:dyDescent="0.2"/>
    <row r="9206" customFormat="1" ht="16" customHeight="1" x14ac:dyDescent="0.2"/>
    <row r="9207" customFormat="1" ht="16" customHeight="1" x14ac:dyDescent="0.2"/>
    <row r="9208" customFormat="1" ht="16" customHeight="1" x14ac:dyDescent="0.2"/>
    <row r="9209" customFormat="1" ht="16" customHeight="1" x14ac:dyDescent="0.2"/>
    <row r="9210" customFormat="1" ht="16" customHeight="1" x14ac:dyDescent="0.2"/>
    <row r="9211" customFormat="1" ht="16" customHeight="1" x14ac:dyDescent="0.2"/>
    <row r="9212" customFormat="1" ht="16" customHeight="1" x14ac:dyDescent="0.2"/>
    <row r="9213" customFormat="1" ht="16" customHeight="1" x14ac:dyDescent="0.2"/>
    <row r="9214" customFormat="1" ht="16" customHeight="1" x14ac:dyDescent="0.2"/>
    <row r="9215" customFormat="1" ht="16" customHeight="1" x14ac:dyDescent="0.2"/>
    <row r="9216" customFormat="1" ht="16" customHeight="1" x14ac:dyDescent="0.2"/>
    <row r="9217" customFormat="1" ht="16" customHeight="1" x14ac:dyDescent="0.2"/>
    <row r="9218" customFormat="1" ht="16" customHeight="1" x14ac:dyDescent="0.2"/>
    <row r="9219" customFormat="1" ht="16" customHeight="1" x14ac:dyDescent="0.2"/>
    <row r="9220" customFormat="1" ht="16" customHeight="1" x14ac:dyDescent="0.2"/>
    <row r="9221" customFormat="1" ht="16" customHeight="1" x14ac:dyDescent="0.2"/>
    <row r="9222" customFormat="1" ht="16" customHeight="1" x14ac:dyDescent="0.2"/>
    <row r="9223" customFormat="1" ht="16" customHeight="1" x14ac:dyDescent="0.2"/>
    <row r="9224" customFormat="1" ht="16" customHeight="1" x14ac:dyDescent="0.2"/>
    <row r="9225" customFormat="1" ht="16" customHeight="1" x14ac:dyDescent="0.2"/>
    <row r="9226" customFormat="1" ht="16" customHeight="1" x14ac:dyDescent="0.2"/>
    <row r="9227" customFormat="1" ht="16" customHeight="1" x14ac:dyDescent="0.2"/>
    <row r="9228" customFormat="1" ht="16" customHeight="1" x14ac:dyDescent="0.2"/>
    <row r="9229" customFormat="1" ht="16" customHeight="1" x14ac:dyDescent="0.2"/>
    <row r="9230" customFormat="1" ht="16" customHeight="1" x14ac:dyDescent="0.2"/>
    <row r="9231" customFormat="1" ht="16" customHeight="1" x14ac:dyDescent="0.2"/>
    <row r="9232" customFormat="1" ht="16" customHeight="1" x14ac:dyDescent="0.2"/>
    <row r="9233" customFormat="1" ht="16" customHeight="1" x14ac:dyDescent="0.2"/>
    <row r="9234" customFormat="1" ht="16" customHeight="1" x14ac:dyDescent="0.2"/>
    <row r="9235" customFormat="1" ht="16" customHeight="1" x14ac:dyDescent="0.2"/>
    <row r="9236" customFormat="1" ht="16" customHeight="1" x14ac:dyDescent="0.2"/>
    <row r="9237" customFormat="1" ht="16" customHeight="1" x14ac:dyDescent="0.2"/>
    <row r="9238" customFormat="1" ht="16" customHeight="1" x14ac:dyDescent="0.2"/>
    <row r="9239" customFormat="1" ht="16" customHeight="1" x14ac:dyDescent="0.2"/>
    <row r="9240" customFormat="1" ht="16" customHeight="1" x14ac:dyDescent="0.2"/>
    <row r="9241" customFormat="1" ht="16" customHeight="1" x14ac:dyDescent="0.2"/>
    <row r="9242" customFormat="1" ht="16" customHeight="1" x14ac:dyDescent="0.2"/>
    <row r="9243" customFormat="1" ht="16" customHeight="1" x14ac:dyDescent="0.2"/>
    <row r="9244" customFormat="1" ht="16" customHeight="1" x14ac:dyDescent="0.2"/>
    <row r="9245" customFormat="1" ht="16" customHeight="1" x14ac:dyDescent="0.2"/>
    <row r="9246" customFormat="1" ht="16" customHeight="1" x14ac:dyDescent="0.2"/>
    <row r="9247" customFormat="1" ht="16" customHeight="1" x14ac:dyDescent="0.2"/>
    <row r="9248" customFormat="1" ht="16" customHeight="1" x14ac:dyDescent="0.2"/>
    <row r="9249" customFormat="1" ht="16" customHeight="1" x14ac:dyDescent="0.2"/>
    <row r="9250" customFormat="1" ht="16" customHeight="1" x14ac:dyDescent="0.2"/>
    <row r="9251" customFormat="1" ht="16" customHeight="1" x14ac:dyDescent="0.2"/>
    <row r="9252" customFormat="1" ht="16" customHeight="1" x14ac:dyDescent="0.2"/>
    <row r="9253" customFormat="1" ht="16" customHeight="1" x14ac:dyDescent="0.2"/>
    <row r="9254" customFormat="1" ht="16" customHeight="1" x14ac:dyDescent="0.2"/>
    <row r="9255" customFormat="1" ht="16" customHeight="1" x14ac:dyDescent="0.2"/>
    <row r="9256" customFormat="1" ht="16" customHeight="1" x14ac:dyDescent="0.2"/>
    <row r="9257" customFormat="1" ht="16" customHeight="1" x14ac:dyDescent="0.2"/>
    <row r="9258" customFormat="1" ht="16" customHeight="1" x14ac:dyDescent="0.2"/>
    <row r="9259" customFormat="1" ht="16" customHeight="1" x14ac:dyDescent="0.2"/>
    <row r="9260" customFormat="1" ht="16" customHeight="1" x14ac:dyDescent="0.2"/>
    <row r="9261" customFormat="1" ht="16" customHeight="1" x14ac:dyDescent="0.2"/>
    <row r="9262" customFormat="1" ht="16" customHeight="1" x14ac:dyDescent="0.2"/>
    <row r="9263" customFormat="1" ht="16" customHeight="1" x14ac:dyDescent="0.2"/>
    <row r="9264" customFormat="1" ht="16" customHeight="1" x14ac:dyDescent="0.2"/>
    <row r="9265" customFormat="1" ht="16" customHeight="1" x14ac:dyDescent="0.2"/>
    <row r="9266" customFormat="1" ht="16" customHeight="1" x14ac:dyDescent="0.2"/>
    <row r="9267" customFormat="1" ht="16" customHeight="1" x14ac:dyDescent="0.2"/>
    <row r="9268" customFormat="1" ht="16" customHeight="1" x14ac:dyDescent="0.2"/>
    <row r="9269" customFormat="1" ht="16" customHeight="1" x14ac:dyDescent="0.2"/>
    <row r="9270" customFormat="1" ht="16" customHeight="1" x14ac:dyDescent="0.2"/>
    <row r="9271" customFormat="1" ht="16" customHeight="1" x14ac:dyDescent="0.2"/>
    <row r="9272" customFormat="1" ht="16" customHeight="1" x14ac:dyDescent="0.2"/>
    <row r="9273" customFormat="1" ht="16" customHeight="1" x14ac:dyDescent="0.2"/>
    <row r="9274" customFormat="1" ht="16" customHeight="1" x14ac:dyDescent="0.2"/>
    <row r="9275" customFormat="1" ht="16" customHeight="1" x14ac:dyDescent="0.2"/>
    <row r="9276" customFormat="1" ht="16" customHeight="1" x14ac:dyDescent="0.2"/>
    <row r="9277" customFormat="1" ht="16" customHeight="1" x14ac:dyDescent="0.2"/>
    <row r="9278" customFormat="1" ht="16" customHeight="1" x14ac:dyDescent="0.2"/>
    <row r="9279" customFormat="1" ht="16" customHeight="1" x14ac:dyDescent="0.2"/>
    <row r="9280" customFormat="1" ht="16" customHeight="1" x14ac:dyDescent="0.2"/>
    <row r="9281" customFormat="1" ht="16" customHeight="1" x14ac:dyDescent="0.2"/>
    <row r="9282" customFormat="1" ht="16" customHeight="1" x14ac:dyDescent="0.2"/>
    <row r="9283" customFormat="1" ht="16" customHeight="1" x14ac:dyDescent="0.2"/>
    <row r="9284" customFormat="1" ht="16" customHeight="1" x14ac:dyDescent="0.2"/>
    <row r="9285" customFormat="1" ht="16" customHeight="1" x14ac:dyDescent="0.2"/>
    <row r="9286" customFormat="1" ht="16" customHeight="1" x14ac:dyDescent="0.2"/>
    <row r="9287" customFormat="1" ht="16" customHeight="1" x14ac:dyDescent="0.2"/>
    <row r="9288" customFormat="1" ht="16" customHeight="1" x14ac:dyDescent="0.2"/>
    <row r="9289" customFormat="1" ht="16" customHeight="1" x14ac:dyDescent="0.2"/>
    <row r="9290" customFormat="1" ht="16" customHeight="1" x14ac:dyDescent="0.2"/>
    <row r="9291" customFormat="1" ht="16" customHeight="1" x14ac:dyDescent="0.2"/>
    <row r="9292" customFormat="1" ht="16" customHeight="1" x14ac:dyDescent="0.2"/>
    <row r="9293" customFormat="1" ht="16" customHeight="1" x14ac:dyDescent="0.2"/>
    <row r="9294" customFormat="1" ht="16" customHeight="1" x14ac:dyDescent="0.2"/>
    <row r="9295" customFormat="1" ht="16" customHeight="1" x14ac:dyDescent="0.2"/>
    <row r="9296" customFormat="1" ht="16" customHeight="1" x14ac:dyDescent="0.2"/>
    <row r="9297" customFormat="1" ht="16" customHeight="1" x14ac:dyDescent="0.2"/>
    <row r="9298" customFormat="1" ht="16" customHeight="1" x14ac:dyDescent="0.2"/>
    <row r="9299" customFormat="1" ht="16" customHeight="1" x14ac:dyDescent="0.2"/>
    <row r="9300" customFormat="1" ht="16" customHeight="1" x14ac:dyDescent="0.2"/>
    <row r="9301" customFormat="1" ht="16" customHeight="1" x14ac:dyDescent="0.2"/>
    <row r="9302" customFormat="1" ht="16" customHeight="1" x14ac:dyDescent="0.2"/>
    <row r="9303" customFormat="1" ht="16" customHeight="1" x14ac:dyDescent="0.2"/>
    <row r="9304" customFormat="1" ht="16" customHeight="1" x14ac:dyDescent="0.2"/>
    <row r="9305" customFormat="1" ht="16" customHeight="1" x14ac:dyDescent="0.2"/>
    <row r="9306" customFormat="1" ht="16" customHeight="1" x14ac:dyDescent="0.2"/>
    <row r="9307" customFormat="1" ht="16" customHeight="1" x14ac:dyDescent="0.2"/>
    <row r="9308" customFormat="1" ht="16" customHeight="1" x14ac:dyDescent="0.2"/>
    <row r="9309" customFormat="1" ht="16" customHeight="1" x14ac:dyDescent="0.2"/>
    <row r="9310" customFormat="1" ht="16" customHeight="1" x14ac:dyDescent="0.2"/>
    <row r="9311" customFormat="1" ht="16" customHeight="1" x14ac:dyDescent="0.2"/>
    <row r="9312" customFormat="1" ht="16" customHeight="1" x14ac:dyDescent="0.2"/>
    <row r="9313" customFormat="1" ht="16" customHeight="1" x14ac:dyDescent="0.2"/>
    <row r="9314" customFormat="1" ht="16" customHeight="1" x14ac:dyDescent="0.2"/>
    <row r="9315" customFormat="1" ht="16" customHeight="1" x14ac:dyDescent="0.2"/>
    <row r="9316" customFormat="1" ht="16" customHeight="1" x14ac:dyDescent="0.2"/>
    <row r="9317" customFormat="1" ht="16" customHeight="1" x14ac:dyDescent="0.2"/>
    <row r="9318" customFormat="1" ht="16" customHeight="1" x14ac:dyDescent="0.2"/>
    <row r="9319" customFormat="1" ht="16" customHeight="1" x14ac:dyDescent="0.2"/>
    <row r="9320" customFormat="1" ht="16" customHeight="1" x14ac:dyDescent="0.2"/>
    <row r="9321" customFormat="1" ht="16" customHeight="1" x14ac:dyDescent="0.2"/>
    <row r="9322" customFormat="1" ht="16" customHeight="1" x14ac:dyDescent="0.2"/>
    <row r="9323" customFormat="1" ht="16" customHeight="1" x14ac:dyDescent="0.2"/>
    <row r="9324" customFormat="1" ht="16" customHeight="1" x14ac:dyDescent="0.2"/>
    <row r="9325" customFormat="1" ht="16" customHeight="1" x14ac:dyDescent="0.2"/>
    <row r="9326" customFormat="1" ht="16" customHeight="1" x14ac:dyDescent="0.2"/>
    <row r="9327" customFormat="1" ht="16" customHeight="1" x14ac:dyDescent="0.2"/>
    <row r="9328" customFormat="1" ht="16" customHeight="1" x14ac:dyDescent="0.2"/>
    <row r="9329" customFormat="1" ht="16" customHeight="1" x14ac:dyDescent="0.2"/>
    <row r="9330" customFormat="1" ht="16" customHeight="1" x14ac:dyDescent="0.2"/>
    <row r="9331" customFormat="1" ht="16" customHeight="1" x14ac:dyDescent="0.2"/>
    <row r="9332" customFormat="1" ht="16" customHeight="1" x14ac:dyDescent="0.2"/>
    <row r="9333" customFormat="1" ht="16" customHeight="1" x14ac:dyDescent="0.2"/>
    <row r="9334" customFormat="1" ht="16" customHeight="1" x14ac:dyDescent="0.2"/>
    <row r="9335" customFormat="1" ht="16" customHeight="1" x14ac:dyDescent="0.2"/>
    <row r="9336" customFormat="1" ht="16" customHeight="1" x14ac:dyDescent="0.2"/>
    <row r="9337" customFormat="1" ht="16" customHeight="1" x14ac:dyDescent="0.2"/>
    <row r="9338" customFormat="1" ht="16" customHeight="1" x14ac:dyDescent="0.2"/>
    <row r="9339" customFormat="1" ht="16" customHeight="1" x14ac:dyDescent="0.2"/>
    <row r="9340" customFormat="1" ht="16" customHeight="1" x14ac:dyDescent="0.2"/>
    <row r="9341" customFormat="1" ht="16" customHeight="1" x14ac:dyDescent="0.2"/>
    <row r="9342" customFormat="1" ht="16" customHeight="1" x14ac:dyDescent="0.2"/>
    <row r="9343" customFormat="1" ht="16" customHeight="1" x14ac:dyDescent="0.2"/>
    <row r="9344" customFormat="1" ht="16" customHeight="1" x14ac:dyDescent="0.2"/>
    <row r="9345" customFormat="1" ht="16" customHeight="1" x14ac:dyDescent="0.2"/>
    <row r="9346" customFormat="1" ht="16" customHeight="1" x14ac:dyDescent="0.2"/>
    <row r="9347" customFormat="1" ht="16" customHeight="1" x14ac:dyDescent="0.2"/>
    <row r="9348" customFormat="1" ht="16" customHeight="1" x14ac:dyDescent="0.2"/>
    <row r="9349" customFormat="1" ht="16" customHeight="1" x14ac:dyDescent="0.2"/>
    <row r="9350" customFormat="1" ht="16" customHeight="1" x14ac:dyDescent="0.2"/>
    <row r="9351" customFormat="1" ht="16" customHeight="1" x14ac:dyDescent="0.2"/>
    <row r="9352" customFormat="1" ht="16" customHeight="1" x14ac:dyDescent="0.2"/>
    <row r="9353" customFormat="1" ht="16" customHeight="1" x14ac:dyDescent="0.2"/>
    <row r="9354" customFormat="1" ht="16" customHeight="1" x14ac:dyDescent="0.2"/>
    <row r="9355" customFormat="1" ht="16" customHeight="1" x14ac:dyDescent="0.2"/>
    <row r="9356" customFormat="1" ht="16" customHeight="1" x14ac:dyDescent="0.2"/>
    <row r="9357" customFormat="1" ht="16" customHeight="1" x14ac:dyDescent="0.2"/>
    <row r="9358" customFormat="1" ht="16" customHeight="1" x14ac:dyDescent="0.2"/>
    <row r="9359" customFormat="1" ht="16" customHeight="1" x14ac:dyDescent="0.2"/>
    <row r="9360" customFormat="1" ht="16" customHeight="1" x14ac:dyDescent="0.2"/>
    <row r="9361" customFormat="1" ht="16" customHeight="1" x14ac:dyDescent="0.2"/>
    <row r="9362" customFormat="1" ht="16" customHeight="1" x14ac:dyDescent="0.2"/>
    <row r="9363" customFormat="1" ht="16" customHeight="1" x14ac:dyDescent="0.2"/>
    <row r="9364" customFormat="1" ht="16" customHeight="1" x14ac:dyDescent="0.2"/>
    <row r="9365" customFormat="1" ht="16" customHeight="1" x14ac:dyDescent="0.2"/>
    <row r="9366" customFormat="1" ht="16" customHeight="1" x14ac:dyDescent="0.2"/>
    <row r="9367" customFormat="1" ht="16" customHeight="1" x14ac:dyDescent="0.2"/>
    <row r="9368" customFormat="1" ht="16" customHeight="1" x14ac:dyDescent="0.2"/>
    <row r="9369" customFormat="1" ht="16" customHeight="1" x14ac:dyDescent="0.2"/>
    <row r="9370" customFormat="1" ht="16" customHeight="1" x14ac:dyDescent="0.2"/>
    <row r="9371" customFormat="1" ht="16" customHeight="1" x14ac:dyDescent="0.2"/>
    <row r="9372" customFormat="1" ht="16" customHeight="1" x14ac:dyDescent="0.2"/>
    <row r="9373" customFormat="1" ht="16" customHeight="1" x14ac:dyDescent="0.2"/>
    <row r="9374" customFormat="1" ht="16" customHeight="1" x14ac:dyDescent="0.2"/>
    <row r="9375" customFormat="1" ht="16" customHeight="1" x14ac:dyDescent="0.2"/>
    <row r="9376" customFormat="1" ht="16" customHeight="1" x14ac:dyDescent="0.2"/>
    <row r="9377" customFormat="1" ht="16" customHeight="1" x14ac:dyDescent="0.2"/>
    <row r="9378" customFormat="1" ht="16" customHeight="1" x14ac:dyDescent="0.2"/>
    <row r="9379" customFormat="1" ht="16" customHeight="1" x14ac:dyDescent="0.2"/>
    <row r="9380" customFormat="1" ht="16" customHeight="1" x14ac:dyDescent="0.2"/>
    <row r="9381" customFormat="1" ht="16" customHeight="1" x14ac:dyDescent="0.2"/>
    <row r="9382" customFormat="1" ht="16" customHeight="1" x14ac:dyDescent="0.2"/>
    <row r="9383" customFormat="1" ht="16" customHeight="1" x14ac:dyDescent="0.2"/>
    <row r="9384" customFormat="1" ht="16" customHeight="1" x14ac:dyDescent="0.2"/>
    <row r="9385" customFormat="1" ht="16" customHeight="1" x14ac:dyDescent="0.2"/>
    <row r="9386" customFormat="1" ht="16" customHeight="1" x14ac:dyDescent="0.2"/>
    <row r="9387" customFormat="1" ht="16" customHeight="1" x14ac:dyDescent="0.2"/>
    <row r="9388" customFormat="1" ht="16" customHeight="1" x14ac:dyDescent="0.2"/>
    <row r="9389" customFormat="1" ht="16" customHeight="1" x14ac:dyDescent="0.2"/>
    <row r="9390" customFormat="1" ht="16" customHeight="1" x14ac:dyDescent="0.2"/>
    <row r="9391" customFormat="1" ht="16" customHeight="1" x14ac:dyDescent="0.2"/>
    <row r="9392" customFormat="1" ht="16" customHeight="1" x14ac:dyDescent="0.2"/>
    <row r="9393" customFormat="1" ht="16" customHeight="1" x14ac:dyDescent="0.2"/>
    <row r="9394" customFormat="1" ht="16" customHeight="1" x14ac:dyDescent="0.2"/>
    <row r="9395" customFormat="1" ht="16" customHeight="1" x14ac:dyDescent="0.2"/>
    <row r="9396" customFormat="1" ht="16" customHeight="1" x14ac:dyDescent="0.2"/>
    <row r="9397" customFormat="1" ht="16" customHeight="1" x14ac:dyDescent="0.2"/>
    <row r="9398" customFormat="1" ht="16" customHeight="1" x14ac:dyDescent="0.2"/>
    <row r="9399" customFormat="1" ht="16" customHeight="1" x14ac:dyDescent="0.2"/>
    <row r="9400" customFormat="1" ht="16" customHeight="1" x14ac:dyDescent="0.2"/>
    <row r="9401" customFormat="1" ht="16" customHeight="1" x14ac:dyDescent="0.2"/>
    <row r="9402" customFormat="1" ht="16" customHeight="1" x14ac:dyDescent="0.2"/>
    <row r="9403" customFormat="1" ht="16" customHeight="1" x14ac:dyDescent="0.2"/>
    <row r="9404" customFormat="1" ht="16" customHeight="1" x14ac:dyDescent="0.2"/>
    <row r="9405" customFormat="1" ht="16" customHeight="1" x14ac:dyDescent="0.2"/>
    <row r="9406" customFormat="1" ht="16" customHeight="1" x14ac:dyDescent="0.2"/>
    <row r="9407" customFormat="1" ht="16" customHeight="1" x14ac:dyDescent="0.2"/>
    <row r="9408" customFormat="1" ht="16" customHeight="1" x14ac:dyDescent="0.2"/>
    <row r="9409" customFormat="1" ht="16" customHeight="1" x14ac:dyDescent="0.2"/>
    <row r="9410" customFormat="1" ht="16" customHeight="1" x14ac:dyDescent="0.2"/>
    <row r="9411" customFormat="1" ht="16" customHeight="1" x14ac:dyDescent="0.2"/>
    <row r="9412" customFormat="1" ht="16" customHeight="1" x14ac:dyDescent="0.2"/>
    <row r="9413" customFormat="1" ht="16" customHeight="1" x14ac:dyDescent="0.2"/>
    <row r="9414" customFormat="1" ht="16" customHeight="1" x14ac:dyDescent="0.2"/>
    <row r="9415" customFormat="1" ht="16" customHeight="1" x14ac:dyDescent="0.2"/>
    <row r="9416" customFormat="1" ht="16" customHeight="1" x14ac:dyDescent="0.2"/>
    <row r="9417" customFormat="1" ht="16" customHeight="1" x14ac:dyDescent="0.2"/>
    <row r="9418" customFormat="1" ht="16" customHeight="1" x14ac:dyDescent="0.2"/>
    <row r="9419" customFormat="1" ht="16" customHeight="1" x14ac:dyDescent="0.2"/>
    <row r="9420" customFormat="1" ht="16" customHeight="1" x14ac:dyDescent="0.2"/>
    <row r="9421" customFormat="1" ht="16" customHeight="1" x14ac:dyDescent="0.2"/>
    <row r="9422" customFormat="1" ht="16" customHeight="1" x14ac:dyDescent="0.2"/>
    <row r="9423" customFormat="1" ht="16" customHeight="1" x14ac:dyDescent="0.2"/>
    <row r="9424" customFormat="1" ht="16" customHeight="1" x14ac:dyDescent="0.2"/>
    <row r="9425" customFormat="1" ht="16" customHeight="1" x14ac:dyDescent="0.2"/>
    <row r="9426" customFormat="1" ht="16" customHeight="1" x14ac:dyDescent="0.2"/>
    <row r="9427" customFormat="1" ht="16" customHeight="1" x14ac:dyDescent="0.2"/>
    <row r="9428" customFormat="1" ht="16" customHeight="1" x14ac:dyDescent="0.2"/>
    <row r="9429" customFormat="1" ht="16" customHeight="1" x14ac:dyDescent="0.2"/>
    <row r="9430" customFormat="1" ht="16" customHeight="1" x14ac:dyDescent="0.2"/>
    <row r="9431" customFormat="1" ht="16" customHeight="1" x14ac:dyDescent="0.2"/>
    <row r="9432" customFormat="1" ht="16" customHeight="1" x14ac:dyDescent="0.2"/>
    <row r="9433" customFormat="1" ht="16" customHeight="1" x14ac:dyDescent="0.2"/>
    <row r="9434" customFormat="1" ht="16" customHeight="1" x14ac:dyDescent="0.2"/>
    <row r="9435" customFormat="1" ht="16" customHeight="1" x14ac:dyDescent="0.2"/>
    <row r="9436" customFormat="1" ht="16" customHeight="1" x14ac:dyDescent="0.2"/>
    <row r="9437" customFormat="1" ht="16" customHeight="1" x14ac:dyDescent="0.2"/>
    <row r="9438" customFormat="1" ht="16" customHeight="1" x14ac:dyDescent="0.2"/>
    <row r="9439" customFormat="1" ht="16" customHeight="1" x14ac:dyDescent="0.2"/>
    <row r="9440" customFormat="1" ht="16" customHeight="1" x14ac:dyDescent="0.2"/>
    <row r="9441" customFormat="1" ht="16" customHeight="1" x14ac:dyDescent="0.2"/>
    <row r="9442" customFormat="1" ht="16" customHeight="1" x14ac:dyDescent="0.2"/>
    <row r="9443" customFormat="1" ht="16" customHeight="1" x14ac:dyDescent="0.2"/>
    <row r="9444" customFormat="1" ht="16" customHeight="1" x14ac:dyDescent="0.2"/>
    <row r="9445" customFormat="1" ht="16" customHeight="1" x14ac:dyDescent="0.2"/>
    <row r="9446" customFormat="1" ht="16" customHeight="1" x14ac:dyDescent="0.2"/>
    <row r="9447" customFormat="1" ht="16" customHeight="1" x14ac:dyDescent="0.2"/>
    <row r="9448" customFormat="1" ht="16" customHeight="1" x14ac:dyDescent="0.2"/>
    <row r="9449" customFormat="1" ht="16" customHeight="1" x14ac:dyDescent="0.2"/>
    <row r="9450" customFormat="1" ht="16" customHeight="1" x14ac:dyDescent="0.2"/>
    <row r="9451" customFormat="1" ht="16" customHeight="1" x14ac:dyDescent="0.2"/>
    <row r="9452" customFormat="1" ht="16" customHeight="1" x14ac:dyDescent="0.2"/>
    <row r="9453" customFormat="1" ht="16" customHeight="1" x14ac:dyDescent="0.2"/>
    <row r="9454" customFormat="1" ht="16" customHeight="1" x14ac:dyDescent="0.2"/>
    <row r="9455" customFormat="1" ht="16" customHeight="1" x14ac:dyDescent="0.2"/>
    <row r="9456" customFormat="1" ht="16" customHeight="1" x14ac:dyDescent="0.2"/>
    <row r="9457" customFormat="1" ht="16" customHeight="1" x14ac:dyDescent="0.2"/>
    <row r="9458" customFormat="1" ht="16" customHeight="1" x14ac:dyDescent="0.2"/>
    <row r="9459" customFormat="1" ht="16" customHeight="1" x14ac:dyDescent="0.2"/>
    <row r="9460" customFormat="1" ht="16" customHeight="1" x14ac:dyDescent="0.2"/>
    <row r="9461" customFormat="1" ht="16" customHeight="1" x14ac:dyDescent="0.2"/>
    <row r="9462" customFormat="1" ht="16" customHeight="1" x14ac:dyDescent="0.2"/>
    <row r="9463" customFormat="1" ht="16" customHeight="1" x14ac:dyDescent="0.2"/>
    <row r="9464" customFormat="1" ht="16" customHeight="1" x14ac:dyDescent="0.2"/>
    <row r="9465" customFormat="1" ht="16" customHeight="1" x14ac:dyDescent="0.2"/>
    <row r="9466" customFormat="1" ht="16" customHeight="1" x14ac:dyDescent="0.2"/>
    <row r="9467" customFormat="1" ht="16" customHeight="1" x14ac:dyDescent="0.2"/>
    <row r="9468" customFormat="1" ht="16" customHeight="1" x14ac:dyDescent="0.2"/>
    <row r="9469" customFormat="1" ht="16" customHeight="1" x14ac:dyDescent="0.2"/>
    <row r="9470" customFormat="1" ht="16" customHeight="1" x14ac:dyDescent="0.2"/>
    <row r="9471" customFormat="1" ht="16" customHeight="1" x14ac:dyDescent="0.2"/>
    <row r="9472" customFormat="1" ht="16" customHeight="1" x14ac:dyDescent="0.2"/>
    <row r="9473" customFormat="1" ht="16" customHeight="1" x14ac:dyDescent="0.2"/>
    <row r="9474" customFormat="1" ht="16" customHeight="1" x14ac:dyDescent="0.2"/>
    <row r="9475" customFormat="1" ht="16" customHeight="1" x14ac:dyDescent="0.2"/>
    <row r="9476" customFormat="1" ht="16" customHeight="1" x14ac:dyDescent="0.2"/>
    <row r="9477" customFormat="1" ht="16" customHeight="1" x14ac:dyDescent="0.2"/>
    <row r="9478" customFormat="1" ht="16" customHeight="1" x14ac:dyDescent="0.2"/>
    <row r="9479" customFormat="1" ht="16" customHeight="1" x14ac:dyDescent="0.2"/>
    <row r="9480" customFormat="1" ht="16" customHeight="1" x14ac:dyDescent="0.2"/>
    <row r="9481" customFormat="1" ht="16" customHeight="1" x14ac:dyDescent="0.2"/>
    <row r="9482" customFormat="1" ht="16" customHeight="1" x14ac:dyDescent="0.2"/>
    <row r="9483" customFormat="1" ht="16" customHeight="1" x14ac:dyDescent="0.2"/>
    <row r="9484" customFormat="1" ht="16" customHeight="1" x14ac:dyDescent="0.2"/>
    <row r="9485" customFormat="1" ht="16" customHeight="1" x14ac:dyDescent="0.2"/>
    <row r="9486" customFormat="1" ht="16" customHeight="1" x14ac:dyDescent="0.2"/>
    <row r="9487" customFormat="1" ht="16" customHeight="1" x14ac:dyDescent="0.2"/>
    <row r="9488" customFormat="1" ht="16" customHeight="1" x14ac:dyDescent="0.2"/>
    <row r="9489" customFormat="1" ht="16" customHeight="1" x14ac:dyDescent="0.2"/>
    <row r="9490" customFormat="1" ht="16" customHeight="1" x14ac:dyDescent="0.2"/>
    <row r="9491" customFormat="1" ht="16" customHeight="1" x14ac:dyDescent="0.2"/>
    <row r="9492" customFormat="1" ht="16" customHeight="1" x14ac:dyDescent="0.2"/>
    <row r="9493" customFormat="1" ht="16" customHeight="1" x14ac:dyDescent="0.2"/>
    <row r="9494" customFormat="1" ht="16" customHeight="1" x14ac:dyDescent="0.2"/>
    <row r="9495" customFormat="1" ht="16" customHeight="1" x14ac:dyDescent="0.2"/>
    <row r="9496" customFormat="1" ht="16" customHeight="1" x14ac:dyDescent="0.2"/>
    <row r="9497" customFormat="1" ht="16" customHeight="1" x14ac:dyDescent="0.2"/>
    <row r="9498" customFormat="1" ht="16" customHeight="1" x14ac:dyDescent="0.2"/>
    <row r="9499" customFormat="1" ht="16" customHeight="1" x14ac:dyDescent="0.2"/>
    <row r="9500" customFormat="1" ht="16" customHeight="1" x14ac:dyDescent="0.2"/>
    <row r="9501" customFormat="1" ht="16" customHeight="1" x14ac:dyDescent="0.2"/>
    <row r="9502" customFormat="1" ht="16" customHeight="1" x14ac:dyDescent="0.2"/>
    <row r="9503" customFormat="1" ht="16" customHeight="1" x14ac:dyDescent="0.2"/>
    <row r="9504" customFormat="1" ht="16" customHeight="1" x14ac:dyDescent="0.2"/>
    <row r="9505" customFormat="1" ht="16" customHeight="1" x14ac:dyDescent="0.2"/>
    <row r="9506" customFormat="1" ht="16" customHeight="1" x14ac:dyDescent="0.2"/>
    <row r="9507" customFormat="1" ht="16" customHeight="1" x14ac:dyDescent="0.2"/>
    <row r="9508" customFormat="1" ht="16" customHeight="1" x14ac:dyDescent="0.2"/>
    <row r="9509" customFormat="1" ht="16" customHeight="1" x14ac:dyDescent="0.2"/>
    <row r="9510" customFormat="1" ht="16" customHeight="1" x14ac:dyDescent="0.2"/>
    <row r="9511" customFormat="1" ht="16" customHeight="1" x14ac:dyDescent="0.2"/>
    <row r="9512" customFormat="1" ht="16" customHeight="1" x14ac:dyDescent="0.2"/>
    <row r="9513" customFormat="1" ht="16" customHeight="1" x14ac:dyDescent="0.2"/>
    <row r="9514" customFormat="1" ht="16" customHeight="1" x14ac:dyDescent="0.2"/>
    <row r="9515" customFormat="1" ht="16" customHeight="1" x14ac:dyDescent="0.2"/>
    <row r="9516" customFormat="1" ht="16" customHeight="1" x14ac:dyDescent="0.2"/>
    <row r="9517" customFormat="1" ht="16" customHeight="1" x14ac:dyDescent="0.2"/>
    <row r="9518" customFormat="1" ht="16" customHeight="1" x14ac:dyDescent="0.2"/>
    <row r="9519" customFormat="1" ht="16" customHeight="1" x14ac:dyDescent="0.2"/>
    <row r="9520" customFormat="1" ht="16" customHeight="1" x14ac:dyDescent="0.2"/>
    <row r="9521" customFormat="1" ht="16" customHeight="1" x14ac:dyDescent="0.2"/>
    <row r="9522" customFormat="1" ht="16" customHeight="1" x14ac:dyDescent="0.2"/>
    <row r="9523" customFormat="1" ht="16" customHeight="1" x14ac:dyDescent="0.2"/>
    <row r="9524" customFormat="1" ht="16" customHeight="1" x14ac:dyDescent="0.2"/>
    <row r="9525" customFormat="1" ht="16" customHeight="1" x14ac:dyDescent="0.2"/>
    <row r="9526" customFormat="1" ht="16" customHeight="1" x14ac:dyDescent="0.2"/>
    <row r="9527" customFormat="1" ht="16" customHeight="1" x14ac:dyDescent="0.2"/>
    <row r="9528" customFormat="1" ht="16" customHeight="1" x14ac:dyDescent="0.2"/>
    <row r="9529" customFormat="1" ht="16" customHeight="1" x14ac:dyDescent="0.2"/>
    <row r="9530" customFormat="1" ht="16" customHeight="1" x14ac:dyDescent="0.2"/>
    <row r="9531" customFormat="1" ht="16" customHeight="1" x14ac:dyDescent="0.2"/>
    <row r="9532" customFormat="1" ht="16" customHeight="1" x14ac:dyDescent="0.2"/>
    <row r="9533" customFormat="1" ht="16" customHeight="1" x14ac:dyDescent="0.2"/>
    <row r="9534" customFormat="1" ht="16" customHeight="1" x14ac:dyDescent="0.2"/>
    <row r="9535" customFormat="1" ht="16" customHeight="1" x14ac:dyDescent="0.2"/>
    <row r="9536" customFormat="1" ht="16" customHeight="1" x14ac:dyDescent="0.2"/>
    <row r="9537" customFormat="1" ht="16" customHeight="1" x14ac:dyDescent="0.2"/>
    <row r="9538" customFormat="1" ht="16" customHeight="1" x14ac:dyDescent="0.2"/>
    <row r="9539" customFormat="1" ht="16" customHeight="1" x14ac:dyDescent="0.2"/>
    <row r="9540" customFormat="1" ht="16" customHeight="1" x14ac:dyDescent="0.2"/>
    <row r="9541" customFormat="1" ht="16" customHeight="1" x14ac:dyDescent="0.2"/>
    <row r="9542" customFormat="1" ht="16" customHeight="1" x14ac:dyDescent="0.2"/>
    <row r="9543" customFormat="1" ht="16" customHeight="1" x14ac:dyDescent="0.2"/>
    <row r="9544" customFormat="1" ht="16" customHeight="1" x14ac:dyDescent="0.2"/>
    <row r="9545" customFormat="1" ht="16" customHeight="1" x14ac:dyDescent="0.2"/>
    <row r="9546" customFormat="1" ht="16" customHeight="1" x14ac:dyDescent="0.2"/>
    <row r="9547" customFormat="1" ht="16" customHeight="1" x14ac:dyDescent="0.2"/>
    <row r="9548" customFormat="1" ht="16" customHeight="1" x14ac:dyDescent="0.2"/>
    <row r="9549" customFormat="1" ht="16" customHeight="1" x14ac:dyDescent="0.2"/>
    <row r="9550" customFormat="1" ht="16" customHeight="1" x14ac:dyDescent="0.2"/>
    <row r="9551" customFormat="1" ht="16" customHeight="1" x14ac:dyDescent="0.2"/>
    <row r="9552" customFormat="1" ht="16" customHeight="1" x14ac:dyDescent="0.2"/>
    <row r="9553" customFormat="1" ht="16" customHeight="1" x14ac:dyDescent="0.2"/>
    <row r="9554" customFormat="1" ht="16" customHeight="1" x14ac:dyDescent="0.2"/>
    <row r="9555" customFormat="1" ht="16" customHeight="1" x14ac:dyDescent="0.2"/>
    <row r="9556" customFormat="1" ht="16" customHeight="1" x14ac:dyDescent="0.2"/>
    <row r="9557" customFormat="1" ht="16" customHeight="1" x14ac:dyDescent="0.2"/>
    <row r="9558" customFormat="1" ht="16" customHeight="1" x14ac:dyDescent="0.2"/>
    <row r="9559" customFormat="1" ht="16" customHeight="1" x14ac:dyDescent="0.2"/>
    <row r="9560" customFormat="1" ht="16" customHeight="1" x14ac:dyDescent="0.2"/>
    <row r="9561" customFormat="1" ht="16" customHeight="1" x14ac:dyDescent="0.2"/>
    <row r="9562" customFormat="1" ht="16" customHeight="1" x14ac:dyDescent="0.2"/>
    <row r="9563" customFormat="1" ht="16" customHeight="1" x14ac:dyDescent="0.2"/>
    <row r="9564" customFormat="1" ht="16" customHeight="1" x14ac:dyDescent="0.2"/>
    <row r="9565" customFormat="1" ht="16" customHeight="1" x14ac:dyDescent="0.2"/>
    <row r="9566" customFormat="1" ht="16" customHeight="1" x14ac:dyDescent="0.2"/>
    <row r="9567" customFormat="1" ht="16" customHeight="1" x14ac:dyDescent="0.2"/>
    <row r="9568" customFormat="1" ht="16" customHeight="1" x14ac:dyDescent="0.2"/>
    <row r="9569" customFormat="1" ht="16" customHeight="1" x14ac:dyDescent="0.2"/>
    <row r="9570" customFormat="1" ht="16" customHeight="1" x14ac:dyDescent="0.2"/>
    <row r="9571" customFormat="1" ht="16" customHeight="1" x14ac:dyDescent="0.2"/>
    <row r="9572" customFormat="1" ht="16" customHeight="1" x14ac:dyDescent="0.2"/>
    <row r="9573" customFormat="1" ht="16" customHeight="1" x14ac:dyDescent="0.2"/>
    <row r="9574" customFormat="1" ht="16" customHeight="1" x14ac:dyDescent="0.2"/>
    <row r="9575" customFormat="1" ht="16" customHeight="1" x14ac:dyDescent="0.2"/>
    <row r="9576" customFormat="1" ht="16" customHeight="1" x14ac:dyDescent="0.2"/>
    <row r="9577" customFormat="1" ht="16" customHeight="1" x14ac:dyDescent="0.2"/>
    <row r="9578" customFormat="1" ht="16" customHeight="1" x14ac:dyDescent="0.2"/>
    <row r="9579" customFormat="1" ht="16" customHeight="1" x14ac:dyDescent="0.2"/>
    <row r="9580" customFormat="1" ht="16" customHeight="1" x14ac:dyDescent="0.2"/>
    <row r="9581" customFormat="1" ht="16" customHeight="1" x14ac:dyDescent="0.2"/>
    <row r="9582" customFormat="1" ht="16" customHeight="1" x14ac:dyDescent="0.2"/>
    <row r="9583" customFormat="1" ht="16" customHeight="1" x14ac:dyDescent="0.2"/>
    <row r="9584" customFormat="1" ht="16" customHeight="1" x14ac:dyDescent="0.2"/>
    <row r="9585" customFormat="1" ht="16" customHeight="1" x14ac:dyDescent="0.2"/>
    <row r="9586" customFormat="1" ht="16" customHeight="1" x14ac:dyDescent="0.2"/>
    <row r="9587" customFormat="1" ht="16" customHeight="1" x14ac:dyDescent="0.2"/>
    <row r="9588" customFormat="1" ht="16" customHeight="1" x14ac:dyDescent="0.2"/>
    <row r="9589" customFormat="1" ht="16" customHeight="1" x14ac:dyDescent="0.2"/>
    <row r="9590" customFormat="1" ht="16" customHeight="1" x14ac:dyDescent="0.2"/>
    <row r="9591" customFormat="1" ht="16" customHeight="1" x14ac:dyDescent="0.2"/>
    <row r="9592" customFormat="1" ht="16" customHeight="1" x14ac:dyDescent="0.2"/>
    <row r="9593" customFormat="1" ht="16" customHeight="1" x14ac:dyDescent="0.2"/>
    <row r="9594" customFormat="1" ht="16" customHeight="1" x14ac:dyDescent="0.2"/>
    <row r="9595" customFormat="1" ht="16" customHeight="1" x14ac:dyDescent="0.2"/>
    <row r="9596" customFormat="1" ht="16" customHeight="1" x14ac:dyDescent="0.2"/>
    <row r="9597" customFormat="1" ht="16" customHeight="1" x14ac:dyDescent="0.2"/>
    <row r="9598" customFormat="1" ht="16" customHeight="1" x14ac:dyDescent="0.2"/>
    <row r="9599" customFormat="1" ht="16" customHeight="1" x14ac:dyDescent="0.2"/>
    <row r="9600" customFormat="1" ht="16" customHeight="1" x14ac:dyDescent="0.2"/>
    <row r="9601" customFormat="1" ht="16" customHeight="1" x14ac:dyDescent="0.2"/>
    <row r="9602" customFormat="1" ht="16" customHeight="1" x14ac:dyDescent="0.2"/>
    <row r="9603" customFormat="1" ht="16" customHeight="1" x14ac:dyDescent="0.2"/>
    <row r="9604" customFormat="1" ht="16" customHeight="1" x14ac:dyDescent="0.2"/>
    <row r="9605" customFormat="1" ht="16" customHeight="1" x14ac:dyDescent="0.2"/>
    <row r="9606" customFormat="1" ht="16" customHeight="1" x14ac:dyDescent="0.2"/>
    <row r="9607" customFormat="1" ht="16" customHeight="1" x14ac:dyDescent="0.2"/>
    <row r="9608" customFormat="1" ht="16" customHeight="1" x14ac:dyDescent="0.2"/>
    <row r="9609" customFormat="1" ht="16" customHeight="1" x14ac:dyDescent="0.2"/>
    <row r="9610" customFormat="1" ht="16" customHeight="1" x14ac:dyDescent="0.2"/>
    <row r="9611" customFormat="1" ht="16" customHeight="1" x14ac:dyDescent="0.2"/>
    <row r="9612" customFormat="1" ht="16" customHeight="1" x14ac:dyDescent="0.2"/>
    <row r="9613" customFormat="1" ht="16" customHeight="1" x14ac:dyDescent="0.2"/>
    <row r="9614" customFormat="1" ht="16" customHeight="1" x14ac:dyDescent="0.2"/>
    <row r="9615" customFormat="1" ht="16" customHeight="1" x14ac:dyDescent="0.2"/>
    <row r="9616" customFormat="1" ht="16" customHeight="1" x14ac:dyDescent="0.2"/>
    <row r="9617" customFormat="1" ht="16" customHeight="1" x14ac:dyDescent="0.2"/>
    <row r="9618" customFormat="1" ht="16" customHeight="1" x14ac:dyDescent="0.2"/>
    <row r="9619" customFormat="1" ht="16" customHeight="1" x14ac:dyDescent="0.2"/>
    <row r="9620" customFormat="1" ht="16" customHeight="1" x14ac:dyDescent="0.2"/>
    <row r="9621" customFormat="1" ht="16" customHeight="1" x14ac:dyDescent="0.2"/>
    <row r="9622" customFormat="1" ht="16" customHeight="1" x14ac:dyDescent="0.2"/>
    <row r="9623" customFormat="1" ht="16" customHeight="1" x14ac:dyDescent="0.2"/>
    <row r="9624" customFormat="1" ht="16" customHeight="1" x14ac:dyDescent="0.2"/>
    <row r="9625" customFormat="1" ht="16" customHeight="1" x14ac:dyDescent="0.2"/>
    <row r="9626" customFormat="1" ht="16" customHeight="1" x14ac:dyDescent="0.2"/>
    <row r="9627" customFormat="1" ht="16" customHeight="1" x14ac:dyDescent="0.2"/>
    <row r="9628" customFormat="1" ht="16" customHeight="1" x14ac:dyDescent="0.2"/>
    <row r="9629" customFormat="1" ht="16" customHeight="1" x14ac:dyDescent="0.2"/>
    <row r="9630" customFormat="1" ht="16" customHeight="1" x14ac:dyDescent="0.2"/>
    <row r="9631" customFormat="1" ht="16" customHeight="1" x14ac:dyDescent="0.2"/>
    <row r="9632" customFormat="1" ht="16" customHeight="1" x14ac:dyDescent="0.2"/>
    <row r="9633" customFormat="1" ht="16" customHeight="1" x14ac:dyDescent="0.2"/>
    <row r="9634" customFormat="1" ht="16" customHeight="1" x14ac:dyDescent="0.2"/>
    <row r="9635" customFormat="1" ht="16" customHeight="1" x14ac:dyDescent="0.2"/>
    <row r="9636" customFormat="1" ht="16" customHeight="1" x14ac:dyDescent="0.2"/>
    <row r="9637" customFormat="1" ht="16" customHeight="1" x14ac:dyDescent="0.2"/>
    <row r="9638" customFormat="1" ht="16" customHeight="1" x14ac:dyDescent="0.2"/>
    <row r="9639" customFormat="1" ht="16" customHeight="1" x14ac:dyDescent="0.2"/>
    <row r="9640" customFormat="1" ht="16" customHeight="1" x14ac:dyDescent="0.2"/>
    <row r="9641" customFormat="1" ht="16" customHeight="1" x14ac:dyDescent="0.2"/>
    <row r="9642" customFormat="1" ht="16" customHeight="1" x14ac:dyDescent="0.2"/>
    <row r="9643" customFormat="1" ht="16" customHeight="1" x14ac:dyDescent="0.2"/>
    <row r="9644" customFormat="1" ht="16" customHeight="1" x14ac:dyDescent="0.2"/>
    <row r="9645" customFormat="1" ht="16" customHeight="1" x14ac:dyDescent="0.2"/>
    <row r="9646" customFormat="1" ht="16" customHeight="1" x14ac:dyDescent="0.2"/>
    <row r="9647" customFormat="1" ht="16" customHeight="1" x14ac:dyDescent="0.2"/>
    <row r="9648" customFormat="1" ht="16" customHeight="1" x14ac:dyDescent="0.2"/>
    <row r="9649" customFormat="1" ht="16" customHeight="1" x14ac:dyDescent="0.2"/>
    <row r="9650" customFormat="1" ht="16" customHeight="1" x14ac:dyDescent="0.2"/>
    <row r="9651" customFormat="1" ht="16" customHeight="1" x14ac:dyDescent="0.2"/>
    <row r="9652" customFormat="1" ht="16" customHeight="1" x14ac:dyDescent="0.2"/>
    <row r="9653" customFormat="1" ht="16" customHeight="1" x14ac:dyDescent="0.2"/>
    <row r="9654" customFormat="1" ht="16" customHeight="1" x14ac:dyDescent="0.2"/>
    <row r="9655" customFormat="1" ht="16" customHeight="1" x14ac:dyDescent="0.2"/>
    <row r="9656" customFormat="1" ht="16" customHeight="1" x14ac:dyDescent="0.2"/>
    <row r="9657" customFormat="1" ht="16" customHeight="1" x14ac:dyDescent="0.2"/>
    <row r="9658" customFormat="1" ht="16" customHeight="1" x14ac:dyDescent="0.2"/>
    <row r="9659" customFormat="1" ht="16" customHeight="1" x14ac:dyDescent="0.2"/>
    <row r="9660" customFormat="1" ht="16" customHeight="1" x14ac:dyDescent="0.2"/>
    <row r="9661" customFormat="1" ht="16" customHeight="1" x14ac:dyDescent="0.2"/>
    <row r="9662" customFormat="1" ht="16" customHeight="1" x14ac:dyDescent="0.2"/>
    <row r="9663" customFormat="1" ht="16" customHeight="1" x14ac:dyDescent="0.2"/>
    <row r="9664" customFormat="1" ht="16" customHeight="1" x14ac:dyDescent="0.2"/>
    <row r="9665" customFormat="1" ht="16" customHeight="1" x14ac:dyDescent="0.2"/>
    <row r="9666" customFormat="1" ht="16" customHeight="1" x14ac:dyDescent="0.2"/>
    <row r="9667" customFormat="1" ht="16" customHeight="1" x14ac:dyDescent="0.2"/>
    <row r="9668" customFormat="1" ht="16" customHeight="1" x14ac:dyDescent="0.2"/>
    <row r="9669" customFormat="1" ht="16" customHeight="1" x14ac:dyDescent="0.2"/>
    <row r="9670" customFormat="1" ht="16" customHeight="1" x14ac:dyDescent="0.2"/>
    <row r="9671" customFormat="1" ht="16" customHeight="1" x14ac:dyDescent="0.2"/>
    <row r="9672" customFormat="1" ht="16" customHeight="1" x14ac:dyDescent="0.2"/>
    <row r="9673" customFormat="1" ht="16" customHeight="1" x14ac:dyDescent="0.2"/>
    <row r="9674" customFormat="1" ht="16" customHeight="1" x14ac:dyDescent="0.2"/>
    <row r="9675" customFormat="1" ht="16" customHeight="1" x14ac:dyDescent="0.2"/>
    <row r="9676" customFormat="1" ht="16" customHeight="1" x14ac:dyDescent="0.2"/>
    <row r="9677" customFormat="1" ht="16" customHeight="1" x14ac:dyDescent="0.2"/>
    <row r="9678" customFormat="1" ht="16" customHeight="1" x14ac:dyDescent="0.2"/>
    <row r="9679" customFormat="1" ht="16" customHeight="1" x14ac:dyDescent="0.2"/>
    <row r="9680" customFormat="1" ht="16" customHeight="1" x14ac:dyDescent="0.2"/>
    <row r="9681" customFormat="1" ht="16" customHeight="1" x14ac:dyDescent="0.2"/>
    <row r="9682" customFormat="1" ht="16" customHeight="1" x14ac:dyDescent="0.2"/>
    <row r="9683" customFormat="1" ht="16" customHeight="1" x14ac:dyDescent="0.2"/>
    <row r="9684" customFormat="1" ht="16" customHeight="1" x14ac:dyDescent="0.2"/>
    <row r="9685" customFormat="1" ht="16" customHeight="1" x14ac:dyDescent="0.2"/>
    <row r="9686" customFormat="1" ht="16" customHeight="1" x14ac:dyDescent="0.2"/>
    <row r="9687" customFormat="1" ht="16" customHeight="1" x14ac:dyDescent="0.2"/>
    <row r="9688" customFormat="1" ht="16" customHeight="1" x14ac:dyDescent="0.2"/>
    <row r="9689" customFormat="1" ht="16" customHeight="1" x14ac:dyDescent="0.2"/>
    <row r="9690" customFormat="1" ht="16" customHeight="1" x14ac:dyDescent="0.2"/>
    <row r="9691" customFormat="1" ht="16" customHeight="1" x14ac:dyDescent="0.2"/>
    <row r="9692" customFormat="1" ht="16" customHeight="1" x14ac:dyDescent="0.2"/>
    <row r="9693" customFormat="1" ht="16" customHeight="1" x14ac:dyDescent="0.2"/>
    <row r="9694" customFormat="1" ht="16" customHeight="1" x14ac:dyDescent="0.2"/>
    <row r="9695" customFormat="1" ht="16" customHeight="1" x14ac:dyDescent="0.2"/>
    <row r="9696" customFormat="1" ht="16" customHeight="1" x14ac:dyDescent="0.2"/>
    <row r="9697" customFormat="1" ht="16" customHeight="1" x14ac:dyDescent="0.2"/>
    <row r="9698" customFormat="1" ht="16" customHeight="1" x14ac:dyDescent="0.2"/>
    <row r="9699" customFormat="1" ht="16" customHeight="1" x14ac:dyDescent="0.2"/>
    <row r="9700" customFormat="1" ht="16" customHeight="1" x14ac:dyDescent="0.2"/>
    <row r="9701" customFormat="1" ht="16" customHeight="1" x14ac:dyDescent="0.2"/>
    <row r="9702" customFormat="1" ht="16" customHeight="1" x14ac:dyDescent="0.2"/>
    <row r="9703" customFormat="1" ht="16" customHeight="1" x14ac:dyDescent="0.2"/>
    <row r="9704" customFormat="1" ht="16" customHeight="1" x14ac:dyDescent="0.2"/>
    <row r="9705" customFormat="1" ht="16" customHeight="1" x14ac:dyDescent="0.2"/>
    <row r="9706" customFormat="1" ht="16" customHeight="1" x14ac:dyDescent="0.2"/>
    <row r="9707" customFormat="1" ht="16" customHeight="1" x14ac:dyDescent="0.2"/>
    <row r="9708" customFormat="1" ht="16" customHeight="1" x14ac:dyDescent="0.2"/>
    <row r="9709" customFormat="1" ht="16" customHeight="1" x14ac:dyDescent="0.2"/>
    <row r="9710" customFormat="1" ht="16" customHeight="1" x14ac:dyDescent="0.2"/>
    <row r="9711" customFormat="1" ht="16" customHeight="1" x14ac:dyDescent="0.2"/>
    <row r="9712" customFormat="1" ht="16" customHeight="1" x14ac:dyDescent="0.2"/>
    <row r="9713" customFormat="1" ht="16" customHeight="1" x14ac:dyDescent="0.2"/>
    <row r="9714" customFormat="1" ht="16" customHeight="1" x14ac:dyDescent="0.2"/>
    <row r="9715" customFormat="1" ht="16" customHeight="1" x14ac:dyDescent="0.2"/>
    <row r="9716" customFormat="1" ht="16" customHeight="1" x14ac:dyDescent="0.2"/>
    <row r="9717" customFormat="1" ht="16" customHeight="1" x14ac:dyDescent="0.2"/>
    <row r="9718" customFormat="1" ht="16" customHeight="1" x14ac:dyDescent="0.2"/>
    <row r="9719" customFormat="1" ht="16" customHeight="1" x14ac:dyDescent="0.2"/>
    <row r="9720" customFormat="1" ht="16" customHeight="1" x14ac:dyDescent="0.2"/>
    <row r="9721" customFormat="1" ht="16" customHeight="1" x14ac:dyDescent="0.2"/>
    <row r="9722" customFormat="1" ht="16" customHeight="1" x14ac:dyDescent="0.2"/>
    <row r="9723" customFormat="1" ht="16" customHeight="1" x14ac:dyDescent="0.2"/>
    <row r="9724" customFormat="1" ht="16" customHeight="1" x14ac:dyDescent="0.2"/>
    <row r="9725" customFormat="1" ht="16" customHeight="1" x14ac:dyDescent="0.2"/>
    <row r="9726" customFormat="1" ht="16" customHeight="1" x14ac:dyDescent="0.2"/>
    <row r="9727" customFormat="1" ht="16" customHeight="1" x14ac:dyDescent="0.2"/>
    <row r="9728" customFormat="1" ht="16" customHeight="1" x14ac:dyDescent="0.2"/>
    <row r="9729" customFormat="1" ht="16" customHeight="1" x14ac:dyDescent="0.2"/>
    <row r="9730" customFormat="1" ht="16" customHeight="1" x14ac:dyDescent="0.2"/>
    <row r="9731" customFormat="1" ht="16" customHeight="1" x14ac:dyDescent="0.2"/>
    <row r="9732" customFormat="1" ht="16" customHeight="1" x14ac:dyDescent="0.2"/>
    <row r="9733" customFormat="1" ht="16" customHeight="1" x14ac:dyDescent="0.2"/>
    <row r="9734" customFormat="1" ht="16" customHeight="1" x14ac:dyDescent="0.2"/>
    <row r="9735" customFormat="1" ht="16" customHeight="1" x14ac:dyDescent="0.2"/>
    <row r="9736" customFormat="1" ht="16" customHeight="1" x14ac:dyDescent="0.2"/>
    <row r="9737" customFormat="1" ht="16" customHeight="1" x14ac:dyDescent="0.2"/>
    <row r="9738" customFormat="1" ht="16" customHeight="1" x14ac:dyDescent="0.2"/>
    <row r="9739" customFormat="1" ht="16" customHeight="1" x14ac:dyDescent="0.2"/>
    <row r="9740" customFormat="1" ht="16" customHeight="1" x14ac:dyDescent="0.2"/>
    <row r="9741" customFormat="1" ht="16" customHeight="1" x14ac:dyDescent="0.2"/>
    <row r="9742" customFormat="1" ht="16" customHeight="1" x14ac:dyDescent="0.2"/>
    <row r="9743" customFormat="1" ht="16" customHeight="1" x14ac:dyDescent="0.2"/>
    <row r="9744" customFormat="1" ht="16" customHeight="1" x14ac:dyDescent="0.2"/>
    <row r="9745" customFormat="1" ht="16" customHeight="1" x14ac:dyDescent="0.2"/>
    <row r="9746" customFormat="1" ht="16" customHeight="1" x14ac:dyDescent="0.2"/>
    <row r="9747" customFormat="1" ht="16" customHeight="1" x14ac:dyDescent="0.2"/>
    <row r="9748" customFormat="1" ht="16" customHeight="1" x14ac:dyDescent="0.2"/>
    <row r="9749" customFormat="1" ht="16" customHeight="1" x14ac:dyDescent="0.2"/>
    <row r="9750" customFormat="1" ht="16" customHeight="1" x14ac:dyDescent="0.2"/>
    <row r="9751" customFormat="1" ht="16" customHeight="1" x14ac:dyDescent="0.2"/>
    <row r="9752" customFormat="1" ht="16" customHeight="1" x14ac:dyDescent="0.2"/>
    <row r="9753" customFormat="1" ht="16" customHeight="1" x14ac:dyDescent="0.2"/>
    <row r="9754" customFormat="1" ht="16" customHeight="1" x14ac:dyDescent="0.2"/>
    <row r="9755" customFormat="1" ht="16" customHeight="1" x14ac:dyDescent="0.2"/>
    <row r="9756" customFormat="1" ht="16" customHeight="1" x14ac:dyDescent="0.2"/>
    <row r="9757" customFormat="1" ht="16" customHeight="1" x14ac:dyDescent="0.2"/>
    <row r="9758" customFormat="1" ht="16" customHeight="1" x14ac:dyDescent="0.2"/>
    <row r="9759" customFormat="1" ht="16" customHeight="1" x14ac:dyDescent="0.2"/>
    <row r="9760" customFormat="1" ht="16" customHeight="1" x14ac:dyDescent="0.2"/>
    <row r="9761" customFormat="1" ht="16" customHeight="1" x14ac:dyDescent="0.2"/>
    <row r="9762" customFormat="1" ht="16" customHeight="1" x14ac:dyDescent="0.2"/>
    <row r="9763" customFormat="1" ht="16" customHeight="1" x14ac:dyDescent="0.2"/>
    <row r="9764" customFormat="1" ht="16" customHeight="1" x14ac:dyDescent="0.2"/>
    <row r="9765" customFormat="1" ht="16" customHeight="1" x14ac:dyDescent="0.2"/>
    <row r="9766" customFormat="1" ht="16" customHeight="1" x14ac:dyDescent="0.2"/>
    <row r="9767" customFormat="1" ht="16" customHeight="1" x14ac:dyDescent="0.2"/>
    <row r="9768" customFormat="1" ht="16" customHeight="1" x14ac:dyDescent="0.2"/>
    <row r="9769" customFormat="1" ht="16" customHeight="1" x14ac:dyDescent="0.2"/>
    <row r="9770" customFormat="1" ht="16" customHeight="1" x14ac:dyDescent="0.2"/>
    <row r="9771" customFormat="1" ht="16" customHeight="1" x14ac:dyDescent="0.2"/>
    <row r="9772" customFormat="1" ht="16" customHeight="1" x14ac:dyDescent="0.2"/>
    <row r="9773" customFormat="1" ht="16" customHeight="1" x14ac:dyDescent="0.2"/>
    <row r="9774" customFormat="1" ht="16" customHeight="1" x14ac:dyDescent="0.2"/>
    <row r="9775" customFormat="1" ht="16" customHeight="1" x14ac:dyDescent="0.2"/>
    <row r="9776" customFormat="1" ht="16" customHeight="1" x14ac:dyDescent="0.2"/>
    <row r="9777" customFormat="1" ht="16" customHeight="1" x14ac:dyDescent="0.2"/>
    <row r="9778" customFormat="1" ht="16" customHeight="1" x14ac:dyDescent="0.2"/>
    <row r="9779" customFormat="1" ht="16" customHeight="1" x14ac:dyDescent="0.2"/>
    <row r="9780" customFormat="1" ht="16" customHeight="1" x14ac:dyDescent="0.2"/>
    <row r="9781" customFormat="1" ht="16" customHeight="1" x14ac:dyDescent="0.2"/>
    <row r="9782" customFormat="1" ht="16" customHeight="1" x14ac:dyDescent="0.2"/>
    <row r="9783" customFormat="1" ht="16" customHeight="1" x14ac:dyDescent="0.2"/>
    <row r="9784" customFormat="1" ht="16" customHeight="1" x14ac:dyDescent="0.2"/>
    <row r="9785" customFormat="1" ht="16" customHeight="1" x14ac:dyDescent="0.2"/>
    <row r="9786" customFormat="1" ht="16" customHeight="1" x14ac:dyDescent="0.2"/>
    <row r="9787" customFormat="1" ht="16" customHeight="1" x14ac:dyDescent="0.2"/>
    <row r="9788" customFormat="1" ht="16" customHeight="1" x14ac:dyDescent="0.2"/>
    <row r="9789" customFormat="1" ht="16" customHeight="1" x14ac:dyDescent="0.2"/>
    <row r="9790" customFormat="1" ht="16" customHeight="1" x14ac:dyDescent="0.2"/>
    <row r="9791" customFormat="1" ht="16" customHeight="1" x14ac:dyDescent="0.2"/>
    <row r="9792" customFormat="1" ht="16" customHeight="1" x14ac:dyDescent="0.2"/>
    <row r="9793" customFormat="1" ht="16" customHeight="1" x14ac:dyDescent="0.2"/>
    <row r="9794" customFormat="1" ht="16" customHeight="1" x14ac:dyDescent="0.2"/>
    <row r="9795" customFormat="1" ht="16" customHeight="1" x14ac:dyDescent="0.2"/>
    <row r="9796" customFormat="1" ht="16" customHeight="1" x14ac:dyDescent="0.2"/>
    <row r="9797" customFormat="1" ht="16" customHeight="1" x14ac:dyDescent="0.2"/>
    <row r="9798" customFormat="1" ht="16" customHeight="1" x14ac:dyDescent="0.2"/>
    <row r="9799" customFormat="1" ht="16" customHeight="1" x14ac:dyDescent="0.2"/>
    <row r="9800" customFormat="1" ht="16" customHeight="1" x14ac:dyDescent="0.2"/>
    <row r="9801" customFormat="1" ht="16" customHeight="1" x14ac:dyDescent="0.2"/>
    <row r="9802" customFormat="1" ht="16" customHeight="1" x14ac:dyDescent="0.2"/>
    <row r="9803" customFormat="1" ht="16" customHeight="1" x14ac:dyDescent="0.2"/>
    <row r="9804" customFormat="1" ht="16" customHeight="1" x14ac:dyDescent="0.2"/>
    <row r="9805" customFormat="1" ht="16" customHeight="1" x14ac:dyDescent="0.2"/>
    <row r="9806" customFormat="1" ht="16" customHeight="1" x14ac:dyDescent="0.2"/>
    <row r="9807" customFormat="1" ht="16" customHeight="1" x14ac:dyDescent="0.2"/>
    <row r="9808" customFormat="1" ht="16" customHeight="1" x14ac:dyDescent="0.2"/>
    <row r="9809" customFormat="1" ht="16" customHeight="1" x14ac:dyDescent="0.2"/>
    <row r="9810" customFormat="1" ht="16" customHeight="1" x14ac:dyDescent="0.2"/>
    <row r="9811" customFormat="1" ht="16" customHeight="1" x14ac:dyDescent="0.2"/>
    <row r="9812" customFormat="1" ht="16" customHeight="1" x14ac:dyDescent="0.2"/>
    <row r="9813" customFormat="1" ht="16" customHeight="1" x14ac:dyDescent="0.2"/>
    <row r="9814" customFormat="1" ht="16" customHeight="1" x14ac:dyDescent="0.2"/>
    <row r="9815" customFormat="1" ht="16" customHeight="1" x14ac:dyDescent="0.2"/>
    <row r="9816" customFormat="1" ht="16" customHeight="1" x14ac:dyDescent="0.2"/>
    <row r="9817" customFormat="1" ht="16" customHeight="1" x14ac:dyDescent="0.2"/>
    <row r="9818" customFormat="1" ht="16" customHeight="1" x14ac:dyDescent="0.2"/>
    <row r="9819" customFormat="1" ht="16" customHeight="1" x14ac:dyDescent="0.2"/>
    <row r="9820" customFormat="1" ht="16" customHeight="1" x14ac:dyDescent="0.2"/>
    <row r="9821" customFormat="1" ht="16" customHeight="1" x14ac:dyDescent="0.2"/>
    <row r="9822" customFormat="1" ht="16" customHeight="1" x14ac:dyDescent="0.2"/>
    <row r="9823" customFormat="1" ht="16" customHeight="1" x14ac:dyDescent="0.2"/>
    <row r="9824" customFormat="1" ht="16" customHeight="1" x14ac:dyDescent="0.2"/>
    <row r="9825" customFormat="1" ht="16" customHeight="1" x14ac:dyDescent="0.2"/>
    <row r="9826" customFormat="1" ht="16" customHeight="1" x14ac:dyDescent="0.2"/>
    <row r="9827" customFormat="1" ht="16" customHeight="1" x14ac:dyDescent="0.2"/>
    <row r="9828" customFormat="1" ht="16" customHeight="1" x14ac:dyDescent="0.2"/>
    <row r="9829" customFormat="1" ht="16" customHeight="1" x14ac:dyDescent="0.2"/>
    <row r="9830" customFormat="1" ht="16" customHeight="1" x14ac:dyDescent="0.2"/>
    <row r="9831" customFormat="1" ht="16" customHeight="1" x14ac:dyDescent="0.2"/>
    <row r="9832" customFormat="1" ht="16" customHeight="1" x14ac:dyDescent="0.2"/>
    <row r="9833" customFormat="1" ht="16" customHeight="1" x14ac:dyDescent="0.2"/>
    <row r="9834" customFormat="1" ht="16" customHeight="1" x14ac:dyDescent="0.2"/>
    <row r="9835" customFormat="1" ht="16" customHeight="1" x14ac:dyDescent="0.2"/>
    <row r="9836" customFormat="1" ht="16" customHeight="1" x14ac:dyDescent="0.2"/>
    <row r="9837" customFormat="1" ht="16" customHeight="1" x14ac:dyDescent="0.2"/>
    <row r="9838" customFormat="1" ht="16" customHeight="1" x14ac:dyDescent="0.2"/>
    <row r="9839" customFormat="1" ht="16" customHeight="1" x14ac:dyDescent="0.2"/>
    <row r="9840" customFormat="1" ht="16" customHeight="1" x14ac:dyDescent="0.2"/>
    <row r="9841" customFormat="1" ht="16" customHeight="1" x14ac:dyDescent="0.2"/>
    <row r="9842" customFormat="1" ht="16" customHeight="1" x14ac:dyDescent="0.2"/>
    <row r="9843" customFormat="1" ht="16" customHeight="1" x14ac:dyDescent="0.2"/>
    <row r="9844" customFormat="1" ht="16" customHeight="1" x14ac:dyDescent="0.2"/>
    <row r="9845" customFormat="1" ht="16" customHeight="1" x14ac:dyDescent="0.2"/>
    <row r="9846" customFormat="1" ht="16" customHeight="1" x14ac:dyDescent="0.2"/>
    <row r="9847" customFormat="1" ht="16" customHeight="1" x14ac:dyDescent="0.2"/>
    <row r="9848" customFormat="1" ht="16" customHeight="1" x14ac:dyDescent="0.2"/>
    <row r="9849" customFormat="1" ht="16" customHeight="1" x14ac:dyDescent="0.2"/>
    <row r="9850" customFormat="1" ht="16" customHeight="1" x14ac:dyDescent="0.2"/>
    <row r="9851" customFormat="1" ht="16" customHeight="1" x14ac:dyDescent="0.2"/>
    <row r="9852" customFormat="1" ht="16" customHeight="1" x14ac:dyDescent="0.2"/>
    <row r="9853" customFormat="1" ht="16" customHeight="1" x14ac:dyDescent="0.2"/>
    <row r="9854" customFormat="1" ht="16" customHeight="1" x14ac:dyDescent="0.2"/>
    <row r="9855" customFormat="1" ht="16" customHeight="1" x14ac:dyDescent="0.2"/>
    <row r="9856" customFormat="1" ht="16" customHeight="1" x14ac:dyDescent="0.2"/>
    <row r="9857" customFormat="1" ht="16" customHeight="1" x14ac:dyDescent="0.2"/>
    <row r="9858" customFormat="1" ht="16" customHeight="1" x14ac:dyDescent="0.2"/>
    <row r="9859" customFormat="1" ht="16" customHeight="1" x14ac:dyDescent="0.2"/>
    <row r="9860" customFormat="1" ht="16" customHeight="1" x14ac:dyDescent="0.2"/>
    <row r="9861" customFormat="1" ht="16" customHeight="1" x14ac:dyDescent="0.2"/>
    <row r="9862" customFormat="1" ht="16" customHeight="1" x14ac:dyDescent="0.2"/>
    <row r="9863" customFormat="1" ht="16" customHeight="1" x14ac:dyDescent="0.2"/>
    <row r="9864" customFormat="1" ht="16" customHeight="1" x14ac:dyDescent="0.2"/>
    <row r="9865" customFormat="1" ht="16" customHeight="1" x14ac:dyDescent="0.2"/>
    <row r="9866" customFormat="1" ht="16" customHeight="1" x14ac:dyDescent="0.2"/>
    <row r="9867" customFormat="1" ht="16" customHeight="1" x14ac:dyDescent="0.2"/>
    <row r="9868" customFormat="1" ht="16" customHeight="1" x14ac:dyDescent="0.2"/>
    <row r="9869" customFormat="1" ht="16" customHeight="1" x14ac:dyDescent="0.2"/>
    <row r="9870" customFormat="1" ht="16" customHeight="1" x14ac:dyDescent="0.2"/>
    <row r="9871" customFormat="1" ht="16" customHeight="1" x14ac:dyDescent="0.2"/>
    <row r="9872" customFormat="1" ht="16" customHeight="1" x14ac:dyDescent="0.2"/>
    <row r="9873" customFormat="1" ht="16" customHeight="1" x14ac:dyDescent="0.2"/>
    <row r="9874" customFormat="1" ht="16" customHeight="1" x14ac:dyDescent="0.2"/>
    <row r="9875" customFormat="1" ht="16" customHeight="1" x14ac:dyDescent="0.2"/>
    <row r="9876" customFormat="1" ht="16" customHeight="1" x14ac:dyDescent="0.2"/>
    <row r="9877" customFormat="1" ht="16" customHeight="1" x14ac:dyDescent="0.2"/>
    <row r="9878" customFormat="1" ht="16" customHeight="1" x14ac:dyDescent="0.2"/>
    <row r="9879" customFormat="1" ht="16" customHeight="1" x14ac:dyDescent="0.2"/>
    <row r="9880" customFormat="1" ht="16" customHeight="1" x14ac:dyDescent="0.2"/>
    <row r="9881" customFormat="1" ht="16" customHeight="1" x14ac:dyDescent="0.2"/>
    <row r="9882" customFormat="1" ht="16" customHeight="1" x14ac:dyDescent="0.2"/>
    <row r="9883" customFormat="1" ht="16" customHeight="1" x14ac:dyDescent="0.2"/>
    <row r="9884" customFormat="1" ht="16" customHeight="1" x14ac:dyDescent="0.2"/>
    <row r="9885" customFormat="1" ht="16" customHeight="1" x14ac:dyDescent="0.2"/>
    <row r="9886" customFormat="1" ht="16" customHeight="1" x14ac:dyDescent="0.2"/>
    <row r="9887" customFormat="1" ht="16" customHeight="1" x14ac:dyDescent="0.2"/>
    <row r="9888" customFormat="1" ht="16" customHeight="1" x14ac:dyDescent="0.2"/>
    <row r="9889" customFormat="1" ht="16" customHeight="1" x14ac:dyDescent="0.2"/>
    <row r="9890" customFormat="1" ht="16" customHeight="1" x14ac:dyDescent="0.2"/>
    <row r="9891" customFormat="1" ht="16" customHeight="1" x14ac:dyDescent="0.2"/>
    <row r="9892" customFormat="1" ht="16" customHeight="1" x14ac:dyDescent="0.2"/>
    <row r="9893" customFormat="1" ht="16" customHeight="1" x14ac:dyDescent="0.2"/>
    <row r="9894" customFormat="1" ht="16" customHeight="1" x14ac:dyDescent="0.2"/>
    <row r="9895" customFormat="1" ht="16" customHeight="1" x14ac:dyDescent="0.2"/>
    <row r="9896" customFormat="1" ht="16" customHeight="1" x14ac:dyDescent="0.2"/>
    <row r="9897" customFormat="1" ht="16" customHeight="1" x14ac:dyDescent="0.2"/>
    <row r="9898" customFormat="1" ht="16" customHeight="1" x14ac:dyDescent="0.2"/>
    <row r="9899" customFormat="1" ht="16" customHeight="1" x14ac:dyDescent="0.2"/>
    <row r="9900" customFormat="1" ht="16" customHeight="1" x14ac:dyDescent="0.2"/>
    <row r="9901" customFormat="1" ht="16" customHeight="1" x14ac:dyDescent="0.2"/>
    <row r="9902" customFormat="1" ht="16" customHeight="1" x14ac:dyDescent="0.2"/>
    <row r="9903" customFormat="1" ht="16" customHeight="1" x14ac:dyDescent="0.2"/>
    <row r="9904" customFormat="1" ht="16" customHeight="1" x14ac:dyDescent="0.2"/>
    <row r="9905" customFormat="1" ht="16" customHeight="1" x14ac:dyDescent="0.2"/>
    <row r="9906" customFormat="1" ht="16" customHeight="1" x14ac:dyDescent="0.2"/>
    <row r="9907" customFormat="1" ht="16" customHeight="1" x14ac:dyDescent="0.2"/>
    <row r="9908" customFormat="1" ht="16" customHeight="1" x14ac:dyDescent="0.2"/>
    <row r="9909" customFormat="1" ht="16" customHeight="1" x14ac:dyDescent="0.2"/>
    <row r="9910" customFormat="1" ht="16" customHeight="1" x14ac:dyDescent="0.2"/>
    <row r="9911" customFormat="1" ht="16" customHeight="1" x14ac:dyDescent="0.2"/>
    <row r="9912" customFormat="1" ht="16" customHeight="1" x14ac:dyDescent="0.2"/>
    <row r="9913" customFormat="1" ht="16" customHeight="1" x14ac:dyDescent="0.2"/>
    <row r="9914" customFormat="1" ht="16" customHeight="1" x14ac:dyDescent="0.2"/>
    <row r="9915" customFormat="1" ht="16" customHeight="1" x14ac:dyDescent="0.2"/>
    <row r="9916" customFormat="1" ht="16" customHeight="1" x14ac:dyDescent="0.2"/>
    <row r="9917" customFormat="1" ht="16" customHeight="1" x14ac:dyDescent="0.2"/>
    <row r="9918" customFormat="1" ht="16" customHeight="1" x14ac:dyDescent="0.2"/>
    <row r="9919" customFormat="1" ht="16" customHeight="1" x14ac:dyDescent="0.2"/>
    <row r="9920" customFormat="1" ht="16" customHeight="1" x14ac:dyDescent="0.2"/>
    <row r="9921" customFormat="1" ht="16" customHeight="1" x14ac:dyDescent="0.2"/>
    <row r="9922" customFormat="1" ht="16" customHeight="1" x14ac:dyDescent="0.2"/>
    <row r="9923" customFormat="1" ht="16" customHeight="1" x14ac:dyDescent="0.2"/>
    <row r="9924" customFormat="1" ht="16" customHeight="1" x14ac:dyDescent="0.2"/>
    <row r="9925" customFormat="1" ht="16" customHeight="1" x14ac:dyDescent="0.2"/>
    <row r="9926" customFormat="1" ht="16" customHeight="1" x14ac:dyDescent="0.2"/>
    <row r="9927" customFormat="1" ht="16" customHeight="1" x14ac:dyDescent="0.2"/>
    <row r="9928" customFormat="1" ht="16" customHeight="1" x14ac:dyDescent="0.2"/>
    <row r="9929" customFormat="1" ht="16" customHeight="1" x14ac:dyDescent="0.2"/>
    <row r="9930" customFormat="1" ht="16" customHeight="1" x14ac:dyDescent="0.2"/>
    <row r="9931" customFormat="1" ht="16" customHeight="1" x14ac:dyDescent="0.2"/>
    <row r="9932" customFormat="1" ht="16" customHeight="1" x14ac:dyDescent="0.2"/>
    <row r="9933" customFormat="1" ht="16" customHeight="1" x14ac:dyDescent="0.2"/>
    <row r="9934" customFormat="1" ht="16" customHeight="1" x14ac:dyDescent="0.2"/>
    <row r="9935" customFormat="1" ht="16" customHeight="1" x14ac:dyDescent="0.2"/>
    <row r="9936" customFormat="1" ht="16" customHeight="1" x14ac:dyDescent="0.2"/>
    <row r="9937" customFormat="1" ht="16" customHeight="1" x14ac:dyDescent="0.2"/>
    <row r="9938" customFormat="1" ht="16" customHeight="1" x14ac:dyDescent="0.2"/>
    <row r="9939" customFormat="1" ht="16" customHeight="1" x14ac:dyDescent="0.2"/>
    <row r="9940" customFormat="1" ht="16" customHeight="1" x14ac:dyDescent="0.2"/>
    <row r="9941" customFormat="1" ht="16" customHeight="1" x14ac:dyDescent="0.2"/>
    <row r="9942" customFormat="1" ht="16" customHeight="1" x14ac:dyDescent="0.2"/>
    <row r="9943" customFormat="1" ht="16" customHeight="1" x14ac:dyDescent="0.2"/>
    <row r="9944" customFormat="1" ht="16" customHeight="1" x14ac:dyDescent="0.2"/>
    <row r="9945" customFormat="1" ht="16" customHeight="1" x14ac:dyDescent="0.2"/>
    <row r="9946" customFormat="1" ht="16" customHeight="1" x14ac:dyDescent="0.2"/>
    <row r="9947" customFormat="1" ht="16" customHeight="1" x14ac:dyDescent="0.2"/>
    <row r="9948" customFormat="1" ht="16" customHeight="1" x14ac:dyDescent="0.2"/>
    <row r="9949" customFormat="1" ht="16" customHeight="1" x14ac:dyDescent="0.2"/>
    <row r="9950" customFormat="1" ht="16" customHeight="1" x14ac:dyDescent="0.2"/>
    <row r="9951" customFormat="1" ht="16" customHeight="1" x14ac:dyDescent="0.2"/>
    <row r="9952" customFormat="1" ht="16" customHeight="1" x14ac:dyDescent="0.2"/>
    <row r="9953" customFormat="1" ht="16" customHeight="1" x14ac:dyDescent="0.2"/>
    <row r="9954" customFormat="1" ht="16" customHeight="1" x14ac:dyDescent="0.2"/>
    <row r="9955" customFormat="1" ht="16" customHeight="1" x14ac:dyDescent="0.2"/>
    <row r="9956" customFormat="1" ht="16" customHeight="1" x14ac:dyDescent="0.2"/>
    <row r="9957" customFormat="1" ht="16" customHeight="1" x14ac:dyDescent="0.2"/>
    <row r="9958" customFormat="1" ht="16" customHeight="1" x14ac:dyDescent="0.2"/>
    <row r="9959" customFormat="1" ht="16" customHeight="1" x14ac:dyDescent="0.2"/>
    <row r="9960" customFormat="1" ht="16" customHeight="1" x14ac:dyDescent="0.2"/>
    <row r="9961" customFormat="1" ht="16" customHeight="1" x14ac:dyDescent="0.2"/>
    <row r="9962" customFormat="1" ht="16" customHeight="1" x14ac:dyDescent="0.2"/>
    <row r="9963" customFormat="1" ht="16" customHeight="1" x14ac:dyDescent="0.2"/>
    <row r="9964" customFormat="1" ht="16" customHeight="1" x14ac:dyDescent="0.2"/>
    <row r="9965" customFormat="1" ht="16" customHeight="1" x14ac:dyDescent="0.2"/>
    <row r="9966" customFormat="1" ht="16" customHeight="1" x14ac:dyDescent="0.2"/>
    <row r="9967" customFormat="1" ht="16" customHeight="1" x14ac:dyDescent="0.2"/>
    <row r="9968" customFormat="1" ht="16" customHeight="1" x14ac:dyDescent="0.2"/>
    <row r="9969" customFormat="1" ht="16" customHeight="1" x14ac:dyDescent="0.2"/>
    <row r="9970" customFormat="1" ht="16" customHeight="1" x14ac:dyDescent="0.2"/>
    <row r="9971" customFormat="1" ht="16" customHeight="1" x14ac:dyDescent="0.2"/>
    <row r="9972" customFormat="1" ht="16" customHeight="1" x14ac:dyDescent="0.2"/>
    <row r="9973" customFormat="1" ht="16" customHeight="1" x14ac:dyDescent="0.2"/>
    <row r="9974" customFormat="1" ht="16" customHeight="1" x14ac:dyDescent="0.2"/>
    <row r="9975" customFormat="1" ht="16" customHeight="1" x14ac:dyDescent="0.2"/>
    <row r="9976" customFormat="1" ht="16" customHeight="1" x14ac:dyDescent="0.2"/>
    <row r="9977" customFormat="1" ht="16" customHeight="1" x14ac:dyDescent="0.2"/>
    <row r="9978" customFormat="1" ht="16" customHeight="1" x14ac:dyDescent="0.2"/>
    <row r="9979" customFormat="1" ht="16" customHeight="1" x14ac:dyDescent="0.2"/>
    <row r="9980" customFormat="1" ht="16" customHeight="1" x14ac:dyDescent="0.2"/>
    <row r="9981" customFormat="1" ht="16" customHeight="1" x14ac:dyDescent="0.2"/>
    <row r="9982" customFormat="1" ht="16" customHeight="1" x14ac:dyDescent="0.2"/>
    <row r="9983" customFormat="1" ht="16" customHeight="1" x14ac:dyDescent="0.2"/>
    <row r="9984" customFormat="1" ht="16" customHeight="1" x14ac:dyDescent="0.2"/>
    <row r="9985" customFormat="1" ht="16" customHeight="1" x14ac:dyDescent="0.2"/>
    <row r="9986" customFormat="1" ht="16" customHeight="1" x14ac:dyDescent="0.2"/>
    <row r="9987" customFormat="1" ht="16" customHeight="1" x14ac:dyDescent="0.2"/>
    <row r="9988" customFormat="1" ht="16" customHeight="1" x14ac:dyDescent="0.2"/>
    <row r="9989" customFormat="1" ht="16" customHeight="1" x14ac:dyDescent="0.2"/>
    <row r="9990" customFormat="1" ht="16" customHeight="1" x14ac:dyDescent="0.2"/>
    <row r="9991" customFormat="1" ht="16" customHeight="1" x14ac:dyDescent="0.2"/>
    <row r="9992" customFormat="1" ht="16" customHeight="1" x14ac:dyDescent="0.2"/>
    <row r="9993" customFormat="1" ht="16" customHeight="1" x14ac:dyDescent="0.2"/>
    <row r="9994" customFormat="1" ht="16" customHeight="1" x14ac:dyDescent="0.2"/>
    <row r="9995" customFormat="1" ht="16" customHeight="1" x14ac:dyDescent="0.2"/>
    <row r="9996" customFormat="1" ht="16" customHeight="1" x14ac:dyDescent="0.2"/>
    <row r="9997" customFormat="1" ht="16" customHeight="1" x14ac:dyDescent="0.2"/>
    <row r="9998" customFormat="1" ht="16" customHeight="1" x14ac:dyDescent="0.2"/>
    <row r="9999" customFormat="1" ht="16" customHeight="1" x14ac:dyDescent="0.2"/>
    <row r="10000" customFormat="1" ht="16" customHeight="1" x14ac:dyDescent="0.2"/>
    <row r="10001" customFormat="1" ht="16" customHeight="1" x14ac:dyDescent="0.2"/>
    <row r="10002" customFormat="1" ht="16" customHeight="1" x14ac:dyDescent="0.2"/>
    <row r="10003" customFormat="1" ht="16" customHeight="1" x14ac:dyDescent="0.2"/>
    <row r="10004" customFormat="1" ht="16" customHeight="1" x14ac:dyDescent="0.2"/>
    <row r="10005" customFormat="1" ht="16" customHeight="1" x14ac:dyDescent="0.2"/>
    <row r="10006" customFormat="1" ht="16" customHeight="1" x14ac:dyDescent="0.2"/>
    <row r="10007" customFormat="1" ht="16" customHeight="1" x14ac:dyDescent="0.2"/>
    <row r="10008" customFormat="1" ht="16" customHeight="1" x14ac:dyDescent="0.2"/>
    <row r="10009" customFormat="1" ht="16" customHeight="1" x14ac:dyDescent="0.2"/>
    <row r="10010" customFormat="1" ht="16" customHeight="1" x14ac:dyDescent="0.2"/>
    <row r="10011" customFormat="1" ht="16" customHeight="1" x14ac:dyDescent="0.2"/>
    <row r="10012" customFormat="1" ht="16" customHeight="1" x14ac:dyDescent="0.2"/>
    <row r="10013" customFormat="1" ht="16" customHeight="1" x14ac:dyDescent="0.2"/>
    <row r="10014" customFormat="1" ht="16" customHeight="1" x14ac:dyDescent="0.2"/>
    <row r="10015" customFormat="1" ht="16" customHeight="1" x14ac:dyDescent="0.2"/>
    <row r="10016" customFormat="1" ht="16" customHeight="1" x14ac:dyDescent="0.2"/>
    <row r="10017" customFormat="1" ht="16" customHeight="1" x14ac:dyDescent="0.2"/>
    <row r="10018" customFormat="1" ht="16" customHeight="1" x14ac:dyDescent="0.2"/>
    <row r="10019" customFormat="1" ht="16" customHeight="1" x14ac:dyDescent="0.2"/>
    <row r="10020" customFormat="1" ht="16" customHeight="1" x14ac:dyDescent="0.2"/>
    <row r="10021" customFormat="1" ht="16" customHeight="1" x14ac:dyDescent="0.2"/>
    <row r="10022" customFormat="1" ht="16" customHeight="1" x14ac:dyDescent="0.2"/>
    <row r="10023" customFormat="1" ht="16" customHeight="1" x14ac:dyDescent="0.2"/>
    <row r="10024" customFormat="1" ht="16" customHeight="1" x14ac:dyDescent="0.2"/>
    <row r="10025" customFormat="1" ht="16" customHeight="1" x14ac:dyDescent="0.2"/>
    <row r="10026" customFormat="1" ht="16" customHeight="1" x14ac:dyDescent="0.2"/>
    <row r="10027" customFormat="1" ht="16" customHeight="1" x14ac:dyDescent="0.2"/>
    <row r="10028" customFormat="1" ht="16" customHeight="1" x14ac:dyDescent="0.2"/>
    <row r="10029" customFormat="1" ht="16" customHeight="1" x14ac:dyDescent="0.2"/>
    <row r="10030" customFormat="1" ht="16" customHeight="1" x14ac:dyDescent="0.2"/>
    <row r="10031" customFormat="1" ht="16" customHeight="1" x14ac:dyDescent="0.2"/>
    <row r="10032" customFormat="1" ht="16" customHeight="1" x14ac:dyDescent="0.2"/>
    <row r="10033" customFormat="1" ht="16" customHeight="1" x14ac:dyDescent="0.2"/>
    <row r="10034" customFormat="1" ht="16" customHeight="1" x14ac:dyDescent="0.2"/>
    <row r="10035" customFormat="1" ht="16" customHeight="1" x14ac:dyDescent="0.2"/>
    <row r="10036" customFormat="1" ht="16" customHeight="1" x14ac:dyDescent="0.2"/>
    <row r="10037" customFormat="1" ht="16" customHeight="1" x14ac:dyDescent="0.2"/>
    <row r="10038" customFormat="1" ht="16" customHeight="1" x14ac:dyDescent="0.2"/>
    <row r="10039" customFormat="1" ht="16" customHeight="1" x14ac:dyDescent="0.2"/>
    <row r="10040" customFormat="1" ht="16" customHeight="1" x14ac:dyDescent="0.2"/>
    <row r="10041" customFormat="1" ht="16" customHeight="1" x14ac:dyDescent="0.2"/>
    <row r="10042" customFormat="1" ht="16" customHeight="1" x14ac:dyDescent="0.2"/>
    <row r="10043" customFormat="1" ht="16" customHeight="1" x14ac:dyDescent="0.2"/>
    <row r="10044" customFormat="1" ht="16" customHeight="1" x14ac:dyDescent="0.2"/>
    <row r="10045" customFormat="1" ht="16" customHeight="1" x14ac:dyDescent="0.2"/>
    <row r="10046" customFormat="1" ht="16" customHeight="1" x14ac:dyDescent="0.2"/>
    <row r="10047" customFormat="1" ht="16" customHeight="1" x14ac:dyDescent="0.2"/>
    <row r="10048" customFormat="1" ht="16" customHeight="1" x14ac:dyDescent="0.2"/>
    <row r="10049" customFormat="1" ht="16" customHeight="1" x14ac:dyDescent="0.2"/>
    <row r="10050" customFormat="1" ht="16" customHeight="1" x14ac:dyDescent="0.2"/>
    <row r="10051" customFormat="1" ht="16" customHeight="1" x14ac:dyDescent="0.2"/>
    <row r="10052" customFormat="1" ht="16" customHeight="1" x14ac:dyDescent="0.2"/>
    <row r="10053" customFormat="1" ht="16" customHeight="1" x14ac:dyDescent="0.2"/>
    <row r="10054" customFormat="1" ht="16" customHeight="1" x14ac:dyDescent="0.2"/>
    <row r="10055" customFormat="1" ht="16" customHeight="1" x14ac:dyDescent="0.2"/>
    <row r="10056" customFormat="1" ht="16" customHeight="1" x14ac:dyDescent="0.2"/>
    <row r="10057" customFormat="1" ht="16" customHeight="1" x14ac:dyDescent="0.2"/>
    <row r="10058" customFormat="1" ht="16" customHeight="1" x14ac:dyDescent="0.2"/>
    <row r="10059" customFormat="1" ht="16" customHeight="1" x14ac:dyDescent="0.2"/>
    <row r="10060" customFormat="1" ht="16" customHeight="1" x14ac:dyDescent="0.2"/>
    <row r="10061" customFormat="1" ht="16" customHeight="1" x14ac:dyDescent="0.2"/>
    <row r="10062" customFormat="1" ht="16" customHeight="1" x14ac:dyDescent="0.2"/>
    <row r="10063" customFormat="1" ht="16" customHeight="1" x14ac:dyDescent="0.2"/>
    <row r="10064" customFormat="1" ht="16" customHeight="1" x14ac:dyDescent="0.2"/>
    <row r="10065" customFormat="1" ht="16" customHeight="1" x14ac:dyDescent="0.2"/>
    <row r="10066" customFormat="1" ht="16" customHeight="1" x14ac:dyDescent="0.2"/>
    <row r="10067" customFormat="1" ht="16" customHeight="1" x14ac:dyDescent="0.2"/>
    <row r="10068" customFormat="1" ht="16" customHeight="1" x14ac:dyDescent="0.2"/>
    <row r="10069" customFormat="1" ht="16" customHeight="1" x14ac:dyDescent="0.2"/>
    <row r="10070" customFormat="1" ht="16" customHeight="1" x14ac:dyDescent="0.2"/>
    <row r="10071" customFormat="1" ht="16" customHeight="1" x14ac:dyDescent="0.2"/>
    <row r="10072" customFormat="1" ht="16" customHeight="1" x14ac:dyDescent="0.2"/>
    <row r="10073" customFormat="1" ht="16" customHeight="1" x14ac:dyDescent="0.2"/>
    <row r="10074" customFormat="1" ht="16" customHeight="1" x14ac:dyDescent="0.2"/>
    <row r="10075" customFormat="1" ht="16" customHeight="1" x14ac:dyDescent="0.2"/>
    <row r="10076" customFormat="1" ht="16" customHeight="1" x14ac:dyDescent="0.2"/>
    <row r="10077" customFormat="1" ht="16" customHeight="1" x14ac:dyDescent="0.2"/>
    <row r="10078" customFormat="1" ht="16" customHeight="1" x14ac:dyDescent="0.2"/>
    <row r="10079" customFormat="1" ht="16" customHeight="1" x14ac:dyDescent="0.2"/>
    <row r="10080" customFormat="1" ht="16" customHeight="1" x14ac:dyDescent="0.2"/>
    <row r="10081" customFormat="1" ht="16" customHeight="1" x14ac:dyDescent="0.2"/>
    <row r="10082" customFormat="1" ht="16" customHeight="1" x14ac:dyDescent="0.2"/>
    <row r="10083" customFormat="1" ht="16" customHeight="1" x14ac:dyDescent="0.2"/>
    <row r="10084" customFormat="1" ht="16" customHeight="1" x14ac:dyDescent="0.2"/>
    <row r="10085" customFormat="1" ht="16" customHeight="1" x14ac:dyDescent="0.2"/>
    <row r="10086" customFormat="1" ht="16" customHeight="1" x14ac:dyDescent="0.2"/>
    <row r="10087" customFormat="1" ht="16" customHeight="1" x14ac:dyDescent="0.2"/>
    <row r="10088" customFormat="1" ht="16" customHeight="1" x14ac:dyDescent="0.2"/>
    <row r="10089" customFormat="1" ht="16" customHeight="1" x14ac:dyDescent="0.2"/>
    <row r="10090" customFormat="1" ht="16" customHeight="1" x14ac:dyDescent="0.2"/>
    <row r="10091" customFormat="1" ht="16" customHeight="1" x14ac:dyDescent="0.2"/>
    <row r="10092" customFormat="1" ht="16" customHeight="1" x14ac:dyDescent="0.2"/>
    <row r="10093" customFormat="1" ht="16" customHeight="1" x14ac:dyDescent="0.2"/>
    <row r="10094" customFormat="1" ht="16" customHeight="1" x14ac:dyDescent="0.2"/>
    <row r="10095" customFormat="1" ht="16" customHeight="1" x14ac:dyDescent="0.2"/>
    <row r="10096" customFormat="1" ht="16" customHeight="1" x14ac:dyDescent="0.2"/>
    <row r="10097" customFormat="1" ht="16" customHeight="1" x14ac:dyDescent="0.2"/>
    <row r="10098" customFormat="1" ht="16" customHeight="1" x14ac:dyDescent="0.2"/>
    <row r="10099" customFormat="1" ht="16" customHeight="1" x14ac:dyDescent="0.2"/>
    <row r="10100" customFormat="1" ht="16" customHeight="1" x14ac:dyDescent="0.2"/>
    <row r="10101" customFormat="1" ht="16" customHeight="1" x14ac:dyDescent="0.2"/>
    <row r="10102" customFormat="1" ht="16" customHeight="1" x14ac:dyDescent="0.2"/>
    <row r="10103" customFormat="1" ht="16" customHeight="1" x14ac:dyDescent="0.2"/>
    <row r="10104" customFormat="1" ht="16" customHeight="1" x14ac:dyDescent="0.2"/>
    <row r="10105" customFormat="1" ht="16" customHeight="1" x14ac:dyDescent="0.2"/>
    <row r="10106" customFormat="1" ht="16" customHeight="1" x14ac:dyDescent="0.2"/>
    <row r="10107" customFormat="1" ht="16" customHeight="1" x14ac:dyDescent="0.2"/>
    <row r="10108" customFormat="1" ht="16" customHeight="1" x14ac:dyDescent="0.2"/>
    <row r="10109" customFormat="1" ht="16" customHeight="1" x14ac:dyDescent="0.2"/>
    <row r="10110" customFormat="1" ht="16" customHeight="1" x14ac:dyDescent="0.2"/>
    <row r="10111" customFormat="1" ht="16" customHeight="1" x14ac:dyDescent="0.2"/>
    <row r="10112" customFormat="1" ht="16" customHeight="1" x14ac:dyDescent="0.2"/>
    <row r="10113" customFormat="1" ht="16" customHeight="1" x14ac:dyDescent="0.2"/>
    <row r="10114" customFormat="1" ht="16" customHeight="1" x14ac:dyDescent="0.2"/>
    <row r="10115" customFormat="1" ht="16" customHeight="1" x14ac:dyDescent="0.2"/>
    <row r="10116" customFormat="1" ht="16" customHeight="1" x14ac:dyDescent="0.2"/>
    <row r="10117" customFormat="1" ht="16" customHeight="1" x14ac:dyDescent="0.2"/>
    <row r="10118" customFormat="1" ht="16" customHeight="1" x14ac:dyDescent="0.2"/>
    <row r="10119" customFormat="1" ht="16" customHeight="1" x14ac:dyDescent="0.2"/>
    <row r="10120" customFormat="1" ht="16" customHeight="1" x14ac:dyDescent="0.2"/>
    <row r="10121" customFormat="1" ht="16" customHeight="1" x14ac:dyDescent="0.2"/>
    <row r="10122" customFormat="1" ht="16" customHeight="1" x14ac:dyDescent="0.2"/>
    <row r="10123" customFormat="1" ht="16" customHeight="1" x14ac:dyDescent="0.2"/>
    <row r="10124" customFormat="1" ht="16" customHeight="1" x14ac:dyDescent="0.2"/>
    <row r="10125" customFormat="1" ht="16" customHeight="1" x14ac:dyDescent="0.2"/>
    <row r="10126" customFormat="1" ht="16" customHeight="1" x14ac:dyDescent="0.2"/>
    <row r="10127" customFormat="1" ht="16" customHeight="1" x14ac:dyDescent="0.2"/>
    <row r="10128" customFormat="1" ht="16" customHeight="1" x14ac:dyDescent="0.2"/>
    <row r="10129" customFormat="1" ht="16" customHeight="1" x14ac:dyDescent="0.2"/>
    <row r="10130" customFormat="1" ht="16" customHeight="1" x14ac:dyDescent="0.2"/>
    <row r="10131" customFormat="1" ht="16" customHeight="1" x14ac:dyDescent="0.2"/>
    <row r="10132" customFormat="1" ht="16" customHeight="1" x14ac:dyDescent="0.2"/>
    <row r="10133" customFormat="1" ht="16" customHeight="1" x14ac:dyDescent="0.2"/>
    <row r="10134" customFormat="1" ht="16" customHeight="1" x14ac:dyDescent="0.2"/>
    <row r="10135" customFormat="1" ht="16" customHeight="1" x14ac:dyDescent="0.2"/>
    <row r="10136" customFormat="1" ht="16" customHeight="1" x14ac:dyDescent="0.2"/>
    <row r="10137" customFormat="1" ht="16" customHeight="1" x14ac:dyDescent="0.2"/>
    <row r="10138" customFormat="1" ht="16" customHeight="1" x14ac:dyDescent="0.2"/>
    <row r="10139" customFormat="1" ht="16" customHeight="1" x14ac:dyDescent="0.2"/>
    <row r="10140" customFormat="1" ht="16" customHeight="1" x14ac:dyDescent="0.2"/>
    <row r="10141" customFormat="1" ht="16" customHeight="1" x14ac:dyDescent="0.2"/>
    <row r="10142" customFormat="1" ht="16" customHeight="1" x14ac:dyDescent="0.2"/>
    <row r="10143" customFormat="1" ht="16" customHeight="1" x14ac:dyDescent="0.2"/>
    <row r="10144" customFormat="1" ht="16" customHeight="1" x14ac:dyDescent="0.2"/>
    <row r="10145" customFormat="1" ht="16" customHeight="1" x14ac:dyDescent="0.2"/>
    <row r="10146" customFormat="1" ht="16" customHeight="1" x14ac:dyDescent="0.2"/>
    <row r="10147" customFormat="1" ht="16" customHeight="1" x14ac:dyDescent="0.2"/>
    <row r="10148" customFormat="1" ht="16" customHeight="1" x14ac:dyDescent="0.2"/>
    <row r="10149" customFormat="1" ht="16" customHeight="1" x14ac:dyDescent="0.2"/>
    <row r="10150" customFormat="1" ht="16" customHeight="1" x14ac:dyDescent="0.2"/>
    <row r="10151" customFormat="1" ht="16" customHeight="1" x14ac:dyDescent="0.2"/>
    <row r="10152" customFormat="1" ht="16" customHeight="1" x14ac:dyDescent="0.2"/>
    <row r="10153" customFormat="1" ht="16" customHeight="1" x14ac:dyDescent="0.2"/>
    <row r="10154" customFormat="1" ht="16" customHeight="1" x14ac:dyDescent="0.2"/>
    <row r="10155" customFormat="1" ht="16" customHeight="1" x14ac:dyDescent="0.2"/>
    <row r="10156" customFormat="1" ht="16" customHeight="1" x14ac:dyDescent="0.2"/>
    <row r="10157" customFormat="1" ht="16" customHeight="1" x14ac:dyDescent="0.2"/>
    <row r="10158" customFormat="1" ht="16" customHeight="1" x14ac:dyDescent="0.2"/>
    <row r="10159" customFormat="1" ht="16" customHeight="1" x14ac:dyDescent="0.2"/>
    <row r="10160" customFormat="1" ht="16" customHeight="1" x14ac:dyDescent="0.2"/>
    <row r="10161" customFormat="1" ht="16" customHeight="1" x14ac:dyDescent="0.2"/>
    <row r="10162" customFormat="1" ht="16" customHeight="1" x14ac:dyDescent="0.2"/>
    <row r="10163" customFormat="1" ht="16" customHeight="1" x14ac:dyDescent="0.2"/>
    <row r="10164" customFormat="1" ht="16" customHeight="1" x14ac:dyDescent="0.2"/>
    <row r="10165" customFormat="1" ht="16" customHeight="1" x14ac:dyDescent="0.2"/>
    <row r="10166" customFormat="1" ht="16" customHeight="1" x14ac:dyDescent="0.2"/>
    <row r="10167" customFormat="1" ht="16" customHeight="1" x14ac:dyDescent="0.2"/>
    <row r="10168" customFormat="1" ht="16" customHeight="1" x14ac:dyDescent="0.2"/>
    <row r="10169" customFormat="1" ht="16" customHeight="1" x14ac:dyDescent="0.2"/>
    <row r="10170" customFormat="1" ht="16" customHeight="1" x14ac:dyDescent="0.2"/>
    <row r="10171" customFormat="1" ht="16" customHeight="1" x14ac:dyDescent="0.2"/>
    <row r="10172" customFormat="1" ht="16" customHeight="1" x14ac:dyDescent="0.2"/>
    <row r="10173" customFormat="1" ht="16" customHeight="1" x14ac:dyDescent="0.2"/>
    <row r="10174" customFormat="1" ht="16" customHeight="1" x14ac:dyDescent="0.2"/>
    <row r="10175" customFormat="1" ht="16" customHeight="1" x14ac:dyDescent="0.2"/>
    <row r="10176" customFormat="1" ht="16" customHeight="1" x14ac:dyDescent="0.2"/>
    <row r="10177" customFormat="1" ht="16" customHeight="1" x14ac:dyDescent="0.2"/>
    <row r="10178" customFormat="1" ht="16" customHeight="1" x14ac:dyDescent="0.2"/>
    <row r="10179" customFormat="1" ht="16" customHeight="1" x14ac:dyDescent="0.2"/>
    <row r="10180" customFormat="1" ht="16" customHeight="1" x14ac:dyDescent="0.2"/>
    <row r="10181" customFormat="1" ht="16" customHeight="1" x14ac:dyDescent="0.2"/>
    <row r="10182" customFormat="1" ht="16" customHeight="1" x14ac:dyDescent="0.2"/>
    <row r="10183" customFormat="1" ht="16" customHeight="1" x14ac:dyDescent="0.2"/>
    <row r="10184" customFormat="1" ht="16" customHeight="1" x14ac:dyDescent="0.2"/>
    <row r="10185" customFormat="1" ht="16" customHeight="1" x14ac:dyDescent="0.2"/>
    <row r="10186" customFormat="1" ht="16" customHeight="1" x14ac:dyDescent="0.2"/>
    <row r="10187" customFormat="1" ht="16" customHeight="1" x14ac:dyDescent="0.2"/>
    <row r="10188" customFormat="1" ht="16" customHeight="1" x14ac:dyDescent="0.2"/>
    <row r="10189" customFormat="1" ht="16" customHeight="1" x14ac:dyDescent="0.2"/>
    <row r="10190" customFormat="1" ht="16" customHeight="1" x14ac:dyDescent="0.2"/>
    <row r="10191" customFormat="1" ht="16" customHeight="1" x14ac:dyDescent="0.2"/>
    <row r="10192" customFormat="1" ht="16" customHeight="1" x14ac:dyDescent="0.2"/>
    <row r="10193" customFormat="1" ht="16" customHeight="1" x14ac:dyDescent="0.2"/>
    <row r="10194" customFormat="1" ht="16" customHeight="1" x14ac:dyDescent="0.2"/>
    <row r="10195" customFormat="1" ht="16" customHeight="1" x14ac:dyDescent="0.2"/>
    <row r="10196" customFormat="1" ht="16" customHeight="1" x14ac:dyDescent="0.2"/>
    <row r="10197" customFormat="1" ht="16" customHeight="1" x14ac:dyDescent="0.2"/>
    <row r="10198" customFormat="1" ht="16" customHeight="1" x14ac:dyDescent="0.2"/>
    <row r="10199" customFormat="1" ht="16" customHeight="1" x14ac:dyDescent="0.2"/>
    <row r="10200" customFormat="1" ht="16" customHeight="1" x14ac:dyDescent="0.2"/>
    <row r="10201" customFormat="1" ht="16" customHeight="1" x14ac:dyDescent="0.2"/>
    <row r="10202" customFormat="1" ht="16" customHeight="1" x14ac:dyDescent="0.2"/>
    <row r="10203" customFormat="1" ht="16" customHeight="1" x14ac:dyDescent="0.2"/>
    <row r="10204" customFormat="1" ht="16" customHeight="1" x14ac:dyDescent="0.2"/>
    <row r="10205" customFormat="1" ht="16" customHeight="1" x14ac:dyDescent="0.2"/>
    <row r="10206" customFormat="1" ht="16" customHeight="1" x14ac:dyDescent="0.2"/>
    <row r="10207" customFormat="1" ht="16" customHeight="1" x14ac:dyDescent="0.2"/>
    <row r="10208" customFormat="1" ht="16" customHeight="1" x14ac:dyDescent="0.2"/>
    <row r="10209" customFormat="1" ht="16" customHeight="1" x14ac:dyDescent="0.2"/>
    <row r="10210" customFormat="1" ht="16" customHeight="1" x14ac:dyDescent="0.2"/>
    <row r="10211" customFormat="1" ht="16" customHeight="1" x14ac:dyDescent="0.2"/>
    <row r="10212" customFormat="1" ht="16" customHeight="1" x14ac:dyDescent="0.2"/>
    <row r="10213" customFormat="1" ht="16" customHeight="1" x14ac:dyDescent="0.2"/>
    <row r="10214" customFormat="1" ht="16" customHeight="1" x14ac:dyDescent="0.2"/>
    <row r="10215" customFormat="1" ht="16" customHeight="1" x14ac:dyDescent="0.2"/>
    <row r="10216" customFormat="1" ht="16" customHeight="1" x14ac:dyDescent="0.2"/>
    <row r="10217" customFormat="1" ht="16" customHeight="1" x14ac:dyDescent="0.2"/>
    <row r="10218" customFormat="1" ht="16" customHeight="1" x14ac:dyDescent="0.2"/>
    <row r="10219" customFormat="1" ht="16" customHeight="1" x14ac:dyDescent="0.2"/>
    <row r="10220" customFormat="1" ht="16" customHeight="1" x14ac:dyDescent="0.2"/>
    <row r="10221" customFormat="1" ht="16" customHeight="1" x14ac:dyDescent="0.2"/>
    <row r="10222" customFormat="1" ht="16" customHeight="1" x14ac:dyDescent="0.2"/>
    <row r="10223" customFormat="1" ht="16" customHeight="1" x14ac:dyDescent="0.2"/>
    <row r="10224" customFormat="1" ht="16" customHeight="1" x14ac:dyDescent="0.2"/>
    <row r="10225" customFormat="1" ht="16" customHeight="1" x14ac:dyDescent="0.2"/>
    <row r="10226" customFormat="1" ht="16" customHeight="1" x14ac:dyDescent="0.2"/>
    <row r="10227" customFormat="1" ht="16" customHeight="1" x14ac:dyDescent="0.2"/>
    <row r="10228" customFormat="1" ht="16" customHeight="1" x14ac:dyDescent="0.2"/>
    <row r="10229" customFormat="1" ht="16" customHeight="1" x14ac:dyDescent="0.2"/>
    <row r="10230" customFormat="1" ht="16" customHeight="1" x14ac:dyDescent="0.2"/>
    <row r="10231" customFormat="1" ht="16" customHeight="1" x14ac:dyDescent="0.2"/>
    <row r="10232" customFormat="1" ht="16" customHeight="1" x14ac:dyDescent="0.2"/>
    <row r="10233" customFormat="1" ht="16" customHeight="1" x14ac:dyDescent="0.2"/>
    <row r="10234" customFormat="1" ht="16" customHeight="1" x14ac:dyDescent="0.2"/>
    <row r="10235" customFormat="1" ht="16" customHeight="1" x14ac:dyDescent="0.2"/>
    <row r="10236" customFormat="1" ht="16" customHeight="1" x14ac:dyDescent="0.2"/>
    <row r="10237" customFormat="1" ht="16" customHeight="1" x14ac:dyDescent="0.2"/>
    <row r="10238" customFormat="1" ht="16" customHeight="1" x14ac:dyDescent="0.2"/>
    <row r="10239" customFormat="1" ht="16" customHeight="1" x14ac:dyDescent="0.2"/>
    <row r="10240" customFormat="1" ht="16" customHeight="1" x14ac:dyDescent="0.2"/>
    <row r="10241" customFormat="1" ht="16" customHeight="1" x14ac:dyDescent="0.2"/>
    <row r="10242" customFormat="1" ht="16" customHeight="1" x14ac:dyDescent="0.2"/>
    <row r="10243" customFormat="1" ht="16" customHeight="1" x14ac:dyDescent="0.2"/>
    <row r="10244" customFormat="1" ht="16" customHeight="1" x14ac:dyDescent="0.2"/>
    <row r="10245" customFormat="1" ht="16" customHeight="1" x14ac:dyDescent="0.2"/>
    <row r="10246" customFormat="1" ht="16" customHeight="1" x14ac:dyDescent="0.2"/>
    <row r="10247" customFormat="1" ht="16" customHeight="1" x14ac:dyDescent="0.2"/>
    <row r="10248" customFormat="1" ht="16" customHeight="1" x14ac:dyDescent="0.2"/>
    <row r="10249" customFormat="1" ht="16" customHeight="1" x14ac:dyDescent="0.2"/>
    <row r="10250" customFormat="1" ht="16" customHeight="1" x14ac:dyDescent="0.2"/>
    <row r="10251" customFormat="1" ht="16" customHeight="1" x14ac:dyDescent="0.2"/>
    <row r="10252" customFormat="1" ht="16" customHeight="1" x14ac:dyDescent="0.2"/>
    <row r="10253" customFormat="1" ht="16" customHeight="1" x14ac:dyDescent="0.2"/>
    <row r="10254" customFormat="1" ht="16" customHeight="1" x14ac:dyDescent="0.2"/>
    <row r="10255" customFormat="1" ht="16" customHeight="1" x14ac:dyDescent="0.2"/>
    <row r="10256" customFormat="1" ht="16" customHeight="1" x14ac:dyDescent="0.2"/>
    <row r="10257" customFormat="1" ht="16" customHeight="1" x14ac:dyDescent="0.2"/>
    <row r="10258" customFormat="1" ht="16" customHeight="1" x14ac:dyDescent="0.2"/>
    <row r="10259" customFormat="1" ht="16" customHeight="1" x14ac:dyDescent="0.2"/>
    <row r="10260" customFormat="1" ht="16" customHeight="1" x14ac:dyDescent="0.2"/>
    <row r="10261" customFormat="1" ht="16" customHeight="1" x14ac:dyDescent="0.2"/>
    <row r="10262" customFormat="1" ht="16" customHeight="1" x14ac:dyDescent="0.2"/>
    <row r="10263" customFormat="1" ht="16" customHeight="1" x14ac:dyDescent="0.2"/>
    <row r="10264" customFormat="1" ht="16" customHeight="1" x14ac:dyDescent="0.2"/>
    <row r="10265" customFormat="1" ht="16" customHeight="1" x14ac:dyDescent="0.2"/>
    <row r="10266" customFormat="1" ht="16" customHeight="1" x14ac:dyDescent="0.2"/>
    <row r="10267" customFormat="1" ht="16" customHeight="1" x14ac:dyDescent="0.2"/>
    <row r="10268" customFormat="1" ht="16" customHeight="1" x14ac:dyDescent="0.2"/>
    <row r="10269" customFormat="1" ht="16" customHeight="1" x14ac:dyDescent="0.2"/>
    <row r="10270" customFormat="1" ht="16" customHeight="1" x14ac:dyDescent="0.2"/>
    <row r="10271" customFormat="1" ht="16" customHeight="1" x14ac:dyDescent="0.2"/>
    <row r="10272" customFormat="1" ht="16" customHeight="1" x14ac:dyDescent="0.2"/>
    <row r="10273" customFormat="1" ht="16" customHeight="1" x14ac:dyDescent="0.2"/>
    <row r="10274" customFormat="1" ht="16" customHeight="1" x14ac:dyDescent="0.2"/>
    <row r="10275" customFormat="1" ht="16" customHeight="1" x14ac:dyDescent="0.2"/>
    <row r="10276" customFormat="1" ht="16" customHeight="1" x14ac:dyDescent="0.2"/>
    <row r="10277" customFormat="1" ht="16" customHeight="1" x14ac:dyDescent="0.2"/>
    <row r="10278" customFormat="1" ht="16" customHeight="1" x14ac:dyDescent="0.2"/>
    <row r="10279" customFormat="1" ht="16" customHeight="1" x14ac:dyDescent="0.2"/>
    <row r="10280" customFormat="1" ht="16" customHeight="1" x14ac:dyDescent="0.2"/>
    <row r="10281" customFormat="1" ht="16" customHeight="1" x14ac:dyDescent="0.2"/>
    <row r="10282" customFormat="1" ht="16" customHeight="1" x14ac:dyDescent="0.2"/>
    <row r="10283" customFormat="1" ht="16" customHeight="1" x14ac:dyDescent="0.2"/>
    <row r="10284" customFormat="1" ht="16" customHeight="1" x14ac:dyDescent="0.2"/>
    <row r="10285" customFormat="1" ht="16" customHeight="1" x14ac:dyDescent="0.2"/>
    <row r="10286" customFormat="1" ht="16" customHeight="1" x14ac:dyDescent="0.2"/>
    <row r="10287" customFormat="1" ht="16" customHeight="1" x14ac:dyDescent="0.2"/>
    <row r="10288" customFormat="1" ht="16" customHeight="1" x14ac:dyDescent="0.2"/>
    <row r="10289" customFormat="1" ht="16" customHeight="1" x14ac:dyDescent="0.2"/>
    <row r="10290" customFormat="1" ht="16" customHeight="1" x14ac:dyDescent="0.2"/>
    <row r="10291" customFormat="1" ht="16" customHeight="1" x14ac:dyDescent="0.2"/>
    <row r="10292" customFormat="1" ht="16" customHeight="1" x14ac:dyDescent="0.2"/>
    <row r="10293" customFormat="1" ht="16" customHeight="1" x14ac:dyDescent="0.2"/>
    <row r="10294" customFormat="1" ht="16" customHeight="1" x14ac:dyDescent="0.2"/>
    <row r="10295" customFormat="1" ht="16" customHeight="1" x14ac:dyDescent="0.2"/>
    <row r="10296" customFormat="1" ht="16" customHeight="1" x14ac:dyDescent="0.2"/>
    <row r="10297" customFormat="1" ht="16" customHeight="1" x14ac:dyDescent="0.2"/>
    <row r="10298" customFormat="1" ht="16" customHeight="1" x14ac:dyDescent="0.2"/>
    <row r="10299" customFormat="1" ht="16" customHeight="1" x14ac:dyDescent="0.2"/>
    <row r="10300" customFormat="1" ht="16" customHeight="1" x14ac:dyDescent="0.2"/>
    <row r="10301" customFormat="1" ht="16" customHeight="1" x14ac:dyDescent="0.2"/>
    <row r="10302" customFormat="1" ht="16" customHeight="1" x14ac:dyDescent="0.2"/>
    <row r="10303" customFormat="1" ht="16" customHeight="1" x14ac:dyDescent="0.2"/>
    <row r="10304" customFormat="1" ht="16" customHeight="1" x14ac:dyDescent="0.2"/>
    <row r="10305" customFormat="1" ht="16" customHeight="1" x14ac:dyDescent="0.2"/>
    <row r="10306" customFormat="1" ht="16" customHeight="1" x14ac:dyDescent="0.2"/>
    <row r="10307" customFormat="1" ht="16" customHeight="1" x14ac:dyDescent="0.2"/>
    <row r="10308" customFormat="1" ht="16" customHeight="1" x14ac:dyDescent="0.2"/>
    <row r="10309" customFormat="1" ht="16" customHeight="1" x14ac:dyDescent="0.2"/>
    <row r="10310" customFormat="1" ht="16" customHeight="1" x14ac:dyDescent="0.2"/>
    <row r="10311" customFormat="1" ht="16" customHeight="1" x14ac:dyDescent="0.2"/>
    <row r="10312" customFormat="1" ht="16" customHeight="1" x14ac:dyDescent="0.2"/>
    <row r="10313" customFormat="1" ht="16" customHeight="1" x14ac:dyDescent="0.2"/>
    <row r="10314" customFormat="1" ht="16" customHeight="1" x14ac:dyDescent="0.2"/>
    <row r="10315" customFormat="1" ht="16" customHeight="1" x14ac:dyDescent="0.2"/>
    <row r="10316" customFormat="1" ht="16" customHeight="1" x14ac:dyDescent="0.2"/>
    <row r="10317" customFormat="1" ht="16" customHeight="1" x14ac:dyDescent="0.2"/>
    <row r="10318" customFormat="1" ht="16" customHeight="1" x14ac:dyDescent="0.2"/>
    <row r="10319" customFormat="1" ht="16" customHeight="1" x14ac:dyDescent="0.2"/>
    <row r="10320" customFormat="1" ht="16" customHeight="1" x14ac:dyDescent="0.2"/>
    <row r="10321" customFormat="1" ht="16" customHeight="1" x14ac:dyDescent="0.2"/>
    <row r="10322" customFormat="1" ht="16" customHeight="1" x14ac:dyDescent="0.2"/>
    <row r="10323" customFormat="1" ht="16" customHeight="1" x14ac:dyDescent="0.2"/>
    <row r="10324" customFormat="1" ht="16" customHeight="1" x14ac:dyDescent="0.2"/>
    <row r="10325" customFormat="1" ht="16" customHeight="1" x14ac:dyDescent="0.2"/>
    <row r="10326" customFormat="1" ht="16" customHeight="1" x14ac:dyDescent="0.2"/>
    <row r="10327" customFormat="1" ht="16" customHeight="1" x14ac:dyDescent="0.2"/>
    <row r="10328" customFormat="1" ht="16" customHeight="1" x14ac:dyDescent="0.2"/>
    <row r="10329" customFormat="1" ht="16" customHeight="1" x14ac:dyDescent="0.2"/>
    <row r="10330" customFormat="1" ht="16" customHeight="1" x14ac:dyDescent="0.2"/>
    <row r="10331" customFormat="1" ht="16" customHeight="1" x14ac:dyDescent="0.2"/>
    <row r="10332" customFormat="1" ht="16" customHeight="1" x14ac:dyDescent="0.2"/>
    <row r="10333" customFormat="1" ht="16" customHeight="1" x14ac:dyDescent="0.2"/>
    <row r="10334" customFormat="1" ht="16" customHeight="1" x14ac:dyDescent="0.2"/>
    <row r="10335" customFormat="1" ht="16" customHeight="1" x14ac:dyDescent="0.2"/>
    <row r="10336" customFormat="1" ht="16" customHeight="1" x14ac:dyDescent="0.2"/>
    <row r="10337" customFormat="1" ht="16" customHeight="1" x14ac:dyDescent="0.2"/>
    <row r="10338" customFormat="1" ht="16" customHeight="1" x14ac:dyDescent="0.2"/>
    <row r="10339" customFormat="1" ht="16" customHeight="1" x14ac:dyDescent="0.2"/>
    <row r="10340" customFormat="1" ht="16" customHeight="1" x14ac:dyDescent="0.2"/>
    <row r="10341" customFormat="1" ht="16" customHeight="1" x14ac:dyDescent="0.2"/>
    <row r="10342" customFormat="1" ht="16" customHeight="1" x14ac:dyDescent="0.2"/>
    <row r="10343" customFormat="1" ht="16" customHeight="1" x14ac:dyDescent="0.2"/>
    <row r="10344" customFormat="1" ht="16" customHeight="1" x14ac:dyDescent="0.2"/>
    <row r="10345" customFormat="1" ht="16" customHeight="1" x14ac:dyDescent="0.2"/>
    <row r="10346" customFormat="1" ht="16" customHeight="1" x14ac:dyDescent="0.2"/>
    <row r="10347" customFormat="1" ht="16" customHeight="1" x14ac:dyDescent="0.2"/>
    <row r="10348" customFormat="1" ht="16" customHeight="1" x14ac:dyDescent="0.2"/>
    <row r="10349" customFormat="1" ht="16" customHeight="1" x14ac:dyDescent="0.2"/>
    <row r="10350" customFormat="1" ht="16" customHeight="1" x14ac:dyDescent="0.2"/>
    <row r="10351" customFormat="1" ht="16" customHeight="1" x14ac:dyDescent="0.2"/>
    <row r="10352" customFormat="1" ht="16" customHeight="1" x14ac:dyDescent="0.2"/>
    <row r="10353" customFormat="1" ht="16" customHeight="1" x14ac:dyDescent="0.2"/>
    <row r="10354" customFormat="1" ht="16" customHeight="1" x14ac:dyDescent="0.2"/>
    <row r="10355" customFormat="1" ht="16" customHeight="1" x14ac:dyDescent="0.2"/>
    <row r="10356" customFormat="1" ht="16" customHeight="1" x14ac:dyDescent="0.2"/>
    <row r="10357" customFormat="1" ht="16" customHeight="1" x14ac:dyDescent="0.2"/>
    <row r="10358" customFormat="1" ht="16" customHeight="1" x14ac:dyDescent="0.2"/>
    <row r="10359" customFormat="1" ht="16" customHeight="1" x14ac:dyDescent="0.2"/>
    <row r="10360" customFormat="1" ht="16" customHeight="1" x14ac:dyDescent="0.2"/>
    <row r="10361" customFormat="1" ht="16" customHeight="1" x14ac:dyDescent="0.2"/>
    <row r="10362" customFormat="1" ht="16" customHeight="1" x14ac:dyDescent="0.2"/>
    <row r="10363" customFormat="1" ht="16" customHeight="1" x14ac:dyDescent="0.2"/>
    <row r="10364" customFormat="1" ht="16" customHeight="1" x14ac:dyDescent="0.2"/>
    <row r="10365" customFormat="1" ht="16" customHeight="1" x14ac:dyDescent="0.2"/>
    <row r="10366" customFormat="1" ht="16" customHeight="1" x14ac:dyDescent="0.2"/>
    <row r="10367" customFormat="1" ht="16" customHeight="1" x14ac:dyDescent="0.2"/>
  </sheetData>
  <sheetProtection algorithmName="SHA-512" hashValue="6KcokzleBrDXnaf5+8Jy6XEEY1MPVd3uD+taqTsuASehuTFZruHYjmpwM4Redha9Qi8wW5MVAMWMpdRkGEMoaQ==" saltValue="lOpx5936y2bdbSGnnDbyZw==" spinCount="100000" sheet="1" objects="1" scenarios="1" selectLockedCells="1"/>
  <mergeCells count="3">
    <mergeCell ref="A14:I14"/>
    <mergeCell ref="A15:D15"/>
    <mergeCell ref="F15:I15"/>
  </mergeCells>
  <hyperlinks>
    <hyperlink ref="A11" r:id="rId1" xr:uid="{6144C21D-A64A-DD44-98F2-98C02B9CA613}"/>
  </hyperlinks>
  <printOptions horizontalCentered="1"/>
  <pageMargins left="0.2" right="0.2" top="0.25" bottom="0.25" header="0" footer="0"/>
  <pageSetup paperSize="9" fitToHeight="0" orientation="portrait" r:id="rId2"/>
  <drawing r:id="rId3"/>
  <legacyDrawing r:id="rId4"/>
  <tableParts count="4">
    <tablePart r:id="rId5"/>
    <tablePart r:id="rId6"/>
    <tablePart r:id="rId7"/>
    <tablePart r:id="rId8"/>
  </tablePar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1022B-2C7B-B843-BFF9-3C486D4030C2}">
  <sheetPr>
    <pageSetUpPr autoPageBreaks="0" fitToPage="1"/>
  </sheetPr>
  <dimension ref="A1:TB10367"/>
  <sheetViews>
    <sheetView showGridLines="0" topLeftCell="A11" workbookViewId="0">
      <selection activeCell="B45" sqref="B45"/>
    </sheetView>
  </sheetViews>
  <sheetFormatPr baseColWidth="10" defaultColWidth="8.83203125" defaultRowHeight="16" customHeight="1" x14ac:dyDescent="0.2"/>
  <cols>
    <col min="1" max="1" width="35.6640625" style="3" bestFit="1" customWidth="1"/>
    <col min="2" max="4" width="14.6640625" style="3" customWidth="1"/>
    <col min="5" max="5" width="4.6640625" style="3" customWidth="1"/>
    <col min="6" max="6" width="38.6640625" style="3" customWidth="1"/>
    <col min="7" max="9" width="14.6640625" style="2" customWidth="1"/>
    <col min="10" max="10" width="21.6640625" style="2" customWidth="1"/>
    <col min="11" max="11" width="14" customWidth="1"/>
    <col min="12" max="13" width="13.83203125" customWidth="1"/>
  </cols>
  <sheetData>
    <row r="1" spans="1:23" s="17" customFormat="1" ht="16" customHeight="1" x14ac:dyDescent="0.2">
      <c r="A1" s="19"/>
      <c r="B1" s="19"/>
      <c r="C1" s="19"/>
      <c r="D1" s="19"/>
      <c r="E1" s="19"/>
      <c r="F1" s="19"/>
      <c r="G1" s="19"/>
      <c r="H1" s="19"/>
      <c r="I1" s="19"/>
    </row>
    <row r="2" spans="1:23" s="17" customFormat="1" ht="16" customHeight="1" x14ac:dyDescent="0.2">
      <c r="A2" s="19"/>
      <c r="B2" s="19"/>
      <c r="C2" s="19"/>
      <c r="D2" s="19"/>
      <c r="E2" s="19"/>
      <c r="F2" s="19"/>
      <c r="G2" s="19"/>
      <c r="H2" s="19"/>
      <c r="I2" s="19"/>
    </row>
    <row r="3" spans="1:23" s="17" customFormat="1" ht="16" customHeight="1" x14ac:dyDescent="0.2">
      <c r="A3" s="19"/>
      <c r="B3" s="19"/>
      <c r="C3" s="19"/>
      <c r="D3" s="19"/>
      <c r="E3" s="19"/>
      <c r="F3" s="19"/>
      <c r="G3" s="19"/>
      <c r="H3" s="19"/>
      <c r="I3" s="19"/>
    </row>
    <row r="4" spans="1:23" s="17" customFormat="1" ht="16" customHeight="1" x14ac:dyDescent="0.2">
      <c r="A4" s="19"/>
      <c r="B4" s="19"/>
      <c r="C4" s="19"/>
      <c r="D4" s="19"/>
      <c r="E4" s="19"/>
      <c r="F4" s="19"/>
      <c r="G4" s="19"/>
      <c r="H4" s="19"/>
      <c r="I4" s="19"/>
    </row>
    <row r="5" spans="1:23" s="17" customFormat="1" ht="16" customHeight="1" x14ac:dyDescent="0.2">
      <c r="A5" s="19"/>
      <c r="B5" s="19"/>
      <c r="C5" s="19"/>
      <c r="D5" s="19"/>
      <c r="E5" s="19"/>
      <c r="F5" s="19"/>
      <c r="G5" s="19"/>
      <c r="H5" s="19"/>
      <c r="I5" s="19"/>
    </row>
    <row r="6" spans="1:23" s="17" customFormat="1" ht="16" customHeight="1" x14ac:dyDescent="0.2">
      <c r="A6" s="19"/>
      <c r="B6" s="19"/>
      <c r="C6" s="19"/>
      <c r="D6" s="19"/>
      <c r="E6" s="19"/>
      <c r="F6" s="19"/>
      <c r="G6" s="19"/>
      <c r="H6" s="19"/>
      <c r="I6" s="19"/>
    </row>
    <row r="7" spans="1:23" s="17" customFormat="1" ht="16" customHeight="1" x14ac:dyDescent="0.2">
      <c r="A7" s="19"/>
      <c r="B7" s="19"/>
      <c r="C7" s="19"/>
      <c r="D7" s="19"/>
      <c r="E7" s="19"/>
      <c r="F7" s="19"/>
      <c r="G7" s="19"/>
      <c r="H7" s="19"/>
      <c r="I7" s="19"/>
    </row>
    <row r="8" spans="1:23" s="17" customFormat="1" ht="16" customHeight="1" x14ac:dyDescent="0.2">
      <c r="A8" s="19"/>
      <c r="B8" s="19"/>
      <c r="C8" s="19"/>
      <c r="D8" s="19"/>
      <c r="E8" s="19"/>
      <c r="F8" s="19"/>
      <c r="G8" s="19"/>
      <c r="H8" s="19"/>
      <c r="I8" s="19"/>
    </row>
    <row r="9" spans="1:23" s="17" customFormat="1" ht="16" customHeight="1" x14ac:dyDescent="0.2">
      <c r="A9" s="19"/>
      <c r="B9" s="19"/>
      <c r="C9" s="19"/>
      <c r="D9" s="19"/>
      <c r="E9" s="19"/>
      <c r="F9" s="19"/>
      <c r="G9" s="19"/>
      <c r="H9" s="19"/>
      <c r="I9" s="19"/>
    </row>
    <row r="10" spans="1:23" s="17" customFormat="1" ht="16" customHeight="1" x14ac:dyDescent="0.2">
      <c r="A10" s="19"/>
      <c r="B10" s="19"/>
      <c r="C10" s="19"/>
      <c r="D10" s="19"/>
      <c r="E10" s="19"/>
      <c r="F10" s="19"/>
      <c r="G10" s="19"/>
      <c r="H10" s="19"/>
      <c r="I10" s="19"/>
    </row>
    <row r="11" spans="1:23" s="17" customFormat="1" ht="16" customHeight="1" x14ac:dyDescent="0.2">
      <c r="A11" s="18" t="s">
        <v>36</v>
      </c>
      <c r="B11" s="20"/>
      <c r="C11" s="20"/>
      <c r="D11" s="21"/>
      <c r="E11" s="22"/>
      <c r="F11" s="19"/>
      <c r="G11" s="19"/>
      <c r="H11" s="21" t="s">
        <v>37</v>
      </c>
      <c r="I11" s="22" t="s">
        <v>38</v>
      </c>
    </row>
    <row r="12" spans="1:23" s="17" customFormat="1" ht="16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</row>
    <row r="13" spans="1:23" s="17" customFormat="1" ht="16" customHeight="1" x14ac:dyDescent="0.2">
      <c r="A13" s="19"/>
      <c r="B13" s="19"/>
      <c r="C13" s="19"/>
      <c r="D13" s="19"/>
      <c r="E13" s="19"/>
      <c r="F13" s="19"/>
      <c r="G13" s="19"/>
      <c r="H13" s="19"/>
      <c r="I13" s="19"/>
    </row>
    <row r="14" spans="1:23" ht="21" x14ac:dyDescent="0.25">
      <c r="A14" s="12" t="s">
        <v>35</v>
      </c>
      <c r="B14" s="13"/>
      <c r="C14" s="13"/>
      <c r="D14" s="13"/>
      <c r="E14" s="13"/>
      <c r="F14" s="13"/>
      <c r="G14" s="13"/>
      <c r="H14" s="13"/>
      <c r="I14" s="1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19" x14ac:dyDescent="0.25">
      <c r="A15" s="23" t="str">
        <f>ANO!A15</f>
        <v>COLOQUE O NOME DA EMPRESA AQUI!</v>
      </c>
      <c r="B15" s="24"/>
      <c r="C15" s="24"/>
      <c r="D15" s="25"/>
      <c r="E15" s="26"/>
      <c r="F15" s="27" t="s">
        <v>43</v>
      </c>
      <c r="G15" s="28"/>
      <c r="H15" s="28"/>
      <c r="I15" s="29"/>
      <c r="J15" s="5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19" x14ac:dyDescent="0.25">
      <c r="A16" s="30"/>
      <c r="B16" s="54">
        <f>ANO!B16</f>
        <v>2024</v>
      </c>
      <c r="C16" s="54">
        <f>ANO!C16</f>
        <v>2024</v>
      </c>
      <c r="D16" s="32"/>
      <c r="E16" s="26"/>
      <c r="F16" s="33"/>
      <c r="G16" s="34"/>
      <c r="H16" s="34"/>
      <c r="I16" s="34"/>
      <c r="J16" s="5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s="1" customFormat="1" ht="15" x14ac:dyDescent="0.2">
      <c r="A17" s="35" t="s">
        <v>12</v>
      </c>
      <c r="B17" s="36" t="s">
        <v>1</v>
      </c>
      <c r="C17" s="36" t="s">
        <v>2</v>
      </c>
      <c r="D17" s="37" t="s">
        <v>3</v>
      </c>
      <c r="E17" s="38"/>
      <c r="F17" s="39" t="s">
        <v>0</v>
      </c>
      <c r="G17" s="40" t="s">
        <v>1</v>
      </c>
      <c r="H17" s="40" t="s">
        <v>2</v>
      </c>
      <c r="I17" s="40" t="s">
        <v>3</v>
      </c>
      <c r="J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3" ht="15" x14ac:dyDescent="0.2">
      <c r="A18" s="41" t="str">
        <f>TabelaDeRendimentos8131563371115[[#This Row],[RENDIMENTOS]]</f>
        <v>Revenda de Mercadorias</v>
      </c>
      <c r="B18" s="7">
        <v>3</v>
      </c>
      <c r="C18" s="8">
        <v>3</v>
      </c>
      <c r="D18" s="6">
        <f>TabelaDeRendimentos8131563371119232731353943[[#This Row],[REAL]]-TabelaDeRendimentos8131563371119232731353943[[#This Row],[ESTIMADO]]</f>
        <v>0</v>
      </c>
      <c r="E18" s="38"/>
      <c r="F18" s="41" t="s">
        <v>4</v>
      </c>
      <c r="G18" s="6">
        <f>TabelaDeRendimentos8131563371119232731353943[[#Totals],[ESTIMADO]]</f>
        <v>5</v>
      </c>
      <c r="H18" s="6">
        <f>TabelaDeRendimentos8131563371119232731353943[[#Totals],[REAL]]</f>
        <v>5</v>
      </c>
      <c r="I18" s="6">
        <f>TabelaDeTotais9141664481220242832364044[[#This Row],[REAL]]-TabelaDeTotais9141664481220242832364044[[#This Row],[ESTIMADO]]</f>
        <v>0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3" ht="15" x14ac:dyDescent="0.2">
      <c r="A19" s="41" t="str">
        <f>TabelaDeRendimentos8131563371115[[#This Row],[RENDIMENTOS]]</f>
        <v>Venda de Produtos Industrializados</v>
      </c>
      <c r="B19" s="7">
        <v>2</v>
      </c>
      <c r="C19" s="8">
        <v>2</v>
      </c>
      <c r="D19" s="6">
        <f>TabelaDeRendimentos8131563371119232731353943[[#This Row],[REAL]]-TabelaDeRendimentos8131563371119232731353943[[#This Row],[ESTIMADO]]</f>
        <v>0</v>
      </c>
      <c r="E19" s="38"/>
      <c r="F19" s="41" t="s">
        <v>5</v>
      </c>
      <c r="G19" s="6">
        <f>TabelaDeDespesasDePessoal11161865591321252933374145[[#Totals],[ESTIMADO]]+TabelaDeDespesasOperacionais7121462261018222630343842[[#Totals],[ESTIMADO]]</f>
        <v>0</v>
      </c>
      <c r="H19" s="6">
        <f>TabelaDeDespesasDePessoal11161865591321252933374145[[#Totals],[REAL]]+TabelaDeDespesasOperacionais7121462261018222630343842[[#Totals],[REAL]]</f>
        <v>0</v>
      </c>
      <c r="I19" s="6">
        <f>TabelaDeTotais9141664481220242832364044[[#This Row],[ESTIMADO]]-TabelaDeTotais9141664481220242832364044[[#This Row],[REAL]]</f>
        <v>0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3" ht="15" x14ac:dyDescent="0.2">
      <c r="A20" s="41" t="str">
        <f>TabelaDeRendimentos8131563371115[[#This Row],[RENDIMENTOS]]</f>
        <v>Prestação de Serviços</v>
      </c>
      <c r="B20" s="7">
        <v>0</v>
      </c>
      <c r="C20" s="8">
        <v>0</v>
      </c>
      <c r="D20" s="6">
        <f>TabelaDeRendimentos8131563371119232731353943[[#This Row],[REAL]]-TabelaDeRendimentos8131563371119232731353943[[#This Row],[ESTIMADO]]</f>
        <v>0</v>
      </c>
      <c r="E20" s="38"/>
      <c r="F20" s="42" t="s">
        <v>6</v>
      </c>
      <c r="G20" s="15">
        <f>G18-G19</f>
        <v>5</v>
      </c>
      <c r="H20" s="15">
        <f>H18-H19</f>
        <v>5</v>
      </c>
      <c r="I20" s="16">
        <f>TabelaDeTotais9141664481220242832364044[[#Totals],[REAL]]-TabelaDeTotais9141664481220242832364044[[#Totals],[ESTIMADO]]</f>
        <v>0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3" ht="15" x14ac:dyDescent="0.2">
      <c r="A21" s="41" t="str">
        <f>TabelaDeRendimentos8131563371115[[#This Row],[RENDIMENTOS]]</f>
        <v>Outras receitas</v>
      </c>
      <c r="B21" s="7">
        <v>0</v>
      </c>
      <c r="C21" s="8">
        <v>0</v>
      </c>
      <c r="D21" s="6">
        <f>TabelaDeRendimentos8131563371119232731353943[[#This Row],[REAL]]-TabelaDeRendimentos8131563371119232731353943[[#This Row],[ESTIMADO]]</f>
        <v>0</v>
      </c>
      <c r="E21" s="38"/>
      <c r="F21" s="38"/>
      <c r="G21" s="38"/>
      <c r="H21" s="38"/>
      <c r="I21" s="3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3" ht="15" x14ac:dyDescent="0.2">
      <c r="A22" s="43" t="s">
        <v>11</v>
      </c>
      <c r="B22" s="44">
        <f>SUBTOTAL(9,TabelaDeRendimentos8131563371119232731353943[ESTIMADO])</f>
        <v>5</v>
      </c>
      <c r="C22" s="44">
        <f>SUBTOTAL(9,TabelaDeRendimentos8131563371119232731353943[REAL])</f>
        <v>5</v>
      </c>
      <c r="D22" s="45">
        <f>SUBTOTAL(9,TabelaDeRendimentos8131563371119232731353943[DIFERENÇA])</f>
        <v>0</v>
      </c>
      <c r="E22" s="38"/>
      <c r="F22" s="38"/>
      <c r="G22" s="38"/>
      <c r="H22" s="38"/>
      <c r="I22" s="3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3" ht="15" x14ac:dyDescent="0.2">
      <c r="A23" s="46"/>
      <c r="B23" s="47"/>
      <c r="C23" s="47"/>
      <c r="D23" s="47"/>
      <c r="E23" s="38"/>
      <c r="F23" s="38"/>
      <c r="G23" s="38"/>
      <c r="H23" s="38"/>
      <c r="I23" s="3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3" ht="15" x14ac:dyDescent="0.2">
      <c r="A24" s="38"/>
      <c r="B24" s="31">
        <f>$B$16</f>
        <v>2024</v>
      </c>
      <c r="C24" s="31">
        <f>$C$16</f>
        <v>2024</v>
      </c>
      <c r="D24" s="38"/>
      <c r="E24" s="38"/>
      <c r="F24" s="38"/>
      <c r="G24" s="38"/>
      <c r="H24" s="38"/>
      <c r="I24" s="3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15" x14ac:dyDescent="0.2">
      <c r="A25" s="48" t="s">
        <v>17</v>
      </c>
      <c r="B25" s="31" t="s">
        <v>1</v>
      </c>
      <c r="C25" s="31" t="s">
        <v>2</v>
      </c>
      <c r="D25" s="31" t="s">
        <v>3</v>
      </c>
      <c r="E25" s="38"/>
      <c r="F25" s="38"/>
      <c r="G25" s="38"/>
      <c r="H25" s="38"/>
      <c r="I25" s="38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3" ht="15" x14ac:dyDescent="0.2">
      <c r="A26" s="41" t="str">
        <f>TabelaDeDespesasDePessoal11161865591317[[#This Row],[DESPESAS PRINCIPAIS]]</f>
        <v>Compra de Mercadorias</v>
      </c>
      <c r="B26" s="7">
        <v>0</v>
      </c>
      <c r="C26" s="9">
        <v>0</v>
      </c>
      <c r="D26" s="6">
        <f>TabelaDeDespesasDePessoal11161865591321252933374145[[#This Row],[ESTIMADO]]-TabelaDeDespesasDePessoal11161865591321252933374145[[#This Row],[REAL]]</f>
        <v>0</v>
      </c>
      <c r="E26" s="38"/>
      <c r="F26" s="38"/>
      <c r="G26" s="38"/>
      <c r="H26" s="38"/>
      <c r="I26" s="3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3" ht="15" x14ac:dyDescent="0.2">
      <c r="A27" s="41" t="str">
        <f>TabelaDeDespesasDePessoal11161865591317[[#This Row],[DESPESAS PRINCIPAIS]]</f>
        <v>Material de Expediente</v>
      </c>
      <c r="B27" s="7">
        <v>0</v>
      </c>
      <c r="C27" s="9">
        <v>0</v>
      </c>
      <c r="D27" s="6">
        <f>TabelaDeDespesasDePessoal11161865591321252933374145[[#This Row],[ESTIMADO]]-TabelaDeDespesasDePessoal11161865591321252933374145[[#This Row],[REAL]]</f>
        <v>0</v>
      </c>
      <c r="E27" s="38"/>
      <c r="F27" s="38"/>
      <c r="G27" s="38"/>
      <c r="H27" s="38"/>
      <c r="I27" s="38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3" ht="15" x14ac:dyDescent="0.2">
      <c r="A28" s="41" t="str">
        <f>TabelaDeDespesasDePessoal11161865591317[[#This Row],[DESPESAS PRINCIPAIS]]</f>
        <v>Funcionários e Pro Labore</v>
      </c>
      <c r="B28" s="7">
        <v>0</v>
      </c>
      <c r="C28" s="9">
        <v>0</v>
      </c>
      <c r="D28" s="6">
        <f>TabelaDeDespesasDePessoal11161865591321252933374145[[#This Row],[ESTIMADO]]-TabelaDeDespesasDePessoal11161865591321252933374145[[#This Row],[REAL]]</f>
        <v>0</v>
      </c>
      <c r="E28" s="38"/>
      <c r="F28" s="38"/>
      <c r="G28" s="38"/>
      <c r="H28" s="38"/>
      <c r="I28" s="38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3" ht="15" x14ac:dyDescent="0.2">
      <c r="A29" s="41" t="str">
        <f>TabelaDeDespesasDePessoal11161865591317[[#This Row],[DESPESAS PRINCIPAIS]]</f>
        <v>Veículos (Manutenção e Combustível)</v>
      </c>
      <c r="B29" s="7">
        <v>0</v>
      </c>
      <c r="C29" s="9">
        <v>0</v>
      </c>
      <c r="D29" s="6">
        <f>TabelaDeDespesasDePessoal11161865591321252933374145[[#This Row],[ESTIMADO]]-TabelaDeDespesasDePessoal11161865591321252933374145[[#This Row],[REAL]]</f>
        <v>0</v>
      </c>
      <c r="E29" s="38"/>
      <c r="F29" s="38"/>
      <c r="G29" s="38"/>
      <c r="H29" s="38"/>
      <c r="I29" s="3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3" ht="15" x14ac:dyDescent="0.2">
      <c r="A30" s="49" t="s">
        <v>19</v>
      </c>
      <c r="B30" s="50">
        <f>SUBTOTAL(9,TabelaDeDespesasDePessoal11161865591321252933374145[ESTIMADO])</f>
        <v>0</v>
      </c>
      <c r="C30" s="50">
        <f>SUBTOTAL(9,TabelaDeDespesasDePessoal11161865591321252933374145[REAL])</f>
        <v>0</v>
      </c>
      <c r="D30" s="50">
        <f>SUBTOTAL(9,TabelaDeDespesasDePessoal11161865591321252933374145[DIFERENÇA])</f>
        <v>0</v>
      </c>
      <c r="E30" s="38"/>
      <c r="F30" s="38"/>
      <c r="G30" s="38"/>
      <c r="H30" s="38"/>
      <c r="I30" s="3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3" ht="15" x14ac:dyDescent="0.2">
      <c r="A31" s="38"/>
      <c r="B31" s="38"/>
      <c r="C31" s="38"/>
      <c r="D31" s="38"/>
      <c r="E31" s="38"/>
      <c r="F31" s="38"/>
      <c r="G31" s="38"/>
      <c r="H31" s="38"/>
      <c r="I31" s="3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15" x14ac:dyDescent="0.2">
      <c r="A32" s="38"/>
      <c r="B32" s="31">
        <f>$B$16</f>
        <v>2024</v>
      </c>
      <c r="C32" s="31">
        <f>$C$16</f>
        <v>2024</v>
      </c>
      <c r="D32" s="38"/>
      <c r="E32" s="38"/>
      <c r="F32" s="38"/>
      <c r="G32" s="38"/>
      <c r="H32" s="38"/>
      <c r="I32" s="3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522" s="3" customFormat="1" ht="15" x14ac:dyDescent="0.2">
      <c r="A33" s="48" t="s">
        <v>21</v>
      </c>
      <c r="B33" s="31" t="s">
        <v>1</v>
      </c>
      <c r="C33" s="31" t="s">
        <v>2</v>
      </c>
      <c r="D33" s="31" t="s">
        <v>3</v>
      </c>
      <c r="E33" s="38"/>
      <c r="F33" s="38"/>
      <c r="G33" s="38"/>
      <c r="H33" s="38"/>
      <c r="I33" s="3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</row>
    <row r="34" spans="1:522" s="3" customFormat="1" ht="15" x14ac:dyDescent="0.2">
      <c r="A34" s="41" t="str">
        <f>TabelaDeDespesasOperacionais7121462261014[[#This Row],[OUTRAS DESPESAS]]</f>
        <v>Energia Elétrica</v>
      </c>
      <c r="B34" s="10">
        <v>0</v>
      </c>
      <c r="C34" s="11">
        <v>0</v>
      </c>
      <c r="D34" s="51">
        <f>TabelaDeDespesasOperacionais7121462261018222630343842[[#This Row],[ESTIMADO]]-TabelaDeDespesasOperacionais7121462261018222630343842[[#This Row],[REAL]]</f>
        <v>0</v>
      </c>
      <c r="E34" s="38"/>
      <c r="F34" s="38"/>
      <c r="G34" s="38"/>
      <c r="H34" s="38"/>
      <c r="I34" s="38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</row>
    <row r="35" spans="1:522" s="3" customFormat="1" ht="16.5" customHeight="1" x14ac:dyDescent="0.2">
      <c r="A35" s="41" t="str">
        <f>TabelaDeDespesasOperacionais7121462261014[[#This Row],[OUTRAS DESPESAS]]</f>
        <v>Telefone e Internet</v>
      </c>
      <c r="B35" s="10">
        <v>0</v>
      </c>
      <c r="C35" s="11">
        <v>0</v>
      </c>
      <c r="D35" s="51">
        <f>TabelaDeDespesasOperacionais7121462261018222630343842[[#This Row],[ESTIMADO]]-TabelaDeDespesasOperacionais7121462261018222630343842[[#This Row],[REAL]]</f>
        <v>0</v>
      </c>
      <c r="E35" s="38"/>
      <c r="F35" s="38"/>
      <c r="G35" s="38"/>
      <c r="H35" s="38"/>
      <c r="I35" s="38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</row>
    <row r="36" spans="1:522" s="3" customFormat="1" ht="16.5" customHeight="1" x14ac:dyDescent="0.2">
      <c r="A36" s="41" t="str">
        <f>TabelaDeDespesasOperacionais7121462261014[[#This Row],[OUTRAS DESPESAS]]</f>
        <v>Água e Esgoto</v>
      </c>
      <c r="B36" s="10">
        <v>0</v>
      </c>
      <c r="C36" s="11">
        <v>0</v>
      </c>
      <c r="D36" s="51">
        <f>TabelaDeDespesasOperacionais7121462261018222630343842[[#This Row],[ESTIMADO]]-TabelaDeDespesasOperacionais7121462261018222630343842[[#This Row],[REAL]]</f>
        <v>0</v>
      </c>
      <c r="E36" s="38"/>
      <c r="F36" s="38"/>
      <c r="G36" s="38"/>
      <c r="H36" s="38"/>
      <c r="I36" s="38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</row>
    <row r="37" spans="1:522" s="3" customFormat="1" ht="16.5" customHeight="1" x14ac:dyDescent="0.2">
      <c r="A37" s="41" t="str">
        <f>TabelaDeDespesasOperacionais7121462261014[[#This Row],[OUTRAS DESPESAS]]</f>
        <v>Consultorias</v>
      </c>
      <c r="B37" s="10">
        <v>0</v>
      </c>
      <c r="C37" s="11">
        <v>0</v>
      </c>
      <c r="D37" s="51">
        <f>TabelaDeDespesasOperacionais7121462261018222630343842[[#This Row],[ESTIMADO]]-TabelaDeDespesasOperacionais7121462261018222630343842[[#This Row],[REAL]]</f>
        <v>0</v>
      </c>
      <c r="E37" s="38"/>
      <c r="F37" s="38"/>
      <c r="G37" s="38"/>
      <c r="H37" s="38"/>
      <c r="I37" s="38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</row>
    <row r="38" spans="1:522" s="3" customFormat="1" ht="16.5" customHeight="1" x14ac:dyDescent="0.2">
      <c r="A38" s="41" t="str">
        <f>TabelaDeDespesasOperacionais7121462261014[[#This Row],[OUTRAS DESPESAS]]</f>
        <v>Assistência Técnica</v>
      </c>
      <c r="B38" s="10">
        <v>0</v>
      </c>
      <c r="C38" s="11">
        <v>0</v>
      </c>
      <c r="D38" s="51">
        <f>TabelaDeDespesasOperacionais7121462261018222630343842[[#This Row],[ESTIMADO]]-TabelaDeDespesasOperacionais7121462261018222630343842[[#This Row],[REAL]]</f>
        <v>0</v>
      </c>
      <c r="E38" s="38"/>
      <c r="F38" s="38"/>
      <c r="G38" s="38"/>
      <c r="H38" s="38"/>
      <c r="I38" s="38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</row>
    <row r="39" spans="1:522" s="3" customFormat="1" ht="16.5" customHeight="1" x14ac:dyDescent="0.2">
      <c r="A39" s="41" t="str">
        <f>TabelaDeDespesasOperacionais7121462261014[[#This Row],[OUTRAS DESPESAS]]</f>
        <v>Sistema de Gestão</v>
      </c>
      <c r="B39" s="10">
        <v>0</v>
      </c>
      <c r="C39" s="11">
        <v>0</v>
      </c>
      <c r="D39" s="51">
        <f>TabelaDeDespesasOperacionais7121462261018222630343842[[#This Row],[ESTIMADO]]-TabelaDeDespesasOperacionais7121462261018222630343842[[#This Row],[REAL]]</f>
        <v>0</v>
      </c>
      <c r="E39" s="38"/>
      <c r="F39" s="38"/>
      <c r="G39" s="38"/>
      <c r="H39" s="38"/>
      <c r="I39" s="3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</row>
    <row r="40" spans="1:522" s="3" customFormat="1" ht="16.5" customHeight="1" x14ac:dyDescent="0.2">
      <c r="A40" s="41" t="str">
        <f>TabelaDeDespesasOperacionais7121462261014[[#This Row],[OUTRAS DESPESAS]]</f>
        <v>Marketing e Publicidade</v>
      </c>
      <c r="B40" s="10">
        <v>0</v>
      </c>
      <c r="C40" s="11">
        <v>0</v>
      </c>
      <c r="D40" s="51">
        <f>TabelaDeDespesasOperacionais7121462261018222630343842[[#This Row],[ESTIMADO]]-TabelaDeDespesasOperacionais7121462261018222630343842[[#This Row],[REAL]]</f>
        <v>0</v>
      </c>
      <c r="E40" s="38"/>
      <c r="F40" s="38"/>
      <c r="G40" s="38"/>
      <c r="H40" s="38"/>
      <c r="I40" s="38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</row>
    <row r="41" spans="1:522" s="3" customFormat="1" ht="16.5" customHeight="1" x14ac:dyDescent="0.2">
      <c r="A41" s="41" t="str">
        <f>TabelaDeDespesasOperacionais7121462261014[[#This Row],[OUTRAS DESPESAS]]</f>
        <v>Fretes, Seguros e Correios</v>
      </c>
      <c r="B41" s="10">
        <v>0</v>
      </c>
      <c r="C41" s="11">
        <v>0</v>
      </c>
      <c r="D41" s="51">
        <f>TabelaDeDespesasOperacionais7121462261018222630343842[[#This Row],[ESTIMADO]]-TabelaDeDespesasOperacionais7121462261018222630343842[[#This Row],[REAL]]</f>
        <v>0</v>
      </c>
      <c r="E41" s="38"/>
      <c r="F41" s="38"/>
      <c r="G41" s="38"/>
      <c r="H41" s="38"/>
      <c r="I41" s="3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</row>
    <row r="42" spans="1:522" s="3" customFormat="1" ht="16.5" customHeight="1" x14ac:dyDescent="0.2">
      <c r="A42" s="41" t="str">
        <f>TabelaDeDespesasOperacionais7121462261014[[#This Row],[OUTRAS DESPESAS]]</f>
        <v>Comissões</v>
      </c>
      <c r="B42" s="10">
        <v>0</v>
      </c>
      <c r="C42" s="11">
        <v>0</v>
      </c>
      <c r="D42" s="51">
        <f>TabelaDeDespesasOperacionais7121462261018222630343842[[#This Row],[ESTIMADO]]-TabelaDeDespesasOperacionais7121462261018222630343842[[#This Row],[REAL]]</f>
        <v>0</v>
      </c>
      <c r="E42" s="38"/>
      <c r="F42" s="38"/>
      <c r="G42" s="38"/>
      <c r="H42" s="38"/>
      <c r="I42" s="38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</row>
    <row r="43" spans="1:522" s="3" customFormat="1" ht="16.5" customHeight="1" x14ac:dyDescent="0.2">
      <c r="A43" s="41" t="str">
        <f>TabelaDeDespesasOperacionais7121462261014[[#This Row],[OUTRAS DESPESAS]]</f>
        <v>Empréstimos e Financiamentos</v>
      </c>
      <c r="B43" s="10">
        <v>0</v>
      </c>
      <c r="C43" s="11">
        <v>0</v>
      </c>
      <c r="D43" s="51">
        <f>TabelaDeDespesasOperacionais7121462261018222630343842[[#This Row],[ESTIMADO]]-TabelaDeDespesasOperacionais7121462261018222630343842[[#This Row],[REAL]]</f>
        <v>0</v>
      </c>
      <c r="E43" s="38"/>
      <c r="F43" s="38"/>
      <c r="G43" s="38"/>
      <c r="H43" s="38"/>
      <c r="I43" s="38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</row>
    <row r="44" spans="1:522" s="3" customFormat="1" ht="16.5" customHeight="1" x14ac:dyDescent="0.2">
      <c r="A44" s="41" t="str">
        <f>TabelaDeDespesasOperacionais7121462261014[[#This Row],[OUTRAS DESPESAS]]</f>
        <v>Impostos</v>
      </c>
      <c r="B44" s="10">
        <v>0</v>
      </c>
      <c r="C44" s="11">
        <v>0</v>
      </c>
      <c r="D44" s="51">
        <f>TabelaDeDespesasOperacionais7121462261018222630343842[[#This Row],[ESTIMADO]]-TabelaDeDespesasOperacionais7121462261018222630343842[[#This Row],[REAL]]</f>
        <v>0</v>
      </c>
      <c r="E44" s="38"/>
      <c r="F44" s="38"/>
      <c r="G44" s="38"/>
      <c r="H44" s="38"/>
      <c r="I44" s="38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</row>
    <row r="45" spans="1:522" s="3" customFormat="1" ht="16.5" customHeight="1" x14ac:dyDescent="0.2">
      <c r="A45" s="41" t="str">
        <f>TabelaDeDespesasOperacionais7121462261014[[#This Row],[OUTRAS DESPESAS]]</f>
        <v>Outros</v>
      </c>
      <c r="B45" s="10">
        <v>0</v>
      </c>
      <c r="C45" s="11">
        <v>0</v>
      </c>
      <c r="D45" s="51">
        <f>TabelaDeDespesasOperacionais7121462261018222630343842[[#This Row],[ESTIMADO]]-TabelaDeDespesasOperacionais7121462261018222630343842[[#This Row],[REAL]]</f>
        <v>0</v>
      </c>
      <c r="E45" s="38"/>
      <c r="F45" s="38"/>
      <c r="G45" s="38"/>
      <c r="H45" s="38"/>
      <c r="I45" s="38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</row>
    <row r="46" spans="1:522" s="3" customFormat="1" ht="16.5" customHeight="1" x14ac:dyDescent="0.2">
      <c r="A46" s="41" t="str">
        <f>TabelaDeDespesasOperacionais7121462261014[[#This Row],[OUTRAS DESPESAS]]</f>
        <v>Outros</v>
      </c>
      <c r="B46" s="10">
        <v>0</v>
      </c>
      <c r="C46" s="11">
        <v>0</v>
      </c>
      <c r="D46" s="51">
        <f>TabelaDeDespesasOperacionais7121462261018222630343842[[#This Row],[ESTIMADO]]-TabelaDeDespesasOperacionais7121462261018222630343842[[#This Row],[REAL]]</f>
        <v>0</v>
      </c>
      <c r="E46" s="38"/>
      <c r="F46" s="38"/>
      <c r="G46" s="38"/>
      <c r="H46" s="38"/>
      <c r="I46" s="3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</row>
    <row r="47" spans="1:522" s="3" customFormat="1" ht="16.5" customHeight="1" x14ac:dyDescent="0.2">
      <c r="A47" s="41" t="str">
        <f>TabelaDeDespesasOperacionais7121462261014[[#This Row],[OUTRAS DESPESAS]]</f>
        <v>Outros</v>
      </c>
      <c r="B47" s="10">
        <v>0</v>
      </c>
      <c r="C47" s="11">
        <v>0</v>
      </c>
      <c r="D47" s="51">
        <f>TabelaDeDespesasOperacionais7121462261018222630343842[[#This Row],[ESTIMADO]]-TabelaDeDespesasOperacionais7121462261018222630343842[[#This Row],[REAL]]</f>
        <v>0</v>
      </c>
      <c r="E47" s="38"/>
      <c r="F47" s="38"/>
      <c r="G47" s="38"/>
      <c r="H47" s="38"/>
      <c r="I47" s="38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</row>
    <row r="48" spans="1:522" s="3" customFormat="1" ht="16.5" customHeight="1" x14ac:dyDescent="0.2">
      <c r="A48" s="41" t="str">
        <f>TabelaDeDespesasOperacionais7121462261014[[#This Row],[OUTRAS DESPESAS]]</f>
        <v>Outros</v>
      </c>
      <c r="B48" s="10">
        <v>0</v>
      </c>
      <c r="C48" s="11">
        <v>0</v>
      </c>
      <c r="D48" s="51">
        <f>TabelaDeDespesasOperacionais7121462261018222630343842[[#This Row],[ESTIMADO]]-TabelaDeDespesasOperacionais7121462261018222630343842[[#This Row],[REAL]]</f>
        <v>0</v>
      </c>
      <c r="E48" s="38"/>
      <c r="F48" s="38"/>
      <c r="G48" s="38"/>
      <c r="H48" s="38"/>
      <c r="I48" s="3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</row>
    <row r="49" spans="1:522" s="3" customFormat="1" ht="16.5" customHeight="1" x14ac:dyDescent="0.2">
      <c r="A49" s="41" t="str">
        <f>TabelaDeDespesasOperacionais7121462261014[[#This Row],[OUTRAS DESPESAS]]</f>
        <v>Outros</v>
      </c>
      <c r="B49" s="10">
        <v>0</v>
      </c>
      <c r="C49" s="11">
        <v>0</v>
      </c>
      <c r="D49" s="51">
        <f>TabelaDeDespesasOperacionais7121462261018222630343842[[#This Row],[ESTIMADO]]-TabelaDeDespesasOperacionais7121462261018222630343842[[#This Row],[REAL]]</f>
        <v>0</v>
      </c>
      <c r="E49" s="38"/>
      <c r="F49" s="38"/>
      <c r="G49" s="38"/>
      <c r="H49" s="38"/>
      <c r="I49" s="3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</row>
    <row r="50" spans="1:522" s="3" customFormat="1" ht="16" customHeight="1" x14ac:dyDescent="0.2">
      <c r="A50" s="49" t="s">
        <v>22</v>
      </c>
      <c r="B50" s="50">
        <f>SUBTOTAL(9,TabelaDeDespesasOperacionais7121462261018222630343842[ESTIMADO])</f>
        <v>0</v>
      </c>
      <c r="C50" s="50">
        <f>SUBTOTAL(9,TabelaDeDespesasOperacionais7121462261018222630343842[REAL])</f>
        <v>0</v>
      </c>
      <c r="D50" s="50">
        <f>SUBTOTAL(9,TabelaDeDespesasOperacionais7121462261018222630343842[DIFERENÇA])</f>
        <v>0</v>
      </c>
      <c r="E50" s="38"/>
      <c r="F50" s="38"/>
      <c r="G50" s="38"/>
      <c r="H50" s="38"/>
      <c r="I50" s="38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</row>
    <row r="51" spans="1:522" ht="16" customHeight="1" x14ac:dyDescent="0.2">
      <c r="A51" s="4" t="s">
        <v>8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522" ht="16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522" ht="16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522" ht="16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522" ht="16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522" ht="16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522" ht="16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522" ht="16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522" ht="16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522" ht="16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522" ht="16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522" ht="16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522" ht="16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522" ht="16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6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6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6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6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6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6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6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6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6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6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6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6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6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6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6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6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6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6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6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6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6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6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6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6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6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6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6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6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6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6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6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6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6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6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6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6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6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6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6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6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6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6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6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6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6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6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6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6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6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6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6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6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6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6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6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6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6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6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6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6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6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6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6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6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6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6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6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6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6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6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6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6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6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6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6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6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6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6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6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6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6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6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6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6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6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6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6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6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6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6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6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6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6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6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6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6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6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6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6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6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6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6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6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6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6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6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6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6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6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6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6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6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6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6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6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6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6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6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6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6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6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6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6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6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6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6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6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6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6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6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6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6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6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6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6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6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6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6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6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6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6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6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6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6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6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6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6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6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6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6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6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6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6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6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6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6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6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6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6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6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6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6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6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6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6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6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6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6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6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6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6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6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6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6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6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6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6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6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6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6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6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6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6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6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6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6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6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6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6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6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6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6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6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6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6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6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6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6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6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6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6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6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6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6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6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6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6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6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6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6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6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6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6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6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6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6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6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6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6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6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6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6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6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6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6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6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6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6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6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6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6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6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6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6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6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6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6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6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6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6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6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6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6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6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6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6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6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6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6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6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6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6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6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6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6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6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6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6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6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6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6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6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6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6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6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6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6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6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6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6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6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6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6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6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6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6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6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6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6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6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6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6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6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6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6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6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6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6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6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6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6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6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6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6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6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6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6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6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6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6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6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6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6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6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6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6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6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6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6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6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6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6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6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6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6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6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6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6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6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6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6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6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6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6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6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6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6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6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6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6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6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6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6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6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6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6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6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6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6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6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6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6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6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6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6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6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6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6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6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6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6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6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6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6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6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6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6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6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6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6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6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6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6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6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6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6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6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6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6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6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6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6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6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6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6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6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6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6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6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6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6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6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6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6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6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6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6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6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6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6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6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6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6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6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6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6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6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6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6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6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6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6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6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6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6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6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6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6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6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6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6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6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6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6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6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6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6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6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6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6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6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6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6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6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6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6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6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6" customHeight="1" x14ac:dyDescent="0.2">
      <c r="A492"/>
      <c r="B492"/>
      <c r="C492"/>
      <c r="D492"/>
      <c r="E492"/>
      <c r="F492"/>
      <c r="G492"/>
      <c r="H492"/>
      <c r="I492"/>
      <c r="J492"/>
    </row>
    <row r="493" spans="1:23" ht="16" customHeight="1" x14ac:dyDescent="0.2">
      <c r="A493"/>
      <c r="B493"/>
      <c r="C493"/>
      <c r="D493"/>
      <c r="E493"/>
      <c r="F493"/>
      <c r="G493"/>
      <c r="H493"/>
      <c r="I493"/>
      <c r="J493"/>
    </row>
    <row r="494" spans="1:23" ht="16" customHeight="1" x14ac:dyDescent="0.2">
      <c r="A494"/>
      <c r="B494"/>
      <c r="C494"/>
      <c r="D494"/>
      <c r="E494"/>
      <c r="F494"/>
      <c r="G494"/>
      <c r="H494"/>
      <c r="I494"/>
      <c r="J494"/>
    </row>
    <row r="495" spans="1:23" ht="16" customHeight="1" x14ac:dyDescent="0.2">
      <c r="A495"/>
      <c r="B495"/>
      <c r="C495"/>
      <c r="D495"/>
      <c r="E495"/>
      <c r="F495"/>
      <c r="G495"/>
      <c r="H495"/>
      <c r="I495"/>
      <c r="J495"/>
    </row>
    <row r="496" spans="1:23" ht="16" customHeight="1" x14ac:dyDescent="0.2">
      <c r="A496"/>
      <c r="B496"/>
      <c r="C496"/>
      <c r="D496"/>
      <c r="E496"/>
      <c r="F496"/>
      <c r="G496"/>
      <c r="H496"/>
      <c r="I496"/>
      <c r="J496"/>
    </row>
    <row r="497" customFormat="1" ht="16" customHeight="1" x14ac:dyDescent="0.2"/>
    <row r="498" customFormat="1" ht="16" customHeight="1" x14ac:dyDescent="0.2"/>
    <row r="499" customFormat="1" ht="16" customHeight="1" x14ac:dyDescent="0.2"/>
    <row r="500" customFormat="1" ht="16" customHeight="1" x14ac:dyDescent="0.2"/>
    <row r="501" customFormat="1" ht="16" customHeight="1" x14ac:dyDescent="0.2"/>
    <row r="502" customFormat="1" ht="16" customHeight="1" x14ac:dyDescent="0.2"/>
    <row r="503" customFormat="1" ht="16" customHeight="1" x14ac:dyDescent="0.2"/>
    <row r="504" customFormat="1" ht="16" customHeight="1" x14ac:dyDescent="0.2"/>
    <row r="505" customFormat="1" ht="16" customHeight="1" x14ac:dyDescent="0.2"/>
    <row r="506" customFormat="1" ht="16" customHeight="1" x14ac:dyDescent="0.2"/>
    <row r="507" customFormat="1" ht="16" customHeight="1" x14ac:dyDescent="0.2"/>
    <row r="508" customFormat="1" ht="16" customHeight="1" x14ac:dyDescent="0.2"/>
    <row r="509" customFormat="1" ht="16" customHeight="1" x14ac:dyDescent="0.2"/>
    <row r="510" customFormat="1" ht="16" customHeight="1" x14ac:dyDescent="0.2"/>
    <row r="511" customFormat="1" ht="16" customHeight="1" x14ac:dyDescent="0.2"/>
    <row r="512" customFormat="1" ht="16" customHeight="1" x14ac:dyDescent="0.2"/>
    <row r="513" customFormat="1" ht="16" customHeight="1" x14ac:dyDescent="0.2"/>
    <row r="514" customFormat="1" ht="16" customHeight="1" x14ac:dyDescent="0.2"/>
    <row r="515" customFormat="1" ht="16" customHeight="1" x14ac:dyDescent="0.2"/>
    <row r="516" customFormat="1" ht="16" customHeight="1" x14ac:dyDescent="0.2"/>
    <row r="517" customFormat="1" ht="16" customHeight="1" x14ac:dyDescent="0.2"/>
    <row r="518" customFormat="1" ht="16" customHeight="1" x14ac:dyDescent="0.2"/>
    <row r="519" customFormat="1" ht="16" customHeight="1" x14ac:dyDescent="0.2"/>
    <row r="520" customFormat="1" ht="16" customHeight="1" x14ac:dyDescent="0.2"/>
    <row r="521" customFormat="1" ht="16" customHeight="1" x14ac:dyDescent="0.2"/>
    <row r="522" customFormat="1" ht="16" customHeight="1" x14ac:dyDescent="0.2"/>
    <row r="523" customFormat="1" ht="16" customHeight="1" x14ac:dyDescent="0.2"/>
    <row r="524" customFormat="1" ht="16" customHeight="1" x14ac:dyDescent="0.2"/>
    <row r="525" customFormat="1" ht="16" customHeight="1" x14ac:dyDescent="0.2"/>
    <row r="526" customFormat="1" ht="16" customHeight="1" x14ac:dyDescent="0.2"/>
    <row r="527" customFormat="1" ht="16" customHeight="1" x14ac:dyDescent="0.2"/>
    <row r="528" customFormat="1" ht="16" customHeight="1" x14ac:dyDescent="0.2"/>
    <row r="529" customFormat="1" ht="16" customHeight="1" x14ac:dyDescent="0.2"/>
    <row r="530" customFormat="1" ht="16" customHeight="1" x14ac:dyDescent="0.2"/>
    <row r="531" customFormat="1" ht="16" customHeight="1" x14ac:dyDescent="0.2"/>
    <row r="532" customFormat="1" ht="16" customHeight="1" x14ac:dyDescent="0.2"/>
    <row r="533" customFormat="1" ht="16" customHeight="1" x14ac:dyDescent="0.2"/>
    <row r="534" customFormat="1" ht="16" customHeight="1" x14ac:dyDescent="0.2"/>
    <row r="535" customFormat="1" ht="16" customHeight="1" x14ac:dyDescent="0.2"/>
    <row r="536" customFormat="1" ht="16" customHeight="1" x14ac:dyDescent="0.2"/>
    <row r="537" customFormat="1" ht="16" customHeight="1" x14ac:dyDescent="0.2"/>
    <row r="538" customFormat="1" ht="16" customHeight="1" x14ac:dyDescent="0.2"/>
    <row r="539" customFormat="1" ht="16" customHeight="1" x14ac:dyDescent="0.2"/>
    <row r="540" customFormat="1" ht="16" customHeight="1" x14ac:dyDescent="0.2"/>
    <row r="541" customFormat="1" ht="16" customHeight="1" x14ac:dyDescent="0.2"/>
    <row r="542" customFormat="1" ht="16" customHeight="1" x14ac:dyDescent="0.2"/>
    <row r="543" customFormat="1" ht="16" customHeight="1" x14ac:dyDescent="0.2"/>
    <row r="544" customFormat="1" ht="16" customHeight="1" x14ac:dyDescent="0.2"/>
    <row r="545" customFormat="1" ht="16" customHeight="1" x14ac:dyDescent="0.2"/>
    <row r="546" customFormat="1" ht="16" customHeight="1" x14ac:dyDescent="0.2"/>
    <row r="547" customFormat="1" ht="16" customHeight="1" x14ac:dyDescent="0.2"/>
    <row r="548" customFormat="1" ht="16" customHeight="1" x14ac:dyDescent="0.2"/>
    <row r="549" customFormat="1" ht="16" customHeight="1" x14ac:dyDescent="0.2"/>
    <row r="550" customFormat="1" ht="16" customHeight="1" x14ac:dyDescent="0.2"/>
    <row r="551" customFormat="1" ht="16" customHeight="1" x14ac:dyDescent="0.2"/>
    <row r="552" customFormat="1" ht="16" customHeight="1" x14ac:dyDescent="0.2"/>
    <row r="553" customFormat="1" ht="16" customHeight="1" x14ac:dyDescent="0.2"/>
    <row r="554" customFormat="1" ht="16" customHeight="1" x14ac:dyDescent="0.2"/>
    <row r="555" customFormat="1" ht="16" customHeight="1" x14ac:dyDescent="0.2"/>
    <row r="556" customFormat="1" ht="16" customHeight="1" x14ac:dyDescent="0.2"/>
    <row r="557" customFormat="1" ht="16" customHeight="1" x14ac:dyDescent="0.2"/>
    <row r="558" customFormat="1" ht="16" customHeight="1" x14ac:dyDescent="0.2"/>
    <row r="559" customFormat="1" ht="16" customHeight="1" x14ac:dyDescent="0.2"/>
    <row r="560" customFormat="1" ht="16" customHeight="1" x14ac:dyDescent="0.2"/>
    <row r="561" customFormat="1" ht="16" customHeight="1" x14ac:dyDescent="0.2"/>
    <row r="562" customFormat="1" ht="16" customHeight="1" x14ac:dyDescent="0.2"/>
    <row r="563" customFormat="1" ht="16" customHeight="1" x14ac:dyDescent="0.2"/>
    <row r="564" customFormat="1" ht="16" customHeight="1" x14ac:dyDescent="0.2"/>
    <row r="565" customFormat="1" ht="16" customHeight="1" x14ac:dyDescent="0.2"/>
    <row r="566" customFormat="1" ht="16" customHeight="1" x14ac:dyDescent="0.2"/>
    <row r="567" customFormat="1" ht="16" customHeight="1" x14ac:dyDescent="0.2"/>
    <row r="568" customFormat="1" ht="16" customHeight="1" x14ac:dyDescent="0.2"/>
    <row r="569" customFormat="1" ht="16" customHeight="1" x14ac:dyDescent="0.2"/>
    <row r="570" customFormat="1" ht="16" customHeight="1" x14ac:dyDescent="0.2"/>
    <row r="571" customFormat="1" ht="16" customHeight="1" x14ac:dyDescent="0.2"/>
    <row r="572" customFormat="1" ht="16" customHeight="1" x14ac:dyDescent="0.2"/>
    <row r="573" customFormat="1" ht="16" customHeight="1" x14ac:dyDescent="0.2"/>
    <row r="574" customFormat="1" ht="16" customHeight="1" x14ac:dyDescent="0.2"/>
    <row r="575" customFormat="1" ht="16" customHeight="1" x14ac:dyDescent="0.2"/>
    <row r="576" customFormat="1" ht="16" customHeight="1" x14ac:dyDescent="0.2"/>
    <row r="577" customFormat="1" ht="16" customHeight="1" x14ac:dyDescent="0.2"/>
    <row r="578" customFormat="1" ht="16" customHeight="1" x14ac:dyDescent="0.2"/>
    <row r="579" customFormat="1" ht="16" customHeight="1" x14ac:dyDescent="0.2"/>
    <row r="580" customFormat="1" ht="16" customHeight="1" x14ac:dyDescent="0.2"/>
    <row r="581" customFormat="1" ht="16" customHeight="1" x14ac:dyDescent="0.2"/>
    <row r="582" customFormat="1" ht="16" customHeight="1" x14ac:dyDescent="0.2"/>
    <row r="583" customFormat="1" ht="16" customHeight="1" x14ac:dyDescent="0.2"/>
    <row r="584" customFormat="1" ht="16" customHeight="1" x14ac:dyDescent="0.2"/>
    <row r="585" customFormat="1" ht="16" customHeight="1" x14ac:dyDescent="0.2"/>
    <row r="586" customFormat="1" ht="16" customHeight="1" x14ac:dyDescent="0.2"/>
    <row r="587" customFormat="1" ht="16" customHeight="1" x14ac:dyDescent="0.2"/>
    <row r="588" customFormat="1" ht="16" customHeight="1" x14ac:dyDescent="0.2"/>
    <row r="589" customFormat="1" ht="16" customHeight="1" x14ac:dyDescent="0.2"/>
    <row r="590" customFormat="1" ht="16" customHeight="1" x14ac:dyDescent="0.2"/>
    <row r="591" customFormat="1" ht="16" customHeight="1" x14ac:dyDescent="0.2"/>
    <row r="592" customFormat="1" ht="16" customHeight="1" x14ac:dyDescent="0.2"/>
    <row r="593" customFormat="1" ht="16" customHeight="1" x14ac:dyDescent="0.2"/>
    <row r="594" customFormat="1" ht="16" customHeight="1" x14ac:dyDescent="0.2"/>
    <row r="595" customFormat="1" ht="16" customHeight="1" x14ac:dyDescent="0.2"/>
    <row r="596" customFormat="1" ht="16" customHeight="1" x14ac:dyDescent="0.2"/>
    <row r="597" customFormat="1" ht="16" customHeight="1" x14ac:dyDescent="0.2"/>
    <row r="598" customFormat="1" ht="16" customHeight="1" x14ac:dyDescent="0.2"/>
    <row r="599" customFormat="1" ht="16" customHeight="1" x14ac:dyDescent="0.2"/>
    <row r="600" customFormat="1" ht="16" customHeight="1" x14ac:dyDescent="0.2"/>
    <row r="601" customFormat="1" ht="16" customHeight="1" x14ac:dyDescent="0.2"/>
    <row r="602" customFormat="1" ht="16" customHeight="1" x14ac:dyDescent="0.2"/>
    <row r="603" customFormat="1" ht="16" customHeight="1" x14ac:dyDescent="0.2"/>
    <row r="604" customFormat="1" ht="16" customHeight="1" x14ac:dyDescent="0.2"/>
    <row r="605" customFormat="1" ht="16" customHeight="1" x14ac:dyDescent="0.2"/>
    <row r="606" customFormat="1" ht="16" customHeight="1" x14ac:dyDescent="0.2"/>
    <row r="607" customFormat="1" ht="16" customHeight="1" x14ac:dyDescent="0.2"/>
    <row r="608" customFormat="1" ht="16" customHeight="1" x14ac:dyDescent="0.2"/>
    <row r="609" customFormat="1" ht="16" customHeight="1" x14ac:dyDescent="0.2"/>
    <row r="610" customFormat="1" ht="16" customHeight="1" x14ac:dyDescent="0.2"/>
    <row r="611" customFormat="1" ht="16" customHeight="1" x14ac:dyDescent="0.2"/>
    <row r="612" customFormat="1" ht="16" customHeight="1" x14ac:dyDescent="0.2"/>
    <row r="613" customFormat="1" ht="16" customHeight="1" x14ac:dyDescent="0.2"/>
    <row r="614" customFormat="1" ht="16" customHeight="1" x14ac:dyDescent="0.2"/>
    <row r="615" customFormat="1" ht="16" customHeight="1" x14ac:dyDescent="0.2"/>
    <row r="616" customFormat="1" ht="16" customHeight="1" x14ac:dyDescent="0.2"/>
    <row r="617" customFormat="1" ht="16" customHeight="1" x14ac:dyDescent="0.2"/>
    <row r="618" customFormat="1" ht="16" customHeight="1" x14ac:dyDescent="0.2"/>
    <row r="619" customFormat="1" ht="16" customHeight="1" x14ac:dyDescent="0.2"/>
    <row r="620" customFormat="1" ht="16" customHeight="1" x14ac:dyDescent="0.2"/>
    <row r="621" customFormat="1" ht="16" customHeight="1" x14ac:dyDescent="0.2"/>
    <row r="622" customFormat="1" ht="16" customHeight="1" x14ac:dyDescent="0.2"/>
    <row r="623" customFormat="1" ht="16" customHeight="1" x14ac:dyDescent="0.2"/>
    <row r="624" customFormat="1" ht="16" customHeight="1" x14ac:dyDescent="0.2"/>
    <row r="625" customFormat="1" ht="16" customHeight="1" x14ac:dyDescent="0.2"/>
    <row r="626" customFormat="1" ht="16" customHeight="1" x14ac:dyDescent="0.2"/>
    <row r="627" customFormat="1" ht="16" customHeight="1" x14ac:dyDescent="0.2"/>
    <row r="628" customFormat="1" ht="16" customHeight="1" x14ac:dyDescent="0.2"/>
    <row r="629" customFormat="1" ht="16" customHeight="1" x14ac:dyDescent="0.2"/>
    <row r="630" customFormat="1" ht="16" customHeight="1" x14ac:dyDescent="0.2"/>
    <row r="631" customFormat="1" ht="16" customHeight="1" x14ac:dyDescent="0.2"/>
    <row r="632" customFormat="1" ht="16" customHeight="1" x14ac:dyDescent="0.2"/>
    <row r="633" customFormat="1" ht="16" customHeight="1" x14ac:dyDescent="0.2"/>
    <row r="634" customFormat="1" ht="16" customHeight="1" x14ac:dyDescent="0.2"/>
    <row r="635" customFormat="1" ht="16" customHeight="1" x14ac:dyDescent="0.2"/>
    <row r="636" customFormat="1" ht="16" customHeight="1" x14ac:dyDescent="0.2"/>
    <row r="637" customFormat="1" ht="16" customHeight="1" x14ac:dyDescent="0.2"/>
    <row r="638" customFormat="1" ht="16" customHeight="1" x14ac:dyDescent="0.2"/>
    <row r="639" customFormat="1" ht="16" customHeight="1" x14ac:dyDescent="0.2"/>
    <row r="640" customFormat="1" ht="16" customHeight="1" x14ac:dyDescent="0.2"/>
    <row r="641" customFormat="1" ht="16" customHeight="1" x14ac:dyDescent="0.2"/>
    <row r="642" customFormat="1" ht="16" customHeight="1" x14ac:dyDescent="0.2"/>
    <row r="643" customFormat="1" ht="16" customHeight="1" x14ac:dyDescent="0.2"/>
    <row r="644" customFormat="1" ht="16" customHeight="1" x14ac:dyDescent="0.2"/>
    <row r="645" customFormat="1" ht="16" customHeight="1" x14ac:dyDescent="0.2"/>
    <row r="646" customFormat="1" ht="16" customHeight="1" x14ac:dyDescent="0.2"/>
    <row r="647" customFormat="1" ht="16" customHeight="1" x14ac:dyDescent="0.2"/>
    <row r="648" customFormat="1" ht="16" customHeight="1" x14ac:dyDescent="0.2"/>
    <row r="649" customFormat="1" ht="16" customHeight="1" x14ac:dyDescent="0.2"/>
    <row r="650" customFormat="1" ht="16" customHeight="1" x14ac:dyDescent="0.2"/>
    <row r="651" customFormat="1" ht="16" customHeight="1" x14ac:dyDescent="0.2"/>
    <row r="652" customFormat="1" ht="16" customHeight="1" x14ac:dyDescent="0.2"/>
    <row r="653" customFormat="1" ht="16" customHeight="1" x14ac:dyDescent="0.2"/>
    <row r="654" customFormat="1" ht="16" customHeight="1" x14ac:dyDescent="0.2"/>
    <row r="655" customFormat="1" ht="16" customHeight="1" x14ac:dyDescent="0.2"/>
    <row r="656" customFormat="1" ht="16" customHeight="1" x14ac:dyDescent="0.2"/>
    <row r="657" customFormat="1" ht="16" customHeight="1" x14ac:dyDescent="0.2"/>
    <row r="658" customFormat="1" ht="16" customHeight="1" x14ac:dyDescent="0.2"/>
    <row r="659" customFormat="1" ht="16" customHeight="1" x14ac:dyDescent="0.2"/>
    <row r="660" customFormat="1" ht="16" customHeight="1" x14ac:dyDescent="0.2"/>
    <row r="661" customFormat="1" ht="16" customHeight="1" x14ac:dyDescent="0.2"/>
    <row r="662" customFormat="1" ht="16" customHeight="1" x14ac:dyDescent="0.2"/>
    <row r="663" customFormat="1" ht="16" customHeight="1" x14ac:dyDescent="0.2"/>
    <row r="664" customFormat="1" ht="16" customHeight="1" x14ac:dyDescent="0.2"/>
    <row r="665" customFormat="1" ht="16" customHeight="1" x14ac:dyDescent="0.2"/>
    <row r="666" customFormat="1" ht="16" customHeight="1" x14ac:dyDescent="0.2"/>
    <row r="667" customFormat="1" ht="16" customHeight="1" x14ac:dyDescent="0.2"/>
    <row r="668" customFormat="1" ht="16" customHeight="1" x14ac:dyDescent="0.2"/>
    <row r="669" customFormat="1" ht="16" customHeight="1" x14ac:dyDescent="0.2"/>
    <row r="670" customFormat="1" ht="16" customHeight="1" x14ac:dyDescent="0.2"/>
    <row r="671" customFormat="1" ht="16" customHeight="1" x14ac:dyDescent="0.2"/>
    <row r="672" customFormat="1" ht="16" customHeight="1" x14ac:dyDescent="0.2"/>
    <row r="673" customFormat="1" ht="16" customHeight="1" x14ac:dyDescent="0.2"/>
    <row r="674" customFormat="1" ht="16" customHeight="1" x14ac:dyDescent="0.2"/>
    <row r="675" customFormat="1" ht="16" customHeight="1" x14ac:dyDescent="0.2"/>
    <row r="676" customFormat="1" ht="16" customHeight="1" x14ac:dyDescent="0.2"/>
    <row r="677" customFormat="1" ht="16" customHeight="1" x14ac:dyDescent="0.2"/>
    <row r="678" customFormat="1" ht="16" customHeight="1" x14ac:dyDescent="0.2"/>
    <row r="679" customFormat="1" ht="16" customHeight="1" x14ac:dyDescent="0.2"/>
    <row r="680" customFormat="1" ht="16" customHeight="1" x14ac:dyDescent="0.2"/>
    <row r="681" customFormat="1" ht="16" customHeight="1" x14ac:dyDescent="0.2"/>
    <row r="682" customFormat="1" ht="16" customHeight="1" x14ac:dyDescent="0.2"/>
    <row r="683" customFormat="1" ht="16" customHeight="1" x14ac:dyDescent="0.2"/>
    <row r="684" customFormat="1" ht="16" customHeight="1" x14ac:dyDescent="0.2"/>
    <row r="685" customFormat="1" ht="16" customHeight="1" x14ac:dyDescent="0.2"/>
    <row r="686" customFormat="1" ht="16" customHeight="1" x14ac:dyDescent="0.2"/>
    <row r="687" customFormat="1" ht="16" customHeight="1" x14ac:dyDescent="0.2"/>
    <row r="688" customFormat="1" ht="16" customHeight="1" x14ac:dyDescent="0.2"/>
    <row r="689" customFormat="1" ht="16" customHeight="1" x14ac:dyDescent="0.2"/>
    <row r="690" customFormat="1" ht="16" customHeight="1" x14ac:dyDescent="0.2"/>
    <row r="691" customFormat="1" ht="16" customHeight="1" x14ac:dyDescent="0.2"/>
    <row r="692" customFormat="1" ht="16" customHeight="1" x14ac:dyDescent="0.2"/>
    <row r="693" customFormat="1" ht="16" customHeight="1" x14ac:dyDescent="0.2"/>
    <row r="694" customFormat="1" ht="16" customHeight="1" x14ac:dyDescent="0.2"/>
    <row r="695" customFormat="1" ht="16" customHeight="1" x14ac:dyDescent="0.2"/>
    <row r="696" customFormat="1" ht="16" customHeight="1" x14ac:dyDescent="0.2"/>
    <row r="697" customFormat="1" ht="16" customHeight="1" x14ac:dyDescent="0.2"/>
    <row r="698" customFormat="1" ht="16" customHeight="1" x14ac:dyDescent="0.2"/>
    <row r="699" customFormat="1" ht="16" customHeight="1" x14ac:dyDescent="0.2"/>
    <row r="700" customFormat="1" ht="16" customHeight="1" x14ac:dyDescent="0.2"/>
    <row r="701" customFormat="1" ht="16" customHeight="1" x14ac:dyDescent="0.2"/>
    <row r="702" customFormat="1" ht="16" customHeight="1" x14ac:dyDescent="0.2"/>
    <row r="703" customFormat="1" ht="16" customHeight="1" x14ac:dyDescent="0.2"/>
    <row r="704" customFormat="1" ht="16" customHeight="1" x14ac:dyDescent="0.2"/>
    <row r="705" customFormat="1" ht="16" customHeight="1" x14ac:dyDescent="0.2"/>
    <row r="706" customFormat="1" ht="16" customHeight="1" x14ac:dyDescent="0.2"/>
    <row r="707" customFormat="1" ht="16" customHeight="1" x14ac:dyDescent="0.2"/>
    <row r="708" customFormat="1" ht="16" customHeight="1" x14ac:dyDescent="0.2"/>
    <row r="709" customFormat="1" ht="16" customHeight="1" x14ac:dyDescent="0.2"/>
    <row r="710" customFormat="1" ht="16" customHeight="1" x14ac:dyDescent="0.2"/>
    <row r="711" customFormat="1" ht="16" customHeight="1" x14ac:dyDescent="0.2"/>
    <row r="712" customFormat="1" ht="16" customHeight="1" x14ac:dyDescent="0.2"/>
    <row r="713" customFormat="1" ht="16" customHeight="1" x14ac:dyDescent="0.2"/>
    <row r="714" customFormat="1" ht="16" customHeight="1" x14ac:dyDescent="0.2"/>
    <row r="715" customFormat="1" ht="16" customHeight="1" x14ac:dyDescent="0.2"/>
    <row r="716" customFormat="1" ht="16" customHeight="1" x14ac:dyDescent="0.2"/>
    <row r="717" customFormat="1" ht="16" customHeight="1" x14ac:dyDescent="0.2"/>
    <row r="718" customFormat="1" ht="16" customHeight="1" x14ac:dyDescent="0.2"/>
    <row r="719" customFormat="1" ht="16" customHeight="1" x14ac:dyDescent="0.2"/>
    <row r="720" customFormat="1" ht="16" customHeight="1" x14ac:dyDescent="0.2"/>
    <row r="721" customFormat="1" ht="16" customHeight="1" x14ac:dyDescent="0.2"/>
    <row r="722" customFormat="1" ht="16" customHeight="1" x14ac:dyDescent="0.2"/>
    <row r="723" customFormat="1" ht="16" customHeight="1" x14ac:dyDescent="0.2"/>
    <row r="724" customFormat="1" ht="16" customHeight="1" x14ac:dyDescent="0.2"/>
    <row r="725" customFormat="1" ht="16" customHeight="1" x14ac:dyDescent="0.2"/>
    <row r="726" customFormat="1" ht="16" customHeight="1" x14ac:dyDescent="0.2"/>
    <row r="727" customFormat="1" ht="16" customHeight="1" x14ac:dyDescent="0.2"/>
    <row r="728" customFormat="1" ht="16" customHeight="1" x14ac:dyDescent="0.2"/>
    <row r="729" customFormat="1" ht="16" customHeight="1" x14ac:dyDescent="0.2"/>
    <row r="730" customFormat="1" ht="16" customHeight="1" x14ac:dyDescent="0.2"/>
    <row r="731" customFormat="1" ht="16" customHeight="1" x14ac:dyDescent="0.2"/>
    <row r="732" customFormat="1" ht="16" customHeight="1" x14ac:dyDescent="0.2"/>
    <row r="733" customFormat="1" ht="16" customHeight="1" x14ac:dyDescent="0.2"/>
    <row r="734" customFormat="1" ht="16" customHeight="1" x14ac:dyDescent="0.2"/>
    <row r="735" customFormat="1" ht="16" customHeight="1" x14ac:dyDescent="0.2"/>
    <row r="736" customFormat="1" ht="16" customHeight="1" x14ac:dyDescent="0.2"/>
    <row r="737" customFormat="1" ht="16" customHeight="1" x14ac:dyDescent="0.2"/>
    <row r="738" customFormat="1" ht="16" customHeight="1" x14ac:dyDescent="0.2"/>
    <row r="739" customFormat="1" ht="16" customHeight="1" x14ac:dyDescent="0.2"/>
    <row r="740" customFormat="1" ht="16" customHeight="1" x14ac:dyDescent="0.2"/>
    <row r="741" customFormat="1" ht="16" customHeight="1" x14ac:dyDescent="0.2"/>
    <row r="742" customFormat="1" ht="16" customHeight="1" x14ac:dyDescent="0.2"/>
    <row r="743" customFormat="1" ht="16" customHeight="1" x14ac:dyDescent="0.2"/>
    <row r="744" customFormat="1" ht="16" customHeight="1" x14ac:dyDescent="0.2"/>
    <row r="745" customFormat="1" ht="16" customHeight="1" x14ac:dyDescent="0.2"/>
    <row r="746" customFormat="1" ht="16" customHeight="1" x14ac:dyDescent="0.2"/>
    <row r="747" customFormat="1" ht="16" customHeight="1" x14ac:dyDescent="0.2"/>
    <row r="748" customFormat="1" ht="16" customHeight="1" x14ac:dyDescent="0.2"/>
    <row r="749" customFormat="1" ht="16" customHeight="1" x14ac:dyDescent="0.2"/>
    <row r="750" customFormat="1" ht="16" customHeight="1" x14ac:dyDescent="0.2"/>
    <row r="751" customFormat="1" ht="16" customHeight="1" x14ac:dyDescent="0.2"/>
    <row r="752" customFormat="1" ht="16" customHeight="1" x14ac:dyDescent="0.2"/>
    <row r="753" customFormat="1" ht="16" customHeight="1" x14ac:dyDescent="0.2"/>
    <row r="754" customFormat="1" ht="16" customHeight="1" x14ac:dyDescent="0.2"/>
    <row r="755" customFormat="1" ht="16" customHeight="1" x14ac:dyDescent="0.2"/>
    <row r="756" customFormat="1" ht="16" customHeight="1" x14ac:dyDescent="0.2"/>
    <row r="757" customFormat="1" ht="16" customHeight="1" x14ac:dyDescent="0.2"/>
    <row r="758" customFormat="1" ht="16" customHeight="1" x14ac:dyDescent="0.2"/>
    <row r="759" customFormat="1" ht="16" customHeight="1" x14ac:dyDescent="0.2"/>
    <row r="760" customFormat="1" ht="16" customHeight="1" x14ac:dyDescent="0.2"/>
    <row r="761" customFormat="1" ht="16" customHeight="1" x14ac:dyDescent="0.2"/>
    <row r="762" customFormat="1" ht="16" customHeight="1" x14ac:dyDescent="0.2"/>
    <row r="763" customFormat="1" ht="16" customHeight="1" x14ac:dyDescent="0.2"/>
    <row r="764" customFormat="1" ht="16" customHeight="1" x14ac:dyDescent="0.2"/>
    <row r="765" customFormat="1" ht="16" customHeight="1" x14ac:dyDescent="0.2"/>
    <row r="766" customFormat="1" ht="16" customHeight="1" x14ac:dyDescent="0.2"/>
    <row r="767" customFormat="1" ht="16" customHeight="1" x14ac:dyDescent="0.2"/>
    <row r="768" customFormat="1" ht="16" customHeight="1" x14ac:dyDescent="0.2"/>
    <row r="769" customFormat="1" ht="16" customHeight="1" x14ac:dyDescent="0.2"/>
    <row r="770" customFormat="1" ht="16" customHeight="1" x14ac:dyDescent="0.2"/>
    <row r="771" customFormat="1" ht="16" customHeight="1" x14ac:dyDescent="0.2"/>
    <row r="772" customFormat="1" ht="16" customHeight="1" x14ac:dyDescent="0.2"/>
    <row r="773" customFormat="1" ht="16" customHeight="1" x14ac:dyDescent="0.2"/>
    <row r="774" customFormat="1" ht="16" customHeight="1" x14ac:dyDescent="0.2"/>
    <row r="775" customFormat="1" ht="16" customHeight="1" x14ac:dyDescent="0.2"/>
    <row r="776" customFormat="1" ht="16" customHeight="1" x14ac:dyDescent="0.2"/>
    <row r="777" customFormat="1" ht="16" customHeight="1" x14ac:dyDescent="0.2"/>
    <row r="778" customFormat="1" ht="16" customHeight="1" x14ac:dyDescent="0.2"/>
    <row r="779" customFormat="1" ht="16" customHeight="1" x14ac:dyDescent="0.2"/>
    <row r="780" customFormat="1" ht="16" customHeight="1" x14ac:dyDescent="0.2"/>
    <row r="781" customFormat="1" ht="16" customHeight="1" x14ac:dyDescent="0.2"/>
    <row r="782" customFormat="1" ht="16" customHeight="1" x14ac:dyDescent="0.2"/>
    <row r="783" customFormat="1" ht="16" customHeight="1" x14ac:dyDescent="0.2"/>
    <row r="784" customFormat="1" ht="16" customHeight="1" x14ac:dyDescent="0.2"/>
    <row r="785" customFormat="1" ht="16" customHeight="1" x14ac:dyDescent="0.2"/>
    <row r="786" customFormat="1" ht="16" customHeight="1" x14ac:dyDescent="0.2"/>
    <row r="787" customFormat="1" ht="16" customHeight="1" x14ac:dyDescent="0.2"/>
    <row r="788" customFormat="1" ht="16" customHeight="1" x14ac:dyDescent="0.2"/>
    <row r="789" customFormat="1" ht="16" customHeight="1" x14ac:dyDescent="0.2"/>
    <row r="790" customFormat="1" ht="16" customHeight="1" x14ac:dyDescent="0.2"/>
    <row r="791" customFormat="1" ht="16" customHeight="1" x14ac:dyDescent="0.2"/>
    <row r="792" customFormat="1" ht="16" customHeight="1" x14ac:dyDescent="0.2"/>
    <row r="793" customFormat="1" ht="16" customHeight="1" x14ac:dyDescent="0.2"/>
    <row r="794" customFormat="1" ht="16" customHeight="1" x14ac:dyDescent="0.2"/>
    <row r="795" customFormat="1" ht="16" customHeight="1" x14ac:dyDescent="0.2"/>
    <row r="796" customFormat="1" ht="16" customHeight="1" x14ac:dyDescent="0.2"/>
    <row r="797" customFormat="1" ht="16" customHeight="1" x14ac:dyDescent="0.2"/>
    <row r="798" customFormat="1" ht="16" customHeight="1" x14ac:dyDescent="0.2"/>
    <row r="799" customFormat="1" ht="16" customHeight="1" x14ac:dyDescent="0.2"/>
    <row r="800" customFormat="1" ht="16" customHeight="1" x14ac:dyDescent="0.2"/>
    <row r="801" customFormat="1" ht="16" customHeight="1" x14ac:dyDescent="0.2"/>
    <row r="802" customFormat="1" ht="16" customHeight="1" x14ac:dyDescent="0.2"/>
    <row r="803" customFormat="1" ht="16" customHeight="1" x14ac:dyDescent="0.2"/>
    <row r="804" customFormat="1" ht="16" customHeight="1" x14ac:dyDescent="0.2"/>
    <row r="805" customFormat="1" ht="16" customHeight="1" x14ac:dyDescent="0.2"/>
    <row r="806" customFormat="1" ht="16" customHeight="1" x14ac:dyDescent="0.2"/>
    <row r="807" customFormat="1" ht="16" customHeight="1" x14ac:dyDescent="0.2"/>
    <row r="808" customFormat="1" ht="16" customHeight="1" x14ac:dyDescent="0.2"/>
    <row r="809" customFormat="1" ht="16" customHeight="1" x14ac:dyDescent="0.2"/>
    <row r="810" customFormat="1" ht="16" customHeight="1" x14ac:dyDescent="0.2"/>
    <row r="811" customFormat="1" ht="16" customHeight="1" x14ac:dyDescent="0.2"/>
    <row r="812" customFormat="1" ht="16" customHeight="1" x14ac:dyDescent="0.2"/>
    <row r="813" customFormat="1" ht="16" customHeight="1" x14ac:dyDescent="0.2"/>
    <row r="814" customFormat="1" ht="16" customHeight="1" x14ac:dyDescent="0.2"/>
    <row r="815" customFormat="1" ht="16" customHeight="1" x14ac:dyDescent="0.2"/>
    <row r="816" customFormat="1" ht="16" customHeight="1" x14ac:dyDescent="0.2"/>
    <row r="817" customFormat="1" ht="16" customHeight="1" x14ac:dyDescent="0.2"/>
    <row r="818" customFormat="1" ht="16" customHeight="1" x14ac:dyDescent="0.2"/>
    <row r="819" customFormat="1" ht="16" customHeight="1" x14ac:dyDescent="0.2"/>
    <row r="820" customFormat="1" ht="16" customHeight="1" x14ac:dyDescent="0.2"/>
    <row r="821" customFormat="1" ht="16" customHeight="1" x14ac:dyDescent="0.2"/>
    <row r="822" customFormat="1" ht="16" customHeight="1" x14ac:dyDescent="0.2"/>
    <row r="823" customFormat="1" ht="16" customHeight="1" x14ac:dyDescent="0.2"/>
    <row r="824" customFormat="1" ht="16" customHeight="1" x14ac:dyDescent="0.2"/>
    <row r="825" customFormat="1" ht="16" customHeight="1" x14ac:dyDescent="0.2"/>
    <row r="826" customFormat="1" ht="16" customHeight="1" x14ac:dyDescent="0.2"/>
    <row r="827" customFormat="1" ht="16" customHeight="1" x14ac:dyDescent="0.2"/>
    <row r="828" customFormat="1" ht="16" customHeight="1" x14ac:dyDescent="0.2"/>
    <row r="829" customFormat="1" ht="16" customHeight="1" x14ac:dyDescent="0.2"/>
    <row r="830" customFormat="1" ht="16" customHeight="1" x14ac:dyDescent="0.2"/>
    <row r="831" customFormat="1" ht="16" customHeight="1" x14ac:dyDescent="0.2"/>
    <row r="832" customFormat="1" ht="16" customHeight="1" x14ac:dyDescent="0.2"/>
    <row r="833" customFormat="1" ht="16" customHeight="1" x14ac:dyDescent="0.2"/>
    <row r="834" customFormat="1" ht="16" customHeight="1" x14ac:dyDescent="0.2"/>
    <row r="835" customFormat="1" ht="16" customHeight="1" x14ac:dyDescent="0.2"/>
    <row r="836" customFormat="1" ht="16" customHeight="1" x14ac:dyDescent="0.2"/>
    <row r="837" customFormat="1" ht="16" customHeight="1" x14ac:dyDescent="0.2"/>
    <row r="838" customFormat="1" ht="16" customHeight="1" x14ac:dyDescent="0.2"/>
    <row r="839" customFormat="1" ht="16" customHeight="1" x14ac:dyDescent="0.2"/>
    <row r="840" customFormat="1" ht="16" customHeight="1" x14ac:dyDescent="0.2"/>
    <row r="841" customFormat="1" ht="16" customHeight="1" x14ac:dyDescent="0.2"/>
    <row r="842" customFormat="1" ht="16" customHeight="1" x14ac:dyDescent="0.2"/>
    <row r="843" customFormat="1" ht="16" customHeight="1" x14ac:dyDescent="0.2"/>
    <row r="844" customFormat="1" ht="16" customHeight="1" x14ac:dyDescent="0.2"/>
    <row r="845" customFormat="1" ht="16" customHeight="1" x14ac:dyDescent="0.2"/>
    <row r="846" customFormat="1" ht="16" customHeight="1" x14ac:dyDescent="0.2"/>
    <row r="847" customFormat="1" ht="16" customHeight="1" x14ac:dyDescent="0.2"/>
    <row r="848" customFormat="1" ht="16" customHeight="1" x14ac:dyDescent="0.2"/>
    <row r="849" customFormat="1" ht="16" customHeight="1" x14ac:dyDescent="0.2"/>
    <row r="850" customFormat="1" ht="16" customHeight="1" x14ac:dyDescent="0.2"/>
    <row r="851" customFormat="1" ht="16" customHeight="1" x14ac:dyDescent="0.2"/>
    <row r="852" customFormat="1" ht="16" customHeight="1" x14ac:dyDescent="0.2"/>
    <row r="853" customFormat="1" ht="16" customHeight="1" x14ac:dyDescent="0.2"/>
    <row r="854" customFormat="1" ht="16" customHeight="1" x14ac:dyDescent="0.2"/>
    <row r="855" customFormat="1" ht="16" customHeight="1" x14ac:dyDescent="0.2"/>
    <row r="856" customFormat="1" ht="16" customHeight="1" x14ac:dyDescent="0.2"/>
    <row r="857" customFormat="1" ht="16" customHeight="1" x14ac:dyDescent="0.2"/>
    <row r="858" customFormat="1" ht="16" customHeight="1" x14ac:dyDescent="0.2"/>
    <row r="859" customFormat="1" ht="16" customHeight="1" x14ac:dyDescent="0.2"/>
    <row r="860" customFormat="1" ht="16" customHeight="1" x14ac:dyDescent="0.2"/>
    <row r="861" customFormat="1" ht="16" customHeight="1" x14ac:dyDescent="0.2"/>
    <row r="862" customFormat="1" ht="16" customHeight="1" x14ac:dyDescent="0.2"/>
    <row r="863" customFormat="1" ht="16" customHeight="1" x14ac:dyDescent="0.2"/>
    <row r="864" customFormat="1" ht="16" customHeight="1" x14ac:dyDescent="0.2"/>
    <row r="865" customFormat="1" ht="16" customHeight="1" x14ac:dyDescent="0.2"/>
    <row r="866" customFormat="1" ht="16" customHeight="1" x14ac:dyDescent="0.2"/>
    <row r="867" customFormat="1" ht="16" customHeight="1" x14ac:dyDescent="0.2"/>
    <row r="868" customFormat="1" ht="16" customHeight="1" x14ac:dyDescent="0.2"/>
    <row r="869" customFormat="1" ht="16" customHeight="1" x14ac:dyDescent="0.2"/>
    <row r="870" customFormat="1" ht="16" customHeight="1" x14ac:dyDescent="0.2"/>
    <row r="871" customFormat="1" ht="16" customHeight="1" x14ac:dyDescent="0.2"/>
    <row r="872" customFormat="1" ht="16" customHeight="1" x14ac:dyDescent="0.2"/>
    <row r="873" customFormat="1" ht="16" customHeight="1" x14ac:dyDescent="0.2"/>
    <row r="874" customFormat="1" ht="16" customHeight="1" x14ac:dyDescent="0.2"/>
    <row r="875" customFormat="1" ht="16" customHeight="1" x14ac:dyDescent="0.2"/>
    <row r="876" customFormat="1" ht="16" customHeight="1" x14ac:dyDescent="0.2"/>
    <row r="877" customFormat="1" ht="16" customHeight="1" x14ac:dyDescent="0.2"/>
    <row r="878" customFormat="1" ht="16" customHeight="1" x14ac:dyDescent="0.2"/>
    <row r="879" customFormat="1" ht="16" customHeight="1" x14ac:dyDescent="0.2"/>
    <row r="880" customFormat="1" ht="16" customHeight="1" x14ac:dyDescent="0.2"/>
    <row r="881" customFormat="1" ht="16" customHeight="1" x14ac:dyDescent="0.2"/>
    <row r="882" customFormat="1" ht="16" customHeight="1" x14ac:dyDescent="0.2"/>
    <row r="883" customFormat="1" ht="16" customHeight="1" x14ac:dyDescent="0.2"/>
    <row r="884" customFormat="1" ht="16" customHeight="1" x14ac:dyDescent="0.2"/>
    <row r="885" customFormat="1" ht="16" customHeight="1" x14ac:dyDescent="0.2"/>
    <row r="886" customFormat="1" ht="16" customHeight="1" x14ac:dyDescent="0.2"/>
    <row r="887" customFormat="1" ht="16" customHeight="1" x14ac:dyDescent="0.2"/>
    <row r="888" customFormat="1" ht="16" customHeight="1" x14ac:dyDescent="0.2"/>
    <row r="889" customFormat="1" ht="16" customHeight="1" x14ac:dyDescent="0.2"/>
    <row r="890" customFormat="1" ht="16" customHeight="1" x14ac:dyDescent="0.2"/>
    <row r="891" customFormat="1" ht="16" customHeight="1" x14ac:dyDescent="0.2"/>
    <row r="892" customFormat="1" ht="16" customHeight="1" x14ac:dyDescent="0.2"/>
    <row r="893" customFormat="1" ht="16" customHeight="1" x14ac:dyDescent="0.2"/>
    <row r="894" customFormat="1" ht="16" customHeight="1" x14ac:dyDescent="0.2"/>
    <row r="895" customFormat="1" ht="16" customHeight="1" x14ac:dyDescent="0.2"/>
    <row r="896" customFormat="1" ht="16" customHeight="1" x14ac:dyDescent="0.2"/>
    <row r="897" customFormat="1" ht="16" customHeight="1" x14ac:dyDescent="0.2"/>
    <row r="898" customFormat="1" ht="16" customHeight="1" x14ac:dyDescent="0.2"/>
    <row r="899" customFormat="1" ht="16" customHeight="1" x14ac:dyDescent="0.2"/>
    <row r="900" customFormat="1" ht="16" customHeight="1" x14ac:dyDescent="0.2"/>
    <row r="901" customFormat="1" ht="16" customHeight="1" x14ac:dyDescent="0.2"/>
    <row r="902" customFormat="1" ht="16" customHeight="1" x14ac:dyDescent="0.2"/>
    <row r="903" customFormat="1" ht="16" customHeight="1" x14ac:dyDescent="0.2"/>
    <row r="904" customFormat="1" ht="16" customHeight="1" x14ac:dyDescent="0.2"/>
    <row r="905" customFormat="1" ht="16" customHeight="1" x14ac:dyDescent="0.2"/>
    <row r="906" customFormat="1" ht="16" customHeight="1" x14ac:dyDescent="0.2"/>
    <row r="907" customFormat="1" ht="16" customHeight="1" x14ac:dyDescent="0.2"/>
    <row r="908" customFormat="1" ht="16" customHeight="1" x14ac:dyDescent="0.2"/>
    <row r="909" customFormat="1" ht="16" customHeight="1" x14ac:dyDescent="0.2"/>
    <row r="910" customFormat="1" ht="16" customHeight="1" x14ac:dyDescent="0.2"/>
    <row r="911" customFormat="1" ht="16" customHeight="1" x14ac:dyDescent="0.2"/>
    <row r="912" customFormat="1" ht="16" customHeight="1" x14ac:dyDescent="0.2"/>
    <row r="913" customFormat="1" ht="16" customHeight="1" x14ac:dyDescent="0.2"/>
    <row r="914" customFormat="1" ht="16" customHeight="1" x14ac:dyDescent="0.2"/>
    <row r="915" customFormat="1" ht="16" customHeight="1" x14ac:dyDescent="0.2"/>
    <row r="916" customFormat="1" ht="16" customHeight="1" x14ac:dyDescent="0.2"/>
    <row r="917" customFormat="1" ht="16" customHeight="1" x14ac:dyDescent="0.2"/>
    <row r="918" customFormat="1" ht="16" customHeight="1" x14ac:dyDescent="0.2"/>
    <row r="919" customFormat="1" ht="16" customHeight="1" x14ac:dyDescent="0.2"/>
    <row r="920" customFormat="1" ht="16" customHeight="1" x14ac:dyDescent="0.2"/>
    <row r="921" customFormat="1" ht="16" customHeight="1" x14ac:dyDescent="0.2"/>
    <row r="922" customFormat="1" ht="16" customHeight="1" x14ac:dyDescent="0.2"/>
    <row r="923" customFormat="1" ht="16" customHeight="1" x14ac:dyDescent="0.2"/>
    <row r="924" customFormat="1" ht="16" customHeight="1" x14ac:dyDescent="0.2"/>
    <row r="925" customFormat="1" ht="16" customHeight="1" x14ac:dyDescent="0.2"/>
    <row r="926" customFormat="1" ht="16" customHeight="1" x14ac:dyDescent="0.2"/>
    <row r="927" customFormat="1" ht="16" customHeight="1" x14ac:dyDescent="0.2"/>
    <row r="928" customFormat="1" ht="16" customHeight="1" x14ac:dyDescent="0.2"/>
    <row r="929" customFormat="1" ht="16" customHeight="1" x14ac:dyDescent="0.2"/>
    <row r="930" customFormat="1" ht="16" customHeight="1" x14ac:dyDescent="0.2"/>
    <row r="931" customFormat="1" ht="16" customHeight="1" x14ac:dyDescent="0.2"/>
    <row r="932" customFormat="1" ht="16" customHeight="1" x14ac:dyDescent="0.2"/>
    <row r="933" customFormat="1" ht="16" customHeight="1" x14ac:dyDescent="0.2"/>
    <row r="934" customFormat="1" ht="16" customHeight="1" x14ac:dyDescent="0.2"/>
    <row r="935" customFormat="1" ht="16" customHeight="1" x14ac:dyDescent="0.2"/>
    <row r="936" customFormat="1" ht="16" customHeight="1" x14ac:dyDescent="0.2"/>
    <row r="937" customFormat="1" ht="16" customHeight="1" x14ac:dyDescent="0.2"/>
    <row r="938" customFormat="1" ht="16" customHeight="1" x14ac:dyDescent="0.2"/>
    <row r="939" customFormat="1" ht="16" customHeight="1" x14ac:dyDescent="0.2"/>
    <row r="940" customFormat="1" ht="16" customHeight="1" x14ac:dyDescent="0.2"/>
    <row r="941" customFormat="1" ht="16" customHeight="1" x14ac:dyDescent="0.2"/>
    <row r="942" customFormat="1" ht="16" customHeight="1" x14ac:dyDescent="0.2"/>
    <row r="943" customFormat="1" ht="16" customHeight="1" x14ac:dyDescent="0.2"/>
    <row r="944" customFormat="1" ht="16" customHeight="1" x14ac:dyDescent="0.2"/>
    <row r="945" customFormat="1" ht="16" customHeight="1" x14ac:dyDescent="0.2"/>
    <row r="946" customFormat="1" ht="16" customHeight="1" x14ac:dyDescent="0.2"/>
    <row r="947" customFormat="1" ht="16" customHeight="1" x14ac:dyDescent="0.2"/>
    <row r="948" customFormat="1" ht="16" customHeight="1" x14ac:dyDescent="0.2"/>
    <row r="949" customFormat="1" ht="16" customHeight="1" x14ac:dyDescent="0.2"/>
    <row r="950" customFormat="1" ht="16" customHeight="1" x14ac:dyDescent="0.2"/>
    <row r="951" customFormat="1" ht="16" customHeight="1" x14ac:dyDescent="0.2"/>
    <row r="952" customFormat="1" ht="16" customHeight="1" x14ac:dyDescent="0.2"/>
    <row r="953" customFormat="1" ht="16" customHeight="1" x14ac:dyDescent="0.2"/>
    <row r="954" customFormat="1" ht="16" customHeight="1" x14ac:dyDescent="0.2"/>
    <row r="955" customFormat="1" ht="16" customHeight="1" x14ac:dyDescent="0.2"/>
    <row r="956" customFormat="1" ht="16" customHeight="1" x14ac:dyDescent="0.2"/>
    <row r="957" customFormat="1" ht="16" customHeight="1" x14ac:dyDescent="0.2"/>
    <row r="958" customFormat="1" ht="16" customHeight="1" x14ac:dyDescent="0.2"/>
    <row r="959" customFormat="1" ht="16" customHeight="1" x14ac:dyDescent="0.2"/>
    <row r="960" customFormat="1" ht="16" customHeight="1" x14ac:dyDescent="0.2"/>
    <row r="961" customFormat="1" ht="16" customHeight="1" x14ac:dyDescent="0.2"/>
    <row r="962" customFormat="1" ht="16" customHeight="1" x14ac:dyDescent="0.2"/>
    <row r="963" customFormat="1" ht="16" customHeight="1" x14ac:dyDescent="0.2"/>
    <row r="964" customFormat="1" ht="16" customHeight="1" x14ac:dyDescent="0.2"/>
    <row r="965" customFormat="1" ht="16" customHeight="1" x14ac:dyDescent="0.2"/>
    <row r="966" customFormat="1" ht="16" customHeight="1" x14ac:dyDescent="0.2"/>
    <row r="967" customFormat="1" ht="16" customHeight="1" x14ac:dyDescent="0.2"/>
    <row r="968" customFormat="1" ht="16" customHeight="1" x14ac:dyDescent="0.2"/>
    <row r="969" customFormat="1" ht="16" customHeight="1" x14ac:dyDescent="0.2"/>
    <row r="970" customFormat="1" ht="16" customHeight="1" x14ac:dyDescent="0.2"/>
    <row r="971" customFormat="1" ht="16" customHeight="1" x14ac:dyDescent="0.2"/>
    <row r="972" customFormat="1" ht="16" customHeight="1" x14ac:dyDescent="0.2"/>
    <row r="973" customFormat="1" ht="16" customHeight="1" x14ac:dyDescent="0.2"/>
    <row r="974" customFormat="1" ht="16" customHeight="1" x14ac:dyDescent="0.2"/>
    <row r="975" customFormat="1" ht="16" customHeight="1" x14ac:dyDescent="0.2"/>
    <row r="976" customFormat="1" ht="16" customHeight="1" x14ac:dyDescent="0.2"/>
    <row r="977" customFormat="1" ht="16" customHeight="1" x14ac:dyDescent="0.2"/>
    <row r="978" customFormat="1" ht="16" customHeight="1" x14ac:dyDescent="0.2"/>
    <row r="979" customFormat="1" ht="16" customHeight="1" x14ac:dyDescent="0.2"/>
    <row r="980" customFormat="1" ht="16" customHeight="1" x14ac:dyDescent="0.2"/>
    <row r="981" customFormat="1" ht="16" customHeight="1" x14ac:dyDescent="0.2"/>
    <row r="982" customFormat="1" ht="16" customHeight="1" x14ac:dyDescent="0.2"/>
    <row r="983" customFormat="1" ht="16" customHeight="1" x14ac:dyDescent="0.2"/>
    <row r="984" customFormat="1" ht="16" customHeight="1" x14ac:dyDescent="0.2"/>
    <row r="985" customFormat="1" ht="16" customHeight="1" x14ac:dyDescent="0.2"/>
    <row r="986" customFormat="1" ht="16" customHeight="1" x14ac:dyDescent="0.2"/>
    <row r="987" customFormat="1" ht="16" customHeight="1" x14ac:dyDescent="0.2"/>
    <row r="988" customFormat="1" ht="16" customHeight="1" x14ac:dyDescent="0.2"/>
    <row r="989" customFormat="1" ht="16" customHeight="1" x14ac:dyDescent="0.2"/>
    <row r="990" customFormat="1" ht="16" customHeight="1" x14ac:dyDescent="0.2"/>
    <row r="991" customFormat="1" ht="16" customHeight="1" x14ac:dyDescent="0.2"/>
    <row r="992" customFormat="1" ht="16" customHeight="1" x14ac:dyDescent="0.2"/>
    <row r="993" customFormat="1" ht="16" customHeight="1" x14ac:dyDescent="0.2"/>
    <row r="994" customFormat="1" ht="16" customHeight="1" x14ac:dyDescent="0.2"/>
    <row r="995" customFormat="1" ht="16" customHeight="1" x14ac:dyDescent="0.2"/>
    <row r="996" customFormat="1" ht="16" customHeight="1" x14ac:dyDescent="0.2"/>
    <row r="997" customFormat="1" ht="16" customHeight="1" x14ac:dyDescent="0.2"/>
    <row r="998" customFormat="1" ht="16" customHeight="1" x14ac:dyDescent="0.2"/>
    <row r="999" customFormat="1" ht="16" customHeight="1" x14ac:dyDescent="0.2"/>
    <row r="1000" customFormat="1" ht="16" customHeight="1" x14ac:dyDescent="0.2"/>
    <row r="1001" customFormat="1" ht="16" customHeight="1" x14ac:dyDescent="0.2"/>
    <row r="1002" customFormat="1" ht="16" customHeight="1" x14ac:dyDescent="0.2"/>
    <row r="1003" customFormat="1" ht="16" customHeight="1" x14ac:dyDescent="0.2"/>
    <row r="1004" customFormat="1" ht="16" customHeight="1" x14ac:dyDescent="0.2"/>
    <row r="1005" customFormat="1" ht="16" customHeight="1" x14ac:dyDescent="0.2"/>
    <row r="1006" customFormat="1" ht="16" customHeight="1" x14ac:dyDescent="0.2"/>
    <row r="1007" customFormat="1" ht="16" customHeight="1" x14ac:dyDescent="0.2"/>
    <row r="1008" customFormat="1" ht="16" customHeight="1" x14ac:dyDescent="0.2"/>
    <row r="1009" customFormat="1" ht="16" customHeight="1" x14ac:dyDescent="0.2"/>
    <row r="1010" customFormat="1" ht="16" customHeight="1" x14ac:dyDescent="0.2"/>
    <row r="1011" customFormat="1" ht="16" customHeight="1" x14ac:dyDescent="0.2"/>
    <row r="1012" customFormat="1" ht="16" customHeight="1" x14ac:dyDescent="0.2"/>
    <row r="1013" customFormat="1" ht="16" customHeight="1" x14ac:dyDescent="0.2"/>
    <row r="1014" customFormat="1" ht="16" customHeight="1" x14ac:dyDescent="0.2"/>
    <row r="1015" customFormat="1" ht="16" customHeight="1" x14ac:dyDescent="0.2"/>
    <row r="1016" customFormat="1" ht="16" customHeight="1" x14ac:dyDescent="0.2"/>
    <row r="1017" customFormat="1" ht="16" customHeight="1" x14ac:dyDescent="0.2"/>
    <row r="1018" customFormat="1" ht="16" customHeight="1" x14ac:dyDescent="0.2"/>
    <row r="1019" customFormat="1" ht="16" customHeight="1" x14ac:dyDescent="0.2"/>
    <row r="1020" customFormat="1" ht="16" customHeight="1" x14ac:dyDescent="0.2"/>
    <row r="1021" customFormat="1" ht="16" customHeight="1" x14ac:dyDescent="0.2"/>
    <row r="1022" customFormat="1" ht="16" customHeight="1" x14ac:dyDescent="0.2"/>
    <row r="1023" customFormat="1" ht="16" customHeight="1" x14ac:dyDescent="0.2"/>
    <row r="1024" customFormat="1" ht="16" customHeight="1" x14ac:dyDescent="0.2"/>
    <row r="1025" customFormat="1" ht="16" customHeight="1" x14ac:dyDescent="0.2"/>
    <row r="1026" customFormat="1" ht="16" customHeight="1" x14ac:dyDescent="0.2"/>
    <row r="1027" customFormat="1" ht="16" customHeight="1" x14ac:dyDescent="0.2"/>
    <row r="1028" customFormat="1" ht="16" customHeight="1" x14ac:dyDescent="0.2"/>
    <row r="1029" customFormat="1" ht="16" customHeight="1" x14ac:dyDescent="0.2"/>
    <row r="1030" customFormat="1" ht="16" customHeight="1" x14ac:dyDescent="0.2"/>
    <row r="1031" customFormat="1" ht="16" customHeight="1" x14ac:dyDescent="0.2"/>
    <row r="1032" customFormat="1" ht="16" customHeight="1" x14ac:dyDescent="0.2"/>
    <row r="1033" customFormat="1" ht="16" customHeight="1" x14ac:dyDescent="0.2"/>
    <row r="1034" customFormat="1" ht="16" customHeight="1" x14ac:dyDescent="0.2"/>
    <row r="1035" customFormat="1" ht="16" customHeight="1" x14ac:dyDescent="0.2"/>
    <row r="1036" customFormat="1" ht="16" customHeight="1" x14ac:dyDescent="0.2"/>
    <row r="1037" customFormat="1" ht="16" customHeight="1" x14ac:dyDescent="0.2"/>
    <row r="1038" customFormat="1" ht="16" customHeight="1" x14ac:dyDescent="0.2"/>
    <row r="1039" customFormat="1" ht="16" customHeight="1" x14ac:dyDescent="0.2"/>
    <row r="1040" customFormat="1" ht="16" customHeight="1" x14ac:dyDescent="0.2"/>
    <row r="1041" customFormat="1" ht="16" customHeight="1" x14ac:dyDescent="0.2"/>
    <row r="1042" customFormat="1" ht="16" customHeight="1" x14ac:dyDescent="0.2"/>
    <row r="1043" customFormat="1" ht="16" customHeight="1" x14ac:dyDescent="0.2"/>
    <row r="1044" customFormat="1" ht="16" customHeight="1" x14ac:dyDescent="0.2"/>
    <row r="1045" customFormat="1" ht="16" customHeight="1" x14ac:dyDescent="0.2"/>
    <row r="1046" customFormat="1" ht="16" customHeight="1" x14ac:dyDescent="0.2"/>
    <row r="1047" customFormat="1" ht="16" customHeight="1" x14ac:dyDescent="0.2"/>
    <row r="1048" customFormat="1" ht="16" customHeight="1" x14ac:dyDescent="0.2"/>
    <row r="1049" customFormat="1" ht="16" customHeight="1" x14ac:dyDescent="0.2"/>
    <row r="1050" customFormat="1" ht="16" customHeight="1" x14ac:dyDescent="0.2"/>
    <row r="1051" customFormat="1" ht="16" customHeight="1" x14ac:dyDescent="0.2"/>
    <row r="1052" customFormat="1" ht="16" customHeight="1" x14ac:dyDescent="0.2"/>
    <row r="1053" customFormat="1" ht="16" customHeight="1" x14ac:dyDescent="0.2"/>
    <row r="1054" customFormat="1" ht="16" customHeight="1" x14ac:dyDescent="0.2"/>
    <row r="1055" customFormat="1" ht="16" customHeight="1" x14ac:dyDescent="0.2"/>
    <row r="1056" customFormat="1" ht="16" customHeight="1" x14ac:dyDescent="0.2"/>
    <row r="1057" customFormat="1" ht="16" customHeight="1" x14ac:dyDescent="0.2"/>
    <row r="1058" customFormat="1" ht="16" customHeight="1" x14ac:dyDescent="0.2"/>
    <row r="1059" customFormat="1" ht="16" customHeight="1" x14ac:dyDescent="0.2"/>
    <row r="1060" customFormat="1" ht="16" customHeight="1" x14ac:dyDescent="0.2"/>
    <row r="1061" customFormat="1" ht="16" customHeight="1" x14ac:dyDescent="0.2"/>
    <row r="1062" customFormat="1" ht="16" customHeight="1" x14ac:dyDescent="0.2"/>
    <row r="1063" customFormat="1" ht="16" customHeight="1" x14ac:dyDescent="0.2"/>
    <row r="1064" customFormat="1" ht="16" customHeight="1" x14ac:dyDescent="0.2"/>
    <row r="1065" customFormat="1" ht="16" customHeight="1" x14ac:dyDescent="0.2"/>
    <row r="1066" customFormat="1" ht="16" customHeight="1" x14ac:dyDescent="0.2"/>
    <row r="1067" customFormat="1" ht="16" customHeight="1" x14ac:dyDescent="0.2"/>
    <row r="1068" customFormat="1" ht="16" customHeight="1" x14ac:dyDescent="0.2"/>
    <row r="1069" customFormat="1" ht="16" customHeight="1" x14ac:dyDescent="0.2"/>
    <row r="1070" customFormat="1" ht="16" customHeight="1" x14ac:dyDescent="0.2"/>
    <row r="1071" customFormat="1" ht="16" customHeight="1" x14ac:dyDescent="0.2"/>
    <row r="1072" customFormat="1" ht="16" customHeight="1" x14ac:dyDescent="0.2"/>
    <row r="1073" customFormat="1" ht="16" customHeight="1" x14ac:dyDescent="0.2"/>
    <row r="1074" customFormat="1" ht="16" customHeight="1" x14ac:dyDescent="0.2"/>
    <row r="1075" customFormat="1" ht="16" customHeight="1" x14ac:dyDescent="0.2"/>
    <row r="1076" customFormat="1" ht="16" customHeight="1" x14ac:dyDescent="0.2"/>
    <row r="1077" customFormat="1" ht="16" customHeight="1" x14ac:dyDescent="0.2"/>
    <row r="1078" customFormat="1" ht="16" customHeight="1" x14ac:dyDescent="0.2"/>
    <row r="1079" customFormat="1" ht="16" customHeight="1" x14ac:dyDescent="0.2"/>
    <row r="1080" customFormat="1" ht="16" customHeight="1" x14ac:dyDescent="0.2"/>
    <row r="1081" customFormat="1" ht="16" customHeight="1" x14ac:dyDescent="0.2"/>
    <row r="1082" customFormat="1" ht="16" customHeight="1" x14ac:dyDescent="0.2"/>
    <row r="1083" customFormat="1" ht="16" customHeight="1" x14ac:dyDescent="0.2"/>
    <row r="1084" customFormat="1" ht="16" customHeight="1" x14ac:dyDescent="0.2"/>
    <row r="1085" customFormat="1" ht="16" customHeight="1" x14ac:dyDescent="0.2"/>
    <row r="1086" customFormat="1" ht="16" customHeight="1" x14ac:dyDescent="0.2"/>
    <row r="1087" customFormat="1" ht="16" customHeight="1" x14ac:dyDescent="0.2"/>
    <row r="1088" customFormat="1" ht="16" customHeight="1" x14ac:dyDescent="0.2"/>
    <row r="1089" customFormat="1" ht="16" customHeight="1" x14ac:dyDescent="0.2"/>
    <row r="1090" customFormat="1" ht="16" customHeight="1" x14ac:dyDescent="0.2"/>
    <row r="1091" customFormat="1" ht="16" customHeight="1" x14ac:dyDescent="0.2"/>
    <row r="1092" customFormat="1" ht="16" customHeight="1" x14ac:dyDescent="0.2"/>
    <row r="1093" customFormat="1" ht="16" customHeight="1" x14ac:dyDescent="0.2"/>
    <row r="1094" customFormat="1" ht="16" customHeight="1" x14ac:dyDescent="0.2"/>
    <row r="1095" customFormat="1" ht="16" customHeight="1" x14ac:dyDescent="0.2"/>
    <row r="1096" customFormat="1" ht="16" customHeight="1" x14ac:dyDescent="0.2"/>
    <row r="1097" customFormat="1" ht="16" customHeight="1" x14ac:dyDescent="0.2"/>
    <row r="1098" customFormat="1" ht="16" customHeight="1" x14ac:dyDescent="0.2"/>
    <row r="1099" customFormat="1" ht="16" customHeight="1" x14ac:dyDescent="0.2"/>
    <row r="1100" customFormat="1" ht="16" customHeight="1" x14ac:dyDescent="0.2"/>
    <row r="1101" customFormat="1" ht="16" customHeight="1" x14ac:dyDescent="0.2"/>
    <row r="1102" customFormat="1" ht="16" customHeight="1" x14ac:dyDescent="0.2"/>
    <row r="1103" customFormat="1" ht="16" customHeight="1" x14ac:dyDescent="0.2"/>
    <row r="1104" customFormat="1" ht="16" customHeight="1" x14ac:dyDescent="0.2"/>
    <row r="1105" customFormat="1" ht="16" customHeight="1" x14ac:dyDescent="0.2"/>
    <row r="1106" customFormat="1" ht="16" customHeight="1" x14ac:dyDescent="0.2"/>
    <row r="1107" customFormat="1" ht="16" customHeight="1" x14ac:dyDescent="0.2"/>
    <row r="1108" customFormat="1" ht="16" customHeight="1" x14ac:dyDescent="0.2"/>
    <row r="1109" customFormat="1" ht="16" customHeight="1" x14ac:dyDescent="0.2"/>
    <row r="1110" customFormat="1" ht="16" customHeight="1" x14ac:dyDescent="0.2"/>
    <row r="1111" customFormat="1" ht="16" customHeight="1" x14ac:dyDescent="0.2"/>
    <row r="1112" customFormat="1" ht="16" customHeight="1" x14ac:dyDescent="0.2"/>
    <row r="1113" customFormat="1" ht="16" customHeight="1" x14ac:dyDescent="0.2"/>
    <row r="1114" customFormat="1" ht="16" customHeight="1" x14ac:dyDescent="0.2"/>
    <row r="1115" customFormat="1" ht="16" customHeight="1" x14ac:dyDescent="0.2"/>
    <row r="1116" customFormat="1" ht="16" customHeight="1" x14ac:dyDescent="0.2"/>
    <row r="1117" customFormat="1" ht="16" customHeight="1" x14ac:dyDescent="0.2"/>
    <row r="1118" customFormat="1" ht="16" customHeight="1" x14ac:dyDescent="0.2"/>
    <row r="1119" customFormat="1" ht="16" customHeight="1" x14ac:dyDescent="0.2"/>
    <row r="1120" customFormat="1" ht="16" customHeight="1" x14ac:dyDescent="0.2"/>
    <row r="1121" customFormat="1" ht="16" customHeight="1" x14ac:dyDescent="0.2"/>
    <row r="1122" customFormat="1" ht="16" customHeight="1" x14ac:dyDescent="0.2"/>
    <row r="1123" customFormat="1" ht="16" customHeight="1" x14ac:dyDescent="0.2"/>
    <row r="1124" customFormat="1" ht="16" customHeight="1" x14ac:dyDescent="0.2"/>
    <row r="1125" customFormat="1" ht="16" customHeight="1" x14ac:dyDescent="0.2"/>
    <row r="1126" customFormat="1" ht="16" customHeight="1" x14ac:dyDescent="0.2"/>
    <row r="1127" customFormat="1" ht="16" customHeight="1" x14ac:dyDescent="0.2"/>
    <row r="1128" customFormat="1" ht="16" customHeight="1" x14ac:dyDescent="0.2"/>
    <row r="1129" customFormat="1" ht="16" customHeight="1" x14ac:dyDescent="0.2"/>
    <row r="1130" customFormat="1" ht="16" customHeight="1" x14ac:dyDescent="0.2"/>
    <row r="1131" customFormat="1" ht="16" customHeight="1" x14ac:dyDescent="0.2"/>
    <row r="1132" customFormat="1" ht="16" customHeight="1" x14ac:dyDescent="0.2"/>
    <row r="1133" customFormat="1" ht="16" customHeight="1" x14ac:dyDescent="0.2"/>
    <row r="1134" customFormat="1" ht="16" customHeight="1" x14ac:dyDescent="0.2"/>
    <row r="1135" customFormat="1" ht="16" customHeight="1" x14ac:dyDescent="0.2"/>
    <row r="1136" customFormat="1" ht="16" customHeight="1" x14ac:dyDescent="0.2"/>
    <row r="1137" customFormat="1" ht="16" customHeight="1" x14ac:dyDescent="0.2"/>
    <row r="1138" customFormat="1" ht="16" customHeight="1" x14ac:dyDescent="0.2"/>
    <row r="1139" customFormat="1" ht="16" customHeight="1" x14ac:dyDescent="0.2"/>
    <row r="1140" customFormat="1" ht="16" customHeight="1" x14ac:dyDescent="0.2"/>
    <row r="1141" customFormat="1" ht="16" customHeight="1" x14ac:dyDescent="0.2"/>
    <row r="1142" customFormat="1" ht="16" customHeight="1" x14ac:dyDescent="0.2"/>
    <row r="1143" customFormat="1" ht="16" customHeight="1" x14ac:dyDescent="0.2"/>
    <row r="1144" customFormat="1" ht="16" customHeight="1" x14ac:dyDescent="0.2"/>
    <row r="1145" customFormat="1" ht="16" customHeight="1" x14ac:dyDescent="0.2"/>
    <row r="1146" customFormat="1" ht="16" customHeight="1" x14ac:dyDescent="0.2"/>
    <row r="1147" customFormat="1" ht="16" customHeight="1" x14ac:dyDescent="0.2"/>
    <row r="1148" customFormat="1" ht="16" customHeight="1" x14ac:dyDescent="0.2"/>
    <row r="1149" customFormat="1" ht="16" customHeight="1" x14ac:dyDescent="0.2"/>
    <row r="1150" customFormat="1" ht="16" customHeight="1" x14ac:dyDescent="0.2"/>
    <row r="1151" customFormat="1" ht="16" customHeight="1" x14ac:dyDescent="0.2"/>
    <row r="1152" customFormat="1" ht="16" customHeight="1" x14ac:dyDescent="0.2"/>
    <row r="1153" customFormat="1" ht="16" customHeight="1" x14ac:dyDescent="0.2"/>
    <row r="1154" customFormat="1" ht="16" customHeight="1" x14ac:dyDescent="0.2"/>
    <row r="1155" customFormat="1" ht="16" customHeight="1" x14ac:dyDescent="0.2"/>
    <row r="1156" customFormat="1" ht="16" customHeight="1" x14ac:dyDescent="0.2"/>
    <row r="1157" customFormat="1" ht="16" customHeight="1" x14ac:dyDescent="0.2"/>
    <row r="1158" customFormat="1" ht="16" customHeight="1" x14ac:dyDescent="0.2"/>
    <row r="1159" customFormat="1" ht="16" customHeight="1" x14ac:dyDescent="0.2"/>
    <row r="1160" customFormat="1" ht="16" customHeight="1" x14ac:dyDescent="0.2"/>
    <row r="1161" customFormat="1" ht="16" customHeight="1" x14ac:dyDescent="0.2"/>
    <row r="1162" customFormat="1" ht="16" customHeight="1" x14ac:dyDescent="0.2"/>
    <row r="1163" customFormat="1" ht="16" customHeight="1" x14ac:dyDescent="0.2"/>
    <row r="1164" customFormat="1" ht="16" customHeight="1" x14ac:dyDescent="0.2"/>
    <row r="1165" customFormat="1" ht="16" customHeight="1" x14ac:dyDescent="0.2"/>
    <row r="1166" customFormat="1" ht="16" customHeight="1" x14ac:dyDescent="0.2"/>
    <row r="1167" customFormat="1" ht="16" customHeight="1" x14ac:dyDescent="0.2"/>
    <row r="1168" customFormat="1" ht="16" customHeight="1" x14ac:dyDescent="0.2"/>
    <row r="1169" customFormat="1" ht="16" customHeight="1" x14ac:dyDescent="0.2"/>
    <row r="1170" customFormat="1" ht="16" customHeight="1" x14ac:dyDescent="0.2"/>
    <row r="1171" customFormat="1" ht="16" customHeight="1" x14ac:dyDescent="0.2"/>
    <row r="1172" customFormat="1" ht="16" customHeight="1" x14ac:dyDescent="0.2"/>
    <row r="1173" customFormat="1" ht="16" customHeight="1" x14ac:dyDescent="0.2"/>
    <row r="1174" customFormat="1" ht="16" customHeight="1" x14ac:dyDescent="0.2"/>
    <row r="1175" customFormat="1" ht="16" customHeight="1" x14ac:dyDescent="0.2"/>
    <row r="1176" customFormat="1" ht="16" customHeight="1" x14ac:dyDescent="0.2"/>
    <row r="1177" customFormat="1" ht="16" customHeight="1" x14ac:dyDescent="0.2"/>
    <row r="1178" customFormat="1" ht="16" customHeight="1" x14ac:dyDescent="0.2"/>
    <row r="1179" customFormat="1" ht="16" customHeight="1" x14ac:dyDescent="0.2"/>
    <row r="1180" customFormat="1" ht="16" customHeight="1" x14ac:dyDescent="0.2"/>
    <row r="1181" customFormat="1" ht="16" customHeight="1" x14ac:dyDescent="0.2"/>
    <row r="1182" customFormat="1" ht="16" customHeight="1" x14ac:dyDescent="0.2"/>
    <row r="1183" customFormat="1" ht="16" customHeight="1" x14ac:dyDescent="0.2"/>
    <row r="1184" customFormat="1" ht="16" customHeight="1" x14ac:dyDescent="0.2"/>
    <row r="1185" customFormat="1" ht="16" customHeight="1" x14ac:dyDescent="0.2"/>
    <row r="1186" customFormat="1" ht="16" customHeight="1" x14ac:dyDescent="0.2"/>
    <row r="1187" customFormat="1" ht="16" customHeight="1" x14ac:dyDescent="0.2"/>
    <row r="1188" customFormat="1" ht="16" customHeight="1" x14ac:dyDescent="0.2"/>
    <row r="1189" customFormat="1" ht="16" customHeight="1" x14ac:dyDescent="0.2"/>
    <row r="1190" customFormat="1" ht="16" customHeight="1" x14ac:dyDescent="0.2"/>
    <row r="1191" customFormat="1" ht="16" customHeight="1" x14ac:dyDescent="0.2"/>
    <row r="1192" customFormat="1" ht="16" customHeight="1" x14ac:dyDescent="0.2"/>
    <row r="1193" customFormat="1" ht="16" customHeight="1" x14ac:dyDescent="0.2"/>
    <row r="1194" customFormat="1" ht="16" customHeight="1" x14ac:dyDescent="0.2"/>
    <row r="1195" customFormat="1" ht="16" customHeight="1" x14ac:dyDescent="0.2"/>
    <row r="1196" customFormat="1" ht="16" customHeight="1" x14ac:dyDescent="0.2"/>
    <row r="1197" customFormat="1" ht="16" customHeight="1" x14ac:dyDescent="0.2"/>
    <row r="1198" customFormat="1" ht="16" customHeight="1" x14ac:dyDescent="0.2"/>
    <row r="1199" customFormat="1" ht="16" customHeight="1" x14ac:dyDescent="0.2"/>
    <row r="1200" customFormat="1" ht="16" customHeight="1" x14ac:dyDescent="0.2"/>
    <row r="1201" customFormat="1" ht="16" customHeight="1" x14ac:dyDescent="0.2"/>
    <row r="1202" customFormat="1" ht="16" customHeight="1" x14ac:dyDescent="0.2"/>
    <row r="1203" customFormat="1" ht="16" customHeight="1" x14ac:dyDescent="0.2"/>
    <row r="1204" customFormat="1" ht="16" customHeight="1" x14ac:dyDescent="0.2"/>
    <row r="1205" customFormat="1" ht="16" customHeight="1" x14ac:dyDescent="0.2"/>
    <row r="1206" customFormat="1" ht="16" customHeight="1" x14ac:dyDescent="0.2"/>
    <row r="1207" customFormat="1" ht="16" customHeight="1" x14ac:dyDescent="0.2"/>
    <row r="1208" customFormat="1" ht="16" customHeight="1" x14ac:dyDescent="0.2"/>
    <row r="1209" customFormat="1" ht="16" customHeight="1" x14ac:dyDescent="0.2"/>
    <row r="1210" customFormat="1" ht="16" customHeight="1" x14ac:dyDescent="0.2"/>
    <row r="1211" customFormat="1" ht="16" customHeight="1" x14ac:dyDescent="0.2"/>
    <row r="1212" customFormat="1" ht="16" customHeight="1" x14ac:dyDescent="0.2"/>
    <row r="1213" customFormat="1" ht="16" customHeight="1" x14ac:dyDescent="0.2"/>
    <row r="1214" customFormat="1" ht="16" customHeight="1" x14ac:dyDescent="0.2"/>
    <row r="1215" customFormat="1" ht="16" customHeight="1" x14ac:dyDescent="0.2"/>
    <row r="1216" customFormat="1" ht="16" customHeight="1" x14ac:dyDescent="0.2"/>
    <row r="1217" customFormat="1" ht="16" customHeight="1" x14ac:dyDescent="0.2"/>
    <row r="1218" customFormat="1" ht="16" customHeight="1" x14ac:dyDescent="0.2"/>
    <row r="1219" customFormat="1" ht="16" customHeight="1" x14ac:dyDescent="0.2"/>
    <row r="1220" customFormat="1" ht="16" customHeight="1" x14ac:dyDescent="0.2"/>
    <row r="1221" customFormat="1" ht="16" customHeight="1" x14ac:dyDescent="0.2"/>
    <row r="1222" customFormat="1" ht="16" customHeight="1" x14ac:dyDescent="0.2"/>
    <row r="1223" customFormat="1" ht="16" customHeight="1" x14ac:dyDescent="0.2"/>
    <row r="1224" customFormat="1" ht="16" customHeight="1" x14ac:dyDescent="0.2"/>
    <row r="1225" customFormat="1" ht="16" customHeight="1" x14ac:dyDescent="0.2"/>
    <row r="1226" customFormat="1" ht="16" customHeight="1" x14ac:dyDescent="0.2"/>
    <row r="1227" customFormat="1" ht="16" customHeight="1" x14ac:dyDescent="0.2"/>
    <row r="1228" customFormat="1" ht="16" customHeight="1" x14ac:dyDescent="0.2"/>
    <row r="1229" customFormat="1" ht="16" customHeight="1" x14ac:dyDescent="0.2"/>
    <row r="1230" customFormat="1" ht="16" customHeight="1" x14ac:dyDescent="0.2"/>
    <row r="1231" customFormat="1" ht="16" customHeight="1" x14ac:dyDescent="0.2"/>
    <row r="1232" customFormat="1" ht="16" customHeight="1" x14ac:dyDescent="0.2"/>
    <row r="1233" customFormat="1" ht="16" customHeight="1" x14ac:dyDescent="0.2"/>
    <row r="1234" customFormat="1" ht="16" customHeight="1" x14ac:dyDescent="0.2"/>
    <row r="1235" customFormat="1" ht="16" customHeight="1" x14ac:dyDescent="0.2"/>
    <row r="1236" customFormat="1" ht="16" customHeight="1" x14ac:dyDescent="0.2"/>
    <row r="1237" customFormat="1" ht="16" customHeight="1" x14ac:dyDescent="0.2"/>
    <row r="1238" customFormat="1" ht="16" customHeight="1" x14ac:dyDescent="0.2"/>
    <row r="1239" customFormat="1" ht="16" customHeight="1" x14ac:dyDescent="0.2"/>
    <row r="1240" customFormat="1" ht="16" customHeight="1" x14ac:dyDescent="0.2"/>
    <row r="1241" customFormat="1" ht="16" customHeight="1" x14ac:dyDescent="0.2"/>
    <row r="1242" customFormat="1" ht="16" customHeight="1" x14ac:dyDescent="0.2"/>
    <row r="1243" customFormat="1" ht="16" customHeight="1" x14ac:dyDescent="0.2"/>
    <row r="1244" customFormat="1" ht="16" customHeight="1" x14ac:dyDescent="0.2"/>
    <row r="1245" customFormat="1" ht="16" customHeight="1" x14ac:dyDescent="0.2"/>
    <row r="1246" customFormat="1" ht="16" customHeight="1" x14ac:dyDescent="0.2"/>
    <row r="1247" customFormat="1" ht="16" customHeight="1" x14ac:dyDescent="0.2"/>
    <row r="1248" customFormat="1" ht="16" customHeight="1" x14ac:dyDescent="0.2"/>
    <row r="1249" customFormat="1" ht="16" customHeight="1" x14ac:dyDescent="0.2"/>
    <row r="1250" customFormat="1" ht="16" customHeight="1" x14ac:dyDescent="0.2"/>
    <row r="1251" customFormat="1" ht="16" customHeight="1" x14ac:dyDescent="0.2"/>
    <row r="1252" customFormat="1" ht="16" customHeight="1" x14ac:dyDescent="0.2"/>
    <row r="1253" customFormat="1" ht="16" customHeight="1" x14ac:dyDescent="0.2"/>
    <row r="1254" customFormat="1" ht="16" customHeight="1" x14ac:dyDescent="0.2"/>
    <row r="1255" customFormat="1" ht="16" customHeight="1" x14ac:dyDescent="0.2"/>
    <row r="1256" customFormat="1" ht="16" customHeight="1" x14ac:dyDescent="0.2"/>
    <row r="1257" customFormat="1" ht="16" customHeight="1" x14ac:dyDescent="0.2"/>
    <row r="1258" customFormat="1" ht="16" customHeight="1" x14ac:dyDescent="0.2"/>
    <row r="1259" customFormat="1" ht="16" customHeight="1" x14ac:dyDescent="0.2"/>
    <row r="1260" customFormat="1" ht="16" customHeight="1" x14ac:dyDescent="0.2"/>
    <row r="1261" customFormat="1" ht="16" customHeight="1" x14ac:dyDescent="0.2"/>
    <row r="1262" customFormat="1" ht="16" customHeight="1" x14ac:dyDescent="0.2"/>
    <row r="1263" customFormat="1" ht="16" customHeight="1" x14ac:dyDescent="0.2"/>
    <row r="1264" customFormat="1" ht="16" customHeight="1" x14ac:dyDescent="0.2"/>
    <row r="1265" customFormat="1" ht="16" customHeight="1" x14ac:dyDescent="0.2"/>
    <row r="1266" customFormat="1" ht="16" customHeight="1" x14ac:dyDescent="0.2"/>
    <row r="1267" customFormat="1" ht="16" customHeight="1" x14ac:dyDescent="0.2"/>
    <row r="1268" customFormat="1" ht="16" customHeight="1" x14ac:dyDescent="0.2"/>
    <row r="1269" customFormat="1" ht="16" customHeight="1" x14ac:dyDescent="0.2"/>
    <row r="1270" customFormat="1" ht="16" customHeight="1" x14ac:dyDescent="0.2"/>
    <row r="1271" customFormat="1" ht="16" customHeight="1" x14ac:dyDescent="0.2"/>
    <row r="1272" customFormat="1" ht="16" customHeight="1" x14ac:dyDescent="0.2"/>
    <row r="1273" customFormat="1" ht="16" customHeight="1" x14ac:dyDescent="0.2"/>
    <row r="1274" customFormat="1" ht="16" customHeight="1" x14ac:dyDescent="0.2"/>
    <row r="1275" customFormat="1" ht="16" customHeight="1" x14ac:dyDescent="0.2"/>
    <row r="1276" customFormat="1" ht="16" customHeight="1" x14ac:dyDescent="0.2"/>
    <row r="1277" customFormat="1" ht="16" customHeight="1" x14ac:dyDescent="0.2"/>
    <row r="1278" customFormat="1" ht="16" customHeight="1" x14ac:dyDescent="0.2"/>
    <row r="1279" customFormat="1" ht="16" customHeight="1" x14ac:dyDescent="0.2"/>
    <row r="1280" customFormat="1" ht="16" customHeight="1" x14ac:dyDescent="0.2"/>
    <row r="1281" customFormat="1" ht="16" customHeight="1" x14ac:dyDescent="0.2"/>
    <row r="1282" customFormat="1" ht="16" customHeight="1" x14ac:dyDescent="0.2"/>
    <row r="1283" customFormat="1" ht="16" customHeight="1" x14ac:dyDescent="0.2"/>
    <row r="1284" customFormat="1" ht="16" customHeight="1" x14ac:dyDescent="0.2"/>
    <row r="1285" customFormat="1" ht="16" customHeight="1" x14ac:dyDescent="0.2"/>
    <row r="1286" customFormat="1" ht="16" customHeight="1" x14ac:dyDescent="0.2"/>
    <row r="1287" customFormat="1" ht="16" customHeight="1" x14ac:dyDescent="0.2"/>
    <row r="1288" customFormat="1" ht="16" customHeight="1" x14ac:dyDescent="0.2"/>
    <row r="1289" customFormat="1" ht="16" customHeight="1" x14ac:dyDescent="0.2"/>
    <row r="1290" customFormat="1" ht="16" customHeight="1" x14ac:dyDescent="0.2"/>
    <row r="1291" customFormat="1" ht="16" customHeight="1" x14ac:dyDescent="0.2"/>
    <row r="1292" customFormat="1" ht="16" customHeight="1" x14ac:dyDescent="0.2"/>
    <row r="1293" customFormat="1" ht="16" customHeight="1" x14ac:dyDescent="0.2"/>
    <row r="1294" customFormat="1" ht="16" customHeight="1" x14ac:dyDescent="0.2"/>
    <row r="1295" customFormat="1" ht="16" customHeight="1" x14ac:dyDescent="0.2"/>
    <row r="1296" customFormat="1" ht="16" customHeight="1" x14ac:dyDescent="0.2"/>
    <row r="1297" customFormat="1" ht="16" customHeight="1" x14ac:dyDescent="0.2"/>
    <row r="1298" customFormat="1" ht="16" customHeight="1" x14ac:dyDescent="0.2"/>
    <row r="1299" customFormat="1" ht="16" customHeight="1" x14ac:dyDescent="0.2"/>
    <row r="1300" customFormat="1" ht="16" customHeight="1" x14ac:dyDescent="0.2"/>
    <row r="1301" customFormat="1" ht="16" customHeight="1" x14ac:dyDescent="0.2"/>
    <row r="1302" customFormat="1" ht="16" customHeight="1" x14ac:dyDescent="0.2"/>
    <row r="1303" customFormat="1" ht="16" customHeight="1" x14ac:dyDescent="0.2"/>
    <row r="1304" customFormat="1" ht="16" customHeight="1" x14ac:dyDescent="0.2"/>
    <row r="1305" customFormat="1" ht="16" customHeight="1" x14ac:dyDescent="0.2"/>
    <row r="1306" customFormat="1" ht="16" customHeight="1" x14ac:dyDescent="0.2"/>
    <row r="1307" customFormat="1" ht="16" customHeight="1" x14ac:dyDescent="0.2"/>
    <row r="1308" customFormat="1" ht="16" customHeight="1" x14ac:dyDescent="0.2"/>
    <row r="1309" customFormat="1" ht="16" customHeight="1" x14ac:dyDescent="0.2"/>
    <row r="1310" customFormat="1" ht="16" customHeight="1" x14ac:dyDescent="0.2"/>
    <row r="1311" customFormat="1" ht="16" customHeight="1" x14ac:dyDescent="0.2"/>
    <row r="1312" customFormat="1" ht="16" customHeight="1" x14ac:dyDescent="0.2"/>
    <row r="1313" customFormat="1" ht="16" customHeight="1" x14ac:dyDescent="0.2"/>
    <row r="1314" customFormat="1" ht="16" customHeight="1" x14ac:dyDescent="0.2"/>
    <row r="1315" customFormat="1" ht="16" customHeight="1" x14ac:dyDescent="0.2"/>
    <row r="1316" customFormat="1" ht="16" customHeight="1" x14ac:dyDescent="0.2"/>
    <row r="1317" customFormat="1" ht="16" customHeight="1" x14ac:dyDescent="0.2"/>
    <row r="1318" customFormat="1" ht="16" customHeight="1" x14ac:dyDescent="0.2"/>
    <row r="1319" customFormat="1" ht="16" customHeight="1" x14ac:dyDescent="0.2"/>
    <row r="1320" customFormat="1" ht="16" customHeight="1" x14ac:dyDescent="0.2"/>
    <row r="1321" customFormat="1" ht="16" customHeight="1" x14ac:dyDescent="0.2"/>
    <row r="1322" customFormat="1" ht="16" customHeight="1" x14ac:dyDescent="0.2"/>
    <row r="1323" customFormat="1" ht="16" customHeight="1" x14ac:dyDescent="0.2"/>
    <row r="1324" customFormat="1" ht="16" customHeight="1" x14ac:dyDescent="0.2"/>
    <row r="1325" customFormat="1" ht="16" customHeight="1" x14ac:dyDescent="0.2"/>
    <row r="1326" customFormat="1" ht="16" customHeight="1" x14ac:dyDescent="0.2"/>
    <row r="1327" customFormat="1" ht="16" customHeight="1" x14ac:dyDescent="0.2"/>
    <row r="1328" customFormat="1" ht="16" customHeight="1" x14ac:dyDescent="0.2"/>
    <row r="1329" customFormat="1" ht="16" customHeight="1" x14ac:dyDescent="0.2"/>
    <row r="1330" customFormat="1" ht="16" customHeight="1" x14ac:dyDescent="0.2"/>
    <row r="1331" customFormat="1" ht="16" customHeight="1" x14ac:dyDescent="0.2"/>
    <row r="1332" customFormat="1" ht="16" customHeight="1" x14ac:dyDescent="0.2"/>
    <row r="1333" customFormat="1" ht="16" customHeight="1" x14ac:dyDescent="0.2"/>
    <row r="1334" customFormat="1" ht="16" customHeight="1" x14ac:dyDescent="0.2"/>
    <row r="1335" customFormat="1" ht="16" customHeight="1" x14ac:dyDescent="0.2"/>
    <row r="1336" customFormat="1" ht="16" customHeight="1" x14ac:dyDescent="0.2"/>
    <row r="1337" customFormat="1" ht="16" customHeight="1" x14ac:dyDescent="0.2"/>
    <row r="1338" customFormat="1" ht="16" customHeight="1" x14ac:dyDescent="0.2"/>
    <row r="1339" customFormat="1" ht="16" customHeight="1" x14ac:dyDescent="0.2"/>
    <row r="1340" customFormat="1" ht="16" customHeight="1" x14ac:dyDescent="0.2"/>
    <row r="1341" customFormat="1" ht="16" customHeight="1" x14ac:dyDescent="0.2"/>
    <row r="1342" customFormat="1" ht="16" customHeight="1" x14ac:dyDescent="0.2"/>
    <row r="1343" customFormat="1" ht="16" customHeight="1" x14ac:dyDescent="0.2"/>
    <row r="1344" customFormat="1" ht="16" customHeight="1" x14ac:dyDescent="0.2"/>
    <row r="1345" customFormat="1" ht="16" customHeight="1" x14ac:dyDescent="0.2"/>
    <row r="1346" customFormat="1" ht="16" customHeight="1" x14ac:dyDescent="0.2"/>
    <row r="1347" customFormat="1" ht="16" customHeight="1" x14ac:dyDescent="0.2"/>
    <row r="1348" customFormat="1" ht="16" customHeight="1" x14ac:dyDescent="0.2"/>
    <row r="1349" customFormat="1" ht="16" customHeight="1" x14ac:dyDescent="0.2"/>
    <row r="1350" customFormat="1" ht="16" customHeight="1" x14ac:dyDescent="0.2"/>
    <row r="1351" customFormat="1" ht="16" customHeight="1" x14ac:dyDescent="0.2"/>
    <row r="1352" customFormat="1" ht="16" customHeight="1" x14ac:dyDescent="0.2"/>
    <row r="1353" customFormat="1" ht="16" customHeight="1" x14ac:dyDescent="0.2"/>
    <row r="1354" customFormat="1" ht="16" customHeight="1" x14ac:dyDescent="0.2"/>
    <row r="1355" customFormat="1" ht="16" customHeight="1" x14ac:dyDescent="0.2"/>
    <row r="1356" customFormat="1" ht="16" customHeight="1" x14ac:dyDescent="0.2"/>
    <row r="1357" customFormat="1" ht="16" customHeight="1" x14ac:dyDescent="0.2"/>
    <row r="1358" customFormat="1" ht="16" customHeight="1" x14ac:dyDescent="0.2"/>
    <row r="1359" customFormat="1" ht="16" customHeight="1" x14ac:dyDescent="0.2"/>
    <row r="1360" customFormat="1" ht="16" customHeight="1" x14ac:dyDescent="0.2"/>
    <row r="1361" customFormat="1" ht="16" customHeight="1" x14ac:dyDescent="0.2"/>
    <row r="1362" customFormat="1" ht="16" customHeight="1" x14ac:dyDescent="0.2"/>
    <row r="1363" customFormat="1" ht="16" customHeight="1" x14ac:dyDescent="0.2"/>
    <row r="1364" customFormat="1" ht="16" customHeight="1" x14ac:dyDescent="0.2"/>
    <row r="1365" customFormat="1" ht="16" customHeight="1" x14ac:dyDescent="0.2"/>
    <row r="1366" customFormat="1" ht="16" customHeight="1" x14ac:dyDescent="0.2"/>
    <row r="1367" customFormat="1" ht="16" customHeight="1" x14ac:dyDescent="0.2"/>
    <row r="1368" customFormat="1" ht="16" customHeight="1" x14ac:dyDescent="0.2"/>
    <row r="1369" customFormat="1" ht="16" customHeight="1" x14ac:dyDescent="0.2"/>
    <row r="1370" customFormat="1" ht="16" customHeight="1" x14ac:dyDescent="0.2"/>
    <row r="1371" customFormat="1" ht="16" customHeight="1" x14ac:dyDescent="0.2"/>
    <row r="1372" customFormat="1" ht="16" customHeight="1" x14ac:dyDescent="0.2"/>
    <row r="1373" customFormat="1" ht="16" customHeight="1" x14ac:dyDescent="0.2"/>
    <row r="1374" customFormat="1" ht="16" customHeight="1" x14ac:dyDescent="0.2"/>
    <row r="1375" customFormat="1" ht="16" customHeight="1" x14ac:dyDescent="0.2"/>
    <row r="1376" customFormat="1" ht="16" customHeight="1" x14ac:dyDescent="0.2"/>
    <row r="1377" customFormat="1" ht="16" customHeight="1" x14ac:dyDescent="0.2"/>
    <row r="1378" customFormat="1" ht="16" customHeight="1" x14ac:dyDescent="0.2"/>
    <row r="1379" customFormat="1" ht="16" customHeight="1" x14ac:dyDescent="0.2"/>
    <row r="1380" customFormat="1" ht="16" customHeight="1" x14ac:dyDescent="0.2"/>
    <row r="1381" customFormat="1" ht="16" customHeight="1" x14ac:dyDescent="0.2"/>
    <row r="1382" customFormat="1" ht="16" customHeight="1" x14ac:dyDescent="0.2"/>
    <row r="1383" customFormat="1" ht="16" customHeight="1" x14ac:dyDescent="0.2"/>
    <row r="1384" customFormat="1" ht="16" customHeight="1" x14ac:dyDescent="0.2"/>
    <row r="1385" customFormat="1" ht="16" customHeight="1" x14ac:dyDescent="0.2"/>
    <row r="1386" customFormat="1" ht="16" customHeight="1" x14ac:dyDescent="0.2"/>
    <row r="1387" customFormat="1" ht="16" customHeight="1" x14ac:dyDescent="0.2"/>
    <row r="1388" customFormat="1" ht="16" customHeight="1" x14ac:dyDescent="0.2"/>
    <row r="1389" customFormat="1" ht="16" customHeight="1" x14ac:dyDescent="0.2"/>
    <row r="1390" customFormat="1" ht="16" customHeight="1" x14ac:dyDescent="0.2"/>
    <row r="1391" customFormat="1" ht="16" customHeight="1" x14ac:dyDescent="0.2"/>
    <row r="1392" customFormat="1" ht="16" customHeight="1" x14ac:dyDescent="0.2"/>
    <row r="1393" customFormat="1" ht="16" customHeight="1" x14ac:dyDescent="0.2"/>
    <row r="1394" customFormat="1" ht="16" customHeight="1" x14ac:dyDescent="0.2"/>
    <row r="1395" customFormat="1" ht="16" customHeight="1" x14ac:dyDescent="0.2"/>
    <row r="1396" customFormat="1" ht="16" customHeight="1" x14ac:dyDescent="0.2"/>
    <row r="1397" customFormat="1" ht="16" customHeight="1" x14ac:dyDescent="0.2"/>
    <row r="1398" customFormat="1" ht="16" customHeight="1" x14ac:dyDescent="0.2"/>
    <row r="1399" customFormat="1" ht="16" customHeight="1" x14ac:dyDescent="0.2"/>
    <row r="1400" customFormat="1" ht="16" customHeight="1" x14ac:dyDescent="0.2"/>
    <row r="1401" customFormat="1" ht="16" customHeight="1" x14ac:dyDescent="0.2"/>
    <row r="1402" customFormat="1" ht="16" customHeight="1" x14ac:dyDescent="0.2"/>
    <row r="1403" customFormat="1" ht="16" customHeight="1" x14ac:dyDescent="0.2"/>
    <row r="1404" customFormat="1" ht="16" customHeight="1" x14ac:dyDescent="0.2"/>
    <row r="1405" customFormat="1" ht="16" customHeight="1" x14ac:dyDescent="0.2"/>
    <row r="1406" customFormat="1" ht="16" customHeight="1" x14ac:dyDescent="0.2"/>
    <row r="1407" customFormat="1" ht="16" customHeight="1" x14ac:dyDescent="0.2"/>
    <row r="1408" customFormat="1" ht="16" customHeight="1" x14ac:dyDescent="0.2"/>
    <row r="1409" customFormat="1" ht="16" customHeight="1" x14ac:dyDescent="0.2"/>
    <row r="1410" customFormat="1" ht="16" customHeight="1" x14ac:dyDescent="0.2"/>
    <row r="1411" customFormat="1" ht="16" customHeight="1" x14ac:dyDescent="0.2"/>
    <row r="1412" customFormat="1" ht="16" customHeight="1" x14ac:dyDescent="0.2"/>
    <row r="1413" customFormat="1" ht="16" customHeight="1" x14ac:dyDescent="0.2"/>
    <row r="1414" customFormat="1" ht="16" customHeight="1" x14ac:dyDescent="0.2"/>
    <row r="1415" customFormat="1" ht="16" customHeight="1" x14ac:dyDescent="0.2"/>
    <row r="1416" customFormat="1" ht="16" customHeight="1" x14ac:dyDescent="0.2"/>
    <row r="1417" customFormat="1" ht="16" customHeight="1" x14ac:dyDescent="0.2"/>
    <row r="1418" customFormat="1" ht="16" customHeight="1" x14ac:dyDescent="0.2"/>
    <row r="1419" customFormat="1" ht="16" customHeight="1" x14ac:dyDescent="0.2"/>
    <row r="1420" customFormat="1" ht="16" customHeight="1" x14ac:dyDescent="0.2"/>
    <row r="1421" customFormat="1" ht="16" customHeight="1" x14ac:dyDescent="0.2"/>
    <row r="1422" customFormat="1" ht="16" customHeight="1" x14ac:dyDescent="0.2"/>
    <row r="1423" customFormat="1" ht="16" customHeight="1" x14ac:dyDescent="0.2"/>
    <row r="1424" customFormat="1" ht="16" customHeight="1" x14ac:dyDescent="0.2"/>
    <row r="1425" customFormat="1" ht="16" customHeight="1" x14ac:dyDescent="0.2"/>
    <row r="1426" customFormat="1" ht="16" customHeight="1" x14ac:dyDescent="0.2"/>
    <row r="1427" customFormat="1" ht="16" customHeight="1" x14ac:dyDescent="0.2"/>
    <row r="1428" customFormat="1" ht="16" customHeight="1" x14ac:dyDescent="0.2"/>
    <row r="1429" customFormat="1" ht="16" customHeight="1" x14ac:dyDescent="0.2"/>
    <row r="1430" customFormat="1" ht="16" customHeight="1" x14ac:dyDescent="0.2"/>
    <row r="1431" customFormat="1" ht="16" customHeight="1" x14ac:dyDescent="0.2"/>
    <row r="1432" customFormat="1" ht="16" customHeight="1" x14ac:dyDescent="0.2"/>
    <row r="1433" customFormat="1" ht="16" customHeight="1" x14ac:dyDescent="0.2"/>
    <row r="1434" customFormat="1" ht="16" customHeight="1" x14ac:dyDescent="0.2"/>
    <row r="1435" customFormat="1" ht="16" customHeight="1" x14ac:dyDescent="0.2"/>
    <row r="1436" customFormat="1" ht="16" customHeight="1" x14ac:dyDescent="0.2"/>
    <row r="1437" customFormat="1" ht="16" customHeight="1" x14ac:dyDescent="0.2"/>
    <row r="1438" customFormat="1" ht="16" customHeight="1" x14ac:dyDescent="0.2"/>
    <row r="1439" customFormat="1" ht="16" customHeight="1" x14ac:dyDescent="0.2"/>
    <row r="1440" customFormat="1" ht="16" customHeight="1" x14ac:dyDescent="0.2"/>
    <row r="1441" customFormat="1" ht="16" customHeight="1" x14ac:dyDescent="0.2"/>
    <row r="1442" customFormat="1" ht="16" customHeight="1" x14ac:dyDescent="0.2"/>
    <row r="1443" customFormat="1" ht="16" customHeight="1" x14ac:dyDescent="0.2"/>
    <row r="1444" customFormat="1" ht="16" customHeight="1" x14ac:dyDescent="0.2"/>
    <row r="1445" customFormat="1" ht="16" customHeight="1" x14ac:dyDescent="0.2"/>
    <row r="1446" customFormat="1" ht="16" customHeight="1" x14ac:dyDescent="0.2"/>
    <row r="1447" customFormat="1" ht="16" customHeight="1" x14ac:dyDescent="0.2"/>
    <row r="1448" customFormat="1" ht="16" customHeight="1" x14ac:dyDescent="0.2"/>
    <row r="1449" customFormat="1" ht="16" customHeight="1" x14ac:dyDescent="0.2"/>
    <row r="1450" customFormat="1" ht="16" customHeight="1" x14ac:dyDescent="0.2"/>
    <row r="1451" customFormat="1" ht="16" customHeight="1" x14ac:dyDescent="0.2"/>
    <row r="1452" customFormat="1" ht="16" customHeight="1" x14ac:dyDescent="0.2"/>
    <row r="1453" customFormat="1" ht="16" customHeight="1" x14ac:dyDescent="0.2"/>
    <row r="1454" customFormat="1" ht="16" customHeight="1" x14ac:dyDescent="0.2"/>
    <row r="1455" customFormat="1" ht="16" customHeight="1" x14ac:dyDescent="0.2"/>
    <row r="1456" customFormat="1" ht="16" customHeight="1" x14ac:dyDescent="0.2"/>
    <row r="1457" customFormat="1" ht="16" customHeight="1" x14ac:dyDescent="0.2"/>
    <row r="1458" customFormat="1" ht="16" customHeight="1" x14ac:dyDescent="0.2"/>
    <row r="1459" customFormat="1" ht="16" customHeight="1" x14ac:dyDescent="0.2"/>
    <row r="1460" customFormat="1" ht="16" customHeight="1" x14ac:dyDescent="0.2"/>
    <row r="1461" customFormat="1" ht="16" customHeight="1" x14ac:dyDescent="0.2"/>
    <row r="1462" customFormat="1" ht="16" customHeight="1" x14ac:dyDescent="0.2"/>
    <row r="1463" customFormat="1" ht="16" customHeight="1" x14ac:dyDescent="0.2"/>
    <row r="1464" customFormat="1" ht="16" customHeight="1" x14ac:dyDescent="0.2"/>
    <row r="1465" customFormat="1" ht="16" customHeight="1" x14ac:dyDescent="0.2"/>
    <row r="1466" customFormat="1" ht="16" customHeight="1" x14ac:dyDescent="0.2"/>
    <row r="1467" customFormat="1" ht="16" customHeight="1" x14ac:dyDescent="0.2"/>
    <row r="1468" customFormat="1" ht="16" customHeight="1" x14ac:dyDescent="0.2"/>
    <row r="1469" customFormat="1" ht="16" customHeight="1" x14ac:dyDescent="0.2"/>
    <row r="1470" customFormat="1" ht="16" customHeight="1" x14ac:dyDescent="0.2"/>
    <row r="1471" customFormat="1" ht="16" customHeight="1" x14ac:dyDescent="0.2"/>
    <row r="1472" customFormat="1" ht="16" customHeight="1" x14ac:dyDescent="0.2"/>
    <row r="1473" customFormat="1" ht="16" customHeight="1" x14ac:dyDescent="0.2"/>
    <row r="1474" customFormat="1" ht="16" customHeight="1" x14ac:dyDescent="0.2"/>
    <row r="1475" customFormat="1" ht="16" customHeight="1" x14ac:dyDescent="0.2"/>
    <row r="1476" customFormat="1" ht="16" customHeight="1" x14ac:dyDescent="0.2"/>
    <row r="1477" customFormat="1" ht="16" customHeight="1" x14ac:dyDescent="0.2"/>
    <row r="1478" customFormat="1" ht="16" customHeight="1" x14ac:dyDescent="0.2"/>
    <row r="1479" customFormat="1" ht="16" customHeight="1" x14ac:dyDescent="0.2"/>
    <row r="1480" customFormat="1" ht="16" customHeight="1" x14ac:dyDescent="0.2"/>
    <row r="1481" customFormat="1" ht="16" customHeight="1" x14ac:dyDescent="0.2"/>
    <row r="1482" customFormat="1" ht="16" customHeight="1" x14ac:dyDescent="0.2"/>
    <row r="1483" customFormat="1" ht="16" customHeight="1" x14ac:dyDescent="0.2"/>
    <row r="1484" customFormat="1" ht="16" customHeight="1" x14ac:dyDescent="0.2"/>
    <row r="1485" customFormat="1" ht="16" customHeight="1" x14ac:dyDescent="0.2"/>
    <row r="1486" customFormat="1" ht="16" customHeight="1" x14ac:dyDescent="0.2"/>
    <row r="1487" customFormat="1" ht="16" customHeight="1" x14ac:dyDescent="0.2"/>
    <row r="1488" customFormat="1" ht="16" customHeight="1" x14ac:dyDescent="0.2"/>
    <row r="1489" customFormat="1" ht="16" customHeight="1" x14ac:dyDescent="0.2"/>
    <row r="1490" customFormat="1" ht="16" customHeight="1" x14ac:dyDescent="0.2"/>
    <row r="1491" customFormat="1" ht="16" customHeight="1" x14ac:dyDescent="0.2"/>
    <row r="1492" customFormat="1" ht="16" customHeight="1" x14ac:dyDescent="0.2"/>
    <row r="1493" customFormat="1" ht="16" customHeight="1" x14ac:dyDescent="0.2"/>
    <row r="1494" customFormat="1" ht="16" customHeight="1" x14ac:dyDescent="0.2"/>
    <row r="1495" customFormat="1" ht="16" customHeight="1" x14ac:dyDescent="0.2"/>
    <row r="1496" customFormat="1" ht="16" customHeight="1" x14ac:dyDescent="0.2"/>
    <row r="1497" customFormat="1" ht="16" customHeight="1" x14ac:dyDescent="0.2"/>
    <row r="1498" customFormat="1" ht="16" customHeight="1" x14ac:dyDescent="0.2"/>
    <row r="1499" customFormat="1" ht="16" customHeight="1" x14ac:dyDescent="0.2"/>
    <row r="1500" customFormat="1" ht="16" customHeight="1" x14ac:dyDescent="0.2"/>
    <row r="1501" customFormat="1" ht="16" customHeight="1" x14ac:dyDescent="0.2"/>
    <row r="1502" customFormat="1" ht="16" customHeight="1" x14ac:dyDescent="0.2"/>
    <row r="1503" customFormat="1" ht="16" customHeight="1" x14ac:dyDescent="0.2"/>
    <row r="1504" customFormat="1" ht="16" customHeight="1" x14ac:dyDescent="0.2"/>
    <row r="1505" customFormat="1" ht="16" customHeight="1" x14ac:dyDescent="0.2"/>
    <row r="1506" customFormat="1" ht="16" customHeight="1" x14ac:dyDescent="0.2"/>
    <row r="1507" customFormat="1" ht="16" customHeight="1" x14ac:dyDescent="0.2"/>
    <row r="1508" customFormat="1" ht="16" customHeight="1" x14ac:dyDescent="0.2"/>
    <row r="1509" customFormat="1" ht="16" customHeight="1" x14ac:dyDescent="0.2"/>
    <row r="1510" customFormat="1" ht="16" customHeight="1" x14ac:dyDescent="0.2"/>
    <row r="1511" customFormat="1" ht="16" customHeight="1" x14ac:dyDescent="0.2"/>
    <row r="1512" customFormat="1" ht="16" customHeight="1" x14ac:dyDescent="0.2"/>
    <row r="1513" customFormat="1" ht="16" customHeight="1" x14ac:dyDescent="0.2"/>
    <row r="1514" customFormat="1" ht="16" customHeight="1" x14ac:dyDescent="0.2"/>
    <row r="1515" customFormat="1" ht="16" customHeight="1" x14ac:dyDescent="0.2"/>
    <row r="1516" customFormat="1" ht="16" customHeight="1" x14ac:dyDescent="0.2"/>
    <row r="1517" customFormat="1" ht="16" customHeight="1" x14ac:dyDescent="0.2"/>
    <row r="1518" customFormat="1" ht="16" customHeight="1" x14ac:dyDescent="0.2"/>
    <row r="1519" customFormat="1" ht="16" customHeight="1" x14ac:dyDescent="0.2"/>
    <row r="1520" customFormat="1" ht="16" customHeight="1" x14ac:dyDescent="0.2"/>
    <row r="1521" customFormat="1" ht="16" customHeight="1" x14ac:dyDescent="0.2"/>
    <row r="1522" customFormat="1" ht="16" customHeight="1" x14ac:dyDescent="0.2"/>
    <row r="1523" customFormat="1" ht="16" customHeight="1" x14ac:dyDescent="0.2"/>
    <row r="1524" customFormat="1" ht="16" customHeight="1" x14ac:dyDescent="0.2"/>
    <row r="1525" customFormat="1" ht="16" customHeight="1" x14ac:dyDescent="0.2"/>
    <row r="1526" customFormat="1" ht="16" customHeight="1" x14ac:dyDescent="0.2"/>
    <row r="1527" customFormat="1" ht="16" customHeight="1" x14ac:dyDescent="0.2"/>
    <row r="1528" customFormat="1" ht="16" customHeight="1" x14ac:dyDescent="0.2"/>
    <row r="1529" customFormat="1" ht="16" customHeight="1" x14ac:dyDescent="0.2"/>
    <row r="1530" customFormat="1" ht="16" customHeight="1" x14ac:dyDescent="0.2"/>
    <row r="1531" customFormat="1" ht="16" customHeight="1" x14ac:dyDescent="0.2"/>
    <row r="1532" customFormat="1" ht="16" customHeight="1" x14ac:dyDescent="0.2"/>
    <row r="1533" customFormat="1" ht="16" customHeight="1" x14ac:dyDescent="0.2"/>
    <row r="1534" customFormat="1" ht="16" customHeight="1" x14ac:dyDescent="0.2"/>
    <row r="1535" customFormat="1" ht="16" customHeight="1" x14ac:dyDescent="0.2"/>
    <row r="1536" customFormat="1" ht="16" customHeight="1" x14ac:dyDescent="0.2"/>
    <row r="1537" customFormat="1" ht="16" customHeight="1" x14ac:dyDescent="0.2"/>
    <row r="1538" customFormat="1" ht="16" customHeight="1" x14ac:dyDescent="0.2"/>
    <row r="1539" customFormat="1" ht="16" customHeight="1" x14ac:dyDescent="0.2"/>
    <row r="1540" customFormat="1" ht="16" customHeight="1" x14ac:dyDescent="0.2"/>
    <row r="1541" customFormat="1" ht="16" customHeight="1" x14ac:dyDescent="0.2"/>
    <row r="1542" customFormat="1" ht="16" customHeight="1" x14ac:dyDescent="0.2"/>
    <row r="1543" customFormat="1" ht="16" customHeight="1" x14ac:dyDescent="0.2"/>
    <row r="1544" customFormat="1" ht="16" customHeight="1" x14ac:dyDescent="0.2"/>
    <row r="1545" customFormat="1" ht="16" customHeight="1" x14ac:dyDescent="0.2"/>
    <row r="1546" customFormat="1" ht="16" customHeight="1" x14ac:dyDescent="0.2"/>
    <row r="1547" customFormat="1" ht="16" customHeight="1" x14ac:dyDescent="0.2"/>
    <row r="1548" customFormat="1" ht="16" customHeight="1" x14ac:dyDescent="0.2"/>
    <row r="1549" customFormat="1" ht="16" customHeight="1" x14ac:dyDescent="0.2"/>
    <row r="1550" customFormat="1" ht="16" customHeight="1" x14ac:dyDescent="0.2"/>
    <row r="1551" customFormat="1" ht="16" customHeight="1" x14ac:dyDescent="0.2"/>
    <row r="1552" customFormat="1" ht="16" customHeight="1" x14ac:dyDescent="0.2"/>
    <row r="1553" customFormat="1" ht="16" customHeight="1" x14ac:dyDescent="0.2"/>
    <row r="1554" customFormat="1" ht="16" customHeight="1" x14ac:dyDescent="0.2"/>
    <row r="1555" customFormat="1" ht="16" customHeight="1" x14ac:dyDescent="0.2"/>
    <row r="1556" customFormat="1" ht="16" customHeight="1" x14ac:dyDescent="0.2"/>
    <row r="1557" customFormat="1" ht="16" customHeight="1" x14ac:dyDescent="0.2"/>
    <row r="1558" customFormat="1" ht="16" customHeight="1" x14ac:dyDescent="0.2"/>
    <row r="1559" customFormat="1" ht="16" customHeight="1" x14ac:dyDescent="0.2"/>
    <row r="1560" customFormat="1" ht="16" customHeight="1" x14ac:dyDescent="0.2"/>
    <row r="1561" customFormat="1" ht="16" customHeight="1" x14ac:dyDescent="0.2"/>
    <row r="1562" customFormat="1" ht="16" customHeight="1" x14ac:dyDescent="0.2"/>
    <row r="1563" customFormat="1" ht="16" customHeight="1" x14ac:dyDescent="0.2"/>
    <row r="1564" customFormat="1" ht="16" customHeight="1" x14ac:dyDescent="0.2"/>
    <row r="1565" customFormat="1" ht="16" customHeight="1" x14ac:dyDescent="0.2"/>
    <row r="1566" customFormat="1" ht="16" customHeight="1" x14ac:dyDescent="0.2"/>
    <row r="1567" customFormat="1" ht="16" customHeight="1" x14ac:dyDescent="0.2"/>
    <row r="1568" customFormat="1" ht="16" customHeight="1" x14ac:dyDescent="0.2"/>
    <row r="1569" customFormat="1" ht="16" customHeight="1" x14ac:dyDescent="0.2"/>
    <row r="1570" customFormat="1" ht="16" customHeight="1" x14ac:dyDescent="0.2"/>
    <row r="1571" customFormat="1" ht="16" customHeight="1" x14ac:dyDescent="0.2"/>
    <row r="1572" customFormat="1" ht="16" customHeight="1" x14ac:dyDescent="0.2"/>
    <row r="1573" customFormat="1" ht="16" customHeight="1" x14ac:dyDescent="0.2"/>
    <row r="1574" customFormat="1" ht="16" customHeight="1" x14ac:dyDescent="0.2"/>
    <row r="1575" customFormat="1" ht="16" customHeight="1" x14ac:dyDescent="0.2"/>
    <row r="1576" customFormat="1" ht="16" customHeight="1" x14ac:dyDescent="0.2"/>
    <row r="1577" customFormat="1" ht="16" customHeight="1" x14ac:dyDescent="0.2"/>
    <row r="1578" customFormat="1" ht="16" customHeight="1" x14ac:dyDescent="0.2"/>
    <row r="1579" customFormat="1" ht="16" customHeight="1" x14ac:dyDescent="0.2"/>
    <row r="1580" customFormat="1" ht="16" customHeight="1" x14ac:dyDescent="0.2"/>
    <row r="1581" customFormat="1" ht="16" customHeight="1" x14ac:dyDescent="0.2"/>
    <row r="1582" customFormat="1" ht="16" customHeight="1" x14ac:dyDescent="0.2"/>
    <row r="1583" customFormat="1" ht="16" customHeight="1" x14ac:dyDescent="0.2"/>
    <row r="1584" customFormat="1" ht="16" customHeight="1" x14ac:dyDescent="0.2"/>
    <row r="1585" customFormat="1" ht="16" customHeight="1" x14ac:dyDescent="0.2"/>
    <row r="1586" customFormat="1" ht="16" customHeight="1" x14ac:dyDescent="0.2"/>
    <row r="1587" customFormat="1" ht="16" customHeight="1" x14ac:dyDescent="0.2"/>
    <row r="1588" customFormat="1" ht="16" customHeight="1" x14ac:dyDescent="0.2"/>
    <row r="1589" customFormat="1" ht="16" customHeight="1" x14ac:dyDescent="0.2"/>
    <row r="1590" customFormat="1" ht="16" customHeight="1" x14ac:dyDescent="0.2"/>
    <row r="1591" customFormat="1" ht="16" customHeight="1" x14ac:dyDescent="0.2"/>
    <row r="1592" customFormat="1" ht="16" customHeight="1" x14ac:dyDescent="0.2"/>
    <row r="1593" customFormat="1" ht="16" customHeight="1" x14ac:dyDescent="0.2"/>
    <row r="1594" customFormat="1" ht="16" customHeight="1" x14ac:dyDescent="0.2"/>
    <row r="1595" customFormat="1" ht="16" customHeight="1" x14ac:dyDescent="0.2"/>
    <row r="1596" customFormat="1" ht="16" customHeight="1" x14ac:dyDescent="0.2"/>
    <row r="1597" customFormat="1" ht="16" customHeight="1" x14ac:dyDescent="0.2"/>
    <row r="1598" customFormat="1" ht="16" customHeight="1" x14ac:dyDescent="0.2"/>
    <row r="1599" customFormat="1" ht="16" customHeight="1" x14ac:dyDescent="0.2"/>
    <row r="1600" customFormat="1" ht="16" customHeight="1" x14ac:dyDescent="0.2"/>
    <row r="1601" customFormat="1" ht="16" customHeight="1" x14ac:dyDescent="0.2"/>
    <row r="1602" customFormat="1" ht="16" customHeight="1" x14ac:dyDescent="0.2"/>
    <row r="1603" customFormat="1" ht="16" customHeight="1" x14ac:dyDescent="0.2"/>
    <row r="1604" customFormat="1" ht="16" customHeight="1" x14ac:dyDescent="0.2"/>
    <row r="1605" customFormat="1" ht="16" customHeight="1" x14ac:dyDescent="0.2"/>
    <row r="1606" customFormat="1" ht="16" customHeight="1" x14ac:dyDescent="0.2"/>
    <row r="1607" customFormat="1" ht="16" customHeight="1" x14ac:dyDescent="0.2"/>
    <row r="1608" customFormat="1" ht="16" customHeight="1" x14ac:dyDescent="0.2"/>
    <row r="1609" customFormat="1" ht="16" customHeight="1" x14ac:dyDescent="0.2"/>
    <row r="1610" customFormat="1" ht="16" customHeight="1" x14ac:dyDescent="0.2"/>
    <row r="1611" customFormat="1" ht="16" customHeight="1" x14ac:dyDescent="0.2"/>
    <row r="1612" customFormat="1" ht="16" customHeight="1" x14ac:dyDescent="0.2"/>
    <row r="1613" customFormat="1" ht="16" customHeight="1" x14ac:dyDescent="0.2"/>
    <row r="1614" customFormat="1" ht="16" customHeight="1" x14ac:dyDescent="0.2"/>
    <row r="1615" customFormat="1" ht="16" customHeight="1" x14ac:dyDescent="0.2"/>
    <row r="1616" customFormat="1" ht="16" customHeight="1" x14ac:dyDescent="0.2"/>
    <row r="1617" customFormat="1" ht="16" customHeight="1" x14ac:dyDescent="0.2"/>
    <row r="1618" customFormat="1" ht="16" customHeight="1" x14ac:dyDescent="0.2"/>
    <row r="1619" customFormat="1" ht="16" customHeight="1" x14ac:dyDescent="0.2"/>
    <row r="1620" customFormat="1" ht="16" customHeight="1" x14ac:dyDescent="0.2"/>
    <row r="1621" customFormat="1" ht="16" customHeight="1" x14ac:dyDescent="0.2"/>
    <row r="1622" customFormat="1" ht="16" customHeight="1" x14ac:dyDescent="0.2"/>
    <row r="1623" customFormat="1" ht="16" customHeight="1" x14ac:dyDescent="0.2"/>
    <row r="1624" customFormat="1" ht="16" customHeight="1" x14ac:dyDescent="0.2"/>
    <row r="1625" customFormat="1" ht="16" customHeight="1" x14ac:dyDescent="0.2"/>
    <row r="1626" customFormat="1" ht="16" customHeight="1" x14ac:dyDescent="0.2"/>
    <row r="1627" customFormat="1" ht="16" customHeight="1" x14ac:dyDescent="0.2"/>
    <row r="1628" customFormat="1" ht="16" customHeight="1" x14ac:dyDescent="0.2"/>
    <row r="1629" customFormat="1" ht="16" customHeight="1" x14ac:dyDescent="0.2"/>
    <row r="1630" customFormat="1" ht="16" customHeight="1" x14ac:dyDescent="0.2"/>
    <row r="1631" customFormat="1" ht="16" customHeight="1" x14ac:dyDescent="0.2"/>
    <row r="1632" customFormat="1" ht="16" customHeight="1" x14ac:dyDescent="0.2"/>
    <row r="1633" customFormat="1" ht="16" customHeight="1" x14ac:dyDescent="0.2"/>
    <row r="1634" customFormat="1" ht="16" customHeight="1" x14ac:dyDescent="0.2"/>
    <row r="1635" customFormat="1" ht="16" customHeight="1" x14ac:dyDescent="0.2"/>
    <row r="1636" customFormat="1" ht="16" customHeight="1" x14ac:dyDescent="0.2"/>
    <row r="1637" customFormat="1" ht="16" customHeight="1" x14ac:dyDescent="0.2"/>
    <row r="1638" customFormat="1" ht="16" customHeight="1" x14ac:dyDescent="0.2"/>
    <row r="1639" customFormat="1" ht="16" customHeight="1" x14ac:dyDescent="0.2"/>
    <row r="1640" customFormat="1" ht="16" customHeight="1" x14ac:dyDescent="0.2"/>
    <row r="1641" customFormat="1" ht="16" customHeight="1" x14ac:dyDescent="0.2"/>
    <row r="1642" customFormat="1" ht="16" customHeight="1" x14ac:dyDescent="0.2"/>
    <row r="1643" customFormat="1" ht="16" customHeight="1" x14ac:dyDescent="0.2"/>
    <row r="1644" customFormat="1" ht="16" customHeight="1" x14ac:dyDescent="0.2"/>
    <row r="1645" customFormat="1" ht="16" customHeight="1" x14ac:dyDescent="0.2"/>
    <row r="1646" customFormat="1" ht="16" customHeight="1" x14ac:dyDescent="0.2"/>
    <row r="1647" customFormat="1" ht="16" customHeight="1" x14ac:dyDescent="0.2"/>
    <row r="1648" customFormat="1" ht="16" customHeight="1" x14ac:dyDescent="0.2"/>
    <row r="1649" customFormat="1" ht="16" customHeight="1" x14ac:dyDescent="0.2"/>
    <row r="1650" customFormat="1" ht="16" customHeight="1" x14ac:dyDescent="0.2"/>
    <row r="1651" customFormat="1" ht="16" customHeight="1" x14ac:dyDescent="0.2"/>
    <row r="1652" customFormat="1" ht="16" customHeight="1" x14ac:dyDescent="0.2"/>
    <row r="1653" customFormat="1" ht="16" customHeight="1" x14ac:dyDescent="0.2"/>
    <row r="1654" customFormat="1" ht="16" customHeight="1" x14ac:dyDescent="0.2"/>
    <row r="1655" customFormat="1" ht="16" customHeight="1" x14ac:dyDescent="0.2"/>
    <row r="1656" customFormat="1" ht="16" customHeight="1" x14ac:dyDescent="0.2"/>
    <row r="1657" customFormat="1" ht="16" customHeight="1" x14ac:dyDescent="0.2"/>
    <row r="1658" customFormat="1" ht="16" customHeight="1" x14ac:dyDescent="0.2"/>
    <row r="1659" customFormat="1" ht="16" customHeight="1" x14ac:dyDescent="0.2"/>
    <row r="1660" customFormat="1" ht="16" customHeight="1" x14ac:dyDescent="0.2"/>
    <row r="1661" customFormat="1" ht="16" customHeight="1" x14ac:dyDescent="0.2"/>
    <row r="1662" customFormat="1" ht="16" customHeight="1" x14ac:dyDescent="0.2"/>
    <row r="1663" customFormat="1" ht="16" customHeight="1" x14ac:dyDescent="0.2"/>
    <row r="1664" customFormat="1" ht="16" customHeight="1" x14ac:dyDescent="0.2"/>
    <row r="1665" customFormat="1" ht="16" customHeight="1" x14ac:dyDescent="0.2"/>
    <row r="1666" customFormat="1" ht="16" customHeight="1" x14ac:dyDescent="0.2"/>
    <row r="1667" customFormat="1" ht="16" customHeight="1" x14ac:dyDescent="0.2"/>
    <row r="1668" customFormat="1" ht="16" customHeight="1" x14ac:dyDescent="0.2"/>
    <row r="1669" customFormat="1" ht="16" customHeight="1" x14ac:dyDescent="0.2"/>
    <row r="1670" customFormat="1" ht="16" customHeight="1" x14ac:dyDescent="0.2"/>
    <row r="1671" customFormat="1" ht="16" customHeight="1" x14ac:dyDescent="0.2"/>
    <row r="1672" customFormat="1" ht="16" customHeight="1" x14ac:dyDescent="0.2"/>
    <row r="1673" customFormat="1" ht="16" customHeight="1" x14ac:dyDescent="0.2"/>
    <row r="1674" customFormat="1" ht="16" customHeight="1" x14ac:dyDescent="0.2"/>
    <row r="1675" customFormat="1" ht="16" customHeight="1" x14ac:dyDescent="0.2"/>
    <row r="1676" customFormat="1" ht="16" customHeight="1" x14ac:dyDescent="0.2"/>
    <row r="1677" customFormat="1" ht="16" customHeight="1" x14ac:dyDescent="0.2"/>
    <row r="1678" customFormat="1" ht="16" customHeight="1" x14ac:dyDescent="0.2"/>
    <row r="1679" customFormat="1" ht="16" customHeight="1" x14ac:dyDescent="0.2"/>
    <row r="1680" customFormat="1" ht="16" customHeight="1" x14ac:dyDescent="0.2"/>
    <row r="1681" customFormat="1" ht="16" customHeight="1" x14ac:dyDescent="0.2"/>
    <row r="1682" customFormat="1" ht="16" customHeight="1" x14ac:dyDescent="0.2"/>
    <row r="1683" customFormat="1" ht="16" customHeight="1" x14ac:dyDescent="0.2"/>
    <row r="1684" customFormat="1" ht="16" customHeight="1" x14ac:dyDescent="0.2"/>
    <row r="1685" customFormat="1" ht="16" customHeight="1" x14ac:dyDescent="0.2"/>
    <row r="1686" customFormat="1" ht="16" customHeight="1" x14ac:dyDescent="0.2"/>
    <row r="1687" customFormat="1" ht="16" customHeight="1" x14ac:dyDescent="0.2"/>
    <row r="1688" customFormat="1" ht="16" customHeight="1" x14ac:dyDescent="0.2"/>
    <row r="1689" customFormat="1" ht="16" customHeight="1" x14ac:dyDescent="0.2"/>
    <row r="1690" customFormat="1" ht="16" customHeight="1" x14ac:dyDescent="0.2"/>
    <row r="1691" customFormat="1" ht="16" customHeight="1" x14ac:dyDescent="0.2"/>
    <row r="1692" customFormat="1" ht="16" customHeight="1" x14ac:dyDescent="0.2"/>
    <row r="1693" customFormat="1" ht="16" customHeight="1" x14ac:dyDescent="0.2"/>
    <row r="1694" customFormat="1" ht="16" customHeight="1" x14ac:dyDescent="0.2"/>
    <row r="1695" customFormat="1" ht="16" customHeight="1" x14ac:dyDescent="0.2"/>
    <row r="1696" customFormat="1" ht="16" customHeight="1" x14ac:dyDescent="0.2"/>
    <row r="1697" customFormat="1" ht="16" customHeight="1" x14ac:dyDescent="0.2"/>
    <row r="1698" customFormat="1" ht="16" customHeight="1" x14ac:dyDescent="0.2"/>
    <row r="1699" customFormat="1" ht="16" customHeight="1" x14ac:dyDescent="0.2"/>
    <row r="1700" customFormat="1" ht="16" customHeight="1" x14ac:dyDescent="0.2"/>
    <row r="1701" customFormat="1" ht="16" customHeight="1" x14ac:dyDescent="0.2"/>
    <row r="1702" customFormat="1" ht="16" customHeight="1" x14ac:dyDescent="0.2"/>
    <row r="1703" customFormat="1" ht="16" customHeight="1" x14ac:dyDescent="0.2"/>
    <row r="1704" customFormat="1" ht="16" customHeight="1" x14ac:dyDescent="0.2"/>
    <row r="1705" customFormat="1" ht="16" customHeight="1" x14ac:dyDescent="0.2"/>
    <row r="1706" customFormat="1" ht="16" customHeight="1" x14ac:dyDescent="0.2"/>
    <row r="1707" customFormat="1" ht="16" customHeight="1" x14ac:dyDescent="0.2"/>
    <row r="1708" customFormat="1" ht="16" customHeight="1" x14ac:dyDescent="0.2"/>
    <row r="1709" customFormat="1" ht="16" customHeight="1" x14ac:dyDescent="0.2"/>
    <row r="1710" customFormat="1" ht="16" customHeight="1" x14ac:dyDescent="0.2"/>
    <row r="1711" customFormat="1" ht="16" customHeight="1" x14ac:dyDescent="0.2"/>
    <row r="1712" customFormat="1" ht="16" customHeight="1" x14ac:dyDescent="0.2"/>
    <row r="1713" customFormat="1" ht="16" customHeight="1" x14ac:dyDescent="0.2"/>
    <row r="1714" customFormat="1" ht="16" customHeight="1" x14ac:dyDescent="0.2"/>
    <row r="1715" customFormat="1" ht="16" customHeight="1" x14ac:dyDescent="0.2"/>
    <row r="1716" customFormat="1" ht="16" customHeight="1" x14ac:dyDescent="0.2"/>
    <row r="1717" customFormat="1" ht="16" customHeight="1" x14ac:dyDescent="0.2"/>
    <row r="1718" customFormat="1" ht="16" customHeight="1" x14ac:dyDescent="0.2"/>
    <row r="1719" customFormat="1" ht="16" customHeight="1" x14ac:dyDescent="0.2"/>
    <row r="1720" customFormat="1" ht="16" customHeight="1" x14ac:dyDescent="0.2"/>
    <row r="1721" customFormat="1" ht="16" customHeight="1" x14ac:dyDescent="0.2"/>
    <row r="1722" customFormat="1" ht="16" customHeight="1" x14ac:dyDescent="0.2"/>
    <row r="1723" customFormat="1" ht="16" customHeight="1" x14ac:dyDescent="0.2"/>
    <row r="1724" customFormat="1" ht="16" customHeight="1" x14ac:dyDescent="0.2"/>
    <row r="1725" customFormat="1" ht="16" customHeight="1" x14ac:dyDescent="0.2"/>
    <row r="1726" customFormat="1" ht="16" customHeight="1" x14ac:dyDescent="0.2"/>
    <row r="1727" customFormat="1" ht="16" customHeight="1" x14ac:dyDescent="0.2"/>
    <row r="1728" customFormat="1" ht="16" customHeight="1" x14ac:dyDescent="0.2"/>
    <row r="1729" customFormat="1" ht="16" customHeight="1" x14ac:dyDescent="0.2"/>
    <row r="1730" customFormat="1" ht="16" customHeight="1" x14ac:dyDescent="0.2"/>
    <row r="1731" customFormat="1" ht="16" customHeight="1" x14ac:dyDescent="0.2"/>
    <row r="1732" customFormat="1" ht="16" customHeight="1" x14ac:dyDescent="0.2"/>
    <row r="1733" customFormat="1" ht="16" customHeight="1" x14ac:dyDescent="0.2"/>
    <row r="1734" customFormat="1" ht="16" customHeight="1" x14ac:dyDescent="0.2"/>
    <row r="1735" customFormat="1" ht="16" customHeight="1" x14ac:dyDescent="0.2"/>
    <row r="1736" customFormat="1" ht="16" customHeight="1" x14ac:dyDescent="0.2"/>
    <row r="1737" customFormat="1" ht="16" customHeight="1" x14ac:dyDescent="0.2"/>
    <row r="1738" customFormat="1" ht="16" customHeight="1" x14ac:dyDescent="0.2"/>
    <row r="1739" customFormat="1" ht="16" customHeight="1" x14ac:dyDescent="0.2"/>
    <row r="1740" customFormat="1" ht="16" customHeight="1" x14ac:dyDescent="0.2"/>
    <row r="1741" customFormat="1" ht="16" customHeight="1" x14ac:dyDescent="0.2"/>
    <row r="1742" customFormat="1" ht="16" customHeight="1" x14ac:dyDescent="0.2"/>
    <row r="1743" customFormat="1" ht="16" customHeight="1" x14ac:dyDescent="0.2"/>
    <row r="1744" customFormat="1" ht="16" customHeight="1" x14ac:dyDescent="0.2"/>
    <row r="1745" customFormat="1" ht="16" customHeight="1" x14ac:dyDescent="0.2"/>
    <row r="1746" customFormat="1" ht="16" customHeight="1" x14ac:dyDescent="0.2"/>
    <row r="1747" customFormat="1" ht="16" customHeight="1" x14ac:dyDescent="0.2"/>
    <row r="1748" customFormat="1" ht="16" customHeight="1" x14ac:dyDescent="0.2"/>
    <row r="1749" customFormat="1" ht="16" customHeight="1" x14ac:dyDescent="0.2"/>
    <row r="1750" customFormat="1" ht="16" customHeight="1" x14ac:dyDescent="0.2"/>
    <row r="1751" customFormat="1" ht="16" customHeight="1" x14ac:dyDescent="0.2"/>
    <row r="1752" customFormat="1" ht="16" customHeight="1" x14ac:dyDescent="0.2"/>
    <row r="1753" customFormat="1" ht="16" customHeight="1" x14ac:dyDescent="0.2"/>
    <row r="1754" customFormat="1" ht="16" customHeight="1" x14ac:dyDescent="0.2"/>
    <row r="1755" customFormat="1" ht="16" customHeight="1" x14ac:dyDescent="0.2"/>
    <row r="1756" customFormat="1" ht="16" customHeight="1" x14ac:dyDescent="0.2"/>
    <row r="1757" customFormat="1" ht="16" customHeight="1" x14ac:dyDescent="0.2"/>
    <row r="1758" customFormat="1" ht="16" customHeight="1" x14ac:dyDescent="0.2"/>
    <row r="1759" customFormat="1" ht="16" customHeight="1" x14ac:dyDescent="0.2"/>
    <row r="1760" customFormat="1" ht="16" customHeight="1" x14ac:dyDescent="0.2"/>
    <row r="1761" customFormat="1" ht="16" customHeight="1" x14ac:dyDescent="0.2"/>
    <row r="1762" customFormat="1" ht="16" customHeight="1" x14ac:dyDescent="0.2"/>
    <row r="1763" customFormat="1" ht="16" customHeight="1" x14ac:dyDescent="0.2"/>
    <row r="1764" customFormat="1" ht="16" customHeight="1" x14ac:dyDescent="0.2"/>
    <row r="1765" customFormat="1" ht="16" customHeight="1" x14ac:dyDescent="0.2"/>
    <row r="1766" customFormat="1" ht="16" customHeight="1" x14ac:dyDescent="0.2"/>
    <row r="1767" customFormat="1" ht="16" customHeight="1" x14ac:dyDescent="0.2"/>
    <row r="1768" customFormat="1" ht="16" customHeight="1" x14ac:dyDescent="0.2"/>
    <row r="1769" customFormat="1" ht="16" customHeight="1" x14ac:dyDescent="0.2"/>
    <row r="1770" customFormat="1" ht="16" customHeight="1" x14ac:dyDescent="0.2"/>
    <row r="1771" customFormat="1" ht="16" customHeight="1" x14ac:dyDescent="0.2"/>
    <row r="1772" customFormat="1" ht="16" customHeight="1" x14ac:dyDescent="0.2"/>
    <row r="1773" customFormat="1" ht="16" customHeight="1" x14ac:dyDescent="0.2"/>
    <row r="1774" customFormat="1" ht="16" customHeight="1" x14ac:dyDescent="0.2"/>
    <row r="1775" customFormat="1" ht="16" customHeight="1" x14ac:dyDescent="0.2"/>
    <row r="1776" customFormat="1" ht="16" customHeight="1" x14ac:dyDescent="0.2"/>
    <row r="1777" customFormat="1" ht="16" customHeight="1" x14ac:dyDescent="0.2"/>
    <row r="1778" customFormat="1" ht="16" customHeight="1" x14ac:dyDescent="0.2"/>
    <row r="1779" customFormat="1" ht="16" customHeight="1" x14ac:dyDescent="0.2"/>
    <row r="1780" customFormat="1" ht="16" customHeight="1" x14ac:dyDescent="0.2"/>
    <row r="1781" customFormat="1" ht="16" customHeight="1" x14ac:dyDescent="0.2"/>
    <row r="1782" customFormat="1" ht="16" customHeight="1" x14ac:dyDescent="0.2"/>
    <row r="1783" customFormat="1" ht="16" customHeight="1" x14ac:dyDescent="0.2"/>
    <row r="1784" customFormat="1" ht="16" customHeight="1" x14ac:dyDescent="0.2"/>
    <row r="1785" customFormat="1" ht="16" customHeight="1" x14ac:dyDescent="0.2"/>
    <row r="1786" customFormat="1" ht="16" customHeight="1" x14ac:dyDescent="0.2"/>
    <row r="1787" customFormat="1" ht="16" customHeight="1" x14ac:dyDescent="0.2"/>
    <row r="1788" customFormat="1" ht="16" customHeight="1" x14ac:dyDescent="0.2"/>
    <row r="1789" customFormat="1" ht="16" customHeight="1" x14ac:dyDescent="0.2"/>
    <row r="1790" customFormat="1" ht="16" customHeight="1" x14ac:dyDescent="0.2"/>
    <row r="1791" customFormat="1" ht="16" customHeight="1" x14ac:dyDescent="0.2"/>
    <row r="1792" customFormat="1" ht="16" customHeight="1" x14ac:dyDescent="0.2"/>
    <row r="1793" customFormat="1" ht="16" customHeight="1" x14ac:dyDescent="0.2"/>
    <row r="1794" customFormat="1" ht="16" customHeight="1" x14ac:dyDescent="0.2"/>
    <row r="1795" customFormat="1" ht="16" customHeight="1" x14ac:dyDescent="0.2"/>
    <row r="1796" customFormat="1" ht="16" customHeight="1" x14ac:dyDescent="0.2"/>
    <row r="1797" customFormat="1" ht="16" customHeight="1" x14ac:dyDescent="0.2"/>
    <row r="1798" customFormat="1" ht="16" customHeight="1" x14ac:dyDescent="0.2"/>
    <row r="1799" customFormat="1" ht="16" customHeight="1" x14ac:dyDescent="0.2"/>
    <row r="1800" customFormat="1" ht="16" customHeight="1" x14ac:dyDescent="0.2"/>
    <row r="1801" customFormat="1" ht="16" customHeight="1" x14ac:dyDescent="0.2"/>
    <row r="1802" customFormat="1" ht="16" customHeight="1" x14ac:dyDescent="0.2"/>
    <row r="1803" customFormat="1" ht="16" customHeight="1" x14ac:dyDescent="0.2"/>
    <row r="1804" customFormat="1" ht="16" customHeight="1" x14ac:dyDescent="0.2"/>
    <row r="1805" customFormat="1" ht="16" customHeight="1" x14ac:dyDescent="0.2"/>
    <row r="1806" customFormat="1" ht="16" customHeight="1" x14ac:dyDescent="0.2"/>
    <row r="1807" customFormat="1" ht="16" customHeight="1" x14ac:dyDescent="0.2"/>
    <row r="1808" customFormat="1" ht="16" customHeight="1" x14ac:dyDescent="0.2"/>
    <row r="1809" customFormat="1" ht="16" customHeight="1" x14ac:dyDescent="0.2"/>
    <row r="1810" customFormat="1" ht="16" customHeight="1" x14ac:dyDescent="0.2"/>
    <row r="1811" customFormat="1" ht="16" customHeight="1" x14ac:dyDescent="0.2"/>
    <row r="1812" customFormat="1" ht="16" customHeight="1" x14ac:dyDescent="0.2"/>
    <row r="1813" customFormat="1" ht="16" customHeight="1" x14ac:dyDescent="0.2"/>
    <row r="1814" customFormat="1" ht="16" customHeight="1" x14ac:dyDescent="0.2"/>
    <row r="1815" customFormat="1" ht="16" customHeight="1" x14ac:dyDescent="0.2"/>
    <row r="1816" customFormat="1" ht="16" customHeight="1" x14ac:dyDescent="0.2"/>
    <row r="1817" customFormat="1" ht="16" customHeight="1" x14ac:dyDescent="0.2"/>
    <row r="1818" customFormat="1" ht="16" customHeight="1" x14ac:dyDescent="0.2"/>
    <row r="1819" customFormat="1" ht="16" customHeight="1" x14ac:dyDescent="0.2"/>
    <row r="1820" customFormat="1" ht="16" customHeight="1" x14ac:dyDescent="0.2"/>
    <row r="1821" customFormat="1" ht="16" customHeight="1" x14ac:dyDescent="0.2"/>
    <row r="1822" customFormat="1" ht="16" customHeight="1" x14ac:dyDescent="0.2"/>
    <row r="1823" customFormat="1" ht="16" customHeight="1" x14ac:dyDescent="0.2"/>
    <row r="1824" customFormat="1" ht="16" customHeight="1" x14ac:dyDescent="0.2"/>
    <row r="1825" customFormat="1" ht="16" customHeight="1" x14ac:dyDescent="0.2"/>
    <row r="1826" customFormat="1" ht="16" customHeight="1" x14ac:dyDescent="0.2"/>
    <row r="1827" customFormat="1" ht="16" customHeight="1" x14ac:dyDescent="0.2"/>
    <row r="1828" customFormat="1" ht="16" customHeight="1" x14ac:dyDescent="0.2"/>
    <row r="1829" customFormat="1" ht="16" customHeight="1" x14ac:dyDescent="0.2"/>
    <row r="1830" customFormat="1" ht="16" customHeight="1" x14ac:dyDescent="0.2"/>
    <row r="1831" customFormat="1" ht="16" customHeight="1" x14ac:dyDescent="0.2"/>
    <row r="1832" customFormat="1" ht="16" customHeight="1" x14ac:dyDescent="0.2"/>
    <row r="1833" customFormat="1" ht="16" customHeight="1" x14ac:dyDescent="0.2"/>
    <row r="1834" customFormat="1" ht="16" customHeight="1" x14ac:dyDescent="0.2"/>
    <row r="1835" customFormat="1" ht="16" customHeight="1" x14ac:dyDescent="0.2"/>
    <row r="1836" customFormat="1" ht="16" customHeight="1" x14ac:dyDescent="0.2"/>
    <row r="1837" customFormat="1" ht="16" customHeight="1" x14ac:dyDescent="0.2"/>
    <row r="1838" customFormat="1" ht="16" customHeight="1" x14ac:dyDescent="0.2"/>
    <row r="1839" customFormat="1" ht="16" customHeight="1" x14ac:dyDescent="0.2"/>
    <row r="1840" customFormat="1" ht="16" customHeight="1" x14ac:dyDescent="0.2"/>
    <row r="1841" customFormat="1" ht="16" customHeight="1" x14ac:dyDescent="0.2"/>
    <row r="1842" customFormat="1" ht="16" customHeight="1" x14ac:dyDescent="0.2"/>
    <row r="1843" customFormat="1" ht="16" customHeight="1" x14ac:dyDescent="0.2"/>
    <row r="1844" customFormat="1" ht="16" customHeight="1" x14ac:dyDescent="0.2"/>
    <row r="1845" customFormat="1" ht="16" customHeight="1" x14ac:dyDescent="0.2"/>
    <row r="1846" customFormat="1" ht="16" customHeight="1" x14ac:dyDescent="0.2"/>
    <row r="1847" customFormat="1" ht="16" customHeight="1" x14ac:dyDescent="0.2"/>
    <row r="1848" customFormat="1" ht="16" customHeight="1" x14ac:dyDescent="0.2"/>
    <row r="1849" customFormat="1" ht="16" customHeight="1" x14ac:dyDescent="0.2"/>
    <row r="1850" customFormat="1" ht="16" customHeight="1" x14ac:dyDescent="0.2"/>
    <row r="1851" customFormat="1" ht="16" customHeight="1" x14ac:dyDescent="0.2"/>
    <row r="1852" customFormat="1" ht="16" customHeight="1" x14ac:dyDescent="0.2"/>
    <row r="1853" customFormat="1" ht="16" customHeight="1" x14ac:dyDescent="0.2"/>
    <row r="1854" customFormat="1" ht="16" customHeight="1" x14ac:dyDescent="0.2"/>
    <row r="1855" customFormat="1" ht="16" customHeight="1" x14ac:dyDescent="0.2"/>
    <row r="1856" customFormat="1" ht="16" customHeight="1" x14ac:dyDescent="0.2"/>
    <row r="1857" customFormat="1" ht="16" customHeight="1" x14ac:dyDescent="0.2"/>
    <row r="1858" customFormat="1" ht="16" customHeight="1" x14ac:dyDescent="0.2"/>
    <row r="1859" customFormat="1" ht="16" customHeight="1" x14ac:dyDescent="0.2"/>
    <row r="1860" customFormat="1" ht="16" customHeight="1" x14ac:dyDescent="0.2"/>
    <row r="1861" customFormat="1" ht="16" customHeight="1" x14ac:dyDescent="0.2"/>
    <row r="1862" customFormat="1" ht="16" customHeight="1" x14ac:dyDescent="0.2"/>
    <row r="1863" customFormat="1" ht="16" customHeight="1" x14ac:dyDescent="0.2"/>
    <row r="1864" customFormat="1" ht="16" customHeight="1" x14ac:dyDescent="0.2"/>
    <row r="1865" customFormat="1" ht="16" customHeight="1" x14ac:dyDescent="0.2"/>
    <row r="1866" customFormat="1" ht="16" customHeight="1" x14ac:dyDescent="0.2"/>
    <row r="1867" customFormat="1" ht="16" customHeight="1" x14ac:dyDescent="0.2"/>
    <row r="1868" customFormat="1" ht="16" customHeight="1" x14ac:dyDescent="0.2"/>
    <row r="1869" customFormat="1" ht="16" customHeight="1" x14ac:dyDescent="0.2"/>
    <row r="1870" customFormat="1" ht="16" customHeight="1" x14ac:dyDescent="0.2"/>
    <row r="1871" customFormat="1" ht="16" customHeight="1" x14ac:dyDescent="0.2"/>
    <row r="1872" customFormat="1" ht="16" customHeight="1" x14ac:dyDescent="0.2"/>
    <row r="1873" customFormat="1" ht="16" customHeight="1" x14ac:dyDescent="0.2"/>
    <row r="1874" customFormat="1" ht="16" customHeight="1" x14ac:dyDescent="0.2"/>
    <row r="1875" customFormat="1" ht="16" customHeight="1" x14ac:dyDescent="0.2"/>
    <row r="1876" customFormat="1" ht="16" customHeight="1" x14ac:dyDescent="0.2"/>
    <row r="1877" customFormat="1" ht="16" customHeight="1" x14ac:dyDescent="0.2"/>
    <row r="1878" customFormat="1" ht="16" customHeight="1" x14ac:dyDescent="0.2"/>
    <row r="1879" customFormat="1" ht="16" customHeight="1" x14ac:dyDescent="0.2"/>
    <row r="1880" customFormat="1" ht="16" customHeight="1" x14ac:dyDescent="0.2"/>
    <row r="1881" customFormat="1" ht="16" customHeight="1" x14ac:dyDescent="0.2"/>
    <row r="1882" customFormat="1" ht="16" customHeight="1" x14ac:dyDescent="0.2"/>
    <row r="1883" customFormat="1" ht="16" customHeight="1" x14ac:dyDescent="0.2"/>
    <row r="1884" customFormat="1" ht="16" customHeight="1" x14ac:dyDescent="0.2"/>
    <row r="1885" customFormat="1" ht="16" customHeight="1" x14ac:dyDescent="0.2"/>
    <row r="1886" customFormat="1" ht="16" customHeight="1" x14ac:dyDescent="0.2"/>
    <row r="1887" customFormat="1" ht="16" customHeight="1" x14ac:dyDescent="0.2"/>
    <row r="1888" customFormat="1" ht="16" customHeight="1" x14ac:dyDescent="0.2"/>
    <row r="1889" customFormat="1" ht="16" customHeight="1" x14ac:dyDescent="0.2"/>
    <row r="1890" customFormat="1" ht="16" customHeight="1" x14ac:dyDescent="0.2"/>
    <row r="1891" customFormat="1" ht="16" customHeight="1" x14ac:dyDescent="0.2"/>
    <row r="1892" customFormat="1" ht="16" customHeight="1" x14ac:dyDescent="0.2"/>
    <row r="1893" customFormat="1" ht="16" customHeight="1" x14ac:dyDescent="0.2"/>
    <row r="1894" customFormat="1" ht="16" customHeight="1" x14ac:dyDescent="0.2"/>
    <row r="1895" customFormat="1" ht="16" customHeight="1" x14ac:dyDescent="0.2"/>
    <row r="1896" customFormat="1" ht="16" customHeight="1" x14ac:dyDescent="0.2"/>
    <row r="1897" customFormat="1" ht="16" customHeight="1" x14ac:dyDescent="0.2"/>
    <row r="1898" customFormat="1" ht="16" customHeight="1" x14ac:dyDescent="0.2"/>
    <row r="1899" customFormat="1" ht="16" customHeight="1" x14ac:dyDescent="0.2"/>
    <row r="1900" customFormat="1" ht="16" customHeight="1" x14ac:dyDescent="0.2"/>
    <row r="1901" customFormat="1" ht="16" customHeight="1" x14ac:dyDescent="0.2"/>
    <row r="1902" customFormat="1" ht="16" customHeight="1" x14ac:dyDescent="0.2"/>
    <row r="1903" customFormat="1" ht="16" customHeight="1" x14ac:dyDescent="0.2"/>
    <row r="1904" customFormat="1" ht="16" customHeight="1" x14ac:dyDescent="0.2"/>
    <row r="1905" customFormat="1" ht="16" customHeight="1" x14ac:dyDescent="0.2"/>
    <row r="1906" customFormat="1" ht="16" customHeight="1" x14ac:dyDescent="0.2"/>
    <row r="1907" customFormat="1" ht="16" customHeight="1" x14ac:dyDescent="0.2"/>
    <row r="1908" customFormat="1" ht="16" customHeight="1" x14ac:dyDescent="0.2"/>
    <row r="1909" customFormat="1" ht="16" customHeight="1" x14ac:dyDescent="0.2"/>
    <row r="1910" customFormat="1" ht="16" customHeight="1" x14ac:dyDescent="0.2"/>
    <row r="1911" customFormat="1" ht="16" customHeight="1" x14ac:dyDescent="0.2"/>
    <row r="1912" customFormat="1" ht="16" customHeight="1" x14ac:dyDescent="0.2"/>
    <row r="1913" customFormat="1" ht="16" customHeight="1" x14ac:dyDescent="0.2"/>
    <row r="1914" customFormat="1" ht="16" customHeight="1" x14ac:dyDescent="0.2"/>
    <row r="1915" customFormat="1" ht="16" customHeight="1" x14ac:dyDescent="0.2"/>
    <row r="1916" customFormat="1" ht="16" customHeight="1" x14ac:dyDescent="0.2"/>
    <row r="1917" customFormat="1" ht="16" customHeight="1" x14ac:dyDescent="0.2"/>
    <row r="1918" customFormat="1" ht="16" customHeight="1" x14ac:dyDescent="0.2"/>
    <row r="1919" customFormat="1" ht="16" customHeight="1" x14ac:dyDescent="0.2"/>
    <row r="1920" customFormat="1" ht="16" customHeight="1" x14ac:dyDescent="0.2"/>
    <row r="1921" customFormat="1" ht="16" customHeight="1" x14ac:dyDescent="0.2"/>
    <row r="1922" customFormat="1" ht="16" customHeight="1" x14ac:dyDescent="0.2"/>
    <row r="1923" customFormat="1" ht="16" customHeight="1" x14ac:dyDescent="0.2"/>
    <row r="1924" customFormat="1" ht="16" customHeight="1" x14ac:dyDescent="0.2"/>
    <row r="1925" customFormat="1" ht="16" customHeight="1" x14ac:dyDescent="0.2"/>
    <row r="1926" customFormat="1" ht="16" customHeight="1" x14ac:dyDescent="0.2"/>
    <row r="1927" customFormat="1" ht="16" customHeight="1" x14ac:dyDescent="0.2"/>
    <row r="1928" customFormat="1" ht="16" customHeight="1" x14ac:dyDescent="0.2"/>
    <row r="1929" customFormat="1" ht="16" customHeight="1" x14ac:dyDescent="0.2"/>
    <row r="1930" customFormat="1" ht="16" customHeight="1" x14ac:dyDescent="0.2"/>
    <row r="1931" customFormat="1" ht="16" customHeight="1" x14ac:dyDescent="0.2"/>
    <row r="1932" customFormat="1" ht="16" customHeight="1" x14ac:dyDescent="0.2"/>
    <row r="1933" customFormat="1" ht="16" customHeight="1" x14ac:dyDescent="0.2"/>
    <row r="1934" customFormat="1" ht="16" customHeight="1" x14ac:dyDescent="0.2"/>
    <row r="1935" customFormat="1" ht="16" customHeight="1" x14ac:dyDescent="0.2"/>
    <row r="1936" customFormat="1" ht="16" customHeight="1" x14ac:dyDescent="0.2"/>
    <row r="1937" customFormat="1" ht="16" customHeight="1" x14ac:dyDescent="0.2"/>
    <row r="1938" customFormat="1" ht="16" customHeight="1" x14ac:dyDescent="0.2"/>
    <row r="1939" customFormat="1" ht="16" customHeight="1" x14ac:dyDescent="0.2"/>
    <row r="1940" customFormat="1" ht="16" customHeight="1" x14ac:dyDescent="0.2"/>
    <row r="1941" customFormat="1" ht="16" customHeight="1" x14ac:dyDescent="0.2"/>
    <row r="1942" customFormat="1" ht="16" customHeight="1" x14ac:dyDescent="0.2"/>
    <row r="1943" customFormat="1" ht="16" customHeight="1" x14ac:dyDescent="0.2"/>
    <row r="1944" customFormat="1" ht="16" customHeight="1" x14ac:dyDescent="0.2"/>
    <row r="1945" customFormat="1" ht="16" customHeight="1" x14ac:dyDescent="0.2"/>
    <row r="1946" customFormat="1" ht="16" customHeight="1" x14ac:dyDescent="0.2"/>
    <row r="1947" customFormat="1" ht="16" customHeight="1" x14ac:dyDescent="0.2"/>
    <row r="1948" customFormat="1" ht="16" customHeight="1" x14ac:dyDescent="0.2"/>
    <row r="1949" customFormat="1" ht="16" customHeight="1" x14ac:dyDescent="0.2"/>
    <row r="1950" customFormat="1" ht="16" customHeight="1" x14ac:dyDescent="0.2"/>
    <row r="1951" customFormat="1" ht="16" customHeight="1" x14ac:dyDescent="0.2"/>
    <row r="1952" customFormat="1" ht="16" customHeight="1" x14ac:dyDescent="0.2"/>
    <row r="1953" customFormat="1" ht="16" customHeight="1" x14ac:dyDescent="0.2"/>
    <row r="1954" customFormat="1" ht="16" customHeight="1" x14ac:dyDescent="0.2"/>
    <row r="1955" customFormat="1" ht="16" customHeight="1" x14ac:dyDescent="0.2"/>
    <row r="1956" customFormat="1" ht="16" customHeight="1" x14ac:dyDescent="0.2"/>
    <row r="1957" customFormat="1" ht="16" customHeight="1" x14ac:dyDescent="0.2"/>
    <row r="1958" customFormat="1" ht="16" customHeight="1" x14ac:dyDescent="0.2"/>
    <row r="1959" customFormat="1" ht="16" customHeight="1" x14ac:dyDescent="0.2"/>
    <row r="1960" customFormat="1" ht="16" customHeight="1" x14ac:dyDescent="0.2"/>
    <row r="1961" customFormat="1" ht="16" customHeight="1" x14ac:dyDescent="0.2"/>
    <row r="1962" customFormat="1" ht="16" customHeight="1" x14ac:dyDescent="0.2"/>
    <row r="1963" customFormat="1" ht="16" customHeight="1" x14ac:dyDescent="0.2"/>
    <row r="1964" customFormat="1" ht="16" customHeight="1" x14ac:dyDescent="0.2"/>
    <row r="1965" customFormat="1" ht="16" customHeight="1" x14ac:dyDescent="0.2"/>
    <row r="1966" customFormat="1" ht="16" customHeight="1" x14ac:dyDescent="0.2"/>
    <row r="1967" customFormat="1" ht="16" customHeight="1" x14ac:dyDescent="0.2"/>
    <row r="1968" customFormat="1" ht="16" customHeight="1" x14ac:dyDescent="0.2"/>
    <row r="1969" customFormat="1" ht="16" customHeight="1" x14ac:dyDescent="0.2"/>
    <row r="1970" customFormat="1" ht="16" customHeight="1" x14ac:dyDescent="0.2"/>
    <row r="1971" customFormat="1" ht="16" customHeight="1" x14ac:dyDescent="0.2"/>
    <row r="1972" customFormat="1" ht="16" customHeight="1" x14ac:dyDescent="0.2"/>
    <row r="1973" customFormat="1" ht="16" customHeight="1" x14ac:dyDescent="0.2"/>
    <row r="1974" customFormat="1" ht="16" customHeight="1" x14ac:dyDescent="0.2"/>
    <row r="1975" customFormat="1" ht="16" customHeight="1" x14ac:dyDescent="0.2"/>
    <row r="1976" customFormat="1" ht="16" customHeight="1" x14ac:dyDescent="0.2"/>
    <row r="1977" customFormat="1" ht="16" customHeight="1" x14ac:dyDescent="0.2"/>
    <row r="1978" customFormat="1" ht="16" customHeight="1" x14ac:dyDescent="0.2"/>
    <row r="1979" customFormat="1" ht="16" customHeight="1" x14ac:dyDescent="0.2"/>
    <row r="1980" customFormat="1" ht="16" customHeight="1" x14ac:dyDescent="0.2"/>
    <row r="1981" customFormat="1" ht="16" customHeight="1" x14ac:dyDescent="0.2"/>
    <row r="1982" customFormat="1" ht="16" customHeight="1" x14ac:dyDescent="0.2"/>
    <row r="1983" customFormat="1" ht="16" customHeight="1" x14ac:dyDescent="0.2"/>
    <row r="1984" customFormat="1" ht="16" customHeight="1" x14ac:dyDescent="0.2"/>
    <row r="1985" customFormat="1" ht="16" customHeight="1" x14ac:dyDescent="0.2"/>
    <row r="1986" customFormat="1" ht="16" customHeight="1" x14ac:dyDescent="0.2"/>
    <row r="1987" customFormat="1" ht="16" customHeight="1" x14ac:dyDescent="0.2"/>
    <row r="1988" customFormat="1" ht="16" customHeight="1" x14ac:dyDescent="0.2"/>
    <row r="1989" customFormat="1" ht="16" customHeight="1" x14ac:dyDescent="0.2"/>
    <row r="1990" customFormat="1" ht="16" customHeight="1" x14ac:dyDescent="0.2"/>
    <row r="1991" customFormat="1" ht="16" customHeight="1" x14ac:dyDescent="0.2"/>
    <row r="1992" customFormat="1" ht="16" customHeight="1" x14ac:dyDescent="0.2"/>
    <row r="1993" customFormat="1" ht="16" customHeight="1" x14ac:dyDescent="0.2"/>
    <row r="1994" customFormat="1" ht="16" customHeight="1" x14ac:dyDescent="0.2"/>
    <row r="1995" customFormat="1" ht="16" customHeight="1" x14ac:dyDescent="0.2"/>
    <row r="1996" customFormat="1" ht="16" customHeight="1" x14ac:dyDescent="0.2"/>
    <row r="1997" customFormat="1" ht="16" customHeight="1" x14ac:dyDescent="0.2"/>
    <row r="1998" customFormat="1" ht="16" customHeight="1" x14ac:dyDescent="0.2"/>
    <row r="1999" customFormat="1" ht="16" customHeight="1" x14ac:dyDescent="0.2"/>
    <row r="2000" customFormat="1" ht="16" customHeight="1" x14ac:dyDescent="0.2"/>
    <row r="2001" customFormat="1" ht="16" customHeight="1" x14ac:dyDescent="0.2"/>
    <row r="2002" customFormat="1" ht="16" customHeight="1" x14ac:dyDescent="0.2"/>
    <row r="2003" customFormat="1" ht="16" customHeight="1" x14ac:dyDescent="0.2"/>
    <row r="2004" customFormat="1" ht="16" customHeight="1" x14ac:dyDescent="0.2"/>
    <row r="2005" customFormat="1" ht="16" customHeight="1" x14ac:dyDescent="0.2"/>
    <row r="2006" customFormat="1" ht="16" customHeight="1" x14ac:dyDescent="0.2"/>
    <row r="2007" customFormat="1" ht="16" customHeight="1" x14ac:dyDescent="0.2"/>
    <row r="2008" customFormat="1" ht="16" customHeight="1" x14ac:dyDescent="0.2"/>
    <row r="2009" customFormat="1" ht="16" customHeight="1" x14ac:dyDescent="0.2"/>
    <row r="2010" customFormat="1" ht="16" customHeight="1" x14ac:dyDescent="0.2"/>
    <row r="2011" customFormat="1" ht="16" customHeight="1" x14ac:dyDescent="0.2"/>
    <row r="2012" customFormat="1" ht="16" customHeight="1" x14ac:dyDescent="0.2"/>
    <row r="2013" customFormat="1" ht="16" customHeight="1" x14ac:dyDescent="0.2"/>
    <row r="2014" customFormat="1" ht="16" customHeight="1" x14ac:dyDescent="0.2"/>
    <row r="2015" customFormat="1" ht="16" customHeight="1" x14ac:dyDescent="0.2"/>
    <row r="2016" customFormat="1" ht="16" customHeight="1" x14ac:dyDescent="0.2"/>
    <row r="2017" customFormat="1" ht="16" customHeight="1" x14ac:dyDescent="0.2"/>
    <row r="2018" customFormat="1" ht="16" customHeight="1" x14ac:dyDescent="0.2"/>
    <row r="2019" customFormat="1" ht="16" customHeight="1" x14ac:dyDescent="0.2"/>
    <row r="2020" customFormat="1" ht="16" customHeight="1" x14ac:dyDescent="0.2"/>
    <row r="2021" customFormat="1" ht="16" customHeight="1" x14ac:dyDescent="0.2"/>
    <row r="2022" customFormat="1" ht="16" customHeight="1" x14ac:dyDescent="0.2"/>
    <row r="2023" customFormat="1" ht="16" customHeight="1" x14ac:dyDescent="0.2"/>
    <row r="2024" customFormat="1" ht="16" customHeight="1" x14ac:dyDescent="0.2"/>
    <row r="2025" customFormat="1" ht="16" customHeight="1" x14ac:dyDescent="0.2"/>
    <row r="2026" customFormat="1" ht="16" customHeight="1" x14ac:dyDescent="0.2"/>
    <row r="2027" customFormat="1" ht="16" customHeight="1" x14ac:dyDescent="0.2"/>
    <row r="2028" customFormat="1" ht="16" customHeight="1" x14ac:dyDescent="0.2"/>
    <row r="2029" customFormat="1" ht="16" customHeight="1" x14ac:dyDescent="0.2"/>
    <row r="2030" customFormat="1" ht="16" customHeight="1" x14ac:dyDescent="0.2"/>
    <row r="2031" customFormat="1" ht="16" customHeight="1" x14ac:dyDescent="0.2"/>
    <row r="2032" customFormat="1" ht="16" customHeight="1" x14ac:dyDescent="0.2"/>
    <row r="2033" customFormat="1" ht="16" customHeight="1" x14ac:dyDescent="0.2"/>
    <row r="2034" customFormat="1" ht="16" customHeight="1" x14ac:dyDescent="0.2"/>
    <row r="2035" customFormat="1" ht="16" customHeight="1" x14ac:dyDescent="0.2"/>
    <row r="2036" customFormat="1" ht="16" customHeight="1" x14ac:dyDescent="0.2"/>
    <row r="2037" customFormat="1" ht="16" customHeight="1" x14ac:dyDescent="0.2"/>
    <row r="2038" customFormat="1" ht="16" customHeight="1" x14ac:dyDescent="0.2"/>
    <row r="2039" customFormat="1" ht="16" customHeight="1" x14ac:dyDescent="0.2"/>
    <row r="2040" customFormat="1" ht="16" customHeight="1" x14ac:dyDescent="0.2"/>
    <row r="2041" customFormat="1" ht="16" customHeight="1" x14ac:dyDescent="0.2"/>
    <row r="2042" customFormat="1" ht="16" customHeight="1" x14ac:dyDescent="0.2"/>
    <row r="2043" customFormat="1" ht="16" customHeight="1" x14ac:dyDescent="0.2"/>
    <row r="2044" customFormat="1" ht="16" customHeight="1" x14ac:dyDescent="0.2"/>
    <row r="2045" customFormat="1" ht="16" customHeight="1" x14ac:dyDescent="0.2"/>
    <row r="2046" customFormat="1" ht="16" customHeight="1" x14ac:dyDescent="0.2"/>
    <row r="2047" customFormat="1" ht="16" customHeight="1" x14ac:dyDescent="0.2"/>
    <row r="2048" customFormat="1" ht="16" customHeight="1" x14ac:dyDescent="0.2"/>
    <row r="2049" customFormat="1" ht="16" customHeight="1" x14ac:dyDescent="0.2"/>
    <row r="2050" customFormat="1" ht="16" customHeight="1" x14ac:dyDescent="0.2"/>
    <row r="2051" customFormat="1" ht="16" customHeight="1" x14ac:dyDescent="0.2"/>
    <row r="2052" customFormat="1" ht="16" customHeight="1" x14ac:dyDescent="0.2"/>
    <row r="2053" customFormat="1" ht="16" customHeight="1" x14ac:dyDescent="0.2"/>
    <row r="2054" customFormat="1" ht="16" customHeight="1" x14ac:dyDescent="0.2"/>
    <row r="2055" customFormat="1" ht="16" customHeight="1" x14ac:dyDescent="0.2"/>
    <row r="2056" customFormat="1" ht="16" customHeight="1" x14ac:dyDescent="0.2"/>
    <row r="2057" customFormat="1" ht="16" customHeight="1" x14ac:dyDescent="0.2"/>
    <row r="2058" customFormat="1" ht="16" customHeight="1" x14ac:dyDescent="0.2"/>
    <row r="2059" customFormat="1" ht="16" customHeight="1" x14ac:dyDescent="0.2"/>
    <row r="2060" customFormat="1" ht="16" customHeight="1" x14ac:dyDescent="0.2"/>
    <row r="2061" customFormat="1" ht="16" customHeight="1" x14ac:dyDescent="0.2"/>
    <row r="2062" customFormat="1" ht="16" customHeight="1" x14ac:dyDescent="0.2"/>
    <row r="2063" customFormat="1" ht="16" customHeight="1" x14ac:dyDescent="0.2"/>
    <row r="2064" customFormat="1" ht="16" customHeight="1" x14ac:dyDescent="0.2"/>
    <row r="2065" customFormat="1" ht="16" customHeight="1" x14ac:dyDescent="0.2"/>
    <row r="2066" customFormat="1" ht="16" customHeight="1" x14ac:dyDescent="0.2"/>
    <row r="2067" customFormat="1" ht="16" customHeight="1" x14ac:dyDescent="0.2"/>
    <row r="2068" customFormat="1" ht="16" customHeight="1" x14ac:dyDescent="0.2"/>
    <row r="2069" customFormat="1" ht="16" customHeight="1" x14ac:dyDescent="0.2"/>
    <row r="2070" customFormat="1" ht="16" customHeight="1" x14ac:dyDescent="0.2"/>
    <row r="2071" customFormat="1" ht="16" customHeight="1" x14ac:dyDescent="0.2"/>
    <row r="2072" customFormat="1" ht="16" customHeight="1" x14ac:dyDescent="0.2"/>
    <row r="2073" customFormat="1" ht="16" customHeight="1" x14ac:dyDescent="0.2"/>
    <row r="2074" customFormat="1" ht="16" customHeight="1" x14ac:dyDescent="0.2"/>
    <row r="2075" customFormat="1" ht="16" customHeight="1" x14ac:dyDescent="0.2"/>
    <row r="2076" customFormat="1" ht="16" customHeight="1" x14ac:dyDescent="0.2"/>
    <row r="2077" customFormat="1" ht="16" customHeight="1" x14ac:dyDescent="0.2"/>
    <row r="2078" customFormat="1" ht="16" customHeight="1" x14ac:dyDescent="0.2"/>
    <row r="2079" customFormat="1" ht="16" customHeight="1" x14ac:dyDescent="0.2"/>
    <row r="2080" customFormat="1" ht="16" customHeight="1" x14ac:dyDescent="0.2"/>
    <row r="2081" customFormat="1" ht="16" customHeight="1" x14ac:dyDescent="0.2"/>
    <row r="2082" customFormat="1" ht="16" customHeight="1" x14ac:dyDescent="0.2"/>
    <row r="2083" customFormat="1" ht="16" customHeight="1" x14ac:dyDescent="0.2"/>
    <row r="2084" customFormat="1" ht="16" customHeight="1" x14ac:dyDescent="0.2"/>
    <row r="2085" customFormat="1" ht="16" customHeight="1" x14ac:dyDescent="0.2"/>
    <row r="2086" customFormat="1" ht="16" customHeight="1" x14ac:dyDescent="0.2"/>
    <row r="2087" customFormat="1" ht="16" customHeight="1" x14ac:dyDescent="0.2"/>
    <row r="2088" customFormat="1" ht="16" customHeight="1" x14ac:dyDescent="0.2"/>
    <row r="2089" customFormat="1" ht="16" customHeight="1" x14ac:dyDescent="0.2"/>
    <row r="2090" customFormat="1" ht="16" customHeight="1" x14ac:dyDescent="0.2"/>
    <row r="2091" customFormat="1" ht="16" customHeight="1" x14ac:dyDescent="0.2"/>
    <row r="2092" customFormat="1" ht="16" customHeight="1" x14ac:dyDescent="0.2"/>
    <row r="2093" customFormat="1" ht="16" customHeight="1" x14ac:dyDescent="0.2"/>
    <row r="2094" customFormat="1" ht="16" customHeight="1" x14ac:dyDescent="0.2"/>
    <row r="2095" customFormat="1" ht="16" customHeight="1" x14ac:dyDescent="0.2"/>
    <row r="2096" customFormat="1" ht="16" customHeight="1" x14ac:dyDescent="0.2"/>
    <row r="2097" customFormat="1" ht="16" customHeight="1" x14ac:dyDescent="0.2"/>
    <row r="2098" customFormat="1" ht="16" customHeight="1" x14ac:dyDescent="0.2"/>
    <row r="2099" customFormat="1" ht="16" customHeight="1" x14ac:dyDescent="0.2"/>
    <row r="2100" customFormat="1" ht="16" customHeight="1" x14ac:dyDescent="0.2"/>
    <row r="2101" customFormat="1" ht="16" customHeight="1" x14ac:dyDescent="0.2"/>
    <row r="2102" customFormat="1" ht="16" customHeight="1" x14ac:dyDescent="0.2"/>
    <row r="2103" customFormat="1" ht="16" customHeight="1" x14ac:dyDescent="0.2"/>
    <row r="2104" customFormat="1" ht="16" customHeight="1" x14ac:dyDescent="0.2"/>
    <row r="2105" customFormat="1" ht="16" customHeight="1" x14ac:dyDescent="0.2"/>
    <row r="2106" customFormat="1" ht="16" customHeight="1" x14ac:dyDescent="0.2"/>
    <row r="2107" customFormat="1" ht="16" customHeight="1" x14ac:dyDescent="0.2"/>
    <row r="2108" customFormat="1" ht="16" customHeight="1" x14ac:dyDescent="0.2"/>
    <row r="2109" customFormat="1" ht="16" customHeight="1" x14ac:dyDescent="0.2"/>
    <row r="2110" customFormat="1" ht="16" customHeight="1" x14ac:dyDescent="0.2"/>
    <row r="2111" customFormat="1" ht="16" customHeight="1" x14ac:dyDescent="0.2"/>
    <row r="2112" customFormat="1" ht="16" customHeight="1" x14ac:dyDescent="0.2"/>
    <row r="2113" customFormat="1" ht="16" customHeight="1" x14ac:dyDescent="0.2"/>
    <row r="2114" customFormat="1" ht="16" customHeight="1" x14ac:dyDescent="0.2"/>
    <row r="2115" customFormat="1" ht="16" customHeight="1" x14ac:dyDescent="0.2"/>
    <row r="2116" customFormat="1" ht="16" customHeight="1" x14ac:dyDescent="0.2"/>
    <row r="2117" customFormat="1" ht="16" customHeight="1" x14ac:dyDescent="0.2"/>
    <row r="2118" customFormat="1" ht="16" customHeight="1" x14ac:dyDescent="0.2"/>
    <row r="2119" customFormat="1" ht="16" customHeight="1" x14ac:dyDescent="0.2"/>
    <row r="2120" customFormat="1" ht="16" customHeight="1" x14ac:dyDescent="0.2"/>
    <row r="2121" customFormat="1" ht="16" customHeight="1" x14ac:dyDescent="0.2"/>
    <row r="2122" customFormat="1" ht="16" customHeight="1" x14ac:dyDescent="0.2"/>
    <row r="2123" customFormat="1" ht="16" customHeight="1" x14ac:dyDescent="0.2"/>
    <row r="2124" customFormat="1" ht="16" customHeight="1" x14ac:dyDescent="0.2"/>
    <row r="2125" customFormat="1" ht="16" customHeight="1" x14ac:dyDescent="0.2"/>
    <row r="2126" customFormat="1" ht="16" customHeight="1" x14ac:dyDescent="0.2"/>
    <row r="2127" customFormat="1" ht="16" customHeight="1" x14ac:dyDescent="0.2"/>
    <row r="2128" customFormat="1" ht="16" customHeight="1" x14ac:dyDescent="0.2"/>
    <row r="2129" customFormat="1" ht="16" customHeight="1" x14ac:dyDescent="0.2"/>
    <row r="2130" customFormat="1" ht="16" customHeight="1" x14ac:dyDescent="0.2"/>
    <row r="2131" customFormat="1" ht="16" customHeight="1" x14ac:dyDescent="0.2"/>
    <row r="2132" customFormat="1" ht="16" customHeight="1" x14ac:dyDescent="0.2"/>
    <row r="2133" customFormat="1" ht="16" customHeight="1" x14ac:dyDescent="0.2"/>
    <row r="2134" customFormat="1" ht="16" customHeight="1" x14ac:dyDescent="0.2"/>
    <row r="2135" customFormat="1" ht="16" customHeight="1" x14ac:dyDescent="0.2"/>
    <row r="2136" customFormat="1" ht="16" customHeight="1" x14ac:dyDescent="0.2"/>
    <row r="2137" customFormat="1" ht="16" customHeight="1" x14ac:dyDescent="0.2"/>
    <row r="2138" customFormat="1" ht="16" customHeight="1" x14ac:dyDescent="0.2"/>
    <row r="2139" customFormat="1" ht="16" customHeight="1" x14ac:dyDescent="0.2"/>
    <row r="2140" customFormat="1" ht="16" customHeight="1" x14ac:dyDescent="0.2"/>
    <row r="2141" customFormat="1" ht="16" customHeight="1" x14ac:dyDescent="0.2"/>
    <row r="2142" customFormat="1" ht="16" customHeight="1" x14ac:dyDescent="0.2"/>
    <row r="2143" customFormat="1" ht="16" customHeight="1" x14ac:dyDescent="0.2"/>
    <row r="2144" customFormat="1" ht="16" customHeight="1" x14ac:dyDescent="0.2"/>
    <row r="2145" customFormat="1" ht="16" customHeight="1" x14ac:dyDescent="0.2"/>
    <row r="2146" customFormat="1" ht="16" customHeight="1" x14ac:dyDescent="0.2"/>
    <row r="2147" customFormat="1" ht="16" customHeight="1" x14ac:dyDescent="0.2"/>
    <row r="2148" customFormat="1" ht="16" customHeight="1" x14ac:dyDescent="0.2"/>
    <row r="2149" customFormat="1" ht="16" customHeight="1" x14ac:dyDescent="0.2"/>
    <row r="2150" customFormat="1" ht="16" customHeight="1" x14ac:dyDescent="0.2"/>
    <row r="2151" customFormat="1" ht="16" customHeight="1" x14ac:dyDescent="0.2"/>
    <row r="2152" customFormat="1" ht="16" customHeight="1" x14ac:dyDescent="0.2"/>
    <row r="2153" customFormat="1" ht="16" customHeight="1" x14ac:dyDescent="0.2"/>
    <row r="2154" customFormat="1" ht="16" customHeight="1" x14ac:dyDescent="0.2"/>
    <row r="2155" customFormat="1" ht="16" customHeight="1" x14ac:dyDescent="0.2"/>
    <row r="2156" customFormat="1" ht="16" customHeight="1" x14ac:dyDescent="0.2"/>
    <row r="2157" customFormat="1" ht="16" customHeight="1" x14ac:dyDescent="0.2"/>
    <row r="2158" customFormat="1" ht="16" customHeight="1" x14ac:dyDescent="0.2"/>
    <row r="2159" customFormat="1" ht="16" customHeight="1" x14ac:dyDescent="0.2"/>
    <row r="2160" customFormat="1" ht="16" customHeight="1" x14ac:dyDescent="0.2"/>
    <row r="2161" customFormat="1" ht="16" customHeight="1" x14ac:dyDescent="0.2"/>
    <row r="2162" customFormat="1" ht="16" customHeight="1" x14ac:dyDescent="0.2"/>
    <row r="2163" customFormat="1" ht="16" customHeight="1" x14ac:dyDescent="0.2"/>
    <row r="2164" customFormat="1" ht="16" customHeight="1" x14ac:dyDescent="0.2"/>
    <row r="2165" customFormat="1" ht="16" customHeight="1" x14ac:dyDescent="0.2"/>
    <row r="2166" customFormat="1" ht="16" customHeight="1" x14ac:dyDescent="0.2"/>
    <row r="2167" customFormat="1" ht="16" customHeight="1" x14ac:dyDescent="0.2"/>
    <row r="2168" customFormat="1" ht="16" customHeight="1" x14ac:dyDescent="0.2"/>
    <row r="2169" customFormat="1" ht="16" customHeight="1" x14ac:dyDescent="0.2"/>
    <row r="2170" customFormat="1" ht="16" customHeight="1" x14ac:dyDescent="0.2"/>
    <row r="2171" customFormat="1" ht="16" customHeight="1" x14ac:dyDescent="0.2"/>
    <row r="2172" customFormat="1" ht="16" customHeight="1" x14ac:dyDescent="0.2"/>
    <row r="2173" customFormat="1" ht="16" customHeight="1" x14ac:dyDescent="0.2"/>
    <row r="2174" customFormat="1" ht="16" customHeight="1" x14ac:dyDescent="0.2"/>
    <row r="2175" customFormat="1" ht="16" customHeight="1" x14ac:dyDescent="0.2"/>
    <row r="2176" customFormat="1" ht="16" customHeight="1" x14ac:dyDescent="0.2"/>
    <row r="2177" customFormat="1" ht="16" customHeight="1" x14ac:dyDescent="0.2"/>
    <row r="2178" customFormat="1" ht="16" customHeight="1" x14ac:dyDescent="0.2"/>
    <row r="2179" customFormat="1" ht="16" customHeight="1" x14ac:dyDescent="0.2"/>
    <row r="2180" customFormat="1" ht="16" customHeight="1" x14ac:dyDescent="0.2"/>
    <row r="2181" customFormat="1" ht="16" customHeight="1" x14ac:dyDescent="0.2"/>
    <row r="2182" customFormat="1" ht="16" customHeight="1" x14ac:dyDescent="0.2"/>
    <row r="2183" customFormat="1" ht="16" customHeight="1" x14ac:dyDescent="0.2"/>
    <row r="2184" customFormat="1" ht="16" customHeight="1" x14ac:dyDescent="0.2"/>
    <row r="2185" customFormat="1" ht="16" customHeight="1" x14ac:dyDescent="0.2"/>
    <row r="2186" customFormat="1" ht="16" customHeight="1" x14ac:dyDescent="0.2"/>
    <row r="2187" customFormat="1" ht="16" customHeight="1" x14ac:dyDescent="0.2"/>
    <row r="2188" customFormat="1" ht="16" customHeight="1" x14ac:dyDescent="0.2"/>
    <row r="2189" customFormat="1" ht="16" customHeight="1" x14ac:dyDescent="0.2"/>
    <row r="2190" customFormat="1" ht="16" customHeight="1" x14ac:dyDescent="0.2"/>
    <row r="2191" customFormat="1" ht="16" customHeight="1" x14ac:dyDescent="0.2"/>
    <row r="2192" customFormat="1" ht="16" customHeight="1" x14ac:dyDescent="0.2"/>
    <row r="2193" customFormat="1" ht="16" customHeight="1" x14ac:dyDescent="0.2"/>
    <row r="2194" customFormat="1" ht="16" customHeight="1" x14ac:dyDescent="0.2"/>
    <row r="2195" customFormat="1" ht="16" customHeight="1" x14ac:dyDescent="0.2"/>
    <row r="2196" customFormat="1" ht="16" customHeight="1" x14ac:dyDescent="0.2"/>
    <row r="2197" customFormat="1" ht="16" customHeight="1" x14ac:dyDescent="0.2"/>
    <row r="2198" customFormat="1" ht="16" customHeight="1" x14ac:dyDescent="0.2"/>
    <row r="2199" customFormat="1" ht="16" customHeight="1" x14ac:dyDescent="0.2"/>
    <row r="2200" customFormat="1" ht="16" customHeight="1" x14ac:dyDescent="0.2"/>
    <row r="2201" customFormat="1" ht="16" customHeight="1" x14ac:dyDescent="0.2"/>
    <row r="2202" customFormat="1" ht="16" customHeight="1" x14ac:dyDescent="0.2"/>
    <row r="2203" customFormat="1" ht="16" customHeight="1" x14ac:dyDescent="0.2"/>
    <row r="2204" customFormat="1" ht="16" customHeight="1" x14ac:dyDescent="0.2"/>
    <row r="2205" customFormat="1" ht="16" customHeight="1" x14ac:dyDescent="0.2"/>
    <row r="2206" customFormat="1" ht="16" customHeight="1" x14ac:dyDescent="0.2"/>
    <row r="2207" customFormat="1" ht="16" customHeight="1" x14ac:dyDescent="0.2"/>
    <row r="2208" customFormat="1" ht="16" customHeight="1" x14ac:dyDescent="0.2"/>
    <row r="2209" customFormat="1" ht="16" customHeight="1" x14ac:dyDescent="0.2"/>
    <row r="2210" customFormat="1" ht="16" customHeight="1" x14ac:dyDescent="0.2"/>
    <row r="2211" customFormat="1" ht="16" customHeight="1" x14ac:dyDescent="0.2"/>
    <row r="2212" customFormat="1" ht="16" customHeight="1" x14ac:dyDescent="0.2"/>
    <row r="2213" customFormat="1" ht="16" customHeight="1" x14ac:dyDescent="0.2"/>
    <row r="2214" customFormat="1" ht="16" customHeight="1" x14ac:dyDescent="0.2"/>
    <row r="2215" customFormat="1" ht="16" customHeight="1" x14ac:dyDescent="0.2"/>
    <row r="2216" customFormat="1" ht="16" customHeight="1" x14ac:dyDescent="0.2"/>
    <row r="2217" customFormat="1" ht="16" customHeight="1" x14ac:dyDescent="0.2"/>
    <row r="2218" customFormat="1" ht="16" customHeight="1" x14ac:dyDescent="0.2"/>
    <row r="2219" customFormat="1" ht="16" customHeight="1" x14ac:dyDescent="0.2"/>
    <row r="2220" customFormat="1" ht="16" customHeight="1" x14ac:dyDescent="0.2"/>
    <row r="2221" customFormat="1" ht="16" customHeight="1" x14ac:dyDescent="0.2"/>
    <row r="2222" customFormat="1" ht="16" customHeight="1" x14ac:dyDescent="0.2"/>
    <row r="2223" customFormat="1" ht="16" customHeight="1" x14ac:dyDescent="0.2"/>
    <row r="2224" customFormat="1" ht="16" customHeight="1" x14ac:dyDescent="0.2"/>
    <row r="2225" customFormat="1" ht="16" customHeight="1" x14ac:dyDescent="0.2"/>
    <row r="2226" customFormat="1" ht="16" customHeight="1" x14ac:dyDescent="0.2"/>
    <row r="2227" customFormat="1" ht="16" customHeight="1" x14ac:dyDescent="0.2"/>
    <row r="2228" customFormat="1" ht="16" customHeight="1" x14ac:dyDescent="0.2"/>
    <row r="2229" customFormat="1" ht="16" customHeight="1" x14ac:dyDescent="0.2"/>
    <row r="2230" customFormat="1" ht="16" customHeight="1" x14ac:dyDescent="0.2"/>
    <row r="2231" customFormat="1" ht="16" customHeight="1" x14ac:dyDescent="0.2"/>
    <row r="2232" customFormat="1" ht="16" customHeight="1" x14ac:dyDescent="0.2"/>
    <row r="2233" customFormat="1" ht="16" customHeight="1" x14ac:dyDescent="0.2"/>
    <row r="2234" customFormat="1" ht="16" customHeight="1" x14ac:dyDescent="0.2"/>
    <row r="2235" customFormat="1" ht="16" customHeight="1" x14ac:dyDescent="0.2"/>
    <row r="2236" customFormat="1" ht="16" customHeight="1" x14ac:dyDescent="0.2"/>
    <row r="2237" customFormat="1" ht="16" customHeight="1" x14ac:dyDescent="0.2"/>
    <row r="2238" customFormat="1" ht="16" customHeight="1" x14ac:dyDescent="0.2"/>
    <row r="2239" customFormat="1" ht="16" customHeight="1" x14ac:dyDescent="0.2"/>
    <row r="2240" customFormat="1" ht="16" customHeight="1" x14ac:dyDescent="0.2"/>
    <row r="2241" customFormat="1" ht="16" customHeight="1" x14ac:dyDescent="0.2"/>
    <row r="2242" customFormat="1" ht="16" customHeight="1" x14ac:dyDescent="0.2"/>
    <row r="2243" customFormat="1" ht="16" customHeight="1" x14ac:dyDescent="0.2"/>
    <row r="2244" customFormat="1" ht="16" customHeight="1" x14ac:dyDescent="0.2"/>
    <row r="2245" customFormat="1" ht="16" customHeight="1" x14ac:dyDescent="0.2"/>
    <row r="2246" customFormat="1" ht="16" customHeight="1" x14ac:dyDescent="0.2"/>
    <row r="2247" customFormat="1" ht="16" customHeight="1" x14ac:dyDescent="0.2"/>
    <row r="2248" customFormat="1" ht="16" customHeight="1" x14ac:dyDescent="0.2"/>
    <row r="2249" customFormat="1" ht="16" customHeight="1" x14ac:dyDescent="0.2"/>
    <row r="2250" customFormat="1" ht="16" customHeight="1" x14ac:dyDescent="0.2"/>
    <row r="2251" customFormat="1" ht="16" customHeight="1" x14ac:dyDescent="0.2"/>
    <row r="2252" customFormat="1" ht="16" customHeight="1" x14ac:dyDescent="0.2"/>
    <row r="2253" customFormat="1" ht="16" customHeight="1" x14ac:dyDescent="0.2"/>
    <row r="2254" customFormat="1" ht="16" customHeight="1" x14ac:dyDescent="0.2"/>
    <row r="2255" customFormat="1" ht="16" customHeight="1" x14ac:dyDescent="0.2"/>
    <row r="2256" customFormat="1" ht="16" customHeight="1" x14ac:dyDescent="0.2"/>
    <row r="2257" customFormat="1" ht="16" customHeight="1" x14ac:dyDescent="0.2"/>
    <row r="2258" customFormat="1" ht="16" customHeight="1" x14ac:dyDescent="0.2"/>
    <row r="2259" customFormat="1" ht="16" customHeight="1" x14ac:dyDescent="0.2"/>
    <row r="2260" customFormat="1" ht="16" customHeight="1" x14ac:dyDescent="0.2"/>
    <row r="2261" customFormat="1" ht="16" customHeight="1" x14ac:dyDescent="0.2"/>
    <row r="2262" customFormat="1" ht="16" customHeight="1" x14ac:dyDescent="0.2"/>
    <row r="2263" customFormat="1" ht="16" customHeight="1" x14ac:dyDescent="0.2"/>
    <row r="2264" customFormat="1" ht="16" customHeight="1" x14ac:dyDescent="0.2"/>
    <row r="2265" customFormat="1" ht="16" customHeight="1" x14ac:dyDescent="0.2"/>
    <row r="2266" customFormat="1" ht="16" customHeight="1" x14ac:dyDescent="0.2"/>
    <row r="2267" customFormat="1" ht="16" customHeight="1" x14ac:dyDescent="0.2"/>
    <row r="2268" customFormat="1" ht="16" customHeight="1" x14ac:dyDescent="0.2"/>
    <row r="2269" customFormat="1" ht="16" customHeight="1" x14ac:dyDescent="0.2"/>
    <row r="2270" customFormat="1" ht="16" customHeight="1" x14ac:dyDescent="0.2"/>
    <row r="2271" customFormat="1" ht="16" customHeight="1" x14ac:dyDescent="0.2"/>
    <row r="2272" customFormat="1" ht="16" customHeight="1" x14ac:dyDescent="0.2"/>
    <row r="2273" customFormat="1" ht="16" customHeight="1" x14ac:dyDescent="0.2"/>
    <row r="2274" customFormat="1" ht="16" customHeight="1" x14ac:dyDescent="0.2"/>
    <row r="2275" customFormat="1" ht="16" customHeight="1" x14ac:dyDescent="0.2"/>
    <row r="2276" customFormat="1" ht="16" customHeight="1" x14ac:dyDescent="0.2"/>
    <row r="2277" customFormat="1" ht="16" customHeight="1" x14ac:dyDescent="0.2"/>
    <row r="2278" customFormat="1" ht="16" customHeight="1" x14ac:dyDescent="0.2"/>
    <row r="2279" customFormat="1" ht="16" customHeight="1" x14ac:dyDescent="0.2"/>
    <row r="2280" customFormat="1" ht="16" customHeight="1" x14ac:dyDescent="0.2"/>
    <row r="2281" customFormat="1" ht="16" customHeight="1" x14ac:dyDescent="0.2"/>
    <row r="2282" customFormat="1" ht="16" customHeight="1" x14ac:dyDescent="0.2"/>
    <row r="2283" customFormat="1" ht="16" customHeight="1" x14ac:dyDescent="0.2"/>
    <row r="2284" customFormat="1" ht="16" customHeight="1" x14ac:dyDescent="0.2"/>
    <row r="2285" customFormat="1" ht="16" customHeight="1" x14ac:dyDescent="0.2"/>
    <row r="2286" customFormat="1" ht="16" customHeight="1" x14ac:dyDescent="0.2"/>
    <row r="2287" customFormat="1" ht="16" customHeight="1" x14ac:dyDescent="0.2"/>
    <row r="2288" customFormat="1" ht="16" customHeight="1" x14ac:dyDescent="0.2"/>
    <row r="2289" customFormat="1" ht="16" customHeight="1" x14ac:dyDescent="0.2"/>
    <row r="2290" customFormat="1" ht="16" customHeight="1" x14ac:dyDescent="0.2"/>
    <row r="2291" customFormat="1" ht="16" customHeight="1" x14ac:dyDescent="0.2"/>
    <row r="2292" customFormat="1" ht="16" customHeight="1" x14ac:dyDescent="0.2"/>
    <row r="2293" customFormat="1" ht="16" customHeight="1" x14ac:dyDescent="0.2"/>
    <row r="2294" customFormat="1" ht="16" customHeight="1" x14ac:dyDescent="0.2"/>
    <row r="2295" customFormat="1" ht="16" customHeight="1" x14ac:dyDescent="0.2"/>
    <row r="2296" customFormat="1" ht="16" customHeight="1" x14ac:dyDescent="0.2"/>
    <row r="2297" customFormat="1" ht="16" customHeight="1" x14ac:dyDescent="0.2"/>
    <row r="2298" customFormat="1" ht="16" customHeight="1" x14ac:dyDescent="0.2"/>
    <row r="2299" customFormat="1" ht="16" customHeight="1" x14ac:dyDescent="0.2"/>
    <row r="2300" customFormat="1" ht="16" customHeight="1" x14ac:dyDescent="0.2"/>
    <row r="2301" customFormat="1" ht="16" customHeight="1" x14ac:dyDescent="0.2"/>
    <row r="2302" customFormat="1" ht="16" customHeight="1" x14ac:dyDescent="0.2"/>
    <row r="2303" customFormat="1" ht="16" customHeight="1" x14ac:dyDescent="0.2"/>
    <row r="2304" customFormat="1" ht="16" customHeight="1" x14ac:dyDescent="0.2"/>
    <row r="2305" customFormat="1" ht="16" customHeight="1" x14ac:dyDescent="0.2"/>
    <row r="2306" customFormat="1" ht="16" customHeight="1" x14ac:dyDescent="0.2"/>
    <row r="2307" customFormat="1" ht="16" customHeight="1" x14ac:dyDescent="0.2"/>
    <row r="2308" customFormat="1" ht="16" customHeight="1" x14ac:dyDescent="0.2"/>
    <row r="2309" customFormat="1" ht="16" customHeight="1" x14ac:dyDescent="0.2"/>
    <row r="2310" customFormat="1" ht="16" customHeight="1" x14ac:dyDescent="0.2"/>
    <row r="2311" customFormat="1" ht="16" customHeight="1" x14ac:dyDescent="0.2"/>
    <row r="2312" customFormat="1" ht="16" customHeight="1" x14ac:dyDescent="0.2"/>
    <row r="2313" customFormat="1" ht="16" customHeight="1" x14ac:dyDescent="0.2"/>
    <row r="2314" customFormat="1" ht="16" customHeight="1" x14ac:dyDescent="0.2"/>
    <row r="2315" customFormat="1" ht="16" customHeight="1" x14ac:dyDescent="0.2"/>
    <row r="2316" customFormat="1" ht="16" customHeight="1" x14ac:dyDescent="0.2"/>
    <row r="2317" customFormat="1" ht="16" customHeight="1" x14ac:dyDescent="0.2"/>
    <row r="2318" customFormat="1" ht="16" customHeight="1" x14ac:dyDescent="0.2"/>
    <row r="2319" customFormat="1" ht="16" customHeight="1" x14ac:dyDescent="0.2"/>
    <row r="2320" customFormat="1" ht="16" customHeight="1" x14ac:dyDescent="0.2"/>
    <row r="2321" customFormat="1" ht="16" customHeight="1" x14ac:dyDescent="0.2"/>
    <row r="2322" customFormat="1" ht="16" customHeight="1" x14ac:dyDescent="0.2"/>
    <row r="2323" customFormat="1" ht="16" customHeight="1" x14ac:dyDescent="0.2"/>
    <row r="2324" customFormat="1" ht="16" customHeight="1" x14ac:dyDescent="0.2"/>
    <row r="2325" customFormat="1" ht="16" customHeight="1" x14ac:dyDescent="0.2"/>
    <row r="2326" customFormat="1" ht="16" customHeight="1" x14ac:dyDescent="0.2"/>
    <row r="2327" customFormat="1" ht="16" customHeight="1" x14ac:dyDescent="0.2"/>
    <row r="2328" customFormat="1" ht="16" customHeight="1" x14ac:dyDescent="0.2"/>
    <row r="2329" customFormat="1" ht="16" customHeight="1" x14ac:dyDescent="0.2"/>
    <row r="2330" customFormat="1" ht="16" customHeight="1" x14ac:dyDescent="0.2"/>
    <row r="2331" customFormat="1" ht="16" customHeight="1" x14ac:dyDescent="0.2"/>
    <row r="2332" customFormat="1" ht="16" customHeight="1" x14ac:dyDescent="0.2"/>
    <row r="2333" customFormat="1" ht="16" customHeight="1" x14ac:dyDescent="0.2"/>
    <row r="2334" customFormat="1" ht="16" customHeight="1" x14ac:dyDescent="0.2"/>
    <row r="2335" customFormat="1" ht="16" customHeight="1" x14ac:dyDescent="0.2"/>
    <row r="2336" customFormat="1" ht="16" customHeight="1" x14ac:dyDescent="0.2"/>
    <row r="2337" customFormat="1" ht="16" customHeight="1" x14ac:dyDescent="0.2"/>
    <row r="2338" customFormat="1" ht="16" customHeight="1" x14ac:dyDescent="0.2"/>
    <row r="2339" customFormat="1" ht="16" customHeight="1" x14ac:dyDescent="0.2"/>
    <row r="2340" customFormat="1" ht="16" customHeight="1" x14ac:dyDescent="0.2"/>
    <row r="2341" customFormat="1" ht="16" customHeight="1" x14ac:dyDescent="0.2"/>
    <row r="2342" customFormat="1" ht="16" customHeight="1" x14ac:dyDescent="0.2"/>
    <row r="2343" customFormat="1" ht="16" customHeight="1" x14ac:dyDescent="0.2"/>
    <row r="2344" customFormat="1" ht="16" customHeight="1" x14ac:dyDescent="0.2"/>
    <row r="2345" customFormat="1" ht="16" customHeight="1" x14ac:dyDescent="0.2"/>
    <row r="2346" customFormat="1" ht="16" customHeight="1" x14ac:dyDescent="0.2"/>
    <row r="2347" customFormat="1" ht="16" customHeight="1" x14ac:dyDescent="0.2"/>
    <row r="2348" customFormat="1" ht="16" customHeight="1" x14ac:dyDescent="0.2"/>
    <row r="2349" customFormat="1" ht="16" customHeight="1" x14ac:dyDescent="0.2"/>
    <row r="2350" customFormat="1" ht="16" customHeight="1" x14ac:dyDescent="0.2"/>
    <row r="2351" customFormat="1" ht="16" customHeight="1" x14ac:dyDescent="0.2"/>
    <row r="2352" customFormat="1" ht="16" customHeight="1" x14ac:dyDescent="0.2"/>
    <row r="2353" customFormat="1" ht="16" customHeight="1" x14ac:dyDescent="0.2"/>
    <row r="2354" customFormat="1" ht="16" customHeight="1" x14ac:dyDescent="0.2"/>
    <row r="2355" customFormat="1" ht="16" customHeight="1" x14ac:dyDescent="0.2"/>
    <row r="2356" customFormat="1" ht="16" customHeight="1" x14ac:dyDescent="0.2"/>
    <row r="2357" customFormat="1" ht="16" customHeight="1" x14ac:dyDescent="0.2"/>
    <row r="2358" customFormat="1" ht="16" customHeight="1" x14ac:dyDescent="0.2"/>
    <row r="2359" customFormat="1" ht="16" customHeight="1" x14ac:dyDescent="0.2"/>
    <row r="2360" customFormat="1" ht="16" customHeight="1" x14ac:dyDescent="0.2"/>
    <row r="2361" customFormat="1" ht="16" customHeight="1" x14ac:dyDescent="0.2"/>
    <row r="2362" customFormat="1" ht="16" customHeight="1" x14ac:dyDescent="0.2"/>
    <row r="2363" customFormat="1" ht="16" customHeight="1" x14ac:dyDescent="0.2"/>
    <row r="2364" customFormat="1" ht="16" customHeight="1" x14ac:dyDescent="0.2"/>
    <row r="2365" customFormat="1" ht="16" customHeight="1" x14ac:dyDescent="0.2"/>
    <row r="2366" customFormat="1" ht="16" customHeight="1" x14ac:dyDescent="0.2"/>
    <row r="2367" customFormat="1" ht="16" customHeight="1" x14ac:dyDescent="0.2"/>
    <row r="2368" customFormat="1" ht="16" customHeight="1" x14ac:dyDescent="0.2"/>
    <row r="2369" customFormat="1" ht="16" customHeight="1" x14ac:dyDescent="0.2"/>
    <row r="2370" customFormat="1" ht="16" customHeight="1" x14ac:dyDescent="0.2"/>
    <row r="2371" customFormat="1" ht="16" customHeight="1" x14ac:dyDescent="0.2"/>
    <row r="2372" customFormat="1" ht="16" customHeight="1" x14ac:dyDescent="0.2"/>
    <row r="2373" customFormat="1" ht="16" customHeight="1" x14ac:dyDescent="0.2"/>
    <row r="2374" customFormat="1" ht="16" customHeight="1" x14ac:dyDescent="0.2"/>
    <row r="2375" customFormat="1" ht="16" customHeight="1" x14ac:dyDescent="0.2"/>
    <row r="2376" customFormat="1" ht="16" customHeight="1" x14ac:dyDescent="0.2"/>
    <row r="2377" customFormat="1" ht="16" customHeight="1" x14ac:dyDescent="0.2"/>
    <row r="2378" customFormat="1" ht="16" customHeight="1" x14ac:dyDescent="0.2"/>
    <row r="2379" customFormat="1" ht="16" customHeight="1" x14ac:dyDescent="0.2"/>
    <row r="2380" customFormat="1" ht="16" customHeight="1" x14ac:dyDescent="0.2"/>
    <row r="2381" customFormat="1" ht="16" customHeight="1" x14ac:dyDescent="0.2"/>
    <row r="2382" customFormat="1" ht="16" customHeight="1" x14ac:dyDescent="0.2"/>
    <row r="2383" customFormat="1" ht="16" customHeight="1" x14ac:dyDescent="0.2"/>
    <row r="2384" customFormat="1" ht="16" customHeight="1" x14ac:dyDescent="0.2"/>
    <row r="2385" customFormat="1" ht="16" customHeight="1" x14ac:dyDescent="0.2"/>
    <row r="2386" customFormat="1" ht="16" customHeight="1" x14ac:dyDescent="0.2"/>
    <row r="2387" customFormat="1" ht="16" customHeight="1" x14ac:dyDescent="0.2"/>
    <row r="2388" customFormat="1" ht="16" customHeight="1" x14ac:dyDescent="0.2"/>
    <row r="2389" customFormat="1" ht="16" customHeight="1" x14ac:dyDescent="0.2"/>
    <row r="2390" customFormat="1" ht="16" customHeight="1" x14ac:dyDescent="0.2"/>
    <row r="2391" customFormat="1" ht="16" customHeight="1" x14ac:dyDescent="0.2"/>
    <row r="2392" customFormat="1" ht="16" customHeight="1" x14ac:dyDescent="0.2"/>
    <row r="2393" customFormat="1" ht="16" customHeight="1" x14ac:dyDescent="0.2"/>
    <row r="2394" customFormat="1" ht="16" customHeight="1" x14ac:dyDescent="0.2"/>
    <row r="2395" customFormat="1" ht="16" customHeight="1" x14ac:dyDescent="0.2"/>
    <row r="2396" customFormat="1" ht="16" customHeight="1" x14ac:dyDescent="0.2"/>
    <row r="2397" customFormat="1" ht="16" customHeight="1" x14ac:dyDescent="0.2"/>
    <row r="2398" customFormat="1" ht="16" customHeight="1" x14ac:dyDescent="0.2"/>
    <row r="2399" customFormat="1" ht="16" customHeight="1" x14ac:dyDescent="0.2"/>
    <row r="2400" customFormat="1" ht="16" customHeight="1" x14ac:dyDescent="0.2"/>
    <row r="2401" customFormat="1" ht="16" customHeight="1" x14ac:dyDescent="0.2"/>
    <row r="2402" customFormat="1" ht="16" customHeight="1" x14ac:dyDescent="0.2"/>
    <row r="2403" customFormat="1" ht="16" customHeight="1" x14ac:dyDescent="0.2"/>
    <row r="2404" customFormat="1" ht="16" customHeight="1" x14ac:dyDescent="0.2"/>
    <row r="2405" customFormat="1" ht="16" customHeight="1" x14ac:dyDescent="0.2"/>
    <row r="2406" customFormat="1" ht="16" customHeight="1" x14ac:dyDescent="0.2"/>
    <row r="2407" customFormat="1" ht="16" customHeight="1" x14ac:dyDescent="0.2"/>
    <row r="2408" customFormat="1" ht="16" customHeight="1" x14ac:dyDescent="0.2"/>
    <row r="2409" customFormat="1" ht="16" customHeight="1" x14ac:dyDescent="0.2"/>
    <row r="2410" customFormat="1" ht="16" customHeight="1" x14ac:dyDescent="0.2"/>
    <row r="2411" customFormat="1" ht="16" customHeight="1" x14ac:dyDescent="0.2"/>
    <row r="2412" customFormat="1" ht="16" customHeight="1" x14ac:dyDescent="0.2"/>
    <row r="2413" customFormat="1" ht="16" customHeight="1" x14ac:dyDescent="0.2"/>
    <row r="2414" customFormat="1" ht="16" customHeight="1" x14ac:dyDescent="0.2"/>
    <row r="2415" customFormat="1" ht="16" customHeight="1" x14ac:dyDescent="0.2"/>
    <row r="2416" customFormat="1" ht="16" customHeight="1" x14ac:dyDescent="0.2"/>
    <row r="2417" customFormat="1" ht="16" customHeight="1" x14ac:dyDescent="0.2"/>
    <row r="2418" customFormat="1" ht="16" customHeight="1" x14ac:dyDescent="0.2"/>
    <row r="2419" customFormat="1" ht="16" customHeight="1" x14ac:dyDescent="0.2"/>
    <row r="2420" customFormat="1" ht="16" customHeight="1" x14ac:dyDescent="0.2"/>
    <row r="2421" customFormat="1" ht="16" customHeight="1" x14ac:dyDescent="0.2"/>
    <row r="2422" customFormat="1" ht="16" customHeight="1" x14ac:dyDescent="0.2"/>
    <row r="2423" customFormat="1" ht="16" customHeight="1" x14ac:dyDescent="0.2"/>
    <row r="2424" customFormat="1" ht="16" customHeight="1" x14ac:dyDescent="0.2"/>
    <row r="2425" customFormat="1" ht="16" customHeight="1" x14ac:dyDescent="0.2"/>
    <row r="2426" customFormat="1" ht="16" customHeight="1" x14ac:dyDescent="0.2"/>
    <row r="2427" customFormat="1" ht="16" customHeight="1" x14ac:dyDescent="0.2"/>
    <row r="2428" customFormat="1" ht="16" customHeight="1" x14ac:dyDescent="0.2"/>
    <row r="2429" customFormat="1" ht="16" customHeight="1" x14ac:dyDescent="0.2"/>
    <row r="2430" customFormat="1" ht="16" customHeight="1" x14ac:dyDescent="0.2"/>
    <row r="2431" customFormat="1" ht="16" customHeight="1" x14ac:dyDescent="0.2"/>
    <row r="2432" customFormat="1" ht="16" customHeight="1" x14ac:dyDescent="0.2"/>
    <row r="2433" customFormat="1" ht="16" customHeight="1" x14ac:dyDescent="0.2"/>
    <row r="2434" customFormat="1" ht="16" customHeight="1" x14ac:dyDescent="0.2"/>
    <row r="2435" customFormat="1" ht="16" customHeight="1" x14ac:dyDescent="0.2"/>
    <row r="2436" customFormat="1" ht="16" customHeight="1" x14ac:dyDescent="0.2"/>
    <row r="2437" customFormat="1" ht="16" customHeight="1" x14ac:dyDescent="0.2"/>
    <row r="2438" customFormat="1" ht="16" customHeight="1" x14ac:dyDescent="0.2"/>
    <row r="2439" customFormat="1" ht="16" customHeight="1" x14ac:dyDescent="0.2"/>
    <row r="2440" customFormat="1" ht="16" customHeight="1" x14ac:dyDescent="0.2"/>
    <row r="2441" customFormat="1" ht="16" customHeight="1" x14ac:dyDescent="0.2"/>
    <row r="2442" customFormat="1" ht="16" customHeight="1" x14ac:dyDescent="0.2"/>
    <row r="2443" customFormat="1" ht="16" customHeight="1" x14ac:dyDescent="0.2"/>
    <row r="2444" customFormat="1" ht="16" customHeight="1" x14ac:dyDescent="0.2"/>
    <row r="2445" customFormat="1" ht="16" customHeight="1" x14ac:dyDescent="0.2"/>
    <row r="2446" customFormat="1" ht="16" customHeight="1" x14ac:dyDescent="0.2"/>
    <row r="2447" customFormat="1" ht="16" customHeight="1" x14ac:dyDescent="0.2"/>
    <row r="2448" customFormat="1" ht="16" customHeight="1" x14ac:dyDescent="0.2"/>
    <row r="2449" customFormat="1" ht="16" customHeight="1" x14ac:dyDescent="0.2"/>
    <row r="2450" customFormat="1" ht="16" customHeight="1" x14ac:dyDescent="0.2"/>
    <row r="2451" customFormat="1" ht="16" customHeight="1" x14ac:dyDescent="0.2"/>
    <row r="2452" customFormat="1" ht="16" customHeight="1" x14ac:dyDescent="0.2"/>
    <row r="2453" customFormat="1" ht="16" customHeight="1" x14ac:dyDescent="0.2"/>
    <row r="2454" customFormat="1" ht="16" customHeight="1" x14ac:dyDescent="0.2"/>
    <row r="2455" customFormat="1" ht="16" customHeight="1" x14ac:dyDescent="0.2"/>
    <row r="2456" customFormat="1" ht="16" customHeight="1" x14ac:dyDescent="0.2"/>
    <row r="2457" customFormat="1" ht="16" customHeight="1" x14ac:dyDescent="0.2"/>
    <row r="2458" customFormat="1" ht="16" customHeight="1" x14ac:dyDescent="0.2"/>
    <row r="2459" customFormat="1" ht="16" customHeight="1" x14ac:dyDescent="0.2"/>
    <row r="2460" customFormat="1" ht="16" customHeight="1" x14ac:dyDescent="0.2"/>
    <row r="2461" customFormat="1" ht="16" customHeight="1" x14ac:dyDescent="0.2"/>
    <row r="2462" customFormat="1" ht="16" customHeight="1" x14ac:dyDescent="0.2"/>
    <row r="2463" customFormat="1" ht="16" customHeight="1" x14ac:dyDescent="0.2"/>
    <row r="2464" customFormat="1" ht="16" customHeight="1" x14ac:dyDescent="0.2"/>
    <row r="2465" customFormat="1" ht="16" customHeight="1" x14ac:dyDescent="0.2"/>
    <row r="2466" customFormat="1" ht="16" customHeight="1" x14ac:dyDescent="0.2"/>
    <row r="2467" customFormat="1" ht="16" customHeight="1" x14ac:dyDescent="0.2"/>
    <row r="2468" customFormat="1" ht="16" customHeight="1" x14ac:dyDescent="0.2"/>
    <row r="2469" customFormat="1" ht="16" customHeight="1" x14ac:dyDescent="0.2"/>
    <row r="2470" customFormat="1" ht="16" customHeight="1" x14ac:dyDescent="0.2"/>
    <row r="2471" customFormat="1" ht="16" customHeight="1" x14ac:dyDescent="0.2"/>
    <row r="2472" customFormat="1" ht="16" customHeight="1" x14ac:dyDescent="0.2"/>
    <row r="2473" customFormat="1" ht="16" customHeight="1" x14ac:dyDescent="0.2"/>
    <row r="2474" customFormat="1" ht="16" customHeight="1" x14ac:dyDescent="0.2"/>
    <row r="2475" customFormat="1" ht="16" customHeight="1" x14ac:dyDescent="0.2"/>
    <row r="2476" customFormat="1" ht="16" customHeight="1" x14ac:dyDescent="0.2"/>
    <row r="2477" customFormat="1" ht="16" customHeight="1" x14ac:dyDescent="0.2"/>
    <row r="2478" customFormat="1" ht="16" customHeight="1" x14ac:dyDescent="0.2"/>
    <row r="2479" customFormat="1" ht="16" customHeight="1" x14ac:dyDescent="0.2"/>
    <row r="2480" customFormat="1" ht="16" customHeight="1" x14ac:dyDescent="0.2"/>
    <row r="2481" customFormat="1" ht="16" customHeight="1" x14ac:dyDescent="0.2"/>
    <row r="2482" customFormat="1" ht="16" customHeight="1" x14ac:dyDescent="0.2"/>
    <row r="2483" customFormat="1" ht="16" customHeight="1" x14ac:dyDescent="0.2"/>
    <row r="2484" customFormat="1" ht="16" customHeight="1" x14ac:dyDescent="0.2"/>
    <row r="2485" customFormat="1" ht="16" customHeight="1" x14ac:dyDescent="0.2"/>
    <row r="2486" customFormat="1" ht="16" customHeight="1" x14ac:dyDescent="0.2"/>
    <row r="2487" customFormat="1" ht="16" customHeight="1" x14ac:dyDescent="0.2"/>
    <row r="2488" customFormat="1" ht="16" customHeight="1" x14ac:dyDescent="0.2"/>
    <row r="2489" customFormat="1" ht="16" customHeight="1" x14ac:dyDescent="0.2"/>
    <row r="2490" customFormat="1" ht="16" customHeight="1" x14ac:dyDescent="0.2"/>
    <row r="2491" customFormat="1" ht="16" customHeight="1" x14ac:dyDescent="0.2"/>
    <row r="2492" customFormat="1" ht="16" customHeight="1" x14ac:dyDescent="0.2"/>
    <row r="2493" customFormat="1" ht="16" customHeight="1" x14ac:dyDescent="0.2"/>
    <row r="2494" customFormat="1" ht="16" customHeight="1" x14ac:dyDescent="0.2"/>
    <row r="2495" customFormat="1" ht="16" customHeight="1" x14ac:dyDescent="0.2"/>
    <row r="2496" customFormat="1" ht="16" customHeight="1" x14ac:dyDescent="0.2"/>
    <row r="2497" customFormat="1" ht="16" customHeight="1" x14ac:dyDescent="0.2"/>
    <row r="2498" customFormat="1" ht="16" customHeight="1" x14ac:dyDescent="0.2"/>
    <row r="2499" customFormat="1" ht="16" customHeight="1" x14ac:dyDescent="0.2"/>
    <row r="2500" customFormat="1" ht="16" customHeight="1" x14ac:dyDescent="0.2"/>
    <row r="2501" customFormat="1" ht="16" customHeight="1" x14ac:dyDescent="0.2"/>
    <row r="2502" customFormat="1" ht="16" customHeight="1" x14ac:dyDescent="0.2"/>
    <row r="2503" customFormat="1" ht="16" customHeight="1" x14ac:dyDescent="0.2"/>
    <row r="2504" customFormat="1" ht="16" customHeight="1" x14ac:dyDescent="0.2"/>
    <row r="2505" customFormat="1" ht="16" customHeight="1" x14ac:dyDescent="0.2"/>
    <row r="2506" customFormat="1" ht="16" customHeight="1" x14ac:dyDescent="0.2"/>
    <row r="2507" customFormat="1" ht="16" customHeight="1" x14ac:dyDescent="0.2"/>
    <row r="2508" customFormat="1" ht="16" customHeight="1" x14ac:dyDescent="0.2"/>
    <row r="2509" customFormat="1" ht="16" customHeight="1" x14ac:dyDescent="0.2"/>
    <row r="2510" customFormat="1" ht="16" customHeight="1" x14ac:dyDescent="0.2"/>
    <row r="2511" customFormat="1" ht="16" customHeight="1" x14ac:dyDescent="0.2"/>
    <row r="2512" customFormat="1" ht="16" customHeight="1" x14ac:dyDescent="0.2"/>
    <row r="2513" customFormat="1" ht="16" customHeight="1" x14ac:dyDescent="0.2"/>
    <row r="2514" customFormat="1" ht="16" customHeight="1" x14ac:dyDescent="0.2"/>
    <row r="2515" customFormat="1" ht="16" customHeight="1" x14ac:dyDescent="0.2"/>
    <row r="2516" customFormat="1" ht="16" customHeight="1" x14ac:dyDescent="0.2"/>
    <row r="2517" customFormat="1" ht="16" customHeight="1" x14ac:dyDescent="0.2"/>
    <row r="2518" customFormat="1" ht="16" customHeight="1" x14ac:dyDescent="0.2"/>
    <row r="2519" customFormat="1" ht="16" customHeight="1" x14ac:dyDescent="0.2"/>
    <row r="2520" customFormat="1" ht="16" customHeight="1" x14ac:dyDescent="0.2"/>
    <row r="2521" customFormat="1" ht="16" customHeight="1" x14ac:dyDescent="0.2"/>
    <row r="2522" customFormat="1" ht="16" customHeight="1" x14ac:dyDescent="0.2"/>
    <row r="2523" customFormat="1" ht="16" customHeight="1" x14ac:dyDescent="0.2"/>
    <row r="2524" customFormat="1" ht="16" customHeight="1" x14ac:dyDescent="0.2"/>
    <row r="2525" customFormat="1" ht="16" customHeight="1" x14ac:dyDescent="0.2"/>
    <row r="2526" customFormat="1" ht="16" customHeight="1" x14ac:dyDescent="0.2"/>
    <row r="2527" customFormat="1" ht="16" customHeight="1" x14ac:dyDescent="0.2"/>
    <row r="2528" customFormat="1" ht="16" customHeight="1" x14ac:dyDescent="0.2"/>
    <row r="2529" customFormat="1" ht="16" customHeight="1" x14ac:dyDescent="0.2"/>
    <row r="2530" customFormat="1" ht="16" customHeight="1" x14ac:dyDescent="0.2"/>
    <row r="2531" customFormat="1" ht="16" customHeight="1" x14ac:dyDescent="0.2"/>
    <row r="2532" customFormat="1" ht="16" customHeight="1" x14ac:dyDescent="0.2"/>
    <row r="2533" customFormat="1" ht="16" customHeight="1" x14ac:dyDescent="0.2"/>
    <row r="2534" customFormat="1" ht="16" customHeight="1" x14ac:dyDescent="0.2"/>
    <row r="2535" customFormat="1" ht="16" customHeight="1" x14ac:dyDescent="0.2"/>
    <row r="2536" customFormat="1" ht="16" customHeight="1" x14ac:dyDescent="0.2"/>
    <row r="2537" customFormat="1" ht="16" customHeight="1" x14ac:dyDescent="0.2"/>
    <row r="2538" customFormat="1" ht="16" customHeight="1" x14ac:dyDescent="0.2"/>
    <row r="2539" customFormat="1" ht="16" customHeight="1" x14ac:dyDescent="0.2"/>
    <row r="2540" customFormat="1" ht="16" customHeight="1" x14ac:dyDescent="0.2"/>
    <row r="2541" customFormat="1" ht="16" customHeight="1" x14ac:dyDescent="0.2"/>
    <row r="2542" customFormat="1" ht="16" customHeight="1" x14ac:dyDescent="0.2"/>
    <row r="2543" customFormat="1" ht="16" customHeight="1" x14ac:dyDescent="0.2"/>
    <row r="2544" customFormat="1" ht="16" customHeight="1" x14ac:dyDescent="0.2"/>
    <row r="2545" customFormat="1" ht="16" customHeight="1" x14ac:dyDescent="0.2"/>
    <row r="2546" customFormat="1" ht="16" customHeight="1" x14ac:dyDescent="0.2"/>
    <row r="2547" customFormat="1" ht="16" customHeight="1" x14ac:dyDescent="0.2"/>
    <row r="2548" customFormat="1" ht="16" customHeight="1" x14ac:dyDescent="0.2"/>
    <row r="2549" customFormat="1" ht="16" customHeight="1" x14ac:dyDescent="0.2"/>
    <row r="2550" customFormat="1" ht="16" customHeight="1" x14ac:dyDescent="0.2"/>
    <row r="2551" customFormat="1" ht="16" customHeight="1" x14ac:dyDescent="0.2"/>
    <row r="2552" customFormat="1" ht="16" customHeight="1" x14ac:dyDescent="0.2"/>
    <row r="2553" customFormat="1" ht="16" customHeight="1" x14ac:dyDescent="0.2"/>
    <row r="2554" customFormat="1" ht="16" customHeight="1" x14ac:dyDescent="0.2"/>
    <row r="2555" customFormat="1" ht="16" customHeight="1" x14ac:dyDescent="0.2"/>
    <row r="2556" customFormat="1" ht="16" customHeight="1" x14ac:dyDescent="0.2"/>
    <row r="2557" customFormat="1" ht="16" customHeight="1" x14ac:dyDescent="0.2"/>
    <row r="2558" customFormat="1" ht="16" customHeight="1" x14ac:dyDescent="0.2"/>
    <row r="2559" customFormat="1" ht="16" customHeight="1" x14ac:dyDescent="0.2"/>
    <row r="2560" customFormat="1" ht="16" customHeight="1" x14ac:dyDescent="0.2"/>
    <row r="2561" customFormat="1" ht="16" customHeight="1" x14ac:dyDescent="0.2"/>
    <row r="2562" customFormat="1" ht="16" customHeight="1" x14ac:dyDescent="0.2"/>
    <row r="2563" customFormat="1" ht="16" customHeight="1" x14ac:dyDescent="0.2"/>
    <row r="2564" customFormat="1" ht="16" customHeight="1" x14ac:dyDescent="0.2"/>
    <row r="2565" customFormat="1" ht="16" customHeight="1" x14ac:dyDescent="0.2"/>
    <row r="2566" customFormat="1" ht="16" customHeight="1" x14ac:dyDescent="0.2"/>
    <row r="2567" customFormat="1" ht="16" customHeight="1" x14ac:dyDescent="0.2"/>
    <row r="2568" customFormat="1" ht="16" customHeight="1" x14ac:dyDescent="0.2"/>
    <row r="2569" customFormat="1" ht="16" customHeight="1" x14ac:dyDescent="0.2"/>
    <row r="2570" customFormat="1" ht="16" customHeight="1" x14ac:dyDescent="0.2"/>
    <row r="2571" customFormat="1" ht="16" customHeight="1" x14ac:dyDescent="0.2"/>
    <row r="2572" customFormat="1" ht="16" customHeight="1" x14ac:dyDescent="0.2"/>
    <row r="2573" customFormat="1" ht="16" customHeight="1" x14ac:dyDescent="0.2"/>
    <row r="2574" customFormat="1" ht="16" customHeight="1" x14ac:dyDescent="0.2"/>
    <row r="2575" customFormat="1" ht="16" customHeight="1" x14ac:dyDescent="0.2"/>
    <row r="2576" customFormat="1" ht="16" customHeight="1" x14ac:dyDescent="0.2"/>
    <row r="2577" customFormat="1" ht="16" customHeight="1" x14ac:dyDescent="0.2"/>
    <row r="2578" customFormat="1" ht="16" customHeight="1" x14ac:dyDescent="0.2"/>
    <row r="2579" customFormat="1" ht="16" customHeight="1" x14ac:dyDescent="0.2"/>
    <row r="2580" customFormat="1" ht="16" customHeight="1" x14ac:dyDescent="0.2"/>
    <row r="2581" customFormat="1" ht="16" customHeight="1" x14ac:dyDescent="0.2"/>
    <row r="2582" customFormat="1" ht="16" customHeight="1" x14ac:dyDescent="0.2"/>
    <row r="2583" customFormat="1" ht="16" customHeight="1" x14ac:dyDescent="0.2"/>
    <row r="2584" customFormat="1" ht="16" customHeight="1" x14ac:dyDescent="0.2"/>
    <row r="2585" customFormat="1" ht="16" customHeight="1" x14ac:dyDescent="0.2"/>
    <row r="2586" customFormat="1" ht="16" customHeight="1" x14ac:dyDescent="0.2"/>
    <row r="2587" customFormat="1" ht="16" customHeight="1" x14ac:dyDescent="0.2"/>
    <row r="2588" customFormat="1" ht="16" customHeight="1" x14ac:dyDescent="0.2"/>
    <row r="2589" customFormat="1" ht="16" customHeight="1" x14ac:dyDescent="0.2"/>
    <row r="2590" customFormat="1" ht="16" customHeight="1" x14ac:dyDescent="0.2"/>
    <row r="2591" customFormat="1" ht="16" customHeight="1" x14ac:dyDescent="0.2"/>
    <row r="2592" customFormat="1" ht="16" customHeight="1" x14ac:dyDescent="0.2"/>
    <row r="2593" customFormat="1" ht="16" customHeight="1" x14ac:dyDescent="0.2"/>
    <row r="2594" customFormat="1" ht="16" customHeight="1" x14ac:dyDescent="0.2"/>
    <row r="2595" customFormat="1" ht="16" customHeight="1" x14ac:dyDescent="0.2"/>
    <row r="2596" customFormat="1" ht="16" customHeight="1" x14ac:dyDescent="0.2"/>
    <row r="2597" customFormat="1" ht="16" customHeight="1" x14ac:dyDescent="0.2"/>
    <row r="2598" customFormat="1" ht="16" customHeight="1" x14ac:dyDescent="0.2"/>
    <row r="2599" customFormat="1" ht="16" customHeight="1" x14ac:dyDescent="0.2"/>
    <row r="2600" customFormat="1" ht="16" customHeight="1" x14ac:dyDescent="0.2"/>
    <row r="2601" customFormat="1" ht="16" customHeight="1" x14ac:dyDescent="0.2"/>
    <row r="2602" customFormat="1" ht="16" customHeight="1" x14ac:dyDescent="0.2"/>
    <row r="2603" customFormat="1" ht="16" customHeight="1" x14ac:dyDescent="0.2"/>
    <row r="2604" customFormat="1" ht="16" customHeight="1" x14ac:dyDescent="0.2"/>
    <row r="2605" customFormat="1" ht="16" customHeight="1" x14ac:dyDescent="0.2"/>
    <row r="2606" customFormat="1" ht="16" customHeight="1" x14ac:dyDescent="0.2"/>
    <row r="2607" customFormat="1" ht="16" customHeight="1" x14ac:dyDescent="0.2"/>
    <row r="2608" customFormat="1" ht="16" customHeight="1" x14ac:dyDescent="0.2"/>
    <row r="2609" customFormat="1" ht="16" customHeight="1" x14ac:dyDescent="0.2"/>
    <row r="2610" customFormat="1" ht="16" customHeight="1" x14ac:dyDescent="0.2"/>
    <row r="2611" customFormat="1" ht="16" customHeight="1" x14ac:dyDescent="0.2"/>
    <row r="2612" customFormat="1" ht="16" customHeight="1" x14ac:dyDescent="0.2"/>
    <row r="2613" customFormat="1" ht="16" customHeight="1" x14ac:dyDescent="0.2"/>
    <row r="2614" customFormat="1" ht="16" customHeight="1" x14ac:dyDescent="0.2"/>
    <row r="2615" customFormat="1" ht="16" customHeight="1" x14ac:dyDescent="0.2"/>
    <row r="2616" customFormat="1" ht="16" customHeight="1" x14ac:dyDescent="0.2"/>
    <row r="2617" customFormat="1" ht="16" customHeight="1" x14ac:dyDescent="0.2"/>
    <row r="2618" customFormat="1" ht="16" customHeight="1" x14ac:dyDescent="0.2"/>
    <row r="2619" customFormat="1" ht="16" customHeight="1" x14ac:dyDescent="0.2"/>
    <row r="2620" customFormat="1" ht="16" customHeight="1" x14ac:dyDescent="0.2"/>
    <row r="2621" customFormat="1" ht="16" customHeight="1" x14ac:dyDescent="0.2"/>
    <row r="2622" customFormat="1" ht="16" customHeight="1" x14ac:dyDescent="0.2"/>
    <row r="2623" customFormat="1" ht="16" customHeight="1" x14ac:dyDescent="0.2"/>
    <row r="2624" customFormat="1" ht="16" customHeight="1" x14ac:dyDescent="0.2"/>
    <row r="2625" customFormat="1" ht="16" customHeight="1" x14ac:dyDescent="0.2"/>
    <row r="2626" customFormat="1" ht="16" customHeight="1" x14ac:dyDescent="0.2"/>
    <row r="2627" customFormat="1" ht="16" customHeight="1" x14ac:dyDescent="0.2"/>
    <row r="2628" customFormat="1" ht="16" customHeight="1" x14ac:dyDescent="0.2"/>
    <row r="2629" customFormat="1" ht="16" customHeight="1" x14ac:dyDescent="0.2"/>
    <row r="2630" customFormat="1" ht="16" customHeight="1" x14ac:dyDescent="0.2"/>
    <row r="2631" customFormat="1" ht="16" customHeight="1" x14ac:dyDescent="0.2"/>
    <row r="2632" customFormat="1" ht="16" customHeight="1" x14ac:dyDescent="0.2"/>
    <row r="2633" customFormat="1" ht="16" customHeight="1" x14ac:dyDescent="0.2"/>
    <row r="2634" customFormat="1" ht="16" customHeight="1" x14ac:dyDescent="0.2"/>
    <row r="2635" customFormat="1" ht="16" customHeight="1" x14ac:dyDescent="0.2"/>
    <row r="2636" customFormat="1" ht="16" customHeight="1" x14ac:dyDescent="0.2"/>
    <row r="2637" customFormat="1" ht="16" customHeight="1" x14ac:dyDescent="0.2"/>
    <row r="2638" customFormat="1" ht="16" customHeight="1" x14ac:dyDescent="0.2"/>
    <row r="2639" customFormat="1" ht="16" customHeight="1" x14ac:dyDescent="0.2"/>
    <row r="2640" customFormat="1" ht="16" customHeight="1" x14ac:dyDescent="0.2"/>
    <row r="2641" customFormat="1" ht="16" customHeight="1" x14ac:dyDescent="0.2"/>
    <row r="2642" customFormat="1" ht="16" customHeight="1" x14ac:dyDescent="0.2"/>
    <row r="2643" customFormat="1" ht="16" customHeight="1" x14ac:dyDescent="0.2"/>
    <row r="2644" customFormat="1" ht="16" customHeight="1" x14ac:dyDescent="0.2"/>
    <row r="2645" customFormat="1" ht="16" customHeight="1" x14ac:dyDescent="0.2"/>
    <row r="2646" customFormat="1" ht="16" customHeight="1" x14ac:dyDescent="0.2"/>
    <row r="2647" customFormat="1" ht="16" customHeight="1" x14ac:dyDescent="0.2"/>
    <row r="2648" customFormat="1" ht="16" customHeight="1" x14ac:dyDescent="0.2"/>
    <row r="2649" customFormat="1" ht="16" customHeight="1" x14ac:dyDescent="0.2"/>
    <row r="2650" customFormat="1" ht="16" customHeight="1" x14ac:dyDescent="0.2"/>
    <row r="2651" customFormat="1" ht="16" customHeight="1" x14ac:dyDescent="0.2"/>
    <row r="2652" customFormat="1" ht="16" customHeight="1" x14ac:dyDescent="0.2"/>
    <row r="2653" customFormat="1" ht="16" customHeight="1" x14ac:dyDescent="0.2"/>
    <row r="2654" customFormat="1" ht="16" customHeight="1" x14ac:dyDescent="0.2"/>
    <row r="2655" customFormat="1" ht="16" customHeight="1" x14ac:dyDescent="0.2"/>
    <row r="2656" customFormat="1" ht="16" customHeight="1" x14ac:dyDescent="0.2"/>
    <row r="2657" customFormat="1" ht="16" customHeight="1" x14ac:dyDescent="0.2"/>
    <row r="2658" customFormat="1" ht="16" customHeight="1" x14ac:dyDescent="0.2"/>
    <row r="2659" customFormat="1" ht="16" customHeight="1" x14ac:dyDescent="0.2"/>
    <row r="2660" customFormat="1" ht="16" customHeight="1" x14ac:dyDescent="0.2"/>
    <row r="2661" customFormat="1" ht="16" customHeight="1" x14ac:dyDescent="0.2"/>
    <row r="2662" customFormat="1" ht="16" customHeight="1" x14ac:dyDescent="0.2"/>
    <row r="2663" customFormat="1" ht="16" customHeight="1" x14ac:dyDescent="0.2"/>
    <row r="2664" customFormat="1" ht="16" customHeight="1" x14ac:dyDescent="0.2"/>
    <row r="2665" customFormat="1" ht="16" customHeight="1" x14ac:dyDescent="0.2"/>
    <row r="2666" customFormat="1" ht="16" customHeight="1" x14ac:dyDescent="0.2"/>
    <row r="2667" customFormat="1" ht="16" customHeight="1" x14ac:dyDescent="0.2"/>
    <row r="2668" customFormat="1" ht="16" customHeight="1" x14ac:dyDescent="0.2"/>
    <row r="2669" customFormat="1" ht="16" customHeight="1" x14ac:dyDescent="0.2"/>
    <row r="2670" customFormat="1" ht="16" customHeight="1" x14ac:dyDescent="0.2"/>
    <row r="2671" customFormat="1" ht="16" customHeight="1" x14ac:dyDescent="0.2"/>
    <row r="2672" customFormat="1" ht="16" customHeight="1" x14ac:dyDescent="0.2"/>
    <row r="2673" customFormat="1" ht="16" customHeight="1" x14ac:dyDescent="0.2"/>
    <row r="2674" customFormat="1" ht="16" customHeight="1" x14ac:dyDescent="0.2"/>
    <row r="2675" customFormat="1" ht="16" customHeight="1" x14ac:dyDescent="0.2"/>
    <row r="2676" customFormat="1" ht="16" customHeight="1" x14ac:dyDescent="0.2"/>
    <row r="2677" customFormat="1" ht="16" customHeight="1" x14ac:dyDescent="0.2"/>
    <row r="2678" customFormat="1" ht="16" customHeight="1" x14ac:dyDescent="0.2"/>
    <row r="2679" customFormat="1" ht="16" customHeight="1" x14ac:dyDescent="0.2"/>
    <row r="2680" customFormat="1" ht="16" customHeight="1" x14ac:dyDescent="0.2"/>
    <row r="2681" customFormat="1" ht="16" customHeight="1" x14ac:dyDescent="0.2"/>
    <row r="2682" customFormat="1" ht="16" customHeight="1" x14ac:dyDescent="0.2"/>
    <row r="2683" customFormat="1" ht="16" customHeight="1" x14ac:dyDescent="0.2"/>
    <row r="2684" customFormat="1" ht="16" customHeight="1" x14ac:dyDescent="0.2"/>
    <row r="2685" customFormat="1" ht="16" customHeight="1" x14ac:dyDescent="0.2"/>
    <row r="2686" customFormat="1" ht="16" customHeight="1" x14ac:dyDescent="0.2"/>
    <row r="2687" customFormat="1" ht="16" customHeight="1" x14ac:dyDescent="0.2"/>
    <row r="2688" customFormat="1" ht="16" customHeight="1" x14ac:dyDescent="0.2"/>
    <row r="2689" customFormat="1" ht="16" customHeight="1" x14ac:dyDescent="0.2"/>
    <row r="2690" customFormat="1" ht="16" customHeight="1" x14ac:dyDescent="0.2"/>
    <row r="2691" customFormat="1" ht="16" customHeight="1" x14ac:dyDescent="0.2"/>
    <row r="2692" customFormat="1" ht="16" customHeight="1" x14ac:dyDescent="0.2"/>
    <row r="2693" customFormat="1" ht="16" customHeight="1" x14ac:dyDescent="0.2"/>
    <row r="2694" customFormat="1" ht="16" customHeight="1" x14ac:dyDescent="0.2"/>
    <row r="2695" customFormat="1" ht="16" customHeight="1" x14ac:dyDescent="0.2"/>
    <row r="2696" customFormat="1" ht="16" customHeight="1" x14ac:dyDescent="0.2"/>
    <row r="2697" customFormat="1" ht="16" customHeight="1" x14ac:dyDescent="0.2"/>
    <row r="2698" customFormat="1" ht="16" customHeight="1" x14ac:dyDescent="0.2"/>
    <row r="2699" customFormat="1" ht="16" customHeight="1" x14ac:dyDescent="0.2"/>
    <row r="2700" customFormat="1" ht="16" customHeight="1" x14ac:dyDescent="0.2"/>
    <row r="2701" customFormat="1" ht="16" customHeight="1" x14ac:dyDescent="0.2"/>
    <row r="2702" customFormat="1" ht="16" customHeight="1" x14ac:dyDescent="0.2"/>
    <row r="2703" customFormat="1" ht="16" customHeight="1" x14ac:dyDescent="0.2"/>
    <row r="2704" customFormat="1" ht="16" customHeight="1" x14ac:dyDescent="0.2"/>
    <row r="2705" customFormat="1" ht="16" customHeight="1" x14ac:dyDescent="0.2"/>
    <row r="2706" customFormat="1" ht="16" customHeight="1" x14ac:dyDescent="0.2"/>
    <row r="2707" customFormat="1" ht="16" customHeight="1" x14ac:dyDescent="0.2"/>
    <row r="2708" customFormat="1" ht="16" customHeight="1" x14ac:dyDescent="0.2"/>
    <row r="2709" customFormat="1" ht="16" customHeight="1" x14ac:dyDescent="0.2"/>
    <row r="2710" customFormat="1" ht="16" customHeight="1" x14ac:dyDescent="0.2"/>
    <row r="2711" customFormat="1" ht="16" customHeight="1" x14ac:dyDescent="0.2"/>
    <row r="2712" customFormat="1" ht="16" customHeight="1" x14ac:dyDescent="0.2"/>
    <row r="2713" customFormat="1" ht="16" customHeight="1" x14ac:dyDescent="0.2"/>
    <row r="2714" customFormat="1" ht="16" customHeight="1" x14ac:dyDescent="0.2"/>
    <row r="2715" customFormat="1" ht="16" customHeight="1" x14ac:dyDescent="0.2"/>
    <row r="2716" customFormat="1" ht="16" customHeight="1" x14ac:dyDescent="0.2"/>
    <row r="2717" customFormat="1" ht="16" customHeight="1" x14ac:dyDescent="0.2"/>
    <row r="2718" customFormat="1" ht="16" customHeight="1" x14ac:dyDescent="0.2"/>
    <row r="2719" customFormat="1" ht="16" customHeight="1" x14ac:dyDescent="0.2"/>
    <row r="2720" customFormat="1" ht="16" customHeight="1" x14ac:dyDescent="0.2"/>
    <row r="2721" customFormat="1" ht="16" customHeight="1" x14ac:dyDescent="0.2"/>
    <row r="2722" customFormat="1" ht="16" customHeight="1" x14ac:dyDescent="0.2"/>
    <row r="2723" customFormat="1" ht="16" customHeight="1" x14ac:dyDescent="0.2"/>
    <row r="2724" customFormat="1" ht="16" customHeight="1" x14ac:dyDescent="0.2"/>
    <row r="2725" customFormat="1" ht="16" customHeight="1" x14ac:dyDescent="0.2"/>
    <row r="2726" customFormat="1" ht="16" customHeight="1" x14ac:dyDescent="0.2"/>
    <row r="2727" customFormat="1" ht="16" customHeight="1" x14ac:dyDescent="0.2"/>
    <row r="2728" customFormat="1" ht="16" customHeight="1" x14ac:dyDescent="0.2"/>
    <row r="2729" customFormat="1" ht="16" customHeight="1" x14ac:dyDescent="0.2"/>
    <row r="2730" customFormat="1" ht="16" customHeight="1" x14ac:dyDescent="0.2"/>
    <row r="2731" customFormat="1" ht="16" customHeight="1" x14ac:dyDescent="0.2"/>
    <row r="2732" customFormat="1" ht="16" customHeight="1" x14ac:dyDescent="0.2"/>
    <row r="2733" customFormat="1" ht="16" customHeight="1" x14ac:dyDescent="0.2"/>
    <row r="2734" customFormat="1" ht="16" customHeight="1" x14ac:dyDescent="0.2"/>
    <row r="2735" customFormat="1" ht="16" customHeight="1" x14ac:dyDescent="0.2"/>
    <row r="2736" customFormat="1" ht="16" customHeight="1" x14ac:dyDescent="0.2"/>
    <row r="2737" customFormat="1" ht="16" customHeight="1" x14ac:dyDescent="0.2"/>
    <row r="2738" customFormat="1" ht="16" customHeight="1" x14ac:dyDescent="0.2"/>
    <row r="2739" customFormat="1" ht="16" customHeight="1" x14ac:dyDescent="0.2"/>
    <row r="2740" customFormat="1" ht="16" customHeight="1" x14ac:dyDescent="0.2"/>
    <row r="2741" customFormat="1" ht="16" customHeight="1" x14ac:dyDescent="0.2"/>
    <row r="2742" customFormat="1" ht="16" customHeight="1" x14ac:dyDescent="0.2"/>
    <row r="2743" customFormat="1" ht="16" customHeight="1" x14ac:dyDescent="0.2"/>
    <row r="2744" customFormat="1" ht="16" customHeight="1" x14ac:dyDescent="0.2"/>
    <row r="2745" customFormat="1" ht="16" customHeight="1" x14ac:dyDescent="0.2"/>
    <row r="2746" customFormat="1" ht="16" customHeight="1" x14ac:dyDescent="0.2"/>
    <row r="2747" customFormat="1" ht="16" customHeight="1" x14ac:dyDescent="0.2"/>
    <row r="2748" customFormat="1" ht="16" customHeight="1" x14ac:dyDescent="0.2"/>
    <row r="2749" customFormat="1" ht="16" customHeight="1" x14ac:dyDescent="0.2"/>
    <row r="2750" customFormat="1" ht="16" customHeight="1" x14ac:dyDescent="0.2"/>
    <row r="2751" customFormat="1" ht="16" customHeight="1" x14ac:dyDescent="0.2"/>
    <row r="2752" customFormat="1" ht="16" customHeight="1" x14ac:dyDescent="0.2"/>
    <row r="2753" customFormat="1" ht="16" customHeight="1" x14ac:dyDescent="0.2"/>
    <row r="2754" customFormat="1" ht="16" customHeight="1" x14ac:dyDescent="0.2"/>
    <row r="2755" customFormat="1" ht="16" customHeight="1" x14ac:dyDescent="0.2"/>
    <row r="2756" customFormat="1" ht="16" customHeight="1" x14ac:dyDescent="0.2"/>
    <row r="2757" customFormat="1" ht="16" customHeight="1" x14ac:dyDescent="0.2"/>
    <row r="2758" customFormat="1" ht="16" customHeight="1" x14ac:dyDescent="0.2"/>
    <row r="2759" customFormat="1" ht="16" customHeight="1" x14ac:dyDescent="0.2"/>
    <row r="2760" customFormat="1" ht="16" customHeight="1" x14ac:dyDescent="0.2"/>
    <row r="2761" customFormat="1" ht="16" customHeight="1" x14ac:dyDescent="0.2"/>
    <row r="2762" customFormat="1" ht="16" customHeight="1" x14ac:dyDescent="0.2"/>
    <row r="2763" customFormat="1" ht="16" customHeight="1" x14ac:dyDescent="0.2"/>
    <row r="2764" customFormat="1" ht="16" customHeight="1" x14ac:dyDescent="0.2"/>
    <row r="2765" customFormat="1" ht="16" customHeight="1" x14ac:dyDescent="0.2"/>
    <row r="2766" customFormat="1" ht="16" customHeight="1" x14ac:dyDescent="0.2"/>
    <row r="2767" customFormat="1" ht="16" customHeight="1" x14ac:dyDescent="0.2"/>
    <row r="2768" customFormat="1" ht="16" customHeight="1" x14ac:dyDescent="0.2"/>
    <row r="2769" customFormat="1" ht="16" customHeight="1" x14ac:dyDescent="0.2"/>
    <row r="2770" customFormat="1" ht="16" customHeight="1" x14ac:dyDescent="0.2"/>
    <row r="2771" customFormat="1" ht="16" customHeight="1" x14ac:dyDescent="0.2"/>
    <row r="2772" customFormat="1" ht="16" customHeight="1" x14ac:dyDescent="0.2"/>
    <row r="2773" customFormat="1" ht="16" customHeight="1" x14ac:dyDescent="0.2"/>
    <row r="2774" customFormat="1" ht="16" customHeight="1" x14ac:dyDescent="0.2"/>
    <row r="2775" customFormat="1" ht="16" customHeight="1" x14ac:dyDescent="0.2"/>
    <row r="2776" customFormat="1" ht="16" customHeight="1" x14ac:dyDescent="0.2"/>
    <row r="2777" customFormat="1" ht="16" customHeight="1" x14ac:dyDescent="0.2"/>
    <row r="2778" customFormat="1" ht="16" customHeight="1" x14ac:dyDescent="0.2"/>
    <row r="2779" customFormat="1" ht="16" customHeight="1" x14ac:dyDescent="0.2"/>
    <row r="2780" customFormat="1" ht="16" customHeight="1" x14ac:dyDescent="0.2"/>
    <row r="2781" customFormat="1" ht="16" customHeight="1" x14ac:dyDescent="0.2"/>
    <row r="2782" customFormat="1" ht="16" customHeight="1" x14ac:dyDescent="0.2"/>
    <row r="2783" customFormat="1" ht="16" customHeight="1" x14ac:dyDescent="0.2"/>
    <row r="2784" customFormat="1" ht="16" customHeight="1" x14ac:dyDescent="0.2"/>
    <row r="2785" customFormat="1" ht="16" customHeight="1" x14ac:dyDescent="0.2"/>
    <row r="2786" customFormat="1" ht="16" customHeight="1" x14ac:dyDescent="0.2"/>
    <row r="2787" customFormat="1" ht="16" customHeight="1" x14ac:dyDescent="0.2"/>
    <row r="2788" customFormat="1" ht="16" customHeight="1" x14ac:dyDescent="0.2"/>
    <row r="2789" customFormat="1" ht="16" customHeight="1" x14ac:dyDescent="0.2"/>
    <row r="2790" customFormat="1" ht="16" customHeight="1" x14ac:dyDescent="0.2"/>
    <row r="2791" customFormat="1" ht="16" customHeight="1" x14ac:dyDescent="0.2"/>
    <row r="2792" customFormat="1" ht="16" customHeight="1" x14ac:dyDescent="0.2"/>
    <row r="2793" customFormat="1" ht="16" customHeight="1" x14ac:dyDescent="0.2"/>
    <row r="2794" customFormat="1" ht="16" customHeight="1" x14ac:dyDescent="0.2"/>
    <row r="2795" customFormat="1" ht="16" customHeight="1" x14ac:dyDescent="0.2"/>
    <row r="2796" customFormat="1" ht="16" customHeight="1" x14ac:dyDescent="0.2"/>
    <row r="2797" customFormat="1" ht="16" customHeight="1" x14ac:dyDescent="0.2"/>
    <row r="2798" customFormat="1" ht="16" customHeight="1" x14ac:dyDescent="0.2"/>
    <row r="2799" customFormat="1" ht="16" customHeight="1" x14ac:dyDescent="0.2"/>
    <row r="2800" customFormat="1" ht="16" customHeight="1" x14ac:dyDescent="0.2"/>
    <row r="2801" customFormat="1" ht="16" customHeight="1" x14ac:dyDescent="0.2"/>
    <row r="2802" customFormat="1" ht="16" customHeight="1" x14ac:dyDescent="0.2"/>
    <row r="2803" customFormat="1" ht="16" customHeight="1" x14ac:dyDescent="0.2"/>
    <row r="2804" customFormat="1" ht="16" customHeight="1" x14ac:dyDescent="0.2"/>
    <row r="2805" customFormat="1" ht="16" customHeight="1" x14ac:dyDescent="0.2"/>
    <row r="2806" customFormat="1" ht="16" customHeight="1" x14ac:dyDescent="0.2"/>
    <row r="2807" customFormat="1" ht="16" customHeight="1" x14ac:dyDescent="0.2"/>
    <row r="2808" customFormat="1" ht="16" customHeight="1" x14ac:dyDescent="0.2"/>
    <row r="2809" customFormat="1" ht="16" customHeight="1" x14ac:dyDescent="0.2"/>
    <row r="2810" customFormat="1" ht="16" customHeight="1" x14ac:dyDescent="0.2"/>
    <row r="2811" customFormat="1" ht="16" customHeight="1" x14ac:dyDescent="0.2"/>
    <row r="2812" customFormat="1" ht="16" customHeight="1" x14ac:dyDescent="0.2"/>
    <row r="2813" customFormat="1" ht="16" customHeight="1" x14ac:dyDescent="0.2"/>
    <row r="2814" customFormat="1" ht="16" customHeight="1" x14ac:dyDescent="0.2"/>
    <row r="2815" customFormat="1" ht="16" customHeight="1" x14ac:dyDescent="0.2"/>
    <row r="2816" customFormat="1" ht="16" customHeight="1" x14ac:dyDescent="0.2"/>
    <row r="2817" customFormat="1" ht="16" customHeight="1" x14ac:dyDescent="0.2"/>
    <row r="2818" customFormat="1" ht="16" customHeight="1" x14ac:dyDescent="0.2"/>
    <row r="2819" customFormat="1" ht="16" customHeight="1" x14ac:dyDescent="0.2"/>
    <row r="2820" customFormat="1" ht="16" customHeight="1" x14ac:dyDescent="0.2"/>
    <row r="2821" customFormat="1" ht="16" customHeight="1" x14ac:dyDescent="0.2"/>
    <row r="2822" customFormat="1" ht="16" customHeight="1" x14ac:dyDescent="0.2"/>
    <row r="2823" customFormat="1" ht="16" customHeight="1" x14ac:dyDescent="0.2"/>
    <row r="2824" customFormat="1" ht="16" customHeight="1" x14ac:dyDescent="0.2"/>
    <row r="2825" customFormat="1" ht="16" customHeight="1" x14ac:dyDescent="0.2"/>
    <row r="2826" customFormat="1" ht="16" customHeight="1" x14ac:dyDescent="0.2"/>
    <row r="2827" customFormat="1" ht="16" customHeight="1" x14ac:dyDescent="0.2"/>
    <row r="2828" customFormat="1" ht="16" customHeight="1" x14ac:dyDescent="0.2"/>
    <row r="2829" customFormat="1" ht="16" customHeight="1" x14ac:dyDescent="0.2"/>
    <row r="2830" customFormat="1" ht="16" customHeight="1" x14ac:dyDescent="0.2"/>
    <row r="2831" customFormat="1" ht="16" customHeight="1" x14ac:dyDescent="0.2"/>
    <row r="2832" customFormat="1" ht="16" customHeight="1" x14ac:dyDescent="0.2"/>
    <row r="2833" customFormat="1" ht="16" customHeight="1" x14ac:dyDescent="0.2"/>
    <row r="2834" customFormat="1" ht="16" customHeight="1" x14ac:dyDescent="0.2"/>
    <row r="2835" customFormat="1" ht="16" customHeight="1" x14ac:dyDescent="0.2"/>
    <row r="2836" customFormat="1" ht="16" customHeight="1" x14ac:dyDescent="0.2"/>
    <row r="2837" customFormat="1" ht="16" customHeight="1" x14ac:dyDescent="0.2"/>
    <row r="2838" customFormat="1" ht="16" customHeight="1" x14ac:dyDescent="0.2"/>
    <row r="2839" customFormat="1" ht="16" customHeight="1" x14ac:dyDescent="0.2"/>
    <row r="2840" customFormat="1" ht="16" customHeight="1" x14ac:dyDescent="0.2"/>
    <row r="2841" customFormat="1" ht="16" customHeight="1" x14ac:dyDescent="0.2"/>
    <row r="2842" customFormat="1" ht="16" customHeight="1" x14ac:dyDescent="0.2"/>
    <row r="2843" customFormat="1" ht="16" customHeight="1" x14ac:dyDescent="0.2"/>
    <row r="2844" customFormat="1" ht="16" customHeight="1" x14ac:dyDescent="0.2"/>
    <row r="2845" customFormat="1" ht="16" customHeight="1" x14ac:dyDescent="0.2"/>
    <row r="2846" customFormat="1" ht="16" customHeight="1" x14ac:dyDescent="0.2"/>
    <row r="2847" customFormat="1" ht="16" customHeight="1" x14ac:dyDescent="0.2"/>
    <row r="2848" customFormat="1" ht="16" customHeight="1" x14ac:dyDescent="0.2"/>
    <row r="2849" customFormat="1" ht="16" customHeight="1" x14ac:dyDescent="0.2"/>
    <row r="2850" customFormat="1" ht="16" customHeight="1" x14ac:dyDescent="0.2"/>
    <row r="2851" customFormat="1" ht="16" customHeight="1" x14ac:dyDescent="0.2"/>
    <row r="2852" customFormat="1" ht="16" customHeight="1" x14ac:dyDescent="0.2"/>
    <row r="2853" customFormat="1" ht="16" customHeight="1" x14ac:dyDescent="0.2"/>
    <row r="2854" customFormat="1" ht="16" customHeight="1" x14ac:dyDescent="0.2"/>
    <row r="2855" customFormat="1" ht="16" customHeight="1" x14ac:dyDescent="0.2"/>
    <row r="2856" customFormat="1" ht="16" customHeight="1" x14ac:dyDescent="0.2"/>
    <row r="2857" customFormat="1" ht="16" customHeight="1" x14ac:dyDescent="0.2"/>
    <row r="2858" customFormat="1" ht="16" customHeight="1" x14ac:dyDescent="0.2"/>
    <row r="2859" customFormat="1" ht="16" customHeight="1" x14ac:dyDescent="0.2"/>
    <row r="2860" customFormat="1" ht="16" customHeight="1" x14ac:dyDescent="0.2"/>
    <row r="2861" customFormat="1" ht="16" customHeight="1" x14ac:dyDescent="0.2"/>
    <row r="2862" customFormat="1" ht="16" customHeight="1" x14ac:dyDescent="0.2"/>
    <row r="2863" customFormat="1" ht="16" customHeight="1" x14ac:dyDescent="0.2"/>
    <row r="2864" customFormat="1" ht="16" customHeight="1" x14ac:dyDescent="0.2"/>
    <row r="2865" customFormat="1" ht="16" customHeight="1" x14ac:dyDescent="0.2"/>
    <row r="2866" customFormat="1" ht="16" customHeight="1" x14ac:dyDescent="0.2"/>
    <row r="2867" customFormat="1" ht="16" customHeight="1" x14ac:dyDescent="0.2"/>
    <row r="2868" customFormat="1" ht="16" customHeight="1" x14ac:dyDescent="0.2"/>
    <row r="2869" customFormat="1" ht="16" customHeight="1" x14ac:dyDescent="0.2"/>
    <row r="2870" customFormat="1" ht="16" customHeight="1" x14ac:dyDescent="0.2"/>
    <row r="2871" customFormat="1" ht="16" customHeight="1" x14ac:dyDescent="0.2"/>
    <row r="2872" customFormat="1" ht="16" customHeight="1" x14ac:dyDescent="0.2"/>
    <row r="2873" customFormat="1" ht="16" customHeight="1" x14ac:dyDescent="0.2"/>
    <row r="2874" customFormat="1" ht="16" customHeight="1" x14ac:dyDescent="0.2"/>
    <row r="2875" customFormat="1" ht="16" customHeight="1" x14ac:dyDescent="0.2"/>
    <row r="2876" customFormat="1" ht="16" customHeight="1" x14ac:dyDescent="0.2"/>
    <row r="2877" customFormat="1" ht="16" customHeight="1" x14ac:dyDescent="0.2"/>
    <row r="2878" customFormat="1" ht="16" customHeight="1" x14ac:dyDescent="0.2"/>
    <row r="2879" customFormat="1" ht="16" customHeight="1" x14ac:dyDescent="0.2"/>
    <row r="2880" customFormat="1" ht="16" customHeight="1" x14ac:dyDescent="0.2"/>
    <row r="2881" customFormat="1" ht="16" customHeight="1" x14ac:dyDescent="0.2"/>
    <row r="2882" customFormat="1" ht="16" customHeight="1" x14ac:dyDescent="0.2"/>
    <row r="2883" customFormat="1" ht="16" customHeight="1" x14ac:dyDescent="0.2"/>
    <row r="2884" customFormat="1" ht="16" customHeight="1" x14ac:dyDescent="0.2"/>
    <row r="2885" customFormat="1" ht="16" customHeight="1" x14ac:dyDescent="0.2"/>
    <row r="2886" customFormat="1" ht="16" customHeight="1" x14ac:dyDescent="0.2"/>
    <row r="2887" customFormat="1" ht="16" customHeight="1" x14ac:dyDescent="0.2"/>
    <row r="2888" customFormat="1" ht="16" customHeight="1" x14ac:dyDescent="0.2"/>
    <row r="2889" customFormat="1" ht="16" customHeight="1" x14ac:dyDescent="0.2"/>
    <row r="2890" customFormat="1" ht="16" customHeight="1" x14ac:dyDescent="0.2"/>
    <row r="2891" customFormat="1" ht="16" customHeight="1" x14ac:dyDescent="0.2"/>
    <row r="2892" customFormat="1" ht="16" customHeight="1" x14ac:dyDescent="0.2"/>
    <row r="2893" customFormat="1" ht="16" customHeight="1" x14ac:dyDescent="0.2"/>
    <row r="2894" customFormat="1" ht="16" customHeight="1" x14ac:dyDescent="0.2"/>
    <row r="2895" customFormat="1" ht="16" customHeight="1" x14ac:dyDescent="0.2"/>
    <row r="2896" customFormat="1" ht="16" customHeight="1" x14ac:dyDescent="0.2"/>
    <row r="2897" customFormat="1" ht="16" customHeight="1" x14ac:dyDescent="0.2"/>
    <row r="2898" customFormat="1" ht="16" customHeight="1" x14ac:dyDescent="0.2"/>
    <row r="2899" customFormat="1" ht="16" customHeight="1" x14ac:dyDescent="0.2"/>
    <row r="2900" customFormat="1" ht="16" customHeight="1" x14ac:dyDescent="0.2"/>
    <row r="2901" customFormat="1" ht="16" customHeight="1" x14ac:dyDescent="0.2"/>
    <row r="2902" customFormat="1" ht="16" customHeight="1" x14ac:dyDescent="0.2"/>
    <row r="2903" customFormat="1" ht="16" customHeight="1" x14ac:dyDescent="0.2"/>
    <row r="2904" customFormat="1" ht="16" customHeight="1" x14ac:dyDescent="0.2"/>
    <row r="2905" customFormat="1" ht="16" customHeight="1" x14ac:dyDescent="0.2"/>
    <row r="2906" customFormat="1" ht="16" customHeight="1" x14ac:dyDescent="0.2"/>
    <row r="2907" customFormat="1" ht="16" customHeight="1" x14ac:dyDescent="0.2"/>
    <row r="2908" customFormat="1" ht="16" customHeight="1" x14ac:dyDescent="0.2"/>
    <row r="2909" customFormat="1" ht="16" customHeight="1" x14ac:dyDescent="0.2"/>
    <row r="2910" customFormat="1" ht="16" customHeight="1" x14ac:dyDescent="0.2"/>
    <row r="2911" customFormat="1" ht="16" customHeight="1" x14ac:dyDescent="0.2"/>
    <row r="2912" customFormat="1" ht="16" customHeight="1" x14ac:dyDescent="0.2"/>
    <row r="2913" customFormat="1" ht="16" customHeight="1" x14ac:dyDescent="0.2"/>
    <row r="2914" customFormat="1" ht="16" customHeight="1" x14ac:dyDescent="0.2"/>
    <row r="2915" customFormat="1" ht="16" customHeight="1" x14ac:dyDescent="0.2"/>
    <row r="2916" customFormat="1" ht="16" customHeight="1" x14ac:dyDescent="0.2"/>
    <row r="2917" customFormat="1" ht="16" customHeight="1" x14ac:dyDescent="0.2"/>
    <row r="2918" customFormat="1" ht="16" customHeight="1" x14ac:dyDescent="0.2"/>
    <row r="2919" customFormat="1" ht="16" customHeight="1" x14ac:dyDescent="0.2"/>
    <row r="2920" customFormat="1" ht="16" customHeight="1" x14ac:dyDescent="0.2"/>
    <row r="2921" customFormat="1" ht="16" customHeight="1" x14ac:dyDescent="0.2"/>
    <row r="2922" customFormat="1" ht="16" customHeight="1" x14ac:dyDescent="0.2"/>
    <row r="2923" customFormat="1" ht="16" customHeight="1" x14ac:dyDescent="0.2"/>
    <row r="2924" customFormat="1" ht="16" customHeight="1" x14ac:dyDescent="0.2"/>
    <row r="2925" customFormat="1" ht="16" customHeight="1" x14ac:dyDescent="0.2"/>
    <row r="2926" customFormat="1" ht="16" customHeight="1" x14ac:dyDescent="0.2"/>
    <row r="2927" customFormat="1" ht="16" customHeight="1" x14ac:dyDescent="0.2"/>
    <row r="2928" customFormat="1" ht="16" customHeight="1" x14ac:dyDescent="0.2"/>
    <row r="2929" customFormat="1" ht="16" customHeight="1" x14ac:dyDescent="0.2"/>
    <row r="2930" customFormat="1" ht="16" customHeight="1" x14ac:dyDescent="0.2"/>
    <row r="2931" customFormat="1" ht="16" customHeight="1" x14ac:dyDescent="0.2"/>
    <row r="2932" customFormat="1" ht="16" customHeight="1" x14ac:dyDescent="0.2"/>
    <row r="2933" customFormat="1" ht="16" customHeight="1" x14ac:dyDescent="0.2"/>
    <row r="2934" customFormat="1" ht="16" customHeight="1" x14ac:dyDescent="0.2"/>
    <row r="2935" customFormat="1" ht="16" customHeight="1" x14ac:dyDescent="0.2"/>
    <row r="2936" customFormat="1" ht="16" customHeight="1" x14ac:dyDescent="0.2"/>
    <row r="2937" customFormat="1" ht="16" customHeight="1" x14ac:dyDescent="0.2"/>
    <row r="2938" customFormat="1" ht="16" customHeight="1" x14ac:dyDescent="0.2"/>
    <row r="2939" customFormat="1" ht="16" customHeight="1" x14ac:dyDescent="0.2"/>
    <row r="2940" customFormat="1" ht="16" customHeight="1" x14ac:dyDescent="0.2"/>
    <row r="2941" customFormat="1" ht="16" customHeight="1" x14ac:dyDescent="0.2"/>
    <row r="2942" customFormat="1" ht="16" customHeight="1" x14ac:dyDescent="0.2"/>
    <row r="2943" customFormat="1" ht="16" customHeight="1" x14ac:dyDescent="0.2"/>
    <row r="2944" customFormat="1" ht="16" customHeight="1" x14ac:dyDescent="0.2"/>
    <row r="2945" customFormat="1" ht="16" customHeight="1" x14ac:dyDescent="0.2"/>
    <row r="2946" customFormat="1" ht="16" customHeight="1" x14ac:dyDescent="0.2"/>
    <row r="2947" customFormat="1" ht="16" customHeight="1" x14ac:dyDescent="0.2"/>
    <row r="2948" customFormat="1" ht="16" customHeight="1" x14ac:dyDescent="0.2"/>
    <row r="2949" customFormat="1" ht="16" customHeight="1" x14ac:dyDescent="0.2"/>
    <row r="2950" customFormat="1" ht="16" customHeight="1" x14ac:dyDescent="0.2"/>
    <row r="2951" customFormat="1" ht="16" customHeight="1" x14ac:dyDescent="0.2"/>
    <row r="2952" customFormat="1" ht="16" customHeight="1" x14ac:dyDescent="0.2"/>
    <row r="2953" customFormat="1" ht="16" customHeight="1" x14ac:dyDescent="0.2"/>
    <row r="2954" customFormat="1" ht="16" customHeight="1" x14ac:dyDescent="0.2"/>
    <row r="2955" customFormat="1" ht="16" customHeight="1" x14ac:dyDescent="0.2"/>
    <row r="2956" customFormat="1" ht="16" customHeight="1" x14ac:dyDescent="0.2"/>
    <row r="2957" customFormat="1" ht="16" customHeight="1" x14ac:dyDescent="0.2"/>
    <row r="2958" customFormat="1" ht="16" customHeight="1" x14ac:dyDescent="0.2"/>
    <row r="2959" customFormat="1" ht="16" customHeight="1" x14ac:dyDescent="0.2"/>
    <row r="2960" customFormat="1" ht="16" customHeight="1" x14ac:dyDescent="0.2"/>
    <row r="2961" customFormat="1" ht="16" customHeight="1" x14ac:dyDescent="0.2"/>
    <row r="2962" customFormat="1" ht="16" customHeight="1" x14ac:dyDescent="0.2"/>
    <row r="2963" customFormat="1" ht="16" customHeight="1" x14ac:dyDescent="0.2"/>
    <row r="2964" customFormat="1" ht="16" customHeight="1" x14ac:dyDescent="0.2"/>
    <row r="2965" customFormat="1" ht="16" customHeight="1" x14ac:dyDescent="0.2"/>
    <row r="2966" customFormat="1" ht="16" customHeight="1" x14ac:dyDescent="0.2"/>
    <row r="2967" customFormat="1" ht="16" customHeight="1" x14ac:dyDescent="0.2"/>
    <row r="2968" customFormat="1" ht="16" customHeight="1" x14ac:dyDescent="0.2"/>
    <row r="2969" customFormat="1" ht="16" customHeight="1" x14ac:dyDescent="0.2"/>
    <row r="2970" customFormat="1" ht="16" customHeight="1" x14ac:dyDescent="0.2"/>
    <row r="2971" customFormat="1" ht="16" customHeight="1" x14ac:dyDescent="0.2"/>
    <row r="2972" customFormat="1" ht="16" customHeight="1" x14ac:dyDescent="0.2"/>
    <row r="2973" customFormat="1" ht="16" customHeight="1" x14ac:dyDescent="0.2"/>
    <row r="2974" customFormat="1" ht="16" customHeight="1" x14ac:dyDescent="0.2"/>
    <row r="2975" customFormat="1" ht="16" customHeight="1" x14ac:dyDescent="0.2"/>
    <row r="2976" customFormat="1" ht="16" customHeight="1" x14ac:dyDescent="0.2"/>
    <row r="2977" customFormat="1" ht="16" customHeight="1" x14ac:dyDescent="0.2"/>
    <row r="2978" customFormat="1" ht="16" customHeight="1" x14ac:dyDescent="0.2"/>
    <row r="2979" customFormat="1" ht="16" customHeight="1" x14ac:dyDescent="0.2"/>
    <row r="2980" customFormat="1" ht="16" customHeight="1" x14ac:dyDescent="0.2"/>
    <row r="2981" customFormat="1" ht="16" customHeight="1" x14ac:dyDescent="0.2"/>
    <row r="2982" customFormat="1" ht="16" customHeight="1" x14ac:dyDescent="0.2"/>
    <row r="2983" customFormat="1" ht="16" customHeight="1" x14ac:dyDescent="0.2"/>
    <row r="2984" customFormat="1" ht="16" customHeight="1" x14ac:dyDescent="0.2"/>
    <row r="2985" customFormat="1" ht="16" customHeight="1" x14ac:dyDescent="0.2"/>
    <row r="2986" customFormat="1" ht="16" customHeight="1" x14ac:dyDescent="0.2"/>
    <row r="2987" customFormat="1" ht="16" customHeight="1" x14ac:dyDescent="0.2"/>
    <row r="2988" customFormat="1" ht="16" customHeight="1" x14ac:dyDescent="0.2"/>
    <row r="2989" customFormat="1" ht="16" customHeight="1" x14ac:dyDescent="0.2"/>
    <row r="2990" customFormat="1" ht="16" customHeight="1" x14ac:dyDescent="0.2"/>
    <row r="2991" customFormat="1" ht="16" customHeight="1" x14ac:dyDescent="0.2"/>
    <row r="2992" customFormat="1" ht="16" customHeight="1" x14ac:dyDescent="0.2"/>
    <row r="2993" customFormat="1" ht="16" customHeight="1" x14ac:dyDescent="0.2"/>
    <row r="2994" customFormat="1" ht="16" customHeight="1" x14ac:dyDescent="0.2"/>
    <row r="2995" customFormat="1" ht="16" customHeight="1" x14ac:dyDescent="0.2"/>
    <row r="2996" customFormat="1" ht="16" customHeight="1" x14ac:dyDescent="0.2"/>
    <row r="2997" customFormat="1" ht="16" customHeight="1" x14ac:dyDescent="0.2"/>
    <row r="2998" customFormat="1" ht="16" customHeight="1" x14ac:dyDescent="0.2"/>
    <row r="2999" customFormat="1" ht="16" customHeight="1" x14ac:dyDescent="0.2"/>
    <row r="3000" customFormat="1" ht="16" customHeight="1" x14ac:dyDescent="0.2"/>
    <row r="3001" customFormat="1" ht="16" customHeight="1" x14ac:dyDescent="0.2"/>
    <row r="3002" customFormat="1" ht="16" customHeight="1" x14ac:dyDescent="0.2"/>
    <row r="3003" customFormat="1" ht="16" customHeight="1" x14ac:dyDescent="0.2"/>
    <row r="3004" customFormat="1" ht="16" customHeight="1" x14ac:dyDescent="0.2"/>
    <row r="3005" customFormat="1" ht="16" customHeight="1" x14ac:dyDescent="0.2"/>
    <row r="3006" customFormat="1" ht="16" customHeight="1" x14ac:dyDescent="0.2"/>
    <row r="3007" customFormat="1" ht="16" customHeight="1" x14ac:dyDescent="0.2"/>
    <row r="3008" customFormat="1" ht="16" customHeight="1" x14ac:dyDescent="0.2"/>
    <row r="3009" customFormat="1" ht="16" customHeight="1" x14ac:dyDescent="0.2"/>
    <row r="3010" customFormat="1" ht="16" customHeight="1" x14ac:dyDescent="0.2"/>
    <row r="3011" customFormat="1" ht="16" customHeight="1" x14ac:dyDescent="0.2"/>
    <row r="3012" customFormat="1" ht="16" customHeight="1" x14ac:dyDescent="0.2"/>
    <row r="3013" customFormat="1" ht="16" customHeight="1" x14ac:dyDescent="0.2"/>
    <row r="3014" customFormat="1" ht="16" customHeight="1" x14ac:dyDescent="0.2"/>
    <row r="3015" customFormat="1" ht="16" customHeight="1" x14ac:dyDescent="0.2"/>
    <row r="3016" customFormat="1" ht="16" customHeight="1" x14ac:dyDescent="0.2"/>
    <row r="3017" customFormat="1" ht="16" customHeight="1" x14ac:dyDescent="0.2"/>
    <row r="3018" customFormat="1" ht="16" customHeight="1" x14ac:dyDescent="0.2"/>
    <row r="3019" customFormat="1" ht="16" customHeight="1" x14ac:dyDescent="0.2"/>
    <row r="3020" customFormat="1" ht="16" customHeight="1" x14ac:dyDescent="0.2"/>
    <row r="3021" customFormat="1" ht="16" customHeight="1" x14ac:dyDescent="0.2"/>
    <row r="3022" customFormat="1" ht="16" customHeight="1" x14ac:dyDescent="0.2"/>
    <row r="3023" customFormat="1" ht="16" customHeight="1" x14ac:dyDescent="0.2"/>
    <row r="3024" customFormat="1" ht="16" customHeight="1" x14ac:dyDescent="0.2"/>
    <row r="3025" customFormat="1" ht="16" customHeight="1" x14ac:dyDescent="0.2"/>
    <row r="3026" customFormat="1" ht="16" customHeight="1" x14ac:dyDescent="0.2"/>
    <row r="3027" customFormat="1" ht="16" customHeight="1" x14ac:dyDescent="0.2"/>
    <row r="3028" customFormat="1" ht="16" customHeight="1" x14ac:dyDescent="0.2"/>
    <row r="3029" customFormat="1" ht="16" customHeight="1" x14ac:dyDescent="0.2"/>
    <row r="3030" customFormat="1" ht="16" customHeight="1" x14ac:dyDescent="0.2"/>
    <row r="3031" customFormat="1" ht="16" customHeight="1" x14ac:dyDescent="0.2"/>
    <row r="3032" customFormat="1" ht="16" customHeight="1" x14ac:dyDescent="0.2"/>
    <row r="3033" customFormat="1" ht="16" customHeight="1" x14ac:dyDescent="0.2"/>
    <row r="3034" customFormat="1" ht="16" customHeight="1" x14ac:dyDescent="0.2"/>
    <row r="3035" customFormat="1" ht="16" customHeight="1" x14ac:dyDescent="0.2"/>
    <row r="3036" customFormat="1" ht="16" customHeight="1" x14ac:dyDescent="0.2"/>
    <row r="3037" customFormat="1" ht="16" customHeight="1" x14ac:dyDescent="0.2"/>
    <row r="3038" customFormat="1" ht="16" customHeight="1" x14ac:dyDescent="0.2"/>
    <row r="3039" customFormat="1" ht="16" customHeight="1" x14ac:dyDescent="0.2"/>
    <row r="3040" customFormat="1" ht="16" customHeight="1" x14ac:dyDescent="0.2"/>
    <row r="3041" customFormat="1" ht="16" customHeight="1" x14ac:dyDescent="0.2"/>
    <row r="3042" customFormat="1" ht="16" customHeight="1" x14ac:dyDescent="0.2"/>
    <row r="3043" customFormat="1" ht="16" customHeight="1" x14ac:dyDescent="0.2"/>
    <row r="3044" customFormat="1" ht="16" customHeight="1" x14ac:dyDescent="0.2"/>
    <row r="3045" customFormat="1" ht="16" customHeight="1" x14ac:dyDescent="0.2"/>
    <row r="3046" customFormat="1" ht="16" customHeight="1" x14ac:dyDescent="0.2"/>
    <row r="3047" customFormat="1" ht="16" customHeight="1" x14ac:dyDescent="0.2"/>
    <row r="3048" customFormat="1" ht="16" customHeight="1" x14ac:dyDescent="0.2"/>
    <row r="3049" customFormat="1" ht="16" customHeight="1" x14ac:dyDescent="0.2"/>
    <row r="3050" customFormat="1" ht="16" customHeight="1" x14ac:dyDescent="0.2"/>
    <row r="3051" customFormat="1" ht="16" customHeight="1" x14ac:dyDescent="0.2"/>
    <row r="3052" customFormat="1" ht="16" customHeight="1" x14ac:dyDescent="0.2"/>
    <row r="3053" customFormat="1" ht="16" customHeight="1" x14ac:dyDescent="0.2"/>
    <row r="3054" customFormat="1" ht="16" customHeight="1" x14ac:dyDescent="0.2"/>
    <row r="3055" customFormat="1" ht="16" customHeight="1" x14ac:dyDescent="0.2"/>
    <row r="3056" customFormat="1" ht="16" customHeight="1" x14ac:dyDescent="0.2"/>
    <row r="3057" customFormat="1" ht="16" customHeight="1" x14ac:dyDescent="0.2"/>
    <row r="3058" customFormat="1" ht="16" customHeight="1" x14ac:dyDescent="0.2"/>
    <row r="3059" customFormat="1" ht="16" customHeight="1" x14ac:dyDescent="0.2"/>
    <row r="3060" customFormat="1" ht="16" customHeight="1" x14ac:dyDescent="0.2"/>
    <row r="3061" customFormat="1" ht="16" customHeight="1" x14ac:dyDescent="0.2"/>
    <row r="3062" customFormat="1" ht="16" customHeight="1" x14ac:dyDescent="0.2"/>
    <row r="3063" customFormat="1" ht="16" customHeight="1" x14ac:dyDescent="0.2"/>
    <row r="3064" customFormat="1" ht="16" customHeight="1" x14ac:dyDescent="0.2"/>
    <row r="3065" customFormat="1" ht="16" customHeight="1" x14ac:dyDescent="0.2"/>
    <row r="3066" customFormat="1" ht="16" customHeight="1" x14ac:dyDescent="0.2"/>
    <row r="3067" customFormat="1" ht="16" customHeight="1" x14ac:dyDescent="0.2"/>
    <row r="3068" customFormat="1" ht="16" customHeight="1" x14ac:dyDescent="0.2"/>
    <row r="3069" customFormat="1" ht="16" customHeight="1" x14ac:dyDescent="0.2"/>
    <row r="3070" customFormat="1" ht="16" customHeight="1" x14ac:dyDescent="0.2"/>
    <row r="3071" customFormat="1" ht="16" customHeight="1" x14ac:dyDescent="0.2"/>
    <row r="3072" customFormat="1" ht="16" customHeight="1" x14ac:dyDescent="0.2"/>
    <row r="3073" customFormat="1" ht="16" customHeight="1" x14ac:dyDescent="0.2"/>
    <row r="3074" customFormat="1" ht="16" customHeight="1" x14ac:dyDescent="0.2"/>
    <row r="3075" customFormat="1" ht="16" customHeight="1" x14ac:dyDescent="0.2"/>
    <row r="3076" customFormat="1" ht="16" customHeight="1" x14ac:dyDescent="0.2"/>
    <row r="3077" customFormat="1" ht="16" customHeight="1" x14ac:dyDescent="0.2"/>
    <row r="3078" customFormat="1" ht="16" customHeight="1" x14ac:dyDescent="0.2"/>
    <row r="3079" customFormat="1" ht="16" customHeight="1" x14ac:dyDescent="0.2"/>
    <row r="3080" customFormat="1" ht="16" customHeight="1" x14ac:dyDescent="0.2"/>
    <row r="3081" customFormat="1" ht="16" customHeight="1" x14ac:dyDescent="0.2"/>
    <row r="3082" customFormat="1" ht="16" customHeight="1" x14ac:dyDescent="0.2"/>
    <row r="3083" customFormat="1" ht="16" customHeight="1" x14ac:dyDescent="0.2"/>
    <row r="3084" customFormat="1" ht="16" customHeight="1" x14ac:dyDescent="0.2"/>
    <row r="3085" customFormat="1" ht="16" customHeight="1" x14ac:dyDescent="0.2"/>
    <row r="3086" customFormat="1" ht="16" customHeight="1" x14ac:dyDescent="0.2"/>
    <row r="3087" customFormat="1" ht="16" customHeight="1" x14ac:dyDescent="0.2"/>
    <row r="3088" customFormat="1" ht="16" customHeight="1" x14ac:dyDescent="0.2"/>
    <row r="3089" customFormat="1" ht="16" customHeight="1" x14ac:dyDescent="0.2"/>
    <row r="3090" customFormat="1" ht="16" customHeight="1" x14ac:dyDescent="0.2"/>
    <row r="3091" customFormat="1" ht="16" customHeight="1" x14ac:dyDescent="0.2"/>
    <row r="3092" customFormat="1" ht="16" customHeight="1" x14ac:dyDescent="0.2"/>
    <row r="3093" customFormat="1" ht="16" customHeight="1" x14ac:dyDescent="0.2"/>
    <row r="3094" customFormat="1" ht="16" customHeight="1" x14ac:dyDescent="0.2"/>
    <row r="3095" customFormat="1" ht="16" customHeight="1" x14ac:dyDescent="0.2"/>
    <row r="3096" customFormat="1" ht="16" customHeight="1" x14ac:dyDescent="0.2"/>
    <row r="3097" customFormat="1" ht="16" customHeight="1" x14ac:dyDescent="0.2"/>
    <row r="3098" customFormat="1" ht="16" customHeight="1" x14ac:dyDescent="0.2"/>
    <row r="3099" customFormat="1" ht="16" customHeight="1" x14ac:dyDescent="0.2"/>
    <row r="3100" customFormat="1" ht="16" customHeight="1" x14ac:dyDescent="0.2"/>
    <row r="3101" customFormat="1" ht="16" customHeight="1" x14ac:dyDescent="0.2"/>
    <row r="3102" customFormat="1" ht="16" customHeight="1" x14ac:dyDescent="0.2"/>
    <row r="3103" customFormat="1" ht="16" customHeight="1" x14ac:dyDescent="0.2"/>
    <row r="3104" customFormat="1" ht="16" customHeight="1" x14ac:dyDescent="0.2"/>
    <row r="3105" customFormat="1" ht="16" customHeight="1" x14ac:dyDescent="0.2"/>
    <row r="3106" customFormat="1" ht="16" customHeight="1" x14ac:dyDescent="0.2"/>
    <row r="3107" customFormat="1" ht="16" customHeight="1" x14ac:dyDescent="0.2"/>
    <row r="3108" customFormat="1" ht="16" customHeight="1" x14ac:dyDescent="0.2"/>
    <row r="3109" customFormat="1" ht="16" customHeight="1" x14ac:dyDescent="0.2"/>
    <row r="3110" customFormat="1" ht="16" customHeight="1" x14ac:dyDescent="0.2"/>
    <row r="3111" customFormat="1" ht="16" customHeight="1" x14ac:dyDescent="0.2"/>
    <row r="3112" customFormat="1" ht="16" customHeight="1" x14ac:dyDescent="0.2"/>
    <row r="3113" customFormat="1" ht="16" customHeight="1" x14ac:dyDescent="0.2"/>
    <row r="3114" customFormat="1" ht="16" customHeight="1" x14ac:dyDescent="0.2"/>
    <row r="3115" customFormat="1" ht="16" customHeight="1" x14ac:dyDescent="0.2"/>
    <row r="3116" customFormat="1" ht="16" customHeight="1" x14ac:dyDescent="0.2"/>
    <row r="3117" customFormat="1" ht="16" customHeight="1" x14ac:dyDescent="0.2"/>
    <row r="3118" customFormat="1" ht="16" customHeight="1" x14ac:dyDescent="0.2"/>
    <row r="3119" customFormat="1" ht="16" customHeight="1" x14ac:dyDescent="0.2"/>
    <row r="3120" customFormat="1" ht="16" customHeight="1" x14ac:dyDescent="0.2"/>
    <row r="3121" customFormat="1" ht="16" customHeight="1" x14ac:dyDescent="0.2"/>
    <row r="3122" customFormat="1" ht="16" customHeight="1" x14ac:dyDescent="0.2"/>
    <row r="3123" customFormat="1" ht="16" customHeight="1" x14ac:dyDescent="0.2"/>
    <row r="3124" customFormat="1" ht="16" customHeight="1" x14ac:dyDescent="0.2"/>
    <row r="3125" customFormat="1" ht="16" customHeight="1" x14ac:dyDescent="0.2"/>
    <row r="3126" customFormat="1" ht="16" customHeight="1" x14ac:dyDescent="0.2"/>
    <row r="3127" customFormat="1" ht="16" customHeight="1" x14ac:dyDescent="0.2"/>
    <row r="3128" customFormat="1" ht="16" customHeight="1" x14ac:dyDescent="0.2"/>
    <row r="3129" customFormat="1" ht="16" customHeight="1" x14ac:dyDescent="0.2"/>
    <row r="3130" customFormat="1" ht="16" customHeight="1" x14ac:dyDescent="0.2"/>
    <row r="3131" customFormat="1" ht="16" customHeight="1" x14ac:dyDescent="0.2"/>
    <row r="3132" customFormat="1" ht="16" customHeight="1" x14ac:dyDescent="0.2"/>
    <row r="3133" customFormat="1" ht="16" customHeight="1" x14ac:dyDescent="0.2"/>
    <row r="3134" customFormat="1" ht="16" customHeight="1" x14ac:dyDescent="0.2"/>
    <row r="3135" customFormat="1" ht="16" customHeight="1" x14ac:dyDescent="0.2"/>
    <row r="3136" customFormat="1" ht="16" customHeight="1" x14ac:dyDescent="0.2"/>
    <row r="3137" customFormat="1" ht="16" customHeight="1" x14ac:dyDescent="0.2"/>
    <row r="3138" customFormat="1" ht="16" customHeight="1" x14ac:dyDescent="0.2"/>
    <row r="3139" customFormat="1" ht="16" customHeight="1" x14ac:dyDescent="0.2"/>
    <row r="3140" customFormat="1" ht="16" customHeight="1" x14ac:dyDescent="0.2"/>
    <row r="3141" customFormat="1" ht="16" customHeight="1" x14ac:dyDescent="0.2"/>
    <row r="3142" customFormat="1" ht="16" customHeight="1" x14ac:dyDescent="0.2"/>
    <row r="3143" customFormat="1" ht="16" customHeight="1" x14ac:dyDescent="0.2"/>
    <row r="3144" customFormat="1" ht="16" customHeight="1" x14ac:dyDescent="0.2"/>
    <row r="3145" customFormat="1" ht="16" customHeight="1" x14ac:dyDescent="0.2"/>
    <row r="3146" customFormat="1" ht="16" customHeight="1" x14ac:dyDescent="0.2"/>
    <row r="3147" customFormat="1" ht="16" customHeight="1" x14ac:dyDescent="0.2"/>
    <row r="3148" customFormat="1" ht="16" customHeight="1" x14ac:dyDescent="0.2"/>
    <row r="3149" customFormat="1" ht="16" customHeight="1" x14ac:dyDescent="0.2"/>
    <row r="3150" customFormat="1" ht="16" customHeight="1" x14ac:dyDescent="0.2"/>
    <row r="3151" customFormat="1" ht="16" customHeight="1" x14ac:dyDescent="0.2"/>
    <row r="3152" customFormat="1" ht="16" customHeight="1" x14ac:dyDescent="0.2"/>
    <row r="3153" customFormat="1" ht="16" customHeight="1" x14ac:dyDescent="0.2"/>
    <row r="3154" customFormat="1" ht="16" customHeight="1" x14ac:dyDescent="0.2"/>
    <row r="3155" customFormat="1" ht="16" customHeight="1" x14ac:dyDescent="0.2"/>
    <row r="3156" customFormat="1" ht="16" customHeight="1" x14ac:dyDescent="0.2"/>
    <row r="3157" customFormat="1" ht="16" customHeight="1" x14ac:dyDescent="0.2"/>
    <row r="3158" customFormat="1" ht="16" customHeight="1" x14ac:dyDescent="0.2"/>
    <row r="3159" customFormat="1" ht="16" customHeight="1" x14ac:dyDescent="0.2"/>
    <row r="3160" customFormat="1" ht="16" customHeight="1" x14ac:dyDescent="0.2"/>
    <row r="3161" customFormat="1" ht="16" customHeight="1" x14ac:dyDescent="0.2"/>
    <row r="3162" customFormat="1" ht="16" customHeight="1" x14ac:dyDescent="0.2"/>
    <row r="3163" customFormat="1" ht="16" customHeight="1" x14ac:dyDescent="0.2"/>
    <row r="3164" customFormat="1" ht="16" customHeight="1" x14ac:dyDescent="0.2"/>
    <row r="3165" customFormat="1" ht="16" customHeight="1" x14ac:dyDescent="0.2"/>
    <row r="3166" customFormat="1" ht="16" customHeight="1" x14ac:dyDescent="0.2"/>
    <row r="3167" customFormat="1" ht="16" customHeight="1" x14ac:dyDescent="0.2"/>
    <row r="3168" customFormat="1" ht="16" customHeight="1" x14ac:dyDescent="0.2"/>
    <row r="3169" customFormat="1" ht="16" customHeight="1" x14ac:dyDescent="0.2"/>
    <row r="3170" customFormat="1" ht="16" customHeight="1" x14ac:dyDescent="0.2"/>
    <row r="3171" customFormat="1" ht="16" customHeight="1" x14ac:dyDescent="0.2"/>
    <row r="3172" customFormat="1" ht="16" customHeight="1" x14ac:dyDescent="0.2"/>
    <row r="3173" customFormat="1" ht="16" customHeight="1" x14ac:dyDescent="0.2"/>
    <row r="3174" customFormat="1" ht="16" customHeight="1" x14ac:dyDescent="0.2"/>
    <row r="3175" customFormat="1" ht="16" customHeight="1" x14ac:dyDescent="0.2"/>
    <row r="3176" customFormat="1" ht="16" customHeight="1" x14ac:dyDescent="0.2"/>
    <row r="3177" customFormat="1" ht="16" customHeight="1" x14ac:dyDescent="0.2"/>
    <row r="3178" customFormat="1" ht="16" customHeight="1" x14ac:dyDescent="0.2"/>
    <row r="3179" customFormat="1" ht="16" customHeight="1" x14ac:dyDescent="0.2"/>
    <row r="3180" customFormat="1" ht="16" customHeight="1" x14ac:dyDescent="0.2"/>
    <row r="3181" customFormat="1" ht="16" customHeight="1" x14ac:dyDescent="0.2"/>
    <row r="3182" customFormat="1" ht="16" customHeight="1" x14ac:dyDescent="0.2"/>
    <row r="3183" customFormat="1" ht="16" customHeight="1" x14ac:dyDescent="0.2"/>
    <row r="3184" customFormat="1" ht="16" customHeight="1" x14ac:dyDescent="0.2"/>
    <row r="3185" customFormat="1" ht="16" customHeight="1" x14ac:dyDescent="0.2"/>
    <row r="3186" customFormat="1" ht="16" customHeight="1" x14ac:dyDescent="0.2"/>
    <row r="3187" customFormat="1" ht="16" customHeight="1" x14ac:dyDescent="0.2"/>
    <row r="3188" customFormat="1" ht="16" customHeight="1" x14ac:dyDescent="0.2"/>
    <row r="3189" customFormat="1" ht="16" customHeight="1" x14ac:dyDescent="0.2"/>
    <row r="3190" customFormat="1" ht="16" customHeight="1" x14ac:dyDescent="0.2"/>
    <row r="3191" customFormat="1" ht="16" customHeight="1" x14ac:dyDescent="0.2"/>
    <row r="3192" customFormat="1" ht="16" customHeight="1" x14ac:dyDescent="0.2"/>
    <row r="3193" customFormat="1" ht="16" customHeight="1" x14ac:dyDescent="0.2"/>
    <row r="3194" customFormat="1" ht="16" customHeight="1" x14ac:dyDescent="0.2"/>
    <row r="3195" customFormat="1" ht="16" customHeight="1" x14ac:dyDescent="0.2"/>
    <row r="3196" customFormat="1" ht="16" customHeight="1" x14ac:dyDescent="0.2"/>
    <row r="3197" customFormat="1" ht="16" customHeight="1" x14ac:dyDescent="0.2"/>
    <row r="3198" customFormat="1" ht="16" customHeight="1" x14ac:dyDescent="0.2"/>
    <row r="3199" customFormat="1" ht="16" customHeight="1" x14ac:dyDescent="0.2"/>
    <row r="3200" customFormat="1" ht="16" customHeight="1" x14ac:dyDescent="0.2"/>
    <row r="3201" customFormat="1" ht="16" customHeight="1" x14ac:dyDescent="0.2"/>
    <row r="3202" customFormat="1" ht="16" customHeight="1" x14ac:dyDescent="0.2"/>
    <row r="3203" customFormat="1" ht="16" customHeight="1" x14ac:dyDescent="0.2"/>
    <row r="3204" customFormat="1" ht="16" customHeight="1" x14ac:dyDescent="0.2"/>
    <row r="3205" customFormat="1" ht="16" customHeight="1" x14ac:dyDescent="0.2"/>
    <row r="3206" customFormat="1" ht="16" customHeight="1" x14ac:dyDescent="0.2"/>
    <row r="3207" customFormat="1" ht="16" customHeight="1" x14ac:dyDescent="0.2"/>
    <row r="3208" customFormat="1" ht="16" customHeight="1" x14ac:dyDescent="0.2"/>
    <row r="3209" customFormat="1" ht="16" customHeight="1" x14ac:dyDescent="0.2"/>
    <row r="3210" customFormat="1" ht="16" customHeight="1" x14ac:dyDescent="0.2"/>
    <row r="3211" customFormat="1" ht="16" customHeight="1" x14ac:dyDescent="0.2"/>
    <row r="3212" customFormat="1" ht="16" customHeight="1" x14ac:dyDescent="0.2"/>
    <row r="3213" customFormat="1" ht="16" customHeight="1" x14ac:dyDescent="0.2"/>
    <row r="3214" customFormat="1" ht="16" customHeight="1" x14ac:dyDescent="0.2"/>
    <row r="3215" customFormat="1" ht="16" customHeight="1" x14ac:dyDescent="0.2"/>
    <row r="3216" customFormat="1" ht="16" customHeight="1" x14ac:dyDescent="0.2"/>
    <row r="3217" customFormat="1" ht="16" customHeight="1" x14ac:dyDescent="0.2"/>
    <row r="3218" customFormat="1" ht="16" customHeight="1" x14ac:dyDescent="0.2"/>
    <row r="3219" customFormat="1" ht="16" customHeight="1" x14ac:dyDescent="0.2"/>
    <row r="3220" customFormat="1" ht="16" customHeight="1" x14ac:dyDescent="0.2"/>
    <row r="3221" customFormat="1" ht="16" customHeight="1" x14ac:dyDescent="0.2"/>
    <row r="3222" customFormat="1" ht="16" customHeight="1" x14ac:dyDescent="0.2"/>
    <row r="3223" customFormat="1" ht="16" customHeight="1" x14ac:dyDescent="0.2"/>
    <row r="3224" customFormat="1" ht="16" customHeight="1" x14ac:dyDescent="0.2"/>
    <row r="3225" customFormat="1" ht="16" customHeight="1" x14ac:dyDescent="0.2"/>
    <row r="3226" customFormat="1" ht="16" customHeight="1" x14ac:dyDescent="0.2"/>
    <row r="3227" customFormat="1" ht="16" customHeight="1" x14ac:dyDescent="0.2"/>
    <row r="3228" customFormat="1" ht="16" customHeight="1" x14ac:dyDescent="0.2"/>
    <row r="3229" customFormat="1" ht="16" customHeight="1" x14ac:dyDescent="0.2"/>
    <row r="3230" customFormat="1" ht="16" customHeight="1" x14ac:dyDescent="0.2"/>
    <row r="3231" customFormat="1" ht="16" customHeight="1" x14ac:dyDescent="0.2"/>
    <row r="3232" customFormat="1" ht="16" customHeight="1" x14ac:dyDescent="0.2"/>
    <row r="3233" customFormat="1" ht="16" customHeight="1" x14ac:dyDescent="0.2"/>
    <row r="3234" customFormat="1" ht="16" customHeight="1" x14ac:dyDescent="0.2"/>
    <row r="3235" customFormat="1" ht="16" customHeight="1" x14ac:dyDescent="0.2"/>
    <row r="3236" customFormat="1" ht="16" customHeight="1" x14ac:dyDescent="0.2"/>
    <row r="3237" customFormat="1" ht="16" customHeight="1" x14ac:dyDescent="0.2"/>
    <row r="3238" customFormat="1" ht="16" customHeight="1" x14ac:dyDescent="0.2"/>
    <row r="3239" customFormat="1" ht="16" customHeight="1" x14ac:dyDescent="0.2"/>
    <row r="3240" customFormat="1" ht="16" customHeight="1" x14ac:dyDescent="0.2"/>
    <row r="3241" customFormat="1" ht="16" customHeight="1" x14ac:dyDescent="0.2"/>
    <row r="3242" customFormat="1" ht="16" customHeight="1" x14ac:dyDescent="0.2"/>
    <row r="3243" customFormat="1" ht="16" customHeight="1" x14ac:dyDescent="0.2"/>
    <row r="3244" customFormat="1" ht="16" customHeight="1" x14ac:dyDescent="0.2"/>
    <row r="3245" customFormat="1" ht="16" customHeight="1" x14ac:dyDescent="0.2"/>
    <row r="3246" customFormat="1" ht="16" customHeight="1" x14ac:dyDescent="0.2"/>
    <row r="3247" customFormat="1" ht="16" customHeight="1" x14ac:dyDescent="0.2"/>
    <row r="3248" customFormat="1" ht="16" customHeight="1" x14ac:dyDescent="0.2"/>
    <row r="3249" customFormat="1" ht="16" customHeight="1" x14ac:dyDescent="0.2"/>
    <row r="3250" customFormat="1" ht="16" customHeight="1" x14ac:dyDescent="0.2"/>
    <row r="3251" customFormat="1" ht="16" customHeight="1" x14ac:dyDescent="0.2"/>
    <row r="3252" customFormat="1" ht="16" customHeight="1" x14ac:dyDescent="0.2"/>
    <row r="3253" customFormat="1" ht="16" customHeight="1" x14ac:dyDescent="0.2"/>
    <row r="3254" customFormat="1" ht="16" customHeight="1" x14ac:dyDescent="0.2"/>
    <row r="3255" customFormat="1" ht="16" customHeight="1" x14ac:dyDescent="0.2"/>
    <row r="3256" customFormat="1" ht="16" customHeight="1" x14ac:dyDescent="0.2"/>
    <row r="3257" customFormat="1" ht="16" customHeight="1" x14ac:dyDescent="0.2"/>
    <row r="3258" customFormat="1" ht="16" customHeight="1" x14ac:dyDescent="0.2"/>
    <row r="3259" customFormat="1" ht="16" customHeight="1" x14ac:dyDescent="0.2"/>
    <row r="3260" customFormat="1" ht="16" customHeight="1" x14ac:dyDescent="0.2"/>
    <row r="3261" customFormat="1" ht="16" customHeight="1" x14ac:dyDescent="0.2"/>
    <row r="3262" customFormat="1" ht="16" customHeight="1" x14ac:dyDescent="0.2"/>
    <row r="3263" customFormat="1" ht="16" customHeight="1" x14ac:dyDescent="0.2"/>
    <row r="3264" customFormat="1" ht="16" customHeight="1" x14ac:dyDescent="0.2"/>
    <row r="3265" customFormat="1" ht="16" customHeight="1" x14ac:dyDescent="0.2"/>
    <row r="3266" customFormat="1" ht="16" customHeight="1" x14ac:dyDescent="0.2"/>
    <row r="3267" customFormat="1" ht="16" customHeight="1" x14ac:dyDescent="0.2"/>
    <row r="3268" customFormat="1" ht="16" customHeight="1" x14ac:dyDescent="0.2"/>
    <row r="3269" customFormat="1" ht="16" customHeight="1" x14ac:dyDescent="0.2"/>
    <row r="3270" customFormat="1" ht="16" customHeight="1" x14ac:dyDescent="0.2"/>
    <row r="3271" customFormat="1" ht="16" customHeight="1" x14ac:dyDescent="0.2"/>
    <row r="3272" customFormat="1" ht="16" customHeight="1" x14ac:dyDescent="0.2"/>
    <row r="3273" customFormat="1" ht="16" customHeight="1" x14ac:dyDescent="0.2"/>
    <row r="3274" customFormat="1" ht="16" customHeight="1" x14ac:dyDescent="0.2"/>
    <row r="3275" customFormat="1" ht="16" customHeight="1" x14ac:dyDescent="0.2"/>
    <row r="3276" customFormat="1" ht="16" customHeight="1" x14ac:dyDescent="0.2"/>
    <row r="3277" customFormat="1" ht="16" customHeight="1" x14ac:dyDescent="0.2"/>
    <row r="3278" customFormat="1" ht="16" customHeight="1" x14ac:dyDescent="0.2"/>
    <row r="3279" customFormat="1" ht="16" customHeight="1" x14ac:dyDescent="0.2"/>
    <row r="3280" customFormat="1" ht="16" customHeight="1" x14ac:dyDescent="0.2"/>
    <row r="3281" customFormat="1" ht="16" customHeight="1" x14ac:dyDescent="0.2"/>
    <row r="3282" customFormat="1" ht="16" customHeight="1" x14ac:dyDescent="0.2"/>
    <row r="3283" customFormat="1" ht="16" customHeight="1" x14ac:dyDescent="0.2"/>
    <row r="3284" customFormat="1" ht="16" customHeight="1" x14ac:dyDescent="0.2"/>
    <row r="3285" customFormat="1" ht="16" customHeight="1" x14ac:dyDescent="0.2"/>
    <row r="3286" customFormat="1" ht="16" customHeight="1" x14ac:dyDescent="0.2"/>
    <row r="3287" customFormat="1" ht="16" customHeight="1" x14ac:dyDescent="0.2"/>
    <row r="3288" customFormat="1" ht="16" customHeight="1" x14ac:dyDescent="0.2"/>
    <row r="3289" customFormat="1" ht="16" customHeight="1" x14ac:dyDescent="0.2"/>
    <row r="3290" customFormat="1" ht="16" customHeight="1" x14ac:dyDescent="0.2"/>
    <row r="3291" customFormat="1" ht="16" customHeight="1" x14ac:dyDescent="0.2"/>
    <row r="3292" customFormat="1" ht="16" customHeight="1" x14ac:dyDescent="0.2"/>
    <row r="3293" customFormat="1" ht="16" customHeight="1" x14ac:dyDescent="0.2"/>
    <row r="3294" customFormat="1" ht="16" customHeight="1" x14ac:dyDescent="0.2"/>
    <row r="3295" customFormat="1" ht="16" customHeight="1" x14ac:dyDescent="0.2"/>
    <row r="3296" customFormat="1" ht="16" customHeight="1" x14ac:dyDescent="0.2"/>
    <row r="3297" customFormat="1" ht="16" customHeight="1" x14ac:dyDescent="0.2"/>
    <row r="3298" customFormat="1" ht="16" customHeight="1" x14ac:dyDescent="0.2"/>
    <row r="3299" customFormat="1" ht="16" customHeight="1" x14ac:dyDescent="0.2"/>
    <row r="3300" customFormat="1" ht="16" customHeight="1" x14ac:dyDescent="0.2"/>
    <row r="3301" customFormat="1" ht="16" customHeight="1" x14ac:dyDescent="0.2"/>
    <row r="3302" customFormat="1" ht="16" customHeight="1" x14ac:dyDescent="0.2"/>
    <row r="3303" customFormat="1" ht="16" customHeight="1" x14ac:dyDescent="0.2"/>
    <row r="3304" customFormat="1" ht="16" customHeight="1" x14ac:dyDescent="0.2"/>
    <row r="3305" customFormat="1" ht="16" customHeight="1" x14ac:dyDescent="0.2"/>
    <row r="3306" customFormat="1" ht="16" customHeight="1" x14ac:dyDescent="0.2"/>
    <row r="3307" customFormat="1" ht="16" customHeight="1" x14ac:dyDescent="0.2"/>
    <row r="3308" customFormat="1" ht="16" customHeight="1" x14ac:dyDescent="0.2"/>
    <row r="3309" customFormat="1" ht="16" customHeight="1" x14ac:dyDescent="0.2"/>
    <row r="3310" customFormat="1" ht="16" customHeight="1" x14ac:dyDescent="0.2"/>
    <row r="3311" customFormat="1" ht="16" customHeight="1" x14ac:dyDescent="0.2"/>
    <row r="3312" customFormat="1" ht="16" customHeight="1" x14ac:dyDescent="0.2"/>
    <row r="3313" customFormat="1" ht="16" customHeight="1" x14ac:dyDescent="0.2"/>
    <row r="3314" customFormat="1" ht="16" customHeight="1" x14ac:dyDescent="0.2"/>
    <row r="3315" customFormat="1" ht="16" customHeight="1" x14ac:dyDescent="0.2"/>
    <row r="3316" customFormat="1" ht="16" customHeight="1" x14ac:dyDescent="0.2"/>
    <row r="3317" customFormat="1" ht="16" customHeight="1" x14ac:dyDescent="0.2"/>
    <row r="3318" customFormat="1" ht="16" customHeight="1" x14ac:dyDescent="0.2"/>
    <row r="3319" customFormat="1" ht="16" customHeight="1" x14ac:dyDescent="0.2"/>
    <row r="3320" customFormat="1" ht="16" customHeight="1" x14ac:dyDescent="0.2"/>
    <row r="3321" customFormat="1" ht="16" customHeight="1" x14ac:dyDescent="0.2"/>
    <row r="3322" customFormat="1" ht="16" customHeight="1" x14ac:dyDescent="0.2"/>
    <row r="3323" customFormat="1" ht="16" customHeight="1" x14ac:dyDescent="0.2"/>
    <row r="3324" customFormat="1" ht="16" customHeight="1" x14ac:dyDescent="0.2"/>
    <row r="3325" customFormat="1" ht="16" customHeight="1" x14ac:dyDescent="0.2"/>
    <row r="3326" customFormat="1" ht="16" customHeight="1" x14ac:dyDescent="0.2"/>
    <row r="3327" customFormat="1" ht="16" customHeight="1" x14ac:dyDescent="0.2"/>
    <row r="3328" customFormat="1" ht="16" customHeight="1" x14ac:dyDescent="0.2"/>
    <row r="3329" customFormat="1" ht="16" customHeight="1" x14ac:dyDescent="0.2"/>
    <row r="3330" customFormat="1" ht="16" customHeight="1" x14ac:dyDescent="0.2"/>
    <row r="3331" customFormat="1" ht="16" customHeight="1" x14ac:dyDescent="0.2"/>
    <row r="3332" customFormat="1" ht="16" customHeight="1" x14ac:dyDescent="0.2"/>
    <row r="3333" customFormat="1" ht="16" customHeight="1" x14ac:dyDescent="0.2"/>
    <row r="3334" customFormat="1" ht="16" customHeight="1" x14ac:dyDescent="0.2"/>
    <row r="3335" customFormat="1" ht="16" customHeight="1" x14ac:dyDescent="0.2"/>
    <row r="3336" customFormat="1" ht="16" customHeight="1" x14ac:dyDescent="0.2"/>
    <row r="3337" customFormat="1" ht="16" customHeight="1" x14ac:dyDescent="0.2"/>
    <row r="3338" customFormat="1" ht="16" customHeight="1" x14ac:dyDescent="0.2"/>
    <row r="3339" customFormat="1" ht="16" customHeight="1" x14ac:dyDescent="0.2"/>
    <row r="3340" customFormat="1" ht="16" customHeight="1" x14ac:dyDescent="0.2"/>
    <row r="3341" customFormat="1" ht="16" customHeight="1" x14ac:dyDescent="0.2"/>
    <row r="3342" customFormat="1" ht="16" customHeight="1" x14ac:dyDescent="0.2"/>
    <row r="3343" customFormat="1" ht="16" customHeight="1" x14ac:dyDescent="0.2"/>
    <row r="3344" customFormat="1" ht="16" customHeight="1" x14ac:dyDescent="0.2"/>
    <row r="3345" customFormat="1" ht="16" customHeight="1" x14ac:dyDescent="0.2"/>
    <row r="3346" customFormat="1" ht="16" customHeight="1" x14ac:dyDescent="0.2"/>
    <row r="3347" customFormat="1" ht="16" customHeight="1" x14ac:dyDescent="0.2"/>
    <row r="3348" customFormat="1" ht="16" customHeight="1" x14ac:dyDescent="0.2"/>
    <row r="3349" customFormat="1" ht="16" customHeight="1" x14ac:dyDescent="0.2"/>
    <row r="3350" customFormat="1" ht="16" customHeight="1" x14ac:dyDescent="0.2"/>
    <row r="3351" customFormat="1" ht="16" customHeight="1" x14ac:dyDescent="0.2"/>
    <row r="3352" customFormat="1" ht="16" customHeight="1" x14ac:dyDescent="0.2"/>
    <row r="3353" customFormat="1" ht="16" customHeight="1" x14ac:dyDescent="0.2"/>
    <row r="3354" customFormat="1" ht="16" customHeight="1" x14ac:dyDescent="0.2"/>
    <row r="3355" customFormat="1" ht="16" customHeight="1" x14ac:dyDescent="0.2"/>
    <row r="3356" customFormat="1" ht="16" customHeight="1" x14ac:dyDescent="0.2"/>
    <row r="3357" customFormat="1" ht="16" customHeight="1" x14ac:dyDescent="0.2"/>
    <row r="3358" customFormat="1" ht="16" customHeight="1" x14ac:dyDescent="0.2"/>
    <row r="3359" customFormat="1" ht="16" customHeight="1" x14ac:dyDescent="0.2"/>
    <row r="3360" customFormat="1" ht="16" customHeight="1" x14ac:dyDescent="0.2"/>
    <row r="3361" customFormat="1" ht="16" customHeight="1" x14ac:dyDescent="0.2"/>
    <row r="3362" customFormat="1" ht="16" customHeight="1" x14ac:dyDescent="0.2"/>
    <row r="3363" customFormat="1" ht="16" customHeight="1" x14ac:dyDescent="0.2"/>
    <row r="3364" customFormat="1" ht="16" customHeight="1" x14ac:dyDescent="0.2"/>
    <row r="3365" customFormat="1" ht="16" customHeight="1" x14ac:dyDescent="0.2"/>
    <row r="3366" customFormat="1" ht="16" customHeight="1" x14ac:dyDescent="0.2"/>
    <row r="3367" customFormat="1" ht="16" customHeight="1" x14ac:dyDescent="0.2"/>
    <row r="3368" customFormat="1" ht="16" customHeight="1" x14ac:dyDescent="0.2"/>
    <row r="3369" customFormat="1" ht="16" customHeight="1" x14ac:dyDescent="0.2"/>
    <row r="3370" customFormat="1" ht="16" customHeight="1" x14ac:dyDescent="0.2"/>
    <row r="3371" customFormat="1" ht="16" customHeight="1" x14ac:dyDescent="0.2"/>
    <row r="3372" customFormat="1" ht="16" customHeight="1" x14ac:dyDescent="0.2"/>
    <row r="3373" customFormat="1" ht="16" customHeight="1" x14ac:dyDescent="0.2"/>
    <row r="3374" customFormat="1" ht="16" customHeight="1" x14ac:dyDescent="0.2"/>
    <row r="3375" customFormat="1" ht="16" customHeight="1" x14ac:dyDescent="0.2"/>
    <row r="3376" customFormat="1" ht="16" customHeight="1" x14ac:dyDescent="0.2"/>
    <row r="3377" customFormat="1" ht="16" customHeight="1" x14ac:dyDescent="0.2"/>
    <row r="3378" customFormat="1" ht="16" customHeight="1" x14ac:dyDescent="0.2"/>
    <row r="3379" customFormat="1" ht="16" customHeight="1" x14ac:dyDescent="0.2"/>
    <row r="3380" customFormat="1" ht="16" customHeight="1" x14ac:dyDescent="0.2"/>
    <row r="3381" customFormat="1" ht="16" customHeight="1" x14ac:dyDescent="0.2"/>
    <row r="3382" customFormat="1" ht="16" customHeight="1" x14ac:dyDescent="0.2"/>
    <row r="3383" customFormat="1" ht="16" customHeight="1" x14ac:dyDescent="0.2"/>
    <row r="3384" customFormat="1" ht="16" customHeight="1" x14ac:dyDescent="0.2"/>
    <row r="3385" customFormat="1" ht="16" customHeight="1" x14ac:dyDescent="0.2"/>
    <row r="3386" customFormat="1" ht="16" customHeight="1" x14ac:dyDescent="0.2"/>
    <row r="3387" customFormat="1" ht="16" customHeight="1" x14ac:dyDescent="0.2"/>
    <row r="3388" customFormat="1" ht="16" customHeight="1" x14ac:dyDescent="0.2"/>
    <row r="3389" customFormat="1" ht="16" customHeight="1" x14ac:dyDescent="0.2"/>
    <row r="3390" customFormat="1" ht="16" customHeight="1" x14ac:dyDescent="0.2"/>
    <row r="3391" customFormat="1" ht="16" customHeight="1" x14ac:dyDescent="0.2"/>
    <row r="3392" customFormat="1" ht="16" customHeight="1" x14ac:dyDescent="0.2"/>
    <row r="3393" customFormat="1" ht="16" customHeight="1" x14ac:dyDescent="0.2"/>
    <row r="3394" customFormat="1" ht="16" customHeight="1" x14ac:dyDescent="0.2"/>
    <row r="3395" customFormat="1" ht="16" customHeight="1" x14ac:dyDescent="0.2"/>
    <row r="3396" customFormat="1" ht="16" customHeight="1" x14ac:dyDescent="0.2"/>
    <row r="3397" customFormat="1" ht="16" customHeight="1" x14ac:dyDescent="0.2"/>
    <row r="3398" customFormat="1" ht="16" customHeight="1" x14ac:dyDescent="0.2"/>
    <row r="3399" customFormat="1" ht="16" customHeight="1" x14ac:dyDescent="0.2"/>
    <row r="3400" customFormat="1" ht="16" customHeight="1" x14ac:dyDescent="0.2"/>
    <row r="3401" customFormat="1" ht="16" customHeight="1" x14ac:dyDescent="0.2"/>
    <row r="3402" customFormat="1" ht="16" customHeight="1" x14ac:dyDescent="0.2"/>
    <row r="3403" customFormat="1" ht="16" customHeight="1" x14ac:dyDescent="0.2"/>
    <row r="3404" customFormat="1" ht="16" customHeight="1" x14ac:dyDescent="0.2"/>
    <row r="3405" customFormat="1" ht="16" customHeight="1" x14ac:dyDescent="0.2"/>
    <row r="3406" customFormat="1" ht="16" customHeight="1" x14ac:dyDescent="0.2"/>
    <row r="3407" customFormat="1" ht="16" customHeight="1" x14ac:dyDescent="0.2"/>
    <row r="3408" customFormat="1" ht="16" customHeight="1" x14ac:dyDescent="0.2"/>
    <row r="3409" customFormat="1" ht="16" customHeight="1" x14ac:dyDescent="0.2"/>
    <row r="3410" customFormat="1" ht="16" customHeight="1" x14ac:dyDescent="0.2"/>
    <row r="3411" customFormat="1" ht="16" customHeight="1" x14ac:dyDescent="0.2"/>
    <row r="3412" customFormat="1" ht="16" customHeight="1" x14ac:dyDescent="0.2"/>
    <row r="3413" customFormat="1" ht="16" customHeight="1" x14ac:dyDescent="0.2"/>
    <row r="3414" customFormat="1" ht="16" customHeight="1" x14ac:dyDescent="0.2"/>
    <row r="3415" customFormat="1" ht="16" customHeight="1" x14ac:dyDescent="0.2"/>
    <row r="3416" customFormat="1" ht="16" customHeight="1" x14ac:dyDescent="0.2"/>
    <row r="3417" customFormat="1" ht="16" customHeight="1" x14ac:dyDescent="0.2"/>
    <row r="3418" customFormat="1" ht="16" customHeight="1" x14ac:dyDescent="0.2"/>
    <row r="3419" customFormat="1" ht="16" customHeight="1" x14ac:dyDescent="0.2"/>
    <row r="3420" customFormat="1" ht="16" customHeight="1" x14ac:dyDescent="0.2"/>
    <row r="3421" customFormat="1" ht="16" customHeight="1" x14ac:dyDescent="0.2"/>
    <row r="3422" customFormat="1" ht="16" customHeight="1" x14ac:dyDescent="0.2"/>
    <row r="3423" customFormat="1" ht="16" customHeight="1" x14ac:dyDescent="0.2"/>
    <row r="3424" customFormat="1" ht="16" customHeight="1" x14ac:dyDescent="0.2"/>
    <row r="3425" customFormat="1" ht="16" customHeight="1" x14ac:dyDescent="0.2"/>
    <row r="3426" customFormat="1" ht="16" customHeight="1" x14ac:dyDescent="0.2"/>
    <row r="3427" customFormat="1" ht="16" customHeight="1" x14ac:dyDescent="0.2"/>
    <row r="3428" customFormat="1" ht="16" customHeight="1" x14ac:dyDescent="0.2"/>
    <row r="3429" customFormat="1" ht="16" customHeight="1" x14ac:dyDescent="0.2"/>
    <row r="3430" customFormat="1" ht="16" customHeight="1" x14ac:dyDescent="0.2"/>
    <row r="3431" customFormat="1" ht="16" customHeight="1" x14ac:dyDescent="0.2"/>
    <row r="3432" customFormat="1" ht="16" customHeight="1" x14ac:dyDescent="0.2"/>
    <row r="3433" customFormat="1" ht="16" customHeight="1" x14ac:dyDescent="0.2"/>
    <row r="3434" customFormat="1" ht="16" customHeight="1" x14ac:dyDescent="0.2"/>
    <row r="3435" customFormat="1" ht="16" customHeight="1" x14ac:dyDescent="0.2"/>
    <row r="3436" customFormat="1" ht="16" customHeight="1" x14ac:dyDescent="0.2"/>
    <row r="3437" customFormat="1" ht="16" customHeight="1" x14ac:dyDescent="0.2"/>
    <row r="3438" customFormat="1" ht="16" customHeight="1" x14ac:dyDescent="0.2"/>
    <row r="3439" customFormat="1" ht="16" customHeight="1" x14ac:dyDescent="0.2"/>
    <row r="3440" customFormat="1" ht="16" customHeight="1" x14ac:dyDescent="0.2"/>
    <row r="3441" customFormat="1" ht="16" customHeight="1" x14ac:dyDescent="0.2"/>
    <row r="3442" customFormat="1" ht="16" customHeight="1" x14ac:dyDescent="0.2"/>
    <row r="3443" customFormat="1" ht="16" customHeight="1" x14ac:dyDescent="0.2"/>
    <row r="3444" customFormat="1" ht="16" customHeight="1" x14ac:dyDescent="0.2"/>
    <row r="3445" customFormat="1" ht="16" customHeight="1" x14ac:dyDescent="0.2"/>
    <row r="3446" customFormat="1" ht="16" customHeight="1" x14ac:dyDescent="0.2"/>
    <row r="3447" customFormat="1" ht="16" customHeight="1" x14ac:dyDescent="0.2"/>
    <row r="3448" customFormat="1" ht="16" customHeight="1" x14ac:dyDescent="0.2"/>
    <row r="3449" customFormat="1" ht="16" customHeight="1" x14ac:dyDescent="0.2"/>
    <row r="3450" customFormat="1" ht="16" customHeight="1" x14ac:dyDescent="0.2"/>
    <row r="3451" customFormat="1" ht="16" customHeight="1" x14ac:dyDescent="0.2"/>
    <row r="3452" customFormat="1" ht="16" customHeight="1" x14ac:dyDescent="0.2"/>
    <row r="3453" customFormat="1" ht="16" customHeight="1" x14ac:dyDescent="0.2"/>
    <row r="3454" customFormat="1" ht="16" customHeight="1" x14ac:dyDescent="0.2"/>
    <row r="3455" customFormat="1" ht="16" customHeight="1" x14ac:dyDescent="0.2"/>
    <row r="3456" customFormat="1" ht="16" customHeight="1" x14ac:dyDescent="0.2"/>
    <row r="3457" customFormat="1" ht="16" customHeight="1" x14ac:dyDescent="0.2"/>
    <row r="3458" customFormat="1" ht="16" customHeight="1" x14ac:dyDescent="0.2"/>
    <row r="3459" customFormat="1" ht="16" customHeight="1" x14ac:dyDescent="0.2"/>
    <row r="3460" customFormat="1" ht="16" customHeight="1" x14ac:dyDescent="0.2"/>
    <row r="3461" customFormat="1" ht="16" customHeight="1" x14ac:dyDescent="0.2"/>
    <row r="3462" customFormat="1" ht="16" customHeight="1" x14ac:dyDescent="0.2"/>
    <row r="3463" customFormat="1" ht="16" customHeight="1" x14ac:dyDescent="0.2"/>
    <row r="3464" customFormat="1" ht="16" customHeight="1" x14ac:dyDescent="0.2"/>
    <row r="3465" customFormat="1" ht="16" customHeight="1" x14ac:dyDescent="0.2"/>
    <row r="3466" customFormat="1" ht="16" customHeight="1" x14ac:dyDescent="0.2"/>
    <row r="3467" customFormat="1" ht="16" customHeight="1" x14ac:dyDescent="0.2"/>
    <row r="3468" customFormat="1" ht="16" customHeight="1" x14ac:dyDescent="0.2"/>
    <row r="3469" customFormat="1" ht="16" customHeight="1" x14ac:dyDescent="0.2"/>
    <row r="3470" customFormat="1" ht="16" customHeight="1" x14ac:dyDescent="0.2"/>
    <row r="3471" customFormat="1" ht="16" customHeight="1" x14ac:dyDescent="0.2"/>
    <row r="3472" customFormat="1" ht="16" customHeight="1" x14ac:dyDescent="0.2"/>
    <row r="3473" customFormat="1" ht="16" customHeight="1" x14ac:dyDescent="0.2"/>
    <row r="3474" customFormat="1" ht="16" customHeight="1" x14ac:dyDescent="0.2"/>
    <row r="3475" customFormat="1" ht="16" customHeight="1" x14ac:dyDescent="0.2"/>
    <row r="3476" customFormat="1" ht="16" customHeight="1" x14ac:dyDescent="0.2"/>
    <row r="3477" customFormat="1" ht="16" customHeight="1" x14ac:dyDescent="0.2"/>
    <row r="3478" customFormat="1" ht="16" customHeight="1" x14ac:dyDescent="0.2"/>
    <row r="3479" customFormat="1" ht="16" customHeight="1" x14ac:dyDescent="0.2"/>
    <row r="3480" customFormat="1" ht="16" customHeight="1" x14ac:dyDescent="0.2"/>
    <row r="3481" customFormat="1" ht="16" customHeight="1" x14ac:dyDescent="0.2"/>
    <row r="3482" customFormat="1" ht="16" customHeight="1" x14ac:dyDescent="0.2"/>
    <row r="3483" customFormat="1" ht="16" customHeight="1" x14ac:dyDescent="0.2"/>
    <row r="3484" customFormat="1" ht="16" customHeight="1" x14ac:dyDescent="0.2"/>
    <row r="3485" customFormat="1" ht="16" customHeight="1" x14ac:dyDescent="0.2"/>
    <row r="3486" customFormat="1" ht="16" customHeight="1" x14ac:dyDescent="0.2"/>
    <row r="3487" customFormat="1" ht="16" customHeight="1" x14ac:dyDescent="0.2"/>
    <row r="3488" customFormat="1" ht="16" customHeight="1" x14ac:dyDescent="0.2"/>
    <row r="3489" customFormat="1" ht="16" customHeight="1" x14ac:dyDescent="0.2"/>
    <row r="3490" customFormat="1" ht="16" customHeight="1" x14ac:dyDescent="0.2"/>
    <row r="3491" customFormat="1" ht="16" customHeight="1" x14ac:dyDescent="0.2"/>
    <row r="3492" customFormat="1" ht="16" customHeight="1" x14ac:dyDescent="0.2"/>
    <row r="3493" customFormat="1" ht="16" customHeight="1" x14ac:dyDescent="0.2"/>
    <row r="3494" customFormat="1" ht="16" customHeight="1" x14ac:dyDescent="0.2"/>
    <row r="3495" customFormat="1" ht="16" customHeight="1" x14ac:dyDescent="0.2"/>
    <row r="3496" customFormat="1" ht="16" customHeight="1" x14ac:dyDescent="0.2"/>
    <row r="3497" customFormat="1" ht="16" customHeight="1" x14ac:dyDescent="0.2"/>
    <row r="3498" customFormat="1" ht="16" customHeight="1" x14ac:dyDescent="0.2"/>
    <row r="3499" customFormat="1" ht="16" customHeight="1" x14ac:dyDescent="0.2"/>
    <row r="3500" customFormat="1" ht="16" customHeight="1" x14ac:dyDescent="0.2"/>
    <row r="3501" customFormat="1" ht="16" customHeight="1" x14ac:dyDescent="0.2"/>
    <row r="3502" customFormat="1" ht="16" customHeight="1" x14ac:dyDescent="0.2"/>
    <row r="3503" customFormat="1" ht="16" customHeight="1" x14ac:dyDescent="0.2"/>
    <row r="3504" customFormat="1" ht="16" customHeight="1" x14ac:dyDescent="0.2"/>
    <row r="3505" customFormat="1" ht="16" customHeight="1" x14ac:dyDescent="0.2"/>
    <row r="3506" customFormat="1" ht="16" customHeight="1" x14ac:dyDescent="0.2"/>
    <row r="3507" customFormat="1" ht="16" customHeight="1" x14ac:dyDescent="0.2"/>
    <row r="3508" customFormat="1" ht="16" customHeight="1" x14ac:dyDescent="0.2"/>
    <row r="3509" customFormat="1" ht="16" customHeight="1" x14ac:dyDescent="0.2"/>
    <row r="3510" customFormat="1" ht="16" customHeight="1" x14ac:dyDescent="0.2"/>
    <row r="3511" customFormat="1" ht="16" customHeight="1" x14ac:dyDescent="0.2"/>
    <row r="3512" customFormat="1" ht="16" customHeight="1" x14ac:dyDescent="0.2"/>
    <row r="3513" customFormat="1" ht="16" customHeight="1" x14ac:dyDescent="0.2"/>
    <row r="3514" customFormat="1" ht="16" customHeight="1" x14ac:dyDescent="0.2"/>
    <row r="3515" customFormat="1" ht="16" customHeight="1" x14ac:dyDescent="0.2"/>
    <row r="3516" customFormat="1" ht="16" customHeight="1" x14ac:dyDescent="0.2"/>
    <row r="3517" customFormat="1" ht="16" customHeight="1" x14ac:dyDescent="0.2"/>
    <row r="3518" customFormat="1" ht="16" customHeight="1" x14ac:dyDescent="0.2"/>
    <row r="3519" customFormat="1" ht="16" customHeight="1" x14ac:dyDescent="0.2"/>
    <row r="3520" customFormat="1" ht="16" customHeight="1" x14ac:dyDescent="0.2"/>
    <row r="3521" customFormat="1" ht="16" customHeight="1" x14ac:dyDescent="0.2"/>
    <row r="3522" customFormat="1" ht="16" customHeight="1" x14ac:dyDescent="0.2"/>
    <row r="3523" customFormat="1" ht="16" customHeight="1" x14ac:dyDescent="0.2"/>
    <row r="3524" customFormat="1" ht="16" customHeight="1" x14ac:dyDescent="0.2"/>
    <row r="3525" customFormat="1" ht="16" customHeight="1" x14ac:dyDescent="0.2"/>
    <row r="3526" customFormat="1" ht="16" customHeight="1" x14ac:dyDescent="0.2"/>
    <row r="3527" customFormat="1" ht="16" customHeight="1" x14ac:dyDescent="0.2"/>
    <row r="3528" customFormat="1" ht="16" customHeight="1" x14ac:dyDescent="0.2"/>
    <row r="3529" customFormat="1" ht="16" customHeight="1" x14ac:dyDescent="0.2"/>
    <row r="3530" customFormat="1" ht="16" customHeight="1" x14ac:dyDescent="0.2"/>
    <row r="3531" customFormat="1" ht="16" customHeight="1" x14ac:dyDescent="0.2"/>
    <row r="3532" customFormat="1" ht="16" customHeight="1" x14ac:dyDescent="0.2"/>
    <row r="3533" customFormat="1" ht="16" customHeight="1" x14ac:dyDescent="0.2"/>
    <row r="3534" customFormat="1" ht="16" customHeight="1" x14ac:dyDescent="0.2"/>
    <row r="3535" customFormat="1" ht="16" customHeight="1" x14ac:dyDescent="0.2"/>
    <row r="3536" customFormat="1" ht="16" customHeight="1" x14ac:dyDescent="0.2"/>
    <row r="3537" customFormat="1" ht="16" customHeight="1" x14ac:dyDescent="0.2"/>
    <row r="3538" customFormat="1" ht="16" customHeight="1" x14ac:dyDescent="0.2"/>
    <row r="3539" customFormat="1" ht="16" customHeight="1" x14ac:dyDescent="0.2"/>
    <row r="3540" customFormat="1" ht="16" customHeight="1" x14ac:dyDescent="0.2"/>
    <row r="3541" customFormat="1" ht="16" customHeight="1" x14ac:dyDescent="0.2"/>
    <row r="3542" customFormat="1" ht="16" customHeight="1" x14ac:dyDescent="0.2"/>
    <row r="3543" customFormat="1" ht="16" customHeight="1" x14ac:dyDescent="0.2"/>
    <row r="3544" customFormat="1" ht="16" customHeight="1" x14ac:dyDescent="0.2"/>
    <row r="3545" customFormat="1" ht="16" customHeight="1" x14ac:dyDescent="0.2"/>
    <row r="3546" customFormat="1" ht="16" customHeight="1" x14ac:dyDescent="0.2"/>
    <row r="3547" customFormat="1" ht="16" customHeight="1" x14ac:dyDescent="0.2"/>
    <row r="3548" customFormat="1" ht="16" customHeight="1" x14ac:dyDescent="0.2"/>
    <row r="3549" customFormat="1" ht="16" customHeight="1" x14ac:dyDescent="0.2"/>
    <row r="3550" customFormat="1" ht="16" customHeight="1" x14ac:dyDescent="0.2"/>
    <row r="3551" customFormat="1" ht="16" customHeight="1" x14ac:dyDescent="0.2"/>
    <row r="3552" customFormat="1" ht="16" customHeight="1" x14ac:dyDescent="0.2"/>
    <row r="3553" customFormat="1" ht="16" customHeight="1" x14ac:dyDescent="0.2"/>
    <row r="3554" customFormat="1" ht="16" customHeight="1" x14ac:dyDescent="0.2"/>
    <row r="3555" customFormat="1" ht="16" customHeight="1" x14ac:dyDescent="0.2"/>
    <row r="3556" customFormat="1" ht="16" customHeight="1" x14ac:dyDescent="0.2"/>
    <row r="3557" customFormat="1" ht="16" customHeight="1" x14ac:dyDescent="0.2"/>
    <row r="3558" customFormat="1" ht="16" customHeight="1" x14ac:dyDescent="0.2"/>
    <row r="3559" customFormat="1" ht="16" customHeight="1" x14ac:dyDescent="0.2"/>
    <row r="3560" customFormat="1" ht="16" customHeight="1" x14ac:dyDescent="0.2"/>
    <row r="3561" customFormat="1" ht="16" customHeight="1" x14ac:dyDescent="0.2"/>
    <row r="3562" customFormat="1" ht="16" customHeight="1" x14ac:dyDescent="0.2"/>
    <row r="3563" customFormat="1" ht="16" customHeight="1" x14ac:dyDescent="0.2"/>
    <row r="3564" customFormat="1" ht="16" customHeight="1" x14ac:dyDescent="0.2"/>
    <row r="3565" customFormat="1" ht="16" customHeight="1" x14ac:dyDescent="0.2"/>
    <row r="3566" customFormat="1" ht="16" customHeight="1" x14ac:dyDescent="0.2"/>
    <row r="3567" customFormat="1" ht="16" customHeight="1" x14ac:dyDescent="0.2"/>
    <row r="3568" customFormat="1" ht="16" customHeight="1" x14ac:dyDescent="0.2"/>
    <row r="3569" customFormat="1" ht="16" customHeight="1" x14ac:dyDescent="0.2"/>
    <row r="3570" customFormat="1" ht="16" customHeight="1" x14ac:dyDescent="0.2"/>
    <row r="3571" customFormat="1" ht="16" customHeight="1" x14ac:dyDescent="0.2"/>
    <row r="3572" customFormat="1" ht="16" customHeight="1" x14ac:dyDescent="0.2"/>
    <row r="3573" customFormat="1" ht="16" customHeight="1" x14ac:dyDescent="0.2"/>
    <row r="3574" customFormat="1" ht="16" customHeight="1" x14ac:dyDescent="0.2"/>
    <row r="3575" customFormat="1" ht="16" customHeight="1" x14ac:dyDescent="0.2"/>
    <row r="3576" customFormat="1" ht="16" customHeight="1" x14ac:dyDescent="0.2"/>
    <row r="3577" customFormat="1" ht="16" customHeight="1" x14ac:dyDescent="0.2"/>
    <row r="3578" customFormat="1" ht="16" customHeight="1" x14ac:dyDescent="0.2"/>
    <row r="3579" customFormat="1" ht="16" customHeight="1" x14ac:dyDescent="0.2"/>
    <row r="3580" customFormat="1" ht="16" customHeight="1" x14ac:dyDescent="0.2"/>
    <row r="3581" customFormat="1" ht="16" customHeight="1" x14ac:dyDescent="0.2"/>
    <row r="3582" customFormat="1" ht="16" customHeight="1" x14ac:dyDescent="0.2"/>
    <row r="3583" customFormat="1" ht="16" customHeight="1" x14ac:dyDescent="0.2"/>
    <row r="3584" customFormat="1" ht="16" customHeight="1" x14ac:dyDescent="0.2"/>
    <row r="3585" customFormat="1" ht="16" customHeight="1" x14ac:dyDescent="0.2"/>
    <row r="3586" customFormat="1" ht="16" customHeight="1" x14ac:dyDescent="0.2"/>
    <row r="3587" customFormat="1" ht="16" customHeight="1" x14ac:dyDescent="0.2"/>
    <row r="3588" customFormat="1" ht="16" customHeight="1" x14ac:dyDescent="0.2"/>
    <row r="3589" customFormat="1" ht="16" customHeight="1" x14ac:dyDescent="0.2"/>
    <row r="3590" customFormat="1" ht="16" customHeight="1" x14ac:dyDescent="0.2"/>
    <row r="3591" customFormat="1" ht="16" customHeight="1" x14ac:dyDescent="0.2"/>
    <row r="3592" customFormat="1" ht="16" customHeight="1" x14ac:dyDescent="0.2"/>
    <row r="3593" customFormat="1" ht="16" customHeight="1" x14ac:dyDescent="0.2"/>
    <row r="3594" customFormat="1" ht="16" customHeight="1" x14ac:dyDescent="0.2"/>
    <row r="3595" customFormat="1" ht="16" customHeight="1" x14ac:dyDescent="0.2"/>
    <row r="3596" customFormat="1" ht="16" customHeight="1" x14ac:dyDescent="0.2"/>
    <row r="3597" customFormat="1" ht="16" customHeight="1" x14ac:dyDescent="0.2"/>
    <row r="3598" customFormat="1" ht="16" customHeight="1" x14ac:dyDescent="0.2"/>
    <row r="3599" customFormat="1" ht="16" customHeight="1" x14ac:dyDescent="0.2"/>
    <row r="3600" customFormat="1" ht="16" customHeight="1" x14ac:dyDescent="0.2"/>
    <row r="3601" customFormat="1" ht="16" customHeight="1" x14ac:dyDescent="0.2"/>
    <row r="3602" customFormat="1" ht="16" customHeight="1" x14ac:dyDescent="0.2"/>
    <row r="3603" customFormat="1" ht="16" customHeight="1" x14ac:dyDescent="0.2"/>
    <row r="3604" customFormat="1" ht="16" customHeight="1" x14ac:dyDescent="0.2"/>
    <row r="3605" customFormat="1" ht="16" customHeight="1" x14ac:dyDescent="0.2"/>
    <row r="3606" customFormat="1" ht="16" customHeight="1" x14ac:dyDescent="0.2"/>
    <row r="3607" customFormat="1" ht="16" customHeight="1" x14ac:dyDescent="0.2"/>
    <row r="3608" customFormat="1" ht="16" customHeight="1" x14ac:dyDescent="0.2"/>
    <row r="3609" customFormat="1" ht="16" customHeight="1" x14ac:dyDescent="0.2"/>
    <row r="3610" customFormat="1" ht="16" customHeight="1" x14ac:dyDescent="0.2"/>
    <row r="3611" customFormat="1" ht="16" customHeight="1" x14ac:dyDescent="0.2"/>
    <row r="3612" customFormat="1" ht="16" customHeight="1" x14ac:dyDescent="0.2"/>
    <row r="3613" customFormat="1" ht="16" customHeight="1" x14ac:dyDescent="0.2"/>
    <row r="3614" customFormat="1" ht="16" customHeight="1" x14ac:dyDescent="0.2"/>
    <row r="3615" customFormat="1" ht="16" customHeight="1" x14ac:dyDescent="0.2"/>
    <row r="3616" customFormat="1" ht="16" customHeight="1" x14ac:dyDescent="0.2"/>
    <row r="3617" customFormat="1" ht="16" customHeight="1" x14ac:dyDescent="0.2"/>
    <row r="3618" customFormat="1" ht="16" customHeight="1" x14ac:dyDescent="0.2"/>
    <row r="3619" customFormat="1" ht="16" customHeight="1" x14ac:dyDescent="0.2"/>
    <row r="3620" customFormat="1" ht="16" customHeight="1" x14ac:dyDescent="0.2"/>
    <row r="3621" customFormat="1" ht="16" customHeight="1" x14ac:dyDescent="0.2"/>
    <row r="3622" customFormat="1" ht="16" customHeight="1" x14ac:dyDescent="0.2"/>
    <row r="3623" customFormat="1" ht="16" customHeight="1" x14ac:dyDescent="0.2"/>
    <row r="3624" customFormat="1" ht="16" customHeight="1" x14ac:dyDescent="0.2"/>
    <row r="3625" customFormat="1" ht="16" customHeight="1" x14ac:dyDescent="0.2"/>
    <row r="3626" customFormat="1" ht="16" customHeight="1" x14ac:dyDescent="0.2"/>
    <row r="3627" customFormat="1" ht="16" customHeight="1" x14ac:dyDescent="0.2"/>
    <row r="3628" customFormat="1" ht="16" customHeight="1" x14ac:dyDescent="0.2"/>
    <row r="3629" customFormat="1" ht="16" customHeight="1" x14ac:dyDescent="0.2"/>
    <row r="3630" customFormat="1" ht="16" customHeight="1" x14ac:dyDescent="0.2"/>
    <row r="3631" customFormat="1" ht="16" customHeight="1" x14ac:dyDescent="0.2"/>
    <row r="3632" customFormat="1" ht="16" customHeight="1" x14ac:dyDescent="0.2"/>
    <row r="3633" customFormat="1" ht="16" customHeight="1" x14ac:dyDescent="0.2"/>
    <row r="3634" customFormat="1" ht="16" customHeight="1" x14ac:dyDescent="0.2"/>
    <row r="3635" customFormat="1" ht="16" customHeight="1" x14ac:dyDescent="0.2"/>
    <row r="3636" customFormat="1" ht="16" customHeight="1" x14ac:dyDescent="0.2"/>
    <row r="3637" customFormat="1" ht="16" customHeight="1" x14ac:dyDescent="0.2"/>
    <row r="3638" customFormat="1" ht="16" customHeight="1" x14ac:dyDescent="0.2"/>
    <row r="3639" customFormat="1" ht="16" customHeight="1" x14ac:dyDescent="0.2"/>
    <row r="3640" customFormat="1" ht="16" customHeight="1" x14ac:dyDescent="0.2"/>
    <row r="3641" customFormat="1" ht="16" customHeight="1" x14ac:dyDescent="0.2"/>
    <row r="3642" customFormat="1" ht="16" customHeight="1" x14ac:dyDescent="0.2"/>
    <row r="3643" customFormat="1" ht="16" customHeight="1" x14ac:dyDescent="0.2"/>
    <row r="3644" customFormat="1" ht="16" customHeight="1" x14ac:dyDescent="0.2"/>
    <row r="3645" customFormat="1" ht="16" customHeight="1" x14ac:dyDescent="0.2"/>
    <row r="3646" customFormat="1" ht="16" customHeight="1" x14ac:dyDescent="0.2"/>
    <row r="3647" customFormat="1" ht="16" customHeight="1" x14ac:dyDescent="0.2"/>
    <row r="3648" customFormat="1" ht="16" customHeight="1" x14ac:dyDescent="0.2"/>
    <row r="3649" customFormat="1" ht="16" customHeight="1" x14ac:dyDescent="0.2"/>
    <row r="3650" customFormat="1" ht="16" customHeight="1" x14ac:dyDescent="0.2"/>
    <row r="3651" customFormat="1" ht="16" customHeight="1" x14ac:dyDescent="0.2"/>
    <row r="3652" customFormat="1" ht="16" customHeight="1" x14ac:dyDescent="0.2"/>
    <row r="3653" customFormat="1" ht="16" customHeight="1" x14ac:dyDescent="0.2"/>
    <row r="3654" customFormat="1" ht="16" customHeight="1" x14ac:dyDescent="0.2"/>
    <row r="3655" customFormat="1" ht="16" customHeight="1" x14ac:dyDescent="0.2"/>
    <row r="3656" customFormat="1" ht="16" customHeight="1" x14ac:dyDescent="0.2"/>
    <row r="3657" customFormat="1" ht="16" customHeight="1" x14ac:dyDescent="0.2"/>
    <row r="3658" customFormat="1" ht="16" customHeight="1" x14ac:dyDescent="0.2"/>
    <row r="3659" customFormat="1" ht="16" customHeight="1" x14ac:dyDescent="0.2"/>
    <row r="3660" customFormat="1" ht="16" customHeight="1" x14ac:dyDescent="0.2"/>
    <row r="3661" customFormat="1" ht="16" customHeight="1" x14ac:dyDescent="0.2"/>
    <row r="3662" customFormat="1" ht="16" customHeight="1" x14ac:dyDescent="0.2"/>
    <row r="3663" customFormat="1" ht="16" customHeight="1" x14ac:dyDescent="0.2"/>
    <row r="3664" customFormat="1" ht="16" customHeight="1" x14ac:dyDescent="0.2"/>
    <row r="3665" customFormat="1" ht="16" customHeight="1" x14ac:dyDescent="0.2"/>
    <row r="3666" customFormat="1" ht="16" customHeight="1" x14ac:dyDescent="0.2"/>
    <row r="3667" customFormat="1" ht="16" customHeight="1" x14ac:dyDescent="0.2"/>
    <row r="3668" customFormat="1" ht="16" customHeight="1" x14ac:dyDescent="0.2"/>
    <row r="3669" customFormat="1" ht="16" customHeight="1" x14ac:dyDescent="0.2"/>
    <row r="3670" customFormat="1" ht="16" customHeight="1" x14ac:dyDescent="0.2"/>
    <row r="3671" customFormat="1" ht="16" customHeight="1" x14ac:dyDescent="0.2"/>
    <row r="3672" customFormat="1" ht="16" customHeight="1" x14ac:dyDescent="0.2"/>
    <row r="3673" customFormat="1" ht="16" customHeight="1" x14ac:dyDescent="0.2"/>
    <row r="3674" customFormat="1" ht="16" customHeight="1" x14ac:dyDescent="0.2"/>
    <row r="3675" customFormat="1" ht="16" customHeight="1" x14ac:dyDescent="0.2"/>
    <row r="3676" customFormat="1" ht="16" customHeight="1" x14ac:dyDescent="0.2"/>
    <row r="3677" customFormat="1" ht="16" customHeight="1" x14ac:dyDescent="0.2"/>
    <row r="3678" customFormat="1" ht="16" customHeight="1" x14ac:dyDescent="0.2"/>
    <row r="3679" customFormat="1" ht="16" customHeight="1" x14ac:dyDescent="0.2"/>
    <row r="3680" customFormat="1" ht="16" customHeight="1" x14ac:dyDescent="0.2"/>
    <row r="3681" customFormat="1" ht="16" customHeight="1" x14ac:dyDescent="0.2"/>
    <row r="3682" customFormat="1" ht="16" customHeight="1" x14ac:dyDescent="0.2"/>
    <row r="3683" customFormat="1" ht="16" customHeight="1" x14ac:dyDescent="0.2"/>
    <row r="3684" customFormat="1" ht="16" customHeight="1" x14ac:dyDescent="0.2"/>
    <row r="3685" customFormat="1" ht="16" customHeight="1" x14ac:dyDescent="0.2"/>
    <row r="3686" customFormat="1" ht="16" customHeight="1" x14ac:dyDescent="0.2"/>
    <row r="3687" customFormat="1" ht="16" customHeight="1" x14ac:dyDescent="0.2"/>
    <row r="3688" customFormat="1" ht="16" customHeight="1" x14ac:dyDescent="0.2"/>
    <row r="3689" customFormat="1" ht="16" customHeight="1" x14ac:dyDescent="0.2"/>
    <row r="3690" customFormat="1" ht="16" customHeight="1" x14ac:dyDescent="0.2"/>
    <row r="3691" customFormat="1" ht="16" customHeight="1" x14ac:dyDescent="0.2"/>
    <row r="3692" customFormat="1" ht="16" customHeight="1" x14ac:dyDescent="0.2"/>
    <row r="3693" customFormat="1" ht="16" customHeight="1" x14ac:dyDescent="0.2"/>
    <row r="3694" customFormat="1" ht="16" customHeight="1" x14ac:dyDescent="0.2"/>
    <row r="3695" customFormat="1" ht="16" customHeight="1" x14ac:dyDescent="0.2"/>
    <row r="3696" customFormat="1" ht="16" customHeight="1" x14ac:dyDescent="0.2"/>
    <row r="3697" customFormat="1" ht="16" customHeight="1" x14ac:dyDescent="0.2"/>
    <row r="3698" customFormat="1" ht="16" customHeight="1" x14ac:dyDescent="0.2"/>
    <row r="3699" customFormat="1" ht="16" customHeight="1" x14ac:dyDescent="0.2"/>
    <row r="3700" customFormat="1" ht="16" customHeight="1" x14ac:dyDescent="0.2"/>
    <row r="3701" customFormat="1" ht="16" customHeight="1" x14ac:dyDescent="0.2"/>
    <row r="3702" customFormat="1" ht="16" customHeight="1" x14ac:dyDescent="0.2"/>
    <row r="3703" customFormat="1" ht="16" customHeight="1" x14ac:dyDescent="0.2"/>
    <row r="3704" customFormat="1" ht="16" customHeight="1" x14ac:dyDescent="0.2"/>
    <row r="3705" customFormat="1" ht="16" customHeight="1" x14ac:dyDescent="0.2"/>
    <row r="3706" customFormat="1" ht="16" customHeight="1" x14ac:dyDescent="0.2"/>
    <row r="3707" customFormat="1" ht="16" customHeight="1" x14ac:dyDescent="0.2"/>
    <row r="3708" customFormat="1" ht="16" customHeight="1" x14ac:dyDescent="0.2"/>
    <row r="3709" customFormat="1" ht="16" customHeight="1" x14ac:dyDescent="0.2"/>
    <row r="3710" customFormat="1" ht="16" customHeight="1" x14ac:dyDescent="0.2"/>
    <row r="3711" customFormat="1" ht="16" customHeight="1" x14ac:dyDescent="0.2"/>
    <row r="3712" customFormat="1" ht="16" customHeight="1" x14ac:dyDescent="0.2"/>
    <row r="3713" customFormat="1" ht="16" customHeight="1" x14ac:dyDescent="0.2"/>
    <row r="3714" customFormat="1" ht="16" customHeight="1" x14ac:dyDescent="0.2"/>
    <row r="3715" customFormat="1" ht="16" customHeight="1" x14ac:dyDescent="0.2"/>
    <row r="3716" customFormat="1" ht="16" customHeight="1" x14ac:dyDescent="0.2"/>
    <row r="3717" customFormat="1" ht="16" customHeight="1" x14ac:dyDescent="0.2"/>
    <row r="3718" customFormat="1" ht="16" customHeight="1" x14ac:dyDescent="0.2"/>
    <row r="3719" customFormat="1" ht="16" customHeight="1" x14ac:dyDescent="0.2"/>
    <row r="3720" customFormat="1" ht="16" customHeight="1" x14ac:dyDescent="0.2"/>
    <row r="3721" customFormat="1" ht="16" customHeight="1" x14ac:dyDescent="0.2"/>
    <row r="3722" customFormat="1" ht="16" customHeight="1" x14ac:dyDescent="0.2"/>
    <row r="3723" customFormat="1" ht="16" customHeight="1" x14ac:dyDescent="0.2"/>
    <row r="3724" customFormat="1" ht="16" customHeight="1" x14ac:dyDescent="0.2"/>
    <row r="3725" customFormat="1" ht="16" customHeight="1" x14ac:dyDescent="0.2"/>
    <row r="3726" customFormat="1" ht="16" customHeight="1" x14ac:dyDescent="0.2"/>
    <row r="3727" customFormat="1" ht="16" customHeight="1" x14ac:dyDescent="0.2"/>
    <row r="3728" customFormat="1" ht="16" customHeight="1" x14ac:dyDescent="0.2"/>
    <row r="3729" customFormat="1" ht="16" customHeight="1" x14ac:dyDescent="0.2"/>
    <row r="3730" customFormat="1" ht="16" customHeight="1" x14ac:dyDescent="0.2"/>
    <row r="3731" customFormat="1" ht="16" customHeight="1" x14ac:dyDescent="0.2"/>
    <row r="3732" customFormat="1" ht="16" customHeight="1" x14ac:dyDescent="0.2"/>
    <row r="3733" customFormat="1" ht="16" customHeight="1" x14ac:dyDescent="0.2"/>
    <row r="3734" customFormat="1" ht="16" customHeight="1" x14ac:dyDescent="0.2"/>
    <row r="3735" customFormat="1" ht="16" customHeight="1" x14ac:dyDescent="0.2"/>
    <row r="3736" customFormat="1" ht="16" customHeight="1" x14ac:dyDescent="0.2"/>
    <row r="3737" customFormat="1" ht="16" customHeight="1" x14ac:dyDescent="0.2"/>
    <row r="3738" customFormat="1" ht="16" customHeight="1" x14ac:dyDescent="0.2"/>
    <row r="3739" customFormat="1" ht="16" customHeight="1" x14ac:dyDescent="0.2"/>
    <row r="3740" customFormat="1" ht="16" customHeight="1" x14ac:dyDescent="0.2"/>
    <row r="3741" customFormat="1" ht="16" customHeight="1" x14ac:dyDescent="0.2"/>
    <row r="3742" customFormat="1" ht="16" customHeight="1" x14ac:dyDescent="0.2"/>
    <row r="3743" customFormat="1" ht="16" customHeight="1" x14ac:dyDescent="0.2"/>
    <row r="3744" customFormat="1" ht="16" customHeight="1" x14ac:dyDescent="0.2"/>
    <row r="3745" customFormat="1" ht="16" customHeight="1" x14ac:dyDescent="0.2"/>
    <row r="3746" customFormat="1" ht="16" customHeight="1" x14ac:dyDescent="0.2"/>
    <row r="3747" customFormat="1" ht="16" customHeight="1" x14ac:dyDescent="0.2"/>
    <row r="3748" customFormat="1" ht="16" customHeight="1" x14ac:dyDescent="0.2"/>
    <row r="3749" customFormat="1" ht="16" customHeight="1" x14ac:dyDescent="0.2"/>
    <row r="3750" customFormat="1" ht="16" customHeight="1" x14ac:dyDescent="0.2"/>
    <row r="3751" customFormat="1" ht="16" customHeight="1" x14ac:dyDescent="0.2"/>
    <row r="3752" customFormat="1" ht="16" customHeight="1" x14ac:dyDescent="0.2"/>
    <row r="3753" customFormat="1" ht="16" customHeight="1" x14ac:dyDescent="0.2"/>
    <row r="3754" customFormat="1" ht="16" customHeight="1" x14ac:dyDescent="0.2"/>
    <row r="3755" customFormat="1" ht="16" customHeight="1" x14ac:dyDescent="0.2"/>
    <row r="3756" customFormat="1" ht="16" customHeight="1" x14ac:dyDescent="0.2"/>
    <row r="3757" customFormat="1" ht="16" customHeight="1" x14ac:dyDescent="0.2"/>
    <row r="3758" customFormat="1" ht="16" customHeight="1" x14ac:dyDescent="0.2"/>
    <row r="3759" customFormat="1" ht="16" customHeight="1" x14ac:dyDescent="0.2"/>
    <row r="3760" customFormat="1" ht="16" customHeight="1" x14ac:dyDescent="0.2"/>
    <row r="3761" customFormat="1" ht="16" customHeight="1" x14ac:dyDescent="0.2"/>
    <row r="3762" customFormat="1" ht="16" customHeight="1" x14ac:dyDescent="0.2"/>
    <row r="3763" customFormat="1" ht="16" customHeight="1" x14ac:dyDescent="0.2"/>
    <row r="3764" customFormat="1" ht="16" customHeight="1" x14ac:dyDescent="0.2"/>
    <row r="3765" customFormat="1" ht="16" customHeight="1" x14ac:dyDescent="0.2"/>
    <row r="3766" customFormat="1" ht="16" customHeight="1" x14ac:dyDescent="0.2"/>
    <row r="3767" customFormat="1" ht="16" customHeight="1" x14ac:dyDescent="0.2"/>
    <row r="3768" customFormat="1" ht="16" customHeight="1" x14ac:dyDescent="0.2"/>
    <row r="3769" customFormat="1" ht="16" customHeight="1" x14ac:dyDescent="0.2"/>
    <row r="3770" customFormat="1" ht="16" customHeight="1" x14ac:dyDescent="0.2"/>
    <row r="3771" customFormat="1" ht="16" customHeight="1" x14ac:dyDescent="0.2"/>
    <row r="3772" customFormat="1" ht="16" customHeight="1" x14ac:dyDescent="0.2"/>
    <row r="3773" customFormat="1" ht="16" customHeight="1" x14ac:dyDescent="0.2"/>
    <row r="3774" customFormat="1" ht="16" customHeight="1" x14ac:dyDescent="0.2"/>
    <row r="3775" customFormat="1" ht="16" customHeight="1" x14ac:dyDescent="0.2"/>
    <row r="3776" customFormat="1" ht="16" customHeight="1" x14ac:dyDescent="0.2"/>
    <row r="3777" customFormat="1" ht="16" customHeight="1" x14ac:dyDescent="0.2"/>
    <row r="3778" customFormat="1" ht="16" customHeight="1" x14ac:dyDescent="0.2"/>
    <row r="3779" customFormat="1" ht="16" customHeight="1" x14ac:dyDescent="0.2"/>
    <row r="3780" customFormat="1" ht="16" customHeight="1" x14ac:dyDescent="0.2"/>
    <row r="3781" customFormat="1" ht="16" customHeight="1" x14ac:dyDescent="0.2"/>
    <row r="3782" customFormat="1" ht="16" customHeight="1" x14ac:dyDescent="0.2"/>
    <row r="3783" customFormat="1" ht="16" customHeight="1" x14ac:dyDescent="0.2"/>
    <row r="3784" customFormat="1" ht="16" customHeight="1" x14ac:dyDescent="0.2"/>
    <row r="3785" customFormat="1" ht="16" customHeight="1" x14ac:dyDescent="0.2"/>
    <row r="3786" customFormat="1" ht="16" customHeight="1" x14ac:dyDescent="0.2"/>
    <row r="3787" customFormat="1" ht="16" customHeight="1" x14ac:dyDescent="0.2"/>
    <row r="3788" customFormat="1" ht="16" customHeight="1" x14ac:dyDescent="0.2"/>
    <row r="3789" customFormat="1" ht="16" customHeight="1" x14ac:dyDescent="0.2"/>
    <row r="3790" customFormat="1" ht="16" customHeight="1" x14ac:dyDescent="0.2"/>
    <row r="3791" customFormat="1" ht="16" customHeight="1" x14ac:dyDescent="0.2"/>
    <row r="3792" customFormat="1" ht="16" customHeight="1" x14ac:dyDescent="0.2"/>
    <row r="3793" customFormat="1" ht="16" customHeight="1" x14ac:dyDescent="0.2"/>
    <row r="3794" customFormat="1" ht="16" customHeight="1" x14ac:dyDescent="0.2"/>
    <row r="3795" customFormat="1" ht="16" customHeight="1" x14ac:dyDescent="0.2"/>
    <row r="3796" customFormat="1" ht="16" customHeight="1" x14ac:dyDescent="0.2"/>
    <row r="3797" customFormat="1" ht="16" customHeight="1" x14ac:dyDescent="0.2"/>
    <row r="3798" customFormat="1" ht="16" customHeight="1" x14ac:dyDescent="0.2"/>
    <row r="3799" customFormat="1" ht="16" customHeight="1" x14ac:dyDescent="0.2"/>
    <row r="3800" customFormat="1" ht="16" customHeight="1" x14ac:dyDescent="0.2"/>
    <row r="3801" customFormat="1" ht="16" customHeight="1" x14ac:dyDescent="0.2"/>
    <row r="3802" customFormat="1" ht="16" customHeight="1" x14ac:dyDescent="0.2"/>
    <row r="3803" customFormat="1" ht="16" customHeight="1" x14ac:dyDescent="0.2"/>
    <row r="3804" customFormat="1" ht="16" customHeight="1" x14ac:dyDescent="0.2"/>
    <row r="3805" customFormat="1" ht="16" customHeight="1" x14ac:dyDescent="0.2"/>
    <row r="3806" customFormat="1" ht="16" customHeight="1" x14ac:dyDescent="0.2"/>
    <row r="3807" customFormat="1" ht="16" customHeight="1" x14ac:dyDescent="0.2"/>
    <row r="3808" customFormat="1" ht="16" customHeight="1" x14ac:dyDescent="0.2"/>
    <row r="3809" customFormat="1" ht="16" customHeight="1" x14ac:dyDescent="0.2"/>
    <row r="3810" customFormat="1" ht="16" customHeight="1" x14ac:dyDescent="0.2"/>
    <row r="3811" customFormat="1" ht="16" customHeight="1" x14ac:dyDescent="0.2"/>
    <row r="3812" customFormat="1" ht="16" customHeight="1" x14ac:dyDescent="0.2"/>
    <row r="3813" customFormat="1" ht="16" customHeight="1" x14ac:dyDescent="0.2"/>
    <row r="3814" customFormat="1" ht="16" customHeight="1" x14ac:dyDescent="0.2"/>
    <row r="3815" customFormat="1" ht="16" customHeight="1" x14ac:dyDescent="0.2"/>
    <row r="3816" customFormat="1" ht="16" customHeight="1" x14ac:dyDescent="0.2"/>
    <row r="3817" customFormat="1" ht="16" customHeight="1" x14ac:dyDescent="0.2"/>
    <row r="3818" customFormat="1" ht="16" customHeight="1" x14ac:dyDescent="0.2"/>
    <row r="3819" customFormat="1" ht="16" customHeight="1" x14ac:dyDescent="0.2"/>
    <row r="3820" customFormat="1" ht="16" customHeight="1" x14ac:dyDescent="0.2"/>
    <row r="3821" customFormat="1" ht="16" customHeight="1" x14ac:dyDescent="0.2"/>
    <row r="3822" customFormat="1" ht="16" customHeight="1" x14ac:dyDescent="0.2"/>
    <row r="3823" customFormat="1" ht="16" customHeight="1" x14ac:dyDescent="0.2"/>
    <row r="3824" customFormat="1" ht="16" customHeight="1" x14ac:dyDescent="0.2"/>
    <row r="3825" customFormat="1" ht="16" customHeight="1" x14ac:dyDescent="0.2"/>
    <row r="3826" customFormat="1" ht="16" customHeight="1" x14ac:dyDescent="0.2"/>
    <row r="3827" customFormat="1" ht="16" customHeight="1" x14ac:dyDescent="0.2"/>
    <row r="3828" customFormat="1" ht="16" customHeight="1" x14ac:dyDescent="0.2"/>
    <row r="3829" customFormat="1" ht="16" customHeight="1" x14ac:dyDescent="0.2"/>
    <row r="3830" customFormat="1" ht="16" customHeight="1" x14ac:dyDescent="0.2"/>
    <row r="3831" customFormat="1" ht="16" customHeight="1" x14ac:dyDescent="0.2"/>
    <row r="3832" customFormat="1" ht="16" customHeight="1" x14ac:dyDescent="0.2"/>
    <row r="3833" customFormat="1" ht="16" customHeight="1" x14ac:dyDescent="0.2"/>
    <row r="3834" customFormat="1" ht="16" customHeight="1" x14ac:dyDescent="0.2"/>
    <row r="3835" customFormat="1" ht="16" customHeight="1" x14ac:dyDescent="0.2"/>
    <row r="3836" customFormat="1" ht="16" customHeight="1" x14ac:dyDescent="0.2"/>
    <row r="3837" customFormat="1" ht="16" customHeight="1" x14ac:dyDescent="0.2"/>
    <row r="3838" customFormat="1" ht="16" customHeight="1" x14ac:dyDescent="0.2"/>
    <row r="3839" customFormat="1" ht="16" customHeight="1" x14ac:dyDescent="0.2"/>
    <row r="3840" customFormat="1" ht="16" customHeight="1" x14ac:dyDescent="0.2"/>
    <row r="3841" customFormat="1" ht="16" customHeight="1" x14ac:dyDescent="0.2"/>
    <row r="3842" customFormat="1" ht="16" customHeight="1" x14ac:dyDescent="0.2"/>
    <row r="3843" customFormat="1" ht="16" customHeight="1" x14ac:dyDescent="0.2"/>
    <row r="3844" customFormat="1" ht="16" customHeight="1" x14ac:dyDescent="0.2"/>
    <row r="3845" customFormat="1" ht="16" customHeight="1" x14ac:dyDescent="0.2"/>
    <row r="3846" customFormat="1" ht="16" customHeight="1" x14ac:dyDescent="0.2"/>
    <row r="3847" customFormat="1" ht="16" customHeight="1" x14ac:dyDescent="0.2"/>
    <row r="3848" customFormat="1" ht="16" customHeight="1" x14ac:dyDescent="0.2"/>
    <row r="3849" customFormat="1" ht="16" customHeight="1" x14ac:dyDescent="0.2"/>
    <row r="3850" customFormat="1" ht="16" customHeight="1" x14ac:dyDescent="0.2"/>
    <row r="3851" customFormat="1" ht="16" customHeight="1" x14ac:dyDescent="0.2"/>
    <row r="3852" customFormat="1" ht="16" customHeight="1" x14ac:dyDescent="0.2"/>
    <row r="3853" customFormat="1" ht="16" customHeight="1" x14ac:dyDescent="0.2"/>
    <row r="3854" customFormat="1" ht="16" customHeight="1" x14ac:dyDescent="0.2"/>
    <row r="3855" customFormat="1" ht="16" customHeight="1" x14ac:dyDescent="0.2"/>
    <row r="3856" customFormat="1" ht="16" customHeight="1" x14ac:dyDescent="0.2"/>
    <row r="3857" customFormat="1" ht="16" customHeight="1" x14ac:dyDescent="0.2"/>
    <row r="3858" customFormat="1" ht="16" customHeight="1" x14ac:dyDescent="0.2"/>
    <row r="3859" customFormat="1" ht="16" customHeight="1" x14ac:dyDescent="0.2"/>
    <row r="3860" customFormat="1" ht="16" customHeight="1" x14ac:dyDescent="0.2"/>
    <row r="3861" customFormat="1" ht="16" customHeight="1" x14ac:dyDescent="0.2"/>
    <row r="3862" customFormat="1" ht="16" customHeight="1" x14ac:dyDescent="0.2"/>
    <row r="3863" customFormat="1" ht="16" customHeight="1" x14ac:dyDescent="0.2"/>
    <row r="3864" customFormat="1" ht="16" customHeight="1" x14ac:dyDescent="0.2"/>
    <row r="3865" customFormat="1" ht="16" customHeight="1" x14ac:dyDescent="0.2"/>
    <row r="3866" customFormat="1" ht="16" customHeight="1" x14ac:dyDescent="0.2"/>
    <row r="3867" customFormat="1" ht="16" customHeight="1" x14ac:dyDescent="0.2"/>
    <row r="3868" customFormat="1" ht="16" customHeight="1" x14ac:dyDescent="0.2"/>
    <row r="3869" customFormat="1" ht="16" customHeight="1" x14ac:dyDescent="0.2"/>
    <row r="3870" customFormat="1" ht="16" customHeight="1" x14ac:dyDescent="0.2"/>
    <row r="3871" customFormat="1" ht="16" customHeight="1" x14ac:dyDescent="0.2"/>
    <row r="3872" customFormat="1" ht="16" customHeight="1" x14ac:dyDescent="0.2"/>
    <row r="3873" customFormat="1" ht="16" customHeight="1" x14ac:dyDescent="0.2"/>
    <row r="3874" customFormat="1" ht="16" customHeight="1" x14ac:dyDescent="0.2"/>
    <row r="3875" customFormat="1" ht="16" customHeight="1" x14ac:dyDescent="0.2"/>
    <row r="3876" customFormat="1" ht="16" customHeight="1" x14ac:dyDescent="0.2"/>
    <row r="3877" customFormat="1" ht="16" customHeight="1" x14ac:dyDescent="0.2"/>
    <row r="3878" customFormat="1" ht="16" customHeight="1" x14ac:dyDescent="0.2"/>
    <row r="3879" customFormat="1" ht="16" customHeight="1" x14ac:dyDescent="0.2"/>
    <row r="3880" customFormat="1" ht="16" customHeight="1" x14ac:dyDescent="0.2"/>
    <row r="3881" customFormat="1" ht="16" customHeight="1" x14ac:dyDescent="0.2"/>
    <row r="3882" customFormat="1" ht="16" customHeight="1" x14ac:dyDescent="0.2"/>
    <row r="3883" customFormat="1" ht="16" customHeight="1" x14ac:dyDescent="0.2"/>
    <row r="3884" customFormat="1" ht="16" customHeight="1" x14ac:dyDescent="0.2"/>
    <row r="3885" customFormat="1" ht="16" customHeight="1" x14ac:dyDescent="0.2"/>
    <row r="3886" customFormat="1" ht="16" customHeight="1" x14ac:dyDescent="0.2"/>
    <row r="3887" customFormat="1" ht="16" customHeight="1" x14ac:dyDescent="0.2"/>
    <row r="3888" customFormat="1" ht="16" customHeight="1" x14ac:dyDescent="0.2"/>
    <row r="3889" customFormat="1" ht="16" customHeight="1" x14ac:dyDescent="0.2"/>
    <row r="3890" customFormat="1" ht="16" customHeight="1" x14ac:dyDescent="0.2"/>
    <row r="3891" customFormat="1" ht="16" customHeight="1" x14ac:dyDescent="0.2"/>
    <row r="3892" customFormat="1" ht="16" customHeight="1" x14ac:dyDescent="0.2"/>
    <row r="3893" customFormat="1" ht="16" customHeight="1" x14ac:dyDescent="0.2"/>
    <row r="3894" customFormat="1" ht="16" customHeight="1" x14ac:dyDescent="0.2"/>
    <row r="3895" customFormat="1" ht="16" customHeight="1" x14ac:dyDescent="0.2"/>
    <row r="3896" customFormat="1" ht="16" customHeight="1" x14ac:dyDescent="0.2"/>
    <row r="3897" customFormat="1" ht="16" customHeight="1" x14ac:dyDescent="0.2"/>
    <row r="3898" customFormat="1" ht="16" customHeight="1" x14ac:dyDescent="0.2"/>
    <row r="3899" customFormat="1" ht="16" customHeight="1" x14ac:dyDescent="0.2"/>
    <row r="3900" customFormat="1" ht="16" customHeight="1" x14ac:dyDescent="0.2"/>
    <row r="3901" customFormat="1" ht="16" customHeight="1" x14ac:dyDescent="0.2"/>
    <row r="3902" customFormat="1" ht="16" customHeight="1" x14ac:dyDescent="0.2"/>
    <row r="3903" customFormat="1" ht="16" customHeight="1" x14ac:dyDescent="0.2"/>
    <row r="3904" customFormat="1" ht="16" customHeight="1" x14ac:dyDescent="0.2"/>
    <row r="3905" customFormat="1" ht="16" customHeight="1" x14ac:dyDescent="0.2"/>
    <row r="3906" customFormat="1" ht="16" customHeight="1" x14ac:dyDescent="0.2"/>
    <row r="3907" customFormat="1" ht="16" customHeight="1" x14ac:dyDescent="0.2"/>
    <row r="3908" customFormat="1" ht="16" customHeight="1" x14ac:dyDescent="0.2"/>
    <row r="3909" customFormat="1" ht="16" customHeight="1" x14ac:dyDescent="0.2"/>
    <row r="3910" customFormat="1" ht="16" customHeight="1" x14ac:dyDescent="0.2"/>
    <row r="3911" customFormat="1" ht="16" customHeight="1" x14ac:dyDescent="0.2"/>
    <row r="3912" customFormat="1" ht="16" customHeight="1" x14ac:dyDescent="0.2"/>
    <row r="3913" customFormat="1" ht="16" customHeight="1" x14ac:dyDescent="0.2"/>
    <row r="3914" customFormat="1" ht="16" customHeight="1" x14ac:dyDescent="0.2"/>
    <row r="3915" customFormat="1" ht="16" customHeight="1" x14ac:dyDescent="0.2"/>
    <row r="3916" customFormat="1" ht="16" customHeight="1" x14ac:dyDescent="0.2"/>
    <row r="3917" customFormat="1" ht="16" customHeight="1" x14ac:dyDescent="0.2"/>
    <row r="3918" customFormat="1" ht="16" customHeight="1" x14ac:dyDescent="0.2"/>
    <row r="3919" customFormat="1" ht="16" customHeight="1" x14ac:dyDescent="0.2"/>
    <row r="3920" customFormat="1" ht="16" customHeight="1" x14ac:dyDescent="0.2"/>
    <row r="3921" customFormat="1" ht="16" customHeight="1" x14ac:dyDescent="0.2"/>
    <row r="3922" customFormat="1" ht="16" customHeight="1" x14ac:dyDescent="0.2"/>
    <row r="3923" customFormat="1" ht="16" customHeight="1" x14ac:dyDescent="0.2"/>
    <row r="3924" customFormat="1" ht="16" customHeight="1" x14ac:dyDescent="0.2"/>
    <row r="3925" customFormat="1" ht="16" customHeight="1" x14ac:dyDescent="0.2"/>
    <row r="3926" customFormat="1" ht="16" customHeight="1" x14ac:dyDescent="0.2"/>
    <row r="3927" customFormat="1" ht="16" customHeight="1" x14ac:dyDescent="0.2"/>
    <row r="3928" customFormat="1" ht="16" customHeight="1" x14ac:dyDescent="0.2"/>
    <row r="3929" customFormat="1" ht="16" customHeight="1" x14ac:dyDescent="0.2"/>
    <row r="3930" customFormat="1" ht="16" customHeight="1" x14ac:dyDescent="0.2"/>
    <row r="3931" customFormat="1" ht="16" customHeight="1" x14ac:dyDescent="0.2"/>
    <row r="3932" customFormat="1" ht="16" customHeight="1" x14ac:dyDescent="0.2"/>
    <row r="3933" customFormat="1" ht="16" customHeight="1" x14ac:dyDescent="0.2"/>
    <row r="3934" customFormat="1" ht="16" customHeight="1" x14ac:dyDescent="0.2"/>
    <row r="3935" customFormat="1" ht="16" customHeight="1" x14ac:dyDescent="0.2"/>
    <row r="3936" customFormat="1" ht="16" customHeight="1" x14ac:dyDescent="0.2"/>
    <row r="3937" customFormat="1" ht="16" customHeight="1" x14ac:dyDescent="0.2"/>
    <row r="3938" customFormat="1" ht="16" customHeight="1" x14ac:dyDescent="0.2"/>
    <row r="3939" customFormat="1" ht="16" customHeight="1" x14ac:dyDescent="0.2"/>
    <row r="3940" customFormat="1" ht="16" customHeight="1" x14ac:dyDescent="0.2"/>
    <row r="3941" customFormat="1" ht="16" customHeight="1" x14ac:dyDescent="0.2"/>
    <row r="3942" customFormat="1" ht="16" customHeight="1" x14ac:dyDescent="0.2"/>
    <row r="3943" customFormat="1" ht="16" customHeight="1" x14ac:dyDescent="0.2"/>
    <row r="3944" customFormat="1" ht="16" customHeight="1" x14ac:dyDescent="0.2"/>
    <row r="3945" customFormat="1" ht="16" customHeight="1" x14ac:dyDescent="0.2"/>
    <row r="3946" customFormat="1" ht="16" customHeight="1" x14ac:dyDescent="0.2"/>
    <row r="3947" customFormat="1" ht="16" customHeight="1" x14ac:dyDescent="0.2"/>
    <row r="3948" customFormat="1" ht="16" customHeight="1" x14ac:dyDescent="0.2"/>
    <row r="3949" customFormat="1" ht="16" customHeight="1" x14ac:dyDescent="0.2"/>
    <row r="3950" customFormat="1" ht="16" customHeight="1" x14ac:dyDescent="0.2"/>
    <row r="3951" customFormat="1" ht="16" customHeight="1" x14ac:dyDescent="0.2"/>
    <row r="3952" customFormat="1" ht="16" customHeight="1" x14ac:dyDescent="0.2"/>
    <row r="3953" customFormat="1" ht="16" customHeight="1" x14ac:dyDescent="0.2"/>
    <row r="3954" customFormat="1" ht="16" customHeight="1" x14ac:dyDescent="0.2"/>
    <row r="3955" customFormat="1" ht="16" customHeight="1" x14ac:dyDescent="0.2"/>
    <row r="3956" customFormat="1" ht="16" customHeight="1" x14ac:dyDescent="0.2"/>
    <row r="3957" customFormat="1" ht="16" customHeight="1" x14ac:dyDescent="0.2"/>
    <row r="3958" customFormat="1" ht="16" customHeight="1" x14ac:dyDescent="0.2"/>
    <row r="3959" customFormat="1" ht="16" customHeight="1" x14ac:dyDescent="0.2"/>
    <row r="3960" customFormat="1" ht="16" customHeight="1" x14ac:dyDescent="0.2"/>
    <row r="3961" customFormat="1" ht="16" customHeight="1" x14ac:dyDescent="0.2"/>
    <row r="3962" customFormat="1" ht="16" customHeight="1" x14ac:dyDescent="0.2"/>
    <row r="3963" customFormat="1" ht="16" customHeight="1" x14ac:dyDescent="0.2"/>
    <row r="3964" customFormat="1" ht="16" customHeight="1" x14ac:dyDescent="0.2"/>
    <row r="3965" customFormat="1" ht="16" customHeight="1" x14ac:dyDescent="0.2"/>
    <row r="3966" customFormat="1" ht="16" customHeight="1" x14ac:dyDescent="0.2"/>
    <row r="3967" customFormat="1" ht="16" customHeight="1" x14ac:dyDescent="0.2"/>
    <row r="3968" customFormat="1" ht="16" customHeight="1" x14ac:dyDescent="0.2"/>
    <row r="3969" customFormat="1" ht="16" customHeight="1" x14ac:dyDescent="0.2"/>
    <row r="3970" customFormat="1" ht="16" customHeight="1" x14ac:dyDescent="0.2"/>
    <row r="3971" customFormat="1" ht="16" customHeight="1" x14ac:dyDescent="0.2"/>
    <row r="3972" customFormat="1" ht="16" customHeight="1" x14ac:dyDescent="0.2"/>
    <row r="3973" customFormat="1" ht="16" customHeight="1" x14ac:dyDescent="0.2"/>
    <row r="3974" customFormat="1" ht="16" customHeight="1" x14ac:dyDescent="0.2"/>
    <row r="3975" customFormat="1" ht="16" customHeight="1" x14ac:dyDescent="0.2"/>
    <row r="3976" customFormat="1" ht="16" customHeight="1" x14ac:dyDescent="0.2"/>
    <row r="3977" customFormat="1" ht="16" customHeight="1" x14ac:dyDescent="0.2"/>
    <row r="3978" customFormat="1" ht="16" customHeight="1" x14ac:dyDescent="0.2"/>
    <row r="3979" customFormat="1" ht="16" customHeight="1" x14ac:dyDescent="0.2"/>
    <row r="3980" customFormat="1" ht="16" customHeight="1" x14ac:dyDescent="0.2"/>
    <row r="3981" customFormat="1" ht="16" customHeight="1" x14ac:dyDescent="0.2"/>
    <row r="3982" customFormat="1" ht="16" customHeight="1" x14ac:dyDescent="0.2"/>
    <row r="3983" customFormat="1" ht="16" customHeight="1" x14ac:dyDescent="0.2"/>
    <row r="3984" customFormat="1" ht="16" customHeight="1" x14ac:dyDescent="0.2"/>
    <row r="3985" customFormat="1" ht="16" customHeight="1" x14ac:dyDescent="0.2"/>
    <row r="3986" customFormat="1" ht="16" customHeight="1" x14ac:dyDescent="0.2"/>
    <row r="3987" customFormat="1" ht="16" customHeight="1" x14ac:dyDescent="0.2"/>
    <row r="3988" customFormat="1" ht="16" customHeight="1" x14ac:dyDescent="0.2"/>
    <row r="3989" customFormat="1" ht="16" customHeight="1" x14ac:dyDescent="0.2"/>
    <row r="3990" customFormat="1" ht="16" customHeight="1" x14ac:dyDescent="0.2"/>
    <row r="3991" customFormat="1" ht="16" customHeight="1" x14ac:dyDescent="0.2"/>
    <row r="3992" customFormat="1" ht="16" customHeight="1" x14ac:dyDescent="0.2"/>
    <row r="3993" customFormat="1" ht="16" customHeight="1" x14ac:dyDescent="0.2"/>
    <row r="3994" customFormat="1" ht="16" customHeight="1" x14ac:dyDescent="0.2"/>
    <row r="3995" customFormat="1" ht="16" customHeight="1" x14ac:dyDescent="0.2"/>
    <row r="3996" customFormat="1" ht="16" customHeight="1" x14ac:dyDescent="0.2"/>
    <row r="3997" customFormat="1" ht="16" customHeight="1" x14ac:dyDescent="0.2"/>
    <row r="3998" customFormat="1" ht="16" customHeight="1" x14ac:dyDescent="0.2"/>
    <row r="3999" customFormat="1" ht="16" customHeight="1" x14ac:dyDescent="0.2"/>
    <row r="4000" customFormat="1" ht="16" customHeight="1" x14ac:dyDescent="0.2"/>
    <row r="4001" customFormat="1" ht="16" customHeight="1" x14ac:dyDescent="0.2"/>
    <row r="4002" customFormat="1" ht="16" customHeight="1" x14ac:dyDescent="0.2"/>
    <row r="4003" customFormat="1" ht="16" customHeight="1" x14ac:dyDescent="0.2"/>
    <row r="4004" customFormat="1" ht="16" customHeight="1" x14ac:dyDescent="0.2"/>
    <row r="4005" customFormat="1" ht="16" customHeight="1" x14ac:dyDescent="0.2"/>
    <row r="4006" customFormat="1" ht="16" customHeight="1" x14ac:dyDescent="0.2"/>
    <row r="4007" customFormat="1" ht="16" customHeight="1" x14ac:dyDescent="0.2"/>
    <row r="4008" customFormat="1" ht="16" customHeight="1" x14ac:dyDescent="0.2"/>
    <row r="4009" customFormat="1" ht="16" customHeight="1" x14ac:dyDescent="0.2"/>
    <row r="4010" customFormat="1" ht="16" customHeight="1" x14ac:dyDescent="0.2"/>
    <row r="4011" customFormat="1" ht="16" customHeight="1" x14ac:dyDescent="0.2"/>
    <row r="4012" customFormat="1" ht="16" customHeight="1" x14ac:dyDescent="0.2"/>
    <row r="4013" customFormat="1" ht="16" customHeight="1" x14ac:dyDescent="0.2"/>
    <row r="4014" customFormat="1" ht="16" customHeight="1" x14ac:dyDescent="0.2"/>
    <row r="4015" customFormat="1" ht="16" customHeight="1" x14ac:dyDescent="0.2"/>
    <row r="4016" customFormat="1" ht="16" customHeight="1" x14ac:dyDescent="0.2"/>
    <row r="4017" customFormat="1" ht="16" customHeight="1" x14ac:dyDescent="0.2"/>
    <row r="4018" customFormat="1" ht="16" customHeight="1" x14ac:dyDescent="0.2"/>
    <row r="4019" customFormat="1" ht="16" customHeight="1" x14ac:dyDescent="0.2"/>
    <row r="4020" customFormat="1" ht="16" customHeight="1" x14ac:dyDescent="0.2"/>
    <row r="4021" customFormat="1" ht="16" customHeight="1" x14ac:dyDescent="0.2"/>
    <row r="4022" customFormat="1" ht="16" customHeight="1" x14ac:dyDescent="0.2"/>
    <row r="4023" customFormat="1" ht="16" customHeight="1" x14ac:dyDescent="0.2"/>
    <row r="4024" customFormat="1" ht="16" customHeight="1" x14ac:dyDescent="0.2"/>
    <row r="4025" customFormat="1" ht="16" customHeight="1" x14ac:dyDescent="0.2"/>
    <row r="4026" customFormat="1" ht="16" customHeight="1" x14ac:dyDescent="0.2"/>
    <row r="4027" customFormat="1" ht="16" customHeight="1" x14ac:dyDescent="0.2"/>
    <row r="4028" customFormat="1" ht="16" customHeight="1" x14ac:dyDescent="0.2"/>
    <row r="4029" customFormat="1" ht="16" customHeight="1" x14ac:dyDescent="0.2"/>
    <row r="4030" customFormat="1" ht="16" customHeight="1" x14ac:dyDescent="0.2"/>
    <row r="4031" customFormat="1" ht="16" customHeight="1" x14ac:dyDescent="0.2"/>
    <row r="4032" customFormat="1" ht="16" customHeight="1" x14ac:dyDescent="0.2"/>
    <row r="4033" customFormat="1" ht="16" customHeight="1" x14ac:dyDescent="0.2"/>
    <row r="4034" customFormat="1" ht="16" customHeight="1" x14ac:dyDescent="0.2"/>
    <row r="4035" customFormat="1" ht="16" customHeight="1" x14ac:dyDescent="0.2"/>
    <row r="4036" customFormat="1" ht="16" customHeight="1" x14ac:dyDescent="0.2"/>
    <row r="4037" customFormat="1" ht="16" customHeight="1" x14ac:dyDescent="0.2"/>
    <row r="4038" customFormat="1" ht="16" customHeight="1" x14ac:dyDescent="0.2"/>
    <row r="4039" customFormat="1" ht="16" customHeight="1" x14ac:dyDescent="0.2"/>
    <row r="4040" customFormat="1" ht="16" customHeight="1" x14ac:dyDescent="0.2"/>
    <row r="4041" customFormat="1" ht="16" customHeight="1" x14ac:dyDescent="0.2"/>
    <row r="4042" customFormat="1" ht="16" customHeight="1" x14ac:dyDescent="0.2"/>
    <row r="4043" customFormat="1" ht="16" customHeight="1" x14ac:dyDescent="0.2"/>
    <row r="4044" customFormat="1" ht="16" customHeight="1" x14ac:dyDescent="0.2"/>
    <row r="4045" customFormat="1" ht="16" customHeight="1" x14ac:dyDescent="0.2"/>
    <row r="4046" customFormat="1" ht="16" customHeight="1" x14ac:dyDescent="0.2"/>
    <row r="4047" customFormat="1" ht="16" customHeight="1" x14ac:dyDescent="0.2"/>
    <row r="4048" customFormat="1" ht="16" customHeight="1" x14ac:dyDescent="0.2"/>
    <row r="4049" customFormat="1" ht="16" customHeight="1" x14ac:dyDescent="0.2"/>
    <row r="4050" customFormat="1" ht="16" customHeight="1" x14ac:dyDescent="0.2"/>
    <row r="4051" customFormat="1" ht="16" customHeight="1" x14ac:dyDescent="0.2"/>
    <row r="4052" customFormat="1" ht="16" customHeight="1" x14ac:dyDescent="0.2"/>
    <row r="4053" customFormat="1" ht="16" customHeight="1" x14ac:dyDescent="0.2"/>
    <row r="4054" customFormat="1" ht="16" customHeight="1" x14ac:dyDescent="0.2"/>
    <row r="4055" customFormat="1" ht="16" customHeight="1" x14ac:dyDescent="0.2"/>
    <row r="4056" customFormat="1" ht="16" customHeight="1" x14ac:dyDescent="0.2"/>
    <row r="4057" customFormat="1" ht="16" customHeight="1" x14ac:dyDescent="0.2"/>
    <row r="4058" customFormat="1" ht="16" customHeight="1" x14ac:dyDescent="0.2"/>
    <row r="4059" customFormat="1" ht="16" customHeight="1" x14ac:dyDescent="0.2"/>
    <row r="4060" customFormat="1" ht="16" customHeight="1" x14ac:dyDescent="0.2"/>
    <row r="4061" customFormat="1" ht="16" customHeight="1" x14ac:dyDescent="0.2"/>
    <row r="4062" customFormat="1" ht="16" customHeight="1" x14ac:dyDescent="0.2"/>
    <row r="4063" customFormat="1" ht="16" customHeight="1" x14ac:dyDescent="0.2"/>
    <row r="4064" customFormat="1" ht="16" customHeight="1" x14ac:dyDescent="0.2"/>
    <row r="4065" customFormat="1" ht="16" customHeight="1" x14ac:dyDescent="0.2"/>
    <row r="4066" customFormat="1" ht="16" customHeight="1" x14ac:dyDescent="0.2"/>
    <row r="4067" customFormat="1" ht="16" customHeight="1" x14ac:dyDescent="0.2"/>
    <row r="4068" customFormat="1" ht="16" customHeight="1" x14ac:dyDescent="0.2"/>
    <row r="4069" customFormat="1" ht="16" customHeight="1" x14ac:dyDescent="0.2"/>
    <row r="4070" customFormat="1" ht="16" customHeight="1" x14ac:dyDescent="0.2"/>
    <row r="4071" customFormat="1" ht="16" customHeight="1" x14ac:dyDescent="0.2"/>
    <row r="4072" customFormat="1" ht="16" customHeight="1" x14ac:dyDescent="0.2"/>
    <row r="4073" customFormat="1" ht="16" customHeight="1" x14ac:dyDescent="0.2"/>
    <row r="4074" customFormat="1" ht="16" customHeight="1" x14ac:dyDescent="0.2"/>
    <row r="4075" customFormat="1" ht="16" customHeight="1" x14ac:dyDescent="0.2"/>
    <row r="4076" customFormat="1" ht="16" customHeight="1" x14ac:dyDescent="0.2"/>
    <row r="4077" customFormat="1" ht="16" customHeight="1" x14ac:dyDescent="0.2"/>
    <row r="4078" customFormat="1" ht="16" customHeight="1" x14ac:dyDescent="0.2"/>
    <row r="4079" customFormat="1" ht="16" customHeight="1" x14ac:dyDescent="0.2"/>
    <row r="4080" customFormat="1" ht="16" customHeight="1" x14ac:dyDescent="0.2"/>
    <row r="4081" customFormat="1" ht="16" customHeight="1" x14ac:dyDescent="0.2"/>
    <row r="4082" customFormat="1" ht="16" customHeight="1" x14ac:dyDescent="0.2"/>
    <row r="4083" customFormat="1" ht="16" customHeight="1" x14ac:dyDescent="0.2"/>
    <row r="4084" customFormat="1" ht="16" customHeight="1" x14ac:dyDescent="0.2"/>
    <row r="4085" customFormat="1" ht="16" customHeight="1" x14ac:dyDescent="0.2"/>
    <row r="4086" customFormat="1" ht="16" customHeight="1" x14ac:dyDescent="0.2"/>
    <row r="4087" customFormat="1" ht="16" customHeight="1" x14ac:dyDescent="0.2"/>
    <row r="4088" customFormat="1" ht="16" customHeight="1" x14ac:dyDescent="0.2"/>
    <row r="4089" customFormat="1" ht="16" customHeight="1" x14ac:dyDescent="0.2"/>
    <row r="4090" customFormat="1" ht="16" customHeight="1" x14ac:dyDescent="0.2"/>
    <row r="4091" customFormat="1" ht="16" customHeight="1" x14ac:dyDescent="0.2"/>
    <row r="4092" customFormat="1" ht="16" customHeight="1" x14ac:dyDescent="0.2"/>
    <row r="4093" customFormat="1" ht="16" customHeight="1" x14ac:dyDescent="0.2"/>
    <row r="4094" customFormat="1" ht="16" customHeight="1" x14ac:dyDescent="0.2"/>
    <row r="4095" customFormat="1" ht="16" customHeight="1" x14ac:dyDescent="0.2"/>
    <row r="4096" customFormat="1" ht="16" customHeight="1" x14ac:dyDescent="0.2"/>
    <row r="4097" customFormat="1" ht="16" customHeight="1" x14ac:dyDescent="0.2"/>
    <row r="4098" customFormat="1" ht="16" customHeight="1" x14ac:dyDescent="0.2"/>
    <row r="4099" customFormat="1" ht="16" customHeight="1" x14ac:dyDescent="0.2"/>
    <row r="4100" customFormat="1" ht="16" customHeight="1" x14ac:dyDescent="0.2"/>
    <row r="4101" customFormat="1" ht="16" customHeight="1" x14ac:dyDescent="0.2"/>
    <row r="4102" customFormat="1" ht="16" customHeight="1" x14ac:dyDescent="0.2"/>
    <row r="4103" customFormat="1" ht="16" customHeight="1" x14ac:dyDescent="0.2"/>
    <row r="4104" customFormat="1" ht="16" customHeight="1" x14ac:dyDescent="0.2"/>
    <row r="4105" customFormat="1" ht="16" customHeight="1" x14ac:dyDescent="0.2"/>
    <row r="4106" customFormat="1" ht="16" customHeight="1" x14ac:dyDescent="0.2"/>
    <row r="4107" customFormat="1" ht="16" customHeight="1" x14ac:dyDescent="0.2"/>
    <row r="4108" customFormat="1" ht="16" customHeight="1" x14ac:dyDescent="0.2"/>
    <row r="4109" customFormat="1" ht="16" customHeight="1" x14ac:dyDescent="0.2"/>
    <row r="4110" customFormat="1" ht="16" customHeight="1" x14ac:dyDescent="0.2"/>
    <row r="4111" customFormat="1" ht="16" customHeight="1" x14ac:dyDescent="0.2"/>
    <row r="4112" customFormat="1" ht="16" customHeight="1" x14ac:dyDescent="0.2"/>
    <row r="4113" customFormat="1" ht="16" customHeight="1" x14ac:dyDescent="0.2"/>
    <row r="4114" customFormat="1" ht="16" customHeight="1" x14ac:dyDescent="0.2"/>
    <row r="4115" customFormat="1" ht="16" customHeight="1" x14ac:dyDescent="0.2"/>
    <row r="4116" customFormat="1" ht="16" customHeight="1" x14ac:dyDescent="0.2"/>
    <row r="4117" customFormat="1" ht="16" customHeight="1" x14ac:dyDescent="0.2"/>
    <row r="4118" customFormat="1" ht="16" customHeight="1" x14ac:dyDescent="0.2"/>
    <row r="4119" customFormat="1" ht="16" customHeight="1" x14ac:dyDescent="0.2"/>
    <row r="4120" customFormat="1" ht="16" customHeight="1" x14ac:dyDescent="0.2"/>
    <row r="4121" customFormat="1" ht="16" customHeight="1" x14ac:dyDescent="0.2"/>
    <row r="4122" customFormat="1" ht="16" customHeight="1" x14ac:dyDescent="0.2"/>
    <row r="4123" customFormat="1" ht="16" customHeight="1" x14ac:dyDescent="0.2"/>
    <row r="4124" customFormat="1" ht="16" customHeight="1" x14ac:dyDescent="0.2"/>
    <row r="4125" customFormat="1" ht="16" customHeight="1" x14ac:dyDescent="0.2"/>
    <row r="4126" customFormat="1" ht="16" customHeight="1" x14ac:dyDescent="0.2"/>
    <row r="4127" customFormat="1" ht="16" customHeight="1" x14ac:dyDescent="0.2"/>
    <row r="4128" customFormat="1" ht="16" customHeight="1" x14ac:dyDescent="0.2"/>
    <row r="4129" customFormat="1" ht="16" customHeight="1" x14ac:dyDescent="0.2"/>
    <row r="4130" customFormat="1" ht="16" customHeight="1" x14ac:dyDescent="0.2"/>
    <row r="4131" customFormat="1" ht="16" customHeight="1" x14ac:dyDescent="0.2"/>
    <row r="4132" customFormat="1" ht="16" customHeight="1" x14ac:dyDescent="0.2"/>
    <row r="4133" customFormat="1" ht="16" customHeight="1" x14ac:dyDescent="0.2"/>
    <row r="4134" customFormat="1" ht="16" customHeight="1" x14ac:dyDescent="0.2"/>
    <row r="4135" customFormat="1" ht="16" customHeight="1" x14ac:dyDescent="0.2"/>
    <row r="4136" customFormat="1" ht="16" customHeight="1" x14ac:dyDescent="0.2"/>
    <row r="4137" customFormat="1" ht="16" customHeight="1" x14ac:dyDescent="0.2"/>
    <row r="4138" customFormat="1" ht="16" customHeight="1" x14ac:dyDescent="0.2"/>
    <row r="4139" customFormat="1" ht="16" customHeight="1" x14ac:dyDescent="0.2"/>
    <row r="4140" customFormat="1" ht="16" customHeight="1" x14ac:dyDescent="0.2"/>
    <row r="4141" customFormat="1" ht="16" customHeight="1" x14ac:dyDescent="0.2"/>
    <row r="4142" customFormat="1" ht="16" customHeight="1" x14ac:dyDescent="0.2"/>
    <row r="4143" customFormat="1" ht="16" customHeight="1" x14ac:dyDescent="0.2"/>
    <row r="4144" customFormat="1" ht="16" customHeight="1" x14ac:dyDescent="0.2"/>
    <row r="4145" customFormat="1" ht="16" customHeight="1" x14ac:dyDescent="0.2"/>
    <row r="4146" customFormat="1" ht="16" customHeight="1" x14ac:dyDescent="0.2"/>
    <row r="4147" customFormat="1" ht="16" customHeight="1" x14ac:dyDescent="0.2"/>
    <row r="4148" customFormat="1" ht="16" customHeight="1" x14ac:dyDescent="0.2"/>
    <row r="4149" customFormat="1" ht="16" customHeight="1" x14ac:dyDescent="0.2"/>
    <row r="4150" customFormat="1" ht="16" customHeight="1" x14ac:dyDescent="0.2"/>
    <row r="4151" customFormat="1" ht="16" customHeight="1" x14ac:dyDescent="0.2"/>
    <row r="4152" customFormat="1" ht="16" customHeight="1" x14ac:dyDescent="0.2"/>
    <row r="4153" customFormat="1" ht="16" customHeight="1" x14ac:dyDescent="0.2"/>
    <row r="4154" customFormat="1" ht="16" customHeight="1" x14ac:dyDescent="0.2"/>
    <row r="4155" customFormat="1" ht="16" customHeight="1" x14ac:dyDescent="0.2"/>
    <row r="4156" customFormat="1" ht="16" customHeight="1" x14ac:dyDescent="0.2"/>
    <row r="4157" customFormat="1" ht="16" customHeight="1" x14ac:dyDescent="0.2"/>
    <row r="4158" customFormat="1" ht="16" customHeight="1" x14ac:dyDescent="0.2"/>
    <row r="4159" customFormat="1" ht="16" customHeight="1" x14ac:dyDescent="0.2"/>
    <row r="4160" customFormat="1" ht="16" customHeight="1" x14ac:dyDescent="0.2"/>
    <row r="4161" customFormat="1" ht="16" customHeight="1" x14ac:dyDescent="0.2"/>
    <row r="4162" customFormat="1" ht="16" customHeight="1" x14ac:dyDescent="0.2"/>
    <row r="4163" customFormat="1" ht="16" customHeight="1" x14ac:dyDescent="0.2"/>
    <row r="4164" customFormat="1" ht="16" customHeight="1" x14ac:dyDescent="0.2"/>
    <row r="4165" customFormat="1" ht="16" customHeight="1" x14ac:dyDescent="0.2"/>
    <row r="4166" customFormat="1" ht="16" customHeight="1" x14ac:dyDescent="0.2"/>
    <row r="4167" customFormat="1" ht="16" customHeight="1" x14ac:dyDescent="0.2"/>
    <row r="4168" customFormat="1" ht="16" customHeight="1" x14ac:dyDescent="0.2"/>
    <row r="4169" customFormat="1" ht="16" customHeight="1" x14ac:dyDescent="0.2"/>
    <row r="4170" customFormat="1" ht="16" customHeight="1" x14ac:dyDescent="0.2"/>
    <row r="4171" customFormat="1" ht="16" customHeight="1" x14ac:dyDescent="0.2"/>
    <row r="4172" customFormat="1" ht="16" customHeight="1" x14ac:dyDescent="0.2"/>
    <row r="4173" customFormat="1" ht="16" customHeight="1" x14ac:dyDescent="0.2"/>
    <row r="4174" customFormat="1" ht="16" customHeight="1" x14ac:dyDescent="0.2"/>
    <row r="4175" customFormat="1" ht="16" customHeight="1" x14ac:dyDescent="0.2"/>
    <row r="4176" customFormat="1" ht="16" customHeight="1" x14ac:dyDescent="0.2"/>
    <row r="4177" customFormat="1" ht="16" customHeight="1" x14ac:dyDescent="0.2"/>
    <row r="4178" customFormat="1" ht="16" customHeight="1" x14ac:dyDescent="0.2"/>
    <row r="4179" customFormat="1" ht="16" customHeight="1" x14ac:dyDescent="0.2"/>
    <row r="4180" customFormat="1" ht="16" customHeight="1" x14ac:dyDescent="0.2"/>
    <row r="4181" customFormat="1" ht="16" customHeight="1" x14ac:dyDescent="0.2"/>
    <row r="4182" customFormat="1" ht="16" customHeight="1" x14ac:dyDescent="0.2"/>
    <row r="4183" customFormat="1" ht="16" customHeight="1" x14ac:dyDescent="0.2"/>
    <row r="4184" customFormat="1" ht="16" customHeight="1" x14ac:dyDescent="0.2"/>
    <row r="4185" customFormat="1" ht="16" customHeight="1" x14ac:dyDescent="0.2"/>
    <row r="4186" customFormat="1" ht="16" customHeight="1" x14ac:dyDescent="0.2"/>
    <row r="4187" customFormat="1" ht="16" customHeight="1" x14ac:dyDescent="0.2"/>
    <row r="4188" customFormat="1" ht="16" customHeight="1" x14ac:dyDescent="0.2"/>
    <row r="4189" customFormat="1" ht="16" customHeight="1" x14ac:dyDescent="0.2"/>
    <row r="4190" customFormat="1" ht="16" customHeight="1" x14ac:dyDescent="0.2"/>
    <row r="4191" customFormat="1" ht="16" customHeight="1" x14ac:dyDescent="0.2"/>
    <row r="4192" customFormat="1" ht="16" customHeight="1" x14ac:dyDescent="0.2"/>
    <row r="4193" customFormat="1" ht="16" customHeight="1" x14ac:dyDescent="0.2"/>
    <row r="4194" customFormat="1" ht="16" customHeight="1" x14ac:dyDescent="0.2"/>
    <row r="4195" customFormat="1" ht="16" customHeight="1" x14ac:dyDescent="0.2"/>
    <row r="4196" customFormat="1" ht="16" customHeight="1" x14ac:dyDescent="0.2"/>
    <row r="4197" customFormat="1" ht="16" customHeight="1" x14ac:dyDescent="0.2"/>
    <row r="4198" customFormat="1" ht="16" customHeight="1" x14ac:dyDescent="0.2"/>
    <row r="4199" customFormat="1" ht="16" customHeight="1" x14ac:dyDescent="0.2"/>
    <row r="4200" customFormat="1" ht="16" customHeight="1" x14ac:dyDescent="0.2"/>
    <row r="4201" customFormat="1" ht="16" customHeight="1" x14ac:dyDescent="0.2"/>
    <row r="4202" customFormat="1" ht="16" customHeight="1" x14ac:dyDescent="0.2"/>
    <row r="4203" customFormat="1" ht="16" customHeight="1" x14ac:dyDescent="0.2"/>
    <row r="4204" customFormat="1" ht="16" customHeight="1" x14ac:dyDescent="0.2"/>
    <row r="4205" customFormat="1" ht="16" customHeight="1" x14ac:dyDescent="0.2"/>
    <row r="4206" customFormat="1" ht="16" customHeight="1" x14ac:dyDescent="0.2"/>
    <row r="4207" customFormat="1" ht="16" customHeight="1" x14ac:dyDescent="0.2"/>
    <row r="4208" customFormat="1" ht="16" customHeight="1" x14ac:dyDescent="0.2"/>
    <row r="4209" customFormat="1" ht="16" customHeight="1" x14ac:dyDescent="0.2"/>
    <row r="4210" customFormat="1" ht="16" customHeight="1" x14ac:dyDescent="0.2"/>
    <row r="4211" customFormat="1" ht="16" customHeight="1" x14ac:dyDescent="0.2"/>
    <row r="4212" customFormat="1" ht="16" customHeight="1" x14ac:dyDescent="0.2"/>
    <row r="4213" customFormat="1" ht="16" customHeight="1" x14ac:dyDescent="0.2"/>
    <row r="4214" customFormat="1" ht="16" customHeight="1" x14ac:dyDescent="0.2"/>
    <row r="4215" customFormat="1" ht="16" customHeight="1" x14ac:dyDescent="0.2"/>
    <row r="4216" customFormat="1" ht="16" customHeight="1" x14ac:dyDescent="0.2"/>
    <row r="4217" customFormat="1" ht="16" customHeight="1" x14ac:dyDescent="0.2"/>
    <row r="4218" customFormat="1" ht="16" customHeight="1" x14ac:dyDescent="0.2"/>
    <row r="4219" customFormat="1" ht="16" customHeight="1" x14ac:dyDescent="0.2"/>
    <row r="4220" customFormat="1" ht="16" customHeight="1" x14ac:dyDescent="0.2"/>
    <row r="4221" customFormat="1" ht="16" customHeight="1" x14ac:dyDescent="0.2"/>
    <row r="4222" customFormat="1" ht="16" customHeight="1" x14ac:dyDescent="0.2"/>
    <row r="4223" customFormat="1" ht="16" customHeight="1" x14ac:dyDescent="0.2"/>
    <row r="4224" customFormat="1" ht="16" customHeight="1" x14ac:dyDescent="0.2"/>
    <row r="4225" customFormat="1" ht="16" customHeight="1" x14ac:dyDescent="0.2"/>
    <row r="4226" customFormat="1" ht="16" customHeight="1" x14ac:dyDescent="0.2"/>
    <row r="4227" customFormat="1" ht="16" customHeight="1" x14ac:dyDescent="0.2"/>
    <row r="4228" customFormat="1" ht="16" customHeight="1" x14ac:dyDescent="0.2"/>
    <row r="4229" customFormat="1" ht="16" customHeight="1" x14ac:dyDescent="0.2"/>
    <row r="4230" customFormat="1" ht="16" customHeight="1" x14ac:dyDescent="0.2"/>
    <row r="4231" customFormat="1" ht="16" customHeight="1" x14ac:dyDescent="0.2"/>
    <row r="4232" customFormat="1" ht="16" customHeight="1" x14ac:dyDescent="0.2"/>
    <row r="4233" customFormat="1" ht="16" customHeight="1" x14ac:dyDescent="0.2"/>
    <row r="4234" customFormat="1" ht="16" customHeight="1" x14ac:dyDescent="0.2"/>
    <row r="4235" customFormat="1" ht="16" customHeight="1" x14ac:dyDescent="0.2"/>
    <row r="4236" customFormat="1" ht="16" customHeight="1" x14ac:dyDescent="0.2"/>
    <row r="4237" customFormat="1" ht="16" customHeight="1" x14ac:dyDescent="0.2"/>
    <row r="4238" customFormat="1" ht="16" customHeight="1" x14ac:dyDescent="0.2"/>
    <row r="4239" customFormat="1" ht="16" customHeight="1" x14ac:dyDescent="0.2"/>
    <row r="4240" customFormat="1" ht="16" customHeight="1" x14ac:dyDescent="0.2"/>
    <row r="4241" customFormat="1" ht="16" customHeight="1" x14ac:dyDescent="0.2"/>
    <row r="4242" customFormat="1" ht="16" customHeight="1" x14ac:dyDescent="0.2"/>
    <row r="4243" customFormat="1" ht="16" customHeight="1" x14ac:dyDescent="0.2"/>
    <row r="4244" customFormat="1" ht="16" customHeight="1" x14ac:dyDescent="0.2"/>
    <row r="4245" customFormat="1" ht="16" customHeight="1" x14ac:dyDescent="0.2"/>
    <row r="4246" customFormat="1" ht="16" customHeight="1" x14ac:dyDescent="0.2"/>
    <row r="4247" customFormat="1" ht="16" customHeight="1" x14ac:dyDescent="0.2"/>
    <row r="4248" customFormat="1" ht="16" customHeight="1" x14ac:dyDescent="0.2"/>
    <row r="4249" customFormat="1" ht="16" customHeight="1" x14ac:dyDescent="0.2"/>
    <row r="4250" customFormat="1" ht="16" customHeight="1" x14ac:dyDescent="0.2"/>
    <row r="4251" customFormat="1" ht="16" customHeight="1" x14ac:dyDescent="0.2"/>
    <row r="4252" customFormat="1" ht="16" customHeight="1" x14ac:dyDescent="0.2"/>
    <row r="4253" customFormat="1" ht="16" customHeight="1" x14ac:dyDescent="0.2"/>
    <row r="4254" customFormat="1" ht="16" customHeight="1" x14ac:dyDescent="0.2"/>
    <row r="4255" customFormat="1" ht="16" customHeight="1" x14ac:dyDescent="0.2"/>
    <row r="4256" customFormat="1" ht="16" customHeight="1" x14ac:dyDescent="0.2"/>
    <row r="4257" customFormat="1" ht="16" customHeight="1" x14ac:dyDescent="0.2"/>
    <row r="4258" customFormat="1" ht="16" customHeight="1" x14ac:dyDescent="0.2"/>
    <row r="4259" customFormat="1" ht="16" customHeight="1" x14ac:dyDescent="0.2"/>
    <row r="4260" customFormat="1" ht="16" customHeight="1" x14ac:dyDescent="0.2"/>
    <row r="4261" customFormat="1" ht="16" customHeight="1" x14ac:dyDescent="0.2"/>
    <row r="4262" customFormat="1" ht="16" customHeight="1" x14ac:dyDescent="0.2"/>
    <row r="4263" customFormat="1" ht="16" customHeight="1" x14ac:dyDescent="0.2"/>
    <row r="4264" customFormat="1" ht="16" customHeight="1" x14ac:dyDescent="0.2"/>
    <row r="4265" customFormat="1" ht="16" customHeight="1" x14ac:dyDescent="0.2"/>
    <row r="4266" customFormat="1" ht="16" customHeight="1" x14ac:dyDescent="0.2"/>
    <row r="4267" customFormat="1" ht="16" customHeight="1" x14ac:dyDescent="0.2"/>
    <row r="4268" customFormat="1" ht="16" customHeight="1" x14ac:dyDescent="0.2"/>
    <row r="4269" customFormat="1" ht="16" customHeight="1" x14ac:dyDescent="0.2"/>
    <row r="4270" customFormat="1" ht="16" customHeight="1" x14ac:dyDescent="0.2"/>
    <row r="4271" customFormat="1" ht="16" customHeight="1" x14ac:dyDescent="0.2"/>
    <row r="4272" customFormat="1" ht="16" customHeight="1" x14ac:dyDescent="0.2"/>
    <row r="4273" customFormat="1" ht="16" customHeight="1" x14ac:dyDescent="0.2"/>
    <row r="4274" customFormat="1" ht="16" customHeight="1" x14ac:dyDescent="0.2"/>
    <row r="4275" customFormat="1" ht="16" customHeight="1" x14ac:dyDescent="0.2"/>
    <row r="4276" customFormat="1" ht="16" customHeight="1" x14ac:dyDescent="0.2"/>
    <row r="4277" customFormat="1" ht="16" customHeight="1" x14ac:dyDescent="0.2"/>
    <row r="4278" customFormat="1" ht="16" customHeight="1" x14ac:dyDescent="0.2"/>
    <row r="4279" customFormat="1" ht="16" customHeight="1" x14ac:dyDescent="0.2"/>
    <row r="4280" customFormat="1" ht="16" customHeight="1" x14ac:dyDescent="0.2"/>
    <row r="4281" customFormat="1" ht="16" customHeight="1" x14ac:dyDescent="0.2"/>
    <row r="4282" customFormat="1" ht="16" customHeight="1" x14ac:dyDescent="0.2"/>
    <row r="4283" customFormat="1" ht="16" customHeight="1" x14ac:dyDescent="0.2"/>
    <row r="4284" customFormat="1" ht="16" customHeight="1" x14ac:dyDescent="0.2"/>
    <row r="4285" customFormat="1" ht="16" customHeight="1" x14ac:dyDescent="0.2"/>
    <row r="4286" customFormat="1" ht="16" customHeight="1" x14ac:dyDescent="0.2"/>
    <row r="4287" customFormat="1" ht="16" customHeight="1" x14ac:dyDescent="0.2"/>
    <row r="4288" customFormat="1" ht="16" customHeight="1" x14ac:dyDescent="0.2"/>
    <row r="4289" customFormat="1" ht="16" customHeight="1" x14ac:dyDescent="0.2"/>
    <row r="4290" customFormat="1" ht="16" customHeight="1" x14ac:dyDescent="0.2"/>
    <row r="4291" customFormat="1" ht="16" customHeight="1" x14ac:dyDescent="0.2"/>
    <row r="4292" customFormat="1" ht="16" customHeight="1" x14ac:dyDescent="0.2"/>
    <row r="4293" customFormat="1" ht="16" customHeight="1" x14ac:dyDescent="0.2"/>
    <row r="4294" customFormat="1" ht="16" customHeight="1" x14ac:dyDescent="0.2"/>
    <row r="4295" customFormat="1" ht="16" customHeight="1" x14ac:dyDescent="0.2"/>
    <row r="4296" customFormat="1" ht="16" customHeight="1" x14ac:dyDescent="0.2"/>
    <row r="4297" customFormat="1" ht="16" customHeight="1" x14ac:dyDescent="0.2"/>
    <row r="4298" customFormat="1" ht="16" customHeight="1" x14ac:dyDescent="0.2"/>
    <row r="4299" customFormat="1" ht="16" customHeight="1" x14ac:dyDescent="0.2"/>
    <row r="4300" customFormat="1" ht="16" customHeight="1" x14ac:dyDescent="0.2"/>
    <row r="4301" customFormat="1" ht="16" customHeight="1" x14ac:dyDescent="0.2"/>
    <row r="4302" customFormat="1" ht="16" customHeight="1" x14ac:dyDescent="0.2"/>
    <row r="4303" customFormat="1" ht="16" customHeight="1" x14ac:dyDescent="0.2"/>
    <row r="4304" customFormat="1" ht="16" customHeight="1" x14ac:dyDescent="0.2"/>
    <row r="4305" customFormat="1" ht="16" customHeight="1" x14ac:dyDescent="0.2"/>
    <row r="4306" customFormat="1" ht="16" customHeight="1" x14ac:dyDescent="0.2"/>
    <row r="4307" customFormat="1" ht="16" customHeight="1" x14ac:dyDescent="0.2"/>
    <row r="4308" customFormat="1" ht="16" customHeight="1" x14ac:dyDescent="0.2"/>
    <row r="4309" customFormat="1" ht="16" customHeight="1" x14ac:dyDescent="0.2"/>
    <row r="4310" customFormat="1" ht="16" customHeight="1" x14ac:dyDescent="0.2"/>
    <row r="4311" customFormat="1" ht="16" customHeight="1" x14ac:dyDescent="0.2"/>
    <row r="4312" customFormat="1" ht="16" customHeight="1" x14ac:dyDescent="0.2"/>
    <row r="4313" customFormat="1" ht="16" customHeight="1" x14ac:dyDescent="0.2"/>
    <row r="4314" customFormat="1" ht="16" customHeight="1" x14ac:dyDescent="0.2"/>
    <row r="4315" customFormat="1" ht="16" customHeight="1" x14ac:dyDescent="0.2"/>
    <row r="4316" customFormat="1" ht="16" customHeight="1" x14ac:dyDescent="0.2"/>
    <row r="4317" customFormat="1" ht="16" customHeight="1" x14ac:dyDescent="0.2"/>
    <row r="4318" customFormat="1" ht="16" customHeight="1" x14ac:dyDescent="0.2"/>
    <row r="4319" customFormat="1" ht="16" customHeight="1" x14ac:dyDescent="0.2"/>
    <row r="4320" customFormat="1" ht="16" customHeight="1" x14ac:dyDescent="0.2"/>
    <row r="4321" customFormat="1" ht="16" customHeight="1" x14ac:dyDescent="0.2"/>
    <row r="4322" customFormat="1" ht="16" customHeight="1" x14ac:dyDescent="0.2"/>
    <row r="4323" customFormat="1" ht="16" customHeight="1" x14ac:dyDescent="0.2"/>
    <row r="4324" customFormat="1" ht="16" customHeight="1" x14ac:dyDescent="0.2"/>
    <row r="4325" customFormat="1" ht="16" customHeight="1" x14ac:dyDescent="0.2"/>
    <row r="4326" customFormat="1" ht="16" customHeight="1" x14ac:dyDescent="0.2"/>
    <row r="4327" customFormat="1" ht="16" customHeight="1" x14ac:dyDescent="0.2"/>
    <row r="4328" customFormat="1" ht="16" customHeight="1" x14ac:dyDescent="0.2"/>
    <row r="4329" customFormat="1" ht="16" customHeight="1" x14ac:dyDescent="0.2"/>
    <row r="4330" customFormat="1" ht="16" customHeight="1" x14ac:dyDescent="0.2"/>
    <row r="4331" customFormat="1" ht="16" customHeight="1" x14ac:dyDescent="0.2"/>
    <row r="4332" customFormat="1" ht="16" customHeight="1" x14ac:dyDescent="0.2"/>
    <row r="4333" customFormat="1" ht="16" customHeight="1" x14ac:dyDescent="0.2"/>
    <row r="4334" customFormat="1" ht="16" customHeight="1" x14ac:dyDescent="0.2"/>
    <row r="4335" customFormat="1" ht="16" customHeight="1" x14ac:dyDescent="0.2"/>
    <row r="4336" customFormat="1" ht="16" customHeight="1" x14ac:dyDescent="0.2"/>
    <row r="4337" customFormat="1" ht="16" customHeight="1" x14ac:dyDescent="0.2"/>
    <row r="4338" customFormat="1" ht="16" customHeight="1" x14ac:dyDescent="0.2"/>
    <row r="4339" customFormat="1" ht="16" customHeight="1" x14ac:dyDescent="0.2"/>
    <row r="4340" customFormat="1" ht="16" customHeight="1" x14ac:dyDescent="0.2"/>
    <row r="4341" customFormat="1" ht="16" customHeight="1" x14ac:dyDescent="0.2"/>
    <row r="4342" customFormat="1" ht="16" customHeight="1" x14ac:dyDescent="0.2"/>
    <row r="4343" customFormat="1" ht="16" customHeight="1" x14ac:dyDescent="0.2"/>
    <row r="4344" customFormat="1" ht="16" customHeight="1" x14ac:dyDescent="0.2"/>
    <row r="4345" customFormat="1" ht="16" customHeight="1" x14ac:dyDescent="0.2"/>
    <row r="4346" customFormat="1" ht="16" customHeight="1" x14ac:dyDescent="0.2"/>
    <row r="4347" customFormat="1" ht="16" customHeight="1" x14ac:dyDescent="0.2"/>
    <row r="4348" customFormat="1" ht="16" customHeight="1" x14ac:dyDescent="0.2"/>
    <row r="4349" customFormat="1" ht="16" customHeight="1" x14ac:dyDescent="0.2"/>
    <row r="4350" customFormat="1" ht="16" customHeight="1" x14ac:dyDescent="0.2"/>
    <row r="4351" customFormat="1" ht="16" customHeight="1" x14ac:dyDescent="0.2"/>
    <row r="4352" customFormat="1" ht="16" customHeight="1" x14ac:dyDescent="0.2"/>
    <row r="4353" customFormat="1" ht="16" customHeight="1" x14ac:dyDescent="0.2"/>
    <row r="4354" customFormat="1" ht="16" customHeight="1" x14ac:dyDescent="0.2"/>
    <row r="4355" customFormat="1" ht="16" customHeight="1" x14ac:dyDescent="0.2"/>
    <row r="4356" customFormat="1" ht="16" customHeight="1" x14ac:dyDescent="0.2"/>
    <row r="4357" customFormat="1" ht="16" customHeight="1" x14ac:dyDescent="0.2"/>
    <row r="4358" customFormat="1" ht="16" customHeight="1" x14ac:dyDescent="0.2"/>
    <row r="4359" customFormat="1" ht="16" customHeight="1" x14ac:dyDescent="0.2"/>
    <row r="4360" customFormat="1" ht="16" customHeight="1" x14ac:dyDescent="0.2"/>
    <row r="4361" customFormat="1" ht="16" customHeight="1" x14ac:dyDescent="0.2"/>
    <row r="4362" customFormat="1" ht="16" customHeight="1" x14ac:dyDescent="0.2"/>
    <row r="4363" customFormat="1" ht="16" customHeight="1" x14ac:dyDescent="0.2"/>
    <row r="4364" customFormat="1" ht="16" customHeight="1" x14ac:dyDescent="0.2"/>
    <row r="4365" customFormat="1" ht="16" customHeight="1" x14ac:dyDescent="0.2"/>
    <row r="4366" customFormat="1" ht="16" customHeight="1" x14ac:dyDescent="0.2"/>
    <row r="4367" customFormat="1" ht="16" customHeight="1" x14ac:dyDescent="0.2"/>
    <row r="4368" customFormat="1" ht="16" customHeight="1" x14ac:dyDescent="0.2"/>
    <row r="4369" customFormat="1" ht="16" customHeight="1" x14ac:dyDescent="0.2"/>
    <row r="4370" customFormat="1" ht="16" customHeight="1" x14ac:dyDescent="0.2"/>
    <row r="4371" customFormat="1" ht="16" customHeight="1" x14ac:dyDescent="0.2"/>
    <row r="4372" customFormat="1" ht="16" customHeight="1" x14ac:dyDescent="0.2"/>
    <row r="4373" customFormat="1" ht="16" customHeight="1" x14ac:dyDescent="0.2"/>
    <row r="4374" customFormat="1" ht="16" customHeight="1" x14ac:dyDescent="0.2"/>
    <row r="4375" customFormat="1" ht="16" customHeight="1" x14ac:dyDescent="0.2"/>
    <row r="4376" customFormat="1" ht="16" customHeight="1" x14ac:dyDescent="0.2"/>
    <row r="4377" customFormat="1" ht="16" customHeight="1" x14ac:dyDescent="0.2"/>
    <row r="4378" customFormat="1" ht="16" customHeight="1" x14ac:dyDescent="0.2"/>
    <row r="4379" customFormat="1" ht="16" customHeight="1" x14ac:dyDescent="0.2"/>
    <row r="4380" customFormat="1" ht="16" customHeight="1" x14ac:dyDescent="0.2"/>
    <row r="4381" customFormat="1" ht="16" customHeight="1" x14ac:dyDescent="0.2"/>
    <row r="4382" customFormat="1" ht="16" customHeight="1" x14ac:dyDescent="0.2"/>
    <row r="4383" customFormat="1" ht="16" customHeight="1" x14ac:dyDescent="0.2"/>
    <row r="4384" customFormat="1" ht="16" customHeight="1" x14ac:dyDescent="0.2"/>
    <row r="4385" customFormat="1" ht="16" customHeight="1" x14ac:dyDescent="0.2"/>
    <row r="4386" customFormat="1" ht="16" customHeight="1" x14ac:dyDescent="0.2"/>
    <row r="4387" customFormat="1" ht="16" customHeight="1" x14ac:dyDescent="0.2"/>
    <row r="4388" customFormat="1" ht="16" customHeight="1" x14ac:dyDescent="0.2"/>
    <row r="4389" customFormat="1" ht="16" customHeight="1" x14ac:dyDescent="0.2"/>
    <row r="4390" customFormat="1" ht="16" customHeight="1" x14ac:dyDescent="0.2"/>
    <row r="4391" customFormat="1" ht="16" customHeight="1" x14ac:dyDescent="0.2"/>
    <row r="4392" customFormat="1" ht="16" customHeight="1" x14ac:dyDescent="0.2"/>
    <row r="4393" customFormat="1" ht="16" customHeight="1" x14ac:dyDescent="0.2"/>
    <row r="4394" customFormat="1" ht="16" customHeight="1" x14ac:dyDescent="0.2"/>
    <row r="4395" customFormat="1" ht="16" customHeight="1" x14ac:dyDescent="0.2"/>
    <row r="4396" customFormat="1" ht="16" customHeight="1" x14ac:dyDescent="0.2"/>
    <row r="4397" customFormat="1" ht="16" customHeight="1" x14ac:dyDescent="0.2"/>
    <row r="4398" customFormat="1" ht="16" customHeight="1" x14ac:dyDescent="0.2"/>
    <row r="4399" customFormat="1" ht="16" customHeight="1" x14ac:dyDescent="0.2"/>
    <row r="4400" customFormat="1" ht="16" customHeight="1" x14ac:dyDescent="0.2"/>
    <row r="4401" customFormat="1" ht="16" customHeight="1" x14ac:dyDescent="0.2"/>
    <row r="4402" customFormat="1" ht="16" customHeight="1" x14ac:dyDescent="0.2"/>
    <row r="4403" customFormat="1" ht="16" customHeight="1" x14ac:dyDescent="0.2"/>
    <row r="4404" customFormat="1" ht="16" customHeight="1" x14ac:dyDescent="0.2"/>
    <row r="4405" customFormat="1" ht="16" customHeight="1" x14ac:dyDescent="0.2"/>
    <row r="4406" customFormat="1" ht="16" customHeight="1" x14ac:dyDescent="0.2"/>
    <row r="4407" customFormat="1" ht="16" customHeight="1" x14ac:dyDescent="0.2"/>
    <row r="4408" customFormat="1" ht="16" customHeight="1" x14ac:dyDescent="0.2"/>
    <row r="4409" customFormat="1" ht="16" customHeight="1" x14ac:dyDescent="0.2"/>
    <row r="4410" customFormat="1" ht="16" customHeight="1" x14ac:dyDescent="0.2"/>
    <row r="4411" customFormat="1" ht="16" customHeight="1" x14ac:dyDescent="0.2"/>
    <row r="4412" customFormat="1" ht="16" customHeight="1" x14ac:dyDescent="0.2"/>
    <row r="4413" customFormat="1" ht="16" customHeight="1" x14ac:dyDescent="0.2"/>
    <row r="4414" customFormat="1" ht="16" customHeight="1" x14ac:dyDescent="0.2"/>
    <row r="4415" customFormat="1" ht="16" customHeight="1" x14ac:dyDescent="0.2"/>
    <row r="4416" customFormat="1" ht="16" customHeight="1" x14ac:dyDescent="0.2"/>
    <row r="4417" customFormat="1" ht="16" customHeight="1" x14ac:dyDescent="0.2"/>
    <row r="4418" customFormat="1" ht="16" customHeight="1" x14ac:dyDescent="0.2"/>
    <row r="4419" customFormat="1" ht="16" customHeight="1" x14ac:dyDescent="0.2"/>
    <row r="4420" customFormat="1" ht="16" customHeight="1" x14ac:dyDescent="0.2"/>
    <row r="4421" customFormat="1" ht="16" customHeight="1" x14ac:dyDescent="0.2"/>
    <row r="4422" customFormat="1" ht="16" customHeight="1" x14ac:dyDescent="0.2"/>
    <row r="4423" customFormat="1" ht="16" customHeight="1" x14ac:dyDescent="0.2"/>
    <row r="4424" customFormat="1" ht="16" customHeight="1" x14ac:dyDescent="0.2"/>
    <row r="4425" customFormat="1" ht="16" customHeight="1" x14ac:dyDescent="0.2"/>
    <row r="4426" customFormat="1" ht="16" customHeight="1" x14ac:dyDescent="0.2"/>
    <row r="4427" customFormat="1" ht="16" customHeight="1" x14ac:dyDescent="0.2"/>
    <row r="4428" customFormat="1" ht="16" customHeight="1" x14ac:dyDescent="0.2"/>
    <row r="4429" customFormat="1" ht="16" customHeight="1" x14ac:dyDescent="0.2"/>
    <row r="4430" customFormat="1" ht="16" customHeight="1" x14ac:dyDescent="0.2"/>
    <row r="4431" customFormat="1" ht="16" customHeight="1" x14ac:dyDescent="0.2"/>
    <row r="4432" customFormat="1" ht="16" customHeight="1" x14ac:dyDescent="0.2"/>
    <row r="4433" customFormat="1" ht="16" customHeight="1" x14ac:dyDescent="0.2"/>
    <row r="4434" customFormat="1" ht="16" customHeight="1" x14ac:dyDescent="0.2"/>
    <row r="4435" customFormat="1" ht="16" customHeight="1" x14ac:dyDescent="0.2"/>
    <row r="4436" customFormat="1" ht="16" customHeight="1" x14ac:dyDescent="0.2"/>
    <row r="4437" customFormat="1" ht="16" customHeight="1" x14ac:dyDescent="0.2"/>
    <row r="4438" customFormat="1" ht="16" customHeight="1" x14ac:dyDescent="0.2"/>
    <row r="4439" customFormat="1" ht="16" customHeight="1" x14ac:dyDescent="0.2"/>
    <row r="4440" customFormat="1" ht="16" customHeight="1" x14ac:dyDescent="0.2"/>
    <row r="4441" customFormat="1" ht="16" customHeight="1" x14ac:dyDescent="0.2"/>
    <row r="4442" customFormat="1" ht="16" customHeight="1" x14ac:dyDescent="0.2"/>
    <row r="4443" customFormat="1" ht="16" customHeight="1" x14ac:dyDescent="0.2"/>
    <row r="4444" customFormat="1" ht="16" customHeight="1" x14ac:dyDescent="0.2"/>
    <row r="4445" customFormat="1" ht="16" customHeight="1" x14ac:dyDescent="0.2"/>
    <row r="4446" customFormat="1" ht="16" customHeight="1" x14ac:dyDescent="0.2"/>
    <row r="4447" customFormat="1" ht="16" customHeight="1" x14ac:dyDescent="0.2"/>
    <row r="4448" customFormat="1" ht="16" customHeight="1" x14ac:dyDescent="0.2"/>
    <row r="4449" customFormat="1" ht="16" customHeight="1" x14ac:dyDescent="0.2"/>
    <row r="4450" customFormat="1" ht="16" customHeight="1" x14ac:dyDescent="0.2"/>
    <row r="4451" customFormat="1" ht="16" customHeight="1" x14ac:dyDescent="0.2"/>
    <row r="4452" customFormat="1" ht="16" customHeight="1" x14ac:dyDescent="0.2"/>
    <row r="4453" customFormat="1" ht="16" customHeight="1" x14ac:dyDescent="0.2"/>
    <row r="4454" customFormat="1" ht="16" customHeight="1" x14ac:dyDescent="0.2"/>
    <row r="4455" customFormat="1" ht="16" customHeight="1" x14ac:dyDescent="0.2"/>
    <row r="4456" customFormat="1" ht="16" customHeight="1" x14ac:dyDescent="0.2"/>
    <row r="4457" customFormat="1" ht="16" customHeight="1" x14ac:dyDescent="0.2"/>
    <row r="4458" customFormat="1" ht="16" customHeight="1" x14ac:dyDescent="0.2"/>
    <row r="4459" customFormat="1" ht="16" customHeight="1" x14ac:dyDescent="0.2"/>
    <row r="4460" customFormat="1" ht="16" customHeight="1" x14ac:dyDescent="0.2"/>
    <row r="4461" customFormat="1" ht="16" customHeight="1" x14ac:dyDescent="0.2"/>
    <row r="4462" customFormat="1" ht="16" customHeight="1" x14ac:dyDescent="0.2"/>
    <row r="4463" customFormat="1" ht="16" customHeight="1" x14ac:dyDescent="0.2"/>
    <row r="4464" customFormat="1" ht="16" customHeight="1" x14ac:dyDescent="0.2"/>
    <row r="4465" customFormat="1" ht="16" customHeight="1" x14ac:dyDescent="0.2"/>
    <row r="4466" customFormat="1" ht="16" customHeight="1" x14ac:dyDescent="0.2"/>
    <row r="4467" customFormat="1" ht="16" customHeight="1" x14ac:dyDescent="0.2"/>
    <row r="4468" customFormat="1" ht="16" customHeight="1" x14ac:dyDescent="0.2"/>
    <row r="4469" customFormat="1" ht="16" customHeight="1" x14ac:dyDescent="0.2"/>
    <row r="4470" customFormat="1" ht="16" customHeight="1" x14ac:dyDescent="0.2"/>
    <row r="4471" customFormat="1" ht="16" customHeight="1" x14ac:dyDescent="0.2"/>
    <row r="4472" customFormat="1" ht="16" customHeight="1" x14ac:dyDescent="0.2"/>
    <row r="4473" customFormat="1" ht="16" customHeight="1" x14ac:dyDescent="0.2"/>
    <row r="4474" customFormat="1" ht="16" customHeight="1" x14ac:dyDescent="0.2"/>
    <row r="4475" customFormat="1" ht="16" customHeight="1" x14ac:dyDescent="0.2"/>
    <row r="4476" customFormat="1" ht="16" customHeight="1" x14ac:dyDescent="0.2"/>
    <row r="4477" customFormat="1" ht="16" customHeight="1" x14ac:dyDescent="0.2"/>
    <row r="4478" customFormat="1" ht="16" customHeight="1" x14ac:dyDescent="0.2"/>
    <row r="4479" customFormat="1" ht="16" customHeight="1" x14ac:dyDescent="0.2"/>
    <row r="4480" customFormat="1" ht="16" customHeight="1" x14ac:dyDescent="0.2"/>
    <row r="4481" customFormat="1" ht="16" customHeight="1" x14ac:dyDescent="0.2"/>
    <row r="4482" customFormat="1" ht="16" customHeight="1" x14ac:dyDescent="0.2"/>
    <row r="4483" customFormat="1" ht="16" customHeight="1" x14ac:dyDescent="0.2"/>
    <row r="4484" customFormat="1" ht="16" customHeight="1" x14ac:dyDescent="0.2"/>
    <row r="4485" customFormat="1" ht="16" customHeight="1" x14ac:dyDescent="0.2"/>
    <row r="4486" customFormat="1" ht="16" customHeight="1" x14ac:dyDescent="0.2"/>
    <row r="4487" customFormat="1" ht="16" customHeight="1" x14ac:dyDescent="0.2"/>
    <row r="4488" customFormat="1" ht="16" customHeight="1" x14ac:dyDescent="0.2"/>
    <row r="4489" customFormat="1" ht="16" customHeight="1" x14ac:dyDescent="0.2"/>
    <row r="4490" customFormat="1" ht="16" customHeight="1" x14ac:dyDescent="0.2"/>
    <row r="4491" customFormat="1" ht="16" customHeight="1" x14ac:dyDescent="0.2"/>
    <row r="4492" customFormat="1" ht="16" customHeight="1" x14ac:dyDescent="0.2"/>
    <row r="4493" customFormat="1" ht="16" customHeight="1" x14ac:dyDescent="0.2"/>
    <row r="4494" customFormat="1" ht="16" customHeight="1" x14ac:dyDescent="0.2"/>
    <row r="4495" customFormat="1" ht="16" customHeight="1" x14ac:dyDescent="0.2"/>
    <row r="4496" customFormat="1" ht="16" customHeight="1" x14ac:dyDescent="0.2"/>
    <row r="4497" customFormat="1" ht="16" customHeight="1" x14ac:dyDescent="0.2"/>
    <row r="4498" customFormat="1" ht="16" customHeight="1" x14ac:dyDescent="0.2"/>
    <row r="4499" customFormat="1" ht="16" customHeight="1" x14ac:dyDescent="0.2"/>
    <row r="4500" customFormat="1" ht="16" customHeight="1" x14ac:dyDescent="0.2"/>
    <row r="4501" customFormat="1" ht="16" customHeight="1" x14ac:dyDescent="0.2"/>
    <row r="4502" customFormat="1" ht="16" customHeight="1" x14ac:dyDescent="0.2"/>
    <row r="4503" customFormat="1" ht="16" customHeight="1" x14ac:dyDescent="0.2"/>
    <row r="4504" customFormat="1" ht="16" customHeight="1" x14ac:dyDescent="0.2"/>
    <row r="4505" customFormat="1" ht="16" customHeight="1" x14ac:dyDescent="0.2"/>
    <row r="4506" customFormat="1" ht="16" customHeight="1" x14ac:dyDescent="0.2"/>
    <row r="4507" customFormat="1" ht="16" customHeight="1" x14ac:dyDescent="0.2"/>
    <row r="4508" customFormat="1" ht="16" customHeight="1" x14ac:dyDescent="0.2"/>
    <row r="4509" customFormat="1" ht="16" customHeight="1" x14ac:dyDescent="0.2"/>
    <row r="4510" customFormat="1" ht="16" customHeight="1" x14ac:dyDescent="0.2"/>
    <row r="4511" customFormat="1" ht="16" customHeight="1" x14ac:dyDescent="0.2"/>
    <row r="4512" customFormat="1" ht="16" customHeight="1" x14ac:dyDescent="0.2"/>
    <row r="4513" customFormat="1" ht="16" customHeight="1" x14ac:dyDescent="0.2"/>
    <row r="4514" customFormat="1" ht="16" customHeight="1" x14ac:dyDescent="0.2"/>
    <row r="4515" customFormat="1" ht="16" customHeight="1" x14ac:dyDescent="0.2"/>
    <row r="4516" customFormat="1" ht="16" customHeight="1" x14ac:dyDescent="0.2"/>
    <row r="4517" customFormat="1" ht="16" customHeight="1" x14ac:dyDescent="0.2"/>
    <row r="4518" customFormat="1" ht="16" customHeight="1" x14ac:dyDescent="0.2"/>
    <row r="4519" customFormat="1" ht="16" customHeight="1" x14ac:dyDescent="0.2"/>
    <row r="4520" customFormat="1" ht="16" customHeight="1" x14ac:dyDescent="0.2"/>
    <row r="4521" customFormat="1" ht="16" customHeight="1" x14ac:dyDescent="0.2"/>
    <row r="4522" customFormat="1" ht="16" customHeight="1" x14ac:dyDescent="0.2"/>
    <row r="4523" customFormat="1" ht="16" customHeight="1" x14ac:dyDescent="0.2"/>
    <row r="4524" customFormat="1" ht="16" customHeight="1" x14ac:dyDescent="0.2"/>
    <row r="4525" customFormat="1" ht="16" customHeight="1" x14ac:dyDescent="0.2"/>
    <row r="4526" customFormat="1" ht="16" customHeight="1" x14ac:dyDescent="0.2"/>
    <row r="4527" customFormat="1" ht="16" customHeight="1" x14ac:dyDescent="0.2"/>
    <row r="4528" customFormat="1" ht="16" customHeight="1" x14ac:dyDescent="0.2"/>
    <row r="4529" customFormat="1" ht="16" customHeight="1" x14ac:dyDescent="0.2"/>
    <row r="4530" customFormat="1" ht="16" customHeight="1" x14ac:dyDescent="0.2"/>
    <row r="4531" customFormat="1" ht="16" customHeight="1" x14ac:dyDescent="0.2"/>
    <row r="4532" customFormat="1" ht="16" customHeight="1" x14ac:dyDescent="0.2"/>
    <row r="4533" customFormat="1" ht="16" customHeight="1" x14ac:dyDescent="0.2"/>
    <row r="4534" customFormat="1" ht="16" customHeight="1" x14ac:dyDescent="0.2"/>
    <row r="4535" customFormat="1" ht="16" customHeight="1" x14ac:dyDescent="0.2"/>
    <row r="4536" customFormat="1" ht="16" customHeight="1" x14ac:dyDescent="0.2"/>
    <row r="4537" customFormat="1" ht="16" customHeight="1" x14ac:dyDescent="0.2"/>
    <row r="4538" customFormat="1" ht="16" customHeight="1" x14ac:dyDescent="0.2"/>
    <row r="4539" customFormat="1" ht="16" customHeight="1" x14ac:dyDescent="0.2"/>
    <row r="4540" customFormat="1" ht="16" customHeight="1" x14ac:dyDescent="0.2"/>
    <row r="4541" customFormat="1" ht="16" customHeight="1" x14ac:dyDescent="0.2"/>
    <row r="4542" customFormat="1" ht="16" customHeight="1" x14ac:dyDescent="0.2"/>
    <row r="4543" customFormat="1" ht="16" customHeight="1" x14ac:dyDescent="0.2"/>
    <row r="4544" customFormat="1" ht="16" customHeight="1" x14ac:dyDescent="0.2"/>
    <row r="4545" customFormat="1" ht="16" customHeight="1" x14ac:dyDescent="0.2"/>
    <row r="4546" customFormat="1" ht="16" customHeight="1" x14ac:dyDescent="0.2"/>
    <row r="4547" customFormat="1" ht="16" customHeight="1" x14ac:dyDescent="0.2"/>
    <row r="4548" customFormat="1" ht="16" customHeight="1" x14ac:dyDescent="0.2"/>
    <row r="4549" customFormat="1" ht="16" customHeight="1" x14ac:dyDescent="0.2"/>
    <row r="4550" customFormat="1" ht="16" customHeight="1" x14ac:dyDescent="0.2"/>
    <row r="4551" customFormat="1" ht="16" customHeight="1" x14ac:dyDescent="0.2"/>
    <row r="4552" customFormat="1" ht="16" customHeight="1" x14ac:dyDescent="0.2"/>
    <row r="4553" customFormat="1" ht="16" customHeight="1" x14ac:dyDescent="0.2"/>
    <row r="4554" customFormat="1" ht="16" customHeight="1" x14ac:dyDescent="0.2"/>
    <row r="4555" customFormat="1" ht="16" customHeight="1" x14ac:dyDescent="0.2"/>
    <row r="4556" customFormat="1" ht="16" customHeight="1" x14ac:dyDescent="0.2"/>
    <row r="4557" customFormat="1" ht="16" customHeight="1" x14ac:dyDescent="0.2"/>
    <row r="4558" customFormat="1" ht="16" customHeight="1" x14ac:dyDescent="0.2"/>
    <row r="4559" customFormat="1" ht="16" customHeight="1" x14ac:dyDescent="0.2"/>
    <row r="4560" customFormat="1" ht="16" customHeight="1" x14ac:dyDescent="0.2"/>
    <row r="4561" customFormat="1" ht="16" customHeight="1" x14ac:dyDescent="0.2"/>
    <row r="4562" customFormat="1" ht="16" customHeight="1" x14ac:dyDescent="0.2"/>
    <row r="4563" customFormat="1" ht="16" customHeight="1" x14ac:dyDescent="0.2"/>
    <row r="4564" customFormat="1" ht="16" customHeight="1" x14ac:dyDescent="0.2"/>
    <row r="4565" customFormat="1" ht="16" customHeight="1" x14ac:dyDescent="0.2"/>
    <row r="4566" customFormat="1" ht="16" customHeight="1" x14ac:dyDescent="0.2"/>
    <row r="4567" customFormat="1" ht="16" customHeight="1" x14ac:dyDescent="0.2"/>
    <row r="4568" customFormat="1" ht="16" customHeight="1" x14ac:dyDescent="0.2"/>
    <row r="4569" customFormat="1" ht="16" customHeight="1" x14ac:dyDescent="0.2"/>
    <row r="4570" customFormat="1" ht="16" customHeight="1" x14ac:dyDescent="0.2"/>
    <row r="4571" customFormat="1" ht="16" customHeight="1" x14ac:dyDescent="0.2"/>
    <row r="4572" customFormat="1" ht="16" customHeight="1" x14ac:dyDescent="0.2"/>
    <row r="4573" customFormat="1" ht="16" customHeight="1" x14ac:dyDescent="0.2"/>
    <row r="4574" customFormat="1" ht="16" customHeight="1" x14ac:dyDescent="0.2"/>
    <row r="4575" customFormat="1" ht="16" customHeight="1" x14ac:dyDescent="0.2"/>
    <row r="4576" customFormat="1" ht="16" customHeight="1" x14ac:dyDescent="0.2"/>
    <row r="4577" customFormat="1" ht="16" customHeight="1" x14ac:dyDescent="0.2"/>
    <row r="4578" customFormat="1" ht="16" customHeight="1" x14ac:dyDescent="0.2"/>
    <row r="4579" customFormat="1" ht="16" customHeight="1" x14ac:dyDescent="0.2"/>
    <row r="4580" customFormat="1" ht="16" customHeight="1" x14ac:dyDescent="0.2"/>
    <row r="4581" customFormat="1" ht="16" customHeight="1" x14ac:dyDescent="0.2"/>
    <row r="4582" customFormat="1" ht="16" customHeight="1" x14ac:dyDescent="0.2"/>
    <row r="4583" customFormat="1" ht="16" customHeight="1" x14ac:dyDescent="0.2"/>
    <row r="4584" customFormat="1" ht="16" customHeight="1" x14ac:dyDescent="0.2"/>
    <row r="4585" customFormat="1" ht="16" customHeight="1" x14ac:dyDescent="0.2"/>
    <row r="4586" customFormat="1" ht="16" customHeight="1" x14ac:dyDescent="0.2"/>
    <row r="4587" customFormat="1" ht="16" customHeight="1" x14ac:dyDescent="0.2"/>
    <row r="4588" customFormat="1" ht="16" customHeight="1" x14ac:dyDescent="0.2"/>
    <row r="4589" customFormat="1" ht="16" customHeight="1" x14ac:dyDescent="0.2"/>
    <row r="4590" customFormat="1" ht="16" customHeight="1" x14ac:dyDescent="0.2"/>
    <row r="4591" customFormat="1" ht="16" customHeight="1" x14ac:dyDescent="0.2"/>
    <row r="4592" customFormat="1" ht="16" customHeight="1" x14ac:dyDescent="0.2"/>
    <row r="4593" customFormat="1" ht="16" customHeight="1" x14ac:dyDescent="0.2"/>
    <row r="4594" customFormat="1" ht="16" customHeight="1" x14ac:dyDescent="0.2"/>
    <row r="4595" customFormat="1" ht="16" customHeight="1" x14ac:dyDescent="0.2"/>
    <row r="4596" customFormat="1" ht="16" customHeight="1" x14ac:dyDescent="0.2"/>
    <row r="4597" customFormat="1" ht="16" customHeight="1" x14ac:dyDescent="0.2"/>
    <row r="4598" customFormat="1" ht="16" customHeight="1" x14ac:dyDescent="0.2"/>
    <row r="4599" customFormat="1" ht="16" customHeight="1" x14ac:dyDescent="0.2"/>
    <row r="4600" customFormat="1" ht="16" customHeight="1" x14ac:dyDescent="0.2"/>
    <row r="4601" customFormat="1" ht="16" customHeight="1" x14ac:dyDescent="0.2"/>
    <row r="4602" customFormat="1" ht="16" customHeight="1" x14ac:dyDescent="0.2"/>
    <row r="4603" customFormat="1" ht="16" customHeight="1" x14ac:dyDescent="0.2"/>
    <row r="4604" customFormat="1" ht="16" customHeight="1" x14ac:dyDescent="0.2"/>
    <row r="4605" customFormat="1" ht="16" customHeight="1" x14ac:dyDescent="0.2"/>
    <row r="4606" customFormat="1" ht="16" customHeight="1" x14ac:dyDescent="0.2"/>
    <row r="4607" customFormat="1" ht="16" customHeight="1" x14ac:dyDescent="0.2"/>
    <row r="4608" customFormat="1" ht="16" customHeight="1" x14ac:dyDescent="0.2"/>
    <row r="4609" customFormat="1" ht="16" customHeight="1" x14ac:dyDescent="0.2"/>
    <row r="4610" customFormat="1" ht="16" customHeight="1" x14ac:dyDescent="0.2"/>
    <row r="4611" customFormat="1" ht="16" customHeight="1" x14ac:dyDescent="0.2"/>
    <row r="4612" customFormat="1" ht="16" customHeight="1" x14ac:dyDescent="0.2"/>
    <row r="4613" customFormat="1" ht="16" customHeight="1" x14ac:dyDescent="0.2"/>
    <row r="4614" customFormat="1" ht="16" customHeight="1" x14ac:dyDescent="0.2"/>
    <row r="4615" customFormat="1" ht="16" customHeight="1" x14ac:dyDescent="0.2"/>
    <row r="4616" customFormat="1" ht="16" customHeight="1" x14ac:dyDescent="0.2"/>
    <row r="4617" customFormat="1" ht="16" customHeight="1" x14ac:dyDescent="0.2"/>
    <row r="4618" customFormat="1" ht="16" customHeight="1" x14ac:dyDescent="0.2"/>
    <row r="4619" customFormat="1" ht="16" customHeight="1" x14ac:dyDescent="0.2"/>
    <row r="4620" customFormat="1" ht="16" customHeight="1" x14ac:dyDescent="0.2"/>
    <row r="4621" customFormat="1" ht="16" customHeight="1" x14ac:dyDescent="0.2"/>
    <row r="4622" customFormat="1" ht="16" customHeight="1" x14ac:dyDescent="0.2"/>
    <row r="4623" customFormat="1" ht="16" customHeight="1" x14ac:dyDescent="0.2"/>
    <row r="4624" customFormat="1" ht="16" customHeight="1" x14ac:dyDescent="0.2"/>
    <row r="4625" customFormat="1" ht="16" customHeight="1" x14ac:dyDescent="0.2"/>
    <row r="4626" customFormat="1" ht="16" customHeight="1" x14ac:dyDescent="0.2"/>
    <row r="4627" customFormat="1" ht="16" customHeight="1" x14ac:dyDescent="0.2"/>
    <row r="4628" customFormat="1" ht="16" customHeight="1" x14ac:dyDescent="0.2"/>
    <row r="4629" customFormat="1" ht="16" customHeight="1" x14ac:dyDescent="0.2"/>
    <row r="4630" customFormat="1" ht="16" customHeight="1" x14ac:dyDescent="0.2"/>
    <row r="4631" customFormat="1" ht="16" customHeight="1" x14ac:dyDescent="0.2"/>
    <row r="4632" customFormat="1" ht="16" customHeight="1" x14ac:dyDescent="0.2"/>
    <row r="4633" customFormat="1" ht="16" customHeight="1" x14ac:dyDescent="0.2"/>
    <row r="4634" customFormat="1" ht="16" customHeight="1" x14ac:dyDescent="0.2"/>
    <row r="4635" customFormat="1" ht="16" customHeight="1" x14ac:dyDescent="0.2"/>
    <row r="4636" customFormat="1" ht="16" customHeight="1" x14ac:dyDescent="0.2"/>
    <row r="4637" customFormat="1" ht="16" customHeight="1" x14ac:dyDescent="0.2"/>
    <row r="4638" customFormat="1" ht="16" customHeight="1" x14ac:dyDescent="0.2"/>
    <row r="4639" customFormat="1" ht="16" customHeight="1" x14ac:dyDescent="0.2"/>
    <row r="4640" customFormat="1" ht="16" customHeight="1" x14ac:dyDescent="0.2"/>
    <row r="4641" customFormat="1" ht="16" customHeight="1" x14ac:dyDescent="0.2"/>
    <row r="4642" customFormat="1" ht="16" customHeight="1" x14ac:dyDescent="0.2"/>
    <row r="4643" customFormat="1" ht="16" customHeight="1" x14ac:dyDescent="0.2"/>
    <row r="4644" customFormat="1" ht="16" customHeight="1" x14ac:dyDescent="0.2"/>
    <row r="4645" customFormat="1" ht="16" customHeight="1" x14ac:dyDescent="0.2"/>
    <row r="4646" customFormat="1" ht="16" customHeight="1" x14ac:dyDescent="0.2"/>
    <row r="4647" customFormat="1" ht="16" customHeight="1" x14ac:dyDescent="0.2"/>
    <row r="4648" customFormat="1" ht="16" customHeight="1" x14ac:dyDescent="0.2"/>
    <row r="4649" customFormat="1" ht="16" customHeight="1" x14ac:dyDescent="0.2"/>
    <row r="4650" customFormat="1" ht="16" customHeight="1" x14ac:dyDescent="0.2"/>
    <row r="4651" customFormat="1" ht="16" customHeight="1" x14ac:dyDescent="0.2"/>
    <row r="4652" customFormat="1" ht="16" customHeight="1" x14ac:dyDescent="0.2"/>
    <row r="4653" customFormat="1" ht="16" customHeight="1" x14ac:dyDescent="0.2"/>
    <row r="4654" customFormat="1" ht="16" customHeight="1" x14ac:dyDescent="0.2"/>
    <row r="4655" customFormat="1" ht="16" customHeight="1" x14ac:dyDescent="0.2"/>
    <row r="4656" customFormat="1" ht="16" customHeight="1" x14ac:dyDescent="0.2"/>
    <row r="4657" customFormat="1" ht="16" customHeight="1" x14ac:dyDescent="0.2"/>
    <row r="4658" customFormat="1" ht="16" customHeight="1" x14ac:dyDescent="0.2"/>
    <row r="4659" customFormat="1" ht="16" customHeight="1" x14ac:dyDescent="0.2"/>
    <row r="4660" customFormat="1" ht="16" customHeight="1" x14ac:dyDescent="0.2"/>
    <row r="4661" customFormat="1" ht="16" customHeight="1" x14ac:dyDescent="0.2"/>
    <row r="4662" customFormat="1" ht="16" customHeight="1" x14ac:dyDescent="0.2"/>
    <row r="4663" customFormat="1" ht="16" customHeight="1" x14ac:dyDescent="0.2"/>
    <row r="4664" customFormat="1" ht="16" customHeight="1" x14ac:dyDescent="0.2"/>
    <row r="4665" customFormat="1" ht="16" customHeight="1" x14ac:dyDescent="0.2"/>
    <row r="4666" customFormat="1" ht="16" customHeight="1" x14ac:dyDescent="0.2"/>
    <row r="4667" customFormat="1" ht="16" customHeight="1" x14ac:dyDescent="0.2"/>
    <row r="4668" customFormat="1" ht="16" customHeight="1" x14ac:dyDescent="0.2"/>
    <row r="4669" customFormat="1" ht="16" customHeight="1" x14ac:dyDescent="0.2"/>
    <row r="4670" customFormat="1" ht="16" customHeight="1" x14ac:dyDescent="0.2"/>
    <row r="4671" customFormat="1" ht="16" customHeight="1" x14ac:dyDescent="0.2"/>
    <row r="4672" customFormat="1" ht="16" customHeight="1" x14ac:dyDescent="0.2"/>
    <row r="4673" customFormat="1" ht="16" customHeight="1" x14ac:dyDescent="0.2"/>
    <row r="4674" customFormat="1" ht="16" customHeight="1" x14ac:dyDescent="0.2"/>
    <row r="4675" customFormat="1" ht="16" customHeight="1" x14ac:dyDescent="0.2"/>
    <row r="4676" customFormat="1" ht="16" customHeight="1" x14ac:dyDescent="0.2"/>
    <row r="4677" customFormat="1" ht="16" customHeight="1" x14ac:dyDescent="0.2"/>
    <row r="4678" customFormat="1" ht="16" customHeight="1" x14ac:dyDescent="0.2"/>
    <row r="4679" customFormat="1" ht="16" customHeight="1" x14ac:dyDescent="0.2"/>
    <row r="4680" customFormat="1" ht="16" customHeight="1" x14ac:dyDescent="0.2"/>
    <row r="4681" customFormat="1" ht="16" customHeight="1" x14ac:dyDescent="0.2"/>
    <row r="4682" customFormat="1" ht="16" customHeight="1" x14ac:dyDescent="0.2"/>
    <row r="4683" customFormat="1" ht="16" customHeight="1" x14ac:dyDescent="0.2"/>
    <row r="4684" customFormat="1" ht="16" customHeight="1" x14ac:dyDescent="0.2"/>
    <row r="4685" customFormat="1" ht="16" customHeight="1" x14ac:dyDescent="0.2"/>
    <row r="4686" customFormat="1" ht="16" customHeight="1" x14ac:dyDescent="0.2"/>
    <row r="4687" customFormat="1" ht="16" customHeight="1" x14ac:dyDescent="0.2"/>
    <row r="4688" customFormat="1" ht="16" customHeight="1" x14ac:dyDescent="0.2"/>
    <row r="4689" customFormat="1" ht="16" customHeight="1" x14ac:dyDescent="0.2"/>
    <row r="4690" customFormat="1" ht="16" customHeight="1" x14ac:dyDescent="0.2"/>
    <row r="4691" customFormat="1" ht="16" customHeight="1" x14ac:dyDescent="0.2"/>
    <row r="4692" customFormat="1" ht="16" customHeight="1" x14ac:dyDescent="0.2"/>
    <row r="4693" customFormat="1" ht="16" customHeight="1" x14ac:dyDescent="0.2"/>
    <row r="4694" customFormat="1" ht="16" customHeight="1" x14ac:dyDescent="0.2"/>
    <row r="4695" customFormat="1" ht="16" customHeight="1" x14ac:dyDescent="0.2"/>
    <row r="4696" customFormat="1" ht="16" customHeight="1" x14ac:dyDescent="0.2"/>
    <row r="4697" customFormat="1" ht="16" customHeight="1" x14ac:dyDescent="0.2"/>
    <row r="4698" customFormat="1" ht="16" customHeight="1" x14ac:dyDescent="0.2"/>
    <row r="4699" customFormat="1" ht="16" customHeight="1" x14ac:dyDescent="0.2"/>
    <row r="4700" customFormat="1" ht="16" customHeight="1" x14ac:dyDescent="0.2"/>
    <row r="4701" customFormat="1" ht="16" customHeight="1" x14ac:dyDescent="0.2"/>
    <row r="4702" customFormat="1" ht="16" customHeight="1" x14ac:dyDescent="0.2"/>
    <row r="4703" customFormat="1" ht="16" customHeight="1" x14ac:dyDescent="0.2"/>
    <row r="4704" customFormat="1" ht="16" customHeight="1" x14ac:dyDescent="0.2"/>
    <row r="4705" customFormat="1" ht="16" customHeight="1" x14ac:dyDescent="0.2"/>
    <row r="4706" customFormat="1" ht="16" customHeight="1" x14ac:dyDescent="0.2"/>
    <row r="4707" customFormat="1" ht="16" customHeight="1" x14ac:dyDescent="0.2"/>
    <row r="4708" customFormat="1" ht="16" customHeight="1" x14ac:dyDescent="0.2"/>
    <row r="4709" customFormat="1" ht="16" customHeight="1" x14ac:dyDescent="0.2"/>
    <row r="4710" customFormat="1" ht="16" customHeight="1" x14ac:dyDescent="0.2"/>
    <row r="4711" customFormat="1" ht="16" customHeight="1" x14ac:dyDescent="0.2"/>
    <row r="4712" customFormat="1" ht="16" customHeight="1" x14ac:dyDescent="0.2"/>
    <row r="4713" customFormat="1" ht="16" customHeight="1" x14ac:dyDescent="0.2"/>
    <row r="4714" customFormat="1" ht="16" customHeight="1" x14ac:dyDescent="0.2"/>
    <row r="4715" customFormat="1" ht="16" customHeight="1" x14ac:dyDescent="0.2"/>
    <row r="4716" customFormat="1" ht="16" customHeight="1" x14ac:dyDescent="0.2"/>
    <row r="4717" customFormat="1" ht="16" customHeight="1" x14ac:dyDescent="0.2"/>
    <row r="4718" customFormat="1" ht="16" customHeight="1" x14ac:dyDescent="0.2"/>
    <row r="4719" customFormat="1" ht="16" customHeight="1" x14ac:dyDescent="0.2"/>
    <row r="4720" customFormat="1" ht="16" customHeight="1" x14ac:dyDescent="0.2"/>
    <row r="4721" customFormat="1" ht="16" customHeight="1" x14ac:dyDescent="0.2"/>
    <row r="4722" customFormat="1" ht="16" customHeight="1" x14ac:dyDescent="0.2"/>
    <row r="4723" customFormat="1" ht="16" customHeight="1" x14ac:dyDescent="0.2"/>
    <row r="4724" customFormat="1" ht="16" customHeight="1" x14ac:dyDescent="0.2"/>
    <row r="4725" customFormat="1" ht="16" customHeight="1" x14ac:dyDescent="0.2"/>
    <row r="4726" customFormat="1" ht="16" customHeight="1" x14ac:dyDescent="0.2"/>
    <row r="4727" customFormat="1" ht="16" customHeight="1" x14ac:dyDescent="0.2"/>
    <row r="4728" customFormat="1" ht="16" customHeight="1" x14ac:dyDescent="0.2"/>
    <row r="4729" customFormat="1" ht="16" customHeight="1" x14ac:dyDescent="0.2"/>
    <row r="4730" customFormat="1" ht="16" customHeight="1" x14ac:dyDescent="0.2"/>
    <row r="4731" customFormat="1" ht="16" customHeight="1" x14ac:dyDescent="0.2"/>
    <row r="4732" customFormat="1" ht="16" customHeight="1" x14ac:dyDescent="0.2"/>
    <row r="4733" customFormat="1" ht="16" customHeight="1" x14ac:dyDescent="0.2"/>
    <row r="4734" customFormat="1" ht="16" customHeight="1" x14ac:dyDescent="0.2"/>
    <row r="4735" customFormat="1" ht="16" customHeight="1" x14ac:dyDescent="0.2"/>
    <row r="4736" customFormat="1" ht="16" customHeight="1" x14ac:dyDescent="0.2"/>
    <row r="4737" customFormat="1" ht="16" customHeight="1" x14ac:dyDescent="0.2"/>
    <row r="4738" customFormat="1" ht="16" customHeight="1" x14ac:dyDescent="0.2"/>
    <row r="4739" customFormat="1" ht="16" customHeight="1" x14ac:dyDescent="0.2"/>
    <row r="4740" customFormat="1" ht="16" customHeight="1" x14ac:dyDescent="0.2"/>
    <row r="4741" customFormat="1" ht="16" customHeight="1" x14ac:dyDescent="0.2"/>
    <row r="4742" customFormat="1" ht="16" customHeight="1" x14ac:dyDescent="0.2"/>
    <row r="4743" customFormat="1" ht="16" customHeight="1" x14ac:dyDescent="0.2"/>
    <row r="4744" customFormat="1" ht="16" customHeight="1" x14ac:dyDescent="0.2"/>
    <row r="4745" customFormat="1" ht="16" customHeight="1" x14ac:dyDescent="0.2"/>
    <row r="4746" customFormat="1" ht="16" customHeight="1" x14ac:dyDescent="0.2"/>
    <row r="4747" customFormat="1" ht="16" customHeight="1" x14ac:dyDescent="0.2"/>
    <row r="4748" customFormat="1" ht="16" customHeight="1" x14ac:dyDescent="0.2"/>
    <row r="4749" customFormat="1" ht="16" customHeight="1" x14ac:dyDescent="0.2"/>
    <row r="4750" customFormat="1" ht="16" customHeight="1" x14ac:dyDescent="0.2"/>
    <row r="4751" customFormat="1" ht="16" customHeight="1" x14ac:dyDescent="0.2"/>
    <row r="4752" customFormat="1" ht="16" customHeight="1" x14ac:dyDescent="0.2"/>
    <row r="4753" customFormat="1" ht="16" customHeight="1" x14ac:dyDescent="0.2"/>
    <row r="4754" customFormat="1" ht="16" customHeight="1" x14ac:dyDescent="0.2"/>
    <row r="4755" customFormat="1" ht="16" customHeight="1" x14ac:dyDescent="0.2"/>
    <row r="4756" customFormat="1" ht="16" customHeight="1" x14ac:dyDescent="0.2"/>
    <row r="4757" customFormat="1" ht="16" customHeight="1" x14ac:dyDescent="0.2"/>
    <row r="4758" customFormat="1" ht="16" customHeight="1" x14ac:dyDescent="0.2"/>
    <row r="4759" customFormat="1" ht="16" customHeight="1" x14ac:dyDescent="0.2"/>
    <row r="4760" customFormat="1" ht="16" customHeight="1" x14ac:dyDescent="0.2"/>
    <row r="4761" customFormat="1" ht="16" customHeight="1" x14ac:dyDescent="0.2"/>
    <row r="4762" customFormat="1" ht="16" customHeight="1" x14ac:dyDescent="0.2"/>
    <row r="4763" customFormat="1" ht="16" customHeight="1" x14ac:dyDescent="0.2"/>
    <row r="4764" customFormat="1" ht="16" customHeight="1" x14ac:dyDescent="0.2"/>
    <row r="4765" customFormat="1" ht="16" customHeight="1" x14ac:dyDescent="0.2"/>
    <row r="4766" customFormat="1" ht="16" customHeight="1" x14ac:dyDescent="0.2"/>
    <row r="4767" customFormat="1" ht="16" customHeight="1" x14ac:dyDescent="0.2"/>
    <row r="4768" customFormat="1" ht="16" customHeight="1" x14ac:dyDescent="0.2"/>
    <row r="4769" customFormat="1" ht="16" customHeight="1" x14ac:dyDescent="0.2"/>
    <row r="4770" customFormat="1" ht="16" customHeight="1" x14ac:dyDescent="0.2"/>
    <row r="4771" customFormat="1" ht="16" customHeight="1" x14ac:dyDescent="0.2"/>
    <row r="4772" customFormat="1" ht="16" customHeight="1" x14ac:dyDescent="0.2"/>
    <row r="4773" customFormat="1" ht="16" customHeight="1" x14ac:dyDescent="0.2"/>
    <row r="4774" customFormat="1" ht="16" customHeight="1" x14ac:dyDescent="0.2"/>
    <row r="4775" customFormat="1" ht="16" customHeight="1" x14ac:dyDescent="0.2"/>
    <row r="4776" customFormat="1" ht="16" customHeight="1" x14ac:dyDescent="0.2"/>
    <row r="4777" customFormat="1" ht="16" customHeight="1" x14ac:dyDescent="0.2"/>
    <row r="4778" customFormat="1" ht="16" customHeight="1" x14ac:dyDescent="0.2"/>
    <row r="4779" customFormat="1" ht="16" customHeight="1" x14ac:dyDescent="0.2"/>
    <row r="4780" customFormat="1" ht="16" customHeight="1" x14ac:dyDescent="0.2"/>
    <row r="4781" customFormat="1" ht="16" customHeight="1" x14ac:dyDescent="0.2"/>
    <row r="4782" customFormat="1" ht="16" customHeight="1" x14ac:dyDescent="0.2"/>
    <row r="4783" customFormat="1" ht="16" customHeight="1" x14ac:dyDescent="0.2"/>
    <row r="4784" customFormat="1" ht="16" customHeight="1" x14ac:dyDescent="0.2"/>
    <row r="4785" customFormat="1" ht="16" customHeight="1" x14ac:dyDescent="0.2"/>
    <row r="4786" customFormat="1" ht="16" customHeight="1" x14ac:dyDescent="0.2"/>
    <row r="4787" customFormat="1" ht="16" customHeight="1" x14ac:dyDescent="0.2"/>
    <row r="4788" customFormat="1" ht="16" customHeight="1" x14ac:dyDescent="0.2"/>
    <row r="4789" customFormat="1" ht="16" customHeight="1" x14ac:dyDescent="0.2"/>
    <row r="4790" customFormat="1" ht="16" customHeight="1" x14ac:dyDescent="0.2"/>
    <row r="4791" customFormat="1" ht="16" customHeight="1" x14ac:dyDescent="0.2"/>
    <row r="4792" customFormat="1" ht="16" customHeight="1" x14ac:dyDescent="0.2"/>
    <row r="4793" customFormat="1" ht="16" customHeight="1" x14ac:dyDescent="0.2"/>
    <row r="4794" customFormat="1" ht="16" customHeight="1" x14ac:dyDescent="0.2"/>
    <row r="4795" customFormat="1" ht="16" customHeight="1" x14ac:dyDescent="0.2"/>
    <row r="4796" customFormat="1" ht="16" customHeight="1" x14ac:dyDescent="0.2"/>
    <row r="4797" customFormat="1" ht="16" customHeight="1" x14ac:dyDescent="0.2"/>
    <row r="4798" customFormat="1" ht="16" customHeight="1" x14ac:dyDescent="0.2"/>
    <row r="4799" customFormat="1" ht="16" customHeight="1" x14ac:dyDescent="0.2"/>
    <row r="4800" customFormat="1" ht="16" customHeight="1" x14ac:dyDescent="0.2"/>
    <row r="4801" customFormat="1" ht="16" customHeight="1" x14ac:dyDescent="0.2"/>
    <row r="4802" customFormat="1" ht="16" customHeight="1" x14ac:dyDescent="0.2"/>
    <row r="4803" customFormat="1" ht="16" customHeight="1" x14ac:dyDescent="0.2"/>
    <row r="4804" customFormat="1" ht="16" customHeight="1" x14ac:dyDescent="0.2"/>
    <row r="4805" customFormat="1" ht="16" customHeight="1" x14ac:dyDescent="0.2"/>
    <row r="4806" customFormat="1" ht="16" customHeight="1" x14ac:dyDescent="0.2"/>
    <row r="4807" customFormat="1" ht="16" customHeight="1" x14ac:dyDescent="0.2"/>
    <row r="4808" customFormat="1" ht="16" customHeight="1" x14ac:dyDescent="0.2"/>
    <row r="4809" customFormat="1" ht="16" customHeight="1" x14ac:dyDescent="0.2"/>
    <row r="4810" customFormat="1" ht="16" customHeight="1" x14ac:dyDescent="0.2"/>
    <row r="4811" customFormat="1" ht="16" customHeight="1" x14ac:dyDescent="0.2"/>
    <row r="4812" customFormat="1" ht="16" customHeight="1" x14ac:dyDescent="0.2"/>
    <row r="4813" customFormat="1" ht="16" customHeight="1" x14ac:dyDescent="0.2"/>
    <row r="4814" customFormat="1" ht="16" customHeight="1" x14ac:dyDescent="0.2"/>
    <row r="4815" customFormat="1" ht="16" customHeight="1" x14ac:dyDescent="0.2"/>
    <row r="4816" customFormat="1" ht="16" customHeight="1" x14ac:dyDescent="0.2"/>
    <row r="4817" customFormat="1" ht="16" customHeight="1" x14ac:dyDescent="0.2"/>
    <row r="4818" customFormat="1" ht="16" customHeight="1" x14ac:dyDescent="0.2"/>
    <row r="4819" customFormat="1" ht="16" customHeight="1" x14ac:dyDescent="0.2"/>
    <row r="4820" customFormat="1" ht="16" customHeight="1" x14ac:dyDescent="0.2"/>
    <row r="4821" customFormat="1" ht="16" customHeight="1" x14ac:dyDescent="0.2"/>
    <row r="4822" customFormat="1" ht="16" customHeight="1" x14ac:dyDescent="0.2"/>
    <row r="4823" customFormat="1" ht="16" customHeight="1" x14ac:dyDescent="0.2"/>
    <row r="4824" customFormat="1" ht="16" customHeight="1" x14ac:dyDescent="0.2"/>
    <row r="4825" customFormat="1" ht="16" customHeight="1" x14ac:dyDescent="0.2"/>
    <row r="4826" customFormat="1" ht="16" customHeight="1" x14ac:dyDescent="0.2"/>
    <row r="4827" customFormat="1" ht="16" customHeight="1" x14ac:dyDescent="0.2"/>
    <row r="4828" customFormat="1" ht="16" customHeight="1" x14ac:dyDescent="0.2"/>
    <row r="4829" customFormat="1" ht="16" customHeight="1" x14ac:dyDescent="0.2"/>
    <row r="4830" customFormat="1" ht="16" customHeight="1" x14ac:dyDescent="0.2"/>
    <row r="4831" customFormat="1" ht="16" customHeight="1" x14ac:dyDescent="0.2"/>
    <row r="4832" customFormat="1" ht="16" customHeight="1" x14ac:dyDescent="0.2"/>
    <row r="4833" customFormat="1" ht="16" customHeight="1" x14ac:dyDescent="0.2"/>
    <row r="4834" customFormat="1" ht="16" customHeight="1" x14ac:dyDescent="0.2"/>
    <row r="4835" customFormat="1" ht="16" customHeight="1" x14ac:dyDescent="0.2"/>
    <row r="4836" customFormat="1" ht="16" customHeight="1" x14ac:dyDescent="0.2"/>
    <row r="4837" customFormat="1" ht="16" customHeight="1" x14ac:dyDescent="0.2"/>
    <row r="4838" customFormat="1" ht="16" customHeight="1" x14ac:dyDescent="0.2"/>
    <row r="4839" customFormat="1" ht="16" customHeight="1" x14ac:dyDescent="0.2"/>
    <row r="4840" customFormat="1" ht="16" customHeight="1" x14ac:dyDescent="0.2"/>
    <row r="4841" customFormat="1" ht="16" customHeight="1" x14ac:dyDescent="0.2"/>
    <row r="4842" customFormat="1" ht="16" customHeight="1" x14ac:dyDescent="0.2"/>
    <row r="4843" customFormat="1" ht="16" customHeight="1" x14ac:dyDescent="0.2"/>
    <row r="4844" customFormat="1" ht="16" customHeight="1" x14ac:dyDescent="0.2"/>
    <row r="4845" customFormat="1" ht="16" customHeight="1" x14ac:dyDescent="0.2"/>
    <row r="4846" customFormat="1" ht="16" customHeight="1" x14ac:dyDescent="0.2"/>
    <row r="4847" customFormat="1" ht="16" customHeight="1" x14ac:dyDescent="0.2"/>
    <row r="4848" customFormat="1" ht="16" customHeight="1" x14ac:dyDescent="0.2"/>
    <row r="4849" customFormat="1" ht="16" customHeight="1" x14ac:dyDescent="0.2"/>
    <row r="4850" customFormat="1" ht="16" customHeight="1" x14ac:dyDescent="0.2"/>
    <row r="4851" customFormat="1" ht="16" customHeight="1" x14ac:dyDescent="0.2"/>
    <row r="4852" customFormat="1" ht="16" customHeight="1" x14ac:dyDescent="0.2"/>
    <row r="4853" customFormat="1" ht="16" customHeight="1" x14ac:dyDescent="0.2"/>
    <row r="4854" customFormat="1" ht="16" customHeight="1" x14ac:dyDescent="0.2"/>
    <row r="4855" customFormat="1" ht="16" customHeight="1" x14ac:dyDescent="0.2"/>
    <row r="4856" customFormat="1" ht="16" customHeight="1" x14ac:dyDescent="0.2"/>
    <row r="4857" customFormat="1" ht="16" customHeight="1" x14ac:dyDescent="0.2"/>
    <row r="4858" customFormat="1" ht="16" customHeight="1" x14ac:dyDescent="0.2"/>
    <row r="4859" customFormat="1" ht="16" customHeight="1" x14ac:dyDescent="0.2"/>
    <row r="4860" customFormat="1" ht="16" customHeight="1" x14ac:dyDescent="0.2"/>
    <row r="4861" customFormat="1" ht="16" customHeight="1" x14ac:dyDescent="0.2"/>
    <row r="4862" customFormat="1" ht="16" customHeight="1" x14ac:dyDescent="0.2"/>
    <row r="4863" customFormat="1" ht="16" customHeight="1" x14ac:dyDescent="0.2"/>
    <row r="4864" customFormat="1" ht="16" customHeight="1" x14ac:dyDescent="0.2"/>
    <row r="4865" customFormat="1" ht="16" customHeight="1" x14ac:dyDescent="0.2"/>
    <row r="4866" customFormat="1" ht="16" customHeight="1" x14ac:dyDescent="0.2"/>
    <row r="4867" customFormat="1" ht="16" customHeight="1" x14ac:dyDescent="0.2"/>
    <row r="4868" customFormat="1" ht="16" customHeight="1" x14ac:dyDescent="0.2"/>
    <row r="4869" customFormat="1" ht="16" customHeight="1" x14ac:dyDescent="0.2"/>
    <row r="4870" customFormat="1" ht="16" customHeight="1" x14ac:dyDescent="0.2"/>
    <row r="4871" customFormat="1" ht="16" customHeight="1" x14ac:dyDescent="0.2"/>
    <row r="4872" customFormat="1" ht="16" customHeight="1" x14ac:dyDescent="0.2"/>
    <row r="4873" customFormat="1" ht="16" customHeight="1" x14ac:dyDescent="0.2"/>
    <row r="4874" customFormat="1" ht="16" customHeight="1" x14ac:dyDescent="0.2"/>
    <row r="4875" customFormat="1" ht="16" customHeight="1" x14ac:dyDescent="0.2"/>
    <row r="4876" customFormat="1" ht="16" customHeight="1" x14ac:dyDescent="0.2"/>
    <row r="4877" customFormat="1" ht="16" customHeight="1" x14ac:dyDescent="0.2"/>
    <row r="4878" customFormat="1" ht="16" customHeight="1" x14ac:dyDescent="0.2"/>
    <row r="4879" customFormat="1" ht="16" customHeight="1" x14ac:dyDescent="0.2"/>
    <row r="4880" customFormat="1" ht="16" customHeight="1" x14ac:dyDescent="0.2"/>
    <row r="4881" customFormat="1" ht="16" customHeight="1" x14ac:dyDescent="0.2"/>
    <row r="4882" customFormat="1" ht="16" customHeight="1" x14ac:dyDescent="0.2"/>
    <row r="4883" customFormat="1" ht="16" customHeight="1" x14ac:dyDescent="0.2"/>
    <row r="4884" customFormat="1" ht="16" customHeight="1" x14ac:dyDescent="0.2"/>
    <row r="4885" customFormat="1" ht="16" customHeight="1" x14ac:dyDescent="0.2"/>
    <row r="4886" customFormat="1" ht="16" customHeight="1" x14ac:dyDescent="0.2"/>
    <row r="4887" customFormat="1" ht="16" customHeight="1" x14ac:dyDescent="0.2"/>
    <row r="4888" customFormat="1" ht="16" customHeight="1" x14ac:dyDescent="0.2"/>
    <row r="4889" customFormat="1" ht="16" customHeight="1" x14ac:dyDescent="0.2"/>
    <row r="4890" customFormat="1" ht="16" customHeight="1" x14ac:dyDescent="0.2"/>
    <row r="4891" customFormat="1" ht="16" customHeight="1" x14ac:dyDescent="0.2"/>
    <row r="4892" customFormat="1" ht="16" customHeight="1" x14ac:dyDescent="0.2"/>
    <row r="4893" customFormat="1" ht="16" customHeight="1" x14ac:dyDescent="0.2"/>
    <row r="4894" customFormat="1" ht="16" customHeight="1" x14ac:dyDescent="0.2"/>
    <row r="4895" customFormat="1" ht="16" customHeight="1" x14ac:dyDescent="0.2"/>
    <row r="4896" customFormat="1" ht="16" customHeight="1" x14ac:dyDescent="0.2"/>
    <row r="4897" customFormat="1" ht="16" customHeight="1" x14ac:dyDescent="0.2"/>
    <row r="4898" customFormat="1" ht="16" customHeight="1" x14ac:dyDescent="0.2"/>
    <row r="4899" customFormat="1" ht="16" customHeight="1" x14ac:dyDescent="0.2"/>
    <row r="4900" customFormat="1" ht="16" customHeight="1" x14ac:dyDescent="0.2"/>
    <row r="4901" customFormat="1" ht="16" customHeight="1" x14ac:dyDescent="0.2"/>
    <row r="4902" customFormat="1" ht="16" customHeight="1" x14ac:dyDescent="0.2"/>
    <row r="4903" customFormat="1" ht="16" customHeight="1" x14ac:dyDescent="0.2"/>
    <row r="4904" customFormat="1" ht="16" customHeight="1" x14ac:dyDescent="0.2"/>
    <row r="4905" customFormat="1" ht="16" customHeight="1" x14ac:dyDescent="0.2"/>
    <row r="4906" customFormat="1" ht="16" customHeight="1" x14ac:dyDescent="0.2"/>
    <row r="4907" customFormat="1" ht="16" customHeight="1" x14ac:dyDescent="0.2"/>
    <row r="4908" customFormat="1" ht="16" customHeight="1" x14ac:dyDescent="0.2"/>
    <row r="4909" customFormat="1" ht="16" customHeight="1" x14ac:dyDescent="0.2"/>
    <row r="4910" customFormat="1" ht="16" customHeight="1" x14ac:dyDescent="0.2"/>
    <row r="4911" customFormat="1" ht="16" customHeight="1" x14ac:dyDescent="0.2"/>
    <row r="4912" customFormat="1" ht="16" customHeight="1" x14ac:dyDescent="0.2"/>
    <row r="4913" customFormat="1" ht="16" customHeight="1" x14ac:dyDescent="0.2"/>
    <row r="4914" customFormat="1" ht="16" customHeight="1" x14ac:dyDescent="0.2"/>
    <row r="4915" customFormat="1" ht="16" customHeight="1" x14ac:dyDescent="0.2"/>
    <row r="4916" customFormat="1" ht="16" customHeight="1" x14ac:dyDescent="0.2"/>
    <row r="4917" customFormat="1" ht="16" customHeight="1" x14ac:dyDescent="0.2"/>
    <row r="4918" customFormat="1" ht="16" customHeight="1" x14ac:dyDescent="0.2"/>
    <row r="4919" customFormat="1" ht="16" customHeight="1" x14ac:dyDescent="0.2"/>
    <row r="4920" customFormat="1" ht="16" customHeight="1" x14ac:dyDescent="0.2"/>
    <row r="4921" customFormat="1" ht="16" customHeight="1" x14ac:dyDescent="0.2"/>
    <row r="4922" customFormat="1" ht="16" customHeight="1" x14ac:dyDescent="0.2"/>
    <row r="4923" customFormat="1" ht="16" customHeight="1" x14ac:dyDescent="0.2"/>
    <row r="4924" customFormat="1" ht="16" customHeight="1" x14ac:dyDescent="0.2"/>
    <row r="4925" customFormat="1" ht="16" customHeight="1" x14ac:dyDescent="0.2"/>
    <row r="4926" customFormat="1" ht="16" customHeight="1" x14ac:dyDescent="0.2"/>
    <row r="4927" customFormat="1" ht="16" customHeight="1" x14ac:dyDescent="0.2"/>
    <row r="4928" customFormat="1" ht="16" customHeight="1" x14ac:dyDescent="0.2"/>
    <row r="4929" customFormat="1" ht="16" customHeight="1" x14ac:dyDescent="0.2"/>
    <row r="4930" customFormat="1" ht="16" customHeight="1" x14ac:dyDescent="0.2"/>
    <row r="4931" customFormat="1" ht="16" customHeight="1" x14ac:dyDescent="0.2"/>
    <row r="4932" customFormat="1" ht="16" customHeight="1" x14ac:dyDescent="0.2"/>
    <row r="4933" customFormat="1" ht="16" customHeight="1" x14ac:dyDescent="0.2"/>
    <row r="4934" customFormat="1" ht="16" customHeight="1" x14ac:dyDescent="0.2"/>
    <row r="4935" customFormat="1" ht="16" customHeight="1" x14ac:dyDescent="0.2"/>
    <row r="4936" customFormat="1" ht="16" customHeight="1" x14ac:dyDescent="0.2"/>
    <row r="4937" customFormat="1" ht="16" customHeight="1" x14ac:dyDescent="0.2"/>
    <row r="4938" customFormat="1" ht="16" customHeight="1" x14ac:dyDescent="0.2"/>
    <row r="4939" customFormat="1" ht="16" customHeight="1" x14ac:dyDescent="0.2"/>
    <row r="4940" customFormat="1" ht="16" customHeight="1" x14ac:dyDescent="0.2"/>
    <row r="4941" customFormat="1" ht="16" customHeight="1" x14ac:dyDescent="0.2"/>
    <row r="4942" customFormat="1" ht="16" customHeight="1" x14ac:dyDescent="0.2"/>
    <row r="4943" customFormat="1" ht="16" customHeight="1" x14ac:dyDescent="0.2"/>
    <row r="4944" customFormat="1" ht="16" customHeight="1" x14ac:dyDescent="0.2"/>
    <row r="4945" customFormat="1" ht="16" customHeight="1" x14ac:dyDescent="0.2"/>
    <row r="4946" customFormat="1" ht="16" customHeight="1" x14ac:dyDescent="0.2"/>
    <row r="4947" customFormat="1" ht="16" customHeight="1" x14ac:dyDescent="0.2"/>
    <row r="4948" customFormat="1" ht="16" customHeight="1" x14ac:dyDescent="0.2"/>
    <row r="4949" customFormat="1" ht="16" customHeight="1" x14ac:dyDescent="0.2"/>
    <row r="4950" customFormat="1" ht="16" customHeight="1" x14ac:dyDescent="0.2"/>
    <row r="4951" customFormat="1" ht="16" customHeight="1" x14ac:dyDescent="0.2"/>
    <row r="4952" customFormat="1" ht="16" customHeight="1" x14ac:dyDescent="0.2"/>
    <row r="4953" customFormat="1" ht="16" customHeight="1" x14ac:dyDescent="0.2"/>
    <row r="4954" customFormat="1" ht="16" customHeight="1" x14ac:dyDescent="0.2"/>
    <row r="4955" customFormat="1" ht="16" customHeight="1" x14ac:dyDescent="0.2"/>
    <row r="4956" customFormat="1" ht="16" customHeight="1" x14ac:dyDescent="0.2"/>
    <row r="4957" customFormat="1" ht="16" customHeight="1" x14ac:dyDescent="0.2"/>
    <row r="4958" customFormat="1" ht="16" customHeight="1" x14ac:dyDescent="0.2"/>
    <row r="4959" customFormat="1" ht="16" customHeight="1" x14ac:dyDescent="0.2"/>
    <row r="4960" customFormat="1" ht="16" customHeight="1" x14ac:dyDescent="0.2"/>
    <row r="4961" customFormat="1" ht="16" customHeight="1" x14ac:dyDescent="0.2"/>
    <row r="4962" customFormat="1" ht="16" customHeight="1" x14ac:dyDescent="0.2"/>
    <row r="4963" customFormat="1" ht="16" customHeight="1" x14ac:dyDescent="0.2"/>
    <row r="4964" customFormat="1" ht="16" customHeight="1" x14ac:dyDescent="0.2"/>
    <row r="4965" customFormat="1" ht="16" customHeight="1" x14ac:dyDescent="0.2"/>
    <row r="4966" customFormat="1" ht="16" customHeight="1" x14ac:dyDescent="0.2"/>
    <row r="4967" customFormat="1" ht="16" customHeight="1" x14ac:dyDescent="0.2"/>
    <row r="4968" customFormat="1" ht="16" customHeight="1" x14ac:dyDescent="0.2"/>
    <row r="4969" customFormat="1" ht="16" customHeight="1" x14ac:dyDescent="0.2"/>
    <row r="4970" customFormat="1" ht="16" customHeight="1" x14ac:dyDescent="0.2"/>
    <row r="4971" customFormat="1" ht="16" customHeight="1" x14ac:dyDescent="0.2"/>
    <row r="4972" customFormat="1" ht="16" customHeight="1" x14ac:dyDescent="0.2"/>
    <row r="4973" customFormat="1" ht="16" customHeight="1" x14ac:dyDescent="0.2"/>
    <row r="4974" customFormat="1" ht="16" customHeight="1" x14ac:dyDescent="0.2"/>
    <row r="4975" customFormat="1" ht="16" customHeight="1" x14ac:dyDescent="0.2"/>
    <row r="4976" customFormat="1" ht="16" customHeight="1" x14ac:dyDescent="0.2"/>
    <row r="4977" customFormat="1" ht="16" customHeight="1" x14ac:dyDescent="0.2"/>
    <row r="4978" customFormat="1" ht="16" customHeight="1" x14ac:dyDescent="0.2"/>
    <row r="4979" customFormat="1" ht="16" customHeight="1" x14ac:dyDescent="0.2"/>
    <row r="4980" customFormat="1" ht="16" customHeight="1" x14ac:dyDescent="0.2"/>
    <row r="4981" customFormat="1" ht="16" customHeight="1" x14ac:dyDescent="0.2"/>
    <row r="4982" customFormat="1" ht="16" customHeight="1" x14ac:dyDescent="0.2"/>
    <row r="4983" customFormat="1" ht="16" customHeight="1" x14ac:dyDescent="0.2"/>
    <row r="4984" customFormat="1" ht="16" customHeight="1" x14ac:dyDescent="0.2"/>
    <row r="4985" customFormat="1" ht="16" customHeight="1" x14ac:dyDescent="0.2"/>
    <row r="4986" customFormat="1" ht="16" customHeight="1" x14ac:dyDescent="0.2"/>
    <row r="4987" customFormat="1" ht="16" customHeight="1" x14ac:dyDescent="0.2"/>
    <row r="4988" customFormat="1" ht="16" customHeight="1" x14ac:dyDescent="0.2"/>
    <row r="4989" customFormat="1" ht="16" customHeight="1" x14ac:dyDescent="0.2"/>
    <row r="4990" customFormat="1" ht="16" customHeight="1" x14ac:dyDescent="0.2"/>
    <row r="4991" customFormat="1" ht="16" customHeight="1" x14ac:dyDescent="0.2"/>
    <row r="4992" customFormat="1" ht="16" customHeight="1" x14ac:dyDescent="0.2"/>
    <row r="4993" customFormat="1" ht="16" customHeight="1" x14ac:dyDescent="0.2"/>
    <row r="4994" customFormat="1" ht="16" customHeight="1" x14ac:dyDescent="0.2"/>
    <row r="4995" customFormat="1" ht="16" customHeight="1" x14ac:dyDescent="0.2"/>
    <row r="4996" customFormat="1" ht="16" customHeight="1" x14ac:dyDescent="0.2"/>
    <row r="4997" customFormat="1" ht="16" customHeight="1" x14ac:dyDescent="0.2"/>
    <row r="4998" customFormat="1" ht="16" customHeight="1" x14ac:dyDescent="0.2"/>
    <row r="4999" customFormat="1" ht="16" customHeight="1" x14ac:dyDescent="0.2"/>
    <row r="5000" customFormat="1" ht="16" customHeight="1" x14ac:dyDescent="0.2"/>
    <row r="5001" customFormat="1" ht="16" customHeight="1" x14ac:dyDescent="0.2"/>
    <row r="5002" customFormat="1" ht="16" customHeight="1" x14ac:dyDescent="0.2"/>
    <row r="5003" customFormat="1" ht="16" customHeight="1" x14ac:dyDescent="0.2"/>
    <row r="5004" customFormat="1" ht="16" customHeight="1" x14ac:dyDescent="0.2"/>
    <row r="5005" customFormat="1" ht="16" customHeight="1" x14ac:dyDescent="0.2"/>
    <row r="5006" customFormat="1" ht="16" customHeight="1" x14ac:dyDescent="0.2"/>
    <row r="5007" customFormat="1" ht="16" customHeight="1" x14ac:dyDescent="0.2"/>
    <row r="5008" customFormat="1" ht="16" customHeight="1" x14ac:dyDescent="0.2"/>
    <row r="5009" customFormat="1" ht="16" customHeight="1" x14ac:dyDescent="0.2"/>
    <row r="5010" customFormat="1" ht="16" customHeight="1" x14ac:dyDescent="0.2"/>
    <row r="5011" customFormat="1" ht="16" customHeight="1" x14ac:dyDescent="0.2"/>
    <row r="5012" customFormat="1" ht="16" customHeight="1" x14ac:dyDescent="0.2"/>
    <row r="5013" customFormat="1" ht="16" customHeight="1" x14ac:dyDescent="0.2"/>
    <row r="5014" customFormat="1" ht="16" customHeight="1" x14ac:dyDescent="0.2"/>
    <row r="5015" customFormat="1" ht="16" customHeight="1" x14ac:dyDescent="0.2"/>
    <row r="5016" customFormat="1" ht="16" customHeight="1" x14ac:dyDescent="0.2"/>
    <row r="5017" customFormat="1" ht="16" customHeight="1" x14ac:dyDescent="0.2"/>
    <row r="5018" customFormat="1" ht="16" customHeight="1" x14ac:dyDescent="0.2"/>
    <row r="5019" customFormat="1" ht="16" customHeight="1" x14ac:dyDescent="0.2"/>
    <row r="5020" customFormat="1" ht="16" customHeight="1" x14ac:dyDescent="0.2"/>
    <row r="5021" customFormat="1" ht="16" customHeight="1" x14ac:dyDescent="0.2"/>
    <row r="5022" customFormat="1" ht="16" customHeight="1" x14ac:dyDescent="0.2"/>
    <row r="5023" customFormat="1" ht="16" customHeight="1" x14ac:dyDescent="0.2"/>
    <row r="5024" customFormat="1" ht="16" customHeight="1" x14ac:dyDescent="0.2"/>
    <row r="5025" customFormat="1" ht="16" customHeight="1" x14ac:dyDescent="0.2"/>
    <row r="5026" customFormat="1" ht="16" customHeight="1" x14ac:dyDescent="0.2"/>
    <row r="5027" customFormat="1" ht="16" customHeight="1" x14ac:dyDescent="0.2"/>
    <row r="5028" customFormat="1" ht="16" customHeight="1" x14ac:dyDescent="0.2"/>
    <row r="5029" customFormat="1" ht="16" customHeight="1" x14ac:dyDescent="0.2"/>
    <row r="5030" customFormat="1" ht="16" customHeight="1" x14ac:dyDescent="0.2"/>
    <row r="5031" customFormat="1" ht="16" customHeight="1" x14ac:dyDescent="0.2"/>
    <row r="5032" customFormat="1" ht="16" customHeight="1" x14ac:dyDescent="0.2"/>
    <row r="5033" customFormat="1" ht="16" customHeight="1" x14ac:dyDescent="0.2"/>
    <row r="5034" customFormat="1" ht="16" customHeight="1" x14ac:dyDescent="0.2"/>
    <row r="5035" customFormat="1" ht="16" customHeight="1" x14ac:dyDescent="0.2"/>
    <row r="5036" customFormat="1" ht="16" customHeight="1" x14ac:dyDescent="0.2"/>
    <row r="5037" customFormat="1" ht="16" customHeight="1" x14ac:dyDescent="0.2"/>
    <row r="5038" customFormat="1" ht="16" customHeight="1" x14ac:dyDescent="0.2"/>
    <row r="5039" customFormat="1" ht="16" customHeight="1" x14ac:dyDescent="0.2"/>
    <row r="5040" customFormat="1" ht="16" customHeight="1" x14ac:dyDescent="0.2"/>
    <row r="5041" customFormat="1" ht="16" customHeight="1" x14ac:dyDescent="0.2"/>
    <row r="5042" customFormat="1" ht="16" customHeight="1" x14ac:dyDescent="0.2"/>
    <row r="5043" customFormat="1" ht="16" customHeight="1" x14ac:dyDescent="0.2"/>
    <row r="5044" customFormat="1" ht="16" customHeight="1" x14ac:dyDescent="0.2"/>
    <row r="5045" customFormat="1" ht="16" customHeight="1" x14ac:dyDescent="0.2"/>
    <row r="5046" customFormat="1" ht="16" customHeight="1" x14ac:dyDescent="0.2"/>
    <row r="5047" customFormat="1" ht="16" customHeight="1" x14ac:dyDescent="0.2"/>
    <row r="5048" customFormat="1" ht="16" customHeight="1" x14ac:dyDescent="0.2"/>
    <row r="5049" customFormat="1" ht="16" customHeight="1" x14ac:dyDescent="0.2"/>
    <row r="5050" customFormat="1" ht="16" customHeight="1" x14ac:dyDescent="0.2"/>
    <row r="5051" customFormat="1" ht="16" customHeight="1" x14ac:dyDescent="0.2"/>
    <row r="5052" customFormat="1" ht="16" customHeight="1" x14ac:dyDescent="0.2"/>
    <row r="5053" customFormat="1" ht="16" customHeight="1" x14ac:dyDescent="0.2"/>
    <row r="5054" customFormat="1" ht="16" customHeight="1" x14ac:dyDescent="0.2"/>
    <row r="5055" customFormat="1" ht="16" customHeight="1" x14ac:dyDescent="0.2"/>
    <row r="5056" customFormat="1" ht="16" customHeight="1" x14ac:dyDescent="0.2"/>
    <row r="5057" customFormat="1" ht="16" customHeight="1" x14ac:dyDescent="0.2"/>
    <row r="5058" customFormat="1" ht="16" customHeight="1" x14ac:dyDescent="0.2"/>
    <row r="5059" customFormat="1" ht="16" customHeight="1" x14ac:dyDescent="0.2"/>
    <row r="5060" customFormat="1" ht="16" customHeight="1" x14ac:dyDescent="0.2"/>
    <row r="5061" customFormat="1" ht="16" customHeight="1" x14ac:dyDescent="0.2"/>
    <row r="5062" customFormat="1" ht="16" customHeight="1" x14ac:dyDescent="0.2"/>
    <row r="5063" customFormat="1" ht="16" customHeight="1" x14ac:dyDescent="0.2"/>
    <row r="5064" customFormat="1" ht="16" customHeight="1" x14ac:dyDescent="0.2"/>
    <row r="5065" customFormat="1" ht="16" customHeight="1" x14ac:dyDescent="0.2"/>
    <row r="5066" customFormat="1" ht="16" customHeight="1" x14ac:dyDescent="0.2"/>
    <row r="5067" customFormat="1" ht="16" customHeight="1" x14ac:dyDescent="0.2"/>
    <row r="5068" customFormat="1" ht="16" customHeight="1" x14ac:dyDescent="0.2"/>
    <row r="5069" customFormat="1" ht="16" customHeight="1" x14ac:dyDescent="0.2"/>
    <row r="5070" customFormat="1" ht="16" customHeight="1" x14ac:dyDescent="0.2"/>
    <row r="5071" customFormat="1" ht="16" customHeight="1" x14ac:dyDescent="0.2"/>
    <row r="5072" customFormat="1" ht="16" customHeight="1" x14ac:dyDescent="0.2"/>
    <row r="5073" customFormat="1" ht="16" customHeight="1" x14ac:dyDescent="0.2"/>
    <row r="5074" customFormat="1" ht="16" customHeight="1" x14ac:dyDescent="0.2"/>
    <row r="5075" customFormat="1" ht="16" customHeight="1" x14ac:dyDescent="0.2"/>
    <row r="5076" customFormat="1" ht="16" customHeight="1" x14ac:dyDescent="0.2"/>
    <row r="5077" customFormat="1" ht="16" customHeight="1" x14ac:dyDescent="0.2"/>
    <row r="5078" customFormat="1" ht="16" customHeight="1" x14ac:dyDescent="0.2"/>
    <row r="5079" customFormat="1" ht="16" customHeight="1" x14ac:dyDescent="0.2"/>
    <row r="5080" customFormat="1" ht="16" customHeight="1" x14ac:dyDescent="0.2"/>
    <row r="5081" customFormat="1" ht="16" customHeight="1" x14ac:dyDescent="0.2"/>
    <row r="5082" customFormat="1" ht="16" customHeight="1" x14ac:dyDescent="0.2"/>
    <row r="5083" customFormat="1" ht="16" customHeight="1" x14ac:dyDescent="0.2"/>
    <row r="5084" customFormat="1" ht="16" customHeight="1" x14ac:dyDescent="0.2"/>
    <row r="5085" customFormat="1" ht="16" customHeight="1" x14ac:dyDescent="0.2"/>
    <row r="5086" customFormat="1" ht="16" customHeight="1" x14ac:dyDescent="0.2"/>
    <row r="5087" customFormat="1" ht="16" customHeight="1" x14ac:dyDescent="0.2"/>
    <row r="5088" customFormat="1" ht="16" customHeight="1" x14ac:dyDescent="0.2"/>
    <row r="5089" customFormat="1" ht="16" customHeight="1" x14ac:dyDescent="0.2"/>
    <row r="5090" customFormat="1" ht="16" customHeight="1" x14ac:dyDescent="0.2"/>
    <row r="5091" customFormat="1" ht="16" customHeight="1" x14ac:dyDescent="0.2"/>
    <row r="5092" customFormat="1" ht="16" customHeight="1" x14ac:dyDescent="0.2"/>
    <row r="5093" customFormat="1" ht="16" customHeight="1" x14ac:dyDescent="0.2"/>
    <row r="5094" customFormat="1" ht="16" customHeight="1" x14ac:dyDescent="0.2"/>
    <row r="5095" customFormat="1" ht="16" customHeight="1" x14ac:dyDescent="0.2"/>
    <row r="5096" customFormat="1" ht="16" customHeight="1" x14ac:dyDescent="0.2"/>
    <row r="5097" customFormat="1" ht="16" customHeight="1" x14ac:dyDescent="0.2"/>
    <row r="5098" customFormat="1" ht="16" customHeight="1" x14ac:dyDescent="0.2"/>
    <row r="5099" customFormat="1" ht="16" customHeight="1" x14ac:dyDescent="0.2"/>
    <row r="5100" customFormat="1" ht="16" customHeight="1" x14ac:dyDescent="0.2"/>
    <row r="5101" customFormat="1" ht="16" customHeight="1" x14ac:dyDescent="0.2"/>
    <row r="5102" customFormat="1" ht="16" customHeight="1" x14ac:dyDescent="0.2"/>
    <row r="5103" customFormat="1" ht="16" customHeight="1" x14ac:dyDescent="0.2"/>
    <row r="5104" customFormat="1" ht="16" customHeight="1" x14ac:dyDescent="0.2"/>
    <row r="5105" customFormat="1" ht="16" customHeight="1" x14ac:dyDescent="0.2"/>
    <row r="5106" customFormat="1" ht="16" customHeight="1" x14ac:dyDescent="0.2"/>
    <row r="5107" customFormat="1" ht="16" customHeight="1" x14ac:dyDescent="0.2"/>
    <row r="5108" customFormat="1" ht="16" customHeight="1" x14ac:dyDescent="0.2"/>
    <row r="5109" customFormat="1" ht="16" customHeight="1" x14ac:dyDescent="0.2"/>
    <row r="5110" customFormat="1" ht="16" customHeight="1" x14ac:dyDescent="0.2"/>
    <row r="5111" customFormat="1" ht="16" customHeight="1" x14ac:dyDescent="0.2"/>
    <row r="5112" customFormat="1" ht="16" customHeight="1" x14ac:dyDescent="0.2"/>
    <row r="5113" customFormat="1" ht="16" customHeight="1" x14ac:dyDescent="0.2"/>
    <row r="5114" customFormat="1" ht="16" customHeight="1" x14ac:dyDescent="0.2"/>
    <row r="5115" customFormat="1" ht="16" customHeight="1" x14ac:dyDescent="0.2"/>
    <row r="5116" customFormat="1" ht="16" customHeight="1" x14ac:dyDescent="0.2"/>
    <row r="5117" customFormat="1" ht="16" customHeight="1" x14ac:dyDescent="0.2"/>
    <row r="5118" customFormat="1" ht="16" customHeight="1" x14ac:dyDescent="0.2"/>
    <row r="5119" customFormat="1" ht="16" customHeight="1" x14ac:dyDescent="0.2"/>
    <row r="5120" customFormat="1" ht="16" customHeight="1" x14ac:dyDescent="0.2"/>
    <row r="5121" customFormat="1" ht="16" customHeight="1" x14ac:dyDescent="0.2"/>
    <row r="5122" customFormat="1" ht="16" customHeight="1" x14ac:dyDescent="0.2"/>
    <row r="5123" customFormat="1" ht="16" customHeight="1" x14ac:dyDescent="0.2"/>
    <row r="5124" customFormat="1" ht="16" customHeight="1" x14ac:dyDescent="0.2"/>
    <row r="5125" customFormat="1" ht="16" customHeight="1" x14ac:dyDescent="0.2"/>
    <row r="5126" customFormat="1" ht="16" customHeight="1" x14ac:dyDescent="0.2"/>
    <row r="5127" customFormat="1" ht="16" customHeight="1" x14ac:dyDescent="0.2"/>
    <row r="5128" customFormat="1" ht="16" customHeight="1" x14ac:dyDescent="0.2"/>
    <row r="5129" customFormat="1" ht="16" customHeight="1" x14ac:dyDescent="0.2"/>
    <row r="5130" customFormat="1" ht="16" customHeight="1" x14ac:dyDescent="0.2"/>
    <row r="5131" customFormat="1" ht="16" customHeight="1" x14ac:dyDescent="0.2"/>
    <row r="5132" customFormat="1" ht="16" customHeight="1" x14ac:dyDescent="0.2"/>
    <row r="5133" customFormat="1" ht="16" customHeight="1" x14ac:dyDescent="0.2"/>
    <row r="5134" customFormat="1" ht="16" customHeight="1" x14ac:dyDescent="0.2"/>
    <row r="5135" customFormat="1" ht="16" customHeight="1" x14ac:dyDescent="0.2"/>
    <row r="5136" customFormat="1" ht="16" customHeight="1" x14ac:dyDescent="0.2"/>
    <row r="5137" customFormat="1" ht="16" customHeight="1" x14ac:dyDescent="0.2"/>
    <row r="5138" customFormat="1" ht="16" customHeight="1" x14ac:dyDescent="0.2"/>
    <row r="5139" customFormat="1" ht="16" customHeight="1" x14ac:dyDescent="0.2"/>
    <row r="5140" customFormat="1" ht="16" customHeight="1" x14ac:dyDescent="0.2"/>
    <row r="5141" customFormat="1" ht="16" customHeight="1" x14ac:dyDescent="0.2"/>
    <row r="5142" customFormat="1" ht="16" customHeight="1" x14ac:dyDescent="0.2"/>
    <row r="5143" customFormat="1" ht="16" customHeight="1" x14ac:dyDescent="0.2"/>
    <row r="5144" customFormat="1" ht="16" customHeight="1" x14ac:dyDescent="0.2"/>
    <row r="5145" customFormat="1" ht="16" customHeight="1" x14ac:dyDescent="0.2"/>
    <row r="5146" customFormat="1" ht="16" customHeight="1" x14ac:dyDescent="0.2"/>
    <row r="5147" customFormat="1" ht="16" customHeight="1" x14ac:dyDescent="0.2"/>
    <row r="5148" customFormat="1" ht="16" customHeight="1" x14ac:dyDescent="0.2"/>
    <row r="5149" customFormat="1" ht="16" customHeight="1" x14ac:dyDescent="0.2"/>
    <row r="5150" customFormat="1" ht="16" customHeight="1" x14ac:dyDescent="0.2"/>
    <row r="5151" customFormat="1" ht="16" customHeight="1" x14ac:dyDescent="0.2"/>
    <row r="5152" customFormat="1" ht="16" customHeight="1" x14ac:dyDescent="0.2"/>
    <row r="5153" customFormat="1" ht="16" customHeight="1" x14ac:dyDescent="0.2"/>
    <row r="5154" customFormat="1" ht="16" customHeight="1" x14ac:dyDescent="0.2"/>
    <row r="5155" customFormat="1" ht="16" customHeight="1" x14ac:dyDescent="0.2"/>
    <row r="5156" customFormat="1" ht="16" customHeight="1" x14ac:dyDescent="0.2"/>
    <row r="5157" customFormat="1" ht="16" customHeight="1" x14ac:dyDescent="0.2"/>
    <row r="5158" customFormat="1" ht="16" customHeight="1" x14ac:dyDescent="0.2"/>
    <row r="5159" customFormat="1" ht="16" customHeight="1" x14ac:dyDescent="0.2"/>
    <row r="5160" customFormat="1" ht="16" customHeight="1" x14ac:dyDescent="0.2"/>
    <row r="5161" customFormat="1" ht="16" customHeight="1" x14ac:dyDescent="0.2"/>
    <row r="5162" customFormat="1" ht="16" customHeight="1" x14ac:dyDescent="0.2"/>
    <row r="5163" customFormat="1" ht="16" customHeight="1" x14ac:dyDescent="0.2"/>
    <row r="5164" customFormat="1" ht="16" customHeight="1" x14ac:dyDescent="0.2"/>
    <row r="5165" customFormat="1" ht="16" customHeight="1" x14ac:dyDescent="0.2"/>
    <row r="5166" customFormat="1" ht="16" customHeight="1" x14ac:dyDescent="0.2"/>
    <row r="5167" customFormat="1" ht="16" customHeight="1" x14ac:dyDescent="0.2"/>
    <row r="5168" customFormat="1" ht="16" customHeight="1" x14ac:dyDescent="0.2"/>
    <row r="5169" customFormat="1" ht="16" customHeight="1" x14ac:dyDescent="0.2"/>
    <row r="5170" customFormat="1" ht="16" customHeight="1" x14ac:dyDescent="0.2"/>
    <row r="5171" customFormat="1" ht="16" customHeight="1" x14ac:dyDescent="0.2"/>
    <row r="5172" customFormat="1" ht="16" customHeight="1" x14ac:dyDescent="0.2"/>
    <row r="5173" customFormat="1" ht="16" customHeight="1" x14ac:dyDescent="0.2"/>
    <row r="5174" customFormat="1" ht="16" customHeight="1" x14ac:dyDescent="0.2"/>
    <row r="5175" customFormat="1" ht="16" customHeight="1" x14ac:dyDescent="0.2"/>
    <row r="5176" customFormat="1" ht="16" customHeight="1" x14ac:dyDescent="0.2"/>
    <row r="5177" customFormat="1" ht="16" customHeight="1" x14ac:dyDescent="0.2"/>
    <row r="5178" customFormat="1" ht="16" customHeight="1" x14ac:dyDescent="0.2"/>
    <row r="5179" customFormat="1" ht="16" customHeight="1" x14ac:dyDescent="0.2"/>
    <row r="5180" customFormat="1" ht="16" customHeight="1" x14ac:dyDescent="0.2"/>
    <row r="5181" customFormat="1" ht="16" customHeight="1" x14ac:dyDescent="0.2"/>
    <row r="5182" customFormat="1" ht="16" customHeight="1" x14ac:dyDescent="0.2"/>
    <row r="5183" customFormat="1" ht="16" customHeight="1" x14ac:dyDescent="0.2"/>
    <row r="5184" customFormat="1" ht="16" customHeight="1" x14ac:dyDescent="0.2"/>
    <row r="5185" customFormat="1" ht="16" customHeight="1" x14ac:dyDescent="0.2"/>
    <row r="5186" customFormat="1" ht="16" customHeight="1" x14ac:dyDescent="0.2"/>
    <row r="5187" customFormat="1" ht="16" customHeight="1" x14ac:dyDescent="0.2"/>
    <row r="5188" customFormat="1" ht="16" customHeight="1" x14ac:dyDescent="0.2"/>
    <row r="5189" customFormat="1" ht="16" customHeight="1" x14ac:dyDescent="0.2"/>
    <row r="5190" customFormat="1" ht="16" customHeight="1" x14ac:dyDescent="0.2"/>
    <row r="5191" customFormat="1" ht="16" customHeight="1" x14ac:dyDescent="0.2"/>
    <row r="5192" customFormat="1" ht="16" customHeight="1" x14ac:dyDescent="0.2"/>
    <row r="5193" customFormat="1" ht="16" customHeight="1" x14ac:dyDescent="0.2"/>
    <row r="5194" customFormat="1" ht="16" customHeight="1" x14ac:dyDescent="0.2"/>
    <row r="5195" customFormat="1" ht="16" customHeight="1" x14ac:dyDescent="0.2"/>
    <row r="5196" customFormat="1" ht="16" customHeight="1" x14ac:dyDescent="0.2"/>
    <row r="5197" customFormat="1" ht="16" customHeight="1" x14ac:dyDescent="0.2"/>
    <row r="5198" customFormat="1" ht="16" customHeight="1" x14ac:dyDescent="0.2"/>
    <row r="5199" customFormat="1" ht="16" customHeight="1" x14ac:dyDescent="0.2"/>
    <row r="5200" customFormat="1" ht="16" customHeight="1" x14ac:dyDescent="0.2"/>
    <row r="5201" customFormat="1" ht="16" customHeight="1" x14ac:dyDescent="0.2"/>
    <row r="5202" customFormat="1" ht="16" customHeight="1" x14ac:dyDescent="0.2"/>
    <row r="5203" customFormat="1" ht="16" customHeight="1" x14ac:dyDescent="0.2"/>
    <row r="5204" customFormat="1" ht="16" customHeight="1" x14ac:dyDescent="0.2"/>
    <row r="5205" customFormat="1" ht="16" customHeight="1" x14ac:dyDescent="0.2"/>
    <row r="5206" customFormat="1" ht="16" customHeight="1" x14ac:dyDescent="0.2"/>
    <row r="5207" customFormat="1" ht="16" customHeight="1" x14ac:dyDescent="0.2"/>
    <row r="5208" customFormat="1" ht="16" customHeight="1" x14ac:dyDescent="0.2"/>
    <row r="5209" customFormat="1" ht="16" customHeight="1" x14ac:dyDescent="0.2"/>
    <row r="5210" customFormat="1" ht="16" customHeight="1" x14ac:dyDescent="0.2"/>
    <row r="5211" customFormat="1" ht="16" customHeight="1" x14ac:dyDescent="0.2"/>
    <row r="5212" customFormat="1" ht="16" customHeight="1" x14ac:dyDescent="0.2"/>
    <row r="5213" customFormat="1" ht="16" customHeight="1" x14ac:dyDescent="0.2"/>
    <row r="5214" customFormat="1" ht="16" customHeight="1" x14ac:dyDescent="0.2"/>
    <row r="5215" customFormat="1" ht="16" customHeight="1" x14ac:dyDescent="0.2"/>
    <row r="5216" customFormat="1" ht="16" customHeight="1" x14ac:dyDescent="0.2"/>
    <row r="5217" customFormat="1" ht="16" customHeight="1" x14ac:dyDescent="0.2"/>
    <row r="5218" customFormat="1" ht="16" customHeight="1" x14ac:dyDescent="0.2"/>
    <row r="5219" customFormat="1" ht="16" customHeight="1" x14ac:dyDescent="0.2"/>
    <row r="5220" customFormat="1" ht="16" customHeight="1" x14ac:dyDescent="0.2"/>
    <row r="5221" customFormat="1" ht="16" customHeight="1" x14ac:dyDescent="0.2"/>
    <row r="5222" customFormat="1" ht="16" customHeight="1" x14ac:dyDescent="0.2"/>
    <row r="5223" customFormat="1" ht="16" customHeight="1" x14ac:dyDescent="0.2"/>
    <row r="5224" customFormat="1" ht="16" customHeight="1" x14ac:dyDescent="0.2"/>
    <row r="5225" customFormat="1" ht="16" customHeight="1" x14ac:dyDescent="0.2"/>
    <row r="5226" customFormat="1" ht="16" customHeight="1" x14ac:dyDescent="0.2"/>
    <row r="5227" customFormat="1" ht="16" customHeight="1" x14ac:dyDescent="0.2"/>
    <row r="5228" customFormat="1" ht="16" customHeight="1" x14ac:dyDescent="0.2"/>
    <row r="5229" customFormat="1" ht="16" customHeight="1" x14ac:dyDescent="0.2"/>
    <row r="5230" customFormat="1" ht="16" customHeight="1" x14ac:dyDescent="0.2"/>
    <row r="5231" customFormat="1" ht="16" customHeight="1" x14ac:dyDescent="0.2"/>
    <row r="5232" customFormat="1" ht="16" customHeight="1" x14ac:dyDescent="0.2"/>
    <row r="5233" customFormat="1" ht="16" customHeight="1" x14ac:dyDescent="0.2"/>
    <row r="5234" customFormat="1" ht="16" customHeight="1" x14ac:dyDescent="0.2"/>
    <row r="5235" customFormat="1" ht="16" customHeight="1" x14ac:dyDescent="0.2"/>
    <row r="5236" customFormat="1" ht="16" customHeight="1" x14ac:dyDescent="0.2"/>
    <row r="5237" customFormat="1" ht="16" customHeight="1" x14ac:dyDescent="0.2"/>
    <row r="5238" customFormat="1" ht="16" customHeight="1" x14ac:dyDescent="0.2"/>
    <row r="5239" customFormat="1" ht="16" customHeight="1" x14ac:dyDescent="0.2"/>
    <row r="5240" customFormat="1" ht="16" customHeight="1" x14ac:dyDescent="0.2"/>
    <row r="5241" customFormat="1" ht="16" customHeight="1" x14ac:dyDescent="0.2"/>
    <row r="5242" customFormat="1" ht="16" customHeight="1" x14ac:dyDescent="0.2"/>
    <row r="5243" customFormat="1" ht="16" customHeight="1" x14ac:dyDescent="0.2"/>
    <row r="5244" customFormat="1" ht="16" customHeight="1" x14ac:dyDescent="0.2"/>
    <row r="5245" customFormat="1" ht="16" customHeight="1" x14ac:dyDescent="0.2"/>
    <row r="5246" customFormat="1" ht="16" customHeight="1" x14ac:dyDescent="0.2"/>
    <row r="5247" customFormat="1" ht="16" customHeight="1" x14ac:dyDescent="0.2"/>
    <row r="5248" customFormat="1" ht="16" customHeight="1" x14ac:dyDescent="0.2"/>
    <row r="5249" customFormat="1" ht="16" customHeight="1" x14ac:dyDescent="0.2"/>
    <row r="5250" customFormat="1" ht="16" customHeight="1" x14ac:dyDescent="0.2"/>
    <row r="5251" customFormat="1" ht="16" customHeight="1" x14ac:dyDescent="0.2"/>
    <row r="5252" customFormat="1" ht="16" customHeight="1" x14ac:dyDescent="0.2"/>
    <row r="5253" customFormat="1" ht="16" customHeight="1" x14ac:dyDescent="0.2"/>
    <row r="5254" customFormat="1" ht="16" customHeight="1" x14ac:dyDescent="0.2"/>
    <row r="5255" customFormat="1" ht="16" customHeight="1" x14ac:dyDescent="0.2"/>
    <row r="5256" customFormat="1" ht="16" customHeight="1" x14ac:dyDescent="0.2"/>
    <row r="5257" customFormat="1" ht="16" customHeight="1" x14ac:dyDescent="0.2"/>
    <row r="5258" customFormat="1" ht="16" customHeight="1" x14ac:dyDescent="0.2"/>
    <row r="5259" customFormat="1" ht="16" customHeight="1" x14ac:dyDescent="0.2"/>
    <row r="5260" customFormat="1" ht="16" customHeight="1" x14ac:dyDescent="0.2"/>
    <row r="5261" customFormat="1" ht="16" customHeight="1" x14ac:dyDescent="0.2"/>
    <row r="5262" customFormat="1" ht="16" customHeight="1" x14ac:dyDescent="0.2"/>
    <row r="5263" customFormat="1" ht="16" customHeight="1" x14ac:dyDescent="0.2"/>
    <row r="5264" customFormat="1" ht="16" customHeight="1" x14ac:dyDescent="0.2"/>
    <row r="5265" customFormat="1" ht="16" customHeight="1" x14ac:dyDescent="0.2"/>
    <row r="5266" customFormat="1" ht="16" customHeight="1" x14ac:dyDescent="0.2"/>
    <row r="5267" customFormat="1" ht="16" customHeight="1" x14ac:dyDescent="0.2"/>
    <row r="5268" customFormat="1" ht="16" customHeight="1" x14ac:dyDescent="0.2"/>
    <row r="5269" customFormat="1" ht="16" customHeight="1" x14ac:dyDescent="0.2"/>
    <row r="5270" customFormat="1" ht="16" customHeight="1" x14ac:dyDescent="0.2"/>
    <row r="5271" customFormat="1" ht="16" customHeight="1" x14ac:dyDescent="0.2"/>
    <row r="5272" customFormat="1" ht="16" customHeight="1" x14ac:dyDescent="0.2"/>
    <row r="5273" customFormat="1" ht="16" customHeight="1" x14ac:dyDescent="0.2"/>
    <row r="5274" customFormat="1" ht="16" customHeight="1" x14ac:dyDescent="0.2"/>
    <row r="5275" customFormat="1" ht="16" customHeight="1" x14ac:dyDescent="0.2"/>
    <row r="5276" customFormat="1" ht="16" customHeight="1" x14ac:dyDescent="0.2"/>
    <row r="5277" customFormat="1" ht="16" customHeight="1" x14ac:dyDescent="0.2"/>
    <row r="5278" customFormat="1" ht="16" customHeight="1" x14ac:dyDescent="0.2"/>
    <row r="5279" customFormat="1" ht="16" customHeight="1" x14ac:dyDescent="0.2"/>
    <row r="5280" customFormat="1" ht="16" customHeight="1" x14ac:dyDescent="0.2"/>
    <row r="5281" customFormat="1" ht="16" customHeight="1" x14ac:dyDescent="0.2"/>
    <row r="5282" customFormat="1" ht="16" customHeight="1" x14ac:dyDescent="0.2"/>
    <row r="5283" customFormat="1" ht="16" customHeight="1" x14ac:dyDescent="0.2"/>
    <row r="5284" customFormat="1" ht="16" customHeight="1" x14ac:dyDescent="0.2"/>
    <row r="5285" customFormat="1" ht="16" customHeight="1" x14ac:dyDescent="0.2"/>
    <row r="5286" customFormat="1" ht="16" customHeight="1" x14ac:dyDescent="0.2"/>
    <row r="5287" customFormat="1" ht="16" customHeight="1" x14ac:dyDescent="0.2"/>
    <row r="5288" customFormat="1" ht="16" customHeight="1" x14ac:dyDescent="0.2"/>
    <row r="5289" customFormat="1" ht="16" customHeight="1" x14ac:dyDescent="0.2"/>
    <row r="5290" customFormat="1" ht="16" customHeight="1" x14ac:dyDescent="0.2"/>
    <row r="5291" customFormat="1" ht="16" customHeight="1" x14ac:dyDescent="0.2"/>
    <row r="5292" customFormat="1" ht="16" customHeight="1" x14ac:dyDescent="0.2"/>
    <row r="5293" customFormat="1" ht="16" customHeight="1" x14ac:dyDescent="0.2"/>
    <row r="5294" customFormat="1" ht="16" customHeight="1" x14ac:dyDescent="0.2"/>
    <row r="5295" customFormat="1" ht="16" customHeight="1" x14ac:dyDescent="0.2"/>
    <row r="5296" customFormat="1" ht="16" customHeight="1" x14ac:dyDescent="0.2"/>
    <row r="5297" customFormat="1" ht="16" customHeight="1" x14ac:dyDescent="0.2"/>
    <row r="5298" customFormat="1" ht="16" customHeight="1" x14ac:dyDescent="0.2"/>
    <row r="5299" customFormat="1" ht="16" customHeight="1" x14ac:dyDescent="0.2"/>
    <row r="5300" customFormat="1" ht="16" customHeight="1" x14ac:dyDescent="0.2"/>
    <row r="5301" customFormat="1" ht="16" customHeight="1" x14ac:dyDescent="0.2"/>
    <row r="5302" customFormat="1" ht="16" customHeight="1" x14ac:dyDescent="0.2"/>
    <row r="5303" customFormat="1" ht="16" customHeight="1" x14ac:dyDescent="0.2"/>
    <row r="5304" customFormat="1" ht="16" customHeight="1" x14ac:dyDescent="0.2"/>
    <row r="5305" customFormat="1" ht="16" customHeight="1" x14ac:dyDescent="0.2"/>
    <row r="5306" customFormat="1" ht="16" customHeight="1" x14ac:dyDescent="0.2"/>
    <row r="5307" customFormat="1" ht="16" customHeight="1" x14ac:dyDescent="0.2"/>
    <row r="5308" customFormat="1" ht="16" customHeight="1" x14ac:dyDescent="0.2"/>
    <row r="5309" customFormat="1" ht="16" customHeight="1" x14ac:dyDescent="0.2"/>
    <row r="5310" customFormat="1" ht="16" customHeight="1" x14ac:dyDescent="0.2"/>
    <row r="5311" customFormat="1" ht="16" customHeight="1" x14ac:dyDescent="0.2"/>
    <row r="5312" customFormat="1" ht="16" customHeight="1" x14ac:dyDescent="0.2"/>
    <row r="5313" customFormat="1" ht="16" customHeight="1" x14ac:dyDescent="0.2"/>
    <row r="5314" customFormat="1" ht="16" customHeight="1" x14ac:dyDescent="0.2"/>
    <row r="5315" customFormat="1" ht="16" customHeight="1" x14ac:dyDescent="0.2"/>
    <row r="5316" customFormat="1" ht="16" customHeight="1" x14ac:dyDescent="0.2"/>
    <row r="5317" customFormat="1" ht="16" customHeight="1" x14ac:dyDescent="0.2"/>
    <row r="5318" customFormat="1" ht="16" customHeight="1" x14ac:dyDescent="0.2"/>
    <row r="5319" customFormat="1" ht="16" customHeight="1" x14ac:dyDescent="0.2"/>
    <row r="5320" customFormat="1" ht="16" customHeight="1" x14ac:dyDescent="0.2"/>
    <row r="5321" customFormat="1" ht="16" customHeight="1" x14ac:dyDescent="0.2"/>
    <row r="5322" customFormat="1" ht="16" customHeight="1" x14ac:dyDescent="0.2"/>
    <row r="5323" customFormat="1" ht="16" customHeight="1" x14ac:dyDescent="0.2"/>
    <row r="5324" customFormat="1" ht="16" customHeight="1" x14ac:dyDescent="0.2"/>
    <row r="5325" customFormat="1" ht="16" customHeight="1" x14ac:dyDescent="0.2"/>
    <row r="5326" customFormat="1" ht="16" customHeight="1" x14ac:dyDescent="0.2"/>
    <row r="5327" customFormat="1" ht="16" customHeight="1" x14ac:dyDescent="0.2"/>
    <row r="5328" customFormat="1" ht="16" customHeight="1" x14ac:dyDescent="0.2"/>
    <row r="5329" customFormat="1" ht="16" customHeight="1" x14ac:dyDescent="0.2"/>
    <row r="5330" customFormat="1" ht="16" customHeight="1" x14ac:dyDescent="0.2"/>
    <row r="5331" customFormat="1" ht="16" customHeight="1" x14ac:dyDescent="0.2"/>
    <row r="5332" customFormat="1" ht="16" customHeight="1" x14ac:dyDescent="0.2"/>
    <row r="5333" customFormat="1" ht="16" customHeight="1" x14ac:dyDescent="0.2"/>
    <row r="5334" customFormat="1" ht="16" customHeight="1" x14ac:dyDescent="0.2"/>
    <row r="5335" customFormat="1" ht="16" customHeight="1" x14ac:dyDescent="0.2"/>
    <row r="5336" customFormat="1" ht="16" customHeight="1" x14ac:dyDescent="0.2"/>
    <row r="5337" customFormat="1" ht="16" customHeight="1" x14ac:dyDescent="0.2"/>
    <row r="5338" customFormat="1" ht="16" customHeight="1" x14ac:dyDescent="0.2"/>
    <row r="5339" customFormat="1" ht="16" customHeight="1" x14ac:dyDescent="0.2"/>
    <row r="5340" customFormat="1" ht="16" customHeight="1" x14ac:dyDescent="0.2"/>
    <row r="5341" customFormat="1" ht="16" customHeight="1" x14ac:dyDescent="0.2"/>
    <row r="5342" customFormat="1" ht="16" customHeight="1" x14ac:dyDescent="0.2"/>
    <row r="5343" customFormat="1" ht="16" customHeight="1" x14ac:dyDescent="0.2"/>
    <row r="5344" customFormat="1" ht="16" customHeight="1" x14ac:dyDescent="0.2"/>
    <row r="5345" customFormat="1" ht="16" customHeight="1" x14ac:dyDescent="0.2"/>
    <row r="5346" customFormat="1" ht="16" customHeight="1" x14ac:dyDescent="0.2"/>
    <row r="5347" customFormat="1" ht="16" customHeight="1" x14ac:dyDescent="0.2"/>
    <row r="5348" customFormat="1" ht="16" customHeight="1" x14ac:dyDescent="0.2"/>
    <row r="5349" customFormat="1" ht="16" customHeight="1" x14ac:dyDescent="0.2"/>
    <row r="5350" customFormat="1" ht="16" customHeight="1" x14ac:dyDescent="0.2"/>
    <row r="5351" customFormat="1" ht="16" customHeight="1" x14ac:dyDescent="0.2"/>
    <row r="5352" customFormat="1" ht="16" customHeight="1" x14ac:dyDescent="0.2"/>
    <row r="5353" customFormat="1" ht="16" customHeight="1" x14ac:dyDescent="0.2"/>
    <row r="5354" customFormat="1" ht="16" customHeight="1" x14ac:dyDescent="0.2"/>
    <row r="5355" customFormat="1" ht="16" customHeight="1" x14ac:dyDescent="0.2"/>
    <row r="5356" customFormat="1" ht="16" customHeight="1" x14ac:dyDescent="0.2"/>
    <row r="5357" customFormat="1" ht="16" customHeight="1" x14ac:dyDescent="0.2"/>
    <row r="5358" customFormat="1" ht="16" customHeight="1" x14ac:dyDescent="0.2"/>
    <row r="5359" customFormat="1" ht="16" customHeight="1" x14ac:dyDescent="0.2"/>
    <row r="5360" customFormat="1" ht="16" customHeight="1" x14ac:dyDescent="0.2"/>
    <row r="5361" customFormat="1" ht="16" customHeight="1" x14ac:dyDescent="0.2"/>
    <row r="5362" customFormat="1" ht="16" customHeight="1" x14ac:dyDescent="0.2"/>
    <row r="5363" customFormat="1" ht="16" customHeight="1" x14ac:dyDescent="0.2"/>
    <row r="5364" customFormat="1" ht="16" customHeight="1" x14ac:dyDescent="0.2"/>
    <row r="5365" customFormat="1" ht="16" customHeight="1" x14ac:dyDescent="0.2"/>
    <row r="5366" customFormat="1" ht="16" customHeight="1" x14ac:dyDescent="0.2"/>
    <row r="5367" customFormat="1" ht="16" customHeight="1" x14ac:dyDescent="0.2"/>
    <row r="5368" customFormat="1" ht="16" customHeight="1" x14ac:dyDescent="0.2"/>
    <row r="5369" customFormat="1" ht="16" customHeight="1" x14ac:dyDescent="0.2"/>
    <row r="5370" customFormat="1" ht="16" customHeight="1" x14ac:dyDescent="0.2"/>
    <row r="5371" customFormat="1" ht="16" customHeight="1" x14ac:dyDescent="0.2"/>
    <row r="5372" customFormat="1" ht="16" customHeight="1" x14ac:dyDescent="0.2"/>
    <row r="5373" customFormat="1" ht="16" customHeight="1" x14ac:dyDescent="0.2"/>
    <row r="5374" customFormat="1" ht="16" customHeight="1" x14ac:dyDescent="0.2"/>
    <row r="5375" customFormat="1" ht="16" customHeight="1" x14ac:dyDescent="0.2"/>
    <row r="5376" customFormat="1" ht="16" customHeight="1" x14ac:dyDescent="0.2"/>
    <row r="5377" customFormat="1" ht="16" customHeight="1" x14ac:dyDescent="0.2"/>
    <row r="5378" customFormat="1" ht="16" customHeight="1" x14ac:dyDescent="0.2"/>
    <row r="5379" customFormat="1" ht="16" customHeight="1" x14ac:dyDescent="0.2"/>
    <row r="5380" customFormat="1" ht="16" customHeight="1" x14ac:dyDescent="0.2"/>
    <row r="5381" customFormat="1" ht="16" customHeight="1" x14ac:dyDescent="0.2"/>
    <row r="5382" customFormat="1" ht="16" customHeight="1" x14ac:dyDescent="0.2"/>
    <row r="5383" customFormat="1" ht="16" customHeight="1" x14ac:dyDescent="0.2"/>
    <row r="5384" customFormat="1" ht="16" customHeight="1" x14ac:dyDescent="0.2"/>
    <row r="5385" customFormat="1" ht="16" customHeight="1" x14ac:dyDescent="0.2"/>
    <row r="5386" customFormat="1" ht="16" customHeight="1" x14ac:dyDescent="0.2"/>
    <row r="5387" customFormat="1" ht="16" customHeight="1" x14ac:dyDescent="0.2"/>
    <row r="5388" customFormat="1" ht="16" customHeight="1" x14ac:dyDescent="0.2"/>
    <row r="5389" customFormat="1" ht="16" customHeight="1" x14ac:dyDescent="0.2"/>
    <row r="5390" customFormat="1" ht="16" customHeight="1" x14ac:dyDescent="0.2"/>
    <row r="5391" customFormat="1" ht="16" customHeight="1" x14ac:dyDescent="0.2"/>
    <row r="5392" customFormat="1" ht="16" customHeight="1" x14ac:dyDescent="0.2"/>
    <row r="5393" customFormat="1" ht="16" customHeight="1" x14ac:dyDescent="0.2"/>
    <row r="5394" customFormat="1" ht="16" customHeight="1" x14ac:dyDescent="0.2"/>
    <row r="5395" customFormat="1" ht="16" customHeight="1" x14ac:dyDescent="0.2"/>
    <row r="5396" customFormat="1" ht="16" customHeight="1" x14ac:dyDescent="0.2"/>
    <row r="5397" customFormat="1" ht="16" customHeight="1" x14ac:dyDescent="0.2"/>
    <row r="5398" customFormat="1" ht="16" customHeight="1" x14ac:dyDescent="0.2"/>
    <row r="5399" customFormat="1" ht="16" customHeight="1" x14ac:dyDescent="0.2"/>
    <row r="5400" customFormat="1" ht="16" customHeight="1" x14ac:dyDescent="0.2"/>
    <row r="5401" customFormat="1" ht="16" customHeight="1" x14ac:dyDescent="0.2"/>
    <row r="5402" customFormat="1" ht="16" customHeight="1" x14ac:dyDescent="0.2"/>
    <row r="5403" customFormat="1" ht="16" customHeight="1" x14ac:dyDescent="0.2"/>
    <row r="5404" customFormat="1" ht="16" customHeight="1" x14ac:dyDescent="0.2"/>
    <row r="5405" customFormat="1" ht="16" customHeight="1" x14ac:dyDescent="0.2"/>
    <row r="5406" customFormat="1" ht="16" customHeight="1" x14ac:dyDescent="0.2"/>
    <row r="5407" customFormat="1" ht="16" customHeight="1" x14ac:dyDescent="0.2"/>
    <row r="5408" customFormat="1" ht="16" customHeight="1" x14ac:dyDescent="0.2"/>
    <row r="5409" customFormat="1" ht="16" customHeight="1" x14ac:dyDescent="0.2"/>
    <row r="5410" customFormat="1" ht="16" customHeight="1" x14ac:dyDescent="0.2"/>
    <row r="5411" customFormat="1" ht="16" customHeight="1" x14ac:dyDescent="0.2"/>
    <row r="5412" customFormat="1" ht="16" customHeight="1" x14ac:dyDescent="0.2"/>
    <row r="5413" customFormat="1" ht="16" customHeight="1" x14ac:dyDescent="0.2"/>
    <row r="5414" customFormat="1" ht="16" customHeight="1" x14ac:dyDescent="0.2"/>
    <row r="5415" customFormat="1" ht="16" customHeight="1" x14ac:dyDescent="0.2"/>
    <row r="5416" customFormat="1" ht="16" customHeight="1" x14ac:dyDescent="0.2"/>
    <row r="5417" customFormat="1" ht="16" customHeight="1" x14ac:dyDescent="0.2"/>
    <row r="5418" customFormat="1" ht="16" customHeight="1" x14ac:dyDescent="0.2"/>
    <row r="5419" customFormat="1" ht="16" customHeight="1" x14ac:dyDescent="0.2"/>
    <row r="5420" customFormat="1" ht="16" customHeight="1" x14ac:dyDescent="0.2"/>
    <row r="5421" customFormat="1" ht="16" customHeight="1" x14ac:dyDescent="0.2"/>
    <row r="5422" customFormat="1" ht="16" customHeight="1" x14ac:dyDescent="0.2"/>
    <row r="5423" customFormat="1" ht="16" customHeight="1" x14ac:dyDescent="0.2"/>
    <row r="5424" customFormat="1" ht="16" customHeight="1" x14ac:dyDescent="0.2"/>
    <row r="5425" customFormat="1" ht="16" customHeight="1" x14ac:dyDescent="0.2"/>
    <row r="5426" customFormat="1" ht="16" customHeight="1" x14ac:dyDescent="0.2"/>
    <row r="5427" customFormat="1" ht="16" customHeight="1" x14ac:dyDescent="0.2"/>
    <row r="5428" customFormat="1" ht="16" customHeight="1" x14ac:dyDescent="0.2"/>
    <row r="5429" customFormat="1" ht="16" customHeight="1" x14ac:dyDescent="0.2"/>
    <row r="5430" customFormat="1" ht="16" customHeight="1" x14ac:dyDescent="0.2"/>
    <row r="5431" customFormat="1" ht="16" customHeight="1" x14ac:dyDescent="0.2"/>
    <row r="5432" customFormat="1" ht="16" customHeight="1" x14ac:dyDescent="0.2"/>
    <row r="5433" customFormat="1" ht="16" customHeight="1" x14ac:dyDescent="0.2"/>
    <row r="5434" customFormat="1" ht="16" customHeight="1" x14ac:dyDescent="0.2"/>
    <row r="5435" customFormat="1" ht="16" customHeight="1" x14ac:dyDescent="0.2"/>
    <row r="5436" customFormat="1" ht="16" customHeight="1" x14ac:dyDescent="0.2"/>
    <row r="5437" customFormat="1" ht="16" customHeight="1" x14ac:dyDescent="0.2"/>
    <row r="5438" customFormat="1" ht="16" customHeight="1" x14ac:dyDescent="0.2"/>
    <row r="5439" customFormat="1" ht="16" customHeight="1" x14ac:dyDescent="0.2"/>
    <row r="5440" customFormat="1" ht="16" customHeight="1" x14ac:dyDescent="0.2"/>
    <row r="5441" customFormat="1" ht="16" customHeight="1" x14ac:dyDescent="0.2"/>
    <row r="5442" customFormat="1" ht="16" customHeight="1" x14ac:dyDescent="0.2"/>
    <row r="5443" customFormat="1" ht="16" customHeight="1" x14ac:dyDescent="0.2"/>
    <row r="5444" customFormat="1" ht="16" customHeight="1" x14ac:dyDescent="0.2"/>
    <row r="5445" customFormat="1" ht="16" customHeight="1" x14ac:dyDescent="0.2"/>
    <row r="5446" customFormat="1" ht="16" customHeight="1" x14ac:dyDescent="0.2"/>
    <row r="5447" customFormat="1" ht="16" customHeight="1" x14ac:dyDescent="0.2"/>
    <row r="5448" customFormat="1" ht="16" customHeight="1" x14ac:dyDescent="0.2"/>
    <row r="5449" customFormat="1" ht="16" customHeight="1" x14ac:dyDescent="0.2"/>
    <row r="5450" customFormat="1" ht="16" customHeight="1" x14ac:dyDescent="0.2"/>
    <row r="5451" customFormat="1" ht="16" customHeight="1" x14ac:dyDescent="0.2"/>
    <row r="5452" customFormat="1" ht="16" customHeight="1" x14ac:dyDescent="0.2"/>
    <row r="5453" customFormat="1" ht="16" customHeight="1" x14ac:dyDescent="0.2"/>
    <row r="5454" customFormat="1" ht="16" customHeight="1" x14ac:dyDescent="0.2"/>
    <row r="5455" customFormat="1" ht="16" customHeight="1" x14ac:dyDescent="0.2"/>
    <row r="5456" customFormat="1" ht="16" customHeight="1" x14ac:dyDescent="0.2"/>
    <row r="5457" customFormat="1" ht="16" customHeight="1" x14ac:dyDescent="0.2"/>
    <row r="5458" customFormat="1" ht="16" customHeight="1" x14ac:dyDescent="0.2"/>
    <row r="5459" customFormat="1" ht="16" customHeight="1" x14ac:dyDescent="0.2"/>
    <row r="5460" customFormat="1" ht="16" customHeight="1" x14ac:dyDescent="0.2"/>
    <row r="5461" customFormat="1" ht="16" customHeight="1" x14ac:dyDescent="0.2"/>
    <row r="5462" customFormat="1" ht="16" customHeight="1" x14ac:dyDescent="0.2"/>
    <row r="5463" customFormat="1" ht="16" customHeight="1" x14ac:dyDescent="0.2"/>
    <row r="5464" customFormat="1" ht="16" customHeight="1" x14ac:dyDescent="0.2"/>
    <row r="5465" customFormat="1" ht="16" customHeight="1" x14ac:dyDescent="0.2"/>
    <row r="5466" customFormat="1" ht="16" customHeight="1" x14ac:dyDescent="0.2"/>
    <row r="5467" customFormat="1" ht="16" customHeight="1" x14ac:dyDescent="0.2"/>
    <row r="5468" customFormat="1" ht="16" customHeight="1" x14ac:dyDescent="0.2"/>
    <row r="5469" customFormat="1" ht="16" customHeight="1" x14ac:dyDescent="0.2"/>
    <row r="5470" customFormat="1" ht="16" customHeight="1" x14ac:dyDescent="0.2"/>
    <row r="5471" customFormat="1" ht="16" customHeight="1" x14ac:dyDescent="0.2"/>
    <row r="5472" customFormat="1" ht="16" customHeight="1" x14ac:dyDescent="0.2"/>
    <row r="5473" customFormat="1" ht="16" customHeight="1" x14ac:dyDescent="0.2"/>
    <row r="5474" customFormat="1" ht="16" customHeight="1" x14ac:dyDescent="0.2"/>
    <row r="5475" customFormat="1" ht="16" customHeight="1" x14ac:dyDescent="0.2"/>
    <row r="5476" customFormat="1" ht="16" customHeight="1" x14ac:dyDescent="0.2"/>
    <row r="5477" customFormat="1" ht="16" customHeight="1" x14ac:dyDescent="0.2"/>
    <row r="5478" customFormat="1" ht="16" customHeight="1" x14ac:dyDescent="0.2"/>
    <row r="5479" customFormat="1" ht="16" customHeight="1" x14ac:dyDescent="0.2"/>
    <row r="5480" customFormat="1" ht="16" customHeight="1" x14ac:dyDescent="0.2"/>
    <row r="5481" customFormat="1" ht="16" customHeight="1" x14ac:dyDescent="0.2"/>
    <row r="5482" customFormat="1" ht="16" customHeight="1" x14ac:dyDescent="0.2"/>
    <row r="5483" customFormat="1" ht="16" customHeight="1" x14ac:dyDescent="0.2"/>
    <row r="5484" customFormat="1" ht="16" customHeight="1" x14ac:dyDescent="0.2"/>
    <row r="5485" customFormat="1" ht="16" customHeight="1" x14ac:dyDescent="0.2"/>
    <row r="5486" customFormat="1" ht="16" customHeight="1" x14ac:dyDescent="0.2"/>
    <row r="5487" customFormat="1" ht="16" customHeight="1" x14ac:dyDescent="0.2"/>
    <row r="5488" customFormat="1" ht="16" customHeight="1" x14ac:dyDescent="0.2"/>
    <row r="5489" customFormat="1" ht="16" customHeight="1" x14ac:dyDescent="0.2"/>
    <row r="5490" customFormat="1" ht="16" customHeight="1" x14ac:dyDescent="0.2"/>
    <row r="5491" customFormat="1" ht="16" customHeight="1" x14ac:dyDescent="0.2"/>
    <row r="5492" customFormat="1" ht="16" customHeight="1" x14ac:dyDescent="0.2"/>
    <row r="5493" customFormat="1" ht="16" customHeight="1" x14ac:dyDescent="0.2"/>
    <row r="5494" customFormat="1" ht="16" customHeight="1" x14ac:dyDescent="0.2"/>
    <row r="5495" customFormat="1" ht="16" customHeight="1" x14ac:dyDescent="0.2"/>
    <row r="5496" customFormat="1" ht="16" customHeight="1" x14ac:dyDescent="0.2"/>
    <row r="5497" customFormat="1" ht="16" customHeight="1" x14ac:dyDescent="0.2"/>
    <row r="5498" customFormat="1" ht="16" customHeight="1" x14ac:dyDescent="0.2"/>
    <row r="5499" customFormat="1" ht="16" customHeight="1" x14ac:dyDescent="0.2"/>
    <row r="5500" customFormat="1" ht="16" customHeight="1" x14ac:dyDescent="0.2"/>
    <row r="5501" customFormat="1" ht="16" customHeight="1" x14ac:dyDescent="0.2"/>
    <row r="5502" customFormat="1" ht="16" customHeight="1" x14ac:dyDescent="0.2"/>
    <row r="5503" customFormat="1" ht="16" customHeight="1" x14ac:dyDescent="0.2"/>
    <row r="5504" customFormat="1" ht="16" customHeight="1" x14ac:dyDescent="0.2"/>
    <row r="5505" customFormat="1" ht="16" customHeight="1" x14ac:dyDescent="0.2"/>
    <row r="5506" customFormat="1" ht="16" customHeight="1" x14ac:dyDescent="0.2"/>
    <row r="5507" customFormat="1" ht="16" customHeight="1" x14ac:dyDescent="0.2"/>
    <row r="5508" customFormat="1" ht="16" customHeight="1" x14ac:dyDescent="0.2"/>
    <row r="5509" customFormat="1" ht="16" customHeight="1" x14ac:dyDescent="0.2"/>
    <row r="5510" customFormat="1" ht="16" customHeight="1" x14ac:dyDescent="0.2"/>
    <row r="5511" customFormat="1" ht="16" customHeight="1" x14ac:dyDescent="0.2"/>
    <row r="5512" customFormat="1" ht="16" customHeight="1" x14ac:dyDescent="0.2"/>
    <row r="5513" customFormat="1" ht="16" customHeight="1" x14ac:dyDescent="0.2"/>
    <row r="5514" customFormat="1" ht="16" customHeight="1" x14ac:dyDescent="0.2"/>
    <row r="5515" customFormat="1" ht="16" customHeight="1" x14ac:dyDescent="0.2"/>
    <row r="5516" customFormat="1" ht="16" customHeight="1" x14ac:dyDescent="0.2"/>
    <row r="5517" customFormat="1" ht="16" customHeight="1" x14ac:dyDescent="0.2"/>
    <row r="5518" customFormat="1" ht="16" customHeight="1" x14ac:dyDescent="0.2"/>
    <row r="5519" customFormat="1" ht="16" customHeight="1" x14ac:dyDescent="0.2"/>
    <row r="5520" customFormat="1" ht="16" customHeight="1" x14ac:dyDescent="0.2"/>
    <row r="5521" customFormat="1" ht="16" customHeight="1" x14ac:dyDescent="0.2"/>
    <row r="5522" customFormat="1" ht="16" customHeight="1" x14ac:dyDescent="0.2"/>
    <row r="5523" customFormat="1" ht="16" customHeight="1" x14ac:dyDescent="0.2"/>
    <row r="5524" customFormat="1" ht="16" customHeight="1" x14ac:dyDescent="0.2"/>
    <row r="5525" customFormat="1" ht="16" customHeight="1" x14ac:dyDescent="0.2"/>
    <row r="5526" customFormat="1" ht="16" customHeight="1" x14ac:dyDescent="0.2"/>
    <row r="5527" customFormat="1" ht="16" customHeight="1" x14ac:dyDescent="0.2"/>
    <row r="5528" customFormat="1" ht="16" customHeight="1" x14ac:dyDescent="0.2"/>
    <row r="5529" customFormat="1" ht="16" customHeight="1" x14ac:dyDescent="0.2"/>
    <row r="5530" customFormat="1" ht="16" customHeight="1" x14ac:dyDescent="0.2"/>
    <row r="5531" customFormat="1" ht="16" customHeight="1" x14ac:dyDescent="0.2"/>
    <row r="5532" customFormat="1" ht="16" customHeight="1" x14ac:dyDescent="0.2"/>
    <row r="5533" customFormat="1" ht="16" customHeight="1" x14ac:dyDescent="0.2"/>
    <row r="5534" customFormat="1" ht="16" customHeight="1" x14ac:dyDescent="0.2"/>
    <row r="5535" customFormat="1" ht="16" customHeight="1" x14ac:dyDescent="0.2"/>
    <row r="5536" customFormat="1" ht="16" customHeight="1" x14ac:dyDescent="0.2"/>
    <row r="5537" customFormat="1" ht="16" customHeight="1" x14ac:dyDescent="0.2"/>
    <row r="5538" customFormat="1" ht="16" customHeight="1" x14ac:dyDescent="0.2"/>
    <row r="5539" customFormat="1" ht="16" customHeight="1" x14ac:dyDescent="0.2"/>
    <row r="5540" customFormat="1" ht="16" customHeight="1" x14ac:dyDescent="0.2"/>
    <row r="5541" customFormat="1" ht="16" customHeight="1" x14ac:dyDescent="0.2"/>
    <row r="5542" customFormat="1" ht="16" customHeight="1" x14ac:dyDescent="0.2"/>
    <row r="5543" customFormat="1" ht="16" customHeight="1" x14ac:dyDescent="0.2"/>
    <row r="5544" customFormat="1" ht="16" customHeight="1" x14ac:dyDescent="0.2"/>
    <row r="5545" customFormat="1" ht="16" customHeight="1" x14ac:dyDescent="0.2"/>
    <row r="5546" customFormat="1" ht="16" customHeight="1" x14ac:dyDescent="0.2"/>
    <row r="5547" customFormat="1" ht="16" customHeight="1" x14ac:dyDescent="0.2"/>
    <row r="5548" customFormat="1" ht="16" customHeight="1" x14ac:dyDescent="0.2"/>
    <row r="5549" customFormat="1" ht="16" customHeight="1" x14ac:dyDescent="0.2"/>
    <row r="5550" customFormat="1" ht="16" customHeight="1" x14ac:dyDescent="0.2"/>
    <row r="5551" customFormat="1" ht="16" customHeight="1" x14ac:dyDescent="0.2"/>
    <row r="5552" customFormat="1" ht="16" customHeight="1" x14ac:dyDescent="0.2"/>
    <row r="5553" customFormat="1" ht="16" customHeight="1" x14ac:dyDescent="0.2"/>
    <row r="5554" customFormat="1" ht="16" customHeight="1" x14ac:dyDescent="0.2"/>
    <row r="5555" customFormat="1" ht="16" customHeight="1" x14ac:dyDescent="0.2"/>
    <row r="5556" customFormat="1" ht="16" customHeight="1" x14ac:dyDescent="0.2"/>
    <row r="5557" customFormat="1" ht="16" customHeight="1" x14ac:dyDescent="0.2"/>
    <row r="5558" customFormat="1" ht="16" customHeight="1" x14ac:dyDescent="0.2"/>
    <row r="5559" customFormat="1" ht="16" customHeight="1" x14ac:dyDescent="0.2"/>
    <row r="5560" customFormat="1" ht="16" customHeight="1" x14ac:dyDescent="0.2"/>
    <row r="5561" customFormat="1" ht="16" customHeight="1" x14ac:dyDescent="0.2"/>
    <row r="5562" customFormat="1" ht="16" customHeight="1" x14ac:dyDescent="0.2"/>
    <row r="5563" customFormat="1" ht="16" customHeight="1" x14ac:dyDescent="0.2"/>
    <row r="5564" customFormat="1" ht="16" customHeight="1" x14ac:dyDescent="0.2"/>
    <row r="5565" customFormat="1" ht="16" customHeight="1" x14ac:dyDescent="0.2"/>
    <row r="5566" customFormat="1" ht="16" customHeight="1" x14ac:dyDescent="0.2"/>
    <row r="5567" customFormat="1" ht="16" customHeight="1" x14ac:dyDescent="0.2"/>
    <row r="5568" customFormat="1" ht="16" customHeight="1" x14ac:dyDescent="0.2"/>
    <row r="5569" customFormat="1" ht="16" customHeight="1" x14ac:dyDescent="0.2"/>
    <row r="5570" customFormat="1" ht="16" customHeight="1" x14ac:dyDescent="0.2"/>
    <row r="5571" customFormat="1" ht="16" customHeight="1" x14ac:dyDescent="0.2"/>
    <row r="5572" customFormat="1" ht="16" customHeight="1" x14ac:dyDescent="0.2"/>
    <row r="5573" customFormat="1" ht="16" customHeight="1" x14ac:dyDescent="0.2"/>
    <row r="5574" customFormat="1" ht="16" customHeight="1" x14ac:dyDescent="0.2"/>
    <row r="5575" customFormat="1" ht="16" customHeight="1" x14ac:dyDescent="0.2"/>
    <row r="5576" customFormat="1" ht="16" customHeight="1" x14ac:dyDescent="0.2"/>
    <row r="5577" customFormat="1" ht="16" customHeight="1" x14ac:dyDescent="0.2"/>
    <row r="5578" customFormat="1" ht="16" customHeight="1" x14ac:dyDescent="0.2"/>
    <row r="5579" customFormat="1" ht="16" customHeight="1" x14ac:dyDescent="0.2"/>
    <row r="5580" customFormat="1" ht="16" customHeight="1" x14ac:dyDescent="0.2"/>
    <row r="5581" customFormat="1" ht="16" customHeight="1" x14ac:dyDescent="0.2"/>
    <row r="5582" customFormat="1" ht="16" customHeight="1" x14ac:dyDescent="0.2"/>
    <row r="5583" customFormat="1" ht="16" customHeight="1" x14ac:dyDescent="0.2"/>
    <row r="5584" customFormat="1" ht="16" customHeight="1" x14ac:dyDescent="0.2"/>
    <row r="5585" customFormat="1" ht="16" customHeight="1" x14ac:dyDescent="0.2"/>
    <row r="5586" customFormat="1" ht="16" customHeight="1" x14ac:dyDescent="0.2"/>
    <row r="5587" customFormat="1" ht="16" customHeight="1" x14ac:dyDescent="0.2"/>
    <row r="5588" customFormat="1" ht="16" customHeight="1" x14ac:dyDescent="0.2"/>
    <row r="5589" customFormat="1" ht="16" customHeight="1" x14ac:dyDescent="0.2"/>
    <row r="5590" customFormat="1" ht="16" customHeight="1" x14ac:dyDescent="0.2"/>
    <row r="5591" customFormat="1" ht="16" customHeight="1" x14ac:dyDescent="0.2"/>
    <row r="5592" customFormat="1" ht="16" customHeight="1" x14ac:dyDescent="0.2"/>
    <row r="5593" customFormat="1" ht="16" customHeight="1" x14ac:dyDescent="0.2"/>
    <row r="5594" customFormat="1" ht="16" customHeight="1" x14ac:dyDescent="0.2"/>
    <row r="5595" customFormat="1" ht="16" customHeight="1" x14ac:dyDescent="0.2"/>
    <row r="5596" customFormat="1" ht="16" customHeight="1" x14ac:dyDescent="0.2"/>
    <row r="5597" customFormat="1" ht="16" customHeight="1" x14ac:dyDescent="0.2"/>
    <row r="5598" customFormat="1" ht="16" customHeight="1" x14ac:dyDescent="0.2"/>
    <row r="5599" customFormat="1" ht="16" customHeight="1" x14ac:dyDescent="0.2"/>
    <row r="5600" customFormat="1" ht="16" customHeight="1" x14ac:dyDescent="0.2"/>
    <row r="5601" customFormat="1" ht="16" customHeight="1" x14ac:dyDescent="0.2"/>
    <row r="5602" customFormat="1" ht="16" customHeight="1" x14ac:dyDescent="0.2"/>
    <row r="5603" customFormat="1" ht="16" customHeight="1" x14ac:dyDescent="0.2"/>
    <row r="5604" customFormat="1" ht="16" customHeight="1" x14ac:dyDescent="0.2"/>
    <row r="5605" customFormat="1" ht="16" customHeight="1" x14ac:dyDescent="0.2"/>
    <row r="5606" customFormat="1" ht="16" customHeight="1" x14ac:dyDescent="0.2"/>
    <row r="5607" customFormat="1" ht="16" customHeight="1" x14ac:dyDescent="0.2"/>
    <row r="5608" customFormat="1" ht="16" customHeight="1" x14ac:dyDescent="0.2"/>
    <row r="5609" customFormat="1" ht="16" customHeight="1" x14ac:dyDescent="0.2"/>
    <row r="5610" customFormat="1" ht="16" customHeight="1" x14ac:dyDescent="0.2"/>
    <row r="5611" customFormat="1" ht="16" customHeight="1" x14ac:dyDescent="0.2"/>
    <row r="5612" customFormat="1" ht="16" customHeight="1" x14ac:dyDescent="0.2"/>
    <row r="5613" customFormat="1" ht="16" customHeight="1" x14ac:dyDescent="0.2"/>
    <row r="5614" customFormat="1" ht="16" customHeight="1" x14ac:dyDescent="0.2"/>
    <row r="5615" customFormat="1" ht="16" customHeight="1" x14ac:dyDescent="0.2"/>
    <row r="5616" customFormat="1" ht="16" customHeight="1" x14ac:dyDescent="0.2"/>
    <row r="5617" customFormat="1" ht="16" customHeight="1" x14ac:dyDescent="0.2"/>
    <row r="5618" customFormat="1" ht="16" customHeight="1" x14ac:dyDescent="0.2"/>
    <row r="5619" customFormat="1" ht="16" customHeight="1" x14ac:dyDescent="0.2"/>
    <row r="5620" customFormat="1" ht="16" customHeight="1" x14ac:dyDescent="0.2"/>
    <row r="5621" customFormat="1" ht="16" customHeight="1" x14ac:dyDescent="0.2"/>
    <row r="5622" customFormat="1" ht="16" customHeight="1" x14ac:dyDescent="0.2"/>
    <row r="5623" customFormat="1" ht="16" customHeight="1" x14ac:dyDescent="0.2"/>
    <row r="5624" customFormat="1" ht="16" customHeight="1" x14ac:dyDescent="0.2"/>
    <row r="5625" customFormat="1" ht="16" customHeight="1" x14ac:dyDescent="0.2"/>
    <row r="5626" customFormat="1" ht="16" customHeight="1" x14ac:dyDescent="0.2"/>
    <row r="5627" customFormat="1" ht="16" customHeight="1" x14ac:dyDescent="0.2"/>
    <row r="5628" customFormat="1" ht="16" customHeight="1" x14ac:dyDescent="0.2"/>
    <row r="5629" customFormat="1" ht="16" customHeight="1" x14ac:dyDescent="0.2"/>
    <row r="5630" customFormat="1" ht="16" customHeight="1" x14ac:dyDescent="0.2"/>
    <row r="5631" customFormat="1" ht="16" customHeight="1" x14ac:dyDescent="0.2"/>
    <row r="5632" customFormat="1" ht="16" customHeight="1" x14ac:dyDescent="0.2"/>
    <row r="5633" customFormat="1" ht="16" customHeight="1" x14ac:dyDescent="0.2"/>
    <row r="5634" customFormat="1" ht="16" customHeight="1" x14ac:dyDescent="0.2"/>
    <row r="5635" customFormat="1" ht="16" customHeight="1" x14ac:dyDescent="0.2"/>
    <row r="5636" customFormat="1" ht="16" customHeight="1" x14ac:dyDescent="0.2"/>
    <row r="5637" customFormat="1" ht="16" customHeight="1" x14ac:dyDescent="0.2"/>
    <row r="5638" customFormat="1" ht="16" customHeight="1" x14ac:dyDescent="0.2"/>
    <row r="5639" customFormat="1" ht="16" customHeight="1" x14ac:dyDescent="0.2"/>
    <row r="5640" customFormat="1" ht="16" customHeight="1" x14ac:dyDescent="0.2"/>
    <row r="5641" customFormat="1" ht="16" customHeight="1" x14ac:dyDescent="0.2"/>
    <row r="5642" customFormat="1" ht="16" customHeight="1" x14ac:dyDescent="0.2"/>
    <row r="5643" customFormat="1" ht="16" customHeight="1" x14ac:dyDescent="0.2"/>
    <row r="5644" customFormat="1" ht="16" customHeight="1" x14ac:dyDescent="0.2"/>
    <row r="5645" customFormat="1" ht="16" customHeight="1" x14ac:dyDescent="0.2"/>
    <row r="5646" customFormat="1" ht="16" customHeight="1" x14ac:dyDescent="0.2"/>
    <row r="5647" customFormat="1" ht="16" customHeight="1" x14ac:dyDescent="0.2"/>
    <row r="5648" customFormat="1" ht="16" customHeight="1" x14ac:dyDescent="0.2"/>
    <row r="5649" customFormat="1" ht="16" customHeight="1" x14ac:dyDescent="0.2"/>
    <row r="5650" customFormat="1" ht="16" customHeight="1" x14ac:dyDescent="0.2"/>
    <row r="5651" customFormat="1" ht="16" customHeight="1" x14ac:dyDescent="0.2"/>
    <row r="5652" customFormat="1" ht="16" customHeight="1" x14ac:dyDescent="0.2"/>
    <row r="5653" customFormat="1" ht="16" customHeight="1" x14ac:dyDescent="0.2"/>
    <row r="5654" customFormat="1" ht="16" customHeight="1" x14ac:dyDescent="0.2"/>
    <row r="5655" customFormat="1" ht="16" customHeight="1" x14ac:dyDescent="0.2"/>
    <row r="5656" customFormat="1" ht="16" customHeight="1" x14ac:dyDescent="0.2"/>
    <row r="5657" customFormat="1" ht="16" customHeight="1" x14ac:dyDescent="0.2"/>
    <row r="5658" customFormat="1" ht="16" customHeight="1" x14ac:dyDescent="0.2"/>
    <row r="5659" customFormat="1" ht="16" customHeight="1" x14ac:dyDescent="0.2"/>
    <row r="5660" customFormat="1" ht="16" customHeight="1" x14ac:dyDescent="0.2"/>
    <row r="5661" customFormat="1" ht="16" customHeight="1" x14ac:dyDescent="0.2"/>
    <row r="5662" customFormat="1" ht="16" customHeight="1" x14ac:dyDescent="0.2"/>
    <row r="5663" customFormat="1" ht="16" customHeight="1" x14ac:dyDescent="0.2"/>
    <row r="5664" customFormat="1" ht="16" customHeight="1" x14ac:dyDescent="0.2"/>
    <row r="5665" customFormat="1" ht="16" customHeight="1" x14ac:dyDescent="0.2"/>
    <row r="5666" customFormat="1" ht="16" customHeight="1" x14ac:dyDescent="0.2"/>
    <row r="5667" customFormat="1" ht="16" customHeight="1" x14ac:dyDescent="0.2"/>
    <row r="5668" customFormat="1" ht="16" customHeight="1" x14ac:dyDescent="0.2"/>
    <row r="5669" customFormat="1" ht="16" customHeight="1" x14ac:dyDescent="0.2"/>
    <row r="5670" customFormat="1" ht="16" customHeight="1" x14ac:dyDescent="0.2"/>
    <row r="5671" customFormat="1" ht="16" customHeight="1" x14ac:dyDescent="0.2"/>
    <row r="5672" customFormat="1" ht="16" customHeight="1" x14ac:dyDescent="0.2"/>
    <row r="5673" customFormat="1" ht="16" customHeight="1" x14ac:dyDescent="0.2"/>
    <row r="5674" customFormat="1" ht="16" customHeight="1" x14ac:dyDescent="0.2"/>
    <row r="5675" customFormat="1" ht="16" customHeight="1" x14ac:dyDescent="0.2"/>
    <row r="5676" customFormat="1" ht="16" customHeight="1" x14ac:dyDescent="0.2"/>
    <row r="5677" customFormat="1" ht="16" customHeight="1" x14ac:dyDescent="0.2"/>
    <row r="5678" customFormat="1" ht="16" customHeight="1" x14ac:dyDescent="0.2"/>
    <row r="5679" customFormat="1" ht="16" customHeight="1" x14ac:dyDescent="0.2"/>
    <row r="5680" customFormat="1" ht="16" customHeight="1" x14ac:dyDescent="0.2"/>
    <row r="5681" customFormat="1" ht="16" customHeight="1" x14ac:dyDescent="0.2"/>
    <row r="5682" customFormat="1" ht="16" customHeight="1" x14ac:dyDescent="0.2"/>
    <row r="5683" customFormat="1" ht="16" customHeight="1" x14ac:dyDescent="0.2"/>
    <row r="5684" customFormat="1" ht="16" customHeight="1" x14ac:dyDescent="0.2"/>
    <row r="5685" customFormat="1" ht="16" customHeight="1" x14ac:dyDescent="0.2"/>
    <row r="5686" customFormat="1" ht="16" customHeight="1" x14ac:dyDescent="0.2"/>
    <row r="5687" customFormat="1" ht="16" customHeight="1" x14ac:dyDescent="0.2"/>
    <row r="5688" customFormat="1" ht="16" customHeight="1" x14ac:dyDescent="0.2"/>
    <row r="5689" customFormat="1" ht="16" customHeight="1" x14ac:dyDescent="0.2"/>
    <row r="5690" customFormat="1" ht="16" customHeight="1" x14ac:dyDescent="0.2"/>
    <row r="5691" customFormat="1" ht="16" customHeight="1" x14ac:dyDescent="0.2"/>
    <row r="5692" customFormat="1" ht="16" customHeight="1" x14ac:dyDescent="0.2"/>
    <row r="5693" customFormat="1" ht="16" customHeight="1" x14ac:dyDescent="0.2"/>
    <row r="5694" customFormat="1" ht="16" customHeight="1" x14ac:dyDescent="0.2"/>
    <row r="5695" customFormat="1" ht="16" customHeight="1" x14ac:dyDescent="0.2"/>
    <row r="5696" customFormat="1" ht="16" customHeight="1" x14ac:dyDescent="0.2"/>
    <row r="5697" customFormat="1" ht="16" customHeight="1" x14ac:dyDescent="0.2"/>
    <row r="5698" customFormat="1" ht="16" customHeight="1" x14ac:dyDescent="0.2"/>
    <row r="5699" customFormat="1" ht="16" customHeight="1" x14ac:dyDescent="0.2"/>
    <row r="5700" customFormat="1" ht="16" customHeight="1" x14ac:dyDescent="0.2"/>
    <row r="5701" customFormat="1" ht="16" customHeight="1" x14ac:dyDescent="0.2"/>
    <row r="5702" customFormat="1" ht="16" customHeight="1" x14ac:dyDescent="0.2"/>
    <row r="5703" customFormat="1" ht="16" customHeight="1" x14ac:dyDescent="0.2"/>
    <row r="5704" customFormat="1" ht="16" customHeight="1" x14ac:dyDescent="0.2"/>
    <row r="5705" customFormat="1" ht="16" customHeight="1" x14ac:dyDescent="0.2"/>
    <row r="5706" customFormat="1" ht="16" customHeight="1" x14ac:dyDescent="0.2"/>
    <row r="5707" customFormat="1" ht="16" customHeight="1" x14ac:dyDescent="0.2"/>
    <row r="5708" customFormat="1" ht="16" customHeight="1" x14ac:dyDescent="0.2"/>
    <row r="5709" customFormat="1" ht="16" customHeight="1" x14ac:dyDescent="0.2"/>
    <row r="5710" customFormat="1" ht="16" customHeight="1" x14ac:dyDescent="0.2"/>
    <row r="5711" customFormat="1" ht="16" customHeight="1" x14ac:dyDescent="0.2"/>
    <row r="5712" customFormat="1" ht="16" customHeight="1" x14ac:dyDescent="0.2"/>
    <row r="5713" customFormat="1" ht="16" customHeight="1" x14ac:dyDescent="0.2"/>
    <row r="5714" customFormat="1" ht="16" customHeight="1" x14ac:dyDescent="0.2"/>
    <row r="5715" customFormat="1" ht="16" customHeight="1" x14ac:dyDescent="0.2"/>
    <row r="5716" customFormat="1" ht="16" customHeight="1" x14ac:dyDescent="0.2"/>
    <row r="5717" customFormat="1" ht="16" customHeight="1" x14ac:dyDescent="0.2"/>
    <row r="5718" customFormat="1" ht="16" customHeight="1" x14ac:dyDescent="0.2"/>
    <row r="5719" customFormat="1" ht="16" customHeight="1" x14ac:dyDescent="0.2"/>
    <row r="5720" customFormat="1" ht="16" customHeight="1" x14ac:dyDescent="0.2"/>
    <row r="5721" customFormat="1" ht="16" customHeight="1" x14ac:dyDescent="0.2"/>
    <row r="5722" customFormat="1" ht="16" customHeight="1" x14ac:dyDescent="0.2"/>
    <row r="5723" customFormat="1" ht="16" customHeight="1" x14ac:dyDescent="0.2"/>
    <row r="5724" customFormat="1" ht="16" customHeight="1" x14ac:dyDescent="0.2"/>
    <row r="5725" customFormat="1" ht="16" customHeight="1" x14ac:dyDescent="0.2"/>
    <row r="5726" customFormat="1" ht="16" customHeight="1" x14ac:dyDescent="0.2"/>
    <row r="5727" customFormat="1" ht="16" customHeight="1" x14ac:dyDescent="0.2"/>
    <row r="5728" customFormat="1" ht="16" customHeight="1" x14ac:dyDescent="0.2"/>
    <row r="5729" customFormat="1" ht="16" customHeight="1" x14ac:dyDescent="0.2"/>
    <row r="5730" customFormat="1" ht="16" customHeight="1" x14ac:dyDescent="0.2"/>
    <row r="5731" customFormat="1" ht="16" customHeight="1" x14ac:dyDescent="0.2"/>
    <row r="5732" customFormat="1" ht="16" customHeight="1" x14ac:dyDescent="0.2"/>
    <row r="5733" customFormat="1" ht="16" customHeight="1" x14ac:dyDescent="0.2"/>
    <row r="5734" customFormat="1" ht="16" customHeight="1" x14ac:dyDescent="0.2"/>
    <row r="5735" customFormat="1" ht="16" customHeight="1" x14ac:dyDescent="0.2"/>
    <row r="5736" customFormat="1" ht="16" customHeight="1" x14ac:dyDescent="0.2"/>
    <row r="5737" customFormat="1" ht="16" customHeight="1" x14ac:dyDescent="0.2"/>
    <row r="5738" customFormat="1" ht="16" customHeight="1" x14ac:dyDescent="0.2"/>
    <row r="5739" customFormat="1" ht="16" customHeight="1" x14ac:dyDescent="0.2"/>
    <row r="5740" customFormat="1" ht="16" customHeight="1" x14ac:dyDescent="0.2"/>
    <row r="5741" customFormat="1" ht="16" customHeight="1" x14ac:dyDescent="0.2"/>
    <row r="5742" customFormat="1" ht="16" customHeight="1" x14ac:dyDescent="0.2"/>
    <row r="5743" customFormat="1" ht="16" customHeight="1" x14ac:dyDescent="0.2"/>
    <row r="5744" customFormat="1" ht="16" customHeight="1" x14ac:dyDescent="0.2"/>
    <row r="5745" customFormat="1" ht="16" customHeight="1" x14ac:dyDescent="0.2"/>
    <row r="5746" customFormat="1" ht="16" customHeight="1" x14ac:dyDescent="0.2"/>
    <row r="5747" customFormat="1" ht="16" customHeight="1" x14ac:dyDescent="0.2"/>
    <row r="5748" customFormat="1" ht="16" customHeight="1" x14ac:dyDescent="0.2"/>
    <row r="5749" customFormat="1" ht="16" customHeight="1" x14ac:dyDescent="0.2"/>
    <row r="5750" customFormat="1" ht="16" customHeight="1" x14ac:dyDescent="0.2"/>
    <row r="5751" customFormat="1" ht="16" customHeight="1" x14ac:dyDescent="0.2"/>
    <row r="5752" customFormat="1" ht="16" customHeight="1" x14ac:dyDescent="0.2"/>
    <row r="5753" customFormat="1" ht="16" customHeight="1" x14ac:dyDescent="0.2"/>
    <row r="5754" customFormat="1" ht="16" customHeight="1" x14ac:dyDescent="0.2"/>
    <row r="5755" customFormat="1" ht="16" customHeight="1" x14ac:dyDescent="0.2"/>
    <row r="5756" customFormat="1" ht="16" customHeight="1" x14ac:dyDescent="0.2"/>
    <row r="5757" customFormat="1" ht="16" customHeight="1" x14ac:dyDescent="0.2"/>
    <row r="5758" customFormat="1" ht="16" customHeight="1" x14ac:dyDescent="0.2"/>
    <row r="5759" customFormat="1" ht="16" customHeight="1" x14ac:dyDescent="0.2"/>
    <row r="5760" customFormat="1" ht="16" customHeight="1" x14ac:dyDescent="0.2"/>
    <row r="5761" customFormat="1" ht="16" customHeight="1" x14ac:dyDescent="0.2"/>
    <row r="5762" customFormat="1" ht="16" customHeight="1" x14ac:dyDescent="0.2"/>
    <row r="5763" customFormat="1" ht="16" customHeight="1" x14ac:dyDescent="0.2"/>
    <row r="5764" customFormat="1" ht="16" customHeight="1" x14ac:dyDescent="0.2"/>
    <row r="5765" customFormat="1" ht="16" customHeight="1" x14ac:dyDescent="0.2"/>
    <row r="5766" customFormat="1" ht="16" customHeight="1" x14ac:dyDescent="0.2"/>
    <row r="5767" customFormat="1" ht="16" customHeight="1" x14ac:dyDescent="0.2"/>
    <row r="5768" customFormat="1" ht="16" customHeight="1" x14ac:dyDescent="0.2"/>
    <row r="5769" customFormat="1" ht="16" customHeight="1" x14ac:dyDescent="0.2"/>
    <row r="5770" customFormat="1" ht="16" customHeight="1" x14ac:dyDescent="0.2"/>
    <row r="5771" customFormat="1" ht="16" customHeight="1" x14ac:dyDescent="0.2"/>
    <row r="5772" customFormat="1" ht="16" customHeight="1" x14ac:dyDescent="0.2"/>
    <row r="5773" customFormat="1" ht="16" customHeight="1" x14ac:dyDescent="0.2"/>
    <row r="5774" customFormat="1" ht="16" customHeight="1" x14ac:dyDescent="0.2"/>
    <row r="5775" customFormat="1" ht="16" customHeight="1" x14ac:dyDescent="0.2"/>
    <row r="5776" customFormat="1" ht="16" customHeight="1" x14ac:dyDescent="0.2"/>
    <row r="5777" customFormat="1" ht="16" customHeight="1" x14ac:dyDescent="0.2"/>
    <row r="5778" customFormat="1" ht="16" customHeight="1" x14ac:dyDescent="0.2"/>
    <row r="5779" customFormat="1" ht="16" customHeight="1" x14ac:dyDescent="0.2"/>
    <row r="5780" customFormat="1" ht="16" customHeight="1" x14ac:dyDescent="0.2"/>
    <row r="5781" customFormat="1" ht="16" customHeight="1" x14ac:dyDescent="0.2"/>
    <row r="5782" customFormat="1" ht="16" customHeight="1" x14ac:dyDescent="0.2"/>
    <row r="5783" customFormat="1" ht="16" customHeight="1" x14ac:dyDescent="0.2"/>
    <row r="5784" customFormat="1" ht="16" customHeight="1" x14ac:dyDescent="0.2"/>
    <row r="5785" customFormat="1" ht="16" customHeight="1" x14ac:dyDescent="0.2"/>
    <row r="5786" customFormat="1" ht="16" customHeight="1" x14ac:dyDescent="0.2"/>
    <row r="5787" customFormat="1" ht="16" customHeight="1" x14ac:dyDescent="0.2"/>
    <row r="5788" customFormat="1" ht="16" customHeight="1" x14ac:dyDescent="0.2"/>
    <row r="5789" customFormat="1" ht="16" customHeight="1" x14ac:dyDescent="0.2"/>
    <row r="5790" customFormat="1" ht="16" customHeight="1" x14ac:dyDescent="0.2"/>
    <row r="5791" customFormat="1" ht="16" customHeight="1" x14ac:dyDescent="0.2"/>
    <row r="5792" customFormat="1" ht="16" customHeight="1" x14ac:dyDescent="0.2"/>
    <row r="5793" customFormat="1" ht="16" customHeight="1" x14ac:dyDescent="0.2"/>
    <row r="5794" customFormat="1" ht="16" customHeight="1" x14ac:dyDescent="0.2"/>
    <row r="5795" customFormat="1" ht="16" customHeight="1" x14ac:dyDescent="0.2"/>
    <row r="5796" customFormat="1" ht="16" customHeight="1" x14ac:dyDescent="0.2"/>
    <row r="5797" customFormat="1" ht="16" customHeight="1" x14ac:dyDescent="0.2"/>
    <row r="5798" customFormat="1" ht="16" customHeight="1" x14ac:dyDescent="0.2"/>
    <row r="5799" customFormat="1" ht="16" customHeight="1" x14ac:dyDescent="0.2"/>
    <row r="5800" customFormat="1" ht="16" customHeight="1" x14ac:dyDescent="0.2"/>
    <row r="5801" customFormat="1" ht="16" customHeight="1" x14ac:dyDescent="0.2"/>
    <row r="5802" customFormat="1" ht="16" customHeight="1" x14ac:dyDescent="0.2"/>
    <row r="5803" customFormat="1" ht="16" customHeight="1" x14ac:dyDescent="0.2"/>
    <row r="5804" customFormat="1" ht="16" customHeight="1" x14ac:dyDescent="0.2"/>
    <row r="5805" customFormat="1" ht="16" customHeight="1" x14ac:dyDescent="0.2"/>
    <row r="5806" customFormat="1" ht="16" customHeight="1" x14ac:dyDescent="0.2"/>
    <row r="5807" customFormat="1" ht="16" customHeight="1" x14ac:dyDescent="0.2"/>
    <row r="5808" customFormat="1" ht="16" customHeight="1" x14ac:dyDescent="0.2"/>
    <row r="5809" customFormat="1" ht="16" customHeight="1" x14ac:dyDescent="0.2"/>
    <row r="5810" customFormat="1" ht="16" customHeight="1" x14ac:dyDescent="0.2"/>
    <row r="5811" customFormat="1" ht="16" customHeight="1" x14ac:dyDescent="0.2"/>
    <row r="5812" customFormat="1" ht="16" customHeight="1" x14ac:dyDescent="0.2"/>
    <row r="5813" customFormat="1" ht="16" customHeight="1" x14ac:dyDescent="0.2"/>
    <row r="5814" customFormat="1" ht="16" customHeight="1" x14ac:dyDescent="0.2"/>
    <row r="5815" customFormat="1" ht="16" customHeight="1" x14ac:dyDescent="0.2"/>
    <row r="5816" customFormat="1" ht="16" customHeight="1" x14ac:dyDescent="0.2"/>
    <row r="5817" customFormat="1" ht="16" customHeight="1" x14ac:dyDescent="0.2"/>
    <row r="5818" customFormat="1" ht="16" customHeight="1" x14ac:dyDescent="0.2"/>
    <row r="5819" customFormat="1" ht="16" customHeight="1" x14ac:dyDescent="0.2"/>
    <row r="5820" customFormat="1" ht="16" customHeight="1" x14ac:dyDescent="0.2"/>
    <row r="5821" customFormat="1" ht="16" customHeight="1" x14ac:dyDescent="0.2"/>
    <row r="5822" customFormat="1" ht="16" customHeight="1" x14ac:dyDescent="0.2"/>
    <row r="5823" customFormat="1" ht="16" customHeight="1" x14ac:dyDescent="0.2"/>
    <row r="5824" customFormat="1" ht="16" customHeight="1" x14ac:dyDescent="0.2"/>
    <row r="5825" customFormat="1" ht="16" customHeight="1" x14ac:dyDescent="0.2"/>
    <row r="5826" customFormat="1" ht="16" customHeight="1" x14ac:dyDescent="0.2"/>
    <row r="5827" customFormat="1" ht="16" customHeight="1" x14ac:dyDescent="0.2"/>
    <row r="5828" customFormat="1" ht="16" customHeight="1" x14ac:dyDescent="0.2"/>
    <row r="5829" customFormat="1" ht="16" customHeight="1" x14ac:dyDescent="0.2"/>
    <row r="5830" customFormat="1" ht="16" customHeight="1" x14ac:dyDescent="0.2"/>
    <row r="5831" customFormat="1" ht="16" customHeight="1" x14ac:dyDescent="0.2"/>
    <row r="5832" customFormat="1" ht="16" customHeight="1" x14ac:dyDescent="0.2"/>
    <row r="5833" customFormat="1" ht="16" customHeight="1" x14ac:dyDescent="0.2"/>
    <row r="5834" customFormat="1" ht="16" customHeight="1" x14ac:dyDescent="0.2"/>
    <row r="5835" customFormat="1" ht="16" customHeight="1" x14ac:dyDescent="0.2"/>
    <row r="5836" customFormat="1" ht="16" customHeight="1" x14ac:dyDescent="0.2"/>
    <row r="5837" customFormat="1" ht="16" customHeight="1" x14ac:dyDescent="0.2"/>
    <row r="5838" customFormat="1" ht="16" customHeight="1" x14ac:dyDescent="0.2"/>
    <row r="5839" customFormat="1" ht="16" customHeight="1" x14ac:dyDescent="0.2"/>
    <row r="5840" customFormat="1" ht="16" customHeight="1" x14ac:dyDescent="0.2"/>
    <row r="5841" customFormat="1" ht="16" customHeight="1" x14ac:dyDescent="0.2"/>
    <row r="5842" customFormat="1" ht="16" customHeight="1" x14ac:dyDescent="0.2"/>
    <row r="5843" customFormat="1" ht="16" customHeight="1" x14ac:dyDescent="0.2"/>
    <row r="5844" customFormat="1" ht="16" customHeight="1" x14ac:dyDescent="0.2"/>
    <row r="5845" customFormat="1" ht="16" customHeight="1" x14ac:dyDescent="0.2"/>
    <row r="5846" customFormat="1" ht="16" customHeight="1" x14ac:dyDescent="0.2"/>
    <row r="5847" customFormat="1" ht="16" customHeight="1" x14ac:dyDescent="0.2"/>
    <row r="5848" customFormat="1" ht="16" customHeight="1" x14ac:dyDescent="0.2"/>
    <row r="5849" customFormat="1" ht="16" customHeight="1" x14ac:dyDescent="0.2"/>
    <row r="5850" customFormat="1" ht="16" customHeight="1" x14ac:dyDescent="0.2"/>
    <row r="5851" customFormat="1" ht="16" customHeight="1" x14ac:dyDescent="0.2"/>
    <row r="5852" customFormat="1" ht="16" customHeight="1" x14ac:dyDescent="0.2"/>
    <row r="5853" customFormat="1" ht="16" customHeight="1" x14ac:dyDescent="0.2"/>
    <row r="5854" customFormat="1" ht="16" customHeight="1" x14ac:dyDescent="0.2"/>
    <row r="5855" customFormat="1" ht="16" customHeight="1" x14ac:dyDescent="0.2"/>
    <row r="5856" customFormat="1" ht="16" customHeight="1" x14ac:dyDescent="0.2"/>
    <row r="5857" customFormat="1" ht="16" customHeight="1" x14ac:dyDescent="0.2"/>
    <row r="5858" customFormat="1" ht="16" customHeight="1" x14ac:dyDescent="0.2"/>
    <row r="5859" customFormat="1" ht="16" customHeight="1" x14ac:dyDescent="0.2"/>
    <row r="5860" customFormat="1" ht="16" customHeight="1" x14ac:dyDescent="0.2"/>
    <row r="5861" customFormat="1" ht="16" customHeight="1" x14ac:dyDescent="0.2"/>
    <row r="5862" customFormat="1" ht="16" customHeight="1" x14ac:dyDescent="0.2"/>
    <row r="5863" customFormat="1" ht="16" customHeight="1" x14ac:dyDescent="0.2"/>
    <row r="5864" customFormat="1" ht="16" customHeight="1" x14ac:dyDescent="0.2"/>
    <row r="5865" customFormat="1" ht="16" customHeight="1" x14ac:dyDescent="0.2"/>
    <row r="5866" customFormat="1" ht="16" customHeight="1" x14ac:dyDescent="0.2"/>
    <row r="5867" customFormat="1" ht="16" customHeight="1" x14ac:dyDescent="0.2"/>
    <row r="5868" customFormat="1" ht="16" customHeight="1" x14ac:dyDescent="0.2"/>
    <row r="5869" customFormat="1" ht="16" customHeight="1" x14ac:dyDescent="0.2"/>
    <row r="5870" customFormat="1" ht="16" customHeight="1" x14ac:dyDescent="0.2"/>
    <row r="5871" customFormat="1" ht="16" customHeight="1" x14ac:dyDescent="0.2"/>
    <row r="5872" customFormat="1" ht="16" customHeight="1" x14ac:dyDescent="0.2"/>
    <row r="5873" customFormat="1" ht="16" customHeight="1" x14ac:dyDescent="0.2"/>
    <row r="5874" customFormat="1" ht="16" customHeight="1" x14ac:dyDescent="0.2"/>
    <row r="5875" customFormat="1" ht="16" customHeight="1" x14ac:dyDescent="0.2"/>
    <row r="5876" customFormat="1" ht="16" customHeight="1" x14ac:dyDescent="0.2"/>
    <row r="5877" customFormat="1" ht="16" customHeight="1" x14ac:dyDescent="0.2"/>
    <row r="5878" customFormat="1" ht="16" customHeight="1" x14ac:dyDescent="0.2"/>
    <row r="5879" customFormat="1" ht="16" customHeight="1" x14ac:dyDescent="0.2"/>
    <row r="5880" customFormat="1" ht="16" customHeight="1" x14ac:dyDescent="0.2"/>
    <row r="5881" customFormat="1" ht="16" customHeight="1" x14ac:dyDescent="0.2"/>
    <row r="5882" customFormat="1" ht="16" customHeight="1" x14ac:dyDescent="0.2"/>
    <row r="5883" customFormat="1" ht="16" customHeight="1" x14ac:dyDescent="0.2"/>
    <row r="5884" customFormat="1" ht="16" customHeight="1" x14ac:dyDescent="0.2"/>
    <row r="5885" customFormat="1" ht="16" customHeight="1" x14ac:dyDescent="0.2"/>
    <row r="5886" customFormat="1" ht="16" customHeight="1" x14ac:dyDescent="0.2"/>
    <row r="5887" customFormat="1" ht="16" customHeight="1" x14ac:dyDescent="0.2"/>
    <row r="5888" customFormat="1" ht="16" customHeight="1" x14ac:dyDescent="0.2"/>
    <row r="5889" customFormat="1" ht="16" customHeight="1" x14ac:dyDescent="0.2"/>
    <row r="5890" customFormat="1" ht="16" customHeight="1" x14ac:dyDescent="0.2"/>
    <row r="5891" customFormat="1" ht="16" customHeight="1" x14ac:dyDescent="0.2"/>
    <row r="5892" customFormat="1" ht="16" customHeight="1" x14ac:dyDescent="0.2"/>
    <row r="5893" customFormat="1" ht="16" customHeight="1" x14ac:dyDescent="0.2"/>
    <row r="5894" customFormat="1" ht="16" customHeight="1" x14ac:dyDescent="0.2"/>
    <row r="5895" customFormat="1" ht="16" customHeight="1" x14ac:dyDescent="0.2"/>
    <row r="5896" customFormat="1" ht="16" customHeight="1" x14ac:dyDescent="0.2"/>
    <row r="5897" customFormat="1" ht="16" customHeight="1" x14ac:dyDescent="0.2"/>
    <row r="5898" customFormat="1" ht="16" customHeight="1" x14ac:dyDescent="0.2"/>
    <row r="5899" customFormat="1" ht="16" customHeight="1" x14ac:dyDescent="0.2"/>
    <row r="5900" customFormat="1" ht="16" customHeight="1" x14ac:dyDescent="0.2"/>
    <row r="5901" customFormat="1" ht="16" customHeight="1" x14ac:dyDescent="0.2"/>
    <row r="5902" customFormat="1" ht="16" customHeight="1" x14ac:dyDescent="0.2"/>
    <row r="5903" customFormat="1" ht="16" customHeight="1" x14ac:dyDescent="0.2"/>
    <row r="5904" customFormat="1" ht="16" customHeight="1" x14ac:dyDescent="0.2"/>
    <row r="5905" customFormat="1" ht="16" customHeight="1" x14ac:dyDescent="0.2"/>
    <row r="5906" customFormat="1" ht="16" customHeight="1" x14ac:dyDescent="0.2"/>
    <row r="5907" customFormat="1" ht="16" customHeight="1" x14ac:dyDescent="0.2"/>
    <row r="5908" customFormat="1" ht="16" customHeight="1" x14ac:dyDescent="0.2"/>
    <row r="5909" customFormat="1" ht="16" customHeight="1" x14ac:dyDescent="0.2"/>
    <row r="5910" customFormat="1" ht="16" customHeight="1" x14ac:dyDescent="0.2"/>
    <row r="5911" customFormat="1" ht="16" customHeight="1" x14ac:dyDescent="0.2"/>
    <row r="5912" customFormat="1" ht="16" customHeight="1" x14ac:dyDescent="0.2"/>
    <row r="5913" customFormat="1" ht="16" customHeight="1" x14ac:dyDescent="0.2"/>
    <row r="5914" customFormat="1" ht="16" customHeight="1" x14ac:dyDescent="0.2"/>
    <row r="5915" customFormat="1" ht="16" customHeight="1" x14ac:dyDescent="0.2"/>
    <row r="5916" customFormat="1" ht="16" customHeight="1" x14ac:dyDescent="0.2"/>
    <row r="5917" customFormat="1" ht="16" customHeight="1" x14ac:dyDescent="0.2"/>
    <row r="5918" customFormat="1" ht="16" customHeight="1" x14ac:dyDescent="0.2"/>
    <row r="5919" customFormat="1" ht="16" customHeight="1" x14ac:dyDescent="0.2"/>
    <row r="5920" customFormat="1" ht="16" customHeight="1" x14ac:dyDescent="0.2"/>
    <row r="5921" customFormat="1" ht="16" customHeight="1" x14ac:dyDescent="0.2"/>
    <row r="5922" customFormat="1" ht="16" customHeight="1" x14ac:dyDescent="0.2"/>
    <row r="5923" customFormat="1" ht="16" customHeight="1" x14ac:dyDescent="0.2"/>
    <row r="5924" customFormat="1" ht="16" customHeight="1" x14ac:dyDescent="0.2"/>
    <row r="5925" customFormat="1" ht="16" customHeight="1" x14ac:dyDescent="0.2"/>
    <row r="5926" customFormat="1" ht="16" customHeight="1" x14ac:dyDescent="0.2"/>
    <row r="5927" customFormat="1" ht="16" customHeight="1" x14ac:dyDescent="0.2"/>
    <row r="5928" customFormat="1" ht="16" customHeight="1" x14ac:dyDescent="0.2"/>
    <row r="5929" customFormat="1" ht="16" customHeight="1" x14ac:dyDescent="0.2"/>
    <row r="5930" customFormat="1" ht="16" customHeight="1" x14ac:dyDescent="0.2"/>
    <row r="5931" customFormat="1" ht="16" customHeight="1" x14ac:dyDescent="0.2"/>
    <row r="5932" customFormat="1" ht="16" customHeight="1" x14ac:dyDescent="0.2"/>
    <row r="5933" customFormat="1" ht="16" customHeight="1" x14ac:dyDescent="0.2"/>
    <row r="5934" customFormat="1" ht="16" customHeight="1" x14ac:dyDescent="0.2"/>
    <row r="5935" customFormat="1" ht="16" customHeight="1" x14ac:dyDescent="0.2"/>
    <row r="5936" customFormat="1" ht="16" customHeight="1" x14ac:dyDescent="0.2"/>
    <row r="5937" customFormat="1" ht="16" customHeight="1" x14ac:dyDescent="0.2"/>
    <row r="5938" customFormat="1" ht="16" customHeight="1" x14ac:dyDescent="0.2"/>
    <row r="5939" customFormat="1" ht="16" customHeight="1" x14ac:dyDescent="0.2"/>
    <row r="5940" customFormat="1" ht="16" customHeight="1" x14ac:dyDescent="0.2"/>
    <row r="5941" customFormat="1" ht="16" customHeight="1" x14ac:dyDescent="0.2"/>
    <row r="5942" customFormat="1" ht="16" customHeight="1" x14ac:dyDescent="0.2"/>
    <row r="5943" customFormat="1" ht="16" customHeight="1" x14ac:dyDescent="0.2"/>
    <row r="5944" customFormat="1" ht="16" customHeight="1" x14ac:dyDescent="0.2"/>
    <row r="5945" customFormat="1" ht="16" customHeight="1" x14ac:dyDescent="0.2"/>
    <row r="5946" customFormat="1" ht="16" customHeight="1" x14ac:dyDescent="0.2"/>
    <row r="5947" customFormat="1" ht="16" customHeight="1" x14ac:dyDescent="0.2"/>
    <row r="5948" customFormat="1" ht="16" customHeight="1" x14ac:dyDescent="0.2"/>
    <row r="5949" customFormat="1" ht="16" customHeight="1" x14ac:dyDescent="0.2"/>
    <row r="5950" customFormat="1" ht="16" customHeight="1" x14ac:dyDescent="0.2"/>
    <row r="5951" customFormat="1" ht="16" customHeight="1" x14ac:dyDescent="0.2"/>
    <row r="5952" customFormat="1" ht="16" customHeight="1" x14ac:dyDescent="0.2"/>
    <row r="5953" customFormat="1" ht="16" customHeight="1" x14ac:dyDescent="0.2"/>
    <row r="5954" customFormat="1" ht="16" customHeight="1" x14ac:dyDescent="0.2"/>
    <row r="5955" customFormat="1" ht="16" customHeight="1" x14ac:dyDescent="0.2"/>
    <row r="5956" customFormat="1" ht="16" customHeight="1" x14ac:dyDescent="0.2"/>
    <row r="5957" customFormat="1" ht="16" customHeight="1" x14ac:dyDescent="0.2"/>
    <row r="5958" customFormat="1" ht="16" customHeight="1" x14ac:dyDescent="0.2"/>
    <row r="5959" customFormat="1" ht="16" customHeight="1" x14ac:dyDescent="0.2"/>
    <row r="5960" customFormat="1" ht="16" customHeight="1" x14ac:dyDescent="0.2"/>
    <row r="5961" customFormat="1" ht="16" customHeight="1" x14ac:dyDescent="0.2"/>
    <row r="5962" customFormat="1" ht="16" customHeight="1" x14ac:dyDescent="0.2"/>
    <row r="5963" customFormat="1" ht="16" customHeight="1" x14ac:dyDescent="0.2"/>
    <row r="5964" customFormat="1" ht="16" customHeight="1" x14ac:dyDescent="0.2"/>
    <row r="5965" customFormat="1" ht="16" customHeight="1" x14ac:dyDescent="0.2"/>
    <row r="5966" customFormat="1" ht="16" customHeight="1" x14ac:dyDescent="0.2"/>
    <row r="5967" customFormat="1" ht="16" customHeight="1" x14ac:dyDescent="0.2"/>
    <row r="5968" customFormat="1" ht="16" customHeight="1" x14ac:dyDescent="0.2"/>
    <row r="5969" customFormat="1" ht="16" customHeight="1" x14ac:dyDescent="0.2"/>
    <row r="5970" customFormat="1" ht="16" customHeight="1" x14ac:dyDescent="0.2"/>
    <row r="5971" customFormat="1" ht="16" customHeight="1" x14ac:dyDescent="0.2"/>
    <row r="5972" customFormat="1" ht="16" customHeight="1" x14ac:dyDescent="0.2"/>
    <row r="5973" customFormat="1" ht="16" customHeight="1" x14ac:dyDescent="0.2"/>
    <row r="5974" customFormat="1" ht="16" customHeight="1" x14ac:dyDescent="0.2"/>
    <row r="5975" customFormat="1" ht="16" customHeight="1" x14ac:dyDescent="0.2"/>
    <row r="5976" customFormat="1" ht="16" customHeight="1" x14ac:dyDescent="0.2"/>
    <row r="5977" customFormat="1" ht="16" customHeight="1" x14ac:dyDescent="0.2"/>
    <row r="5978" customFormat="1" ht="16" customHeight="1" x14ac:dyDescent="0.2"/>
    <row r="5979" customFormat="1" ht="16" customHeight="1" x14ac:dyDescent="0.2"/>
    <row r="5980" customFormat="1" ht="16" customHeight="1" x14ac:dyDescent="0.2"/>
    <row r="5981" customFormat="1" ht="16" customHeight="1" x14ac:dyDescent="0.2"/>
    <row r="5982" customFormat="1" ht="16" customHeight="1" x14ac:dyDescent="0.2"/>
    <row r="5983" customFormat="1" ht="16" customHeight="1" x14ac:dyDescent="0.2"/>
    <row r="5984" customFormat="1" ht="16" customHeight="1" x14ac:dyDescent="0.2"/>
    <row r="5985" customFormat="1" ht="16" customHeight="1" x14ac:dyDescent="0.2"/>
    <row r="5986" customFormat="1" ht="16" customHeight="1" x14ac:dyDescent="0.2"/>
    <row r="5987" customFormat="1" ht="16" customHeight="1" x14ac:dyDescent="0.2"/>
    <row r="5988" customFormat="1" ht="16" customHeight="1" x14ac:dyDescent="0.2"/>
    <row r="5989" customFormat="1" ht="16" customHeight="1" x14ac:dyDescent="0.2"/>
    <row r="5990" customFormat="1" ht="16" customHeight="1" x14ac:dyDescent="0.2"/>
    <row r="5991" customFormat="1" ht="16" customHeight="1" x14ac:dyDescent="0.2"/>
    <row r="5992" customFormat="1" ht="16" customHeight="1" x14ac:dyDescent="0.2"/>
    <row r="5993" customFormat="1" ht="16" customHeight="1" x14ac:dyDescent="0.2"/>
    <row r="5994" customFormat="1" ht="16" customHeight="1" x14ac:dyDescent="0.2"/>
    <row r="5995" customFormat="1" ht="16" customHeight="1" x14ac:dyDescent="0.2"/>
    <row r="5996" customFormat="1" ht="16" customHeight="1" x14ac:dyDescent="0.2"/>
    <row r="5997" customFormat="1" ht="16" customHeight="1" x14ac:dyDescent="0.2"/>
    <row r="5998" customFormat="1" ht="16" customHeight="1" x14ac:dyDescent="0.2"/>
    <row r="5999" customFormat="1" ht="16" customHeight="1" x14ac:dyDescent="0.2"/>
    <row r="6000" customFormat="1" ht="16" customHeight="1" x14ac:dyDescent="0.2"/>
    <row r="6001" customFormat="1" ht="16" customHeight="1" x14ac:dyDescent="0.2"/>
    <row r="6002" customFormat="1" ht="16" customHeight="1" x14ac:dyDescent="0.2"/>
    <row r="6003" customFormat="1" ht="16" customHeight="1" x14ac:dyDescent="0.2"/>
    <row r="6004" customFormat="1" ht="16" customHeight="1" x14ac:dyDescent="0.2"/>
    <row r="6005" customFormat="1" ht="16" customHeight="1" x14ac:dyDescent="0.2"/>
    <row r="6006" customFormat="1" ht="16" customHeight="1" x14ac:dyDescent="0.2"/>
    <row r="6007" customFormat="1" ht="16" customHeight="1" x14ac:dyDescent="0.2"/>
    <row r="6008" customFormat="1" ht="16" customHeight="1" x14ac:dyDescent="0.2"/>
    <row r="6009" customFormat="1" ht="16" customHeight="1" x14ac:dyDescent="0.2"/>
    <row r="6010" customFormat="1" ht="16" customHeight="1" x14ac:dyDescent="0.2"/>
    <row r="6011" customFormat="1" ht="16" customHeight="1" x14ac:dyDescent="0.2"/>
    <row r="6012" customFormat="1" ht="16" customHeight="1" x14ac:dyDescent="0.2"/>
    <row r="6013" customFormat="1" ht="16" customHeight="1" x14ac:dyDescent="0.2"/>
    <row r="6014" customFormat="1" ht="16" customHeight="1" x14ac:dyDescent="0.2"/>
    <row r="6015" customFormat="1" ht="16" customHeight="1" x14ac:dyDescent="0.2"/>
    <row r="6016" customFormat="1" ht="16" customHeight="1" x14ac:dyDescent="0.2"/>
    <row r="6017" customFormat="1" ht="16" customHeight="1" x14ac:dyDescent="0.2"/>
    <row r="6018" customFormat="1" ht="16" customHeight="1" x14ac:dyDescent="0.2"/>
    <row r="6019" customFormat="1" ht="16" customHeight="1" x14ac:dyDescent="0.2"/>
    <row r="6020" customFormat="1" ht="16" customHeight="1" x14ac:dyDescent="0.2"/>
    <row r="6021" customFormat="1" ht="16" customHeight="1" x14ac:dyDescent="0.2"/>
    <row r="6022" customFormat="1" ht="16" customHeight="1" x14ac:dyDescent="0.2"/>
    <row r="6023" customFormat="1" ht="16" customHeight="1" x14ac:dyDescent="0.2"/>
    <row r="6024" customFormat="1" ht="16" customHeight="1" x14ac:dyDescent="0.2"/>
    <row r="6025" customFormat="1" ht="16" customHeight="1" x14ac:dyDescent="0.2"/>
    <row r="6026" customFormat="1" ht="16" customHeight="1" x14ac:dyDescent="0.2"/>
    <row r="6027" customFormat="1" ht="16" customHeight="1" x14ac:dyDescent="0.2"/>
    <row r="6028" customFormat="1" ht="16" customHeight="1" x14ac:dyDescent="0.2"/>
    <row r="6029" customFormat="1" ht="16" customHeight="1" x14ac:dyDescent="0.2"/>
    <row r="6030" customFormat="1" ht="16" customHeight="1" x14ac:dyDescent="0.2"/>
    <row r="6031" customFormat="1" ht="16" customHeight="1" x14ac:dyDescent="0.2"/>
    <row r="6032" customFormat="1" ht="16" customHeight="1" x14ac:dyDescent="0.2"/>
    <row r="6033" customFormat="1" ht="16" customHeight="1" x14ac:dyDescent="0.2"/>
    <row r="6034" customFormat="1" ht="16" customHeight="1" x14ac:dyDescent="0.2"/>
    <row r="6035" customFormat="1" ht="16" customHeight="1" x14ac:dyDescent="0.2"/>
    <row r="6036" customFormat="1" ht="16" customHeight="1" x14ac:dyDescent="0.2"/>
    <row r="6037" customFormat="1" ht="16" customHeight="1" x14ac:dyDescent="0.2"/>
    <row r="6038" customFormat="1" ht="16" customHeight="1" x14ac:dyDescent="0.2"/>
    <row r="6039" customFormat="1" ht="16" customHeight="1" x14ac:dyDescent="0.2"/>
    <row r="6040" customFormat="1" ht="16" customHeight="1" x14ac:dyDescent="0.2"/>
    <row r="6041" customFormat="1" ht="16" customHeight="1" x14ac:dyDescent="0.2"/>
    <row r="6042" customFormat="1" ht="16" customHeight="1" x14ac:dyDescent="0.2"/>
    <row r="6043" customFormat="1" ht="16" customHeight="1" x14ac:dyDescent="0.2"/>
    <row r="6044" customFormat="1" ht="16" customHeight="1" x14ac:dyDescent="0.2"/>
    <row r="6045" customFormat="1" ht="16" customHeight="1" x14ac:dyDescent="0.2"/>
    <row r="6046" customFormat="1" ht="16" customHeight="1" x14ac:dyDescent="0.2"/>
    <row r="6047" customFormat="1" ht="16" customHeight="1" x14ac:dyDescent="0.2"/>
    <row r="6048" customFormat="1" ht="16" customHeight="1" x14ac:dyDescent="0.2"/>
    <row r="6049" customFormat="1" ht="16" customHeight="1" x14ac:dyDescent="0.2"/>
    <row r="6050" customFormat="1" ht="16" customHeight="1" x14ac:dyDescent="0.2"/>
    <row r="6051" customFormat="1" ht="16" customHeight="1" x14ac:dyDescent="0.2"/>
    <row r="6052" customFormat="1" ht="16" customHeight="1" x14ac:dyDescent="0.2"/>
    <row r="6053" customFormat="1" ht="16" customHeight="1" x14ac:dyDescent="0.2"/>
    <row r="6054" customFormat="1" ht="16" customHeight="1" x14ac:dyDescent="0.2"/>
    <row r="6055" customFormat="1" ht="16" customHeight="1" x14ac:dyDescent="0.2"/>
    <row r="6056" customFormat="1" ht="16" customHeight="1" x14ac:dyDescent="0.2"/>
    <row r="6057" customFormat="1" ht="16" customHeight="1" x14ac:dyDescent="0.2"/>
    <row r="6058" customFormat="1" ht="16" customHeight="1" x14ac:dyDescent="0.2"/>
    <row r="6059" customFormat="1" ht="16" customHeight="1" x14ac:dyDescent="0.2"/>
    <row r="6060" customFormat="1" ht="16" customHeight="1" x14ac:dyDescent="0.2"/>
    <row r="6061" customFormat="1" ht="16" customHeight="1" x14ac:dyDescent="0.2"/>
    <row r="6062" customFormat="1" ht="16" customHeight="1" x14ac:dyDescent="0.2"/>
    <row r="6063" customFormat="1" ht="16" customHeight="1" x14ac:dyDescent="0.2"/>
    <row r="6064" customFormat="1" ht="16" customHeight="1" x14ac:dyDescent="0.2"/>
    <row r="6065" customFormat="1" ht="16" customHeight="1" x14ac:dyDescent="0.2"/>
    <row r="6066" customFormat="1" ht="16" customHeight="1" x14ac:dyDescent="0.2"/>
    <row r="6067" customFormat="1" ht="16" customHeight="1" x14ac:dyDescent="0.2"/>
    <row r="6068" customFormat="1" ht="16" customHeight="1" x14ac:dyDescent="0.2"/>
    <row r="6069" customFormat="1" ht="16" customHeight="1" x14ac:dyDescent="0.2"/>
    <row r="6070" customFormat="1" ht="16" customHeight="1" x14ac:dyDescent="0.2"/>
    <row r="6071" customFormat="1" ht="16" customHeight="1" x14ac:dyDescent="0.2"/>
    <row r="6072" customFormat="1" ht="16" customHeight="1" x14ac:dyDescent="0.2"/>
    <row r="6073" customFormat="1" ht="16" customHeight="1" x14ac:dyDescent="0.2"/>
    <row r="6074" customFormat="1" ht="16" customHeight="1" x14ac:dyDescent="0.2"/>
    <row r="6075" customFormat="1" ht="16" customHeight="1" x14ac:dyDescent="0.2"/>
    <row r="6076" customFormat="1" ht="16" customHeight="1" x14ac:dyDescent="0.2"/>
    <row r="6077" customFormat="1" ht="16" customHeight="1" x14ac:dyDescent="0.2"/>
    <row r="6078" customFormat="1" ht="16" customHeight="1" x14ac:dyDescent="0.2"/>
    <row r="6079" customFormat="1" ht="16" customHeight="1" x14ac:dyDescent="0.2"/>
    <row r="6080" customFormat="1" ht="16" customHeight="1" x14ac:dyDescent="0.2"/>
    <row r="6081" customFormat="1" ht="16" customHeight="1" x14ac:dyDescent="0.2"/>
    <row r="6082" customFormat="1" ht="16" customHeight="1" x14ac:dyDescent="0.2"/>
    <row r="6083" customFormat="1" ht="16" customHeight="1" x14ac:dyDescent="0.2"/>
    <row r="6084" customFormat="1" ht="16" customHeight="1" x14ac:dyDescent="0.2"/>
    <row r="6085" customFormat="1" ht="16" customHeight="1" x14ac:dyDescent="0.2"/>
    <row r="6086" customFormat="1" ht="16" customHeight="1" x14ac:dyDescent="0.2"/>
    <row r="6087" customFormat="1" ht="16" customHeight="1" x14ac:dyDescent="0.2"/>
    <row r="6088" customFormat="1" ht="16" customHeight="1" x14ac:dyDescent="0.2"/>
    <row r="6089" customFormat="1" ht="16" customHeight="1" x14ac:dyDescent="0.2"/>
    <row r="6090" customFormat="1" ht="16" customHeight="1" x14ac:dyDescent="0.2"/>
    <row r="6091" customFormat="1" ht="16" customHeight="1" x14ac:dyDescent="0.2"/>
    <row r="6092" customFormat="1" ht="16" customHeight="1" x14ac:dyDescent="0.2"/>
    <row r="6093" customFormat="1" ht="16" customHeight="1" x14ac:dyDescent="0.2"/>
    <row r="6094" customFormat="1" ht="16" customHeight="1" x14ac:dyDescent="0.2"/>
    <row r="6095" customFormat="1" ht="16" customHeight="1" x14ac:dyDescent="0.2"/>
    <row r="6096" customFormat="1" ht="16" customHeight="1" x14ac:dyDescent="0.2"/>
    <row r="6097" customFormat="1" ht="16" customHeight="1" x14ac:dyDescent="0.2"/>
    <row r="6098" customFormat="1" ht="16" customHeight="1" x14ac:dyDescent="0.2"/>
    <row r="6099" customFormat="1" ht="16" customHeight="1" x14ac:dyDescent="0.2"/>
    <row r="6100" customFormat="1" ht="16" customHeight="1" x14ac:dyDescent="0.2"/>
    <row r="6101" customFormat="1" ht="16" customHeight="1" x14ac:dyDescent="0.2"/>
    <row r="6102" customFormat="1" ht="16" customHeight="1" x14ac:dyDescent="0.2"/>
    <row r="6103" customFormat="1" ht="16" customHeight="1" x14ac:dyDescent="0.2"/>
    <row r="6104" customFormat="1" ht="16" customHeight="1" x14ac:dyDescent="0.2"/>
    <row r="6105" customFormat="1" ht="16" customHeight="1" x14ac:dyDescent="0.2"/>
    <row r="6106" customFormat="1" ht="16" customHeight="1" x14ac:dyDescent="0.2"/>
    <row r="6107" customFormat="1" ht="16" customHeight="1" x14ac:dyDescent="0.2"/>
    <row r="6108" customFormat="1" ht="16" customHeight="1" x14ac:dyDescent="0.2"/>
    <row r="6109" customFormat="1" ht="16" customHeight="1" x14ac:dyDescent="0.2"/>
    <row r="6110" customFormat="1" ht="16" customHeight="1" x14ac:dyDescent="0.2"/>
    <row r="6111" customFormat="1" ht="16" customHeight="1" x14ac:dyDescent="0.2"/>
    <row r="6112" customFormat="1" ht="16" customHeight="1" x14ac:dyDescent="0.2"/>
    <row r="6113" customFormat="1" ht="16" customHeight="1" x14ac:dyDescent="0.2"/>
    <row r="6114" customFormat="1" ht="16" customHeight="1" x14ac:dyDescent="0.2"/>
    <row r="6115" customFormat="1" ht="16" customHeight="1" x14ac:dyDescent="0.2"/>
    <row r="6116" customFormat="1" ht="16" customHeight="1" x14ac:dyDescent="0.2"/>
    <row r="6117" customFormat="1" ht="16" customHeight="1" x14ac:dyDescent="0.2"/>
    <row r="6118" customFormat="1" ht="16" customHeight="1" x14ac:dyDescent="0.2"/>
    <row r="6119" customFormat="1" ht="16" customHeight="1" x14ac:dyDescent="0.2"/>
    <row r="6120" customFormat="1" ht="16" customHeight="1" x14ac:dyDescent="0.2"/>
    <row r="6121" customFormat="1" ht="16" customHeight="1" x14ac:dyDescent="0.2"/>
    <row r="6122" customFormat="1" ht="16" customHeight="1" x14ac:dyDescent="0.2"/>
    <row r="6123" customFormat="1" ht="16" customHeight="1" x14ac:dyDescent="0.2"/>
    <row r="6124" customFormat="1" ht="16" customHeight="1" x14ac:dyDescent="0.2"/>
    <row r="6125" customFormat="1" ht="16" customHeight="1" x14ac:dyDescent="0.2"/>
    <row r="6126" customFormat="1" ht="16" customHeight="1" x14ac:dyDescent="0.2"/>
    <row r="6127" customFormat="1" ht="16" customHeight="1" x14ac:dyDescent="0.2"/>
    <row r="6128" customFormat="1" ht="16" customHeight="1" x14ac:dyDescent="0.2"/>
    <row r="6129" customFormat="1" ht="16" customHeight="1" x14ac:dyDescent="0.2"/>
    <row r="6130" customFormat="1" ht="16" customHeight="1" x14ac:dyDescent="0.2"/>
    <row r="6131" customFormat="1" ht="16" customHeight="1" x14ac:dyDescent="0.2"/>
    <row r="6132" customFormat="1" ht="16" customHeight="1" x14ac:dyDescent="0.2"/>
    <row r="6133" customFormat="1" ht="16" customHeight="1" x14ac:dyDescent="0.2"/>
    <row r="6134" customFormat="1" ht="16" customHeight="1" x14ac:dyDescent="0.2"/>
    <row r="6135" customFormat="1" ht="16" customHeight="1" x14ac:dyDescent="0.2"/>
    <row r="6136" customFormat="1" ht="16" customHeight="1" x14ac:dyDescent="0.2"/>
    <row r="6137" customFormat="1" ht="16" customHeight="1" x14ac:dyDescent="0.2"/>
    <row r="6138" customFormat="1" ht="16" customHeight="1" x14ac:dyDescent="0.2"/>
    <row r="6139" customFormat="1" ht="16" customHeight="1" x14ac:dyDescent="0.2"/>
    <row r="6140" customFormat="1" ht="16" customHeight="1" x14ac:dyDescent="0.2"/>
    <row r="6141" customFormat="1" ht="16" customHeight="1" x14ac:dyDescent="0.2"/>
    <row r="6142" customFormat="1" ht="16" customHeight="1" x14ac:dyDescent="0.2"/>
    <row r="6143" customFormat="1" ht="16" customHeight="1" x14ac:dyDescent="0.2"/>
    <row r="6144" customFormat="1" ht="16" customHeight="1" x14ac:dyDescent="0.2"/>
    <row r="6145" customFormat="1" ht="16" customHeight="1" x14ac:dyDescent="0.2"/>
    <row r="6146" customFormat="1" ht="16" customHeight="1" x14ac:dyDescent="0.2"/>
    <row r="6147" customFormat="1" ht="16" customHeight="1" x14ac:dyDescent="0.2"/>
    <row r="6148" customFormat="1" ht="16" customHeight="1" x14ac:dyDescent="0.2"/>
    <row r="6149" customFormat="1" ht="16" customHeight="1" x14ac:dyDescent="0.2"/>
    <row r="6150" customFormat="1" ht="16" customHeight="1" x14ac:dyDescent="0.2"/>
    <row r="6151" customFormat="1" ht="16" customHeight="1" x14ac:dyDescent="0.2"/>
    <row r="6152" customFormat="1" ht="16" customHeight="1" x14ac:dyDescent="0.2"/>
    <row r="6153" customFormat="1" ht="16" customHeight="1" x14ac:dyDescent="0.2"/>
    <row r="6154" customFormat="1" ht="16" customHeight="1" x14ac:dyDescent="0.2"/>
    <row r="6155" customFormat="1" ht="16" customHeight="1" x14ac:dyDescent="0.2"/>
    <row r="6156" customFormat="1" ht="16" customHeight="1" x14ac:dyDescent="0.2"/>
    <row r="6157" customFormat="1" ht="16" customHeight="1" x14ac:dyDescent="0.2"/>
    <row r="6158" customFormat="1" ht="16" customHeight="1" x14ac:dyDescent="0.2"/>
    <row r="6159" customFormat="1" ht="16" customHeight="1" x14ac:dyDescent="0.2"/>
    <row r="6160" customFormat="1" ht="16" customHeight="1" x14ac:dyDescent="0.2"/>
    <row r="6161" customFormat="1" ht="16" customHeight="1" x14ac:dyDescent="0.2"/>
    <row r="6162" customFormat="1" ht="16" customHeight="1" x14ac:dyDescent="0.2"/>
    <row r="6163" customFormat="1" ht="16" customHeight="1" x14ac:dyDescent="0.2"/>
    <row r="6164" customFormat="1" ht="16" customHeight="1" x14ac:dyDescent="0.2"/>
    <row r="6165" customFormat="1" ht="16" customHeight="1" x14ac:dyDescent="0.2"/>
    <row r="6166" customFormat="1" ht="16" customHeight="1" x14ac:dyDescent="0.2"/>
    <row r="6167" customFormat="1" ht="16" customHeight="1" x14ac:dyDescent="0.2"/>
    <row r="6168" customFormat="1" ht="16" customHeight="1" x14ac:dyDescent="0.2"/>
    <row r="6169" customFormat="1" ht="16" customHeight="1" x14ac:dyDescent="0.2"/>
    <row r="6170" customFormat="1" ht="16" customHeight="1" x14ac:dyDescent="0.2"/>
    <row r="6171" customFormat="1" ht="16" customHeight="1" x14ac:dyDescent="0.2"/>
    <row r="6172" customFormat="1" ht="16" customHeight="1" x14ac:dyDescent="0.2"/>
    <row r="6173" customFormat="1" ht="16" customHeight="1" x14ac:dyDescent="0.2"/>
    <row r="6174" customFormat="1" ht="16" customHeight="1" x14ac:dyDescent="0.2"/>
    <row r="6175" customFormat="1" ht="16" customHeight="1" x14ac:dyDescent="0.2"/>
    <row r="6176" customFormat="1" ht="16" customHeight="1" x14ac:dyDescent="0.2"/>
    <row r="6177" customFormat="1" ht="16" customHeight="1" x14ac:dyDescent="0.2"/>
    <row r="6178" customFormat="1" ht="16" customHeight="1" x14ac:dyDescent="0.2"/>
    <row r="6179" customFormat="1" ht="16" customHeight="1" x14ac:dyDescent="0.2"/>
    <row r="6180" customFormat="1" ht="16" customHeight="1" x14ac:dyDescent="0.2"/>
    <row r="6181" customFormat="1" ht="16" customHeight="1" x14ac:dyDescent="0.2"/>
    <row r="6182" customFormat="1" ht="16" customHeight="1" x14ac:dyDescent="0.2"/>
    <row r="6183" customFormat="1" ht="16" customHeight="1" x14ac:dyDescent="0.2"/>
    <row r="6184" customFormat="1" ht="16" customHeight="1" x14ac:dyDescent="0.2"/>
    <row r="6185" customFormat="1" ht="16" customHeight="1" x14ac:dyDescent="0.2"/>
    <row r="6186" customFormat="1" ht="16" customHeight="1" x14ac:dyDescent="0.2"/>
    <row r="6187" customFormat="1" ht="16" customHeight="1" x14ac:dyDescent="0.2"/>
    <row r="6188" customFormat="1" ht="16" customHeight="1" x14ac:dyDescent="0.2"/>
    <row r="6189" customFormat="1" ht="16" customHeight="1" x14ac:dyDescent="0.2"/>
    <row r="6190" customFormat="1" ht="16" customHeight="1" x14ac:dyDescent="0.2"/>
    <row r="6191" customFormat="1" ht="16" customHeight="1" x14ac:dyDescent="0.2"/>
    <row r="6192" customFormat="1" ht="16" customHeight="1" x14ac:dyDescent="0.2"/>
    <row r="6193" customFormat="1" ht="16" customHeight="1" x14ac:dyDescent="0.2"/>
    <row r="6194" customFormat="1" ht="16" customHeight="1" x14ac:dyDescent="0.2"/>
    <row r="6195" customFormat="1" ht="16" customHeight="1" x14ac:dyDescent="0.2"/>
    <row r="6196" customFormat="1" ht="16" customHeight="1" x14ac:dyDescent="0.2"/>
    <row r="6197" customFormat="1" ht="16" customHeight="1" x14ac:dyDescent="0.2"/>
    <row r="6198" customFormat="1" ht="16" customHeight="1" x14ac:dyDescent="0.2"/>
    <row r="6199" customFormat="1" ht="16" customHeight="1" x14ac:dyDescent="0.2"/>
    <row r="6200" customFormat="1" ht="16" customHeight="1" x14ac:dyDescent="0.2"/>
    <row r="6201" customFormat="1" ht="16" customHeight="1" x14ac:dyDescent="0.2"/>
    <row r="6202" customFormat="1" ht="16" customHeight="1" x14ac:dyDescent="0.2"/>
    <row r="6203" customFormat="1" ht="16" customHeight="1" x14ac:dyDescent="0.2"/>
    <row r="6204" customFormat="1" ht="16" customHeight="1" x14ac:dyDescent="0.2"/>
    <row r="6205" customFormat="1" ht="16" customHeight="1" x14ac:dyDescent="0.2"/>
    <row r="6206" customFormat="1" ht="16" customHeight="1" x14ac:dyDescent="0.2"/>
    <row r="6207" customFormat="1" ht="16" customHeight="1" x14ac:dyDescent="0.2"/>
    <row r="6208" customFormat="1" ht="16" customHeight="1" x14ac:dyDescent="0.2"/>
    <row r="6209" customFormat="1" ht="16" customHeight="1" x14ac:dyDescent="0.2"/>
    <row r="6210" customFormat="1" ht="16" customHeight="1" x14ac:dyDescent="0.2"/>
    <row r="6211" customFormat="1" ht="16" customHeight="1" x14ac:dyDescent="0.2"/>
    <row r="6212" customFormat="1" ht="16" customHeight="1" x14ac:dyDescent="0.2"/>
    <row r="6213" customFormat="1" ht="16" customHeight="1" x14ac:dyDescent="0.2"/>
    <row r="6214" customFormat="1" ht="16" customHeight="1" x14ac:dyDescent="0.2"/>
    <row r="6215" customFormat="1" ht="16" customHeight="1" x14ac:dyDescent="0.2"/>
    <row r="6216" customFormat="1" ht="16" customHeight="1" x14ac:dyDescent="0.2"/>
    <row r="6217" customFormat="1" ht="16" customHeight="1" x14ac:dyDescent="0.2"/>
    <row r="6218" customFormat="1" ht="16" customHeight="1" x14ac:dyDescent="0.2"/>
    <row r="6219" customFormat="1" ht="16" customHeight="1" x14ac:dyDescent="0.2"/>
    <row r="6220" customFormat="1" ht="16" customHeight="1" x14ac:dyDescent="0.2"/>
    <row r="6221" customFormat="1" ht="16" customHeight="1" x14ac:dyDescent="0.2"/>
    <row r="6222" customFormat="1" ht="16" customHeight="1" x14ac:dyDescent="0.2"/>
    <row r="6223" customFormat="1" ht="16" customHeight="1" x14ac:dyDescent="0.2"/>
    <row r="6224" customFormat="1" ht="16" customHeight="1" x14ac:dyDescent="0.2"/>
    <row r="6225" customFormat="1" ht="16" customHeight="1" x14ac:dyDescent="0.2"/>
    <row r="6226" customFormat="1" ht="16" customHeight="1" x14ac:dyDescent="0.2"/>
    <row r="6227" customFormat="1" ht="16" customHeight="1" x14ac:dyDescent="0.2"/>
    <row r="6228" customFormat="1" ht="16" customHeight="1" x14ac:dyDescent="0.2"/>
    <row r="6229" customFormat="1" ht="16" customHeight="1" x14ac:dyDescent="0.2"/>
    <row r="6230" customFormat="1" ht="16" customHeight="1" x14ac:dyDescent="0.2"/>
    <row r="6231" customFormat="1" ht="16" customHeight="1" x14ac:dyDescent="0.2"/>
    <row r="6232" customFormat="1" ht="16" customHeight="1" x14ac:dyDescent="0.2"/>
    <row r="6233" customFormat="1" ht="16" customHeight="1" x14ac:dyDescent="0.2"/>
    <row r="6234" customFormat="1" ht="16" customHeight="1" x14ac:dyDescent="0.2"/>
    <row r="6235" customFormat="1" ht="16" customHeight="1" x14ac:dyDescent="0.2"/>
    <row r="6236" customFormat="1" ht="16" customHeight="1" x14ac:dyDescent="0.2"/>
    <row r="6237" customFormat="1" ht="16" customHeight="1" x14ac:dyDescent="0.2"/>
    <row r="6238" customFormat="1" ht="16" customHeight="1" x14ac:dyDescent="0.2"/>
    <row r="6239" customFormat="1" ht="16" customHeight="1" x14ac:dyDescent="0.2"/>
    <row r="6240" customFormat="1" ht="16" customHeight="1" x14ac:dyDescent="0.2"/>
    <row r="6241" customFormat="1" ht="16" customHeight="1" x14ac:dyDescent="0.2"/>
    <row r="6242" customFormat="1" ht="16" customHeight="1" x14ac:dyDescent="0.2"/>
    <row r="6243" customFormat="1" ht="16" customHeight="1" x14ac:dyDescent="0.2"/>
    <row r="6244" customFormat="1" ht="16" customHeight="1" x14ac:dyDescent="0.2"/>
    <row r="6245" customFormat="1" ht="16" customHeight="1" x14ac:dyDescent="0.2"/>
    <row r="6246" customFormat="1" ht="16" customHeight="1" x14ac:dyDescent="0.2"/>
    <row r="6247" customFormat="1" ht="16" customHeight="1" x14ac:dyDescent="0.2"/>
    <row r="6248" customFormat="1" ht="16" customHeight="1" x14ac:dyDescent="0.2"/>
    <row r="6249" customFormat="1" ht="16" customHeight="1" x14ac:dyDescent="0.2"/>
    <row r="6250" customFormat="1" ht="16" customHeight="1" x14ac:dyDescent="0.2"/>
    <row r="6251" customFormat="1" ht="16" customHeight="1" x14ac:dyDescent="0.2"/>
    <row r="6252" customFormat="1" ht="16" customHeight="1" x14ac:dyDescent="0.2"/>
    <row r="6253" customFormat="1" ht="16" customHeight="1" x14ac:dyDescent="0.2"/>
    <row r="6254" customFormat="1" ht="16" customHeight="1" x14ac:dyDescent="0.2"/>
    <row r="6255" customFormat="1" ht="16" customHeight="1" x14ac:dyDescent="0.2"/>
    <row r="6256" customFormat="1" ht="16" customHeight="1" x14ac:dyDescent="0.2"/>
    <row r="6257" customFormat="1" ht="16" customHeight="1" x14ac:dyDescent="0.2"/>
    <row r="6258" customFormat="1" ht="16" customHeight="1" x14ac:dyDescent="0.2"/>
    <row r="6259" customFormat="1" ht="16" customHeight="1" x14ac:dyDescent="0.2"/>
    <row r="6260" customFormat="1" ht="16" customHeight="1" x14ac:dyDescent="0.2"/>
    <row r="6261" customFormat="1" ht="16" customHeight="1" x14ac:dyDescent="0.2"/>
    <row r="6262" customFormat="1" ht="16" customHeight="1" x14ac:dyDescent="0.2"/>
    <row r="6263" customFormat="1" ht="16" customHeight="1" x14ac:dyDescent="0.2"/>
    <row r="6264" customFormat="1" ht="16" customHeight="1" x14ac:dyDescent="0.2"/>
    <row r="6265" customFormat="1" ht="16" customHeight="1" x14ac:dyDescent="0.2"/>
    <row r="6266" customFormat="1" ht="16" customHeight="1" x14ac:dyDescent="0.2"/>
    <row r="6267" customFormat="1" ht="16" customHeight="1" x14ac:dyDescent="0.2"/>
    <row r="6268" customFormat="1" ht="16" customHeight="1" x14ac:dyDescent="0.2"/>
    <row r="6269" customFormat="1" ht="16" customHeight="1" x14ac:dyDescent="0.2"/>
    <row r="6270" customFormat="1" ht="16" customHeight="1" x14ac:dyDescent="0.2"/>
    <row r="6271" customFormat="1" ht="16" customHeight="1" x14ac:dyDescent="0.2"/>
    <row r="6272" customFormat="1" ht="16" customHeight="1" x14ac:dyDescent="0.2"/>
    <row r="6273" customFormat="1" ht="16" customHeight="1" x14ac:dyDescent="0.2"/>
    <row r="6274" customFormat="1" ht="16" customHeight="1" x14ac:dyDescent="0.2"/>
    <row r="6275" customFormat="1" ht="16" customHeight="1" x14ac:dyDescent="0.2"/>
    <row r="6276" customFormat="1" ht="16" customHeight="1" x14ac:dyDescent="0.2"/>
    <row r="6277" customFormat="1" ht="16" customHeight="1" x14ac:dyDescent="0.2"/>
    <row r="6278" customFormat="1" ht="16" customHeight="1" x14ac:dyDescent="0.2"/>
    <row r="6279" customFormat="1" ht="16" customHeight="1" x14ac:dyDescent="0.2"/>
    <row r="6280" customFormat="1" ht="16" customHeight="1" x14ac:dyDescent="0.2"/>
    <row r="6281" customFormat="1" ht="16" customHeight="1" x14ac:dyDescent="0.2"/>
    <row r="6282" customFormat="1" ht="16" customHeight="1" x14ac:dyDescent="0.2"/>
    <row r="6283" customFormat="1" ht="16" customHeight="1" x14ac:dyDescent="0.2"/>
    <row r="6284" customFormat="1" ht="16" customHeight="1" x14ac:dyDescent="0.2"/>
    <row r="6285" customFormat="1" ht="16" customHeight="1" x14ac:dyDescent="0.2"/>
    <row r="6286" customFormat="1" ht="16" customHeight="1" x14ac:dyDescent="0.2"/>
    <row r="6287" customFormat="1" ht="16" customHeight="1" x14ac:dyDescent="0.2"/>
    <row r="6288" customFormat="1" ht="16" customHeight="1" x14ac:dyDescent="0.2"/>
    <row r="6289" customFormat="1" ht="16" customHeight="1" x14ac:dyDescent="0.2"/>
    <row r="6290" customFormat="1" ht="16" customHeight="1" x14ac:dyDescent="0.2"/>
    <row r="6291" customFormat="1" ht="16" customHeight="1" x14ac:dyDescent="0.2"/>
    <row r="6292" customFormat="1" ht="16" customHeight="1" x14ac:dyDescent="0.2"/>
    <row r="6293" customFormat="1" ht="16" customHeight="1" x14ac:dyDescent="0.2"/>
    <row r="6294" customFormat="1" ht="16" customHeight="1" x14ac:dyDescent="0.2"/>
    <row r="6295" customFormat="1" ht="16" customHeight="1" x14ac:dyDescent="0.2"/>
    <row r="6296" customFormat="1" ht="16" customHeight="1" x14ac:dyDescent="0.2"/>
    <row r="6297" customFormat="1" ht="16" customHeight="1" x14ac:dyDescent="0.2"/>
    <row r="6298" customFormat="1" ht="16" customHeight="1" x14ac:dyDescent="0.2"/>
    <row r="6299" customFormat="1" ht="16" customHeight="1" x14ac:dyDescent="0.2"/>
    <row r="6300" customFormat="1" ht="16" customHeight="1" x14ac:dyDescent="0.2"/>
    <row r="6301" customFormat="1" ht="16" customHeight="1" x14ac:dyDescent="0.2"/>
    <row r="6302" customFormat="1" ht="16" customHeight="1" x14ac:dyDescent="0.2"/>
    <row r="6303" customFormat="1" ht="16" customHeight="1" x14ac:dyDescent="0.2"/>
    <row r="6304" customFormat="1" ht="16" customHeight="1" x14ac:dyDescent="0.2"/>
    <row r="6305" customFormat="1" ht="16" customHeight="1" x14ac:dyDescent="0.2"/>
    <row r="6306" customFormat="1" ht="16" customHeight="1" x14ac:dyDescent="0.2"/>
    <row r="6307" customFormat="1" ht="16" customHeight="1" x14ac:dyDescent="0.2"/>
    <row r="6308" customFormat="1" ht="16" customHeight="1" x14ac:dyDescent="0.2"/>
    <row r="6309" customFormat="1" ht="16" customHeight="1" x14ac:dyDescent="0.2"/>
    <row r="6310" customFormat="1" ht="16" customHeight="1" x14ac:dyDescent="0.2"/>
    <row r="6311" customFormat="1" ht="16" customHeight="1" x14ac:dyDescent="0.2"/>
    <row r="6312" customFormat="1" ht="16" customHeight="1" x14ac:dyDescent="0.2"/>
    <row r="6313" customFormat="1" ht="16" customHeight="1" x14ac:dyDescent="0.2"/>
    <row r="6314" customFormat="1" ht="16" customHeight="1" x14ac:dyDescent="0.2"/>
    <row r="6315" customFormat="1" ht="16" customHeight="1" x14ac:dyDescent="0.2"/>
    <row r="6316" customFormat="1" ht="16" customHeight="1" x14ac:dyDescent="0.2"/>
    <row r="6317" customFormat="1" ht="16" customHeight="1" x14ac:dyDescent="0.2"/>
    <row r="6318" customFormat="1" ht="16" customHeight="1" x14ac:dyDescent="0.2"/>
    <row r="6319" customFormat="1" ht="16" customHeight="1" x14ac:dyDescent="0.2"/>
    <row r="6320" customFormat="1" ht="16" customHeight="1" x14ac:dyDescent="0.2"/>
    <row r="6321" customFormat="1" ht="16" customHeight="1" x14ac:dyDescent="0.2"/>
    <row r="6322" customFormat="1" ht="16" customHeight="1" x14ac:dyDescent="0.2"/>
    <row r="6323" customFormat="1" ht="16" customHeight="1" x14ac:dyDescent="0.2"/>
    <row r="6324" customFormat="1" ht="16" customHeight="1" x14ac:dyDescent="0.2"/>
    <row r="6325" customFormat="1" ht="16" customHeight="1" x14ac:dyDescent="0.2"/>
    <row r="6326" customFormat="1" ht="16" customHeight="1" x14ac:dyDescent="0.2"/>
    <row r="6327" customFormat="1" ht="16" customHeight="1" x14ac:dyDescent="0.2"/>
    <row r="6328" customFormat="1" ht="16" customHeight="1" x14ac:dyDescent="0.2"/>
    <row r="6329" customFormat="1" ht="16" customHeight="1" x14ac:dyDescent="0.2"/>
    <row r="6330" customFormat="1" ht="16" customHeight="1" x14ac:dyDescent="0.2"/>
    <row r="6331" customFormat="1" ht="16" customHeight="1" x14ac:dyDescent="0.2"/>
    <row r="6332" customFormat="1" ht="16" customHeight="1" x14ac:dyDescent="0.2"/>
    <row r="6333" customFormat="1" ht="16" customHeight="1" x14ac:dyDescent="0.2"/>
    <row r="6334" customFormat="1" ht="16" customHeight="1" x14ac:dyDescent="0.2"/>
    <row r="6335" customFormat="1" ht="16" customHeight="1" x14ac:dyDescent="0.2"/>
    <row r="6336" customFormat="1" ht="16" customHeight="1" x14ac:dyDescent="0.2"/>
    <row r="6337" customFormat="1" ht="16" customHeight="1" x14ac:dyDescent="0.2"/>
    <row r="6338" customFormat="1" ht="16" customHeight="1" x14ac:dyDescent="0.2"/>
    <row r="6339" customFormat="1" ht="16" customHeight="1" x14ac:dyDescent="0.2"/>
    <row r="6340" customFormat="1" ht="16" customHeight="1" x14ac:dyDescent="0.2"/>
    <row r="6341" customFormat="1" ht="16" customHeight="1" x14ac:dyDescent="0.2"/>
    <row r="6342" customFormat="1" ht="16" customHeight="1" x14ac:dyDescent="0.2"/>
    <row r="6343" customFormat="1" ht="16" customHeight="1" x14ac:dyDescent="0.2"/>
    <row r="6344" customFormat="1" ht="16" customHeight="1" x14ac:dyDescent="0.2"/>
    <row r="6345" customFormat="1" ht="16" customHeight="1" x14ac:dyDescent="0.2"/>
    <row r="6346" customFormat="1" ht="16" customHeight="1" x14ac:dyDescent="0.2"/>
    <row r="6347" customFormat="1" ht="16" customHeight="1" x14ac:dyDescent="0.2"/>
    <row r="6348" customFormat="1" ht="16" customHeight="1" x14ac:dyDescent="0.2"/>
    <row r="6349" customFormat="1" ht="16" customHeight="1" x14ac:dyDescent="0.2"/>
    <row r="6350" customFormat="1" ht="16" customHeight="1" x14ac:dyDescent="0.2"/>
    <row r="6351" customFormat="1" ht="16" customHeight="1" x14ac:dyDescent="0.2"/>
    <row r="6352" customFormat="1" ht="16" customHeight="1" x14ac:dyDescent="0.2"/>
    <row r="6353" customFormat="1" ht="16" customHeight="1" x14ac:dyDescent="0.2"/>
    <row r="6354" customFormat="1" ht="16" customHeight="1" x14ac:dyDescent="0.2"/>
    <row r="6355" customFormat="1" ht="16" customHeight="1" x14ac:dyDescent="0.2"/>
    <row r="6356" customFormat="1" ht="16" customHeight="1" x14ac:dyDescent="0.2"/>
    <row r="6357" customFormat="1" ht="16" customHeight="1" x14ac:dyDescent="0.2"/>
    <row r="6358" customFormat="1" ht="16" customHeight="1" x14ac:dyDescent="0.2"/>
    <row r="6359" customFormat="1" ht="16" customHeight="1" x14ac:dyDescent="0.2"/>
    <row r="6360" customFormat="1" ht="16" customHeight="1" x14ac:dyDescent="0.2"/>
    <row r="6361" customFormat="1" ht="16" customHeight="1" x14ac:dyDescent="0.2"/>
    <row r="6362" customFormat="1" ht="16" customHeight="1" x14ac:dyDescent="0.2"/>
    <row r="6363" customFormat="1" ht="16" customHeight="1" x14ac:dyDescent="0.2"/>
    <row r="6364" customFormat="1" ht="16" customHeight="1" x14ac:dyDescent="0.2"/>
    <row r="6365" customFormat="1" ht="16" customHeight="1" x14ac:dyDescent="0.2"/>
    <row r="6366" customFormat="1" ht="16" customHeight="1" x14ac:dyDescent="0.2"/>
    <row r="6367" customFormat="1" ht="16" customHeight="1" x14ac:dyDescent="0.2"/>
    <row r="6368" customFormat="1" ht="16" customHeight="1" x14ac:dyDescent="0.2"/>
    <row r="6369" customFormat="1" ht="16" customHeight="1" x14ac:dyDescent="0.2"/>
    <row r="6370" customFormat="1" ht="16" customHeight="1" x14ac:dyDescent="0.2"/>
    <row r="6371" customFormat="1" ht="16" customHeight="1" x14ac:dyDescent="0.2"/>
    <row r="6372" customFormat="1" ht="16" customHeight="1" x14ac:dyDescent="0.2"/>
    <row r="6373" customFormat="1" ht="16" customHeight="1" x14ac:dyDescent="0.2"/>
    <row r="6374" customFormat="1" ht="16" customHeight="1" x14ac:dyDescent="0.2"/>
    <row r="6375" customFormat="1" ht="16" customHeight="1" x14ac:dyDescent="0.2"/>
    <row r="6376" customFormat="1" ht="16" customHeight="1" x14ac:dyDescent="0.2"/>
    <row r="6377" customFormat="1" ht="16" customHeight="1" x14ac:dyDescent="0.2"/>
    <row r="6378" customFormat="1" ht="16" customHeight="1" x14ac:dyDescent="0.2"/>
    <row r="6379" customFormat="1" ht="16" customHeight="1" x14ac:dyDescent="0.2"/>
    <row r="6380" customFormat="1" ht="16" customHeight="1" x14ac:dyDescent="0.2"/>
    <row r="6381" customFormat="1" ht="16" customHeight="1" x14ac:dyDescent="0.2"/>
    <row r="6382" customFormat="1" ht="16" customHeight="1" x14ac:dyDescent="0.2"/>
    <row r="6383" customFormat="1" ht="16" customHeight="1" x14ac:dyDescent="0.2"/>
    <row r="6384" customFormat="1" ht="16" customHeight="1" x14ac:dyDescent="0.2"/>
    <row r="6385" customFormat="1" ht="16" customHeight="1" x14ac:dyDescent="0.2"/>
    <row r="6386" customFormat="1" ht="16" customHeight="1" x14ac:dyDescent="0.2"/>
    <row r="6387" customFormat="1" ht="16" customHeight="1" x14ac:dyDescent="0.2"/>
    <row r="6388" customFormat="1" ht="16" customHeight="1" x14ac:dyDescent="0.2"/>
    <row r="6389" customFormat="1" ht="16" customHeight="1" x14ac:dyDescent="0.2"/>
    <row r="6390" customFormat="1" ht="16" customHeight="1" x14ac:dyDescent="0.2"/>
    <row r="6391" customFormat="1" ht="16" customHeight="1" x14ac:dyDescent="0.2"/>
    <row r="6392" customFormat="1" ht="16" customHeight="1" x14ac:dyDescent="0.2"/>
    <row r="6393" customFormat="1" ht="16" customHeight="1" x14ac:dyDescent="0.2"/>
    <row r="6394" customFormat="1" ht="16" customHeight="1" x14ac:dyDescent="0.2"/>
    <row r="6395" customFormat="1" ht="16" customHeight="1" x14ac:dyDescent="0.2"/>
    <row r="6396" customFormat="1" ht="16" customHeight="1" x14ac:dyDescent="0.2"/>
    <row r="6397" customFormat="1" ht="16" customHeight="1" x14ac:dyDescent="0.2"/>
    <row r="6398" customFormat="1" ht="16" customHeight="1" x14ac:dyDescent="0.2"/>
    <row r="6399" customFormat="1" ht="16" customHeight="1" x14ac:dyDescent="0.2"/>
    <row r="6400" customFormat="1" ht="16" customHeight="1" x14ac:dyDescent="0.2"/>
    <row r="6401" customFormat="1" ht="16" customHeight="1" x14ac:dyDescent="0.2"/>
    <row r="6402" customFormat="1" ht="16" customHeight="1" x14ac:dyDescent="0.2"/>
    <row r="6403" customFormat="1" ht="16" customHeight="1" x14ac:dyDescent="0.2"/>
    <row r="6404" customFormat="1" ht="16" customHeight="1" x14ac:dyDescent="0.2"/>
    <row r="6405" customFormat="1" ht="16" customHeight="1" x14ac:dyDescent="0.2"/>
    <row r="6406" customFormat="1" ht="16" customHeight="1" x14ac:dyDescent="0.2"/>
    <row r="6407" customFormat="1" ht="16" customHeight="1" x14ac:dyDescent="0.2"/>
    <row r="6408" customFormat="1" ht="16" customHeight="1" x14ac:dyDescent="0.2"/>
    <row r="6409" customFormat="1" ht="16" customHeight="1" x14ac:dyDescent="0.2"/>
    <row r="6410" customFormat="1" ht="16" customHeight="1" x14ac:dyDescent="0.2"/>
    <row r="6411" customFormat="1" ht="16" customHeight="1" x14ac:dyDescent="0.2"/>
    <row r="6412" customFormat="1" ht="16" customHeight="1" x14ac:dyDescent="0.2"/>
    <row r="6413" customFormat="1" ht="16" customHeight="1" x14ac:dyDescent="0.2"/>
    <row r="6414" customFormat="1" ht="16" customHeight="1" x14ac:dyDescent="0.2"/>
    <row r="6415" customFormat="1" ht="16" customHeight="1" x14ac:dyDescent="0.2"/>
    <row r="6416" customFormat="1" ht="16" customHeight="1" x14ac:dyDescent="0.2"/>
    <row r="6417" customFormat="1" ht="16" customHeight="1" x14ac:dyDescent="0.2"/>
    <row r="6418" customFormat="1" ht="16" customHeight="1" x14ac:dyDescent="0.2"/>
    <row r="6419" customFormat="1" ht="16" customHeight="1" x14ac:dyDescent="0.2"/>
    <row r="6420" customFormat="1" ht="16" customHeight="1" x14ac:dyDescent="0.2"/>
    <row r="6421" customFormat="1" ht="16" customHeight="1" x14ac:dyDescent="0.2"/>
    <row r="6422" customFormat="1" ht="16" customHeight="1" x14ac:dyDescent="0.2"/>
    <row r="6423" customFormat="1" ht="16" customHeight="1" x14ac:dyDescent="0.2"/>
    <row r="6424" customFormat="1" ht="16" customHeight="1" x14ac:dyDescent="0.2"/>
    <row r="6425" customFormat="1" ht="16" customHeight="1" x14ac:dyDescent="0.2"/>
    <row r="6426" customFormat="1" ht="16" customHeight="1" x14ac:dyDescent="0.2"/>
    <row r="6427" customFormat="1" ht="16" customHeight="1" x14ac:dyDescent="0.2"/>
    <row r="6428" customFormat="1" ht="16" customHeight="1" x14ac:dyDescent="0.2"/>
    <row r="6429" customFormat="1" ht="16" customHeight="1" x14ac:dyDescent="0.2"/>
    <row r="6430" customFormat="1" ht="16" customHeight="1" x14ac:dyDescent="0.2"/>
    <row r="6431" customFormat="1" ht="16" customHeight="1" x14ac:dyDescent="0.2"/>
    <row r="6432" customFormat="1" ht="16" customHeight="1" x14ac:dyDescent="0.2"/>
    <row r="6433" customFormat="1" ht="16" customHeight="1" x14ac:dyDescent="0.2"/>
    <row r="6434" customFormat="1" ht="16" customHeight="1" x14ac:dyDescent="0.2"/>
    <row r="6435" customFormat="1" ht="16" customHeight="1" x14ac:dyDescent="0.2"/>
    <row r="6436" customFormat="1" ht="16" customHeight="1" x14ac:dyDescent="0.2"/>
    <row r="6437" customFormat="1" ht="16" customHeight="1" x14ac:dyDescent="0.2"/>
    <row r="6438" customFormat="1" ht="16" customHeight="1" x14ac:dyDescent="0.2"/>
    <row r="6439" customFormat="1" ht="16" customHeight="1" x14ac:dyDescent="0.2"/>
    <row r="6440" customFormat="1" ht="16" customHeight="1" x14ac:dyDescent="0.2"/>
    <row r="6441" customFormat="1" ht="16" customHeight="1" x14ac:dyDescent="0.2"/>
    <row r="6442" customFormat="1" ht="16" customHeight="1" x14ac:dyDescent="0.2"/>
    <row r="6443" customFormat="1" ht="16" customHeight="1" x14ac:dyDescent="0.2"/>
    <row r="6444" customFormat="1" ht="16" customHeight="1" x14ac:dyDescent="0.2"/>
    <row r="6445" customFormat="1" ht="16" customHeight="1" x14ac:dyDescent="0.2"/>
    <row r="6446" customFormat="1" ht="16" customHeight="1" x14ac:dyDescent="0.2"/>
    <row r="6447" customFormat="1" ht="16" customHeight="1" x14ac:dyDescent="0.2"/>
    <row r="6448" customFormat="1" ht="16" customHeight="1" x14ac:dyDescent="0.2"/>
    <row r="6449" customFormat="1" ht="16" customHeight="1" x14ac:dyDescent="0.2"/>
    <row r="6450" customFormat="1" ht="16" customHeight="1" x14ac:dyDescent="0.2"/>
    <row r="6451" customFormat="1" ht="16" customHeight="1" x14ac:dyDescent="0.2"/>
    <row r="6452" customFormat="1" ht="16" customHeight="1" x14ac:dyDescent="0.2"/>
    <row r="6453" customFormat="1" ht="16" customHeight="1" x14ac:dyDescent="0.2"/>
    <row r="6454" customFormat="1" ht="16" customHeight="1" x14ac:dyDescent="0.2"/>
    <row r="6455" customFormat="1" ht="16" customHeight="1" x14ac:dyDescent="0.2"/>
    <row r="6456" customFormat="1" ht="16" customHeight="1" x14ac:dyDescent="0.2"/>
    <row r="6457" customFormat="1" ht="16" customHeight="1" x14ac:dyDescent="0.2"/>
    <row r="6458" customFormat="1" ht="16" customHeight="1" x14ac:dyDescent="0.2"/>
    <row r="6459" customFormat="1" ht="16" customHeight="1" x14ac:dyDescent="0.2"/>
    <row r="6460" customFormat="1" ht="16" customHeight="1" x14ac:dyDescent="0.2"/>
    <row r="6461" customFormat="1" ht="16" customHeight="1" x14ac:dyDescent="0.2"/>
    <row r="6462" customFormat="1" ht="16" customHeight="1" x14ac:dyDescent="0.2"/>
    <row r="6463" customFormat="1" ht="16" customHeight="1" x14ac:dyDescent="0.2"/>
    <row r="6464" customFormat="1" ht="16" customHeight="1" x14ac:dyDescent="0.2"/>
    <row r="6465" customFormat="1" ht="16" customHeight="1" x14ac:dyDescent="0.2"/>
    <row r="6466" customFormat="1" ht="16" customHeight="1" x14ac:dyDescent="0.2"/>
    <row r="6467" customFormat="1" ht="16" customHeight="1" x14ac:dyDescent="0.2"/>
    <row r="6468" customFormat="1" ht="16" customHeight="1" x14ac:dyDescent="0.2"/>
    <row r="6469" customFormat="1" ht="16" customHeight="1" x14ac:dyDescent="0.2"/>
    <row r="6470" customFormat="1" ht="16" customHeight="1" x14ac:dyDescent="0.2"/>
    <row r="6471" customFormat="1" ht="16" customHeight="1" x14ac:dyDescent="0.2"/>
    <row r="6472" customFormat="1" ht="16" customHeight="1" x14ac:dyDescent="0.2"/>
    <row r="6473" customFormat="1" ht="16" customHeight="1" x14ac:dyDescent="0.2"/>
    <row r="6474" customFormat="1" ht="16" customHeight="1" x14ac:dyDescent="0.2"/>
    <row r="6475" customFormat="1" ht="16" customHeight="1" x14ac:dyDescent="0.2"/>
    <row r="6476" customFormat="1" ht="16" customHeight="1" x14ac:dyDescent="0.2"/>
    <row r="6477" customFormat="1" ht="16" customHeight="1" x14ac:dyDescent="0.2"/>
    <row r="6478" customFormat="1" ht="16" customHeight="1" x14ac:dyDescent="0.2"/>
    <row r="6479" customFormat="1" ht="16" customHeight="1" x14ac:dyDescent="0.2"/>
    <row r="6480" customFormat="1" ht="16" customHeight="1" x14ac:dyDescent="0.2"/>
    <row r="6481" customFormat="1" ht="16" customHeight="1" x14ac:dyDescent="0.2"/>
    <row r="6482" customFormat="1" ht="16" customHeight="1" x14ac:dyDescent="0.2"/>
    <row r="6483" customFormat="1" ht="16" customHeight="1" x14ac:dyDescent="0.2"/>
    <row r="6484" customFormat="1" ht="16" customHeight="1" x14ac:dyDescent="0.2"/>
    <row r="6485" customFormat="1" ht="16" customHeight="1" x14ac:dyDescent="0.2"/>
    <row r="6486" customFormat="1" ht="16" customHeight="1" x14ac:dyDescent="0.2"/>
    <row r="6487" customFormat="1" ht="16" customHeight="1" x14ac:dyDescent="0.2"/>
    <row r="6488" customFormat="1" ht="16" customHeight="1" x14ac:dyDescent="0.2"/>
    <row r="6489" customFormat="1" ht="16" customHeight="1" x14ac:dyDescent="0.2"/>
    <row r="6490" customFormat="1" ht="16" customHeight="1" x14ac:dyDescent="0.2"/>
    <row r="6491" customFormat="1" ht="16" customHeight="1" x14ac:dyDescent="0.2"/>
    <row r="6492" customFormat="1" ht="16" customHeight="1" x14ac:dyDescent="0.2"/>
    <row r="6493" customFormat="1" ht="16" customHeight="1" x14ac:dyDescent="0.2"/>
    <row r="6494" customFormat="1" ht="16" customHeight="1" x14ac:dyDescent="0.2"/>
    <row r="6495" customFormat="1" ht="16" customHeight="1" x14ac:dyDescent="0.2"/>
    <row r="6496" customFormat="1" ht="16" customHeight="1" x14ac:dyDescent="0.2"/>
    <row r="6497" customFormat="1" ht="16" customHeight="1" x14ac:dyDescent="0.2"/>
    <row r="6498" customFormat="1" ht="16" customHeight="1" x14ac:dyDescent="0.2"/>
    <row r="6499" customFormat="1" ht="16" customHeight="1" x14ac:dyDescent="0.2"/>
    <row r="6500" customFormat="1" ht="16" customHeight="1" x14ac:dyDescent="0.2"/>
    <row r="6501" customFormat="1" ht="16" customHeight="1" x14ac:dyDescent="0.2"/>
    <row r="6502" customFormat="1" ht="16" customHeight="1" x14ac:dyDescent="0.2"/>
    <row r="6503" customFormat="1" ht="16" customHeight="1" x14ac:dyDescent="0.2"/>
    <row r="6504" customFormat="1" ht="16" customHeight="1" x14ac:dyDescent="0.2"/>
    <row r="6505" customFormat="1" ht="16" customHeight="1" x14ac:dyDescent="0.2"/>
    <row r="6506" customFormat="1" ht="16" customHeight="1" x14ac:dyDescent="0.2"/>
    <row r="6507" customFormat="1" ht="16" customHeight="1" x14ac:dyDescent="0.2"/>
    <row r="6508" customFormat="1" ht="16" customHeight="1" x14ac:dyDescent="0.2"/>
    <row r="6509" customFormat="1" ht="16" customHeight="1" x14ac:dyDescent="0.2"/>
    <row r="6510" customFormat="1" ht="16" customHeight="1" x14ac:dyDescent="0.2"/>
    <row r="6511" customFormat="1" ht="16" customHeight="1" x14ac:dyDescent="0.2"/>
    <row r="6512" customFormat="1" ht="16" customHeight="1" x14ac:dyDescent="0.2"/>
    <row r="6513" customFormat="1" ht="16" customHeight="1" x14ac:dyDescent="0.2"/>
    <row r="6514" customFormat="1" ht="16" customHeight="1" x14ac:dyDescent="0.2"/>
    <row r="6515" customFormat="1" ht="16" customHeight="1" x14ac:dyDescent="0.2"/>
    <row r="6516" customFormat="1" ht="16" customHeight="1" x14ac:dyDescent="0.2"/>
    <row r="6517" customFormat="1" ht="16" customHeight="1" x14ac:dyDescent="0.2"/>
    <row r="6518" customFormat="1" ht="16" customHeight="1" x14ac:dyDescent="0.2"/>
    <row r="6519" customFormat="1" ht="16" customHeight="1" x14ac:dyDescent="0.2"/>
    <row r="6520" customFormat="1" ht="16" customHeight="1" x14ac:dyDescent="0.2"/>
    <row r="6521" customFormat="1" ht="16" customHeight="1" x14ac:dyDescent="0.2"/>
    <row r="6522" customFormat="1" ht="16" customHeight="1" x14ac:dyDescent="0.2"/>
    <row r="6523" customFormat="1" ht="16" customHeight="1" x14ac:dyDescent="0.2"/>
    <row r="6524" customFormat="1" ht="16" customHeight="1" x14ac:dyDescent="0.2"/>
    <row r="6525" customFormat="1" ht="16" customHeight="1" x14ac:dyDescent="0.2"/>
    <row r="6526" customFormat="1" ht="16" customHeight="1" x14ac:dyDescent="0.2"/>
    <row r="6527" customFormat="1" ht="16" customHeight="1" x14ac:dyDescent="0.2"/>
    <row r="6528" customFormat="1" ht="16" customHeight="1" x14ac:dyDescent="0.2"/>
    <row r="6529" customFormat="1" ht="16" customHeight="1" x14ac:dyDescent="0.2"/>
    <row r="6530" customFormat="1" ht="16" customHeight="1" x14ac:dyDescent="0.2"/>
    <row r="6531" customFormat="1" ht="16" customHeight="1" x14ac:dyDescent="0.2"/>
    <row r="6532" customFormat="1" ht="16" customHeight="1" x14ac:dyDescent="0.2"/>
    <row r="6533" customFormat="1" ht="16" customHeight="1" x14ac:dyDescent="0.2"/>
    <row r="6534" customFormat="1" ht="16" customHeight="1" x14ac:dyDescent="0.2"/>
    <row r="6535" customFormat="1" ht="16" customHeight="1" x14ac:dyDescent="0.2"/>
    <row r="6536" customFormat="1" ht="16" customHeight="1" x14ac:dyDescent="0.2"/>
    <row r="6537" customFormat="1" ht="16" customHeight="1" x14ac:dyDescent="0.2"/>
    <row r="6538" customFormat="1" ht="16" customHeight="1" x14ac:dyDescent="0.2"/>
    <row r="6539" customFormat="1" ht="16" customHeight="1" x14ac:dyDescent="0.2"/>
    <row r="6540" customFormat="1" ht="16" customHeight="1" x14ac:dyDescent="0.2"/>
    <row r="6541" customFormat="1" ht="16" customHeight="1" x14ac:dyDescent="0.2"/>
    <row r="6542" customFormat="1" ht="16" customHeight="1" x14ac:dyDescent="0.2"/>
    <row r="6543" customFormat="1" ht="16" customHeight="1" x14ac:dyDescent="0.2"/>
    <row r="6544" customFormat="1" ht="16" customHeight="1" x14ac:dyDescent="0.2"/>
    <row r="6545" customFormat="1" ht="16" customHeight="1" x14ac:dyDescent="0.2"/>
    <row r="6546" customFormat="1" ht="16" customHeight="1" x14ac:dyDescent="0.2"/>
    <row r="6547" customFormat="1" ht="16" customHeight="1" x14ac:dyDescent="0.2"/>
    <row r="6548" customFormat="1" ht="16" customHeight="1" x14ac:dyDescent="0.2"/>
    <row r="6549" customFormat="1" ht="16" customHeight="1" x14ac:dyDescent="0.2"/>
    <row r="6550" customFormat="1" ht="16" customHeight="1" x14ac:dyDescent="0.2"/>
    <row r="6551" customFormat="1" ht="16" customHeight="1" x14ac:dyDescent="0.2"/>
    <row r="6552" customFormat="1" ht="16" customHeight="1" x14ac:dyDescent="0.2"/>
    <row r="6553" customFormat="1" ht="16" customHeight="1" x14ac:dyDescent="0.2"/>
    <row r="6554" customFormat="1" ht="16" customHeight="1" x14ac:dyDescent="0.2"/>
    <row r="6555" customFormat="1" ht="16" customHeight="1" x14ac:dyDescent="0.2"/>
    <row r="6556" customFormat="1" ht="16" customHeight="1" x14ac:dyDescent="0.2"/>
    <row r="6557" customFormat="1" ht="16" customHeight="1" x14ac:dyDescent="0.2"/>
    <row r="6558" customFormat="1" ht="16" customHeight="1" x14ac:dyDescent="0.2"/>
    <row r="6559" customFormat="1" ht="16" customHeight="1" x14ac:dyDescent="0.2"/>
    <row r="6560" customFormat="1" ht="16" customHeight="1" x14ac:dyDescent="0.2"/>
    <row r="6561" customFormat="1" ht="16" customHeight="1" x14ac:dyDescent="0.2"/>
    <row r="6562" customFormat="1" ht="16" customHeight="1" x14ac:dyDescent="0.2"/>
    <row r="6563" customFormat="1" ht="16" customHeight="1" x14ac:dyDescent="0.2"/>
    <row r="6564" customFormat="1" ht="16" customHeight="1" x14ac:dyDescent="0.2"/>
    <row r="6565" customFormat="1" ht="16" customHeight="1" x14ac:dyDescent="0.2"/>
    <row r="6566" customFormat="1" ht="16" customHeight="1" x14ac:dyDescent="0.2"/>
    <row r="6567" customFormat="1" ht="16" customHeight="1" x14ac:dyDescent="0.2"/>
    <row r="6568" customFormat="1" ht="16" customHeight="1" x14ac:dyDescent="0.2"/>
    <row r="6569" customFormat="1" ht="16" customHeight="1" x14ac:dyDescent="0.2"/>
    <row r="6570" customFormat="1" ht="16" customHeight="1" x14ac:dyDescent="0.2"/>
    <row r="6571" customFormat="1" ht="16" customHeight="1" x14ac:dyDescent="0.2"/>
    <row r="6572" customFormat="1" ht="16" customHeight="1" x14ac:dyDescent="0.2"/>
    <row r="6573" customFormat="1" ht="16" customHeight="1" x14ac:dyDescent="0.2"/>
    <row r="6574" customFormat="1" ht="16" customHeight="1" x14ac:dyDescent="0.2"/>
    <row r="6575" customFormat="1" ht="16" customHeight="1" x14ac:dyDescent="0.2"/>
    <row r="6576" customFormat="1" ht="16" customHeight="1" x14ac:dyDescent="0.2"/>
    <row r="6577" customFormat="1" ht="16" customHeight="1" x14ac:dyDescent="0.2"/>
    <row r="6578" customFormat="1" ht="16" customHeight="1" x14ac:dyDescent="0.2"/>
    <row r="6579" customFormat="1" ht="16" customHeight="1" x14ac:dyDescent="0.2"/>
    <row r="6580" customFormat="1" ht="16" customHeight="1" x14ac:dyDescent="0.2"/>
    <row r="6581" customFormat="1" ht="16" customHeight="1" x14ac:dyDescent="0.2"/>
    <row r="6582" customFormat="1" ht="16" customHeight="1" x14ac:dyDescent="0.2"/>
    <row r="6583" customFormat="1" ht="16" customHeight="1" x14ac:dyDescent="0.2"/>
    <row r="6584" customFormat="1" ht="16" customHeight="1" x14ac:dyDescent="0.2"/>
    <row r="6585" customFormat="1" ht="16" customHeight="1" x14ac:dyDescent="0.2"/>
    <row r="6586" customFormat="1" ht="16" customHeight="1" x14ac:dyDescent="0.2"/>
    <row r="6587" customFormat="1" ht="16" customHeight="1" x14ac:dyDescent="0.2"/>
    <row r="6588" customFormat="1" ht="16" customHeight="1" x14ac:dyDescent="0.2"/>
    <row r="6589" customFormat="1" ht="16" customHeight="1" x14ac:dyDescent="0.2"/>
    <row r="6590" customFormat="1" ht="16" customHeight="1" x14ac:dyDescent="0.2"/>
    <row r="6591" customFormat="1" ht="16" customHeight="1" x14ac:dyDescent="0.2"/>
    <row r="6592" customFormat="1" ht="16" customHeight="1" x14ac:dyDescent="0.2"/>
    <row r="6593" customFormat="1" ht="16" customHeight="1" x14ac:dyDescent="0.2"/>
    <row r="6594" customFormat="1" ht="16" customHeight="1" x14ac:dyDescent="0.2"/>
    <row r="6595" customFormat="1" ht="16" customHeight="1" x14ac:dyDescent="0.2"/>
    <row r="6596" customFormat="1" ht="16" customHeight="1" x14ac:dyDescent="0.2"/>
    <row r="6597" customFormat="1" ht="16" customHeight="1" x14ac:dyDescent="0.2"/>
    <row r="6598" customFormat="1" ht="16" customHeight="1" x14ac:dyDescent="0.2"/>
    <row r="6599" customFormat="1" ht="16" customHeight="1" x14ac:dyDescent="0.2"/>
    <row r="6600" customFormat="1" ht="16" customHeight="1" x14ac:dyDescent="0.2"/>
    <row r="6601" customFormat="1" ht="16" customHeight="1" x14ac:dyDescent="0.2"/>
    <row r="6602" customFormat="1" ht="16" customHeight="1" x14ac:dyDescent="0.2"/>
    <row r="6603" customFormat="1" ht="16" customHeight="1" x14ac:dyDescent="0.2"/>
    <row r="6604" customFormat="1" ht="16" customHeight="1" x14ac:dyDescent="0.2"/>
    <row r="6605" customFormat="1" ht="16" customHeight="1" x14ac:dyDescent="0.2"/>
    <row r="6606" customFormat="1" ht="16" customHeight="1" x14ac:dyDescent="0.2"/>
    <row r="6607" customFormat="1" ht="16" customHeight="1" x14ac:dyDescent="0.2"/>
    <row r="6608" customFormat="1" ht="16" customHeight="1" x14ac:dyDescent="0.2"/>
    <row r="6609" customFormat="1" ht="16" customHeight="1" x14ac:dyDescent="0.2"/>
    <row r="6610" customFormat="1" ht="16" customHeight="1" x14ac:dyDescent="0.2"/>
    <row r="6611" customFormat="1" ht="16" customHeight="1" x14ac:dyDescent="0.2"/>
    <row r="6612" customFormat="1" ht="16" customHeight="1" x14ac:dyDescent="0.2"/>
    <row r="6613" customFormat="1" ht="16" customHeight="1" x14ac:dyDescent="0.2"/>
    <row r="6614" customFormat="1" ht="16" customHeight="1" x14ac:dyDescent="0.2"/>
    <row r="6615" customFormat="1" ht="16" customHeight="1" x14ac:dyDescent="0.2"/>
    <row r="6616" customFormat="1" ht="16" customHeight="1" x14ac:dyDescent="0.2"/>
    <row r="6617" customFormat="1" ht="16" customHeight="1" x14ac:dyDescent="0.2"/>
    <row r="6618" customFormat="1" ht="16" customHeight="1" x14ac:dyDescent="0.2"/>
    <row r="6619" customFormat="1" ht="16" customHeight="1" x14ac:dyDescent="0.2"/>
    <row r="6620" customFormat="1" ht="16" customHeight="1" x14ac:dyDescent="0.2"/>
    <row r="6621" customFormat="1" ht="16" customHeight="1" x14ac:dyDescent="0.2"/>
    <row r="6622" customFormat="1" ht="16" customHeight="1" x14ac:dyDescent="0.2"/>
    <row r="6623" customFormat="1" ht="16" customHeight="1" x14ac:dyDescent="0.2"/>
    <row r="6624" customFormat="1" ht="16" customHeight="1" x14ac:dyDescent="0.2"/>
    <row r="6625" customFormat="1" ht="16" customHeight="1" x14ac:dyDescent="0.2"/>
    <row r="6626" customFormat="1" ht="16" customHeight="1" x14ac:dyDescent="0.2"/>
    <row r="6627" customFormat="1" ht="16" customHeight="1" x14ac:dyDescent="0.2"/>
    <row r="6628" customFormat="1" ht="16" customHeight="1" x14ac:dyDescent="0.2"/>
    <row r="6629" customFormat="1" ht="16" customHeight="1" x14ac:dyDescent="0.2"/>
    <row r="6630" customFormat="1" ht="16" customHeight="1" x14ac:dyDescent="0.2"/>
    <row r="6631" customFormat="1" ht="16" customHeight="1" x14ac:dyDescent="0.2"/>
    <row r="6632" customFormat="1" ht="16" customHeight="1" x14ac:dyDescent="0.2"/>
    <row r="6633" customFormat="1" ht="16" customHeight="1" x14ac:dyDescent="0.2"/>
    <row r="6634" customFormat="1" ht="16" customHeight="1" x14ac:dyDescent="0.2"/>
    <row r="6635" customFormat="1" ht="16" customHeight="1" x14ac:dyDescent="0.2"/>
    <row r="6636" customFormat="1" ht="16" customHeight="1" x14ac:dyDescent="0.2"/>
    <row r="6637" customFormat="1" ht="16" customHeight="1" x14ac:dyDescent="0.2"/>
    <row r="6638" customFormat="1" ht="16" customHeight="1" x14ac:dyDescent="0.2"/>
    <row r="6639" customFormat="1" ht="16" customHeight="1" x14ac:dyDescent="0.2"/>
    <row r="6640" customFormat="1" ht="16" customHeight="1" x14ac:dyDescent="0.2"/>
    <row r="6641" customFormat="1" ht="16" customHeight="1" x14ac:dyDescent="0.2"/>
    <row r="6642" customFormat="1" ht="16" customHeight="1" x14ac:dyDescent="0.2"/>
    <row r="6643" customFormat="1" ht="16" customHeight="1" x14ac:dyDescent="0.2"/>
    <row r="6644" customFormat="1" ht="16" customHeight="1" x14ac:dyDescent="0.2"/>
    <row r="6645" customFormat="1" ht="16" customHeight="1" x14ac:dyDescent="0.2"/>
    <row r="6646" customFormat="1" ht="16" customHeight="1" x14ac:dyDescent="0.2"/>
    <row r="6647" customFormat="1" ht="16" customHeight="1" x14ac:dyDescent="0.2"/>
    <row r="6648" customFormat="1" ht="16" customHeight="1" x14ac:dyDescent="0.2"/>
    <row r="6649" customFormat="1" ht="16" customHeight="1" x14ac:dyDescent="0.2"/>
    <row r="6650" customFormat="1" ht="16" customHeight="1" x14ac:dyDescent="0.2"/>
    <row r="6651" customFormat="1" ht="16" customHeight="1" x14ac:dyDescent="0.2"/>
    <row r="6652" customFormat="1" ht="16" customHeight="1" x14ac:dyDescent="0.2"/>
    <row r="6653" customFormat="1" ht="16" customHeight="1" x14ac:dyDescent="0.2"/>
    <row r="6654" customFormat="1" ht="16" customHeight="1" x14ac:dyDescent="0.2"/>
    <row r="6655" customFormat="1" ht="16" customHeight="1" x14ac:dyDescent="0.2"/>
    <row r="6656" customFormat="1" ht="16" customHeight="1" x14ac:dyDescent="0.2"/>
    <row r="6657" customFormat="1" ht="16" customHeight="1" x14ac:dyDescent="0.2"/>
    <row r="6658" customFormat="1" ht="16" customHeight="1" x14ac:dyDescent="0.2"/>
    <row r="6659" customFormat="1" ht="16" customHeight="1" x14ac:dyDescent="0.2"/>
    <row r="6660" customFormat="1" ht="16" customHeight="1" x14ac:dyDescent="0.2"/>
    <row r="6661" customFormat="1" ht="16" customHeight="1" x14ac:dyDescent="0.2"/>
    <row r="6662" customFormat="1" ht="16" customHeight="1" x14ac:dyDescent="0.2"/>
    <row r="6663" customFormat="1" ht="16" customHeight="1" x14ac:dyDescent="0.2"/>
    <row r="6664" customFormat="1" ht="16" customHeight="1" x14ac:dyDescent="0.2"/>
    <row r="6665" customFormat="1" ht="16" customHeight="1" x14ac:dyDescent="0.2"/>
    <row r="6666" customFormat="1" ht="16" customHeight="1" x14ac:dyDescent="0.2"/>
    <row r="6667" customFormat="1" ht="16" customHeight="1" x14ac:dyDescent="0.2"/>
    <row r="6668" customFormat="1" ht="16" customHeight="1" x14ac:dyDescent="0.2"/>
    <row r="6669" customFormat="1" ht="16" customHeight="1" x14ac:dyDescent="0.2"/>
    <row r="6670" customFormat="1" ht="16" customHeight="1" x14ac:dyDescent="0.2"/>
    <row r="6671" customFormat="1" ht="16" customHeight="1" x14ac:dyDescent="0.2"/>
    <row r="6672" customFormat="1" ht="16" customHeight="1" x14ac:dyDescent="0.2"/>
    <row r="6673" customFormat="1" ht="16" customHeight="1" x14ac:dyDescent="0.2"/>
    <row r="6674" customFormat="1" ht="16" customHeight="1" x14ac:dyDescent="0.2"/>
    <row r="6675" customFormat="1" ht="16" customHeight="1" x14ac:dyDescent="0.2"/>
    <row r="6676" customFormat="1" ht="16" customHeight="1" x14ac:dyDescent="0.2"/>
    <row r="6677" customFormat="1" ht="16" customHeight="1" x14ac:dyDescent="0.2"/>
    <row r="6678" customFormat="1" ht="16" customHeight="1" x14ac:dyDescent="0.2"/>
    <row r="6679" customFormat="1" ht="16" customHeight="1" x14ac:dyDescent="0.2"/>
    <row r="6680" customFormat="1" ht="16" customHeight="1" x14ac:dyDescent="0.2"/>
    <row r="6681" customFormat="1" ht="16" customHeight="1" x14ac:dyDescent="0.2"/>
    <row r="6682" customFormat="1" ht="16" customHeight="1" x14ac:dyDescent="0.2"/>
    <row r="6683" customFormat="1" ht="16" customHeight="1" x14ac:dyDescent="0.2"/>
    <row r="6684" customFormat="1" ht="16" customHeight="1" x14ac:dyDescent="0.2"/>
    <row r="6685" customFormat="1" ht="16" customHeight="1" x14ac:dyDescent="0.2"/>
    <row r="6686" customFormat="1" ht="16" customHeight="1" x14ac:dyDescent="0.2"/>
    <row r="6687" customFormat="1" ht="16" customHeight="1" x14ac:dyDescent="0.2"/>
    <row r="6688" customFormat="1" ht="16" customHeight="1" x14ac:dyDescent="0.2"/>
    <row r="6689" customFormat="1" ht="16" customHeight="1" x14ac:dyDescent="0.2"/>
    <row r="6690" customFormat="1" ht="16" customHeight="1" x14ac:dyDescent="0.2"/>
    <row r="6691" customFormat="1" ht="16" customHeight="1" x14ac:dyDescent="0.2"/>
    <row r="6692" customFormat="1" ht="16" customHeight="1" x14ac:dyDescent="0.2"/>
    <row r="6693" customFormat="1" ht="16" customHeight="1" x14ac:dyDescent="0.2"/>
    <row r="6694" customFormat="1" ht="16" customHeight="1" x14ac:dyDescent="0.2"/>
    <row r="6695" customFormat="1" ht="16" customHeight="1" x14ac:dyDescent="0.2"/>
    <row r="6696" customFormat="1" ht="16" customHeight="1" x14ac:dyDescent="0.2"/>
    <row r="6697" customFormat="1" ht="16" customHeight="1" x14ac:dyDescent="0.2"/>
    <row r="6698" customFormat="1" ht="16" customHeight="1" x14ac:dyDescent="0.2"/>
    <row r="6699" customFormat="1" ht="16" customHeight="1" x14ac:dyDescent="0.2"/>
    <row r="6700" customFormat="1" ht="16" customHeight="1" x14ac:dyDescent="0.2"/>
    <row r="6701" customFormat="1" ht="16" customHeight="1" x14ac:dyDescent="0.2"/>
    <row r="6702" customFormat="1" ht="16" customHeight="1" x14ac:dyDescent="0.2"/>
    <row r="6703" customFormat="1" ht="16" customHeight="1" x14ac:dyDescent="0.2"/>
    <row r="6704" customFormat="1" ht="16" customHeight="1" x14ac:dyDescent="0.2"/>
    <row r="6705" customFormat="1" ht="16" customHeight="1" x14ac:dyDescent="0.2"/>
    <row r="6706" customFormat="1" ht="16" customHeight="1" x14ac:dyDescent="0.2"/>
    <row r="6707" customFormat="1" ht="16" customHeight="1" x14ac:dyDescent="0.2"/>
    <row r="6708" customFormat="1" ht="16" customHeight="1" x14ac:dyDescent="0.2"/>
    <row r="6709" customFormat="1" ht="16" customHeight="1" x14ac:dyDescent="0.2"/>
    <row r="6710" customFormat="1" ht="16" customHeight="1" x14ac:dyDescent="0.2"/>
    <row r="6711" customFormat="1" ht="16" customHeight="1" x14ac:dyDescent="0.2"/>
    <row r="6712" customFormat="1" ht="16" customHeight="1" x14ac:dyDescent="0.2"/>
    <row r="6713" customFormat="1" ht="16" customHeight="1" x14ac:dyDescent="0.2"/>
    <row r="6714" customFormat="1" ht="16" customHeight="1" x14ac:dyDescent="0.2"/>
    <row r="6715" customFormat="1" ht="16" customHeight="1" x14ac:dyDescent="0.2"/>
    <row r="6716" customFormat="1" ht="16" customHeight="1" x14ac:dyDescent="0.2"/>
    <row r="6717" customFormat="1" ht="16" customHeight="1" x14ac:dyDescent="0.2"/>
    <row r="6718" customFormat="1" ht="16" customHeight="1" x14ac:dyDescent="0.2"/>
    <row r="6719" customFormat="1" ht="16" customHeight="1" x14ac:dyDescent="0.2"/>
    <row r="6720" customFormat="1" ht="16" customHeight="1" x14ac:dyDescent="0.2"/>
    <row r="6721" customFormat="1" ht="16" customHeight="1" x14ac:dyDescent="0.2"/>
    <row r="6722" customFormat="1" ht="16" customHeight="1" x14ac:dyDescent="0.2"/>
    <row r="6723" customFormat="1" ht="16" customHeight="1" x14ac:dyDescent="0.2"/>
    <row r="6724" customFormat="1" ht="16" customHeight="1" x14ac:dyDescent="0.2"/>
    <row r="6725" customFormat="1" ht="16" customHeight="1" x14ac:dyDescent="0.2"/>
    <row r="6726" customFormat="1" ht="16" customHeight="1" x14ac:dyDescent="0.2"/>
    <row r="6727" customFormat="1" ht="16" customHeight="1" x14ac:dyDescent="0.2"/>
    <row r="6728" customFormat="1" ht="16" customHeight="1" x14ac:dyDescent="0.2"/>
    <row r="6729" customFormat="1" ht="16" customHeight="1" x14ac:dyDescent="0.2"/>
    <row r="6730" customFormat="1" ht="16" customHeight="1" x14ac:dyDescent="0.2"/>
    <row r="6731" customFormat="1" ht="16" customHeight="1" x14ac:dyDescent="0.2"/>
    <row r="6732" customFormat="1" ht="16" customHeight="1" x14ac:dyDescent="0.2"/>
    <row r="6733" customFormat="1" ht="16" customHeight="1" x14ac:dyDescent="0.2"/>
    <row r="6734" customFormat="1" ht="16" customHeight="1" x14ac:dyDescent="0.2"/>
    <row r="6735" customFormat="1" ht="16" customHeight="1" x14ac:dyDescent="0.2"/>
    <row r="6736" customFormat="1" ht="16" customHeight="1" x14ac:dyDescent="0.2"/>
    <row r="6737" customFormat="1" ht="16" customHeight="1" x14ac:dyDescent="0.2"/>
    <row r="6738" customFormat="1" ht="16" customHeight="1" x14ac:dyDescent="0.2"/>
    <row r="6739" customFormat="1" ht="16" customHeight="1" x14ac:dyDescent="0.2"/>
    <row r="6740" customFormat="1" ht="16" customHeight="1" x14ac:dyDescent="0.2"/>
    <row r="6741" customFormat="1" ht="16" customHeight="1" x14ac:dyDescent="0.2"/>
    <row r="6742" customFormat="1" ht="16" customHeight="1" x14ac:dyDescent="0.2"/>
    <row r="6743" customFormat="1" ht="16" customHeight="1" x14ac:dyDescent="0.2"/>
    <row r="6744" customFormat="1" ht="16" customHeight="1" x14ac:dyDescent="0.2"/>
    <row r="6745" customFormat="1" ht="16" customHeight="1" x14ac:dyDescent="0.2"/>
    <row r="6746" customFormat="1" ht="16" customHeight="1" x14ac:dyDescent="0.2"/>
    <row r="6747" customFormat="1" ht="16" customHeight="1" x14ac:dyDescent="0.2"/>
    <row r="6748" customFormat="1" ht="16" customHeight="1" x14ac:dyDescent="0.2"/>
    <row r="6749" customFormat="1" ht="16" customHeight="1" x14ac:dyDescent="0.2"/>
    <row r="6750" customFormat="1" ht="16" customHeight="1" x14ac:dyDescent="0.2"/>
    <row r="6751" customFormat="1" ht="16" customHeight="1" x14ac:dyDescent="0.2"/>
    <row r="6752" customFormat="1" ht="16" customHeight="1" x14ac:dyDescent="0.2"/>
    <row r="6753" customFormat="1" ht="16" customHeight="1" x14ac:dyDescent="0.2"/>
    <row r="6754" customFormat="1" ht="16" customHeight="1" x14ac:dyDescent="0.2"/>
    <row r="6755" customFormat="1" ht="16" customHeight="1" x14ac:dyDescent="0.2"/>
    <row r="6756" customFormat="1" ht="16" customHeight="1" x14ac:dyDescent="0.2"/>
    <row r="6757" customFormat="1" ht="16" customHeight="1" x14ac:dyDescent="0.2"/>
    <row r="6758" customFormat="1" ht="16" customHeight="1" x14ac:dyDescent="0.2"/>
    <row r="6759" customFormat="1" ht="16" customHeight="1" x14ac:dyDescent="0.2"/>
    <row r="6760" customFormat="1" ht="16" customHeight="1" x14ac:dyDescent="0.2"/>
    <row r="6761" customFormat="1" ht="16" customHeight="1" x14ac:dyDescent="0.2"/>
    <row r="6762" customFormat="1" ht="16" customHeight="1" x14ac:dyDescent="0.2"/>
    <row r="6763" customFormat="1" ht="16" customHeight="1" x14ac:dyDescent="0.2"/>
    <row r="6764" customFormat="1" ht="16" customHeight="1" x14ac:dyDescent="0.2"/>
    <row r="6765" customFormat="1" ht="16" customHeight="1" x14ac:dyDescent="0.2"/>
    <row r="6766" customFormat="1" ht="16" customHeight="1" x14ac:dyDescent="0.2"/>
    <row r="6767" customFormat="1" ht="16" customHeight="1" x14ac:dyDescent="0.2"/>
    <row r="6768" customFormat="1" ht="16" customHeight="1" x14ac:dyDescent="0.2"/>
    <row r="6769" customFormat="1" ht="16" customHeight="1" x14ac:dyDescent="0.2"/>
    <row r="6770" customFormat="1" ht="16" customHeight="1" x14ac:dyDescent="0.2"/>
    <row r="6771" customFormat="1" ht="16" customHeight="1" x14ac:dyDescent="0.2"/>
    <row r="6772" customFormat="1" ht="16" customHeight="1" x14ac:dyDescent="0.2"/>
    <row r="6773" customFormat="1" ht="16" customHeight="1" x14ac:dyDescent="0.2"/>
    <row r="6774" customFormat="1" ht="16" customHeight="1" x14ac:dyDescent="0.2"/>
    <row r="6775" customFormat="1" ht="16" customHeight="1" x14ac:dyDescent="0.2"/>
    <row r="6776" customFormat="1" ht="16" customHeight="1" x14ac:dyDescent="0.2"/>
    <row r="6777" customFormat="1" ht="16" customHeight="1" x14ac:dyDescent="0.2"/>
    <row r="6778" customFormat="1" ht="16" customHeight="1" x14ac:dyDescent="0.2"/>
    <row r="6779" customFormat="1" ht="16" customHeight="1" x14ac:dyDescent="0.2"/>
    <row r="6780" customFormat="1" ht="16" customHeight="1" x14ac:dyDescent="0.2"/>
    <row r="6781" customFormat="1" ht="16" customHeight="1" x14ac:dyDescent="0.2"/>
    <row r="6782" customFormat="1" ht="16" customHeight="1" x14ac:dyDescent="0.2"/>
    <row r="6783" customFormat="1" ht="16" customHeight="1" x14ac:dyDescent="0.2"/>
    <row r="6784" customFormat="1" ht="16" customHeight="1" x14ac:dyDescent="0.2"/>
    <row r="6785" customFormat="1" ht="16" customHeight="1" x14ac:dyDescent="0.2"/>
    <row r="6786" customFormat="1" ht="16" customHeight="1" x14ac:dyDescent="0.2"/>
    <row r="6787" customFormat="1" ht="16" customHeight="1" x14ac:dyDescent="0.2"/>
    <row r="6788" customFormat="1" ht="16" customHeight="1" x14ac:dyDescent="0.2"/>
    <row r="6789" customFormat="1" ht="16" customHeight="1" x14ac:dyDescent="0.2"/>
    <row r="6790" customFormat="1" ht="16" customHeight="1" x14ac:dyDescent="0.2"/>
    <row r="6791" customFormat="1" ht="16" customHeight="1" x14ac:dyDescent="0.2"/>
    <row r="6792" customFormat="1" ht="16" customHeight="1" x14ac:dyDescent="0.2"/>
    <row r="6793" customFormat="1" ht="16" customHeight="1" x14ac:dyDescent="0.2"/>
    <row r="6794" customFormat="1" ht="16" customHeight="1" x14ac:dyDescent="0.2"/>
    <row r="6795" customFormat="1" ht="16" customHeight="1" x14ac:dyDescent="0.2"/>
    <row r="6796" customFormat="1" ht="16" customHeight="1" x14ac:dyDescent="0.2"/>
    <row r="6797" customFormat="1" ht="16" customHeight="1" x14ac:dyDescent="0.2"/>
    <row r="6798" customFormat="1" ht="16" customHeight="1" x14ac:dyDescent="0.2"/>
    <row r="6799" customFormat="1" ht="16" customHeight="1" x14ac:dyDescent="0.2"/>
    <row r="6800" customFormat="1" ht="16" customHeight="1" x14ac:dyDescent="0.2"/>
    <row r="6801" customFormat="1" ht="16" customHeight="1" x14ac:dyDescent="0.2"/>
    <row r="6802" customFormat="1" ht="16" customHeight="1" x14ac:dyDescent="0.2"/>
    <row r="6803" customFormat="1" ht="16" customHeight="1" x14ac:dyDescent="0.2"/>
    <row r="6804" customFormat="1" ht="16" customHeight="1" x14ac:dyDescent="0.2"/>
    <row r="6805" customFormat="1" ht="16" customHeight="1" x14ac:dyDescent="0.2"/>
    <row r="6806" customFormat="1" ht="16" customHeight="1" x14ac:dyDescent="0.2"/>
    <row r="6807" customFormat="1" ht="16" customHeight="1" x14ac:dyDescent="0.2"/>
    <row r="6808" customFormat="1" ht="16" customHeight="1" x14ac:dyDescent="0.2"/>
    <row r="6809" customFormat="1" ht="16" customHeight="1" x14ac:dyDescent="0.2"/>
    <row r="6810" customFormat="1" ht="16" customHeight="1" x14ac:dyDescent="0.2"/>
    <row r="6811" customFormat="1" ht="16" customHeight="1" x14ac:dyDescent="0.2"/>
    <row r="6812" customFormat="1" ht="16" customHeight="1" x14ac:dyDescent="0.2"/>
    <row r="6813" customFormat="1" ht="16" customHeight="1" x14ac:dyDescent="0.2"/>
    <row r="6814" customFormat="1" ht="16" customHeight="1" x14ac:dyDescent="0.2"/>
    <row r="6815" customFormat="1" ht="16" customHeight="1" x14ac:dyDescent="0.2"/>
    <row r="6816" customFormat="1" ht="16" customHeight="1" x14ac:dyDescent="0.2"/>
    <row r="6817" customFormat="1" ht="16" customHeight="1" x14ac:dyDescent="0.2"/>
    <row r="6818" customFormat="1" ht="16" customHeight="1" x14ac:dyDescent="0.2"/>
    <row r="6819" customFormat="1" ht="16" customHeight="1" x14ac:dyDescent="0.2"/>
    <row r="6820" customFormat="1" ht="16" customHeight="1" x14ac:dyDescent="0.2"/>
    <row r="6821" customFormat="1" ht="16" customHeight="1" x14ac:dyDescent="0.2"/>
    <row r="6822" customFormat="1" ht="16" customHeight="1" x14ac:dyDescent="0.2"/>
    <row r="6823" customFormat="1" ht="16" customHeight="1" x14ac:dyDescent="0.2"/>
    <row r="6824" customFormat="1" ht="16" customHeight="1" x14ac:dyDescent="0.2"/>
    <row r="6825" customFormat="1" ht="16" customHeight="1" x14ac:dyDescent="0.2"/>
    <row r="6826" customFormat="1" ht="16" customHeight="1" x14ac:dyDescent="0.2"/>
    <row r="6827" customFormat="1" ht="16" customHeight="1" x14ac:dyDescent="0.2"/>
    <row r="6828" customFormat="1" ht="16" customHeight="1" x14ac:dyDescent="0.2"/>
    <row r="6829" customFormat="1" ht="16" customHeight="1" x14ac:dyDescent="0.2"/>
    <row r="6830" customFormat="1" ht="16" customHeight="1" x14ac:dyDescent="0.2"/>
    <row r="6831" customFormat="1" ht="16" customHeight="1" x14ac:dyDescent="0.2"/>
    <row r="6832" customFormat="1" ht="16" customHeight="1" x14ac:dyDescent="0.2"/>
    <row r="6833" customFormat="1" ht="16" customHeight="1" x14ac:dyDescent="0.2"/>
    <row r="6834" customFormat="1" ht="16" customHeight="1" x14ac:dyDescent="0.2"/>
    <row r="6835" customFormat="1" ht="16" customHeight="1" x14ac:dyDescent="0.2"/>
    <row r="6836" customFormat="1" ht="16" customHeight="1" x14ac:dyDescent="0.2"/>
    <row r="6837" customFormat="1" ht="16" customHeight="1" x14ac:dyDescent="0.2"/>
    <row r="6838" customFormat="1" ht="16" customHeight="1" x14ac:dyDescent="0.2"/>
    <row r="6839" customFormat="1" ht="16" customHeight="1" x14ac:dyDescent="0.2"/>
    <row r="6840" customFormat="1" ht="16" customHeight="1" x14ac:dyDescent="0.2"/>
    <row r="6841" customFormat="1" ht="16" customHeight="1" x14ac:dyDescent="0.2"/>
    <row r="6842" customFormat="1" ht="16" customHeight="1" x14ac:dyDescent="0.2"/>
    <row r="6843" customFormat="1" ht="16" customHeight="1" x14ac:dyDescent="0.2"/>
    <row r="6844" customFormat="1" ht="16" customHeight="1" x14ac:dyDescent="0.2"/>
    <row r="6845" customFormat="1" ht="16" customHeight="1" x14ac:dyDescent="0.2"/>
    <row r="6846" customFormat="1" ht="16" customHeight="1" x14ac:dyDescent="0.2"/>
    <row r="6847" customFormat="1" ht="16" customHeight="1" x14ac:dyDescent="0.2"/>
    <row r="6848" customFormat="1" ht="16" customHeight="1" x14ac:dyDescent="0.2"/>
    <row r="6849" customFormat="1" ht="16" customHeight="1" x14ac:dyDescent="0.2"/>
    <row r="6850" customFormat="1" ht="16" customHeight="1" x14ac:dyDescent="0.2"/>
    <row r="6851" customFormat="1" ht="16" customHeight="1" x14ac:dyDescent="0.2"/>
    <row r="6852" customFormat="1" ht="16" customHeight="1" x14ac:dyDescent="0.2"/>
    <row r="6853" customFormat="1" ht="16" customHeight="1" x14ac:dyDescent="0.2"/>
    <row r="6854" customFormat="1" ht="16" customHeight="1" x14ac:dyDescent="0.2"/>
    <row r="6855" customFormat="1" ht="16" customHeight="1" x14ac:dyDescent="0.2"/>
    <row r="6856" customFormat="1" ht="16" customHeight="1" x14ac:dyDescent="0.2"/>
    <row r="6857" customFormat="1" ht="16" customHeight="1" x14ac:dyDescent="0.2"/>
    <row r="6858" customFormat="1" ht="16" customHeight="1" x14ac:dyDescent="0.2"/>
    <row r="6859" customFormat="1" ht="16" customHeight="1" x14ac:dyDescent="0.2"/>
    <row r="6860" customFormat="1" ht="16" customHeight="1" x14ac:dyDescent="0.2"/>
    <row r="6861" customFormat="1" ht="16" customHeight="1" x14ac:dyDescent="0.2"/>
    <row r="6862" customFormat="1" ht="16" customHeight="1" x14ac:dyDescent="0.2"/>
    <row r="6863" customFormat="1" ht="16" customHeight="1" x14ac:dyDescent="0.2"/>
    <row r="6864" customFormat="1" ht="16" customHeight="1" x14ac:dyDescent="0.2"/>
    <row r="6865" customFormat="1" ht="16" customHeight="1" x14ac:dyDescent="0.2"/>
    <row r="6866" customFormat="1" ht="16" customHeight="1" x14ac:dyDescent="0.2"/>
    <row r="6867" customFormat="1" ht="16" customHeight="1" x14ac:dyDescent="0.2"/>
    <row r="6868" customFormat="1" ht="16" customHeight="1" x14ac:dyDescent="0.2"/>
    <row r="6869" customFormat="1" ht="16" customHeight="1" x14ac:dyDescent="0.2"/>
    <row r="6870" customFormat="1" ht="16" customHeight="1" x14ac:dyDescent="0.2"/>
    <row r="6871" customFormat="1" ht="16" customHeight="1" x14ac:dyDescent="0.2"/>
    <row r="6872" customFormat="1" ht="16" customHeight="1" x14ac:dyDescent="0.2"/>
    <row r="6873" customFormat="1" ht="16" customHeight="1" x14ac:dyDescent="0.2"/>
    <row r="6874" customFormat="1" ht="16" customHeight="1" x14ac:dyDescent="0.2"/>
    <row r="6875" customFormat="1" ht="16" customHeight="1" x14ac:dyDescent="0.2"/>
    <row r="6876" customFormat="1" ht="16" customHeight="1" x14ac:dyDescent="0.2"/>
    <row r="6877" customFormat="1" ht="16" customHeight="1" x14ac:dyDescent="0.2"/>
    <row r="6878" customFormat="1" ht="16" customHeight="1" x14ac:dyDescent="0.2"/>
    <row r="6879" customFormat="1" ht="16" customHeight="1" x14ac:dyDescent="0.2"/>
    <row r="6880" customFormat="1" ht="16" customHeight="1" x14ac:dyDescent="0.2"/>
    <row r="6881" customFormat="1" ht="16" customHeight="1" x14ac:dyDescent="0.2"/>
    <row r="6882" customFormat="1" ht="16" customHeight="1" x14ac:dyDescent="0.2"/>
    <row r="6883" customFormat="1" ht="16" customHeight="1" x14ac:dyDescent="0.2"/>
    <row r="6884" customFormat="1" ht="16" customHeight="1" x14ac:dyDescent="0.2"/>
    <row r="6885" customFormat="1" ht="16" customHeight="1" x14ac:dyDescent="0.2"/>
    <row r="6886" customFormat="1" ht="16" customHeight="1" x14ac:dyDescent="0.2"/>
    <row r="6887" customFormat="1" ht="16" customHeight="1" x14ac:dyDescent="0.2"/>
    <row r="6888" customFormat="1" ht="16" customHeight="1" x14ac:dyDescent="0.2"/>
    <row r="6889" customFormat="1" ht="16" customHeight="1" x14ac:dyDescent="0.2"/>
    <row r="6890" customFormat="1" ht="16" customHeight="1" x14ac:dyDescent="0.2"/>
    <row r="6891" customFormat="1" ht="16" customHeight="1" x14ac:dyDescent="0.2"/>
    <row r="6892" customFormat="1" ht="16" customHeight="1" x14ac:dyDescent="0.2"/>
    <row r="6893" customFormat="1" ht="16" customHeight="1" x14ac:dyDescent="0.2"/>
    <row r="6894" customFormat="1" ht="16" customHeight="1" x14ac:dyDescent="0.2"/>
    <row r="6895" customFormat="1" ht="16" customHeight="1" x14ac:dyDescent="0.2"/>
    <row r="6896" customFormat="1" ht="16" customHeight="1" x14ac:dyDescent="0.2"/>
    <row r="6897" customFormat="1" ht="16" customHeight="1" x14ac:dyDescent="0.2"/>
    <row r="6898" customFormat="1" ht="16" customHeight="1" x14ac:dyDescent="0.2"/>
    <row r="6899" customFormat="1" ht="16" customHeight="1" x14ac:dyDescent="0.2"/>
    <row r="6900" customFormat="1" ht="16" customHeight="1" x14ac:dyDescent="0.2"/>
    <row r="6901" customFormat="1" ht="16" customHeight="1" x14ac:dyDescent="0.2"/>
    <row r="6902" customFormat="1" ht="16" customHeight="1" x14ac:dyDescent="0.2"/>
    <row r="6903" customFormat="1" ht="16" customHeight="1" x14ac:dyDescent="0.2"/>
    <row r="6904" customFormat="1" ht="16" customHeight="1" x14ac:dyDescent="0.2"/>
    <row r="6905" customFormat="1" ht="16" customHeight="1" x14ac:dyDescent="0.2"/>
    <row r="6906" customFormat="1" ht="16" customHeight="1" x14ac:dyDescent="0.2"/>
    <row r="6907" customFormat="1" ht="16" customHeight="1" x14ac:dyDescent="0.2"/>
    <row r="6908" customFormat="1" ht="16" customHeight="1" x14ac:dyDescent="0.2"/>
    <row r="6909" customFormat="1" ht="16" customHeight="1" x14ac:dyDescent="0.2"/>
    <row r="6910" customFormat="1" ht="16" customHeight="1" x14ac:dyDescent="0.2"/>
    <row r="6911" customFormat="1" ht="16" customHeight="1" x14ac:dyDescent="0.2"/>
    <row r="6912" customFormat="1" ht="16" customHeight="1" x14ac:dyDescent="0.2"/>
    <row r="6913" customFormat="1" ht="16" customHeight="1" x14ac:dyDescent="0.2"/>
    <row r="6914" customFormat="1" ht="16" customHeight="1" x14ac:dyDescent="0.2"/>
    <row r="6915" customFormat="1" ht="16" customHeight="1" x14ac:dyDescent="0.2"/>
    <row r="6916" customFormat="1" ht="16" customHeight="1" x14ac:dyDescent="0.2"/>
    <row r="6917" customFormat="1" ht="16" customHeight="1" x14ac:dyDescent="0.2"/>
    <row r="6918" customFormat="1" ht="16" customHeight="1" x14ac:dyDescent="0.2"/>
    <row r="6919" customFormat="1" ht="16" customHeight="1" x14ac:dyDescent="0.2"/>
    <row r="6920" customFormat="1" ht="16" customHeight="1" x14ac:dyDescent="0.2"/>
    <row r="6921" customFormat="1" ht="16" customHeight="1" x14ac:dyDescent="0.2"/>
    <row r="6922" customFormat="1" ht="16" customHeight="1" x14ac:dyDescent="0.2"/>
    <row r="6923" customFormat="1" ht="16" customHeight="1" x14ac:dyDescent="0.2"/>
    <row r="6924" customFormat="1" ht="16" customHeight="1" x14ac:dyDescent="0.2"/>
    <row r="6925" customFormat="1" ht="16" customHeight="1" x14ac:dyDescent="0.2"/>
    <row r="6926" customFormat="1" ht="16" customHeight="1" x14ac:dyDescent="0.2"/>
    <row r="6927" customFormat="1" ht="16" customHeight="1" x14ac:dyDescent="0.2"/>
    <row r="6928" customFormat="1" ht="16" customHeight="1" x14ac:dyDescent="0.2"/>
    <row r="6929" customFormat="1" ht="16" customHeight="1" x14ac:dyDescent="0.2"/>
    <row r="6930" customFormat="1" ht="16" customHeight="1" x14ac:dyDescent="0.2"/>
    <row r="6931" customFormat="1" ht="16" customHeight="1" x14ac:dyDescent="0.2"/>
    <row r="6932" customFormat="1" ht="16" customHeight="1" x14ac:dyDescent="0.2"/>
    <row r="6933" customFormat="1" ht="16" customHeight="1" x14ac:dyDescent="0.2"/>
    <row r="6934" customFormat="1" ht="16" customHeight="1" x14ac:dyDescent="0.2"/>
    <row r="6935" customFormat="1" ht="16" customHeight="1" x14ac:dyDescent="0.2"/>
    <row r="6936" customFormat="1" ht="16" customHeight="1" x14ac:dyDescent="0.2"/>
    <row r="6937" customFormat="1" ht="16" customHeight="1" x14ac:dyDescent="0.2"/>
    <row r="6938" customFormat="1" ht="16" customHeight="1" x14ac:dyDescent="0.2"/>
    <row r="6939" customFormat="1" ht="16" customHeight="1" x14ac:dyDescent="0.2"/>
    <row r="6940" customFormat="1" ht="16" customHeight="1" x14ac:dyDescent="0.2"/>
    <row r="6941" customFormat="1" ht="16" customHeight="1" x14ac:dyDescent="0.2"/>
    <row r="6942" customFormat="1" ht="16" customHeight="1" x14ac:dyDescent="0.2"/>
    <row r="6943" customFormat="1" ht="16" customHeight="1" x14ac:dyDescent="0.2"/>
    <row r="6944" customFormat="1" ht="16" customHeight="1" x14ac:dyDescent="0.2"/>
    <row r="6945" customFormat="1" ht="16" customHeight="1" x14ac:dyDescent="0.2"/>
    <row r="6946" customFormat="1" ht="16" customHeight="1" x14ac:dyDescent="0.2"/>
    <row r="6947" customFormat="1" ht="16" customHeight="1" x14ac:dyDescent="0.2"/>
    <row r="6948" customFormat="1" ht="16" customHeight="1" x14ac:dyDescent="0.2"/>
    <row r="6949" customFormat="1" ht="16" customHeight="1" x14ac:dyDescent="0.2"/>
    <row r="6950" customFormat="1" ht="16" customHeight="1" x14ac:dyDescent="0.2"/>
    <row r="6951" customFormat="1" ht="16" customHeight="1" x14ac:dyDescent="0.2"/>
    <row r="6952" customFormat="1" ht="16" customHeight="1" x14ac:dyDescent="0.2"/>
    <row r="6953" customFormat="1" ht="16" customHeight="1" x14ac:dyDescent="0.2"/>
    <row r="6954" customFormat="1" ht="16" customHeight="1" x14ac:dyDescent="0.2"/>
    <row r="6955" customFormat="1" ht="16" customHeight="1" x14ac:dyDescent="0.2"/>
    <row r="6956" customFormat="1" ht="16" customHeight="1" x14ac:dyDescent="0.2"/>
    <row r="6957" customFormat="1" ht="16" customHeight="1" x14ac:dyDescent="0.2"/>
    <row r="6958" customFormat="1" ht="16" customHeight="1" x14ac:dyDescent="0.2"/>
    <row r="6959" customFormat="1" ht="16" customHeight="1" x14ac:dyDescent="0.2"/>
    <row r="6960" customFormat="1" ht="16" customHeight="1" x14ac:dyDescent="0.2"/>
    <row r="6961" customFormat="1" ht="16" customHeight="1" x14ac:dyDescent="0.2"/>
    <row r="6962" customFormat="1" ht="16" customHeight="1" x14ac:dyDescent="0.2"/>
    <row r="6963" customFormat="1" ht="16" customHeight="1" x14ac:dyDescent="0.2"/>
    <row r="6964" customFormat="1" ht="16" customHeight="1" x14ac:dyDescent="0.2"/>
    <row r="6965" customFormat="1" ht="16" customHeight="1" x14ac:dyDescent="0.2"/>
    <row r="6966" customFormat="1" ht="16" customHeight="1" x14ac:dyDescent="0.2"/>
    <row r="6967" customFormat="1" ht="16" customHeight="1" x14ac:dyDescent="0.2"/>
    <row r="6968" customFormat="1" ht="16" customHeight="1" x14ac:dyDescent="0.2"/>
    <row r="6969" customFormat="1" ht="16" customHeight="1" x14ac:dyDescent="0.2"/>
    <row r="6970" customFormat="1" ht="16" customHeight="1" x14ac:dyDescent="0.2"/>
    <row r="6971" customFormat="1" ht="16" customHeight="1" x14ac:dyDescent="0.2"/>
    <row r="6972" customFormat="1" ht="16" customHeight="1" x14ac:dyDescent="0.2"/>
    <row r="6973" customFormat="1" ht="16" customHeight="1" x14ac:dyDescent="0.2"/>
    <row r="6974" customFormat="1" ht="16" customHeight="1" x14ac:dyDescent="0.2"/>
    <row r="6975" customFormat="1" ht="16" customHeight="1" x14ac:dyDescent="0.2"/>
    <row r="6976" customFormat="1" ht="16" customHeight="1" x14ac:dyDescent="0.2"/>
    <row r="6977" customFormat="1" ht="16" customHeight="1" x14ac:dyDescent="0.2"/>
    <row r="6978" customFormat="1" ht="16" customHeight="1" x14ac:dyDescent="0.2"/>
    <row r="6979" customFormat="1" ht="16" customHeight="1" x14ac:dyDescent="0.2"/>
    <row r="6980" customFormat="1" ht="16" customHeight="1" x14ac:dyDescent="0.2"/>
    <row r="6981" customFormat="1" ht="16" customHeight="1" x14ac:dyDescent="0.2"/>
    <row r="6982" customFormat="1" ht="16" customHeight="1" x14ac:dyDescent="0.2"/>
    <row r="6983" customFormat="1" ht="16" customHeight="1" x14ac:dyDescent="0.2"/>
    <row r="6984" customFormat="1" ht="16" customHeight="1" x14ac:dyDescent="0.2"/>
    <row r="6985" customFormat="1" ht="16" customHeight="1" x14ac:dyDescent="0.2"/>
    <row r="6986" customFormat="1" ht="16" customHeight="1" x14ac:dyDescent="0.2"/>
    <row r="6987" customFormat="1" ht="16" customHeight="1" x14ac:dyDescent="0.2"/>
    <row r="6988" customFormat="1" ht="16" customHeight="1" x14ac:dyDescent="0.2"/>
    <row r="6989" customFormat="1" ht="16" customHeight="1" x14ac:dyDescent="0.2"/>
    <row r="6990" customFormat="1" ht="16" customHeight="1" x14ac:dyDescent="0.2"/>
    <row r="6991" customFormat="1" ht="16" customHeight="1" x14ac:dyDescent="0.2"/>
    <row r="6992" customFormat="1" ht="16" customHeight="1" x14ac:dyDescent="0.2"/>
    <row r="6993" customFormat="1" ht="16" customHeight="1" x14ac:dyDescent="0.2"/>
    <row r="6994" customFormat="1" ht="16" customHeight="1" x14ac:dyDescent="0.2"/>
    <row r="6995" customFormat="1" ht="16" customHeight="1" x14ac:dyDescent="0.2"/>
    <row r="6996" customFormat="1" ht="16" customHeight="1" x14ac:dyDescent="0.2"/>
    <row r="6997" customFormat="1" ht="16" customHeight="1" x14ac:dyDescent="0.2"/>
    <row r="6998" customFormat="1" ht="16" customHeight="1" x14ac:dyDescent="0.2"/>
    <row r="6999" customFormat="1" ht="16" customHeight="1" x14ac:dyDescent="0.2"/>
    <row r="7000" customFormat="1" ht="16" customHeight="1" x14ac:dyDescent="0.2"/>
    <row r="7001" customFormat="1" ht="16" customHeight="1" x14ac:dyDescent="0.2"/>
    <row r="7002" customFormat="1" ht="16" customHeight="1" x14ac:dyDescent="0.2"/>
    <row r="7003" customFormat="1" ht="16" customHeight="1" x14ac:dyDescent="0.2"/>
    <row r="7004" customFormat="1" ht="16" customHeight="1" x14ac:dyDescent="0.2"/>
    <row r="7005" customFormat="1" ht="16" customHeight="1" x14ac:dyDescent="0.2"/>
    <row r="7006" customFormat="1" ht="16" customHeight="1" x14ac:dyDescent="0.2"/>
    <row r="7007" customFormat="1" ht="16" customHeight="1" x14ac:dyDescent="0.2"/>
    <row r="7008" customFormat="1" ht="16" customHeight="1" x14ac:dyDescent="0.2"/>
    <row r="7009" customFormat="1" ht="16" customHeight="1" x14ac:dyDescent="0.2"/>
    <row r="7010" customFormat="1" ht="16" customHeight="1" x14ac:dyDescent="0.2"/>
    <row r="7011" customFormat="1" ht="16" customHeight="1" x14ac:dyDescent="0.2"/>
    <row r="7012" customFormat="1" ht="16" customHeight="1" x14ac:dyDescent="0.2"/>
    <row r="7013" customFormat="1" ht="16" customHeight="1" x14ac:dyDescent="0.2"/>
    <row r="7014" customFormat="1" ht="16" customHeight="1" x14ac:dyDescent="0.2"/>
    <row r="7015" customFormat="1" ht="16" customHeight="1" x14ac:dyDescent="0.2"/>
    <row r="7016" customFormat="1" ht="16" customHeight="1" x14ac:dyDescent="0.2"/>
    <row r="7017" customFormat="1" ht="16" customHeight="1" x14ac:dyDescent="0.2"/>
    <row r="7018" customFormat="1" ht="16" customHeight="1" x14ac:dyDescent="0.2"/>
    <row r="7019" customFormat="1" ht="16" customHeight="1" x14ac:dyDescent="0.2"/>
    <row r="7020" customFormat="1" ht="16" customHeight="1" x14ac:dyDescent="0.2"/>
    <row r="7021" customFormat="1" ht="16" customHeight="1" x14ac:dyDescent="0.2"/>
    <row r="7022" customFormat="1" ht="16" customHeight="1" x14ac:dyDescent="0.2"/>
    <row r="7023" customFormat="1" ht="16" customHeight="1" x14ac:dyDescent="0.2"/>
    <row r="7024" customFormat="1" ht="16" customHeight="1" x14ac:dyDescent="0.2"/>
    <row r="7025" customFormat="1" ht="16" customHeight="1" x14ac:dyDescent="0.2"/>
    <row r="7026" customFormat="1" ht="16" customHeight="1" x14ac:dyDescent="0.2"/>
    <row r="7027" customFormat="1" ht="16" customHeight="1" x14ac:dyDescent="0.2"/>
    <row r="7028" customFormat="1" ht="16" customHeight="1" x14ac:dyDescent="0.2"/>
    <row r="7029" customFormat="1" ht="16" customHeight="1" x14ac:dyDescent="0.2"/>
    <row r="7030" customFormat="1" ht="16" customHeight="1" x14ac:dyDescent="0.2"/>
    <row r="7031" customFormat="1" ht="16" customHeight="1" x14ac:dyDescent="0.2"/>
    <row r="7032" customFormat="1" ht="16" customHeight="1" x14ac:dyDescent="0.2"/>
    <row r="7033" customFormat="1" ht="16" customHeight="1" x14ac:dyDescent="0.2"/>
    <row r="7034" customFormat="1" ht="16" customHeight="1" x14ac:dyDescent="0.2"/>
    <row r="7035" customFormat="1" ht="16" customHeight="1" x14ac:dyDescent="0.2"/>
    <row r="7036" customFormat="1" ht="16" customHeight="1" x14ac:dyDescent="0.2"/>
    <row r="7037" customFormat="1" ht="16" customHeight="1" x14ac:dyDescent="0.2"/>
    <row r="7038" customFormat="1" ht="16" customHeight="1" x14ac:dyDescent="0.2"/>
    <row r="7039" customFormat="1" ht="16" customHeight="1" x14ac:dyDescent="0.2"/>
    <row r="7040" customFormat="1" ht="16" customHeight="1" x14ac:dyDescent="0.2"/>
    <row r="7041" customFormat="1" ht="16" customHeight="1" x14ac:dyDescent="0.2"/>
    <row r="7042" customFormat="1" ht="16" customHeight="1" x14ac:dyDescent="0.2"/>
    <row r="7043" customFormat="1" ht="16" customHeight="1" x14ac:dyDescent="0.2"/>
    <row r="7044" customFormat="1" ht="16" customHeight="1" x14ac:dyDescent="0.2"/>
    <row r="7045" customFormat="1" ht="16" customHeight="1" x14ac:dyDescent="0.2"/>
    <row r="7046" customFormat="1" ht="16" customHeight="1" x14ac:dyDescent="0.2"/>
    <row r="7047" customFormat="1" ht="16" customHeight="1" x14ac:dyDescent="0.2"/>
    <row r="7048" customFormat="1" ht="16" customHeight="1" x14ac:dyDescent="0.2"/>
    <row r="7049" customFormat="1" ht="16" customHeight="1" x14ac:dyDescent="0.2"/>
    <row r="7050" customFormat="1" ht="16" customHeight="1" x14ac:dyDescent="0.2"/>
    <row r="7051" customFormat="1" ht="16" customHeight="1" x14ac:dyDescent="0.2"/>
    <row r="7052" customFormat="1" ht="16" customHeight="1" x14ac:dyDescent="0.2"/>
    <row r="7053" customFormat="1" ht="16" customHeight="1" x14ac:dyDescent="0.2"/>
    <row r="7054" customFormat="1" ht="16" customHeight="1" x14ac:dyDescent="0.2"/>
    <row r="7055" customFormat="1" ht="16" customHeight="1" x14ac:dyDescent="0.2"/>
    <row r="7056" customFormat="1" ht="16" customHeight="1" x14ac:dyDescent="0.2"/>
    <row r="7057" customFormat="1" ht="16" customHeight="1" x14ac:dyDescent="0.2"/>
    <row r="7058" customFormat="1" ht="16" customHeight="1" x14ac:dyDescent="0.2"/>
    <row r="7059" customFormat="1" ht="16" customHeight="1" x14ac:dyDescent="0.2"/>
    <row r="7060" customFormat="1" ht="16" customHeight="1" x14ac:dyDescent="0.2"/>
    <row r="7061" customFormat="1" ht="16" customHeight="1" x14ac:dyDescent="0.2"/>
    <row r="7062" customFormat="1" ht="16" customHeight="1" x14ac:dyDescent="0.2"/>
    <row r="7063" customFormat="1" ht="16" customHeight="1" x14ac:dyDescent="0.2"/>
    <row r="7064" customFormat="1" ht="16" customHeight="1" x14ac:dyDescent="0.2"/>
    <row r="7065" customFormat="1" ht="16" customHeight="1" x14ac:dyDescent="0.2"/>
    <row r="7066" customFormat="1" ht="16" customHeight="1" x14ac:dyDescent="0.2"/>
    <row r="7067" customFormat="1" ht="16" customHeight="1" x14ac:dyDescent="0.2"/>
    <row r="7068" customFormat="1" ht="16" customHeight="1" x14ac:dyDescent="0.2"/>
    <row r="7069" customFormat="1" ht="16" customHeight="1" x14ac:dyDescent="0.2"/>
    <row r="7070" customFormat="1" ht="16" customHeight="1" x14ac:dyDescent="0.2"/>
    <row r="7071" customFormat="1" ht="16" customHeight="1" x14ac:dyDescent="0.2"/>
    <row r="7072" customFormat="1" ht="16" customHeight="1" x14ac:dyDescent="0.2"/>
    <row r="7073" customFormat="1" ht="16" customHeight="1" x14ac:dyDescent="0.2"/>
    <row r="7074" customFormat="1" ht="16" customHeight="1" x14ac:dyDescent="0.2"/>
    <row r="7075" customFormat="1" ht="16" customHeight="1" x14ac:dyDescent="0.2"/>
    <row r="7076" customFormat="1" ht="16" customHeight="1" x14ac:dyDescent="0.2"/>
    <row r="7077" customFormat="1" ht="16" customHeight="1" x14ac:dyDescent="0.2"/>
    <row r="7078" customFormat="1" ht="16" customHeight="1" x14ac:dyDescent="0.2"/>
    <row r="7079" customFormat="1" ht="16" customHeight="1" x14ac:dyDescent="0.2"/>
    <row r="7080" customFormat="1" ht="16" customHeight="1" x14ac:dyDescent="0.2"/>
    <row r="7081" customFormat="1" ht="16" customHeight="1" x14ac:dyDescent="0.2"/>
    <row r="7082" customFormat="1" ht="16" customHeight="1" x14ac:dyDescent="0.2"/>
    <row r="7083" customFormat="1" ht="16" customHeight="1" x14ac:dyDescent="0.2"/>
    <row r="7084" customFormat="1" ht="16" customHeight="1" x14ac:dyDescent="0.2"/>
    <row r="7085" customFormat="1" ht="16" customHeight="1" x14ac:dyDescent="0.2"/>
    <row r="7086" customFormat="1" ht="16" customHeight="1" x14ac:dyDescent="0.2"/>
    <row r="7087" customFormat="1" ht="16" customHeight="1" x14ac:dyDescent="0.2"/>
    <row r="7088" customFormat="1" ht="16" customHeight="1" x14ac:dyDescent="0.2"/>
    <row r="7089" customFormat="1" ht="16" customHeight="1" x14ac:dyDescent="0.2"/>
    <row r="7090" customFormat="1" ht="16" customHeight="1" x14ac:dyDescent="0.2"/>
    <row r="7091" customFormat="1" ht="16" customHeight="1" x14ac:dyDescent="0.2"/>
    <row r="7092" customFormat="1" ht="16" customHeight="1" x14ac:dyDescent="0.2"/>
    <row r="7093" customFormat="1" ht="16" customHeight="1" x14ac:dyDescent="0.2"/>
    <row r="7094" customFormat="1" ht="16" customHeight="1" x14ac:dyDescent="0.2"/>
    <row r="7095" customFormat="1" ht="16" customHeight="1" x14ac:dyDescent="0.2"/>
    <row r="7096" customFormat="1" ht="16" customHeight="1" x14ac:dyDescent="0.2"/>
    <row r="7097" customFormat="1" ht="16" customHeight="1" x14ac:dyDescent="0.2"/>
    <row r="7098" customFormat="1" ht="16" customHeight="1" x14ac:dyDescent="0.2"/>
    <row r="7099" customFormat="1" ht="16" customHeight="1" x14ac:dyDescent="0.2"/>
    <row r="7100" customFormat="1" ht="16" customHeight="1" x14ac:dyDescent="0.2"/>
    <row r="7101" customFormat="1" ht="16" customHeight="1" x14ac:dyDescent="0.2"/>
    <row r="7102" customFormat="1" ht="16" customHeight="1" x14ac:dyDescent="0.2"/>
    <row r="7103" customFormat="1" ht="16" customHeight="1" x14ac:dyDescent="0.2"/>
    <row r="7104" customFormat="1" ht="16" customHeight="1" x14ac:dyDescent="0.2"/>
    <row r="7105" customFormat="1" ht="16" customHeight="1" x14ac:dyDescent="0.2"/>
    <row r="7106" customFormat="1" ht="16" customHeight="1" x14ac:dyDescent="0.2"/>
    <row r="7107" customFormat="1" ht="16" customHeight="1" x14ac:dyDescent="0.2"/>
    <row r="7108" customFormat="1" ht="16" customHeight="1" x14ac:dyDescent="0.2"/>
    <row r="7109" customFormat="1" ht="16" customHeight="1" x14ac:dyDescent="0.2"/>
    <row r="7110" customFormat="1" ht="16" customHeight="1" x14ac:dyDescent="0.2"/>
    <row r="7111" customFormat="1" ht="16" customHeight="1" x14ac:dyDescent="0.2"/>
    <row r="7112" customFormat="1" ht="16" customHeight="1" x14ac:dyDescent="0.2"/>
    <row r="7113" customFormat="1" ht="16" customHeight="1" x14ac:dyDescent="0.2"/>
    <row r="7114" customFormat="1" ht="16" customHeight="1" x14ac:dyDescent="0.2"/>
    <row r="7115" customFormat="1" ht="16" customHeight="1" x14ac:dyDescent="0.2"/>
    <row r="7116" customFormat="1" ht="16" customHeight="1" x14ac:dyDescent="0.2"/>
    <row r="7117" customFormat="1" ht="16" customHeight="1" x14ac:dyDescent="0.2"/>
    <row r="7118" customFormat="1" ht="16" customHeight="1" x14ac:dyDescent="0.2"/>
    <row r="7119" customFormat="1" ht="16" customHeight="1" x14ac:dyDescent="0.2"/>
    <row r="7120" customFormat="1" ht="16" customHeight="1" x14ac:dyDescent="0.2"/>
    <row r="7121" customFormat="1" ht="16" customHeight="1" x14ac:dyDescent="0.2"/>
    <row r="7122" customFormat="1" ht="16" customHeight="1" x14ac:dyDescent="0.2"/>
    <row r="7123" customFormat="1" ht="16" customHeight="1" x14ac:dyDescent="0.2"/>
    <row r="7124" customFormat="1" ht="16" customHeight="1" x14ac:dyDescent="0.2"/>
    <row r="7125" customFormat="1" ht="16" customHeight="1" x14ac:dyDescent="0.2"/>
    <row r="7126" customFormat="1" ht="16" customHeight="1" x14ac:dyDescent="0.2"/>
    <row r="7127" customFormat="1" ht="16" customHeight="1" x14ac:dyDescent="0.2"/>
    <row r="7128" customFormat="1" ht="16" customHeight="1" x14ac:dyDescent="0.2"/>
    <row r="7129" customFormat="1" ht="16" customHeight="1" x14ac:dyDescent="0.2"/>
    <row r="7130" customFormat="1" ht="16" customHeight="1" x14ac:dyDescent="0.2"/>
    <row r="7131" customFormat="1" ht="16" customHeight="1" x14ac:dyDescent="0.2"/>
    <row r="7132" customFormat="1" ht="16" customHeight="1" x14ac:dyDescent="0.2"/>
    <row r="7133" customFormat="1" ht="16" customHeight="1" x14ac:dyDescent="0.2"/>
    <row r="7134" customFormat="1" ht="16" customHeight="1" x14ac:dyDescent="0.2"/>
    <row r="7135" customFormat="1" ht="16" customHeight="1" x14ac:dyDescent="0.2"/>
    <row r="7136" customFormat="1" ht="16" customHeight="1" x14ac:dyDescent="0.2"/>
    <row r="7137" customFormat="1" ht="16" customHeight="1" x14ac:dyDescent="0.2"/>
    <row r="7138" customFormat="1" ht="16" customHeight="1" x14ac:dyDescent="0.2"/>
    <row r="7139" customFormat="1" ht="16" customHeight="1" x14ac:dyDescent="0.2"/>
    <row r="7140" customFormat="1" ht="16" customHeight="1" x14ac:dyDescent="0.2"/>
    <row r="7141" customFormat="1" ht="16" customHeight="1" x14ac:dyDescent="0.2"/>
    <row r="7142" customFormat="1" ht="16" customHeight="1" x14ac:dyDescent="0.2"/>
    <row r="7143" customFormat="1" ht="16" customHeight="1" x14ac:dyDescent="0.2"/>
    <row r="7144" customFormat="1" ht="16" customHeight="1" x14ac:dyDescent="0.2"/>
    <row r="7145" customFormat="1" ht="16" customHeight="1" x14ac:dyDescent="0.2"/>
    <row r="7146" customFormat="1" ht="16" customHeight="1" x14ac:dyDescent="0.2"/>
    <row r="7147" customFormat="1" ht="16" customHeight="1" x14ac:dyDescent="0.2"/>
    <row r="7148" customFormat="1" ht="16" customHeight="1" x14ac:dyDescent="0.2"/>
    <row r="7149" customFormat="1" ht="16" customHeight="1" x14ac:dyDescent="0.2"/>
    <row r="7150" customFormat="1" ht="16" customHeight="1" x14ac:dyDescent="0.2"/>
    <row r="7151" customFormat="1" ht="16" customHeight="1" x14ac:dyDescent="0.2"/>
    <row r="7152" customFormat="1" ht="16" customHeight="1" x14ac:dyDescent="0.2"/>
    <row r="7153" customFormat="1" ht="16" customHeight="1" x14ac:dyDescent="0.2"/>
    <row r="7154" customFormat="1" ht="16" customHeight="1" x14ac:dyDescent="0.2"/>
    <row r="7155" customFormat="1" ht="16" customHeight="1" x14ac:dyDescent="0.2"/>
    <row r="7156" customFormat="1" ht="16" customHeight="1" x14ac:dyDescent="0.2"/>
    <row r="7157" customFormat="1" ht="16" customHeight="1" x14ac:dyDescent="0.2"/>
    <row r="7158" customFormat="1" ht="16" customHeight="1" x14ac:dyDescent="0.2"/>
    <row r="7159" customFormat="1" ht="16" customHeight="1" x14ac:dyDescent="0.2"/>
    <row r="7160" customFormat="1" ht="16" customHeight="1" x14ac:dyDescent="0.2"/>
    <row r="7161" customFormat="1" ht="16" customHeight="1" x14ac:dyDescent="0.2"/>
    <row r="7162" customFormat="1" ht="16" customHeight="1" x14ac:dyDescent="0.2"/>
    <row r="7163" customFormat="1" ht="16" customHeight="1" x14ac:dyDescent="0.2"/>
    <row r="7164" customFormat="1" ht="16" customHeight="1" x14ac:dyDescent="0.2"/>
    <row r="7165" customFormat="1" ht="16" customHeight="1" x14ac:dyDescent="0.2"/>
    <row r="7166" customFormat="1" ht="16" customHeight="1" x14ac:dyDescent="0.2"/>
    <row r="7167" customFormat="1" ht="16" customHeight="1" x14ac:dyDescent="0.2"/>
    <row r="7168" customFormat="1" ht="16" customHeight="1" x14ac:dyDescent="0.2"/>
    <row r="7169" customFormat="1" ht="16" customHeight="1" x14ac:dyDescent="0.2"/>
    <row r="7170" customFormat="1" ht="16" customHeight="1" x14ac:dyDescent="0.2"/>
    <row r="7171" customFormat="1" ht="16" customHeight="1" x14ac:dyDescent="0.2"/>
    <row r="7172" customFormat="1" ht="16" customHeight="1" x14ac:dyDescent="0.2"/>
    <row r="7173" customFormat="1" ht="16" customHeight="1" x14ac:dyDescent="0.2"/>
    <row r="7174" customFormat="1" ht="16" customHeight="1" x14ac:dyDescent="0.2"/>
    <row r="7175" customFormat="1" ht="16" customHeight="1" x14ac:dyDescent="0.2"/>
    <row r="7176" customFormat="1" ht="16" customHeight="1" x14ac:dyDescent="0.2"/>
    <row r="7177" customFormat="1" ht="16" customHeight="1" x14ac:dyDescent="0.2"/>
    <row r="7178" customFormat="1" ht="16" customHeight="1" x14ac:dyDescent="0.2"/>
    <row r="7179" customFormat="1" ht="16" customHeight="1" x14ac:dyDescent="0.2"/>
    <row r="7180" customFormat="1" ht="16" customHeight="1" x14ac:dyDescent="0.2"/>
    <row r="7181" customFormat="1" ht="16" customHeight="1" x14ac:dyDescent="0.2"/>
    <row r="7182" customFormat="1" ht="16" customHeight="1" x14ac:dyDescent="0.2"/>
    <row r="7183" customFormat="1" ht="16" customHeight="1" x14ac:dyDescent="0.2"/>
    <row r="7184" customFormat="1" ht="16" customHeight="1" x14ac:dyDescent="0.2"/>
    <row r="7185" customFormat="1" ht="16" customHeight="1" x14ac:dyDescent="0.2"/>
    <row r="7186" customFormat="1" ht="16" customHeight="1" x14ac:dyDescent="0.2"/>
    <row r="7187" customFormat="1" ht="16" customHeight="1" x14ac:dyDescent="0.2"/>
    <row r="7188" customFormat="1" ht="16" customHeight="1" x14ac:dyDescent="0.2"/>
    <row r="7189" customFormat="1" ht="16" customHeight="1" x14ac:dyDescent="0.2"/>
    <row r="7190" customFormat="1" ht="16" customHeight="1" x14ac:dyDescent="0.2"/>
    <row r="7191" customFormat="1" ht="16" customHeight="1" x14ac:dyDescent="0.2"/>
    <row r="7192" customFormat="1" ht="16" customHeight="1" x14ac:dyDescent="0.2"/>
    <row r="7193" customFormat="1" ht="16" customHeight="1" x14ac:dyDescent="0.2"/>
    <row r="7194" customFormat="1" ht="16" customHeight="1" x14ac:dyDescent="0.2"/>
    <row r="7195" customFormat="1" ht="16" customHeight="1" x14ac:dyDescent="0.2"/>
    <row r="7196" customFormat="1" ht="16" customHeight="1" x14ac:dyDescent="0.2"/>
    <row r="7197" customFormat="1" ht="16" customHeight="1" x14ac:dyDescent="0.2"/>
    <row r="7198" customFormat="1" ht="16" customHeight="1" x14ac:dyDescent="0.2"/>
    <row r="7199" customFormat="1" ht="16" customHeight="1" x14ac:dyDescent="0.2"/>
    <row r="7200" customFormat="1" ht="16" customHeight="1" x14ac:dyDescent="0.2"/>
    <row r="7201" customFormat="1" ht="16" customHeight="1" x14ac:dyDescent="0.2"/>
    <row r="7202" customFormat="1" ht="16" customHeight="1" x14ac:dyDescent="0.2"/>
    <row r="7203" customFormat="1" ht="16" customHeight="1" x14ac:dyDescent="0.2"/>
    <row r="7204" customFormat="1" ht="16" customHeight="1" x14ac:dyDescent="0.2"/>
    <row r="7205" customFormat="1" ht="16" customHeight="1" x14ac:dyDescent="0.2"/>
    <row r="7206" customFormat="1" ht="16" customHeight="1" x14ac:dyDescent="0.2"/>
    <row r="7207" customFormat="1" ht="16" customHeight="1" x14ac:dyDescent="0.2"/>
    <row r="7208" customFormat="1" ht="16" customHeight="1" x14ac:dyDescent="0.2"/>
    <row r="7209" customFormat="1" ht="16" customHeight="1" x14ac:dyDescent="0.2"/>
    <row r="7210" customFormat="1" ht="16" customHeight="1" x14ac:dyDescent="0.2"/>
    <row r="7211" customFormat="1" ht="16" customHeight="1" x14ac:dyDescent="0.2"/>
    <row r="7212" customFormat="1" ht="16" customHeight="1" x14ac:dyDescent="0.2"/>
    <row r="7213" customFormat="1" ht="16" customHeight="1" x14ac:dyDescent="0.2"/>
    <row r="7214" customFormat="1" ht="16" customHeight="1" x14ac:dyDescent="0.2"/>
    <row r="7215" customFormat="1" ht="16" customHeight="1" x14ac:dyDescent="0.2"/>
    <row r="7216" customFormat="1" ht="16" customHeight="1" x14ac:dyDescent="0.2"/>
    <row r="7217" customFormat="1" ht="16" customHeight="1" x14ac:dyDescent="0.2"/>
    <row r="7218" customFormat="1" ht="16" customHeight="1" x14ac:dyDescent="0.2"/>
    <row r="7219" customFormat="1" ht="16" customHeight="1" x14ac:dyDescent="0.2"/>
    <row r="7220" customFormat="1" ht="16" customHeight="1" x14ac:dyDescent="0.2"/>
    <row r="7221" customFormat="1" ht="16" customHeight="1" x14ac:dyDescent="0.2"/>
    <row r="7222" customFormat="1" ht="16" customHeight="1" x14ac:dyDescent="0.2"/>
    <row r="7223" customFormat="1" ht="16" customHeight="1" x14ac:dyDescent="0.2"/>
    <row r="7224" customFormat="1" ht="16" customHeight="1" x14ac:dyDescent="0.2"/>
    <row r="7225" customFormat="1" ht="16" customHeight="1" x14ac:dyDescent="0.2"/>
    <row r="7226" customFormat="1" ht="16" customHeight="1" x14ac:dyDescent="0.2"/>
    <row r="7227" customFormat="1" ht="16" customHeight="1" x14ac:dyDescent="0.2"/>
    <row r="7228" customFormat="1" ht="16" customHeight="1" x14ac:dyDescent="0.2"/>
    <row r="7229" customFormat="1" ht="16" customHeight="1" x14ac:dyDescent="0.2"/>
    <row r="7230" customFormat="1" ht="16" customHeight="1" x14ac:dyDescent="0.2"/>
    <row r="7231" customFormat="1" ht="16" customHeight="1" x14ac:dyDescent="0.2"/>
    <row r="7232" customFormat="1" ht="16" customHeight="1" x14ac:dyDescent="0.2"/>
    <row r="7233" customFormat="1" ht="16" customHeight="1" x14ac:dyDescent="0.2"/>
    <row r="7234" customFormat="1" ht="16" customHeight="1" x14ac:dyDescent="0.2"/>
    <row r="7235" customFormat="1" ht="16" customHeight="1" x14ac:dyDescent="0.2"/>
    <row r="7236" customFormat="1" ht="16" customHeight="1" x14ac:dyDescent="0.2"/>
    <row r="7237" customFormat="1" ht="16" customHeight="1" x14ac:dyDescent="0.2"/>
    <row r="7238" customFormat="1" ht="16" customHeight="1" x14ac:dyDescent="0.2"/>
    <row r="7239" customFormat="1" ht="16" customHeight="1" x14ac:dyDescent="0.2"/>
    <row r="7240" customFormat="1" ht="16" customHeight="1" x14ac:dyDescent="0.2"/>
    <row r="7241" customFormat="1" ht="16" customHeight="1" x14ac:dyDescent="0.2"/>
    <row r="7242" customFormat="1" ht="16" customHeight="1" x14ac:dyDescent="0.2"/>
    <row r="7243" customFormat="1" ht="16" customHeight="1" x14ac:dyDescent="0.2"/>
    <row r="7244" customFormat="1" ht="16" customHeight="1" x14ac:dyDescent="0.2"/>
    <row r="7245" customFormat="1" ht="16" customHeight="1" x14ac:dyDescent="0.2"/>
    <row r="7246" customFormat="1" ht="16" customHeight="1" x14ac:dyDescent="0.2"/>
    <row r="7247" customFormat="1" ht="16" customHeight="1" x14ac:dyDescent="0.2"/>
    <row r="7248" customFormat="1" ht="16" customHeight="1" x14ac:dyDescent="0.2"/>
    <row r="7249" customFormat="1" ht="16" customHeight="1" x14ac:dyDescent="0.2"/>
    <row r="7250" customFormat="1" ht="16" customHeight="1" x14ac:dyDescent="0.2"/>
    <row r="7251" customFormat="1" ht="16" customHeight="1" x14ac:dyDescent="0.2"/>
    <row r="7252" customFormat="1" ht="16" customHeight="1" x14ac:dyDescent="0.2"/>
    <row r="7253" customFormat="1" ht="16" customHeight="1" x14ac:dyDescent="0.2"/>
    <row r="7254" customFormat="1" ht="16" customHeight="1" x14ac:dyDescent="0.2"/>
    <row r="7255" customFormat="1" ht="16" customHeight="1" x14ac:dyDescent="0.2"/>
    <row r="7256" customFormat="1" ht="16" customHeight="1" x14ac:dyDescent="0.2"/>
    <row r="7257" customFormat="1" ht="16" customHeight="1" x14ac:dyDescent="0.2"/>
    <row r="7258" customFormat="1" ht="16" customHeight="1" x14ac:dyDescent="0.2"/>
    <row r="7259" customFormat="1" ht="16" customHeight="1" x14ac:dyDescent="0.2"/>
    <row r="7260" customFormat="1" ht="16" customHeight="1" x14ac:dyDescent="0.2"/>
    <row r="7261" customFormat="1" ht="16" customHeight="1" x14ac:dyDescent="0.2"/>
    <row r="7262" customFormat="1" ht="16" customHeight="1" x14ac:dyDescent="0.2"/>
    <row r="7263" customFormat="1" ht="16" customHeight="1" x14ac:dyDescent="0.2"/>
    <row r="7264" customFormat="1" ht="16" customHeight="1" x14ac:dyDescent="0.2"/>
    <row r="7265" customFormat="1" ht="16" customHeight="1" x14ac:dyDescent="0.2"/>
    <row r="7266" customFormat="1" ht="16" customHeight="1" x14ac:dyDescent="0.2"/>
    <row r="7267" customFormat="1" ht="16" customHeight="1" x14ac:dyDescent="0.2"/>
    <row r="7268" customFormat="1" ht="16" customHeight="1" x14ac:dyDescent="0.2"/>
    <row r="7269" customFormat="1" ht="16" customHeight="1" x14ac:dyDescent="0.2"/>
    <row r="7270" customFormat="1" ht="16" customHeight="1" x14ac:dyDescent="0.2"/>
    <row r="7271" customFormat="1" ht="16" customHeight="1" x14ac:dyDescent="0.2"/>
    <row r="7272" customFormat="1" ht="16" customHeight="1" x14ac:dyDescent="0.2"/>
    <row r="7273" customFormat="1" ht="16" customHeight="1" x14ac:dyDescent="0.2"/>
    <row r="7274" customFormat="1" ht="16" customHeight="1" x14ac:dyDescent="0.2"/>
    <row r="7275" customFormat="1" ht="16" customHeight="1" x14ac:dyDescent="0.2"/>
    <row r="7276" customFormat="1" ht="16" customHeight="1" x14ac:dyDescent="0.2"/>
    <row r="7277" customFormat="1" ht="16" customHeight="1" x14ac:dyDescent="0.2"/>
    <row r="7278" customFormat="1" ht="16" customHeight="1" x14ac:dyDescent="0.2"/>
    <row r="7279" customFormat="1" ht="16" customHeight="1" x14ac:dyDescent="0.2"/>
    <row r="7280" customFormat="1" ht="16" customHeight="1" x14ac:dyDescent="0.2"/>
    <row r="7281" customFormat="1" ht="16" customHeight="1" x14ac:dyDescent="0.2"/>
    <row r="7282" customFormat="1" ht="16" customHeight="1" x14ac:dyDescent="0.2"/>
    <row r="7283" customFormat="1" ht="16" customHeight="1" x14ac:dyDescent="0.2"/>
    <row r="7284" customFormat="1" ht="16" customHeight="1" x14ac:dyDescent="0.2"/>
    <row r="7285" customFormat="1" ht="16" customHeight="1" x14ac:dyDescent="0.2"/>
    <row r="7286" customFormat="1" ht="16" customHeight="1" x14ac:dyDescent="0.2"/>
    <row r="7287" customFormat="1" ht="16" customHeight="1" x14ac:dyDescent="0.2"/>
    <row r="7288" customFormat="1" ht="16" customHeight="1" x14ac:dyDescent="0.2"/>
    <row r="7289" customFormat="1" ht="16" customHeight="1" x14ac:dyDescent="0.2"/>
    <row r="7290" customFormat="1" ht="16" customHeight="1" x14ac:dyDescent="0.2"/>
    <row r="7291" customFormat="1" ht="16" customHeight="1" x14ac:dyDescent="0.2"/>
    <row r="7292" customFormat="1" ht="16" customHeight="1" x14ac:dyDescent="0.2"/>
    <row r="7293" customFormat="1" ht="16" customHeight="1" x14ac:dyDescent="0.2"/>
    <row r="7294" customFormat="1" ht="16" customHeight="1" x14ac:dyDescent="0.2"/>
    <row r="7295" customFormat="1" ht="16" customHeight="1" x14ac:dyDescent="0.2"/>
    <row r="7296" customFormat="1" ht="16" customHeight="1" x14ac:dyDescent="0.2"/>
    <row r="7297" customFormat="1" ht="16" customHeight="1" x14ac:dyDescent="0.2"/>
    <row r="7298" customFormat="1" ht="16" customHeight="1" x14ac:dyDescent="0.2"/>
    <row r="7299" customFormat="1" ht="16" customHeight="1" x14ac:dyDescent="0.2"/>
    <row r="7300" customFormat="1" ht="16" customHeight="1" x14ac:dyDescent="0.2"/>
    <row r="7301" customFormat="1" ht="16" customHeight="1" x14ac:dyDescent="0.2"/>
    <row r="7302" customFormat="1" ht="16" customHeight="1" x14ac:dyDescent="0.2"/>
    <row r="7303" customFormat="1" ht="16" customHeight="1" x14ac:dyDescent="0.2"/>
    <row r="7304" customFormat="1" ht="16" customHeight="1" x14ac:dyDescent="0.2"/>
    <row r="7305" customFormat="1" ht="16" customHeight="1" x14ac:dyDescent="0.2"/>
    <row r="7306" customFormat="1" ht="16" customHeight="1" x14ac:dyDescent="0.2"/>
    <row r="7307" customFormat="1" ht="16" customHeight="1" x14ac:dyDescent="0.2"/>
    <row r="7308" customFormat="1" ht="16" customHeight="1" x14ac:dyDescent="0.2"/>
    <row r="7309" customFormat="1" ht="16" customHeight="1" x14ac:dyDescent="0.2"/>
    <row r="7310" customFormat="1" ht="16" customHeight="1" x14ac:dyDescent="0.2"/>
    <row r="7311" customFormat="1" ht="16" customHeight="1" x14ac:dyDescent="0.2"/>
    <row r="7312" customFormat="1" ht="16" customHeight="1" x14ac:dyDescent="0.2"/>
    <row r="7313" customFormat="1" ht="16" customHeight="1" x14ac:dyDescent="0.2"/>
    <row r="7314" customFormat="1" ht="16" customHeight="1" x14ac:dyDescent="0.2"/>
    <row r="7315" customFormat="1" ht="16" customHeight="1" x14ac:dyDescent="0.2"/>
    <row r="7316" customFormat="1" ht="16" customHeight="1" x14ac:dyDescent="0.2"/>
    <row r="7317" customFormat="1" ht="16" customHeight="1" x14ac:dyDescent="0.2"/>
    <row r="7318" customFormat="1" ht="16" customHeight="1" x14ac:dyDescent="0.2"/>
    <row r="7319" customFormat="1" ht="16" customHeight="1" x14ac:dyDescent="0.2"/>
    <row r="7320" customFormat="1" ht="16" customHeight="1" x14ac:dyDescent="0.2"/>
    <row r="7321" customFormat="1" ht="16" customHeight="1" x14ac:dyDescent="0.2"/>
    <row r="7322" customFormat="1" ht="16" customHeight="1" x14ac:dyDescent="0.2"/>
    <row r="7323" customFormat="1" ht="16" customHeight="1" x14ac:dyDescent="0.2"/>
    <row r="7324" customFormat="1" ht="16" customHeight="1" x14ac:dyDescent="0.2"/>
    <row r="7325" customFormat="1" ht="16" customHeight="1" x14ac:dyDescent="0.2"/>
    <row r="7326" customFormat="1" ht="16" customHeight="1" x14ac:dyDescent="0.2"/>
    <row r="7327" customFormat="1" ht="16" customHeight="1" x14ac:dyDescent="0.2"/>
    <row r="7328" customFormat="1" ht="16" customHeight="1" x14ac:dyDescent="0.2"/>
    <row r="7329" customFormat="1" ht="16" customHeight="1" x14ac:dyDescent="0.2"/>
    <row r="7330" customFormat="1" ht="16" customHeight="1" x14ac:dyDescent="0.2"/>
    <row r="7331" customFormat="1" ht="16" customHeight="1" x14ac:dyDescent="0.2"/>
    <row r="7332" customFormat="1" ht="16" customHeight="1" x14ac:dyDescent="0.2"/>
    <row r="7333" customFormat="1" ht="16" customHeight="1" x14ac:dyDescent="0.2"/>
    <row r="7334" customFormat="1" ht="16" customHeight="1" x14ac:dyDescent="0.2"/>
    <row r="7335" customFormat="1" ht="16" customHeight="1" x14ac:dyDescent="0.2"/>
    <row r="7336" customFormat="1" ht="16" customHeight="1" x14ac:dyDescent="0.2"/>
    <row r="7337" customFormat="1" ht="16" customHeight="1" x14ac:dyDescent="0.2"/>
    <row r="7338" customFormat="1" ht="16" customHeight="1" x14ac:dyDescent="0.2"/>
    <row r="7339" customFormat="1" ht="16" customHeight="1" x14ac:dyDescent="0.2"/>
    <row r="7340" customFormat="1" ht="16" customHeight="1" x14ac:dyDescent="0.2"/>
    <row r="7341" customFormat="1" ht="16" customHeight="1" x14ac:dyDescent="0.2"/>
    <row r="7342" customFormat="1" ht="16" customHeight="1" x14ac:dyDescent="0.2"/>
    <row r="7343" customFormat="1" ht="16" customHeight="1" x14ac:dyDescent="0.2"/>
    <row r="7344" customFormat="1" ht="16" customHeight="1" x14ac:dyDescent="0.2"/>
    <row r="7345" customFormat="1" ht="16" customHeight="1" x14ac:dyDescent="0.2"/>
    <row r="7346" customFormat="1" ht="16" customHeight="1" x14ac:dyDescent="0.2"/>
    <row r="7347" customFormat="1" ht="16" customHeight="1" x14ac:dyDescent="0.2"/>
    <row r="7348" customFormat="1" ht="16" customHeight="1" x14ac:dyDescent="0.2"/>
    <row r="7349" customFormat="1" ht="16" customHeight="1" x14ac:dyDescent="0.2"/>
    <row r="7350" customFormat="1" ht="16" customHeight="1" x14ac:dyDescent="0.2"/>
    <row r="7351" customFormat="1" ht="16" customHeight="1" x14ac:dyDescent="0.2"/>
    <row r="7352" customFormat="1" ht="16" customHeight="1" x14ac:dyDescent="0.2"/>
    <row r="7353" customFormat="1" ht="16" customHeight="1" x14ac:dyDescent="0.2"/>
    <row r="7354" customFormat="1" ht="16" customHeight="1" x14ac:dyDescent="0.2"/>
    <row r="7355" customFormat="1" ht="16" customHeight="1" x14ac:dyDescent="0.2"/>
    <row r="7356" customFormat="1" ht="16" customHeight="1" x14ac:dyDescent="0.2"/>
    <row r="7357" customFormat="1" ht="16" customHeight="1" x14ac:dyDescent="0.2"/>
    <row r="7358" customFormat="1" ht="16" customHeight="1" x14ac:dyDescent="0.2"/>
    <row r="7359" customFormat="1" ht="16" customHeight="1" x14ac:dyDescent="0.2"/>
    <row r="7360" customFormat="1" ht="16" customHeight="1" x14ac:dyDescent="0.2"/>
    <row r="7361" customFormat="1" ht="16" customHeight="1" x14ac:dyDescent="0.2"/>
    <row r="7362" customFormat="1" ht="16" customHeight="1" x14ac:dyDescent="0.2"/>
    <row r="7363" customFormat="1" ht="16" customHeight="1" x14ac:dyDescent="0.2"/>
    <row r="7364" customFormat="1" ht="16" customHeight="1" x14ac:dyDescent="0.2"/>
    <row r="7365" customFormat="1" ht="16" customHeight="1" x14ac:dyDescent="0.2"/>
    <row r="7366" customFormat="1" ht="16" customHeight="1" x14ac:dyDescent="0.2"/>
    <row r="7367" customFormat="1" ht="16" customHeight="1" x14ac:dyDescent="0.2"/>
    <row r="7368" customFormat="1" ht="16" customHeight="1" x14ac:dyDescent="0.2"/>
    <row r="7369" customFormat="1" ht="16" customHeight="1" x14ac:dyDescent="0.2"/>
    <row r="7370" customFormat="1" ht="16" customHeight="1" x14ac:dyDescent="0.2"/>
    <row r="7371" customFormat="1" ht="16" customHeight="1" x14ac:dyDescent="0.2"/>
    <row r="7372" customFormat="1" ht="16" customHeight="1" x14ac:dyDescent="0.2"/>
    <row r="7373" customFormat="1" ht="16" customHeight="1" x14ac:dyDescent="0.2"/>
    <row r="7374" customFormat="1" ht="16" customHeight="1" x14ac:dyDescent="0.2"/>
    <row r="7375" customFormat="1" ht="16" customHeight="1" x14ac:dyDescent="0.2"/>
    <row r="7376" customFormat="1" ht="16" customHeight="1" x14ac:dyDescent="0.2"/>
    <row r="7377" customFormat="1" ht="16" customHeight="1" x14ac:dyDescent="0.2"/>
    <row r="7378" customFormat="1" ht="16" customHeight="1" x14ac:dyDescent="0.2"/>
    <row r="7379" customFormat="1" ht="16" customHeight="1" x14ac:dyDescent="0.2"/>
    <row r="7380" customFormat="1" ht="16" customHeight="1" x14ac:dyDescent="0.2"/>
    <row r="7381" customFormat="1" ht="16" customHeight="1" x14ac:dyDescent="0.2"/>
    <row r="7382" customFormat="1" ht="16" customHeight="1" x14ac:dyDescent="0.2"/>
    <row r="7383" customFormat="1" ht="16" customHeight="1" x14ac:dyDescent="0.2"/>
    <row r="7384" customFormat="1" ht="16" customHeight="1" x14ac:dyDescent="0.2"/>
    <row r="7385" customFormat="1" ht="16" customHeight="1" x14ac:dyDescent="0.2"/>
    <row r="7386" customFormat="1" ht="16" customHeight="1" x14ac:dyDescent="0.2"/>
    <row r="7387" customFormat="1" ht="16" customHeight="1" x14ac:dyDescent="0.2"/>
    <row r="7388" customFormat="1" ht="16" customHeight="1" x14ac:dyDescent="0.2"/>
    <row r="7389" customFormat="1" ht="16" customHeight="1" x14ac:dyDescent="0.2"/>
    <row r="7390" customFormat="1" ht="16" customHeight="1" x14ac:dyDescent="0.2"/>
    <row r="7391" customFormat="1" ht="16" customHeight="1" x14ac:dyDescent="0.2"/>
    <row r="7392" customFormat="1" ht="16" customHeight="1" x14ac:dyDescent="0.2"/>
    <row r="7393" customFormat="1" ht="16" customHeight="1" x14ac:dyDescent="0.2"/>
    <row r="7394" customFormat="1" ht="16" customHeight="1" x14ac:dyDescent="0.2"/>
    <row r="7395" customFormat="1" ht="16" customHeight="1" x14ac:dyDescent="0.2"/>
    <row r="7396" customFormat="1" ht="16" customHeight="1" x14ac:dyDescent="0.2"/>
    <row r="7397" customFormat="1" ht="16" customHeight="1" x14ac:dyDescent="0.2"/>
    <row r="7398" customFormat="1" ht="16" customHeight="1" x14ac:dyDescent="0.2"/>
    <row r="7399" customFormat="1" ht="16" customHeight="1" x14ac:dyDescent="0.2"/>
    <row r="7400" customFormat="1" ht="16" customHeight="1" x14ac:dyDescent="0.2"/>
    <row r="7401" customFormat="1" ht="16" customHeight="1" x14ac:dyDescent="0.2"/>
    <row r="7402" customFormat="1" ht="16" customHeight="1" x14ac:dyDescent="0.2"/>
    <row r="7403" customFormat="1" ht="16" customHeight="1" x14ac:dyDescent="0.2"/>
    <row r="7404" customFormat="1" ht="16" customHeight="1" x14ac:dyDescent="0.2"/>
    <row r="7405" customFormat="1" ht="16" customHeight="1" x14ac:dyDescent="0.2"/>
    <row r="7406" customFormat="1" ht="16" customHeight="1" x14ac:dyDescent="0.2"/>
    <row r="7407" customFormat="1" ht="16" customHeight="1" x14ac:dyDescent="0.2"/>
    <row r="7408" customFormat="1" ht="16" customHeight="1" x14ac:dyDescent="0.2"/>
    <row r="7409" customFormat="1" ht="16" customHeight="1" x14ac:dyDescent="0.2"/>
    <row r="7410" customFormat="1" ht="16" customHeight="1" x14ac:dyDescent="0.2"/>
    <row r="7411" customFormat="1" ht="16" customHeight="1" x14ac:dyDescent="0.2"/>
    <row r="7412" customFormat="1" ht="16" customHeight="1" x14ac:dyDescent="0.2"/>
    <row r="7413" customFormat="1" ht="16" customHeight="1" x14ac:dyDescent="0.2"/>
    <row r="7414" customFormat="1" ht="16" customHeight="1" x14ac:dyDescent="0.2"/>
    <row r="7415" customFormat="1" ht="16" customHeight="1" x14ac:dyDescent="0.2"/>
    <row r="7416" customFormat="1" ht="16" customHeight="1" x14ac:dyDescent="0.2"/>
    <row r="7417" customFormat="1" ht="16" customHeight="1" x14ac:dyDescent="0.2"/>
    <row r="7418" customFormat="1" ht="16" customHeight="1" x14ac:dyDescent="0.2"/>
    <row r="7419" customFormat="1" ht="16" customHeight="1" x14ac:dyDescent="0.2"/>
    <row r="7420" customFormat="1" ht="16" customHeight="1" x14ac:dyDescent="0.2"/>
    <row r="7421" customFormat="1" ht="16" customHeight="1" x14ac:dyDescent="0.2"/>
    <row r="7422" customFormat="1" ht="16" customHeight="1" x14ac:dyDescent="0.2"/>
    <row r="7423" customFormat="1" ht="16" customHeight="1" x14ac:dyDescent="0.2"/>
    <row r="7424" customFormat="1" ht="16" customHeight="1" x14ac:dyDescent="0.2"/>
    <row r="7425" customFormat="1" ht="16" customHeight="1" x14ac:dyDescent="0.2"/>
    <row r="7426" customFormat="1" ht="16" customHeight="1" x14ac:dyDescent="0.2"/>
    <row r="7427" customFormat="1" ht="16" customHeight="1" x14ac:dyDescent="0.2"/>
    <row r="7428" customFormat="1" ht="16" customHeight="1" x14ac:dyDescent="0.2"/>
    <row r="7429" customFormat="1" ht="16" customHeight="1" x14ac:dyDescent="0.2"/>
    <row r="7430" customFormat="1" ht="16" customHeight="1" x14ac:dyDescent="0.2"/>
    <row r="7431" customFormat="1" ht="16" customHeight="1" x14ac:dyDescent="0.2"/>
    <row r="7432" customFormat="1" ht="16" customHeight="1" x14ac:dyDescent="0.2"/>
    <row r="7433" customFormat="1" ht="16" customHeight="1" x14ac:dyDescent="0.2"/>
    <row r="7434" customFormat="1" ht="16" customHeight="1" x14ac:dyDescent="0.2"/>
    <row r="7435" customFormat="1" ht="16" customHeight="1" x14ac:dyDescent="0.2"/>
    <row r="7436" customFormat="1" ht="16" customHeight="1" x14ac:dyDescent="0.2"/>
    <row r="7437" customFormat="1" ht="16" customHeight="1" x14ac:dyDescent="0.2"/>
    <row r="7438" customFormat="1" ht="16" customHeight="1" x14ac:dyDescent="0.2"/>
    <row r="7439" customFormat="1" ht="16" customHeight="1" x14ac:dyDescent="0.2"/>
    <row r="7440" customFormat="1" ht="16" customHeight="1" x14ac:dyDescent="0.2"/>
    <row r="7441" customFormat="1" ht="16" customHeight="1" x14ac:dyDescent="0.2"/>
    <row r="7442" customFormat="1" ht="16" customHeight="1" x14ac:dyDescent="0.2"/>
    <row r="7443" customFormat="1" ht="16" customHeight="1" x14ac:dyDescent="0.2"/>
    <row r="7444" customFormat="1" ht="16" customHeight="1" x14ac:dyDescent="0.2"/>
    <row r="7445" customFormat="1" ht="16" customHeight="1" x14ac:dyDescent="0.2"/>
    <row r="7446" customFormat="1" ht="16" customHeight="1" x14ac:dyDescent="0.2"/>
    <row r="7447" customFormat="1" ht="16" customHeight="1" x14ac:dyDescent="0.2"/>
    <row r="7448" customFormat="1" ht="16" customHeight="1" x14ac:dyDescent="0.2"/>
    <row r="7449" customFormat="1" ht="16" customHeight="1" x14ac:dyDescent="0.2"/>
    <row r="7450" customFormat="1" ht="16" customHeight="1" x14ac:dyDescent="0.2"/>
    <row r="7451" customFormat="1" ht="16" customHeight="1" x14ac:dyDescent="0.2"/>
    <row r="7452" customFormat="1" ht="16" customHeight="1" x14ac:dyDescent="0.2"/>
    <row r="7453" customFormat="1" ht="16" customHeight="1" x14ac:dyDescent="0.2"/>
    <row r="7454" customFormat="1" ht="16" customHeight="1" x14ac:dyDescent="0.2"/>
    <row r="7455" customFormat="1" ht="16" customHeight="1" x14ac:dyDescent="0.2"/>
    <row r="7456" customFormat="1" ht="16" customHeight="1" x14ac:dyDescent="0.2"/>
    <row r="7457" customFormat="1" ht="16" customHeight="1" x14ac:dyDescent="0.2"/>
    <row r="7458" customFormat="1" ht="16" customHeight="1" x14ac:dyDescent="0.2"/>
    <row r="7459" customFormat="1" ht="16" customHeight="1" x14ac:dyDescent="0.2"/>
    <row r="7460" customFormat="1" ht="16" customHeight="1" x14ac:dyDescent="0.2"/>
    <row r="7461" customFormat="1" ht="16" customHeight="1" x14ac:dyDescent="0.2"/>
    <row r="7462" customFormat="1" ht="16" customHeight="1" x14ac:dyDescent="0.2"/>
    <row r="7463" customFormat="1" ht="16" customHeight="1" x14ac:dyDescent="0.2"/>
    <row r="7464" customFormat="1" ht="16" customHeight="1" x14ac:dyDescent="0.2"/>
    <row r="7465" customFormat="1" ht="16" customHeight="1" x14ac:dyDescent="0.2"/>
    <row r="7466" customFormat="1" ht="16" customHeight="1" x14ac:dyDescent="0.2"/>
    <row r="7467" customFormat="1" ht="16" customHeight="1" x14ac:dyDescent="0.2"/>
    <row r="7468" customFormat="1" ht="16" customHeight="1" x14ac:dyDescent="0.2"/>
    <row r="7469" customFormat="1" ht="16" customHeight="1" x14ac:dyDescent="0.2"/>
    <row r="7470" customFormat="1" ht="16" customHeight="1" x14ac:dyDescent="0.2"/>
    <row r="7471" customFormat="1" ht="16" customHeight="1" x14ac:dyDescent="0.2"/>
    <row r="7472" customFormat="1" ht="16" customHeight="1" x14ac:dyDescent="0.2"/>
    <row r="7473" customFormat="1" ht="16" customHeight="1" x14ac:dyDescent="0.2"/>
    <row r="7474" customFormat="1" ht="16" customHeight="1" x14ac:dyDescent="0.2"/>
    <row r="7475" customFormat="1" ht="16" customHeight="1" x14ac:dyDescent="0.2"/>
    <row r="7476" customFormat="1" ht="16" customHeight="1" x14ac:dyDescent="0.2"/>
    <row r="7477" customFormat="1" ht="16" customHeight="1" x14ac:dyDescent="0.2"/>
    <row r="7478" customFormat="1" ht="16" customHeight="1" x14ac:dyDescent="0.2"/>
    <row r="7479" customFormat="1" ht="16" customHeight="1" x14ac:dyDescent="0.2"/>
    <row r="7480" customFormat="1" ht="16" customHeight="1" x14ac:dyDescent="0.2"/>
    <row r="7481" customFormat="1" ht="16" customHeight="1" x14ac:dyDescent="0.2"/>
    <row r="7482" customFormat="1" ht="16" customHeight="1" x14ac:dyDescent="0.2"/>
    <row r="7483" customFormat="1" ht="16" customHeight="1" x14ac:dyDescent="0.2"/>
    <row r="7484" customFormat="1" ht="16" customHeight="1" x14ac:dyDescent="0.2"/>
    <row r="7485" customFormat="1" ht="16" customHeight="1" x14ac:dyDescent="0.2"/>
    <row r="7486" customFormat="1" ht="16" customHeight="1" x14ac:dyDescent="0.2"/>
    <row r="7487" customFormat="1" ht="16" customHeight="1" x14ac:dyDescent="0.2"/>
    <row r="7488" customFormat="1" ht="16" customHeight="1" x14ac:dyDescent="0.2"/>
    <row r="7489" customFormat="1" ht="16" customHeight="1" x14ac:dyDescent="0.2"/>
    <row r="7490" customFormat="1" ht="16" customHeight="1" x14ac:dyDescent="0.2"/>
    <row r="7491" customFormat="1" ht="16" customHeight="1" x14ac:dyDescent="0.2"/>
    <row r="7492" customFormat="1" ht="16" customHeight="1" x14ac:dyDescent="0.2"/>
    <row r="7493" customFormat="1" ht="16" customHeight="1" x14ac:dyDescent="0.2"/>
    <row r="7494" customFormat="1" ht="16" customHeight="1" x14ac:dyDescent="0.2"/>
    <row r="7495" customFormat="1" ht="16" customHeight="1" x14ac:dyDescent="0.2"/>
    <row r="7496" customFormat="1" ht="16" customHeight="1" x14ac:dyDescent="0.2"/>
    <row r="7497" customFormat="1" ht="16" customHeight="1" x14ac:dyDescent="0.2"/>
    <row r="7498" customFormat="1" ht="16" customHeight="1" x14ac:dyDescent="0.2"/>
    <row r="7499" customFormat="1" ht="16" customHeight="1" x14ac:dyDescent="0.2"/>
    <row r="7500" customFormat="1" ht="16" customHeight="1" x14ac:dyDescent="0.2"/>
    <row r="7501" customFormat="1" ht="16" customHeight="1" x14ac:dyDescent="0.2"/>
    <row r="7502" customFormat="1" ht="16" customHeight="1" x14ac:dyDescent="0.2"/>
    <row r="7503" customFormat="1" ht="16" customHeight="1" x14ac:dyDescent="0.2"/>
    <row r="7504" customFormat="1" ht="16" customHeight="1" x14ac:dyDescent="0.2"/>
    <row r="7505" customFormat="1" ht="16" customHeight="1" x14ac:dyDescent="0.2"/>
    <row r="7506" customFormat="1" ht="16" customHeight="1" x14ac:dyDescent="0.2"/>
    <row r="7507" customFormat="1" ht="16" customHeight="1" x14ac:dyDescent="0.2"/>
    <row r="7508" customFormat="1" ht="16" customHeight="1" x14ac:dyDescent="0.2"/>
    <row r="7509" customFormat="1" ht="16" customHeight="1" x14ac:dyDescent="0.2"/>
    <row r="7510" customFormat="1" ht="16" customHeight="1" x14ac:dyDescent="0.2"/>
    <row r="7511" customFormat="1" ht="16" customHeight="1" x14ac:dyDescent="0.2"/>
    <row r="7512" customFormat="1" ht="16" customHeight="1" x14ac:dyDescent="0.2"/>
    <row r="7513" customFormat="1" ht="16" customHeight="1" x14ac:dyDescent="0.2"/>
    <row r="7514" customFormat="1" ht="16" customHeight="1" x14ac:dyDescent="0.2"/>
    <row r="7515" customFormat="1" ht="16" customHeight="1" x14ac:dyDescent="0.2"/>
    <row r="7516" customFormat="1" ht="16" customHeight="1" x14ac:dyDescent="0.2"/>
    <row r="7517" customFormat="1" ht="16" customHeight="1" x14ac:dyDescent="0.2"/>
    <row r="7518" customFormat="1" ht="16" customHeight="1" x14ac:dyDescent="0.2"/>
    <row r="7519" customFormat="1" ht="16" customHeight="1" x14ac:dyDescent="0.2"/>
    <row r="7520" customFormat="1" ht="16" customHeight="1" x14ac:dyDescent="0.2"/>
    <row r="7521" customFormat="1" ht="16" customHeight="1" x14ac:dyDescent="0.2"/>
    <row r="7522" customFormat="1" ht="16" customHeight="1" x14ac:dyDescent="0.2"/>
    <row r="7523" customFormat="1" ht="16" customHeight="1" x14ac:dyDescent="0.2"/>
    <row r="7524" customFormat="1" ht="16" customHeight="1" x14ac:dyDescent="0.2"/>
    <row r="7525" customFormat="1" ht="16" customHeight="1" x14ac:dyDescent="0.2"/>
    <row r="7526" customFormat="1" ht="16" customHeight="1" x14ac:dyDescent="0.2"/>
    <row r="7527" customFormat="1" ht="16" customHeight="1" x14ac:dyDescent="0.2"/>
    <row r="7528" customFormat="1" ht="16" customHeight="1" x14ac:dyDescent="0.2"/>
    <row r="7529" customFormat="1" ht="16" customHeight="1" x14ac:dyDescent="0.2"/>
    <row r="7530" customFormat="1" ht="16" customHeight="1" x14ac:dyDescent="0.2"/>
    <row r="7531" customFormat="1" ht="16" customHeight="1" x14ac:dyDescent="0.2"/>
    <row r="7532" customFormat="1" ht="16" customHeight="1" x14ac:dyDescent="0.2"/>
    <row r="7533" customFormat="1" ht="16" customHeight="1" x14ac:dyDescent="0.2"/>
    <row r="7534" customFormat="1" ht="16" customHeight="1" x14ac:dyDescent="0.2"/>
    <row r="7535" customFormat="1" ht="16" customHeight="1" x14ac:dyDescent="0.2"/>
    <row r="7536" customFormat="1" ht="16" customHeight="1" x14ac:dyDescent="0.2"/>
    <row r="7537" customFormat="1" ht="16" customHeight="1" x14ac:dyDescent="0.2"/>
    <row r="7538" customFormat="1" ht="16" customHeight="1" x14ac:dyDescent="0.2"/>
    <row r="7539" customFormat="1" ht="16" customHeight="1" x14ac:dyDescent="0.2"/>
    <row r="7540" customFormat="1" ht="16" customHeight="1" x14ac:dyDescent="0.2"/>
    <row r="7541" customFormat="1" ht="16" customHeight="1" x14ac:dyDescent="0.2"/>
    <row r="7542" customFormat="1" ht="16" customHeight="1" x14ac:dyDescent="0.2"/>
    <row r="7543" customFormat="1" ht="16" customHeight="1" x14ac:dyDescent="0.2"/>
    <row r="7544" customFormat="1" ht="16" customHeight="1" x14ac:dyDescent="0.2"/>
    <row r="7545" customFormat="1" ht="16" customHeight="1" x14ac:dyDescent="0.2"/>
    <row r="7546" customFormat="1" ht="16" customHeight="1" x14ac:dyDescent="0.2"/>
    <row r="7547" customFormat="1" ht="16" customHeight="1" x14ac:dyDescent="0.2"/>
    <row r="7548" customFormat="1" ht="16" customHeight="1" x14ac:dyDescent="0.2"/>
    <row r="7549" customFormat="1" ht="16" customHeight="1" x14ac:dyDescent="0.2"/>
    <row r="7550" customFormat="1" ht="16" customHeight="1" x14ac:dyDescent="0.2"/>
    <row r="7551" customFormat="1" ht="16" customHeight="1" x14ac:dyDescent="0.2"/>
    <row r="7552" customFormat="1" ht="16" customHeight="1" x14ac:dyDescent="0.2"/>
    <row r="7553" customFormat="1" ht="16" customHeight="1" x14ac:dyDescent="0.2"/>
    <row r="7554" customFormat="1" ht="16" customHeight="1" x14ac:dyDescent="0.2"/>
    <row r="7555" customFormat="1" ht="16" customHeight="1" x14ac:dyDescent="0.2"/>
    <row r="7556" customFormat="1" ht="16" customHeight="1" x14ac:dyDescent="0.2"/>
    <row r="7557" customFormat="1" ht="16" customHeight="1" x14ac:dyDescent="0.2"/>
    <row r="7558" customFormat="1" ht="16" customHeight="1" x14ac:dyDescent="0.2"/>
    <row r="7559" customFormat="1" ht="16" customHeight="1" x14ac:dyDescent="0.2"/>
    <row r="7560" customFormat="1" ht="16" customHeight="1" x14ac:dyDescent="0.2"/>
    <row r="7561" customFormat="1" ht="16" customHeight="1" x14ac:dyDescent="0.2"/>
    <row r="7562" customFormat="1" ht="16" customHeight="1" x14ac:dyDescent="0.2"/>
    <row r="7563" customFormat="1" ht="16" customHeight="1" x14ac:dyDescent="0.2"/>
    <row r="7564" customFormat="1" ht="16" customHeight="1" x14ac:dyDescent="0.2"/>
    <row r="7565" customFormat="1" ht="16" customHeight="1" x14ac:dyDescent="0.2"/>
    <row r="7566" customFormat="1" ht="16" customHeight="1" x14ac:dyDescent="0.2"/>
    <row r="7567" customFormat="1" ht="16" customHeight="1" x14ac:dyDescent="0.2"/>
    <row r="7568" customFormat="1" ht="16" customHeight="1" x14ac:dyDescent="0.2"/>
    <row r="7569" customFormat="1" ht="16" customHeight="1" x14ac:dyDescent="0.2"/>
    <row r="7570" customFormat="1" ht="16" customHeight="1" x14ac:dyDescent="0.2"/>
    <row r="7571" customFormat="1" ht="16" customHeight="1" x14ac:dyDescent="0.2"/>
    <row r="7572" customFormat="1" ht="16" customHeight="1" x14ac:dyDescent="0.2"/>
    <row r="7573" customFormat="1" ht="16" customHeight="1" x14ac:dyDescent="0.2"/>
    <row r="7574" customFormat="1" ht="16" customHeight="1" x14ac:dyDescent="0.2"/>
    <row r="7575" customFormat="1" ht="16" customHeight="1" x14ac:dyDescent="0.2"/>
    <row r="7576" customFormat="1" ht="16" customHeight="1" x14ac:dyDescent="0.2"/>
    <row r="7577" customFormat="1" ht="16" customHeight="1" x14ac:dyDescent="0.2"/>
    <row r="7578" customFormat="1" ht="16" customHeight="1" x14ac:dyDescent="0.2"/>
    <row r="7579" customFormat="1" ht="16" customHeight="1" x14ac:dyDescent="0.2"/>
    <row r="7580" customFormat="1" ht="16" customHeight="1" x14ac:dyDescent="0.2"/>
    <row r="7581" customFormat="1" ht="16" customHeight="1" x14ac:dyDescent="0.2"/>
    <row r="7582" customFormat="1" ht="16" customHeight="1" x14ac:dyDescent="0.2"/>
    <row r="7583" customFormat="1" ht="16" customHeight="1" x14ac:dyDescent="0.2"/>
    <row r="7584" customFormat="1" ht="16" customHeight="1" x14ac:dyDescent="0.2"/>
    <row r="7585" customFormat="1" ht="16" customHeight="1" x14ac:dyDescent="0.2"/>
    <row r="7586" customFormat="1" ht="16" customHeight="1" x14ac:dyDescent="0.2"/>
    <row r="7587" customFormat="1" ht="16" customHeight="1" x14ac:dyDescent="0.2"/>
    <row r="7588" customFormat="1" ht="16" customHeight="1" x14ac:dyDescent="0.2"/>
    <row r="7589" customFormat="1" ht="16" customHeight="1" x14ac:dyDescent="0.2"/>
    <row r="7590" customFormat="1" ht="16" customHeight="1" x14ac:dyDescent="0.2"/>
    <row r="7591" customFormat="1" ht="16" customHeight="1" x14ac:dyDescent="0.2"/>
    <row r="7592" customFormat="1" ht="16" customHeight="1" x14ac:dyDescent="0.2"/>
    <row r="7593" customFormat="1" ht="16" customHeight="1" x14ac:dyDescent="0.2"/>
    <row r="7594" customFormat="1" ht="16" customHeight="1" x14ac:dyDescent="0.2"/>
    <row r="7595" customFormat="1" ht="16" customHeight="1" x14ac:dyDescent="0.2"/>
    <row r="7596" customFormat="1" ht="16" customHeight="1" x14ac:dyDescent="0.2"/>
    <row r="7597" customFormat="1" ht="16" customHeight="1" x14ac:dyDescent="0.2"/>
    <row r="7598" customFormat="1" ht="16" customHeight="1" x14ac:dyDescent="0.2"/>
    <row r="7599" customFormat="1" ht="16" customHeight="1" x14ac:dyDescent="0.2"/>
    <row r="7600" customFormat="1" ht="16" customHeight="1" x14ac:dyDescent="0.2"/>
    <row r="7601" customFormat="1" ht="16" customHeight="1" x14ac:dyDescent="0.2"/>
    <row r="7602" customFormat="1" ht="16" customHeight="1" x14ac:dyDescent="0.2"/>
    <row r="7603" customFormat="1" ht="16" customHeight="1" x14ac:dyDescent="0.2"/>
    <row r="7604" customFormat="1" ht="16" customHeight="1" x14ac:dyDescent="0.2"/>
    <row r="7605" customFormat="1" ht="16" customHeight="1" x14ac:dyDescent="0.2"/>
    <row r="7606" customFormat="1" ht="16" customHeight="1" x14ac:dyDescent="0.2"/>
    <row r="7607" customFormat="1" ht="16" customHeight="1" x14ac:dyDescent="0.2"/>
    <row r="7608" customFormat="1" ht="16" customHeight="1" x14ac:dyDescent="0.2"/>
    <row r="7609" customFormat="1" ht="16" customHeight="1" x14ac:dyDescent="0.2"/>
    <row r="7610" customFormat="1" ht="16" customHeight="1" x14ac:dyDescent="0.2"/>
    <row r="7611" customFormat="1" ht="16" customHeight="1" x14ac:dyDescent="0.2"/>
    <row r="7612" customFormat="1" ht="16" customHeight="1" x14ac:dyDescent="0.2"/>
    <row r="7613" customFormat="1" ht="16" customHeight="1" x14ac:dyDescent="0.2"/>
    <row r="7614" customFormat="1" ht="16" customHeight="1" x14ac:dyDescent="0.2"/>
    <row r="7615" customFormat="1" ht="16" customHeight="1" x14ac:dyDescent="0.2"/>
    <row r="7616" customFormat="1" ht="16" customHeight="1" x14ac:dyDescent="0.2"/>
    <row r="7617" customFormat="1" ht="16" customHeight="1" x14ac:dyDescent="0.2"/>
    <row r="7618" customFormat="1" ht="16" customHeight="1" x14ac:dyDescent="0.2"/>
    <row r="7619" customFormat="1" ht="16" customHeight="1" x14ac:dyDescent="0.2"/>
    <row r="7620" customFormat="1" ht="16" customHeight="1" x14ac:dyDescent="0.2"/>
    <row r="7621" customFormat="1" ht="16" customHeight="1" x14ac:dyDescent="0.2"/>
    <row r="7622" customFormat="1" ht="16" customHeight="1" x14ac:dyDescent="0.2"/>
    <row r="7623" customFormat="1" ht="16" customHeight="1" x14ac:dyDescent="0.2"/>
    <row r="7624" customFormat="1" ht="16" customHeight="1" x14ac:dyDescent="0.2"/>
    <row r="7625" customFormat="1" ht="16" customHeight="1" x14ac:dyDescent="0.2"/>
    <row r="7626" customFormat="1" ht="16" customHeight="1" x14ac:dyDescent="0.2"/>
    <row r="7627" customFormat="1" ht="16" customHeight="1" x14ac:dyDescent="0.2"/>
    <row r="7628" customFormat="1" ht="16" customHeight="1" x14ac:dyDescent="0.2"/>
    <row r="7629" customFormat="1" ht="16" customHeight="1" x14ac:dyDescent="0.2"/>
    <row r="7630" customFormat="1" ht="16" customHeight="1" x14ac:dyDescent="0.2"/>
    <row r="7631" customFormat="1" ht="16" customHeight="1" x14ac:dyDescent="0.2"/>
    <row r="7632" customFormat="1" ht="16" customHeight="1" x14ac:dyDescent="0.2"/>
    <row r="7633" customFormat="1" ht="16" customHeight="1" x14ac:dyDescent="0.2"/>
    <row r="7634" customFormat="1" ht="16" customHeight="1" x14ac:dyDescent="0.2"/>
    <row r="7635" customFormat="1" ht="16" customHeight="1" x14ac:dyDescent="0.2"/>
    <row r="7636" customFormat="1" ht="16" customHeight="1" x14ac:dyDescent="0.2"/>
    <row r="7637" customFormat="1" ht="16" customHeight="1" x14ac:dyDescent="0.2"/>
    <row r="7638" customFormat="1" ht="16" customHeight="1" x14ac:dyDescent="0.2"/>
    <row r="7639" customFormat="1" ht="16" customHeight="1" x14ac:dyDescent="0.2"/>
    <row r="7640" customFormat="1" ht="16" customHeight="1" x14ac:dyDescent="0.2"/>
    <row r="7641" customFormat="1" ht="16" customHeight="1" x14ac:dyDescent="0.2"/>
    <row r="7642" customFormat="1" ht="16" customHeight="1" x14ac:dyDescent="0.2"/>
    <row r="7643" customFormat="1" ht="16" customHeight="1" x14ac:dyDescent="0.2"/>
    <row r="7644" customFormat="1" ht="16" customHeight="1" x14ac:dyDescent="0.2"/>
    <row r="7645" customFormat="1" ht="16" customHeight="1" x14ac:dyDescent="0.2"/>
    <row r="7646" customFormat="1" ht="16" customHeight="1" x14ac:dyDescent="0.2"/>
    <row r="7647" customFormat="1" ht="16" customHeight="1" x14ac:dyDescent="0.2"/>
    <row r="7648" customFormat="1" ht="16" customHeight="1" x14ac:dyDescent="0.2"/>
    <row r="7649" customFormat="1" ht="16" customHeight="1" x14ac:dyDescent="0.2"/>
    <row r="7650" customFormat="1" ht="16" customHeight="1" x14ac:dyDescent="0.2"/>
    <row r="7651" customFormat="1" ht="16" customHeight="1" x14ac:dyDescent="0.2"/>
    <row r="7652" customFormat="1" ht="16" customHeight="1" x14ac:dyDescent="0.2"/>
    <row r="7653" customFormat="1" ht="16" customHeight="1" x14ac:dyDescent="0.2"/>
    <row r="7654" customFormat="1" ht="16" customHeight="1" x14ac:dyDescent="0.2"/>
    <row r="7655" customFormat="1" ht="16" customHeight="1" x14ac:dyDescent="0.2"/>
    <row r="7656" customFormat="1" ht="16" customHeight="1" x14ac:dyDescent="0.2"/>
    <row r="7657" customFormat="1" ht="16" customHeight="1" x14ac:dyDescent="0.2"/>
    <row r="7658" customFormat="1" ht="16" customHeight="1" x14ac:dyDescent="0.2"/>
    <row r="7659" customFormat="1" ht="16" customHeight="1" x14ac:dyDescent="0.2"/>
    <row r="7660" customFormat="1" ht="16" customHeight="1" x14ac:dyDescent="0.2"/>
    <row r="7661" customFormat="1" ht="16" customHeight="1" x14ac:dyDescent="0.2"/>
    <row r="7662" customFormat="1" ht="16" customHeight="1" x14ac:dyDescent="0.2"/>
    <row r="7663" customFormat="1" ht="16" customHeight="1" x14ac:dyDescent="0.2"/>
    <row r="7664" customFormat="1" ht="16" customHeight="1" x14ac:dyDescent="0.2"/>
    <row r="7665" customFormat="1" ht="16" customHeight="1" x14ac:dyDescent="0.2"/>
    <row r="7666" customFormat="1" ht="16" customHeight="1" x14ac:dyDescent="0.2"/>
    <row r="7667" customFormat="1" ht="16" customHeight="1" x14ac:dyDescent="0.2"/>
    <row r="7668" customFormat="1" ht="16" customHeight="1" x14ac:dyDescent="0.2"/>
    <row r="7669" customFormat="1" ht="16" customHeight="1" x14ac:dyDescent="0.2"/>
    <row r="7670" customFormat="1" ht="16" customHeight="1" x14ac:dyDescent="0.2"/>
    <row r="7671" customFormat="1" ht="16" customHeight="1" x14ac:dyDescent="0.2"/>
    <row r="7672" customFormat="1" ht="16" customHeight="1" x14ac:dyDescent="0.2"/>
    <row r="7673" customFormat="1" ht="16" customHeight="1" x14ac:dyDescent="0.2"/>
    <row r="7674" customFormat="1" ht="16" customHeight="1" x14ac:dyDescent="0.2"/>
    <row r="7675" customFormat="1" ht="16" customHeight="1" x14ac:dyDescent="0.2"/>
    <row r="7676" customFormat="1" ht="16" customHeight="1" x14ac:dyDescent="0.2"/>
    <row r="7677" customFormat="1" ht="16" customHeight="1" x14ac:dyDescent="0.2"/>
    <row r="7678" customFormat="1" ht="16" customHeight="1" x14ac:dyDescent="0.2"/>
    <row r="7679" customFormat="1" ht="16" customHeight="1" x14ac:dyDescent="0.2"/>
    <row r="7680" customFormat="1" ht="16" customHeight="1" x14ac:dyDescent="0.2"/>
    <row r="7681" customFormat="1" ht="16" customHeight="1" x14ac:dyDescent="0.2"/>
    <row r="7682" customFormat="1" ht="16" customHeight="1" x14ac:dyDescent="0.2"/>
    <row r="7683" customFormat="1" ht="16" customHeight="1" x14ac:dyDescent="0.2"/>
    <row r="7684" customFormat="1" ht="16" customHeight="1" x14ac:dyDescent="0.2"/>
    <row r="7685" customFormat="1" ht="16" customHeight="1" x14ac:dyDescent="0.2"/>
    <row r="7686" customFormat="1" ht="16" customHeight="1" x14ac:dyDescent="0.2"/>
    <row r="7687" customFormat="1" ht="16" customHeight="1" x14ac:dyDescent="0.2"/>
    <row r="7688" customFormat="1" ht="16" customHeight="1" x14ac:dyDescent="0.2"/>
    <row r="7689" customFormat="1" ht="16" customHeight="1" x14ac:dyDescent="0.2"/>
    <row r="7690" customFormat="1" ht="16" customHeight="1" x14ac:dyDescent="0.2"/>
    <row r="7691" customFormat="1" ht="16" customHeight="1" x14ac:dyDescent="0.2"/>
    <row r="7692" customFormat="1" ht="16" customHeight="1" x14ac:dyDescent="0.2"/>
    <row r="7693" customFormat="1" ht="16" customHeight="1" x14ac:dyDescent="0.2"/>
    <row r="7694" customFormat="1" ht="16" customHeight="1" x14ac:dyDescent="0.2"/>
    <row r="7695" customFormat="1" ht="16" customHeight="1" x14ac:dyDescent="0.2"/>
    <row r="7696" customFormat="1" ht="16" customHeight="1" x14ac:dyDescent="0.2"/>
    <row r="7697" customFormat="1" ht="16" customHeight="1" x14ac:dyDescent="0.2"/>
    <row r="7698" customFormat="1" ht="16" customHeight="1" x14ac:dyDescent="0.2"/>
    <row r="7699" customFormat="1" ht="16" customHeight="1" x14ac:dyDescent="0.2"/>
    <row r="7700" customFormat="1" ht="16" customHeight="1" x14ac:dyDescent="0.2"/>
    <row r="7701" customFormat="1" ht="16" customHeight="1" x14ac:dyDescent="0.2"/>
    <row r="7702" customFormat="1" ht="16" customHeight="1" x14ac:dyDescent="0.2"/>
    <row r="7703" customFormat="1" ht="16" customHeight="1" x14ac:dyDescent="0.2"/>
    <row r="7704" customFormat="1" ht="16" customHeight="1" x14ac:dyDescent="0.2"/>
    <row r="7705" customFormat="1" ht="16" customHeight="1" x14ac:dyDescent="0.2"/>
    <row r="7706" customFormat="1" ht="16" customHeight="1" x14ac:dyDescent="0.2"/>
    <row r="7707" customFormat="1" ht="16" customHeight="1" x14ac:dyDescent="0.2"/>
    <row r="7708" customFormat="1" ht="16" customHeight="1" x14ac:dyDescent="0.2"/>
    <row r="7709" customFormat="1" ht="16" customHeight="1" x14ac:dyDescent="0.2"/>
    <row r="7710" customFormat="1" ht="16" customHeight="1" x14ac:dyDescent="0.2"/>
    <row r="7711" customFormat="1" ht="16" customHeight="1" x14ac:dyDescent="0.2"/>
    <row r="7712" customFormat="1" ht="16" customHeight="1" x14ac:dyDescent="0.2"/>
    <row r="7713" customFormat="1" ht="16" customHeight="1" x14ac:dyDescent="0.2"/>
    <row r="7714" customFormat="1" ht="16" customHeight="1" x14ac:dyDescent="0.2"/>
    <row r="7715" customFormat="1" ht="16" customHeight="1" x14ac:dyDescent="0.2"/>
    <row r="7716" customFormat="1" ht="16" customHeight="1" x14ac:dyDescent="0.2"/>
    <row r="7717" customFormat="1" ht="16" customHeight="1" x14ac:dyDescent="0.2"/>
    <row r="7718" customFormat="1" ht="16" customHeight="1" x14ac:dyDescent="0.2"/>
    <row r="7719" customFormat="1" ht="16" customHeight="1" x14ac:dyDescent="0.2"/>
    <row r="7720" customFormat="1" ht="16" customHeight="1" x14ac:dyDescent="0.2"/>
    <row r="7721" customFormat="1" ht="16" customHeight="1" x14ac:dyDescent="0.2"/>
    <row r="7722" customFormat="1" ht="16" customHeight="1" x14ac:dyDescent="0.2"/>
    <row r="7723" customFormat="1" ht="16" customHeight="1" x14ac:dyDescent="0.2"/>
    <row r="7724" customFormat="1" ht="16" customHeight="1" x14ac:dyDescent="0.2"/>
    <row r="7725" customFormat="1" ht="16" customHeight="1" x14ac:dyDescent="0.2"/>
    <row r="7726" customFormat="1" ht="16" customHeight="1" x14ac:dyDescent="0.2"/>
    <row r="7727" customFormat="1" ht="16" customHeight="1" x14ac:dyDescent="0.2"/>
    <row r="7728" customFormat="1" ht="16" customHeight="1" x14ac:dyDescent="0.2"/>
    <row r="7729" customFormat="1" ht="16" customHeight="1" x14ac:dyDescent="0.2"/>
    <row r="7730" customFormat="1" ht="16" customHeight="1" x14ac:dyDescent="0.2"/>
    <row r="7731" customFormat="1" ht="16" customHeight="1" x14ac:dyDescent="0.2"/>
    <row r="7732" customFormat="1" ht="16" customHeight="1" x14ac:dyDescent="0.2"/>
    <row r="7733" customFormat="1" ht="16" customHeight="1" x14ac:dyDescent="0.2"/>
    <row r="7734" customFormat="1" ht="16" customHeight="1" x14ac:dyDescent="0.2"/>
    <row r="7735" customFormat="1" ht="16" customHeight="1" x14ac:dyDescent="0.2"/>
    <row r="7736" customFormat="1" ht="16" customHeight="1" x14ac:dyDescent="0.2"/>
    <row r="7737" customFormat="1" ht="16" customHeight="1" x14ac:dyDescent="0.2"/>
    <row r="7738" customFormat="1" ht="16" customHeight="1" x14ac:dyDescent="0.2"/>
    <row r="7739" customFormat="1" ht="16" customHeight="1" x14ac:dyDescent="0.2"/>
    <row r="7740" customFormat="1" ht="16" customHeight="1" x14ac:dyDescent="0.2"/>
    <row r="7741" customFormat="1" ht="16" customHeight="1" x14ac:dyDescent="0.2"/>
    <row r="7742" customFormat="1" ht="16" customHeight="1" x14ac:dyDescent="0.2"/>
    <row r="7743" customFormat="1" ht="16" customHeight="1" x14ac:dyDescent="0.2"/>
    <row r="7744" customFormat="1" ht="16" customHeight="1" x14ac:dyDescent="0.2"/>
    <row r="7745" customFormat="1" ht="16" customHeight="1" x14ac:dyDescent="0.2"/>
    <row r="7746" customFormat="1" ht="16" customHeight="1" x14ac:dyDescent="0.2"/>
    <row r="7747" customFormat="1" ht="16" customHeight="1" x14ac:dyDescent="0.2"/>
    <row r="7748" customFormat="1" ht="16" customHeight="1" x14ac:dyDescent="0.2"/>
    <row r="7749" customFormat="1" ht="16" customHeight="1" x14ac:dyDescent="0.2"/>
    <row r="7750" customFormat="1" ht="16" customHeight="1" x14ac:dyDescent="0.2"/>
    <row r="7751" customFormat="1" ht="16" customHeight="1" x14ac:dyDescent="0.2"/>
    <row r="7752" customFormat="1" ht="16" customHeight="1" x14ac:dyDescent="0.2"/>
    <row r="7753" customFormat="1" ht="16" customHeight="1" x14ac:dyDescent="0.2"/>
    <row r="7754" customFormat="1" ht="16" customHeight="1" x14ac:dyDescent="0.2"/>
    <row r="7755" customFormat="1" ht="16" customHeight="1" x14ac:dyDescent="0.2"/>
    <row r="7756" customFormat="1" ht="16" customHeight="1" x14ac:dyDescent="0.2"/>
    <row r="7757" customFormat="1" ht="16" customHeight="1" x14ac:dyDescent="0.2"/>
    <row r="7758" customFormat="1" ht="16" customHeight="1" x14ac:dyDescent="0.2"/>
    <row r="7759" customFormat="1" ht="16" customHeight="1" x14ac:dyDescent="0.2"/>
    <row r="7760" customFormat="1" ht="16" customHeight="1" x14ac:dyDescent="0.2"/>
    <row r="7761" customFormat="1" ht="16" customHeight="1" x14ac:dyDescent="0.2"/>
    <row r="7762" customFormat="1" ht="16" customHeight="1" x14ac:dyDescent="0.2"/>
    <row r="7763" customFormat="1" ht="16" customHeight="1" x14ac:dyDescent="0.2"/>
    <row r="7764" customFormat="1" ht="16" customHeight="1" x14ac:dyDescent="0.2"/>
    <row r="7765" customFormat="1" ht="16" customHeight="1" x14ac:dyDescent="0.2"/>
    <row r="7766" customFormat="1" ht="16" customHeight="1" x14ac:dyDescent="0.2"/>
    <row r="7767" customFormat="1" ht="16" customHeight="1" x14ac:dyDescent="0.2"/>
    <row r="7768" customFormat="1" ht="16" customHeight="1" x14ac:dyDescent="0.2"/>
    <row r="7769" customFormat="1" ht="16" customHeight="1" x14ac:dyDescent="0.2"/>
    <row r="7770" customFormat="1" ht="16" customHeight="1" x14ac:dyDescent="0.2"/>
    <row r="7771" customFormat="1" ht="16" customHeight="1" x14ac:dyDescent="0.2"/>
    <row r="7772" customFormat="1" ht="16" customHeight="1" x14ac:dyDescent="0.2"/>
    <row r="7773" customFormat="1" ht="16" customHeight="1" x14ac:dyDescent="0.2"/>
    <row r="7774" customFormat="1" ht="16" customHeight="1" x14ac:dyDescent="0.2"/>
    <row r="7775" customFormat="1" ht="16" customHeight="1" x14ac:dyDescent="0.2"/>
    <row r="7776" customFormat="1" ht="16" customHeight="1" x14ac:dyDescent="0.2"/>
    <row r="7777" customFormat="1" ht="16" customHeight="1" x14ac:dyDescent="0.2"/>
    <row r="7778" customFormat="1" ht="16" customHeight="1" x14ac:dyDescent="0.2"/>
    <row r="7779" customFormat="1" ht="16" customHeight="1" x14ac:dyDescent="0.2"/>
    <row r="7780" customFormat="1" ht="16" customHeight="1" x14ac:dyDescent="0.2"/>
    <row r="7781" customFormat="1" ht="16" customHeight="1" x14ac:dyDescent="0.2"/>
    <row r="7782" customFormat="1" ht="16" customHeight="1" x14ac:dyDescent="0.2"/>
    <row r="7783" customFormat="1" ht="16" customHeight="1" x14ac:dyDescent="0.2"/>
    <row r="7784" customFormat="1" ht="16" customHeight="1" x14ac:dyDescent="0.2"/>
    <row r="7785" customFormat="1" ht="16" customHeight="1" x14ac:dyDescent="0.2"/>
    <row r="7786" customFormat="1" ht="16" customHeight="1" x14ac:dyDescent="0.2"/>
    <row r="7787" customFormat="1" ht="16" customHeight="1" x14ac:dyDescent="0.2"/>
    <row r="7788" customFormat="1" ht="16" customHeight="1" x14ac:dyDescent="0.2"/>
    <row r="7789" customFormat="1" ht="16" customHeight="1" x14ac:dyDescent="0.2"/>
    <row r="7790" customFormat="1" ht="16" customHeight="1" x14ac:dyDescent="0.2"/>
    <row r="7791" customFormat="1" ht="16" customHeight="1" x14ac:dyDescent="0.2"/>
    <row r="7792" customFormat="1" ht="16" customHeight="1" x14ac:dyDescent="0.2"/>
    <row r="7793" customFormat="1" ht="16" customHeight="1" x14ac:dyDescent="0.2"/>
    <row r="7794" customFormat="1" ht="16" customHeight="1" x14ac:dyDescent="0.2"/>
    <row r="7795" customFormat="1" ht="16" customHeight="1" x14ac:dyDescent="0.2"/>
    <row r="7796" customFormat="1" ht="16" customHeight="1" x14ac:dyDescent="0.2"/>
    <row r="7797" customFormat="1" ht="16" customHeight="1" x14ac:dyDescent="0.2"/>
    <row r="7798" customFormat="1" ht="16" customHeight="1" x14ac:dyDescent="0.2"/>
    <row r="7799" customFormat="1" ht="16" customHeight="1" x14ac:dyDescent="0.2"/>
    <row r="7800" customFormat="1" ht="16" customHeight="1" x14ac:dyDescent="0.2"/>
    <row r="7801" customFormat="1" ht="16" customHeight="1" x14ac:dyDescent="0.2"/>
    <row r="7802" customFormat="1" ht="16" customHeight="1" x14ac:dyDescent="0.2"/>
    <row r="7803" customFormat="1" ht="16" customHeight="1" x14ac:dyDescent="0.2"/>
    <row r="7804" customFormat="1" ht="16" customHeight="1" x14ac:dyDescent="0.2"/>
    <row r="7805" customFormat="1" ht="16" customHeight="1" x14ac:dyDescent="0.2"/>
    <row r="7806" customFormat="1" ht="16" customHeight="1" x14ac:dyDescent="0.2"/>
    <row r="7807" customFormat="1" ht="16" customHeight="1" x14ac:dyDescent="0.2"/>
    <row r="7808" customFormat="1" ht="16" customHeight="1" x14ac:dyDescent="0.2"/>
    <row r="7809" customFormat="1" ht="16" customHeight="1" x14ac:dyDescent="0.2"/>
    <row r="7810" customFormat="1" ht="16" customHeight="1" x14ac:dyDescent="0.2"/>
    <row r="7811" customFormat="1" ht="16" customHeight="1" x14ac:dyDescent="0.2"/>
    <row r="7812" customFormat="1" ht="16" customHeight="1" x14ac:dyDescent="0.2"/>
    <row r="7813" customFormat="1" ht="16" customHeight="1" x14ac:dyDescent="0.2"/>
    <row r="7814" customFormat="1" ht="16" customHeight="1" x14ac:dyDescent="0.2"/>
    <row r="7815" customFormat="1" ht="16" customHeight="1" x14ac:dyDescent="0.2"/>
    <row r="7816" customFormat="1" ht="16" customHeight="1" x14ac:dyDescent="0.2"/>
    <row r="7817" customFormat="1" ht="16" customHeight="1" x14ac:dyDescent="0.2"/>
    <row r="7818" customFormat="1" ht="16" customHeight="1" x14ac:dyDescent="0.2"/>
    <row r="7819" customFormat="1" ht="16" customHeight="1" x14ac:dyDescent="0.2"/>
    <row r="7820" customFormat="1" ht="16" customHeight="1" x14ac:dyDescent="0.2"/>
    <row r="7821" customFormat="1" ht="16" customHeight="1" x14ac:dyDescent="0.2"/>
    <row r="7822" customFormat="1" ht="16" customHeight="1" x14ac:dyDescent="0.2"/>
    <row r="7823" customFormat="1" ht="16" customHeight="1" x14ac:dyDescent="0.2"/>
    <row r="7824" customFormat="1" ht="16" customHeight="1" x14ac:dyDescent="0.2"/>
    <row r="7825" customFormat="1" ht="16" customHeight="1" x14ac:dyDescent="0.2"/>
    <row r="7826" customFormat="1" ht="16" customHeight="1" x14ac:dyDescent="0.2"/>
    <row r="7827" customFormat="1" ht="16" customHeight="1" x14ac:dyDescent="0.2"/>
    <row r="7828" customFormat="1" ht="16" customHeight="1" x14ac:dyDescent="0.2"/>
    <row r="7829" customFormat="1" ht="16" customHeight="1" x14ac:dyDescent="0.2"/>
    <row r="7830" customFormat="1" ht="16" customHeight="1" x14ac:dyDescent="0.2"/>
    <row r="7831" customFormat="1" ht="16" customHeight="1" x14ac:dyDescent="0.2"/>
    <row r="7832" customFormat="1" ht="16" customHeight="1" x14ac:dyDescent="0.2"/>
    <row r="7833" customFormat="1" ht="16" customHeight="1" x14ac:dyDescent="0.2"/>
    <row r="7834" customFormat="1" ht="16" customHeight="1" x14ac:dyDescent="0.2"/>
    <row r="7835" customFormat="1" ht="16" customHeight="1" x14ac:dyDescent="0.2"/>
    <row r="7836" customFormat="1" ht="16" customHeight="1" x14ac:dyDescent="0.2"/>
    <row r="7837" customFormat="1" ht="16" customHeight="1" x14ac:dyDescent="0.2"/>
    <row r="7838" customFormat="1" ht="16" customHeight="1" x14ac:dyDescent="0.2"/>
    <row r="7839" customFormat="1" ht="16" customHeight="1" x14ac:dyDescent="0.2"/>
    <row r="7840" customFormat="1" ht="16" customHeight="1" x14ac:dyDescent="0.2"/>
    <row r="7841" customFormat="1" ht="16" customHeight="1" x14ac:dyDescent="0.2"/>
    <row r="7842" customFormat="1" ht="16" customHeight="1" x14ac:dyDescent="0.2"/>
    <row r="7843" customFormat="1" ht="16" customHeight="1" x14ac:dyDescent="0.2"/>
    <row r="7844" customFormat="1" ht="16" customHeight="1" x14ac:dyDescent="0.2"/>
    <row r="7845" customFormat="1" ht="16" customHeight="1" x14ac:dyDescent="0.2"/>
    <row r="7846" customFormat="1" ht="16" customHeight="1" x14ac:dyDescent="0.2"/>
    <row r="7847" customFormat="1" ht="16" customHeight="1" x14ac:dyDescent="0.2"/>
    <row r="7848" customFormat="1" ht="16" customHeight="1" x14ac:dyDescent="0.2"/>
    <row r="7849" customFormat="1" ht="16" customHeight="1" x14ac:dyDescent="0.2"/>
    <row r="7850" customFormat="1" ht="16" customHeight="1" x14ac:dyDescent="0.2"/>
    <row r="7851" customFormat="1" ht="16" customHeight="1" x14ac:dyDescent="0.2"/>
    <row r="7852" customFormat="1" ht="16" customHeight="1" x14ac:dyDescent="0.2"/>
    <row r="7853" customFormat="1" ht="16" customHeight="1" x14ac:dyDescent="0.2"/>
    <row r="7854" customFormat="1" ht="16" customHeight="1" x14ac:dyDescent="0.2"/>
    <row r="7855" customFormat="1" ht="16" customHeight="1" x14ac:dyDescent="0.2"/>
    <row r="7856" customFormat="1" ht="16" customHeight="1" x14ac:dyDescent="0.2"/>
    <row r="7857" customFormat="1" ht="16" customHeight="1" x14ac:dyDescent="0.2"/>
    <row r="7858" customFormat="1" ht="16" customHeight="1" x14ac:dyDescent="0.2"/>
    <row r="7859" customFormat="1" ht="16" customHeight="1" x14ac:dyDescent="0.2"/>
    <row r="7860" customFormat="1" ht="16" customHeight="1" x14ac:dyDescent="0.2"/>
    <row r="7861" customFormat="1" ht="16" customHeight="1" x14ac:dyDescent="0.2"/>
    <row r="7862" customFormat="1" ht="16" customHeight="1" x14ac:dyDescent="0.2"/>
    <row r="7863" customFormat="1" ht="16" customHeight="1" x14ac:dyDescent="0.2"/>
    <row r="7864" customFormat="1" ht="16" customHeight="1" x14ac:dyDescent="0.2"/>
    <row r="7865" customFormat="1" ht="16" customHeight="1" x14ac:dyDescent="0.2"/>
    <row r="7866" customFormat="1" ht="16" customHeight="1" x14ac:dyDescent="0.2"/>
    <row r="7867" customFormat="1" ht="16" customHeight="1" x14ac:dyDescent="0.2"/>
    <row r="7868" customFormat="1" ht="16" customHeight="1" x14ac:dyDescent="0.2"/>
    <row r="7869" customFormat="1" ht="16" customHeight="1" x14ac:dyDescent="0.2"/>
    <row r="7870" customFormat="1" ht="16" customHeight="1" x14ac:dyDescent="0.2"/>
    <row r="7871" customFormat="1" ht="16" customHeight="1" x14ac:dyDescent="0.2"/>
    <row r="7872" customFormat="1" ht="16" customHeight="1" x14ac:dyDescent="0.2"/>
    <row r="7873" customFormat="1" ht="16" customHeight="1" x14ac:dyDescent="0.2"/>
    <row r="7874" customFormat="1" ht="16" customHeight="1" x14ac:dyDescent="0.2"/>
    <row r="7875" customFormat="1" ht="16" customHeight="1" x14ac:dyDescent="0.2"/>
    <row r="7876" customFormat="1" ht="16" customHeight="1" x14ac:dyDescent="0.2"/>
    <row r="7877" customFormat="1" ht="16" customHeight="1" x14ac:dyDescent="0.2"/>
    <row r="7878" customFormat="1" ht="16" customHeight="1" x14ac:dyDescent="0.2"/>
    <row r="7879" customFormat="1" ht="16" customHeight="1" x14ac:dyDescent="0.2"/>
    <row r="7880" customFormat="1" ht="16" customHeight="1" x14ac:dyDescent="0.2"/>
    <row r="7881" customFormat="1" ht="16" customHeight="1" x14ac:dyDescent="0.2"/>
    <row r="7882" customFormat="1" ht="16" customHeight="1" x14ac:dyDescent="0.2"/>
    <row r="7883" customFormat="1" ht="16" customHeight="1" x14ac:dyDescent="0.2"/>
    <row r="7884" customFormat="1" ht="16" customHeight="1" x14ac:dyDescent="0.2"/>
    <row r="7885" customFormat="1" ht="16" customHeight="1" x14ac:dyDescent="0.2"/>
    <row r="7886" customFormat="1" ht="16" customHeight="1" x14ac:dyDescent="0.2"/>
    <row r="7887" customFormat="1" ht="16" customHeight="1" x14ac:dyDescent="0.2"/>
    <row r="7888" customFormat="1" ht="16" customHeight="1" x14ac:dyDescent="0.2"/>
    <row r="7889" customFormat="1" ht="16" customHeight="1" x14ac:dyDescent="0.2"/>
    <row r="7890" customFormat="1" ht="16" customHeight="1" x14ac:dyDescent="0.2"/>
    <row r="7891" customFormat="1" ht="16" customHeight="1" x14ac:dyDescent="0.2"/>
    <row r="7892" customFormat="1" ht="16" customHeight="1" x14ac:dyDescent="0.2"/>
    <row r="7893" customFormat="1" ht="16" customHeight="1" x14ac:dyDescent="0.2"/>
    <row r="7894" customFormat="1" ht="16" customHeight="1" x14ac:dyDescent="0.2"/>
    <row r="7895" customFormat="1" ht="16" customHeight="1" x14ac:dyDescent="0.2"/>
    <row r="7896" customFormat="1" ht="16" customHeight="1" x14ac:dyDescent="0.2"/>
    <row r="7897" customFormat="1" ht="16" customHeight="1" x14ac:dyDescent="0.2"/>
    <row r="7898" customFormat="1" ht="16" customHeight="1" x14ac:dyDescent="0.2"/>
    <row r="7899" customFormat="1" ht="16" customHeight="1" x14ac:dyDescent="0.2"/>
    <row r="7900" customFormat="1" ht="16" customHeight="1" x14ac:dyDescent="0.2"/>
    <row r="7901" customFormat="1" ht="16" customHeight="1" x14ac:dyDescent="0.2"/>
    <row r="7902" customFormat="1" ht="16" customHeight="1" x14ac:dyDescent="0.2"/>
    <row r="7903" customFormat="1" ht="16" customHeight="1" x14ac:dyDescent="0.2"/>
    <row r="7904" customFormat="1" ht="16" customHeight="1" x14ac:dyDescent="0.2"/>
    <row r="7905" customFormat="1" ht="16" customHeight="1" x14ac:dyDescent="0.2"/>
    <row r="7906" customFormat="1" ht="16" customHeight="1" x14ac:dyDescent="0.2"/>
    <row r="7907" customFormat="1" ht="16" customHeight="1" x14ac:dyDescent="0.2"/>
    <row r="7908" customFormat="1" ht="16" customHeight="1" x14ac:dyDescent="0.2"/>
    <row r="7909" customFormat="1" ht="16" customHeight="1" x14ac:dyDescent="0.2"/>
    <row r="7910" customFormat="1" ht="16" customHeight="1" x14ac:dyDescent="0.2"/>
    <row r="7911" customFormat="1" ht="16" customHeight="1" x14ac:dyDescent="0.2"/>
    <row r="7912" customFormat="1" ht="16" customHeight="1" x14ac:dyDescent="0.2"/>
    <row r="7913" customFormat="1" ht="16" customHeight="1" x14ac:dyDescent="0.2"/>
    <row r="7914" customFormat="1" ht="16" customHeight="1" x14ac:dyDescent="0.2"/>
    <row r="7915" customFormat="1" ht="16" customHeight="1" x14ac:dyDescent="0.2"/>
    <row r="7916" customFormat="1" ht="16" customHeight="1" x14ac:dyDescent="0.2"/>
    <row r="7917" customFormat="1" ht="16" customHeight="1" x14ac:dyDescent="0.2"/>
    <row r="7918" customFormat="1" ht="16" customHeight="1" x14ac:dyDescent="0.2"/>
    <row r="7919" customFormat="1" ht="16" customHeight="1" x14ac:dyDescent="0.2"/>
    <row r="7920" customFormat="1" ht="16" customHeight="1" x14ac:dyDescent="0.2"/>
    <row r="7921" customFormat="1" ht="16" customHeight="1" x14ac:dyDescent="0.2"/>
    <row r="7922" customFormat="1" ht="16" customHeight="1" x14ac:dyDescent="0.2"/>
    <row r="7923" customFormat="1" ht="16" customHeight="1" x14ac:dyDescent="0.2"/>
    <row r="7924" customFormat="1" ht="16" customHeight="1" x14ac:dyDescent="0.2"/>
    <row r="7925" customFormat="1" ht="16" customHeight="1" x14ac:dyDescent="0.2"/>
    <row r="7926" customFormat="1" ht="16" customHeight="1" x14ac:dyDescent="0.2"/>
    <row r="7927" customFormat="1" ht="16" customHeight="1" x14ac:dyDescent="0.2"/>
    <row r="7928" customFormat="1" ht="16" customHeight="1" x14ac:dyDescent="0.2"/>
    <row r="7929" customFormat="1" ht="16" customHeight="1" x14ac:dyDescent="0.2"/>
    <row r="7930" customFormat="1" ht="16" customHeight="1" x14ac:dyDescent="0.2"/>
    <row r="7931" customFormat="1" ht="16" customHeight="1" x14ac:dyDescent="0.2"/>
    <row r="7932" customFormat="1" ht="16" customHeight="1" x14ac:dyDescent="0.2"/>
    <row r="7933" customFormat="1" ht="16" customHeight="1" x14ac:dyDescent="0.2"/>
    <row r="7934" customFormat="1" ht="16" customHeight="1" x14ac:dyDescent="0.2"/>
    <row r="7935" customFormat="1" ht="16" customHeight="1" x14ac:dyDescent="0.2"/>
    <row r="7936" customFormat="1" ht="16" customHeight="1" x14ac:dyDescent="0.2"/>
    <row r="7937" customFormat="1" ht="16" customHeight="1" x14ac:dyDescent="0.2"/>
    <row r="7938" customFormat="1" ht="16" customHeight="1" x14ac:dyDescent="0.2"/>
    <row r="7939" customFormat="1" ht="16" customHeight="1" x14ac:dyDescent="0.2"/>
    <row r="7940" customFormat="1" ht="16" customHeight="1" x14ac:dyDescent="0.2"/>
    <row r="7941" customFormat="1" ht="16" customHeight="1" x14ac:dyDescent="0.2"/>
    <row r="7942" customFormat="1" ht="16" customHeight="1" x14ac:dyDescent="0.2"/>
    <row r="7943" customFormat="1" ht="16" customHeight="1" x14ac:dyDescent="0.2"/>
    <row r="7944" customFormat="1" ht="16" customHeight="1" x14ac:dyDescent="0.2"/>
    <row r="7945" customFormat="1" ht="16" customHeight="1" x14ac:dyDescent="0.2"/>
    <row r="7946" customFormat="1" ht="16" customHeight="1" x14ac:dyDescent="0.2"/>
    <row r="7947" customFormat="1" ht="16" customHeight="1" x14ac:dyDescent="0.2"/>
    <row r="7948" customFormat="1" ht="16" customHeight="1" x14ac:dyDescent="0.2"/>
    <row r="7949" customFormat="1" ht="16" customHeight="1" x14ac:dyDescent="0.2"/>
    <row r="7950" customFormat="1" ht="16" customHeight="1" x14ac:dyDescent="0.2"/>
    <row r="7951" customFormat="1" ht="16" customHeight="1" x14ac:dyDescent="0.2"/>
    <row r="7952" customFormat="1" ht="16" customHeight="1" x14ac:dyDescent="0.2"/>
    <row r="7953" customFormat="1" ht="16" customHeight="1" x14ac:dyDescent="0.2"/>
    <row r="7954" customFormat="1" ht="16" customHeight="1" x14ac:dyDescent="0.2"/>
    <row r="7955" customFormat="1" ht="16" customHeight="1" x14ac:dyDescent="0.2"/>
    <row r="7956" customFormat="1" ht="16" customHeight="1" x14ac:dyDescent="0.2"/>
    <row r="7957" customFormat="1" ht="16" customHeight="1" x14ac:dyDescent="0.2"/>
    <row r="7958" customFormat="1" ht="16" customHeight="1" x14ac:dyDescent="0.2"/>
    <row r="7959" customFormat="1" ht="16" customHeight="1" x14ac:dyDescent="0.2"/>
    <row r="7960" customFormat="1" ht="16" customHeight="1" x14ac:dyDescent="0.2"/>
    <row r="7961" customFormat="1" ht="16" customHeight="1" x14ac:dyDescent="0.2"/>
    <row r="7962" customFormat="1" ht="16" customHeight="1" x14ac:dyDescent="0.2"/>
    <row r="7963" customFormat="1" ht="16" customHeight="1" x14ac:dyDescent="0.2"/>
    <row r="7964" customFormat="1" ht="16" customHeight="1" x14ac:dyDescent="0.2"/>
    <row r="7965" customFormat="1" ht="16" customHeight="1" x14ac:dyDescent="0.2"/>
    <row r="7966" customFormat="1" ht="16" customHeight="1" x14ac:dyDescent="0.2"/>
    <row r="7967" customFormat="1" ht="16" customHeight="1" x14ac:dyDescent="0.2"/>
    <row r="7968" customFormat="1" ht="16" customHeight="1" x14ac:dyDescent="0.2"/>
    <row r="7969" customFormat="1" ht="16" customHeight="1" x14ac:dyDescent="0.2"/>
    <row r="7970" customFormat="1" ht="16" customHeight="1" x14ac:dyDescent="0.2"/>
    <row r="7971" customFormat="1" ht="16" customHeight="1" x14ac:dyDescent="0.2"/>
    <row r="7972" customFormat="1" ht="16" customHeight="1" x14ac:dyDescent="0.2"/>
    <row r="7973" customFormat="1" ht="16" customHeight="1" x14ac:dyDescent="0.2"/>
    <row r="7974" customFormat="1" ht="16" customHeight="1" x14ac:dyDescent="0.2"/>
    <row r="7975" customFormat="1" ht="16" customHeight="1" x14ac:dyDescent="0.2"/>
    <row r="7976" customFormat="1" ht="16" customHeight="1" x14ac:dyDescent="0.2"/>
    <row r="7977" customFormat="1" ht="16" customHeight="1" x14ac:dyDescent="0.2"/>
    <row r="7978" customFormat="1" ht="16" customHeight="1" x14ac:dyDescent="0.2"/>
    <row r="7979" customFormat="1" ht="16" customHeight="1" x14ac:dyDescent="0.2"/>
    <row r="7980" customFormat="1" ht="16" customHeight="1" x14ac:dyDescent="0.2"/>
    <row r="7981" customFormat="1" ht="16" customHeight="1" x14ac:dyDescent="0.2"/>
    <row r="7982" customFormat="1" ht="16" customHeight="1" x14ac:dyDescent="0.2"/>
    <row r="7983" customFormat="1" ht="16" customHeight="1" x14ac:dyDescent="0.2"/>
    <row r="7984" customFormat="1" ht="16" customHeight="1" x14ac:dyDescent="0.2"/>
    <row r="7985" customFormat="1" ht="16" customHeight="1" x14ac:dyDescent="0.2"/>
    <row r="7986" customFormat="1" ht="16" customHeight="1" x14ac:dyDescent="0.2"/>
    <row r="7987" customFormat="1" ht="16" customHeight="1" x14ac:dyDescent="0.2"/>
    <row r="7988" customFormat="1" ht="16" customHeight="1" x14ac:dyDescent="0.2"/>
    <row r="7989" customFormat="1" ht="16" customHeight="1" x14ac:dyDescent="0.2"/>
    <row r="7990" customFormat="1" ht="16" customHeight="1" x14ac:dyDescent="0.2"/>
    <row r="7991" customFormat="1" ht="16" customHeight="1" x14ac:dyDescent="0.2"/>
    <row r="7992" customFormat="1" ht="16" customHeight="1" x14ac:dyDescent="0.2"/>
    <row r="7993" customFormat="1" ht="16" customHeight="1" x14ac:dyDescent="0.2"/>
    <row r="7994" customFormat="1" ht="16" customHeight="1" x14ac:dyDescent="0.2"/>
    <row r="7995" customFormat="1" ht="16" customHeight="1" x14ac:dyDescent="0.2"/>
    <row r="7996" customFormat="1" ht="16" customHeight="1" x14ac:dyDescent="0.2"/>
    <row r="7997" customFormat="1" ht="16" customHeight="1" x14ac:dyDescent="0.2"/>
    <row r="7998" customFormat="1" ht="16" customHeight="1" x14ac:dyDescent="0.2"/>
    <row r="7999" customFormat="1" ht="16" customHeight="1" x14ac:dyDescent="0.2"/>
    <row r="8000" customFormat="1" ht="16" customHeight="1" x14ac:dyDescent="0.2"/>
    <row r="8001" customFormat="1" ht="16" customHeight="1" x14ac:dyDescent="0.2"/>
    <row r="8002" customFormat="1" ht="16" customHeight="1" x14ac:dyDescent="0.2"/>
    <row r="8003" customFormat="1" ht="16" customHeight="1" x14ac:dyDescent="0.2"/>
    <row r="8004" customFormat="1" ht="16" customHeight="1" x14ac:dyDescent="0.2"/>
    <row r="8005" customFormat="1" ht="16" customHeight="1" x14ac:dyDescent="0.2"/>
    <row r="8006" customFormat="1" ht="16" customHeight="1" x14ac:dyDescent="0.2"/>
    <row r="8007" customFormat="1" ht="16" customHeight="1" x14ac:dyDescent="0.2"/>
    <row r="8008" customFormat="1" ht="16" customHeight="1" x14ac:dyDescent="0.2"/>
    <row r="8009" customFormat="1" ht="16" customHeight="1" x14ac:dyDescent="0.2"/>
    <row r="8010" customFormat="1" ht="16" customHeight="1" x14ac:dyDescent="0.2"/>
    <row r="8011" customFormat="1" ht="16" customHeight="1" x14ac:dyDescent="0.2"/>
    <row r="8012" customFormat="1" ht="16" customHeight="1" x14ac:dyDescent="0.2"/>
    <row r="8013" customFormat="1" ht="16" customHeight="1" x14ac:dyDescent="0.2"/>
    <row r="8014" customFormat="1" ht="16" customHeight="1" x14ac:dyDescent="0.2"/>
    <row r="8015" customFormat="1" ht="16" customHeight="1" x14ac:dyDescent="0.2"/>
    <row r="8016" customFormat="1" ht="16" customHeight="1" x14ac:dyDescent="0.2"/>
    <row r="8017" customFormat="1" ht="16" customHeight="1" x14ac:dyDescent="0.2"/>
    <row r="8018" customFormat="1" ht="16" customHeight="1" x14ac:dyDescent="0.2"/>
    <row r="8019" customFormat="1" ht="16" customHeight="1" x14ac:dyDescent="0.2"/>
    <row r="8020" customFormat="1" ht="16" customHeight="1" x14ac:dyDescent="0.2"/>
    <row r="8021" customFormat="1" ht="16" customHeight="1" x14ac:dyDescent="0.2"/>
    <row r="8022" customFormat="1" ht="16" customHeight="1" x14ac:dyDescent="0.2"/>
    <row r="8023" customFormat="1" ht="16" customHeight="1" x14ac:dyDescent="0.2"/>
    <row r="8024" customFormat="1" ht="16" customHeight="1" x14ac:dyDescent="0.2"/>
    <row r="8025" customFormat="1" ht="16" customHeight="1" x14ac:dyDescent="0.2"/>
    <row r="8026" customFormat="1" ht="16" customHeight="1" x14ac:dyDescent="0.2"/>
    <row r="8027" customFormat="1" ht="16" customHeight="1" x14ac:dyDescent="0.2"/>
    <row r="8028" customFormat="1" ht="16" customHeight="1" x14ac:dyDescent="0.2"/>
    <row r="8029" customFormat="1" ht="16" customHeight="1" x14ac:dyDescent="0.2"/>
    <row r="8030" customFormat="1" ht="16" customHeight="1" x14ac:dyDescent="0.2"/>
    <row r="8031" customFormat="1" ht="16" customHeight="1" x14ac:dyDescent="0.2"/>
    <row r="8032" customFormat="1" ht="16" customHeight="1" x14ac:dyDescent="0.2"/>
    <row r="8033" customFormat="1" ht="16" customHeight="1" x14ac:dyDescent="0.2"/>
    <row r="8034" customFormat="1" ht="16" customHeight="1" x14ac:dyDescent="0.2"/>
    <row r="8035" customFormat="1" ht="16" customHeight="1" x14ac:dyDescent="0.2"/>
    <row r="8036" customFormat="1" ht="16" customHeight="1" x14ac:dyDescent="0.2"/>
    <row r="8037" customFormat="1" ht="16" customHeight="1" x14ac:dyDescent="0.2"/>
    <row r="8038" customFormat="1" ht="16" customHeight="1" x14ac:dyDescent="0.2"/>
    <row r="8039" customFormat="1" ht="16" customHeight="1" x14ac:dyDescent="0.2"/>
    <row r="8040" customFormat="1" ht="16" customHeight="1" x14ac:dyDescent="0.2"/>
    <row r="8041" customFormat="1" ht="16" customHeight="1" x14ac:dyDescent="0.2"/>
    <row r="8042" customFormat="1" ht="16" customHeight="1" x14ac:dyDescent="0.2"/>
    <row r="8043" customFormat="1" ht="16" customHeight="1" x14ac:dyDescent="0.2"/>
    <row r="8044" customFormat="1" ht="16" customHeight="1" x14ac:dyDescent="0.2"/>
    <row r="8045" customFormat="1" ht="16" customHeight="1" x14ac:dyDescent="0.2"/>
    <row r="8046" customFormat="1" ht="16" customHeight="1" x14ac:dyDescent="0.2"/>
    <row r="8047" customFormat="1" ht="16" customHeight="1" x14ac:dyDescent="0.2"/>
    <row r="8048" customFormat="1" ht="16" customHeight="1" x14ac:dyDescent="0.2"/>
    <row r="8049" customFormat="1" ht="16" customHeight="1" x14ac:dyDescent="0.2"/>
    <row r="8050" customFormat="1" ht="16" customHeight="1" x14ac:dyDescent="0.2"/>
    <row r="8051" customFormat="1" ht="16" customHeight="1" x14ac:dyDescent="0.2"/>
    <row r="8052" customFormat="1" ht="16" customHeight="1" x14ac:dyDescent="0.2"/>
    <row r="8053" customFormat="1" ht="16" customHeight="1" x14ac:dyDescent="0.2"/>
    <row r="8054" customFormat="1" ht="16" customHeight="1" x14ac:dyDescent="0.2"/>
    <row r="8055" customFormat="1" ht="16" customHeight="1" x14ac:dyDescent="0.2"/>
    <row r="8056" customFormat="1" ht="16" customHeight="1" x14ac:dyDescent="0.2"/>
    <row r="8057" customFormat="1" ht="16" customHeight="1" x14ac:dyDescent="0.2"/>
    <row r="8058" customFormat="1" ht="16" customHeight="1" x14ac:dyDescent="0.2"/>
    <row r="8059" customFormat="1" ht="16" customHeight="1" x14ac:dyDescent="0.2"/>
    <row r="8060" customFormat="1" ht="16" customHeight="1" x14ac:dyDescent="0.2"/>
    <row r="8061" customFormat="1" ht="16" customHeight="1" x14ac:dyDescent="0.2"/>
    <row r="8062" customFormat="1" ht="16" customHeight="1" x14ac:dyDescent="0.2"/>
    <row r="8063" customFormat="1" ht="16" customHeight="1" x14ac:dyDescent="0.2"/>
    <row r="8064" customFormat="1" ht="16" customHeight="1" x14ac:dyDescent="0.2"/>
    <row r="8065" customFormat="1" ht="16" customHeight="1" x14ac:dyDescent="0.2"/>
    <row r="8066" customFormat="1" ht="16" customHeight="1" x14ac:dyDescent="0.2"/>
    <row r="8067" customFormat="1" ht="16" customHeight="1" x14ac:dyDescent="0.2"/>
    <row r="8068" customFormat="1" ht="16" customHeight="1" x14ac:dyDescent="0.2"/>
    <row r="8069" customFormat="1" ht="16" customHeight="1" x14ac:dyDescent="0.2"/>
    <row r="8070" customFormat="1" ht="16" customHeight="1" x14ac:dyDescent="0.2"/>
    <row r="8071" customFormat="1" ht="16" customHeight="1" x14ac:dyDescent="0.2"/>
    <row r="8072" customFormat="1" ht="16" customHeight="1" x14ac:dyDescent="0.2"/>
    <row r="8073" customFormat="1" ht="16" customHeight="1" x14ac:dyDescent="0.2"/>
    <row r="8074" customFormat="1" ht="16" customHeight="1" x14ac:dyDescent="0.2"/>
    <row r="8075" customFormat="1" ht="16" customHeight="1" x14ac:dyDescent="0.2"/>
    <row r="8076" customFormat="1" ht="16" customHeight="1" x14ac:dyDescent="0.2"/>
    <row r="8077" customFormat="1" ht="16" customHeight="1" x14ac:dyDescent="0.2"/>
    <row r="8078" customFormat="1" ht="16" customHeight="1" x14ac:dyDescent="0.2"/>
    <row r="8079" customFormat="1" ht="16" customHeight="1" x14ac:dyDescent="0.2"/>
    <row r="8080" customFormat="1" ht="16" customHeight="1" x14ac:dyDescent="0.2"/>
    <row r="8081" customFormat="1" ht="16" customHeight="1" x14ac:dyDescent="0.2"/>
    <row r="8082" customFormat="1" ht="16" customHeight="1" x14ac:dyDescent="0.2"/>
    <row r="8083" customFormat="1" ht="16" customHeight="1" x14ac:dyDescent="0.2"/>
    <row r="8084" customFormat="1" ht="16" customHeight="1" x14ac:dyDescent="0.2"/>
    <row r="8085" customFormat="1" ht="16" customHeight="1" x14ac:dyDescent="0.2"/>
    <row r="8086" customFormat="1" ht="16" customHeight="1" x14ac:dyDescent="0.2"/>
    <row r="8087" customFormat="1" ht="16" customHeight="1" x14ac:dyDescent="0.2"/>
    <row r="8088" customFormat="1" ht="16" customHeight="1" x14ac:dyDescent="0.2"/>
    <row r="8089" customFormat="1" ht="16" customHeight="1" x14ac:dyDescent="0.2"/>
    <row r="8090" customFormat="1" ht="16" customHeight="1" x14ac:dyDescent="0.2"/>
    <row r="8091" customFormat="1" ht="16" customHeight="1" x14ac:dyDescent="0.2"/>
    <row r="8092" customFormat="1" ht="16" customHeight="1" x14ac:dyDescent="0.2"/>
    <row r="8093" customFormat="1" ht="16" customHeight="1" x14ac:dyDescent="0.2"/>
    <row r="8094" customFormat="1" ht="16" customHeight="1" x14ac:dyDescent="0.2"/>
    <row r="8095" customFormat="1" ht="16" customHeight="1" x14ac:dyDescent="0.2"/>
    <row r="8096" customFormat="1" ht="16" customHeight="1" x14ac:dyDescent="0.2"/>
    <row r="8097" customFormat="1" ht="16" customHeight="1" x14ac:dyDescent="0.2"/>
    <row r="8098" customFormat="1" ht="16" customHeight="1" x14ac:dyDescent="0.2"/>
    <row r="8099" customFormat="1" ht="16" customHeight="1" x14ac:dyDescent="0.2"/>
    <row r="8100" customFormat="1" ht="16" customHeight="1" x14ac:dyDescent="0.2"/>
    <row r="8101" customFormat="1" ht="16" customHeight="1" x14ac:dyDescent="0.2"/>
    <row r="8102" customFormat="1" ht="16" customHeight="1" x14ac:dyDescent="0.2"/>
    <row r="8103" customFormat="1" ht="16" customHeight="1" x14ac:dyDescent="0.2"/>
    <row r="8104" customFormat="1" ht="16" customHeight="1" x14ac:dyDescent="0.2"/>
    <row r="8105" customFormat="1" ht="16" customHeight="1" x14ac:dyDescent="0.2"/>
    <row r="8106" customFormat="1" ht="16" customHeight="1" x14ac:dyDescent="0.2"/>
    <row r="8107" customFormat="1" ht="16" customHeight="1" x14ac:dyDescent="0.2"/>
    <row r="8108" customFormat="1" ht="16" customHeight="1" x14ac:dyDescent="0.2"/>
    <row r="8109" customFormat="1" ht="16" customHeight="1" x14ac:dyDescent="0.2"/>
    <row r="8110" customFormat="1" ht="16" customHeight="1" x14ac:dyDescent="0.2"/>
    <row r="8111" customFormat="1" ht="16" customHeight="1" x14ac:dyDescent="0.2"/>
    <row r="8112" customFormat="1" ht="16" customHeight="1" x14ac:dyDescent="0.2"/>
    <row r="8113" customFormat="1" ht="16" customHeight="1" x14ac:dyDescent="0.2"/>
    <row r="8114" customFormat="1" ht="16" customHeight="1" x14ac:dyDescent="0.2"/>
    <row r="8115" customFormat="1" ht="16" customHeight="1" x14ac:dyDescent="0.2"/>
    <row r="8116" customFormat="1" ht="16" customHeight="1" x14ac:dyDescent="0.2"/>
    <row r="8117" customFormat="1" ht="16" customHeight="1" x14ac:dyDescent="0.2"/>
    <row r="8118" customFormat="1" ht="16" customHeight="1" x14ac:dyDescent="0.2"/>
    <row r="8119" customFormat="1" ht="16" customHeight="1" x14ac:dyDescent="0.2"/>
    <row r="8120" customFormat="1" ht="16" customHeight="1" x14ac:dyDescent="0.2"/>
    <row r="8121" customFormat="1" ht="16" customHeight="1" x14ac:dyDescent="0.2"/>
    <row r="8122" customFormat="1" ht="16" customHeight="1" x14ac:dyDescent="0.2"/>
    <row r="8123" customFormat="1" ht="16" customHeight="1" x14ac:dyDescent="0.2"/>
    <row r="8124" customFormat="1" ht="16" customHeight="1" x14ac:dyDescent="0.2"/>
    <row r="8125" customFormat="1" ht="16" customHeight="1" x14ac:dyDescent="0.2"/>
    <row r="8126" customFormat="1" ht="16" customHeight="1" x14ac:dyDescent="0.2"/>
    <row r="8127" customFormat="1" ht="16" customHeight="1" x14ac:dyDescent="0.2"/>
    <row r="8128" customFormat="1" ht="16" customHeight="1" x14ac:dyDescent="0.2"/>
    <row r="8129" customFormat="1" ht="16" customHeight="1" x14ac:dyDescent="0.2"/>
    <row r="8130" customFormat="1" ht="16" customHeight="1" x14ac:dyDescent="0.2"/>
    <row r="8131" customFormat="1" ht="16" customHeight="1" x14ac:dyDescent="0.2"/>
    <row r="8132" customFormat="1" ht="16" customHeight="1" x14ac:dyDescent="0.2"/>
    <row r="8133" customFormat="1" ht="16" customHeight="1" x14ac:dyDescent="0.2"/>
    <row r="8134" customFormat="1" ht="16" customHeight="1" x14ac:dyDescent="0.2"/>
    <row r="8135" customFormat="1" ht="16" customHeight="1" x14ac:dyDescent="0.2"/>
    <row r="8136" customFormat="1" ht="16" customHeight="1" x14ac:dyDescent="0.2"/>
    <row r="8137" customFormat="1" ht="16" customHeight="1" x14ac:dyDescent="0.2"/>
    <row r="8138" customFormat="1" ht="16" customHeight="1" x14ac:dyDescent="0.2"/>
    <row r="8139" customFormat="1" ht="16" customHeight="1" x14ac:dyDescent="0.2"/>
    <row r="8140" customFormat="1" ht="16" customHeight="1" x14ac:dyDescent="0.2"/>
    <row r="8141" customFormat="1" ht="16" customHeight="1" x14ac:dyDescent="0.2"/>
    <row r="8142" customFormat="1" ht="16" customHeight="1" x14ac:dyDescent="0.2"/>
    <row r="8143" customFormat="1" ht="16" customHeight="1" x14ac:dyDescent="0.2"/>
    <row r="8144" customFormat="1" ht="16" customHeight="1" x14ac:dyDescent="0.2"/>
    <row r="8145" customFormat="1" ht="16" customHeight="1" x14ac:dyDescent="0.2"/>
    <row r="8146" customFormat="1" ht="16" customHeight="1" x14ac:dyDescent="0.2"/>
    <row r="8147" customFormat="1" ht="16" customHeight="1" x14ac:dyDescent="0.2"/>
    <row r="8148" customFormat="1" ht="16" customHeight="1" x14ac:dyDescent="0.2"/>
    <row r="8149" customFormat="1" ht="16" customHeight="1" x14ac:dyDescent="0.2"/>
    <row r="8150" customFormat="1" ht="16" customHeight="1" x14ac:dyDescent="0.2"/>
    <row r="8151" customFormat="1" ht="16" customHeight="1" x14ac:dyDescent="0.2"/>
    <row r="8152" customFormat="1" ht="16" customHeight="1" x14ac:dyDescent="0.2"/>
    <row r="8153" customFormat="1" ht="16" customHeight="1" x14ac:dyDescent="0.2"/>
    <row r="8154" customFormat="1" ht="16" customHeight="1" x14ac:dyDescent="0.2"/>
    <row r="8155" customFormat="1" ht="16" customHeight="1" x14ac:dyDescent="0.2"/>
    <row r="8156" customFormat="1" ht="16" customHeight="1" x14ac:dyDescent="0.2"/>
    <row r="8157" customFormat="1" ht="16" customHeight="1" x14ac:dyDescent="0.2"/>
    <row r="8158" customFormat="1" ht="16" customHeight="1" x14ac:dyDescent="0.2"/>
    <row r="8159" customFormat="1" ht="16" customHeight="1" x14ac:dyDescent="0.2"/>
    <row r="8160" customFormat="1" ht="16" customHeight="1" x14ac:dyDescent="0.2"/>
    <row r="8161" customFormat="1" ht="16" customHeight="1" x14ac:dyDescent="0.2"/>
    <row r="8162" customFormat="1" ht="16" customHeight="1" x14ac:dyDescent="0.2"/>
    <row r="8163" customFormat="1" ht="16" customHeight="1" x14ac:dyDescent="0.2"/>
    <row r="8164" customFormat="1" ht="16" customHeight="1" x14ac:dyDescent="0.2"/>
    <row r="8165" customFormat="1" ht="16" customHeight="1" x14ac:dyDescent="0.2"/>
    <row r="8166" customFormat="1" ht="16" customHeight="1" x14ac:dyDescent="0.2"/>
    <row r="8167" customFormat="1" ht="16" customHeight="1" x14ac:dyDescent="0.2"/>
    <row r="8168" customFormat="1" ht="16" customHeight="1" x14ac:dyDescent="0.2"/>
    <row r="8169" customFormat="1" ht="16" customHeight="1" x14ac:dyDescent="0.2"/>
    <row r="8170" customFormat="1" ht="16" customHeight="1" x14ac:dyDescent="0.2"/>
    <row r="8171" customFormat="1" ht="16" customHeight="1" x14ac:dyDescent="0.2"/>
    <row r="8172" customFormat="1" ht="16" customHeight="1" x14ac:dyDescent="0.2"/>
    <row r="8173" customFormat="1" ht="16" customHeight="1" x14ac:dyDescent="0.2"/>
    <row r="8174" customFormat="1" ht="16" customHeight="1" x14ac:dyDescent="0.2"/>
    <row r="8175" customFormat="1" ht="16" customHeight="1" x14ac:dyDescent="0.2"/>
    <row r="8176" customFormat="1" ht="16" customHeight="1" x14ac:dyDescent="0.2"/>
    <row r="8177" customFormat="1" ht="16" customHeight="1" x14ac:dyDescent="0.2"/>
    <row r="8178" customFormat="1" ht="16" customHeight="1" x14ac:dyDescent="0.2"/>
    <row r="8179" customFormat="1" ht="16" customHeight="1" x14ac:dyDescent="0.2"/>
    <row r="8180" customFormat="1" ht="16" customHeight="1" x14ac:dyDescent="0.2"/>
    <row r="8181" customFormat="1" ht="16" customHeight="1" x14ac:dyDescent="0.2"/>
    <row r="8182" customFormat="1" ht="16" customHeight="1" x14ac:dyDescent="0.2"/>
    <row r="8183" customFormat="1" ht="16" customHeight="1" x14ac:dyDescent="0.2"/>
    <row r="8184" customFormat="1" ht="16" customHeight="1" x14ac:dyDescent="0.2"/>
    <row r="8185" customFormat="1" ht="16" customHeight="1" x14ac:dyDescent="0.2"/>
    <row r="8186" customFormat="1" ht="16" customHeight="1" x14ac:dyDescent="0.2"/>
    <row r="8187" customFormat="1" ht="16" customHeight="1" x14ac:dyDescent="0.2"/>
    <row r="8188" customFormat="1" ht="16" customHeight="1" x14ac:dyDescent="0.2"/>
    <row r="8189" customFormat="1" ht="16" customHeight="1" x14ac:dyDescent="0.2"/>
    <row r="8190" customFormat="1" ht="16" customHeight="1" x14ac:dyDescent="0.2"/>
    <row r="8191" customFormat="1" ht="16" customHeight="1" x14ac:dyDescent="0.2"/>
    <row r="8192" customFormat="1" ht="16" customHeight="1" x14ac:dyDescent="0.2"/>
    <row r="8193" customFormat="1" ht="16" customHeight="1" x14ac:dyDescent="0.2"/>
    <row r="8194" customFormat="1" ht="16" customHeight="1" x14ac:dyDescent="0.2"/>
    <row r="8195" customFormat="1" ht="16" customHeight="1" x14ac:dyDescent="0.2"/>
    <row r="8196" customFormat="1" ht="16" customHeight="1" x14ac:dyDescent="0.2"/>
    <row r="8197" customFormat="1" ht="16" customHeight="1" x14ac:dyDescent="0.2"/>
    <row r="8198" customFormat="1" ht="16" customHeight="1" x14ac:dyDescent="0.2"/>
    <row r="8199" customFormat="1" ht="16" customHeight="1" x14ac:dyDescent="0.2"/>
    <row r="8200" customFormat="1" ht="16" customHeight="1" x14ac:dyDescent="0.2"/>
    <row r="8201" customFormat="1" ht="16" customHeight="1" x14ac:dyDescent="0.2"/>
    <row r="8202" customFormat="1" ht="16" customHeight="1" x14ac:dyDescent="0.2"/>
    <row r="8203" customFormat="1" ht="16" customHeight="1" x14ac:dyDescent="0.2"/>
    <row r="8204" customFormat="1" ht="16" customHeight="1" x14ac:dyDescent="0.2"/>
    <row r="8205" customFormat="1" ht="16" customHeight="1" x14ac:dyDescent="0.2"/>
    <row r="8206" customFormat="1" ht="16" customHeight="1" x14ac:dyDescent="0.2"/>
    <row r="8207" customFormat="1" ht="16" customHeight="1" x14ac:dyDescent="0.2"/>
    <row r="8208" customFormat="1" ht="16" customHeight="1" x14ac:dyDescent="0.2"/>
    <row r="8209" customFormat="1" ht="16" customHeight="1" x14ac:dyDescent="0.2"/>
    <row r="8210" customFormat="1" ht="16" customHeight="1" x14ac:dyDescent="0.2"/>
    <row r="8211" customFormat="1" ht="16" customHeight="1" x14ac:dyDescent="0.2"/>
    <row r="8212" customFormat="1" ht="16" customHeight="1" x14ac:dyDescent="0.2"/>
    <row r="8213" customFormat="1" ht="16" customHeight="1" x14ac:dyDescent="0.2"/>
    <row r="8214" customFormat="1" ht="16" customHeight="1" x14ac:dyDescent="0.2"/>
    <row r="8215" customFormat="1" ht="16" customHeight="1" x14ac:dyDescent="0.2"/>
    <row r="8216" customFormat="1" ht="16" customHeight="1" x14ac:dyDescent="0.2"/>
    <row r="8217" customFormat="1" ht="16" customHeight="1" x14ac:dyDescent="0.2"/>
    <row r="8218" customFormat="1" ht="16" customHeight="1" x14ac:dyDescent="0.2"/>
    <row r="8219" customFormat="1" ht="16" customHeight="1" x14ac:dyDescent="0.2"/>
    <row r="8220" customFormat="1" ht="16" customHeight="1" x14ac:dyDescent="0.2"/>
    <row r="8221" customFormat="1" ht="16" customHeight="1" x14ac:dyDescent="0.2"/>
    <row r="8222" customFormat="1" ht="16" customHeight="1" x14ac:dyDescent="0.2"/>
    <row r="8223" customFormat="1" ht="16" customHeight="1" x14ac:dyDescent="0.2"/>
    <row r="8224" customFormat="1" ht="16" customHeight="1" x14ac:dyDescent="0.2"/>
    <row r="8225" customFormat="1" ht="16" customHeight="1" x14ac:dyDescent="0.2"/>
    <row r="8226" customFormat="1" ht="16" customHeight="1" x14ac:dyDescent="0.2"/>
    <row r="8227" customFormat="1" ht="16" customHeight="1" x14ac:dyDescent="0.2"/>
    <row r="8228" customFormat="1" ht="16" customHeight="1" x14ac:dyDescent="0.2"/>
    <row r="8229" customFormat="1" ht="16" customHeight="1" x14ac:dyDescent="0.2"/>
    <row r="8230" customFormat="1" ht="16" customHeight="1" x14ac:dyDescent="0.2"/>
    <row r="8231" customFormat="1" ht="16" customHeight="1" x14ac:dyDescent="0.2"/>
    <row r="8232" customFormat="1" ht="16" customHeight="1" x14ac:dyDescent="0.2"/>
    <row r="8233" customFormat="1" ht="16" customHeight="1" x14ac:dyDescent="0.2"/>
    <row r="8234" customFormat="1" ht="16" customHeight="1" x14ac:dyDescent="0.2"/>
    <row r="8235" customFormat="1" ht="16" customHeight="1" x14ac:dyDescent="0.2"/>
    <row r="8236" customFormat="1" ht="16" customHeight="1" x14ac:dyDescent="0.2"/>
    <row r="8237" customFormat="1" ht="16" customHeight="1" x14ac:dyDescent="0.2"/>
    <row r="8238" customFormat="1" ht="16" customHeight="1" x14ac:dyDescent="0.2"/>
    <row r="8239" customFormat="1" ht="16" customHeight="1" x14ac:dyDescent="0.2"/>
    <row r="8240" customFormat="1" ht="16" customHeight="1" x14ac:dyDescent="0.2"/>
    <row r="8241" customFormat="1" ht="16" customHeight="1" x14ac:dyDescent="0.2"/>
    <row r="8242" customFormat="1" ht="16" customHeight="1" x14ac:dyDescent="0.2"/>
    <row r="8243" customFormat="1" ht="16" customHeight="1" x14ac:dyDescent="0.2"/>
    <row r="8244" customFormat="1" ht="16" customHeight="1" x14ac:dyDescent="0.2"/>
    <row r="8245" customFormat="1" ht="16" customHeight="1" x14ac:dyDescent="0.2"/>
    <row r="8246" customFormat="1" ht="16" customHeight="1" x14ac:dyDescent="0.2"/>
    <row r="8247" customFormat="1" ht="16" customHeight="1" x14ac:dyDescent="0.2"/>
    <row r="8248" customFormat="1" ht="16" customHeight="1" x14ac:dyDescent="0.2"/>
    <row r="8249" customFormat="1" ht="16" customHeight="1" x14ac:dyDescent="0.2"/>
    <row r="8250" customFormat="1" ht="16" customHeight="1" x14ac:dyDescent="0.2"/>
    <row r="8251" customFormat="1" ht="16" customHeight="1" x14ac:dyDescent="0.2"/>
    <row r="8252" customFormat="1" ht="16" customHeight="1" x14ac:dyDescent="0.2"/>
    <row r="8253" customFormat="1" ht="16" customHeight="1" x14ac:dyDescent="0.2"/>
    <row r="8254" customFormat="1" ht="16" customHeight="1" x14ac:dyDescent="0.2"/>
    <row r="8255" customFormat="1" ht="16" customHeight="1" x14ac:dyDescent="0.2"/>
    <row r="8256" customFormat="1" ht="16" customHeight="1" x14ac:dyDescent="0.2"/>
    <row r="8257" customFormat="1" ht="16" customHeight="1" x14ac:dyDescent="0.2"/>
    <row r="8258" customFormat="1" ht="16" customHeight="1" x14ac:dyDescent="0.2"/>
    <row r="8259" customFormat="1" ht="16" customHeight="1" x14ac:dyDescent="0.2"/>
    <row r="8260" customFormat="1" ht="16" customHeight="1" x14ac:dyDescent="0.2"/>
    <row r="8261" customFormat="1" ht="16" customHeight="1" x14ac:dyDescent="0.2"/>
    <row r="8262" customFormat="1" ht="16" customHeight="1" x14ac:dyDescent="0.2"/>
    <row r="8263" customFormat="1" ht="16" customHeight="1" x14ac:dyDescent="0.2"/>
    <row r="8264" customFormat="1" ht="16" customHeight="1" x14ac:dyDescent="0.2"/>
    <row r="8265" customFormat="1" ht="16" customHeight="1" x14ac:dyDescent="0.2"/>
    <row r="8266" customFormat="1" ht="16" customHeight="1" x14ac:dyDescent="0.2"/>
    <row r="8267" customFormat="1" ht="16" customHeight="1" x14ac:dyDescent="0.2"/>
    <row r="8268" customFormat="1" ht="16" customHeight="1" x14ac:dyDescent="0.2"/>
    <row r="8269" customFormat="1" ht="16" customHeight="1" x14ac:dyDescent="0.2"/>
    <row r="8270" customFormat="1" ht="16" customHeight="1" x14ac:dyDescent="0.2"/>
    <row r="8271" customFormat="1" ht="16" customHeight="1" x14ac:dyDescent="0.2"/>
    <row r="8272" customFormat="1" ht="16" customHeight="1" x14ac:dyDescent="0.2"/>
    <row r="8273" customFormat="1" ht="16" customHeight="1" x14ac:dyDescent="0.2"/>
    <row r="8274" customFormat="1" ht="16" customHeight="1" x14ac:dyDescent="0.2"/>
    <row r="8275" customFormat="1" ht="16" customHeight="1" x14ac:dyDescent="0.2"/>
    <row r="8276" customFormat="1" ht="16" customHeight="1" x14ac:dyDescent="0.2"/>
    <row r="8277" customFormat="1" ht="16" customHeight="1" x14ac:dyDescent="0.2"/>
    <row r="8278" customFormat="1" ht="16" customHeight="1" x14ac:dyDescent="0.2"/>
    <row r="8279" customFormat="1" ht="16" customHeight="1" x14ac:dyDescent="0.2"/>
    <row r="8280" customFormat="1" ht="16" customHeight="1" x14ac:dyDescent="0.2"/>
    <row r="8281" customFormat="1" ht="16" customHeight="1" x14ac:dyDescent="0.2"/>
    <row r="8282" customFormat="1" ht="16" customHeight="1" x14ac:dyDescent="0.2"/>
    <row r="8283" customFormat="1" ht="16" customHeight="1" x14ac:dyDescent="0.2"/>
    <row r="8284" customFormat="1" ht="16" customHeight="1" x14ac:dyDescent="0.2"/>
    <row r="8285" customFormat="1" ht="16" customHeight="1" x14ac:dyDescent="0.2"/>
    <row r="8286" customFormat="1" ht="16" customHeight="1" x14ac:dyDescent="0.2"/>
    <row r="8287" customFormat="1" ht="16" customHeight="1" x14ac:dyDescent="0.2"/>
    <row r="8288" customFormat="1" ht="16" customHeight="1" x14ac:dyDescent="0.2"/>
    <row r="8289" customFormat="1" ht="16" customHeight="1" x14ac:dyDescent="0.2"/>
    <row r="8290" customFormat="1" ht="16" customHeight="1" x14ac:dyDescent="0.2"/>
    <row r="8291" customFormat="1" ht="16" customHeight="1" x14ac:dyDescent="0.2"/>
    <row r="8292" customFormat="1" ht="16" customHeight="1" x14ac:dyDescent="0.2"/>
    <row r="8293" customFormat="1" ht="16" customHeight="1" x14ac:dyDescent="0.2"/>
    <row r="8294" customFormat="1" ht="16" customHeight="1" x14ac:dyDescent="0.2"/>
    <row r="8295" customFormat="1" ht="16" customHeight="1" x14ac:dyDescent="0.2"/>
    <row r="8296" customFormat="1" ht="16" customHeight="1" x14ac:dyDescent="0.2"/>
    <row r="8297" customFormat="1" ht="16" customHeight="1" x14ac:dyDescent="0.2"/>
    <row r="8298" customFormat="1" ht="16" customHeight="1" x14ac:dyDescent="0.2"/>
    <row r="8299" customFormat="1" ht="16" customHeight="1" x14ac:dyDescent="0.2"/>
    <row r="8300" customFormat="1" ht="16" customHeight="1" x14ac:dyDescent="0.2"/>
    <row r="8301" customFormat="1" ht="16" customHeight="1" x14ac:dyDescent="0.2"/>
    <row r="8302" customFormat="1" ht="16" customHeight="1" x14ac:dyDescent="0.2"/>
    <row r="8303" customFormat="1" ht="16" customHeight="1" x14ac:dyDescent="0.2"/>
    <row r="8304" customFormat="1" ht="16" customHeight="1" x14ac:dyDescent="0.2"/>
    <row r="8305" customFormat="1" ht="16" customHeight="1" x14ac:dyDescent="0.2"/>
    <row r="8306" customFormat="1" ht="16" customHeight="1" x14ac:dyDescent="0.2"/>
    <row r="8307" customFormat="1" ht="16" customHeight="1" x14ac:dyDescent="0.2"/>
    <row r="8308" customFormat="1" ht="16" customHeight="1" x14ac:dyDescent="0.2"/>
    <row r="8309" customFormat="1" ht="16" customHeight="1" x14ac:dyDescent="0.2"/>
    <row r="8310" customFormat="1" ht="16" customHeight="1" x14ac:dyDescent="0.2"/>
    <row r="8311" customFormat="1" ht="16" customHeight="1" x14ac:dyDescent="0.2"/>
    <row r="8312" customFormat="1" ht="16" customHeight="1" x14ac:dyDescent="0.2"/>
    <row r="8313" customFormat="1" ht="16" customHeight="1" x14ac:dyDescent="0.2"/>
    <row r="8314" customFormat="1" ht="16" customHeight="1" x14ac:dyDescent="0.2"/>
    <row r="8315" customFormat="1" ht="16" customHeight="1" x14ac:dyDescent="0.2"/>
    <row r="8316" customFormat="1" ht="16" customHeight="1" x14ac:dyDescent="0.2"/>
    <row r="8317" customFormat="1" ht="16" customHeight="1" x14ac:dyDescent="0.2"/>
    <row r="8318" customFormat="1" ht="16" customHeight="1" x14ac:dyDescent="0.2"/>
    <row r="8319" customFormat="1" ht="16" customHeight="1" x14ac:dyDescent="0.2"/>
    <row r="8320" customFormat="1" ht="16" customHeight="1" x14ac:dyDescent="0.2"/>
    <row r="8321" customFormat="1" ht="16" customHeight="1" x14ac:dyDescent="0.2"/>
    <row r="8322" customFormat="1" ht="16" customHeight="1" x14ac:dyDescent="0.2"/>
    <row r="8323" customFormat="1" ht="16" customHeight="1" x14ac:dyDescent="0.2"/>
    <row r="8324" customFormat="1" ht="16" customHeight="1" x14ac:dyDescent="0.2"/>
    <row r="8325" customFormat="1" ht="16" customHeight="1" x14ac:dyDescent="0.2"/>
    <row r="8326" customFormat="1" ht="16" customHeight="1" x14ac:dyDescent="0.2"/>
    <row r="8327" customFormat="1" ht="16" customHeight="1" x14ac:dyDescent="0.2"/>
    <row r="8328" customFormat="1" ht="16" customHeight="1" x14ac:dyDescent="0.2"/>
    <row r="8329" customFormat="1" ht="16" customHeight="1" x14ac:dyDescent="0.2"/>
    <row r="8330" customFormat="1" ht="16" customHeight="1" x14ac:dyDescent="0.2"/>
    <row r="8331" customFormat="1" ht="16" customHeight="1" x14ac:dyDescent="0.2"/>
    <row r="8332" customFormat="1" ht="16" customHeight="1" x14ac:dyDescent="0.2"/>
    <row r="8333" customFormat="1" ht="16" customHeight="1" x14ac:dyDescent="0.2"/>
    <row r="8334" customFormat="1" ht="16" customHeight="1" x14ac:dyDescent="0.2"/>
    <row r="8335" customFormat="1" ht="16" customHeight="1" x14ac:dyDescent="0.2"/>
    <row r="8336" customFormat="1" ht="16" customHeight="1" x14ac:dyDescent="0.2"/>
    <row r="8337" customFormat="1" ht="16" customHeight="1" x14ac:dyDescent="0.2"/>
    <row r="8338" customFormat="1" ht="16" customHeight="1" x14ac:dyDescent="0.2"/>
    <row r="8339" customFormat="1" ht="16" customHeight="1" x14ac:dyDescent="0.2"/>
    <row r="8340" customFormat="1" ht="16" customHeight="1" x14ac:dyDescent="0.2"/>
    <row r="8341" customFormat="1" ht="16" customHeight="1" x14ac:dyDescent="0.2"/>
    <row r="8342" customFormat="1" ht="16" customHeight="1" x14ac:dyDescent="0.2"/>
    <row r="8343" customFormat="1" ht="16" customHeight="1" x14ac:dyDescent="0.2"/>
    <row r="8344" customFormat="1" ht="16" customHeight="1" x14ac:dyDescent="0.2"/>
    <row r="8345" customFormat="1" ht="16" customHeight="1" x14ac:dyDescent="0.2"/>
    <row r="8346" customFormat="1" ht="16" customHeight="1" x14ac:dyDescent="0.2"/>
    <row r="8347" customFormat="1" ht="16" customHeight="1" x14ac:dyDescent="0.2"/>
    <row r="8348" customFormat="1" ht="16" customHeight="1" x14ac:dyDescent="0.2"/>
    <row r="8349" customFormat="1" ht="16" customHeight="1" x14ac:dyDescent="0.2"/>
    <row r="8350" customFormat="1" ht="16" customHeight="1" x14ac:dyDescent="0.2"/>
    <row r="8351" customFormat="1" ht="16" customHeight="1" x14ac:dyDescent="0.2"/>
    <row r="8352" customFormat="1" ht="16" customHeight="1" x14ac:dyDescent="0.2"/>
    <row r="8353" customFormat="1" ht="16" customHeight="1" x14ac:dyDescent="0.2"/>
    <row r="8354" customFormat="1" ht="16" customHeight="1" x14ac:dyDescent="0.2"/>
    <row r="8355" customFormat="1" ht="16" customHeight="1" x14ac:dyDescent="0.2"/>
    <row r="8356" customFormat="1" ht="16" customHeight="1" x14ac:dyDescent="0.2"/>
    <row r="8357" customFormat="1" ht="16" customHeight="1" x14ac:dyDescent="0.2"/>
    <row r="8358" customFormat="1" ht="16" customHeight="1" x14ac:dyDescent="0.2"/>
    <row r="8359" customFormat="1" ht="16" customHeight="1" x14ac:dyDescent="0.2"/>
    <row r="8360" customFormat="1" ht="16" customHeight="1" x14ac:dyDescent="0.2"/>
    <row r="8361" customFormat="1" ht="16" customHeight="1" x14ac:dyDescent="0.2"/>
    <row r="8362" customFormat="1" ht="16" customHeight="1" x14ac:dyDescent="0.2"/>
    <row r="8363" customFormat="1" ht="16" customHeight="1" x14ac:dyDescent="0.2"/>
    <row r="8364" customFormat="1" ht="16" customHeight="1" x14ac:dyDescent="0.2"/>
    <row r="8365" customFormat="1" ht="16" customHeight="1" x14ac:dyDescent="0.2"/>
    <row r="8366" customFormat="1" ht="16" customHeight="1" x14ac:dyDescent="0.2"/>
    <row r="8367" customFormat="1" ht="16" customHeight="1" x14ac:dyDescent="0.2"/>
    <row r="8368" customFormat="1" ht="16" customHeight="1" x14ac:dyDescent="0.2"/>
    <row r="8369" customFormat="1" ht="16" customHeight="1" x14ac:dyDescent="0.2"/>
    <row r="8370" customFormat="1" ht="16" customHeight="1" x14ac:dyDescent="0.2"/>
    <row r="8371" customFormat="1" ht="16" customHeight="1" x14ac:dyDescent="0.2"/>
    <row r="8372" customFormat="1" ht="16" customHeight="1" x14ac:dyDescent="0.2"/>
    <row r="8373" customFormat="1" ht="16" customHeight="1" x14ac:dyDescent="0.2"/>
    <row r="8374" customFormat="1" ht="16" customHeight="1" x14ac:dyDescent="0.2"/>
    <row r="8375" customFormat="1" ht="16" customHeight="1" x14ac:dyDescent="0.2"/>
    <row r="8376" customFormat="1" ht="16" customHeight="1" x14ac:dyDescent="0.2"/>
    <row r="8377" customFormat="1" ht="16" customHeight="1" x14ac:dyDescent="0.2"/>
    <row r="8378" customFormat="1" ht="16" customHeight="1" x14ac:dyDescent="0.2"/>
    <row r="8379" customFormat="1" ht="16" customHeight="1" x14ac:dyDescent="0.2"/>
    <row r="8380" customFormat="1" ht="16" customHeight="1" x14ac:dyDescent="0.2"/>
    <row r="8381" customFormat="1" ht="16" customHeight="1" x14ac:dyDescent="0.2"/>
    <row r="8382" customFormat="1" ht="16" customHeight="1" x14ac:dyDescent="0.2"/>
    <row r="8383" customFormat="1" ht="16" customHeight="1" x14ac:dyDescent="0.2"/>
    <row r="8384" customFormat="1" ht="16" customHeight="1" x14ac:dyDescent="0.2"/>
    <row r="8385" customFormat="1" ht="16" customHeight="1" x14ac:dyDescent="0.2"/>
    <row r="8386" customFormat="1" ht="16" customHeight="1" x14ac:dyDescent="0.2"/>
    <row r="8387" customFormat="1" ht="16" customHeight="1" x14ac:dyDescent="0.2"/>
    <row r="8388" customFormat="1" ht="16" customHeight="1" x14ac:dyDescent="0.2"/>
    <row r="8389" customFormat="1" ht="16" customHeight="1" x14ac:dyDescent="0.2"/>
    <row r="8390" customFormat="1" ht="16" customHeight="1" x14ac:dyDescent="0.2"/>
    <row r="8391" customFormat="1" ht="16" customHeight="1" x14ac:dyDescent="0.2"/>
    <row r="8392" customFormat="1" ht="16" customHeight="1" x14ac:dyDescent="0.2"/>
    <row r="8393" customFormat="1" ht="16" customHeight="1" x14ac:dyDescent="0.2"/>
    <row r="8394" customFormat="1" ht="16" customHeight="1" x14ac:dyDescent="0.2"/>
    <row r="8395" customFormat="1" ht="16" customHeight="1" x14ac:dyDescent="0.2"/>
    <row r="8396" customFormat="1" ht="16" customHeight="1" x14ac:dyDescent="0.2"/>
    <row r="8397" customFormat="1" ht="16" customHeight="1" x14ac:dyDescent="0.2"/>
    <row r="8398" customFormat="1" ht="16" customHeight="1" x14ac:dyDescent="0.2"/>
    <row r="8399" customFormat="1" ht="16" customHeight="1" x14ac:dyDescent="0.2"/>
    <row r="8400" customFormat="1" ht="16" customHeight="1" x14ac:dyDescent="0.2"/>
    <row r="8401" customFormat="1" ht="16" customHeight="1" x14ac:dyDescent="0.2"/>
    <row r="8402" customFormat="1" ht="16" customHeight="1" x14ac:dyDescent="0.2"/>
    <row r="8403" customFormat="1" ht="16" customHeight="1" x14ac:dyDescent="0.2"/>
    <row r="8404" customFormat="1" ht="16" customHeight="1" x14ac:dyDescent="0.2"/>
    <row r="8405" customFormat="1" ht="16" customHeight="1" x14ac:dyDescent="0.2"/>
    <row r="8406" customFormat="1" ht="16" customHeight="1" x14ac:dyDescent="0.2"/>
    <row r="8407" customFormat="1" ht="16" customHeight="1" x14ac:dyDescent="0.2"/>
    <row r="8408" customFormat="1" ht="16" customHeight="1" x14ac:dyDescent="0.2"/>
    <row r="8409" customFormat="1" ht="16" customHeight="1" x14ac:dyDescent="0.2"/>
    <row r="8410" customFormat="1" ht="16" customHeight="1" x14ac:dyDescent="0.2"/>
    <row r="8411" customFormat="1" ht="16" customHeight="1" x14ac:dyDescent="0.2"/>
    <row r="8412" customFormat="1" ht="16" customHeight="1" x14ac:dyDescent="0.2"/>
    <row r="8413" customFormat="1" ht="16" customHeight="1" x14ac:dyDescent="0.2"/>
    <row r="8414" customFormat="1" ht="16" customHeight="1" x14ac:dyDescent="0.2"/>
    <row r="8415" customFormat="1" ht="16" customHeight="1" x14ac:dyDescent="0.2"/>
    <row r="8416" customFormat="1" ht="16" customHeight="1" x14ac:dyDescent="0.2"/>
    <row r="8417" customFormat="1" ht="16" customHeight="1" x14ac:dyDescent="0.2"/>
    <row r="8418" customFormat="1" ht="16" customHeight="1" x14ac:dyDescent="0.2"/>
    <row r="8419" customFormat="1" ht="16" customHeight="1" x14ac:dyDescent="0.2"/>
    <row r="8420" customFormat="1" ht="16" customHeight="1" x14ac:dyDescent="0.2"/>
    <row r="8421" customFormat="1" ht="16" customHeight="1" x14ac:dyDescent="0.2"/>
    <row r="8422" customFormat="1" ht="16" customHeight="1" x14ac:dyDescent="0.2"/>
    <row r="8423" customFormat="1" ht="16" customHeight="1" x14ac:dyDescent="0.2"/>
    <row r="8424" customFormat="1" ht="16" customHeight="1" x14ac:dyDescent="0.2"/>
    <row r="8425" customFormat="1" ht="16" customHeight="1" x14ac:dyDescent="0.2"/>
    <row r="8426" customFormat="1" ht="16" customHeight="1" x14ac:dyDescent="0.2"/>
    <row r="8427" customFormat="1" ht="16" customHeight="1" x14ac:dyDescent="0.2"/>
    <row r="8428" customFormat="1" ht="16" customHeight="1" x14ac:dyDescent="0.2"/>
    <row r="8429" customFormat="1" ht="16" customHeight="1" x14ac:dyDescent="0.2"/>
    <row r="8430" customFormat="1" ht="16" customHeight="1" x14ac:dyDescent="0.2"/>
    <row r="8431" customFormat="1" ht="16" customHeight="1" x14ac:dyDescent="0.2"/>
    <row r="8432" customFormat="1" ht="16" customHeight="1" x14ac:dyDescent="0.2"/>
    <row r="8433" customFormat="1" ht="16" customHeight="1" x14ac:dyDescent="0.2"/>
    <row r="8434" customFormat="1" ht="16" customHeight="1" x14ac:dyDescent="0.2"/>
    <row r="8435" customFormat="1" ht="16" customHeight="1" x14ac:dyDescent="0.2"/>
    <row r="8436" customFormat="1" ht="16" customHeight="1" x14ac:dyDescent="0.2"/>
    <row r="8437" customFormat="1" ht="16" customHeight="1" x14ac:dyDescent="0.2"/>
    <row r="8438" customFormat="1" ht="16" customHeight="1" x14ac:dyDescent="0.2"/>
    <row r="8439" customFormat="1" ht="16" customHeight="1" x14ac:dyDescent="0.2"/>
    <row r="8440" customFormat="1" ht="16" customHeight="1" x14ac:dyDescent="0.2"/>
    <row r="8441" customFormat="1" ht="16" customHeight="1" x14ac:dyDescent="0.2"/>
    <row r="8442" customFormat="1" ht="16" customHeight="1" x14ac:dyDescent="0.2"/>
    <row r="8443" customFormat="1" ht="16" customHeight="1" x14ac:dyDescent="0.2"/>
    <row r="8444" customFormat="1" ht="16" customHeight="1" x14ac:dyDescent="0.2"/>
    <row r="8445" customFormat="1" ht="16" customHeight="1" x14ac:dyDescent="0.2"/>
    <row r="8446" customFormat="1" ht="16" customHeight="1" x14ac:dyDescent="0.2"/>
    <row r="8447" customFormat="1" ht="16" customHeight="1" x14ac:dyDescent="0.2"/>
    <row r="8448" customFormat="1" ht="16" customHeight="1" x14ac:dyDescent="0.2"/>
    <row r="8449" customFormat="1" ht="16" customHeight="1" x14ac:dyDescent="0.2"/>
    <row r="8450" customFormat="1" ht="16" customHeight="1" x14ac:dyDescent="0.2"/>
    <row r="8451" customFormat="1" ht="16" customHeight="1" x14ac:dyDescent="0.2"/>
    <row r="8452" customFormat="1" ht="16" customHeight="1" x14ac:dyDescent="0.2"/>
    <row r="8453" customFormat="1" ht="16" customHeight="1" x14ac:dyDescent="0.2"/>
    <row r="8454" customFormat="1" ht="16" customHeight="1" x14ac:dyDescent="0.2"/>
    <row r="8455" customFormat="1" ht="16" customHeight="1" x14ac:dyDescent="0.2"/>
    <row r="8456" customFormat="1" ht="16" customHeight="1" x14ac:dyDescent="0.2"/>
    <row r="8457" customFormat="1" ht="16" customHeight="1" x14ac:dyDescent="0.2"/>
    <row r="8458" customFormat="1" ht="16" customHeight="1" x14ac:dyDescent="0.2"/>
    <row r="8459" customFormat="1" ht="16" customHeight="1" x14ac:dyDescent="0.2"/>
    <row r="8460" customFormat="1" ht="16" customHeight="1" x14ac:dyDescent="0.2"/>
    <row r="8461" customFormat="1" ht="16" customHeight="1" x14ac:dyDescent="0.2"/>
    <row r="8462" customFormat="1" ht="16" customHeight="1" x14ac:dyDescent="0.2"/>
    <row r="8463" customFormat="1" ht="16" customHeight="1" x14ac:dyDescent="0.2"/>
    <row r="8464" customFormat="1" ht="16" customHeight="1" x14ac:dyDescent="0.2"/>
    <row r="8465" customFormat="1" ht="16" customHeight="1" x14ac:dyDescent="0.2"/>
    <row r="8466" customFormat="1" ht="16" customHeight="1" x14ac:dyDescent="0.2"/>
    <row r="8467" customFormat="1" ht="16" customHeight="1" x14ac:dyDescent="0.2"/>
    <row r="8468" customFormat="1" ht="16" customHeight="1" x14ac:dyDescent="0.2"/>
    <row r="8469" customFormat="1" ht="16" customHeight="1" x14ac:dyDescent="0.2"/>
    <row r="8470" customFormat="1" ht="16" customHeight="1" x14ac:dyDescent="0.2"/>
    <row r="8471" customFormat="1" ht="16" customHeight="1" x14ac:dyDescent="0.2"/>
    <row r="8472" customFormat="1" ht="16" customHeight="1" x14ac:dyDescent="0.2"/>
    <row r="8473" customFormat="1" ht="16" customHeight="1" x14ac:dyDescent="0.2"/>
    <row r="8474" customFormat="1" ht="16" customHeight="1" x14ac:dyDescent="0.2"/>
    <row r="8475" customFormat="1" ht="16" customHeight="1" x14ac:dyDescent="0.2"/>
    <row r="8476" customFormat="1" ht="16" customHeight="1" x14ac:dyDescent="0.2"/>
    <row r="8477" customFormat="1" ht="16" customHeight="1" x14ac:dyDescent="0.2"/>
    <row r="8478" customFormat="1" ht="16" customHeight="1" x14ac:dyDescent="0.2"/>
    <row r="8479" customFormat="1" ht="16" customHeight="1" x14ac:dyDescent="0.2"/>
    <row r="8480" customFormat="1" ht="16" customHeight="1" x14ac:dyDescent="0.2"/>
    <row r="8481" customFormat="1" ht="16" customHeight="1" x14ac:dyDescent="0.2"/>
    <row r="8482" customFormat="1" ht="16" customHeight="1" x14ac:dyDescent="0.2"/>
    <row r="8483" customFormat="1" ht="16" customHeight="1" x14ac:dyDescent="0.2"/>
    <row r="8484" customFormat="1" ht="16" customHeight="1" x14ac:dyDescent="0.2"/>
    <row r="8485" customFormat="1" ht="16" customHeight="1" x14ac:dyDescent="0.2"/>
    <row r="8486" customFormat="1" ht="16" customHeight="1" x14ac:dyDescent="0.2"/>
    <row r="8487" customFormat="1" ht="16" customHeight="1" x14ac:dyDescent="0.2"/>
    <row r="8488" customFormat="1" ht="16" customHeight="1" x14ac:dyDescent="0.2"/>
    <row r="8489" customFormat="1" ht="16" customHeight="1" x14ac:dyDescent="0.2"/>
    <row r="8490" customFormat="1" ht="16" customHeight="1" x14ac:dyDescent="0.2"/>
    <row r="8491" customFormat="1" ht="16" customHeight="1" x14ac:dyDescent="0.2"/>
    <row r="8492" customFormat="1" ht="16" customHeight="1" x14ac:dyDescent="0.2"/>
    <row r="8493" customFormat="1" ht="16" customHeight="1" x14ac:dyDescent="0.2"/>
    <row r="8494" customFormat="1" ht="16" customHeight="1" x14ac:dyDescent="0.2"/>
    <row r="8495" customFormat="1" ht="16" customHeight="1" x14ac:dyDescent="0.2"/>
    <row r="8496" customFormat="1" ht="16" customHeight="1" x14ac:dyDescent="0.2"/>
    <row r="8497" customFormat="1" ht="16" customHeight="1" x14ac:dyDescent="0.2"/>
    <row r="8498" customFormat="1" ht="16" customHeight="1" x14ac:dyDescent="0.2"/>
    <row r="8499" customFormat="1" ht="16" customHeight="1" x14ac:dyDescent="0.2"/>
    <row r="8500" customFormat="1" ht="16" customHeight="1" x14ac:dyDescent="0.2"/>
    <row r="8501" customFormat="1" ht="16" customHeight="1" x14ac:dyDescent="0.2"/>
    <row r="8502" customFormat="1" ht="16" customHeight="1" x14ac:dyDescent="0.2"/>
    <row r="8503" customFormat="1" ht="16" customHeight="1" x14ac:dyDescent="0.2"/>
    <row r="8504" customFormat="1" ht="16" customHeight="1" x14ac:dyDescent="0.2"/>
    <row r="8505" customFormat="1" ht="16" customHeight="1" x14ac:dyDescent="0.2"/>
    <row r="8506" customFormat="1" ht="16" customHeight="1" x14ac:dyDescent="0.2"/>
    <row r="8507" customFormat="1" ht="16" customHeight="1" x14ac:dyDescent="0.2"/>
    <row r="8508" customFormat="1" ht="16" customHeight="1" x14ac:dyDescent="0.2"/>
    <row r="8509" customFormat="1" ht="16" customHeight="1" x14ac:dyDescent="0.2"/>
    <row r="8510" customFormat="1" ht="16" customHeight="1" x14ac:dyDescent="0.2"/>
    <row r="8511" customFormat="1" ht="16" customHeight="1" x14ac:dyDescent="0.2"/>
    <row r="8512" customFormat="1" ht="16" customHeight="1" x14ac:dyDescent="0.2"/>
    <row r="8513" customFormat="1" ht="16" customHeight="1" x14ac:dyDescent="0.2"/>
    <row r="8514" customFormat="1" ht="16" customHeight="1" x14ac:dyDescent="0.2"/>
    <row r="8515" customFormat="1" ht="16" customHeight="1" x14ac:dyDescent="0.2"/>
    <row r="8516" customFormat="1" ht="16" customHeight="1" x14ac:dyDescent="0.2"/>
    <row r="8517" customFormat="1" ht="16" customHeight="1" x14ac:dyDescent="0.2"/>
    <row r="8518" customFormat="1" ht="16" customHeight="1" x14ac:dyDescent="0.2"/>
    <row r="8519" customFormat="1" ht="16" customHeight="1" x14ac:dyDescent="0.2"/>
    <row r="8520" customFormat="1" ht="16" customHeight="1" x14ac:dyDescent="0.2"/>
    <row r="8521" customFormat="1" ht="16" customHeight="1" x14ac:dyDescent="0.2"/>
    <row r="8522" customFormat="1" ht="16" customHeight="1" x14ac:dyDescent="0.2"/>
    <row r="8523" customFormat="1" ht="16" customHeight="1" x14ac:dyDescent="0.2"/>
    <row r="8524" customFormat="1" ht="16" customHeight="1" x14ac:dyDescent="0.2"/>
    <row r="8525" customFormat="1" ht="16" customHeight="1" x14ac:dyDescent="0.2"/>
    <row r="8526" customFormat="1" ht="16" customHeight="1" x14ac:dyDescent="0.2"/>
    <row r="8527" customFormat="1" ht="16" customHeight="1" x14ac:dyDescent="0.2"/>
    <row r="8528" customFormat="1" ht="16" customHeight="1" x14ac:dyDescent="0.2"/>
    <row r="8529" customFormat="1" ht="16" customHeight="1" x14ac:dyDescent="0.2"/>
    <row r="8530" customFormat="1" ht="16" customHeight="1" x14ac:dyDescent="0.2"/>
    <row r="8531" customFormat="1" ht="16" customHeight="1" x14ac:dyDescent="0.2"/>
    <row r="8532" customFormat="1" ht="16" customHeight="1" x14ac:dyDescent="0.2"/>
    <row r="8533" customFormat="1" ht="16" customHeight="1" x14ac:dyDescent="0.2"/>
    <row r="8534" customFormat="1" ht="16" customHeight="1" x14ac:dyDescent="0.2"/>
    <row r="8535" customFormat="1" ht="16" customHeight="1" x14ac:dyDescent="0.2"/>
    <row r="8536" customFormat="1" ht="16" customHeight="1" x14ac:dyDescent="0.2"/>
    <row r="8537" customFormat="1" ht="16" customHeight="1" x14ac:dyDescent="0.2"/>
    <row r="8538" customFormat="1" ht="16" customHeight="1" x14ac:dyDescent="0.2"/>
    <row r="8539" customFormat="1" ht="16" customHeight="1" x14ac:dyDescent="0.2"/>
    <row r="8540" customFormat="1" ht="16" customHeight="1" x14ac:dyDescent="0.2"/>
    <row r="8541" customFormat="1" ht="16" customHeight="1" x14ac:dyDescent="0.2"/>
    <row r="8542" customFormat="1" ht="16" customHeight="1" x14ac:dyDescent="0.2"/>
    <row r="8543" customFormat="1" ht="16" customHeight="1" x14ac:dyDescent="0.2"/>
    <row r="8544" customFormat="1" ht="16" customHeight="1" x14ac:dyDescent="0.2"/>
    <row r="8545" customFormat="1" ht="16" customHeight="1" x14ac:dyDescent="0.2"/>
    <row r="8546" customFormat="1" ht="16" customHeight="1" x14ac:dyDescent="0.2"/>
    <row r="8547" customFormat="1" ht="16" customHeight="1" x14ac:dyDescent="0.2"/>
    <row r="8548" customFormat="1" ht="16" customHeight="1" x14ac:dyDescent="0.2"/>
    <row r="8549" customFormat="1" ht="16" customHeight="1" x14ac:dyDescent="0.2"/>
    <row r="8550" customFormat="1" ht="16" customHeight="1" x14ac:dyDescent="0.2"/>
    <row r="8551" customFormat="1" ht="16" customHeight="1" x14ac:dyDescent="0.2"/>
    <row r="8552" customFormat="1" ht="16" customHeight="1" x14ac:dyDescent="0.2"/>
    <row r="8553" customFormat="1" ht="16" customHeight="1" x14ac:dyDescent="0.2"/>
    <row r="8554" customFormat="1" ht="16" customHeight="1" x14ac:dyDescent="0.2"/>
    <row r="8555" customFormat="1" ht="16" customHeight="1" x14ac:dyDescent="0.2"/>
    <row r="8556" customFormat="1" ht="16" customHeight="1" x14ac:dyDescent="0.2"/>
    <row r="8557" customFormat="1" ht="16" customHeight="1" x14ac:dyDescent="0.2"/>
    <row r="8558" customFormat="1" ht="16" customHeight="1" x14ac:dyDescent="0.2"/>
    <row r="8559" customFormat="1" ht="16" customHeight="1" x14ac:dyDescent="0.2"/>
    <row r="8560" customFormat="1" ht="16" customHeight="1" x14ac:dyDescent="0.2"/>
    <row r="8561" customFormat="1" ht="16" customHeight="1" x14ac:dyDescent="0.2"/>
    <row r="8562" customFormat="1" ht="16" customHeight="1" x14ac:dyDescent="0.2"/>
    <row r="8563" customFormat="1" ht="16" customHeight="1" x14ac:dyDescent="0.2"/>
    <row r="8564" customFormat="1" ht="16" customHeight="1" x14ac:dyDescent="0.2"/>
    <row r="8565" customFormat="1" ht="16" customHeight="1" x14ac:dyDescent="0.2"/>
    <row r="8566" customFormat="1" ht="16" customHeight="1" x14ac:dyDescent="0.2"/>
    <row r="8567" customFormat="1" ht="16" customHeight="1" x14ac:dyDescent="0.2"/>
    <row r="8568" customFormat="1" ht="16" customHeight="1" x14ac:dyDescent="0.2"/>
    <row r="8569" customFormat="1" ht="16" customHeight="1" x14ac:dyDescent="0.2"/>
    <row r="8570" customFormat="1" ht="16" customHeight="1" x14ac:dyDescent="0.2"/>
    <row r="8571" customFormat="1" ht="16" customHeight="1" x14ac:dyDescent="0.2"/>
    <row r="8572" customFormat="1" ht="16" customHeight="1" x14ac:dyDescent="0.2"/>
    <row r="8573" customFormat="1" ht="16" customHeight="1" x14ac:dyDescent="0.2"/>
    <row r="8574" customFormat="1" ht="16" customHeight="1" x14ac:dyDescent="0.2"/>
    <row r="8575" customFormat="1" ht="16" customHeight="1" x14ac:dyDescent="0.2"/>
    <row r="8576" customFormat="1" ht="16" customHeight="1" x14ac:dyDescent="0.2"/>
    <row r="8577" customFormat="1" ht="16" customHeight="1" x14ac:dyDescent="0.2"/>
    <row r="8578" customFormat="1" ht="16" customHeight="1" x14ac:dyDescent="0.2"/>
    <row r="8579" customFormat="1" ht="16" customHeight="1" x14ac:dyDescent="0.2"/>
    <row r="8580" customFormat="1" ht="16" customHeight="1" x14ac:dyDescent="0.2"/>
    <row r="8581" customFormat="1" ht="16" customHeight="1" x14ac:dyDescent="0.2"/>
    <row r="8582" customFormat="1" ht="16" customHeight="1" x14ac:dyDescent="0.2"/>
    <row r="8583" customFormat="1" ht="16" customHeight="1" x14ac:dyDescent="0.2"/>
    <row r="8584" customFormat="1" ht="16" customHeight="1" x14ac:dyDescent="0.2"/>
    <row r="8585" customFormat="1" ht="16" customHeight="1" x14ac:dyDescent="0.2"/>
    <row r="8586" customFormat="1" ht="16" customHeight="1" x14ac:dyDescent="0.2"/>
    <row r="8587" customFormat="1" ht="16" customHeight="1" x14ac:dyDescent="0.2"/>
    <row r="8588" customFormat="1" ht="16" customHeight="1" x14ac:dyDescent="0.2"/>
    <row r="8589" customFormat="1" ht="16" customHeight="1" x14ac:dyDescent="0.2"/>
    <row r="8590" customFormat="1" ht="16" customHeight="1" x14ac:dyDescent="0.2"/>
    <row r="8591" customFormat="1" ht="16" customHeight="1" x14ac:dyDescent="0.2"/>
    <row r="8592" customFormat="1" ht="16" customHeight="1" x14ac:dyDescent="0.2"/>
    <row r="8593" customFormat="1" ht="16" customHeight="1" x14ac:dyDescent="0.2"/>
    <row r="8594" customFormat="1" ht="16" customHeight="1" x14ac:dyDescent="0.2"/>
    <row r="8595" customFormat="1" ht="16" customHeight="1" x14ac:dyDescent="0.2"/>
    <row r="8596" customFormat="1" ht="16" customHeight="1" x14ac:dyDescent="0.2"/>
    <row r="8597" customFormat="1" ht="16" customHeight="1" x14ac:dyDescent="0.2"/>
    <row r="8598" customFormat="1" ht="16" customHeight="1" x14ac:dyDescent="0.2"/>
    <row r="8599" customFormat="1" ht="16" customHeight="1" x14ac:dyDescent="0.2"/>
    <row r="8600" customFormat="1" ht="16" customHeight="1" x14ac:dyDescent="0.2"/>
    <row r="8601" customFormat="1" ht="16" customHeight="1" x14ac:dyDescent="0.2"/>
    <row r="8602" customFormat="1" ht="16" customHeight="1" x14ac:dyDescent="0.2"/>
    <row r="8603" customFormat="1" ht="16" customHeight="1" x14ac:dyDescent="0.2"/>
    <row r="8604" customFormat="1" ht="16" customHeight="1" x14ac:dyDescent="0.2"/>
    <row r="8605" customFormat="1" ht="16" customHeight="1" x14ac:dyDescent="0.2"/>
    <row r="8606" customFormat="1" ht="16" customHeight="1" x14ac:dyDescent="0.2"/>
    <row r="8607" customFormat="1" ht="16" customHeight="1" x14ac:dyDescent="0.2"/>
    <row r="8608" customFormat="1" ht="16" customHeight="1" x14ac:dyDescent="0.2"/>
    <row r="8609" customFormat="1" ht="16" customHeight="1" x14ac:dyDescent="0.2"/>
    <row r="8610" customFormat="1" ht="16" customHeight="1" x14ac:dyDescent="0.2"/>
    <row r="8611" customFormat="1" ht="16" customHeight="1" x14ac:dyDescent="0.2"/>
    <row r="8612" customFormat="1" ht="16" customHeight="1" x14ac:dyDescent="0.2"/>
    <row r="8613" customFormat="1" ht="16" customHeight="1" x14ac:dyDescent="0.2"/>
    <row r="8614" customFormat="1" ht="16" customHeight="1" x14ac:dyDescent="0.2"/>
    <row r="8615" customFormat="1" ht="16" customHeight="1" x14ac:dyDescent="0.2"/>
    <row r="8616" customFormat="1" ht="16" customHeight="1" x14ac:dyDescent="0.2"/>
    <row r="8617" customFormat="1" ht="16" customHeight="1" x14ac:dyDescent="0.2"/>
    <row r="8618" customFormat="1" ht="16" customHeight="1" x14ac:dyDescent="0.2"/>
    <row r="8619" customFormat="1" ht="16" customHeight="1" x14ac:dyDescent="0.2"/>
    <row r="8620" customFormat="1" ht="16" customHeight="1" x14ac:dyDescent="0.2"/>
    <row r="8621" customFormat="1" ht="16" customHeight="1" x14ac:dyDescent="0.2"/>
    <row r="8622" customFormat="1" ht="16" customHeight="1" x14ac:dyDescent="0.2"/>
    <row r="8623" customFormat="1" ht="16" customHeight="1" x14ac:dyDescent="0.2"/>
    <row r="8624" customFormat="1" ht="16" customHeight="1" x14ac:dyDescent="0.2"/>
    <row r="8625" customFormat="1" ht="16" customHeight="1" x14ac:dyDescent="0.2"/>
    <row r="8626" customFormat="1" ht="16" customHeight="1" x14ac:dyDescent="0.2"/>
    <row r="8627" customFormat="1" ht="16" customHeight="1" x14ac:dyDescent="0.2"/>
    <row r="8628" customFormat="1" ht="16" customHeight="1" x14ac:dyDescent="0.2"/>
    <row r="8629" customFormat="1" ht="16" customHeight="1" x14ac:dyDescent="0.2"/>
    <row r="8630" customFormat="1" ht="16" customHeight="1" x14ac:dyDescent="0.2"/>
    <row r="8631" customFormat="1" ht="16" customHeight="1" x14ac:dyDescent="0.2"/>
    <row r="8632" customFormat="1" ht="16" customHeight="1" x14ac:dyDescent="0.2"/>
    <row r="8633" customFormat="1" ht="16" customHeight="1" x14ac:dyDescent="0.2"/>
    <row r="8634" customFormat="1" ht="16" customHeight="1" x14ac:dyDescent="0.2"/>
    <row r="8635" customFormat="1" ht="16" customHeight="1" x14ac:dyDescent="0.2"/>
    <row r="8636" customFormat="1" ht="16" customHeight="1" x14ac:dyDescent="0.2"/>
    <row r="8637" customFormat="1" ht="16" customHeight="1" x14ac:dyDescent="0.2"/>
    <row r="8638" customFormat="1" ht="16" customHeight="1" x14ac:dyDescent="0.2"/>
    <row r="8639" customFormat="1" ht="16" customHeight="1" x14ac:dyDescent="0.2"/>
    <row r="8640" customFormat="1" ht="16" customHeight="1" x14ac:dyDescent="0.2"/>
    <row r="8641" customFormat="1" ht="16" customHeight="1" x14ac:dyDescent="0.2"/>
    <row r="8642" customFormat="1" ht="16" customHeight="1" x14ac:dyDescent="0.2"/>
    <row r="8643" customFormat="1" ht="16" customHeight="1" x14ac:dyDescent="0.2"/>
    <row r="8644" customFormat="1" ht="16" customHeight="1" x14ac:dyDescent="0.2"/>
    <row r="8645" customFormat="1" ht="16" customHeight="1" x14ac:dyDescent="0.2"/>
    <row r="8646" customFormat="1" ht="16" customHeight="1" x14ac:dyDescent="0.2"/>
    <row r="8647" customFormat="1" ht="16" customHeight="1" x14ac:dyDescent="0.2"/>
    <row r="8648" customFormat="1" ht="16" customHeight="1" x14ac:dyDescent="0.2"/>
    <row r="8649" customFormat="1" ht="16" customHeight="1" x14ac:dyDescent="0.2"/>
    <row r="8650" customFormat="1" ht="16" customHeight="1" x14ac:dyDescent="0.2"/>
    <row r="8651" customFormat="1" ht="16" customHeight="1" x14ac:dyDescent="0.2"/>
    <row r="8652" customFormat="1" ht="16" customHeight="1" x14ac:dyDescent="0.2"/>
    <row r="8653" customFormat="1" ht="16" customHeight="1" x14ac:dyDescent="0.2"/>
    <row r="8654" customFormat="1" ht="16" customHeight="1" x14ac:dyDescent="0.2"/>
    <row r="8655" customFormat="1" ht="16" customHeight="1" x14ac:dyDescent="0.2"/>
    <row r="8656" customFormat="1" ht="16" customHeight="1" x14ac:dyDescent="0.2"/>
    <row r="8657" customFormat="1" ht="16" customHeight="1" x14ac:dyDescent="0.2"/>
    <row r="8658" customFormat="1" ht="16" customHeight="1" x14ac:dyDescent="0.2"/>
    <row r="8659" customFormat="1" ht="16" customHeight="1" x14ac:dyDescent="0.2"/>
    <row r="8660" customFormat="1" ht="16" customHeight="1" x14ac:dyDescent="0.2"/>
    <row r="8661" customFormat="1" ht="16" customHeight="1" x14ac:dyDescent="0.2"/>
    <row r="8662" customFormat="1" ht="16" customHeight="1" x14ac:dyDescent="0.2"/>
    <row r="8663" customFormat="1" ht="16" customHeight="1" x14ac:dyDescent="0.2"/>
    <row r="8664" customFormat="1" ht="16" customHeight="1" x14ac:dyDescent="0.2"/>
    <row r="8665" customFormat="1" ht="16" customHeight="1" x14ac:dyDescent="0.2"/>
    <row r="8666" customFormat="1" ht="16" customHeight="1" x14ac:dyDescent="0.2"/>
    <row r="8667" customFormat="1" ht="16" customHeight="1" x14ac:dyDescent="0.2"/>
    <row r="8668" customFormat="1" ht="16" customHeight="1" x14ac:dyDescent="0.2"/>
    <row r="8669" customFormat="1" ht="16" customHeight="1" x14ac:dyDescent="0.2"/>
    <row r="8670" customFormat="1" ht="16" customHeight="1" x14ac:dyDescent="0.2"/>
    <row r="8671" customFormat="1" ht="16" customHeight="1" x14ac:dyDescent="0.2"/>
    <row r="8672" customFormat="1" ht="16" customHeight="1" x14ac:dyDescent="0.2"/>
    <row r="8673" customFormat="1" ht="16" customHeight="1" x14ac:dyDescent="0.2"/>
    <row r="8674" customFormat="1" ht="16" customHeight="1" x14ac:dyDescent="0.2"/>
    <row r="8675" customFormat="1" ht="16" customHeight="1" x14ac:dyDescent="0.2"/>
    <row r="8676" customFormat="1" ht="16" customHeight="1" x14ac:dyDescent="0.2"/>
    <row r="8677" customFormat="1" ht="16" customHeight="1" x14ac:dyDescent="0.2"/>
    <row r="8678" customFormat="1" ht="16" customHeight="1" x14ac:dyDescent="0.2"/>
    <row r="8679" customFormat="1" ht="16" customHeight="1" x14ac:dyDescent="0.2"/>
    <row r="8680" customFormat="1" ht="16" customHeight="1" x14ac:dyDescent="0.2"/>
    <row r="8681" customFormat="1" ht="16" customHeight="1" x14ac:dyDescent="0.2"/>
    <row r="8682" customFormat="1" ht="16" customHeight="1" x14ac:dyDescent="0.2"/>
    <row r="8683" customFormat="1" ht="16" customHeight="1" x14ac:dyDescent="0.2"/>
    <row r="8684" customFormat="1" ht="16" customHeight="1" x14ac:dyDescent="0.2"/>
    <row r="8685" customFormat="1" ht="16" customHeight="1" x14ac:dyDescent="0.2"/>
    <row r="8686" customFormat="1" ht="16" customHeight="1" x14ac:dyDescent="0.2"/>
    <row r="8687" customFormat="1" ht="16" customHeight="1" x14ac:dyDescent="0.2"/>
    <row r="8688" customFormat="1" ht="16" customHeight="1" x14ac:dyDescent="0.2"/>
    <row r="8689" customFormat="1" ht="16" customHeight="1" x14ac:dyDescent="0.2"/>
    <row r="8690" customFormat="1" ht="16" customHeight="1" x14ac:dyDescent="0.2"/>
    <row r="8691" customFormat="1" ht="16" customHeight="1" x14ac:dyDescent="0.2"/>
    <row r="8692" customFormat="1" ht="16" customHeight="1" x14ac:dyDescent="0.2"/>
    <row r="8693" customFormat="1" ht="16" customHeight="1" x14ac:dyDescent="0.2"/>
    <row r="8694" customFormat="1" ht="16" customHeight="1" x14ac:dyDescent="0.2"/>
    <row r="8695" customFormat="1" ht="16" customHeight="1" x14ac:dyDescent="0.2"/>
    <row r="8696" customFormat="1" ht="16" customHeight="1" x14ac:dyDescent="0.2"/>
    <row r="8697" customFormat="1" ht="16" customHeight="1" x14ac:dyDescent="0.2"/>
    <row r="8698" customFormat="1" ht="16" customHeight="1" x14ac:dyDescent="0.2"/>
    <row r="8699" customFormat="1" ht="16" customHeight="1" x14ac:dyDescent="0.2"/>
    <row r="8700" customFormat="1" ht="16" customHeight="1" x14ac:dyDescent="0.2"/>
    <row r="8701" customFormat="1" ht="16" customHeight="1" x14ac:dyDescent="0.2"/>
    <row r="8702" customFormat="1" ht="16" customHeight="1" x14ac:dyDescent="0.2"/>
    <row r="8703" customFormat="1" ht="16" customHeight="1" x14ac:dyDescent="0.2"/>
    <row r="8704" customFormat="1" ht="16" customHeight="1" x14ac:dyDescent="0.2"/>
    <row r="8705" customFormat="1" ht="16" customHeight="1" x14ac:dyDescent="0.2"/>
    <row r="8706" customFormat="1" ht="16" customHeight="1" x14ac:dyDescent="0.2"/>
    <row r="8707" customFormat="1" ht="16" customHeight="1" x14ac:dyDescent="0.2"/>
    <row r="8708" customFormat="1" ht="16" customHeight="1" x14ac:dyDescent="0.2"/>
    <row r="8709" customFormat="1" ht="16" customHeight="1" x14ac:dyDescent="0.2"/>
    <row r="8710" customFormat="1" ht="16" customHeight="1" x14ac:dyDescent="0.2"/>
    <row r="8711" customFormat="1" ht="16" customHeight="1" x14ac:dyDescent="0.2"/>
    <row r="8712" customFormat="1" ht="16" customHeight="1" x14ac:dyDescent="0.2"/>
    <row r="8713" customFormat="1" ht="16" customHeight="1" x14ac:dyDescent="0.2"/>
    <row r="8714" customFormat="1" ht="16" customHeight="1" x14ac:dyDescent="0.2"/>
    <row r="8715" customFormat="1" ht="16" customHeight="1" x14ac:dyDescent="0.2"/>
    <row r="8716" customFormat="1" ht="16" customHeight="1" x14ac:dyDescent="0.2"/>
    <row r="8717" customFormat="1" ht="16" customHeight="1" x14ac:dyDescent="0.2"/>
    <row r="8718" customFormat="1" ht="16" customHeight="1" x14ac:dyDescent="0.2"/>
    <row r="8719" customFormat="1" ht="16" customHeight="1" x14ac:dyDescent="0.2"/>
    <row r="8720" customFormat="1" ht="16" customHeight="1" x14ac:dyDescent="0.2"/>
    <row r="8721" customFormat="1" ht="16" customHeight="1" x14ac:dyDescent="0.2"/>
    <row r="8722" customFormat="1" ht="16" customHeight="1" x14ac:dyDescent="0.2"/>
    <row r="8723" customFormat="1" ht="16" customHeight="1" x14ac:dyDescent="0.2"/>
    <row r="8724" customFormat="1" ht="16" customHeight="1" x14ac:dyDescent="0.2"/>
    <row r="8725" customFormat="1" ht="16" customHeight="1" x14ac:dyDescent="0.2"/>
    <row r="8726" customFormat="1" ht="16" customHeight="1" x14ac:dyDescent="0.2"/>
    <row r="8727" customFormat="1" ht="16" customHeight="1" x14ac:dyDescent="0.2"/>
    <row r="8728" customFormat="1" ht="16" customHeight="1" x14ac:dyDescent="0.2"/>
    <row r="8729" customFormat="1" ht="16" customHeight="1" x14ac:dyDescent="0.2"/>
    <row r="8730" customFormat="1" ht="16" customHeight="1" x14ac:dyDescent="0.2"/>
    <row r="8731" customFormat="1" ht="16" customHeight="1" x14ac:dyDescent="0.2"/>
    <row r="8732" customFormat="1" ht="16" customHeight="1" x14ac:dyDescent="0.2"/>
    <row r="8733" customFormat="1" ht="16" customHeight="1" x14ac:dyDescent="0.2"/>
    <row r="8734" customFormat="1" ht="16" customHeight="1" x14ac:dyDescent="0.2"/>
    <row r="8735" customFormat="1" ht="16" customHeight="1" x14ac:dyDescent="0.2"/>
    <row r="8736" customFormat="1" ht="16" customHeight="1" x14ac:dyDescent="0.2"/>
    <row r="8737" customFormat="1" ht="16" customHeight="1" x14ac:dyDescent="0.2"/>
    <row r="8738" customFormat="1" ht="16" customHeight="1" x14ac:dyDescent="0.2"/>
    <row r="8739" customFormat="1" ht="16" customHeight="1" x14ac:dyDescent="0.2"/>
    <row r="8740" customFormat="1" ht="16" customHeight="1" x14ac:dyDescent="0.2"/>
    <row r="8741" customFormat="1" ht="16" customHeight="1" x14ac:dyDescent="0.2"/>
    <row r="8742" customFormat="1" ht="16" customHeight="1" x14ac:dyDescent="0.2"/>
    <row r="8743" customFormat="1" ht="16" customHeight="1" x14ac:dyDescent="0.2"/>
    <row r="8744" customFormat="1" ht="16" customHeight="1" x14ac:dyDescent="0.2"/>
    <row r="8745" customFormat="1" ht="16" customHeight="1" x14ac:dyDescent="0.2"/>
    <row r="8746" customFormat="1" ht="16" customHeight="1" x14ac:dyDescent="0.2"/>
    <row r="8747" customFormat="1" ht="16" customHeight="1" x14ac:dyDescent="0.2"/>
    <row r="8748" customFormat="1" ht="16" customHeight="1" x14ac:dyDescent="0.2"/>
    <row r="8749" customFormat="1" ht="16" customHeight="1" x14ac:dyDescent="0.2"/>
    <row r="8750" customFormat="1" ht="16" customHeight="1" x14ac:dyDescent="0.2"/>
    <row r="8751" customFormat="1" ht="16" customHeight="1" x14ac:dyDescent="0.2"/>
    <row r="8752" customFormat="1" ht="16" customHeight="1" x14ac:dyDescent="0.2"/>
    <row r="8753" customFormat="1" ht="16" customHeight="1" x14ac:dyDescent="0.2"/>
    <row r="8754" customFormat="1" ht="16" customHeight="1" x14ac:dyDescent="0.2"/>
    <row r="8755" customFormat="1" ht="16" customHeight="1" x14ac:dyDescent="0.2"/>
    <row r="8756" customFormat="1" ht="16" customHeight="1" x14ac:dyDescent="0.2"/>
    <row r="8757" customFormat="1" ht="16" customHeight="1" x14ac:dyDescent="0.2"/>
    <row r="8758" customFormat="1" ht="16" customHeight="1" x14ac:dyDescent="0.2"/>
    <row r="8759" customFormat="1" ht="16" customHeight="1" x14ac:dyDescent="0.2"/>
    <row r="8760" customFormat="1" ht="16" customHeight="1" x14ac:dyDescent="0.2"/>
    <row r="8761" customFormat="1" ht="16" customHeight="1" x14ac:dyDescent="0.2"/>
    <row r="8762" customFormat="1" ht="16" customHeight="1" x14ac:dyDescent="0.2"/>
    <row r="8763" customFormat="1" ht="16" customHeight="1" x14ac:dyDescent="0.2"/>
    <row r="8764" customFormat="1" ht="16" customHeight="1" x14ac:dyDescent="0.2"/>
    <row r="8765" customFormat="1" ht="16" customHeight="1" x14ac:dyDescent="0.2"/>
    <row r="8766" customFormat="1" ht="16" customHeight="1" x14ac:dyDescent="0.2"/>
    <row r="8767" customFormat="1" ht="16" customHeight="1" x14ac:dyDescent="0.2"/>
    <row r="8768" customFormat="1" ht="16" customHeight="1" x14ac:dyDescent="0.2"/>
    <row r="8769" customFormat="1" ht="16" customHeight="1" x14ac:dyDescent="0.2"/>
    <row r="8770" customFormat="1" ht="16" customHeight="1" x14ac:dyDescent="0.2"/>
    <row r="8771" customFormat="1" ht="16" customHeight="1" x14ac:dyDescent="0.2"/>
    <row r="8772" customFormat="1" ht="16" customHeight="1" x14ac:dyDescent="0.2"/>
    <row r="8773" customFormat="1" ht="16" customHeight="1" x14ac:dyDescent="0.2"/>
    <row r="8774" customFormat="1" ht="16" customHeight="1" x14ac:dyDescent="0.2"/>
    <row r="8775" customFormat="1" ht="16" customHeight="1" x14ac:dyDescent="0.2"/>
    <row r="8776" customFormat="1" ht="16" customHeight="1" x14ac:dyDescent="0.2"/>
    <row r="8777" customFormat="1" ht="16" customHeight="1" x14ac:dyDescent="0.2"/>
    <row r="8778" customFormat="1" ht="16" customHeight="1" x14ac:dyDescent="0.2"/>
    <row r="8779" customFormat="1" ht="16" customHeight="1" x14ac:dyDescent="0.2"/>
    <row r="8780" customFormat="1" ht="16" customHeight="1" x14ac:dyDescent="0.2"/>
    <row r="8781" customFormat="1" ht="16" customHeight="1" x14ac:dyDescent="0.2"/>
    <row r="8782" customFormat="1" ht="16" customHeight="1" x14ac:dyDescent="0.2"/>
    <row r="8783" customFormat="1" ht="16" customHeight="1" x14ac:dyDescent="0.2"/>
    <row r="8784" customFormat="1" ht="16" customHeight="1" x14ac:dyDescent="0.2"/>
    <row r="8785" customFormat="1" ht="16" customHeight="1" x14ac:dyDescent="0.2"/>
    <row r="8786" customFormat="1" ht="16" customHeight="1" x14ac:dyDescent="0.2"/>
    <row r="8787" customFormat="1" ht="16" customHeight="1" x14ac:dyDescent="0.2"/>
    <row r="8788" customFormat="1" ht="16" customHeight="1" x14ac:dyDescent="0.2"/>
    <row r="8789" customFormat="1" ht="16" customHeight="1" x14ac:dyDescent="0.2"/>
    <row r="8790" customFormat="1" ht="16" customHeight="1" x14ac:dyDescent="0.2"/>
    <row r="8791" customFormat="1" ht="16" customHeight="1" x14ac:dyDescent="0.2"/>
    <row r="8792" customFormat="1" ht="16" customHeight="1" x14ac:dyDescent="0.2"/>
    <row r="8793" customFormat="1" ht="16" customHeight="1" x14ac:dyDescent="0.2"/>
    <row r="8794" customFormat="1" ht="16" customHeight="1" x14ac:dyDescent="0.2"/>
    <row r="8795" customFormat="1" ht="16" customHeight="1" x14ac:dyDescent="0.2"/>
    <row r="8796" customFormat="1" ht="16" customHeight="1" x14ac:dyDescent="0.2"/>
    <row r="8797" customFormat="1" ht="16" customHeight="1" x14ac:dyDescent="0.2"/>
    <row r="8798" customFormat="1" ht="16" customHeight="1" x14ac:dyDescent="0.2"/>
    <row r="8799" customFormat="1" ht="16" customHeight="1" x14ac:dyDescent="0.2"/>
    <row r="8800" customFormat="1" ht="16" customHeight="1" x14ac:dyDescent="0.2"/>
    <row r="8801" customFormat="1" ht="16" customHeight="1" x14ac:dyDescent="0.2"/>
    <row r="8802" customFormat="1" ht="16" customHeight="1" x14ac:dyDescent="0.2"/>
    <row r="8803" customFormat="1" ht="16" customHeight="1" x14ac:dyDescent="0.2"/>
    <row r="8804" customFormat="1" ht="16" customHeight="1" x14ac:dyDescent="0.2"/>
    <row r="8805" customFormat="1" ht="16" customHeight="1" x14ac:dyDescent="0.2"/>
    <row r="8806" customFormat="1" ht="16" customHeight="1" x14ac:dyDescent="0.2"/>
    <row r="8807" customFormat="1" ht="16" customHeight="1" x14ac:dyDescent="0.2"/>
    <row r="8808" customFormat="1" ht="16" customHeight="1" x14ac:dyDescent="0.2"/>
    <row r="8809" customFormat="1" ht="16" customHeight="1" x14ac:dyDescent="0.2"/>
    <row r="8810" customFormat="1" ht="16" customHeight="1" x14ac:dyDescent="0.2"/>
    <row r="8811" customFormat="1" ht="16" customHeight="1" x14ac:dyDescent="0.2"/>
    <row r="8812" customFormat="1" ht="16" customHeight="1" x14ac:dyDescent="0.2"/>
    <row r="8813" customFormat="1" ht="16" customHeight="1" x14ac:dyDescent="0.2"/>
    <row r="8814" customFormat="1" ht="16" customHeight="1" x14ac:dyDescent="0.2"/>
    <row r="8815" customFormat="1" ht="16" customHeight="1" x14ac:dyDescent="0.2"/>
    <row r="8816" customFormat="1" ht="16" customHeight="1" x14ac:dyDescent="0.2"/>
    <row r="8817" customFormat="1" ht="16" customHeight="1" x14ac:dyDescent="0.2"/>
    <row r="8818" customFormat="1" ht="16" customHeight="1" x14ac:dyDescent="0.2"/>
    <row r="8819" customFormat="1" ht="16" customHeight="1" x14ac:dyDescent="0.2"/>
    <row r="8820" customFormat="1" ht="16" customHeight="1" x14ac:dyDescent="0.2"/>
    <row r="8821" customFormat="1" ht="16" customHeight="1" x14ac:dyDescent="0.2"/>
    <row r="8822" customFormat="1" ht="16" customHeight="1" x14ac:dyDescent="0.2"/>
    <row r="8823" customFormat="1" ht="16" customHeight="1" x14ac:dyDescent="0.2"/>
    <row r="8824" customFormat="1" ht="16" customHeight="1" x14ac:dyDescent="0.2"/>
    <row r="8825" customFormat="1" ht="16" customHeight="1" x14ac:dyDescent="0.2"/>
    <row r="8826" customFormat="1" ht="16" customHeight="1" x14ac:dyDescent="0.2"/>
    <row r="8827" customFormat="1" ht="16" customHeight="1" x14ac:dyDescent="0.2"/>
    <row r="8828" customFormat="1" ht="16" customHeight="1" x14ac:dyDescent="0.2"/>
    <row r="8829" customFormat="1" ht="16" customHeight="1" x14ac:dyDescent="0.2"/>
    <row r="8830" customFormat="1" ht="16" customHeight="1" x14ac:dyDescent="0.2"/>
    <row r="8831" customFormat="1" ht="16" customHeight="1" x14ac:dyDescent="0.2"/>
    <row r="8832" customFormat="1" ht="16" customHeight="1" x14ac:dyDescent="0.2"/>
    <row r="8833" customFormat="1" ht="16" customHeight="1" x14ac:dyDescent="0.2"/>
    <row r="8834" customFormat="1" ht="16" customHeight="1" x14ac:dyDescent="0.2"/>
    <row r="8835" customFormat="1" ht="16" customHeight="1" x14ac:dyDescent="0.2"/>
    <row r="8836" customFormat="1" ht="16" customHeight="1" x14ac:dyDescent="0.2"/>
    <row r="8837" customFormat="1" ht="16" customHeight="1" x14ac:dyDescent="0.2"/>
    <row r="8838" customFormat="1" ht="16" customHeight="1" x14ac:dyDescent="0.2"/>
    <row r="8839" customFormat="1" ht="16" customHeight="1" x14ac:dyDescent="0.2"/>
    <row r="8840" customFormat="1" ht="16" customHeight="1" x14ac:dyDescent="0.2"/>
    <row r="8841" customFormat="1" ht="16" customHeight="1" x14ac:dyDescent="0.2"/>
    <row r="8842" customFormat="1" ht="16" customHeight="1" x14ac:dyDescent="0.2"/>
    <row r="8843" customFormat="1" ht="16" customHeight="1" x14ac:dyDescent="0.2"/>
    <row r="8844" customFormat="1" ht="16" customHeight="1" x14ac:dyDescent="0.2"/>
    <row r="8845" customFormat="1" ht="16" customHeight="1" x14ac:dyDescent="0.2"/>
    <row r="8846" customFormat="1" ht="16" customHeight="1" x14ac:dyDescent="0.2"/>
    <row r="8847" customFormat="1" ht="16" customHeight="1" x14ac:dyDescent="0.2"/>
    <row r="8848" customFormat="1" ht="16" customHeight="1" x14ac:dyDescent="0.2"/>
    <row r="8849" customFormat="1" ht="16" customHeight="1" x14ac:dyDescent="0.2"/>
    <row r="8850" customFormat="1" ht="16" customHeight="1" x14ac:dyDescent="0.2"/>
    <row r="8851" customFormat="1" ht="16" customHeight="1" x14ac:dyDescent="0.2"/>
    <row r="8852" customFormat="1" ht="16" customHeight="1" x14ac:dyDescent="0.2"/>
    <row r="8853" customFormat="1" ht="16" customHeight="1" x14ac:dyDescent="0.2"/>
    <row r="8854" customFormat="1" ht="16" customHeight="1" x14ac:dyDescent="0.2"/>
    <row r="8855" customFormat="1" ht="16" customHeight="1" x14ac:dyDescent="0.2"/>
    <row r="8856" customFormat="1" ht="16" customHeight="1" x14ac:dyDescent="0.2"/>
    <row r="8857" customFormat="1" ht="16" customHeight="1" x14ac:dyDescent="0.2"/>
    <row r="8858" customFormat="1" ht="16" customHeight="1" x14ac:dyDescent="0.2"/>
    <row r="8859" customFormat="1" ht="16" customHeight="1" x14ac:dyDescent="0.2"/>
    <row r="8860" customFormat="1" ht="16" customHeight="1" x14ac:dyDescent="0.2"/>
    <row r="8861" customFormat="1" ht="16" customHeight="1" x14ac:dyDescent="0.2"/>
    <row r="8862" customFormat="1" ht="16" customHeight="1" x14ac:dyDescent="0.2"/>
    <row r="8863" customFormat="1" ht="16" customHeight="1" x14ac:dyDescent="0.2"/>
    <row r="8864" customFormat="1" ht="16" customHeight="1" x14ac:dyDescent="0.2"/>
    <row r="8865" customFormat="1" ht="16" customHeight="1" x14ac:dyDescent="0.2"/>
    <row r="8866" customFormat="1" ht="16" customHeight="1" x14ac:dyDescent="0.2"/>
    <row r="8867" customFormat="1" ht="16" customHeight="1" x14ac:dyDescent="0.2"/>
    <row r="8868" customFormat="1" ht="16" customHeight="1" x14ac:dyDescent="0.2"/>
    <row r="8869" customFormat="1" ht="16" customHeight="1" x14ac:dyDescent="0.2"/>
    <row r="8870" customFormat="1" ht="16" customHeight="1" x14ac:dyDescent="0.2"/>
    <row r="8871" customFormat="1" ht="16" customHeight="1" x14ac:dyDescent="0.2"/>
    <row r="8872" customFormat="1" ht="16" customHeight="1" x14ac:dyDescent="0.2"/>
    <row r="8873" customFormat="1" ht="16" customHeight="1" x14ac:dyDescent="0.2"/>
    <row r="8874" customFormat="1" ht="16" customHeight="1" x14ac:dyDescent="0.2"/>
    <row r="8875" customFormat="1" ht="16" customHeight="1" x14ac:dyDescent="0.2"/>
    <row r="8876" customFormat="1" ht="16" customHeight="1" x14ac:dyDescent="0.2"/>
    <row r="8877" customFormat="1" ht="16" customHeight="1" x14ac:dyDescent="0.2"/>
    <row r="8878" customFormat="1" ht="16" customHeight="1" x14ac:dyDescent="0.2"/>
    <row r="8879" customFormat="1" ht="16" customHeight="1" x14ac:dyDescent="0.2"/>
    <row r="8880" customFormat="1" ht="16" customHeight="1" x14ac:dyDescent="0.2"/>
    <row r="8881" customFormat="1" ht="16" customHeight="1" x14ac:dyDescent="0.2"/>
    <row r="8882" customFormat="1" ht="16" customHeight="1" x14ac:dyDescent="0.2"/>
    <row r="8883" customFormat="1" ht="16" customHeight="1" x14ac:dyDescent="0.2"/>
    <row r="8884" customFormat="1" ht="16" customHeight="1" x14ac:dyDescent="0.2"/>
    <row r="8885" customFormat="1" ht="16" customHeight="1" x14ac:dyDescent="0.2"/>
    <row r="8886" customFormat="1" ht="16" customHeight="1" x14ac:dyDescent="0.2"/>
    <row r="8887" customFormat="1" ht="16" customHeight="1" x14ac:dyDescent="0.2"/>
    <row r="8888" customFormat="1" ht="16" customHeight="1" x14ac:dyDescent="0.2"/>
    <row r="8889" customFormat="1" ht="16" customHeight="1" x14ac:dyDescent="0.2"/>
    <row r="8890" customFormat="1" ht="16" customHeight="1" x14ac:dyDescent="0.2"/>
    <row r="8891" customFormat="1" ht="16" customHeight="1" x14ac:dyDescent="0.2"/>
    <row r="8892" customFormat="1" ht="16" customHeight="1" x14ac:dyDescent="0.2"/>
    <row r="8893" customFormat="1" ht="16" customHeight="1" x14ac:dyDescent="0.2"/>
    <row r="8894" customFormat="1" ht="16" customHeight="1" x14ac:dyDescent="0.2"/>
    <row r="8895" customFormat="1" ht="16" customHeight="1" x14ac:dyDescent="0.2"/>
    <row r="8896" customFormat="1" ht="16" customHeight="1" x14ac:dyDescent="0.2"/>
    <row r="8897" customFormat="1" ht="16" customHeight="1" x14ac:dyDescent="0.2"/>
    <row r="8898" customFormat="1" ht="16" customHeight="1" x14ac:dyDescent="0.2"/>
    <row r="8899" customFormat="1" ht="16" customHeight="1" x14ac:dyDescent="0.2"/>
    <row r="8900" customFormat="1" ht="16" customHeight="1" x14ac:dyDescent="0.2"/>
    <row r="8901" customFormat="1" ht="16" customHeight="1" x14ac:dyDescent="0.2"/>
    <row r="8902" customFormat="1" ht="16" customHeight="1" x14ac:dyDescent="0.2"/>
    <row r="8903" customFormat="1" ht="16" customHeight="1" x14ac:dyDescent="0.2"/>
    <row r="8904" customFormat="1" ht="16" customHeight="1" x14ac:dyDescent="0.2"/>
    <row r="8905" customFormat="1" ht="16" customHeight="1" x14ac:dyDescent="0.2"/>
    <row r="8906" customFormat="1" ht="16" customHeight="1" x14ac:dyDescent="0.2"/>
    <row r="8907" customFormat="1" ht="16" customHeight="1" x14ac:dyDescent="0.2"/>
    <row r="8908" customFormat="1" ht="16" customHeight="1" x14ac:dyDescent="0.2"/>
    <row r="8909" customFormat="1" ht="16" customHeight="1" x14ac:dyDescent="0.2"/>
    <row r="8910" customFormat="1" ht="16" customHeight="1" x14ac:dyDescent="0.2"/>
    <row r="8911" customFormat="1" ht="16" customHeight="1" x14ac:dyDescent="0.2"/>
    <row r="8912" customFormat="1" ht="16" customHeight="1" x14ac:dyDescent="0.2"/>
    <row r="8913" customFormat="1" ht="16" customHeight="1" x14ac:dyDescent="0.2"/>
    <row r="8914" customFormat="1" ht="16" customHeight="1" x14ac:dyDescent="0.2"/>
    <row r="8915" customFormat="1" ht="16" customHeight="1" x14ac:dyDescent="0.2"/>
    <row r="8916" customFormat="1" ht="16" customHeight="1" x14ac:dyDescent="0.2"/>
    <row r="8917" customFormat="1" ht="16" customHeight="1" x14ac:dyDescent="0.2"/>
    <row r="8918" customFormat="1" ht="16" customHeight="1" x14ac:dyDescent="0.2"/>
    <row r="8919" customFormat="1" ht="16" customHeight="1" x14ac:dyDescent="0.2"/>
    <row r="8920" customFormat="1" ht="16" customHeight="1" x14ac:dyDescent="0.2"/>
    <row r="8921" customFormat="1" ht="16" customHeight="1" x14ac:dyDescent="0.2"/>
    <row r="8922" customFormat="1" ht="16" customHeight="1" x14ac:dyDescent="0.2"/>
    <row r="8923" customFormat="1" ht="16" customHeight="1" x14ac:dyDescent="0.2"/>
    <row r="8924" customFormat="1" ht="16" customHeight="1" x14ac:dyDescent="0.2"/>
    <row r="8925" customFormat="1" ht="16" customHeight="1" x14ac:dyDescent="0.2"/>
    <row r="8926" customFormat="1" ht="16" customHeight="1" x14ac:dyDescent="0.2"/>
    <row r="8927" customFormat="1" ht="16" customHeight="1" x14ac:dyDescent="0.2"/>
    <row r="8928" customFormat="1" ht="16" customHeight="1" x14ac:dyDescent="0.2"/>
    <row r="8929" customFormat="1" ht="16" customHeight="1" x14ac:dyDescent="0.2"/>
    <row r="8930" customFormat="1" ht="16" customHeight="1" x14ac:dyDescent="0.2"/>
    <row r="8931" customFormat="1" ht="16" customHeight="1" x14ac:dyDescent="0.2"/>
    <row r="8932" customFormat="1" ht="16" customHeight="1" x14ac:dyDescent="0.2"/>
    <row r="8933" customFormat="1" ht="16" customHeight="1" x14ac:dyDescent="0.2"/>
    <row r="8934" customFormat="1" ht="16" customHeight="1" x14ac:dyDescent="0.2"/>
    <row r="8935" customFormat="1" ht="16" customHeight="1" x14ac:dyDescent="0.2"/>
    <row r="8936" customFormat="1" ht="16" customHeight="1" x14ac:dyDescent="0.2"/>
    <row r="8937" customFormat="1" ht="16" customHeight="1" x14ac:dyDescent="0.2"/>
    <row r="8938" customFormat="1" ht="16" customHeight="1" x14ac:dyDescent="0.2"/>
    <row r="8939" customFormat="1" ht="16" customHeight="1" x14ac:dyDescent="0.2"/>
    <row r="8940" customFormat="1" ht="16" customHeight="1" x14ac:dyDescent="0.2"/>
    <row r="8941" customFormat="1" ht="16" customHeight="1" x14ac:dyDescent="0.2"/>
    <row r="8942" customFormat="1" ht="16" customHeight="1" x14ac:dyDescent="0.2"/>
    <row r="8943" customFormat="1" ht="16" customHeight="1" x14ac:dyDescent="0.2"/>
    <row r="8944" customFormat="1" ht="16" customHeight="1" x14ac:dyDescent="0.2"/>
    <row r="8945" customFormat="1" ht="16" customHeight="1" x14ac:dyDescent="0.2"/>
    <row r="8946" customFormat="1" ht="16" customHeight="1" x14ac:dyDescent="0.2"/>
    <row r="8947" customFormat="1" ht="16" customHeight="1" x14ac:dyDescent="0.2"/>
    <row r="8948" customFormat="1" ht="16" customHeight="1" x14ac:dyDescent="0.2"/>
    <row r="8949" customFormat="1" ht="16" customHeight="1" x14ac:dyDescent="0.2"/>
    <row r="8950" customFormat="1" ht="16" customHeight="1" x14ac:dyDescent="0.2"/>
    <row r="8951" customFormat="1" ht="16" customHeight="1" x14ac:dyDescent="0.2"/>
    <row r="8952" customFormat="1" ht="16" customHeight="1" x14ac:dyDescent="0.2"/>
    <row r="8953" customFormat="1" ht="16" customHeight="1" x14ac:dyDescent="0.2"/>
    <row r="8954" customFormat="1" ht="16" customHeight="1" x14ac:dyDescent="0.2"/>
    <row r="8955" customFormat="1" ht="16" customHeight="1" x14ac:dyDescent="0.2"/>
    <row r="8956" customFormat="1" ht="16" customHeight="1" x14ac:dyDescent="0.2"/>
    <row r="8957" customFormat="1" ht="16" customHeight="1" x14ac:dyDescent="0.2"/>
    <row r="8958" customFormat="1" ht="16" customHeight="1" x14ac:dyDescent="0.2"/>
    <row r="8959" customFormat="1" ht="16" customHeight="1" x14ac:dyDescent="0.2"/>
    <row r="8960" customFormat="1" ht="16" customHeight="1" x14ac:dyDescent="0.2"/>
    <row r="8961" customFormat="1" ht="16" customHeight="1" x14ac:dyDescent="0.2"/>
    <row r="8962" customFormat="1" ht="16" customHeight="1" x14ac:dyDescent="0.2"/>
    <row r="8963" customFormat="1" ht="16" customHeight="1" x14ac:dyDescent="0.2"/>
    <row r="8964" customFormat="1" ht="16" customHeight="1" x14ac:dyDescent="0.2"/>
    <row r="8965" customFormat="1" ht="16" customHeight="1" x14ac:dyDescent="0.2"/>
    <row r="8966" customFormat="1" ht="16" customHeight="1" x14ac:dyDescent="0.2"/>
    <row r="8967" customFormat="1" ht="16" customHeight="1" x14ac:dyDescent="0.2"/>
    <row r="8968" customFormat="1" ht="16" customHeight="1" x14ac:dyDescent="0.2"/>
    <row r="8969" customFormat="1" ht="16" customHeight="1" x14ac:dyDescent="0.2"/>
    <row r="8970" customFormat="1" ht="16" customHeight="1" x14ac:dyDescent="0.2"/>
    <row r="8971" customFormat="1" ht="16" customHeight="1" x14ac:dyDescent="0.2"/>
    <row r="8972" customFormat="1" ht="16" customHeight="1" x14ac:dyDescent="0.2"/>
    <row r="8973" customFormat="1" ht="16" customHeight="1" x14ac:dyDescent="0.2"/>
    <row r="8974" customFormat="1" ht="16" customHeight="1" x14ac:dyDescent="0.2"/>
    <row r="8975" customFormat="1" ht="16" customHeight="1" x14ac:dyDescent="0.2"/>
    <row r="8976" customFormat="1" ht="16" customHeight="1" x14ac:dyDescent="0.2"/>
    <row r="8977" customFormat="1" ht="16" customHeight="1" x14ac:dyDescent="0.2"/>
    <row r="8978" customFormat="1" ht="16" customHeight="1" x14ac:dyDescent="0.2"/>
    <row r="8979" customFormat="1" ht="16" customHeight="1" x14ac:dyDescent="0.2"/>
    <row r="8980" customFormat="1" ht="16" customHeight="1" x14ac:dyDescent="0.2"/>
    <row r="8981" customFormat="1" ht="16" customHeight="1" x14ac:dyDescent="0.2"/>
    <row r="8982" customFormat="1" ht="16" customHeight="1" x14ac:dyDescent="0.2"/>
    <row r="8983" customFormat="1" ht="16" customHeight="1" x14ac:dyDescent="0.2"/>
    <row r="8984" customFormat="1" ht="16" customHeight="1" x14ac:dyDescent="0.2"/>
    <row r="8985" customFormat="1" ht="16" customHeight="1" x14ac:dyDescent="0.2"/>
    <row r="8986" customFormat="1" ht="16" customHeight="1" x14ac:dyDescent="0.2"/>
    <row r="8987" customFormat="1" ht="16" customHeight="1" x14ac:dyDescent="0.2"/>
    <row r="8988" customFormat="1" ht="16" customHeight="1" x14ac:dyDescent="0.2"/>
    <row r="8989" customFormat="1" ht="16" customHeight="1" x14ac:dyDescent="0.2"/>
    <row r="8990" customFormat="1" ht="16" customHeight="1" x14ac:dyDescent="0.2"/>
    <row r="8991" customFormat="1" ht="16" customHeight="1" x14ac:dyDescent="0.2"/>
    <row r="8992" customFormat="1" ht="16" customHeight="1" x14ac:dyDescent="0.2"/>
    <row r="8993" customFormat="1" ht="16" customHeight="1" x14ac:dyDescent="0.2"/>
    <row r="8994" customFormat="1" ht="16" customHeight="1" x14ac:dyDescent="0.2"/>
    <row r="8995" customFormat="1" ht="16" customHeight="1" x14ac:dyDescent="0.2"/>
    <row r="8996" customFormat="1" ht="16" customHeight="1" x14ac:dyDescent="0.2"/>
    <row r="8997" customFormat="1" ht="16" customHeight="1" x14ac:dyDescent="0.2"/>
    <row r="8998" customFormat="1" ht="16" customHeight="1" x14ac:dyDescent="0.2"/>
    <row r="8999" customFormat="1" ht="16" customHeight="1" x14ac:dyDescent="0.2"/>
    <row r="9000" customFormat="1" ht="16" customHeight="1" x14ac:dyDescent="0.2"/>
    <row r="9001" customFormat="1" ht="16" customHeight="1" x14ac:dyDescent="0.2"/>
    <row r="9002" customFormat="1" ht="16" customHeight="1" x14ac:dyDescent="0.2"/>
    <row r="9003" customFormat="1" ht="16" customHeight="1" x14ac:dyDescent="0.2"/>
    <row r="9004" customFormat="1" ht="16" customHeight="1" x14ac:dyDescent="0.2"/>
    <row r="9005" customFormat="1" ht="16" customHeight="1" x14ac:dyDescent="0.2"/>
    <row r="9006" customFormat="1" ht="16" customHeight="1" x14ac:dyDescent="0.2"/>
    <row r="9007" customFormat="1" ht="16" customHeight="1" x14ac:dyDescent="0.2"/>
    <row r="9008" customFormat="1" ht="16" customHeight="1" x14ac:dyDescent="0.2"/>
    <row r="9009" customFormat="1" ht="16" customHeight="1" x14ac:dyDescent="0.2"/>
    <row r="9010" customFormat="1" ht="16" customHeight="1" x14ac:dyDescent="0.2"/>
    <row r="9011" customFormat="1" ht="16" customHeight="1" x14ac:dyDescent="0.2"/>
    <row r="9012" customFormat="1" ht="16" customHeight="1" x14ac:dyDescent="0.2"/>
    <row r="9013" customFormat="1" ht="16" customHeight="1" x14ac:dyDescent="0.2"/>
    <row r="9014" customFormat="1" ht="16" customHeight="1" x14ac:dyDescent="0.2"/>
    <row r="9015" customFormat="1" ht="16" customHeight="1" x14ac:dyDescent="0.2"/>
    <row r="9016" customFormat="1" ht="16" customHeight="1" x14ac:dyDescent="0.2"/>
    <row r="9017" customFormat="1" ht="16" customHeight="1" x14ac:dyDescent="0.2"/>
    <row r="9018" customFormat="1" ht="16" customHeight="1" x14ac:dyDescent="0.2"/>
    <row r="9019" customFormat="1" ht="16" customHeight="1" x14ac:dyDescent="0.2"/>
    <row r="9020" customFormat="1" ht="16" customHeight="1" x14ac:dyDescent="0.2"/>
    <row r="9021" customFormat="1" ht="16" customHeight="1" x14ac:dyDescent="0.2"/>
    <row r="9022" customFormat="1" ht="16" customHeight="1" x14ac:dyDescent="0.2"/>
    <row r="9023" customFormat="1" ht="16" customHeight="1" x14ac:dyDescent="0.2"/>
    <row r="9024" customFormat="1" ht="16" customHeight="1" x14ac:dyDescent="0.2"/>
    <row r="9025" customFormat="1" ht="16" customHeight="1" x14ac:dyDescent="0.2"/>
    <row r="9026" customFormat="1" ht="16" customHeight="1" x14ac:dyDescent="0.2"/>
    <row r="9027" customFormat="1" ht="16" customHeight="1" x14ac:dyDescent="0.2"/>
    <row r="9028" customFormat="1" ht="16" customHeight="1" x14ac:dyDescent="0.2"/>
    <row r="9029" customFormat="1" ht="16" customHeight="1" x14ac:dyDescent="0.2"/>
    <row r="9030" customFormat="1" ht="16" customHeight="1" x14ac:dyDescent="0.2"/>
    <row r="9031" customFormat="1" ht="16" customHeight="1" x14ac:dyDescent="0.2"/>
    <row r="9032" customFormat="1" ht="16" customHeight="1" x14ac:dyDescent="0.2"/>
    <row r="9033" customFormat="1" ht="16" customHeight="1" x14ac:dyDescent="0.2"/>
    <row r="9034" customFormat="1" ht="16" customHeight="1" x14ac:dyDescent="0.2"/>
    <row r="9035" customFormat="1" ht="16" customHeight="1" x14ac:dyDescent="0.2"/>
    <row r="9036" customFormat="1" ht="16" customHeight="1" x14ac:dyDescent="0.2"/>
    <row r="9037" customFormat="1" ht="16" customHeight="1" x14ac:dyDescent="0.2"/>
    <row r="9038" customFormat="1" ht="16" customHeight="1" x14ac:dyDescent="0.2"/>
    <row r="9039" customFormat="1" ht="16" customHeight="1" x14ac:dyDescent="0.2"/>
    <row r="9040" customFormat="1" ht="16" customHeight="1" x14ac:dyDescent="0.2"/>
    <row r="9041" customFormat="1" ht="16" customHeight="1" x14ac:dyDescent="0.2"/>
    <row r="9042" customFormat="1" ht="16" customHeight="1" x14ac:dyDescent="0.2"/>
    <row r="9043" customFormat="1" ht="16" customHeight="1" x14ac:dyDescent="0.2"/>
    <row r="9044" customFormat="1" ht="16" customHeight="1" x14ac:dyDescent="0.2"/>
    <row r="9045" customFormat="1" ht="16" customHeight="1" x14ac:dyDescent="0.2"/>
    <row r="9046" customFormat="1" ht="16" customHeight="1" x14ac:dyDescent="0.2"/>
    <row r="9047" customFormat="1" ht="16" customHeight="1" x14ac:dyDescent="0.2"/>
    <row r="9048" customFormat="1" ht="16" customHeight="1" x14ac:dyDescent="0.2"/>
    <row r="9049" customFormat="1" ht="16" customHeight="1" x14ac:dyDescent="0.2"/>
    <row r="9050" customFormat="1" ht="16" customHeight="1" x14ac:dyDescent="0.2"/>
    <row r="9051" customFormat="1" ht="16" customHeight="1" x14ac:dyDescent="0.2"/>
    <row r="9052" customFormat="1" ht="16" customHeight="1" x14ac:dyDescent="0.2"/>
    <row r="9053" customFormat="1" ht="16" customHeight="1" x14ac:dyDescent="0.2"/>
    <row r="9054" customFormat="1" ht="16" customHeight="1" x14ac:dyDescent="0.2"/>
    <row r="9055" customFormat="1" ht="16" customHeight="1" x14ac:dyDescent="0.2"/>
    <row r="9056" customFormat="1" ht="16" customHeight="1" x14ac:dyDescent="0.2"/>
    <row r="9057" customFormat="1" ht="16" customHeight="1" x14ac:dyDescent="0.2"/>
    <row r="9058" customFormat="1" ht="16" customHeight="1" x14ac:dyDescent="0.2"/>
    <row r="9059" customFormat="1" ht="16" customHeight="1" x14ac:dyDescent="0.2"/>
    <row r="9060" customFormat="1" ht="16" customHeight="1" x14ac:dyDescent="0.2"/>
    <row r="9061" customFormat="1" ht="16" customHeight="1" x14ac:dyDescent="0.2"/>
    <row r="9062" customFormat="1" ht="16" customHeight="1" x14ac:dyDescent="0.2"/>
    <row r="9063" customFormat="1" ht="16" customHeight="1" x14ac:dyDescent="0.2"/>
    <row r="9064" customFormat="1" ht="16" customHeight="1" x14ac:dyDescent="0.2"/>
    <row r="9065" customFormat="1" ht="16" customHeight="1" x14ac:dyDescent="0.2"/>
    <row r="9066" customFormat="1" ht="16" customHeight="1" x14ac:dyDescent="0.2"/>
    <row r="9067" customFormat="1" ht="16" customHeight="1" x14ac:dyDescent="0.2"/>
    <row r="9068" customFormat="1" ht="16" customHeight="1" x14ac:dyDescent="0.2"/>
    <row r="9069" customFormat="1" ht="16" customHeight="1" x14ac:dyDescent="0.2"/>
    <row r="9070" customFormat="1" ht="16" customHeight="1" x14ac:dyDescent="0.2"/>
    <row r="9071" customFormat="1" ht="16" customHeight="1" x14ac:dyDescent="0.2"/>
    <row r="9072" customFormat="1" ht="16" customHeight="1" x14ac:dyDescent="0.2"/>
    <row r="9073" customFormat="1" ht="16" customHeight="1" x14ac:dyDescent="0.2"/>
    <row r="9074" customFormat="1" ht="16" customHeight="1" x14ac:dyDescent="0.2"/>
    <row r="9075" customFormat="1" ht="16" customHeight="1" x14ac:dyDescent="0.2"/>
    <row r="9076" customFormat="1" ht="16" customHeight="1" x14ac:dyDescent="0.2"/>
    <row r="9077" customFormat="1" ht="16" customHeight="1" x14ac:dyDescent="0.2"/>
    <row r="9078" customFormat="1" ht="16" customHeight="1" x14ac:dyDescent="0.2"/>
    <row r="9079" customFormat="1" ht="16" customHeight="1" x14ac:dyDescent="0.2"/>
    <row r="9080" customFormat="1" ht="16" customHeight="1" x14ac:dyDescent="0.2"/>
    <row r="9081" customFormat="1" ht="16" customHeight="1" x14ac:dyDescent="0.2"/>
    <row r="9082" customFormat="1" ht="16" customHeight="1" x14ac:dyDescent="0.2"/>
    <row r="9083" customFormat="1" ht="16" customHeight="1" x14ac:dyDescent="0.2"/>
    <row r="9084" customFormat="1" ht="16" customHeight="1" x14ac:dyDescent="0.2"/>
    <row r="9085" customFormat="1" ht="16" customHeight="1" x14ac:dyDescent="0.2"/>
    <row r="9086" customFormat="1" ht="16" customHeight="1" x14ac:dyDescent="0.2"/>
    <row r="9087" customFormat="1" ht="16" customHeight="1" x14ac:dyDescent="0.2"/>
    <row r="9088" customFormat="1" ht="16" customHeight="1" x14ac:dyDescent="0.2"/>
    <row r="9089" customFormat="1" ht="16" customHeight="1" x14ac:dyDescent="0.2"/>
    <row r="9090" customFormat="1" ht="16" customHeight="1" x14ac:dyDescent="0.2"/>
    <row r="9091" customFormat="1" ht="16" customHeight="1" x14ac:dyDescent="0.2"/>
    <row r="9092" customFormat="1" ht="16" customHeight="1" x14ac:dyDescent="0.2"/>
    <row r="9093" customFormat="1" ht="16" customHeight="1" x14ac:dyDescent="0.2"/>
    <row r="9094" customFormat="1" ht="16" customHeight="1" x14ac:dyDescent="0.2"/>
    <row r="9095" customFormat="1" ht="16" customHeight="1" x14ac:dyDescent="0.2"/>
    <row r="9096" customFormat="1" ht="16" customHeight="1" x14ac:dyDescent="0.2"/>
    <row r="9097" customFormat="1" ht="16" customHeight="1" x14ac:dyDescent="0.2"/>
    <row r="9098" customFormat="1" ht="16" customHeight="1" x14ac:dyDescent="0.2"/>
    <row r="9099" customFormat="1" ht="16" customHeight="1" x14ac:dyDescent="0.2"/>
    <row r="9100" customFormat="1" ht="16" customHeight="1" x14ac:dyDescent="0.2"/>
    <row r="9101" customFormat="1" ht="16" customHeight="1" x14ac:dyDescent="0.2"/>
    <row r="9102" customFormat="1" ht="16" customHeight="1" x14ac:dyDescent="0.2"/>
    <row r="9103" customFormat="1" ht="16" customHeight="1" x14ac:dyDescent="0.2"/>
    <row r="9104" customFormat="1" ht="16" customHeight="1" x14ac:dyDescent="0.2"/>
    <row r="9105" customFormat="1" ht="16" customHeight="1" x14ac:dyDescent="0.2"/>
    <row r="9106" customFormat="1" ht="16" customHeight="1" x14ac:dyDescent="0.2"/>
    <row r="9107" customFormat="1" ht="16" customHeight="1" x14ac:dyDescent="0.2"/>
    <row r="9108" customFormat="1" ht="16" customHeight="1" x14ac:dyDescent="0.2"/>
    <row r="9109" customFormat="1" ht="16" customHeight="1" x14ac:dyDescent="0.2"/>
    <row r="9110" customFormat="1" ht="16" customHeight="1" x14ac:dyDescent="0.2"/>
    <row r="9111" customFormat="1" ht="16" customHeight="1" x14ac:dyDescent="0.2"/>
    <row r="9112" customFormat="1" ht="16" customHeight="1" x14ac:dyDescent="0.2"/>
    <row r="9113" customFormat="1" ht="16" customHeight="1" x14ac:dyDescent="0.2"/>
    <row r="9114" customFormat="1" ht="16" customHeight="1" x14ac:dyDescent="0.2"/>
    <row r="9115" customFormat="1" ht="16" customHeight="1" x14ac:dyDescent="0.2"/>
    <row r="9116" customFormat="1" ht="16" customHeight="1" x14ac:dyDescent="0.2"/>
    <row r="9117" customFormat="1" ht="16" customHeight="1" x14ac:dyDescent="0.2"/>
    <row r="9118" customFormat="1" ht="16" customHeight="1" x14ac:dyDescent="0.2"/>
    <row r="9119" customFormat="1" ht="16" customHeight="1" x14ac:dyDescent="0.2"/>
    <row r="9120" customFormat="1" ht="16" customHeight="1" x14ac:dyDescent="0.2"/>
    <row r="9121" customFormat="1" ht="16" customHeight="1" x14ac:dyDescent="0.2"/>
    <row r="9122" customFormat="1" ht="16" customHeight="1" x14ac:dyDescent="0.2"/>
    <row r="9123" customFormat="1" ht="16" customHeight="1" x14ac:dyDescent="0.2"/>
    <row r="9124" customFormat="1" ht="16" customHeight="1" x14ac:dyDescent="0.2"/>
    <row r="9125" customFormat="1" ht="16" customHeight="1" x14ac:dyDescent="0.2"/>
    <row r="9126" customFormat="1" ht="16" customHeight="1" x14ac:dyDescent="0.2"/>
    <row r="9127" customFormat="1" ht="16" customHeight="1" x14ac:dyDescent="0.2"/>
    <row r="9128" customFormat="1" ht="16" customHeight="1" x14ac:dyDescent="0.2"/>
    <row r="9129" customFormat="1" ht="16" customHeight="1" x14ac:dyDescent="0.2"/>
    <row r="9130" customFormat="1" ht="16" customHeight="1" x14ac:dyDescent="0.2"/>
    <row r="9131" customFormat="1" ht="16" customHeight="1" x14ac:dyDescent="0.2"/>
    <row r="9132" customFormat="1" ht="16" customHeight="1" x14ac:dyDescent="0.2"/>
    <row r="9133" customFormat="1" ht="16" customHeight="1" x14ac:dyDescent="0.2"/>
    <row r="9134" customFormat="1" ht="16" customHeight="1" x14ac:dyDescent="0.2"/>
    <row r="9135" customFormat="1" ht="16" customHeight="1" x14ac:dyDescent="0.2"/>
    <row r="9136" customFormat="1" ht="16" customHeight="1" x14ac:dyDescent="0.2"/>
    <row r="9137" customFormat="1" ht="16" customHeight="1" x14ac:dyDescent="0.2"/>
    <row r="9138" customFormat="1" ht="16" customHeight="1" x14ac:dyDescent="0.2"/>
    <row r="9139" customFormat="1" ht="16" customHeight="1" x14ac:dyDescent="0.2"/>
    <row r="9140" customFormat="1" ht="16" customHeight="1" x14ac:dyDescent="0.2"/>
    <row r="9141" customFormat="1" ht="16" customHeight="1" x14ac:dyDescent="0.2"/>
    <row r="9142" customFormat="1" ht="16" customHeight="1" x14ac:dyDescent="0.2"/>
    <row r="9143" customFormat="1" ht="16" customHeight="1" x14ac:dyDescent="0.2"/>
    <row r="9144" customFormat="1" ht="16" customHeight="1" x14ac:dyDescent="0.2"/>
    <row r="9145" customFormat="1" ht="16" customHeight="1" x14ac:dyDescent="0.2"/>
    <row r="9146" customFormat="1" ht="16" customHeight="1" x14ac:dyDescent="0.2"/>
    <row r="9147" customFormat="1" ht="16" customHeight="1" x14ac:dyDescent="0.2"/>
    <row r="9148" customFormat="1" ht="16" customHeight="1" x14ac:dyDescent="0.2"/>
    <row r="9149" customFormat="1" ht="16" customHeight="1" x14ac:dyDescent="0.2"/>
    <row r="9150" customFormat="1" ht="16" customHeight="1" x14ac:dyDescent="0.2"/>
    <row r="9151" customFormat="1" ht="16" customHeight="1" x14ac:dyDescent="0.2"/>
    <row r="9152" customFormat="1" ht="16" customHeight="1" x14ac:dyDescent="0.2"/>
    <row r="9153" customFormat="1" ht="16" customHeight="1" x14ac:dyDescent="0.2"/>
    <row r="9154" customFormat="1" ht="16" customHeight="1" x14ac:dyDescent="0.2"/>
    <row r="9155" customFormat="1" ht="16" customHeight="1" x14ac:dyDescent="0.2"/>
    <row r="9156" customFormat="1" ht="16" customHeight="1" x14ac:dyDescent="0.2"/>
    <row r="9157" customFormat="1" ht="16" customHeight="1" x14ac:dyDescent="0.2"/>
    <row r="9158" customFormat="1" ht="16" customHeight="1" x14ac:dyDescent="0.2"/>
    <row r="9159" customFormat="1" ht="16" customHeight="1" x14ac:dyDescent="0.2"/>
    <row r="9160" customFormat="1" ht="16" customHeight="1" x14ac:dyDescent="0.2"/>
    <row r="9161" customFormat="1" ht="16" customHeight="1" x14ac:dyDescent="0.2"/>
    <row r="9162" customFormat="1" ht="16" customHeight="1" x14ac:dyDescent="0.2"/>
    <row r="9163" customFormat="1" ht="16" customHeight="1" x14ac:dyDescent="0.2"/>
    <row r="9164" customFormat="1" ht="16" customHeight="1" x14ac:dyDescent="0.2"/>
    <row r="9165" customFormat="1" ht="16" customHeight="1" x14ac:dyDescent="0.2"/>
    <row r="9166" customFormat="1" ht="16" customHeight="1" x14ac:dyDescent="0.2"/>
    <row r="9167" customFormat="1" ht="16" customHeight="1" x14ac:dyDescent="0.2"/>
    <row r="9168" customFormat="1" ht="16" customHeight="1" x14ac:dyDescent="0.2"/>
    <row r="9169" customFormat="1" ht="16" customHeight="1" x14ac:dyDescent="0.2"/>
    <row r="9170" customFormat="1" ht="16" customHeight="1" x14ac:dyDescent="0.2"/>
    <row r="9171" customFormat="1" ht="16" customHeight="1" x14ac:dyDescent="0.2"/>
    <row r="9172" customFormat="1" ht="16" customHeight="1" x14ac:dyDescent="0.2"/>
    <row r="9173" customFormat="1" ht="16" customHeight="1" x14ac:dyDescent="0.2"/>
    <row r="9174" customFormat="1" ht="16" customHeight="1" x14ac:dyDescent="0.2"/>
    <row r="9175" customFormat="1" ht="16" customHeight="1" x14ac:dyDescent="0.2"/>
    <row r="9176" customFormat="1" ht="16" customHeight="1" x14ac:dyDescent="0.2"/>
    <row r="9177" customFormat="1" ht="16" customHeight="1" x14ac:dyDescent="0.2"/>
    <row r="9178" customFormat="1" ht="16" customHeight="1" x14ac:dyDescent="0.2"/>
    <row r="9179" customFormat="1" ht="16" customHeight="1" x14ac:dyDescent="0.2"/>
    <row r="9180" customFormat="1" ht="16" customHeight="1" x14ac:dyDescent="0.2"/>
    <row r="9181" customFormat="1" ht="16" customHeight="1" x14ac:dyDescent="0.2"/>
    <row r="9182" customFormat="1" ht="16" customHeight="1" x14ac:dyDescent="0.2"/>
    <row r="9183" customFormat="1" ht="16" customHeight="1" x14ac:dyDescent="0.2"/>
    <row r="9184" customFormat="1" ht="16" customHeight="1" x14ac:dyDescent="0.2"/>
    <row r="9185" customFormat="1" ht="16" customHeight="1" x14ac:dyDescent="0.2"/>
    <row r="9186" customFormat="1" ht="16" customHeight="1" x14ac:dyDescent="0.2"/>
    <row r="9187" customFormat="1" ht="16" customHeight="1" x14ac:dyDescent="0.2"/>
    <row r="9188" customFormat="1" ht="16" customHeight="1" x14ac:dyDescent="0.2"/>
    <row r="9189" customFormat="1" ht="16" customHeight="1" x14ac:dyDescent="0.2"/>
    <row r="9190" customFormat="1" ht="16" customHeight="1" x14ac:dyDescent="0.2"/>
    <row r="9191" customFormat="1" ht="16" customHeight="1" x14ac:dyDescent="0.2"/>
    <row r="9192" customFormat="1" ht="16" customHeight="1" x14ac:dyDescent="0.2"/>
    <row r="9193" customFormat="1" ht="16" customHeight="1" x14ac:dyDescent="0.2"/>
    <row r="9194" customFormat="1" ht="16" customHeight="1" x14ac:dyDescent="0.2"/>
    <row r="9195" customFormat="1" ht="16" customHeight="1" x14ac:dyDescent="0.2"/>
    <row r="9196" customFormat="1" ht="16" customHeight="1" x14ac:dyDescent="0.2"/>
    <row r="9197" customFormat="1" ht="16" customHeight="1" x14ac:dyDescent="0.2"/>
    <row r="9198" customFormat="1" ht="16" customHeight="1" x14ac:dyDescent="0.2"/>
    <row r="9199" customFormat="1" ht="16" customHeight="1" x14ac:dyDescent="0.2"/>
    <row r="9200" customFormat="1" ht="16" customHeight="1" x14ac:dyDescent="0.2"/>
    <row r="9201" customFormat="1" ht="16" customHeight="1" x14ac:dyDescent="0.2"/>
    <row r="9202" customFormat="1" ht="16" customHeight="1" x14ac:dyDescent="0.2"/>
    <row r="9203" customFormat="1" ht="16" customHeight="1" x14ac:dyDescent="0.2"/>
    <row r="9204" customFormat="1" ht="16" customHeight="1" x14ac:dyDescent="0.2"/>
    <row r="9205" customFormat="1" ht="16" customHeight="1" x14ac:dyDescent="0.2"/>
    <row r="9206" customFormat="1" ht="16" customHeight="1" x14ac:dyDescent="0.2"/>
    <row r="9207" customFormat="1" ht="16" customHeight="1" x14ac:dyDescent="0.2"/>
    <row r="9208" customFormat="1" ht="16" customHeight="1" x14ac:dyDescent="0.2"/>
    <row r="9209" customFormat="1" ht="16" customHeight="1" x14ac:dyDescent="0.2"/>
    <row r="9210" customFormat="1" ht="16" customHeight="1" x14ac:dyDescent="0.2"/>
    <row r="9211" customFormat="1" ht="16" customHeight="1" x14ac:dyDescent="0.2"/>
    <row r="9212" customFormat="1" ht="16" customHeight="1" x14ac:dyDescent="0.2"/>
    <row r="9213" customFormat="1" ht="16" customHeight="1" x14ac:dyDescent="0.2"/>
    <row r="9214" customFormat="1" ht="16" customHeight="1" x14ac:dyDescent="0.2"/>
    <row r="9215" customFormat="1" ht="16" customHeight="1" x14ac:dyDescent="0.2"/>
    <row r="9216" customFormat="1" ht="16" customHeight="1" x14ac:dyDescent="0.2"/>
    <row r="9217" customFormat="1" ht="16" customHeight="1" x14ac:dyDescent="0.2"/>
    <row r="9218" customFormat="1" ht="16" customHeight="1" x14ac:dyDescent="0.2"/>
    <row r="9219" customFormat="1" ht="16" customHeight="1" x14ac:dyDescent="0.2"/>
    <row r="9220" customFormat="1" ht="16" customHeight="1" x14ac:dyDescent="0.2"/>
    <row r="9221" customFormat="1" ht="16" customHeight="1" x14ac:dyDescent="0.2"/>
    <row r="9222" customFormat="1" ht="16" customHeight="1" x14ac:dyDescent="0.2"/>
    <row r="9223" customFormat="1" ht="16" customHeight="1" x14ac:dyDescent="0.2"/>
    <row r="9224" customFormat="1" ht="16" customHeight="1" x14ac:dyDescent="0.2"/>
    <row r="9225" customFormat="1" ht="16" customHeight="1" x14ac:dyDescent="0.2"/>
    <row r="9226" customFormat="1" ht="16" customHeight="1" x14ac:dyDescent="0.2"/>
    <row r="9227" customFormat="1" ht="16" customHeight="1" x14ac:dyDescent="0.2"/>
    <row r="9228" customFormat="1" ht="16" customHeight="1" x14ac:dyDescent="0.2"/>
    <row r="9229" customFormat="1" ht="16" customHeight="1" x14ac:dyDescent="0.2"/>
    <row r="9230" customFormat="1" ht="16" customHeight="1" x14ac:dyDescent="0.2"/>
    <row r="9231" customFormat="1" ht="16" customHeight="1" x14ac:dyDescent="0.2"/>
    <row r="9232" customFormat="1" ht="16" customHeight="1" x14ac:dyDescent="0.2"/>
    <row r="9233" customFormat="1" ht="16" customHeight="1" x14ac:dyDescent="0.2"/>
    <row r="9234" customFormat="1" ht="16" customHeight="1" x14ac:dyDescent="0.2"/>
    <row r="9235" customFormat="1" ht="16" customHeight="1" x14ac:dyDescent="0.2"/>
    <row r="9236" customFormat="1" ht="16" customHeight="1" x14ac:dyDescent="0.2"/>
    <row r="9237" customFormat="1" ht="16" customHeight="1" x14ac:dyDescent="0.2"/>
    <row r="9238" customFormat="1" ht="16" customHeight="1" x14ac:dyDescent="0.2"/>
    <row r="9239" customFormat="1" ht="16" customHeight="1" x14ac:dyDescent="0.2"/>
    <row r="9240" customFormat="1" ht="16" customHeight="1" x14ac:dyDescent="0.2"/>
    <row r="9241" customFormat="1" ht="16" customHeight="1" x14ac:dyDescent="0.2"/>
    <row r="9242" customFormat="1" ht="16" customHeight="1" x14ac:dyDescent="0.2"/>
    <row r="9243" customFormat="1" ht="16" customHeight="1" x14ac:dyDescent="0.2"/>
    <row r="9244" customFormat="1" ht="16" customHeight="1" x14ac:dyDescent="0.2"/>
    <row r="9245" customFormat="1" ht="16" customHeight="1" x14ac:dyDescent="0.2"/>
    <row r="9246" customFormat="1" ht="16" customHeight="1" x14ac:dyDescent="0.2"/>
    <row r="9247" customFormat="1" ht="16" customHeight="1" x14ac:dyDescent="0.2"/>
    <row r="9248" customFormat="1" ht="16" customHeight="1" x14ac:dyDescent="0.2"/>
    <row r="9249" customFormat="1" ht="16" customHeight="1" x14ac:dyDescent="0.2"/>
    <row r="9250" customFormat="1" ht="16" customHeight="1" x14ac:dyDescent="0.2"/>
    <row r="9251" customFormat="1" ht="16" customHeight="1" x14ac:dyDescent="0.2"/>
    <row r="9252" customFormat="1" ht="16" customHeight="1" x14ac:dyDescent="0.2"/>
    <row r="9253" customFormat="1" ht="16" customHeight="1" x14ac:dyDescent="0.2"/>
    <row r="9254" customFormat="1" ht="16" customHeight="1" x14ac:dyDescent="0.2"/>
    <row r="9255" customFormat="1" ht="16" customHeight="1" x14ac:dyDescent="0.2"/>
    <row r="9256" customFormat="1" ht="16" customHeight="1" x14ac:dyDescent="0.2"/>
    <row r="9257" customFormat="1" ht="16" customHeight="1" x14ac:dyDescent="0.2"/>
    <row r="9258" customFormat="1" ht="16" customHeight="1" x14ac:dyDescent="0.2"/>
    <row r="9259" customFormat="1" ht="16" customHeight="1" x14ac:dyDescent="0.2"/>
    <row r="9260" customFormat="1" ht="16" customHeight="1" x14ac:dyDescent="0.2"/>
    <row r="9261" customFormat="1" ht="16" customHeight="1" x14ac:dyDescent="0.2"/>
    <row r="9262" customFormat="1" ht="16" customHeight="1" x14ac:dyDescent="0.2"/>
    <row r="9263" customFormat="1" ht="16" customHeight="1" x14ac:dyDescent="0.2"/>
    <row r="9264" customFormat="1" ht="16" customHeight="1" x14ac:dyDescent="0.2"/>
    <row r="9265" customFormat="1" ht="16" customHeight="1" x14ac:dyDescent="0.2"/>
    <row r="9266" customFormat="1" ht="16" customHeight="1" x14ac:dyDescent="0.2"/>
    <row r="9267" customFormat="1" ht="16" customHeight="1" x14ac:dyDescent="0.2"/>
    <row r="9268" customFormat="1" ht="16" customHeight="1" x14ac:dyDescent="0.2"/>
    <row r="9269" customFormat="1" ht="16" customHeight="1" x14ac:dyDescent="0.2"/>
    <row r="9270" customFormat="1" ht="16" customHeight="1" x14ac:dyDescent="0.2"/>
    <row r="9271" customFormat="1" ht="16" customHeight="1" x14ac:dyDescent="0.2"/>
    <row r="9272" customFormat="1" ht="16" customHeight="1" x14ac:dyDescent="0.2"/>
    <row r="9273" customFormat="1" ht="16" customHeight="1" x14ac:dyDescent="0.2"/>
    <row r="9274" customFormat="1" ht="16" customHeight="1" x14ac:dyDescent="0.2"/>
    <row r="9275" customFormat="1" ht="16" customHeight="1" x14ac:dyDescent="0.2"/>
    <row r="9276" customFormat="1" ht="16" customHeight="1" x14ac:dyDescent="0.2"/>
    <row r="9277" customFormat="1" ht="16" customHeight="1" x14ac:dyDescent="0.2"/>
    <row r="9278" customFormat="1" ht="16" customHeight="1" x14ac:dyDescent="0.2"/>
    <row r="9279" customFormat="1" ht="16" customHeight="1" x14ac:dyDescent="0.2"/>
    <row r="9280" customFormat="1" ht="16" customHeight="1" x14ac:dyDescent="0.2"/>
    <row r="9281" customFormat="1" ht="16" customHeight="1" x14ac:dyDescent="0.2"/>
    <row r="9282" customFormat="1" ht="16" customHeight="1" x14ac:dyDescent="0.2"/>
    <row r="9283" customFormat="1" ht="16" customHeight="1" x14ac:dyDescent="0.2"/>
    <row r="9284" customFormat="1" ht="16" customHeight="1" x14ac:dyDescent="0.2"/>
    <row r="9285" customFormat="1" ht="16" customHeight="1" x14ac:dyDescent="0.2"/>
    <row r="9286" customFormat="1" ht="16" customHeight="1" x14ac:dyDescent="0.2"/>
    <row r="9287" customFormat="1" ht="16" customHeight="1" x14ac:dyDescent="0.2"/>
    <row r="9288" customFormat="1" ht="16" customHeight="1" x14ac:dyDescent="0.2"/>
    <row r="9289" customFormat="1" ht="16" customHeight="1" x14ac:dyDescent="0.2"/>
    <row r="9290" customFormat="1" ht="16" customHeight="1" x14ac:dyDescent="0.2"/>
    <row r="9291" customFormat="1" ht="16" customHeight="1" x14ac:dyDescent="0.2"/>
    <row r="9292" customFormat="1" ht="16" customHeight="1" x14ac:dyDescent="0.2"/>
    <row r="9293" customFormat="1" ht="16" customHeight="1" x14ac:dyDescent="0.2"/>
    <row r="9294" customFormat="1" ht="16" customHeight="1" x14ac:dyDescent="0.2"/>
    <row r="9295" customFormat="1" ht="16" customHeight="1" x14ac:dyDescent="0.2"/>
    <row r="9296" customFormat="1" ht="16" customHeight="1" x14ac:dyDescent="0.2"/>
    <row r="9297" customFormat="1" ht="16" customHeight="1" x14ac:dyDescent="0.2"/>
    <row r="9298" customFormat="1" ht="16" customHeight="1" x14ac:dyDescent="0.2"/>
    <row r="9299" customFormat="1" ht="16" customHeight="1" x14ac:dyDescent="0.2"/>
    <row r="9300" customFormat="1" ht="16" customHeight="1" x14ac:dyDescent="0.2"/>
    <row r="9301" customFormat="1" ht="16" customHeight="1" x14ac:dyDescent="0.2"/>
    <row r="9302" customFormat="1" ht="16" customHeight="1" x14ac:dyDescent="0.2"/>
    <row r="9303" customFormat="1" ht="16" customHeight="1" x14ac:dyDescent="0.2"/>
    <row r="9304" customFormat="1" ht="16" customHeight="1" x14ac:dyDescent="0.2"/>
    <row r="9305" customFormat="1" ht="16" customHeight="1" x14ac:dyDescent="0.2"/>
    <row r="9306" customFormat="1" ht="16" customHeight="1" x14ac:dyDescent="0.2"/>
    <row r="9307" customFormat="1" ht="16" customHeight="1" x14ac:dyDescent="0.2"/>
    <row r="9308" customFormat="1" ht="16" customHeight="1" x14ac:dyDescent="0.2"/>
    <row r="9309" customFormat="1" ht="16" customHeight="1" x14ac:dyDescent="0.2"/>
    <row r="9310" customFormat="1" ht="16" customHeight="1" x14ac:dyDescent="0.2"/>
    <row r="9311" customFormat="1" ht="16" customHeight="1" x14ac:dyDescent="0.2"/>
    <row r="9312" customFormat="1" ht="16" customHeight="1" x14ac:dyDescent="0.2"/>
    <row r="9313" customFormat="1" ht="16" customHeight="1" x14ac:dyDescent="0.2"/>
    <row r="9314" customFormat="1" ht="16" customHeight="1" x14ac:dyDescent="0.2"/>
    <row r="9315" customFormat="1" ht="16" customHeight="1" x14ac:dyDescent="0.2"/>
    <row r="9316" customFormat="1" ht="16" customHeight="1" x14ac:dyDescent="0.2"/>
    <row r="9317" customFormat="1" ht="16" customHeight="1" x14ac:dyDescent="0.2"/>
    <row r="9318" customFormat="1" ht="16" customHeight="1" x14ac:dyDescent="0.2"/>
    <row r="9319" customFormat="1" ht="16" customHeight="1" x14ac:dyDescent="0.2"/>
    <row r="9320" customFormat="1" ht="16" customHeight="1" x14ac:dyDescent="0.2"/>
    <row r="9321" customFormat="1" ht="16" customHeight="1" x14ac:dyDescent="0.2"/>
    <row r="9322" customFormat="1" ht="16" customHeight="1" x14ac:dyDescent="0.2"/>
    <row r="9323" customFormat="1" ht="16" customHeight="1" x14ac:dyDescent="0.2"/>
    <row r="9324" customFormat="1" ht="16" customHeight="1" x14ac:dyDescent="0.2"/>
    <row r="9325" customFormat="1" ht="16" customHeight="1" x14ac:dyDescent="0.2"/>
    <row r="9326" customFormat="1" ht="16" customHeight="1" x14ac:dyDescent="0.2"/>
    <row r="9327" customFormat="1" ht="16" customHeight="1" x14ac:dyDescent="0.2"/>
    <row r="9328" customFormat="1" ht="16" customHeight="1" x14ac:dyDescent="0.2"/>
    <row r="9329" customFormat="1" ht="16" customHeight="1" x14ac:dyDescent="0.2"/>
    <row r="9330" customFormat="1" ht="16" customHeight="1" x14ac:dyDescent="0.2"/>
    <row r="9331" customFormat="1" ht="16" customHeight="1" x14ac:dyDescent="0.2"/>
    <row r="9332" customFormat="1" ht="16" customHeight="1" x14ac:dyDescent="0.2"/>
    <row r="9333" customFormat="1" ht="16" customHeight="1" x14ac:dyDescent="0.2"/>
    <row r="9334" customFormat="1" ht="16" customHeight="1" x14ac:dyDescent="0.2"/>
    <row r="9335" customFormat="1" ht="16" customHeight="1" x14ac:dyDescent="0.2"/>
    <row r="9336" customFormat="1" ht="16" customHeight="1" x14ac:dyDescent="0.2"/>
    <row r="9337" customFormat="1" ht="16" customHeight="1" x14ac:dyDescent="0.2"/>
    <row r="9338" customFormat="1" ht="16" customHeight="1" x14ac:dyDescent="0.2"/>
    <row r="9339" customFormat="1" ht="16" customHeight="1" x14ac:dyDescent="0.2"/>
    <row r="9340" customFormat="1" ht="16" customHeight="1" x14ac:dyDescent="0.2"/>
    <row r="9341" customFormat="1" ht="16" customHeight="1" x14ac:dyDescent="0.2"/>
    <row r="9342" customFormat="1" ht="16" customHeight="1" x14ac:dyDescent="0.2"/>
    <row r="9343" customFormat="1" ht="16" customHeight="1" x14ac:dyDescent="0.2"/>
    <row r="9344" customFormat="1" ht="16" customHeight="1" x14ac:dyDescent="0.2"/>
    <row r="9345" customFormat="1" ht="16" customHeight="1" x14ac:dyDescent="0.2"/>
    <row r="9346" customFormat="1" ht="16" customHeight="1" x14ac:dyDescent="0.2"/>
    <row r="9347" customFormat="1" ht="16" customHeight="1" x14ac:dyDescent="0.2"/>
    <row r="9348" customFormat="1" ht="16" customHeight="1" x14ac:dyDescent="0.2"/>
    <row r="9349" customFormat="1" ht="16" customHeight="1" x14ac:dyDescent="0.2"/>
    <row r="9350" customFormat="1" ht="16" customHeight="1" x14ac:dyDescent="0.2"/>
    <row r="9351" customFormat="1" ht="16" customHeight="1" x14ac:dyDescent="0.2"/>
    <row r="9352" customFormat="1" ht="16" customHeight="1" x14ac:dyDescent="0.2"/>
    <row r="9353" customFormat="1" ht="16" customHeight="1" x14ac:dyDescent="0.2"/>
    <row r="9354" customFormat="1" ht="16" customHeight="1" x14ac:dyDescent="0.2"/>
    <row r="9355" customFormat="1" ht="16" customHeight="1" x14ac:dyDescent="0.2"/>
    <row r="9356" customFormat="1" ht="16" customHeight="1" x14ac:dyDescent="0.2"/>
    <row r="9357" customFormat="1" ht="16" customHeight="1" x14ac:dyDescent="0.2"/>
    <row r="9358" customFormat="1" ht="16" customHeight="1" x14ac:dyDescent="0.2"/>
    <row r="9359" customFormat="1" ht="16" customHeight="1" x14ac:dyDescent="0.2"/>
    <row r="9360" customFormat="1" ht="16" customHeight="1" x14ac:dyDescent="0.2"/>
    <row r="9361" customFormat="1" ht="16" customHeight="1" x14ac:dyDescent="0.2"/>
    <row r="9362" customFormat="1" ht="16" customHeight="1" x14ac:dyDescent="0.2"/>
    <row r="9363" customFormat="1" ht="16" customHeight="1" x14ac:dyDescent="0.2"/>
    <row r="9364" customFormat="1" ht="16" customHeight="1" x14ac:dyDescent="0.2"/>
    <row r="9365" customFormat="1" ht="16" customHeight="1" x14ac:dyDescent="0.2"/>
    <row r="9366" customFormat="1" ht="16" customHeight="1" x14ac:dyDescent="0.2"/>
    <row r="9367" customFormat="1" ht="16" customHeight="1" x14ac:dyDescent="0.2"/>
    <row r="9368" customFormat="1" ht="16" customHeight="1" x14ac:dyDescent="0.2"/>
    <row r="9369" customFormat="1" ht="16" customHeight="1" x14ac:dyDescent="0.2"/>
    <row r="9370" customFormat="1" ht="16" customHeight="1" x14ac:dyDescent="0.2"/>
    <row r="9371" customFormat="1" ht="16" customHeight="1" x14ac:dyDescent="0.2"/>
    <row r="9372" customFormat="1" ht="16" customHeight="1" x14ac:dyDescent="0.2"/>
    <row r="9373" customFormat="1" ht="16" customHeight="1" x14ac:dyDescent="0.2"/>
    <row r="9374" customFormat="1" ht="16" customHeight="1" x14ac:dyDescent="0.2"/>
    <row r="9375" customFormat="1" ht="16" customHeight="1" x14ac:dyDescent="0.2"/>
    <row r="9376" customFormat="1" ht="16" customHeight="1" x14ac:dyDescent="0.2"/>
    <row r="9377" customFormat="1" ht="16" customHeight="1" x14ac:dyDescent="0.2"/>
    <row r="9378" customFormat="1" ht="16" customHeight="1" x14ac:dyDescent="0.2"/>
    <row r="9379" customFormat="1" ht="16" customHeight="1" x14ac:dyDescent="0.2"/>
    <row r="9380" customFormat="1" ht="16" customHeight="1" x14ac:dyDescent="0.2"/>
    <row r="9381" customFormat="1" ht="16" customHeight="1" x14ac:dyDescent="0.2"/>
    <row r="9382" customFormat="1" ht="16" customHeight="1" x14ac:dyDescent="0.2"/>
    <row r="9383" customFormat="1" ht="16" customHeight="1" x14ac:dyDescent="0.2"/>
    <row r="9384" customFormat="1" ht="16" customHeight="1" x14ac:dyDescent="0.2"/>
    <row r="9385" customFormat="1" ht="16" customHeight="1" x14ac:dyDescent="0.2"/>
    <row r="9386" customFormat="1" ht="16" customHeight="1" x14ac:dyDescent="0.2"/>
    <row r="9387" customFormat="1" ht="16" customHeight="1" x14ac:dyDescent="0.2"/>
    <row r="9388" customFormat="1" ht="16" customHeight="1" x14ac:dyDescent="0.2"/>
    <row r="9389" customFormat="1" ht="16" customHeight="1" x14ac:dyDescent="0.2"/>
    <row r="9390" customFormat="1" ht="16" customHeight="1" x14ac:dyDescent="0.2"/>
    <row r="9391" customFormat="1" ht="16" customHeight="1" x14ac:dyDescent="0.2"/>
    <row r="9392" customFormat="1" ht="16" customHeight="1" x14ac:dyDescent="0.2"/>
    <row r="9393" customFormat="1" ht="16" customHeight="1" x14ac:dyDescent="0.2"/>
    <row r="9394" customFormat="1" ht="16" customHeight="1" x14ac:dyDescent="0.2"/>
    <row r="9395" customFormat="1" ht="16" customHeight="1" x14ac:dyDescent="0.2"/>
    <row r="9396" customFormat="1" ht="16" customHeight="1" x14ac:dyDescent="0.2"/>
    <row r="9397" customFormat="1" ht="16" customHeight="1" x14ac:dyDescent="0.2"/>
    <row r="9398" customFormat="1" ht="16" customHeight="1" x14ac:dyDescent="0.2"/>
    <row r="9399" customFormat="1" ht="16" customHeight="1" x14ac:dyDescent="0.2"/>
    <row r="9400" customFormat="1" ht="16" customHeight="1" x14ac:dyDescent="0.2"/>
    <row r="9401" customFormat="1" ht="16" customHeight="1" x14ac:dyDescent="0.2"/>
    <row r="9402" customFormat="1" ht="16" customHeight="1" x14ac:dyDescent="0.2"/>
    <row r="9403" customFormat="1" ht="16" customHeight="1" x14ac:dyDescent="0.2"/>
    <row r="9404" customFormat="1" ht="16" customHeight="1" x14ac:dyDescent="0.2"/>
    <row r="9405" customFormat="1" ht="16" customHeight="1" x14ac:dyDescent="0.2"/>
    <row r="9406" customFormat="1" ht="16" customHeight="1" x14ac:dyDescent="0.2"/>
    <row r="9407" customFormat="1" ht="16" customHeight="1" x14ac:dyDescent="0.2"/>
    <row r="9408" customFormat="1" ht="16" customHeight="1" x14ac:dyDescent="0.2"/>
    <row r="9409" customFormat="1" ht="16" customHeight="1" x14ac:dyDescent="0.2"/>
    <row r="9410" customFormat="1" ht="16" customHeight="1" x14ac:dyDescent="0.2"/>
    <row r="9411" customFormat="1" ht="16" customHeight="1" x14ac:dyDescent="0.2"/>
    <row r="9412" customFormat="1" ht="16" customHeight="1" x14ac:dyDescent="0.2"/>
    <row r="9413" customFormat="1" ht="16" customHeight="1" x14ac:dyDescent="0.2"/>
    <row r="9414" customFormat="1" ht="16" customHeight="1" x14ac:dyDescent="0.2"/>
    <row r="9415" customFormat="1" ht="16" customHeight="1" x14ac:dyDescent="0.2"/>
    <row r="9416" customFormat="1" ht="16" customHeight="1" x14ac:dyDescent="0.2"/>
    <row r="9417" customFormat="1" ht="16" customHeight="1" x14ac:dyDescent="0.2"/>
    <row r="9418" customFormat="1" ht="16" customHeight="1" x14ac:dyDescent="0.2"/>
    <row r="9419" customFormat="1" ht="16" customHeight="1" x14ac:dyDescent="0.2"/>
    <row r="9420" customFormat="1" ht="16" customHeight="1" x14ac:dyDescent="0.2"/>
    <row r="9421" customFormat="1" ht="16" customHeight="1" x14ac:dyDescent="0.2"/>
    <row r="9422" customFormat="1" ht="16" customHeight="1" x14ac:dyDescent="0.2"/>
    <row r="9423" customFormat="1" ht="16" customHeight="1" x14ac:dyDescent="0.2"/>
    <row r="9424" customFormat="1" ht="16" customHeight="1" x14ac:dyDescent="0.2"/>
    <row r="9425" customFormat="1" ht="16" customHeight="1" x14ac:dyDescent="0.2"/>
    <row r="9426" customFormat="1" ht="16" customHeight="1" x14ac:dyDescent="0.2"/>
    <row r="9427" customFormat="1" ht="16" customHeight="1" x14ac:dyDescent="0.2"/>
    <row r="9428" customFormat="1" ht="16" customHeight="1" x14ac:dyDescent="0.2"/>
    <row r="9429" customFormat="1" ht="16" customHeight="1" x14ac:dyDescent="0.2"/>
    <row r="9430" customFormat="1" ht="16" customHeight="1" x14ac:dyDescent="0.2"/>
    <row r="9431" customFormat="1" ht="16" customHeight="1" x14ac:dyDescent="0.2"/>
    <row r="9432" customFormat="1" ht="16" customHeight="1" x14ac:dyDescent="0.2"/>
    <row r="9433" customFormat="1" ht="16" customHeight="1" x14ac:dyDescent="0.2"/>
    <row r="9434" customFormat="1" ht="16" customHeight="1" x14ac:dyDescent="0.2"/>
    <row r="9435" customFormat="1" ht="16" customHeight="1" x14ac:dyDescent="0.2"/>
    <row r="9436" customFormat="1" ht="16" customHeight="1" x14ac:dyDescent="0.2"/>
    <row r="9437" customFormat="1" ht="16" customHeight="1" x14ac:dyDescent="0.2"/>
    <row r="9438" customFormat="1" ht="16" customHeight="1" x14ac:dyDescent="0.2"/>
    <row r="9439" customFormat="1" ht="16" customHeight="1" x14ac:dyDescent="0.2"/>
    <row r="9440" customFormat="1" ht="16" customHeight="1" x14ac:dyDescent="0.2"/>
    <row r="9441" customFormat="1" ht="16" customHeight="1" x14ac:dyDescent="0.2"/>
    <row r="9442" customFormat="1" ht="16" customHeight="1" x14ac:dyDescent="0.2"/>
    <row r="9443" customFormat="1" ht="16" customHeight="1" x14ac:dyDescent="0.2"/>
    <row r="9444" customFormat="1" ht="16" customHeight="1" x14ac:dyDescent="0.2"/>
    <row r="9445" customFormat="1" ht="16" customHeight="1" x14ac:dyDescent="0.2"/>
    <row r="9446" customFormat="1" ht="16" customHeight="1" x14ac:dyDescent="0.2"/>
    <row r="9447" customFormat="1" ht="16" customHeight="1" x14ac:dyDescent="0.2"/>
    <row r="9448" customFormat="1" ht="16" customHeight="1" x14ac:dyDescent="0.2"/>
    <row r="9449" customFormat="1" ht="16" customHeight="1" x14ac:dyDescent="0.2"/>
    <row r="9450" customFormat="1" ht="16" customHeight="1" x14ac:dyDescent="0.2"/>
    <row r="9451" customFormat="1" ht="16" customHeight="1" x14ac:dyDescent="0.2"/>
    <row r="9452" customFormat="1" ht="16" customHeight="1" x14ac:dyDescent="0.2"/>
    <row r="9453" customFormat="1" ht="16" customHeight="1" x14ac:dyDescent="0.2"/>
    <row r="9454" customFormat="1" ht="16" customHeight="1" x14ac:dyDescent="0.2"/>
    <row r="9455" customFormat="1" ht="16" customHeight="1" x14ac:dyDescent="0.2"/>
    <row r="9456" customFormat="1" ht="16" customHeight="1" x14ac:dyDescent="0.2"/>
    <row r="9457" customFormat="1" ht="16" customHeight="1" x14ac:dyDescent="0.2"/>
    <row r="9458" customFormat="1" ht="16" customHeight="1" x14ac:dyDescent="0.2"/>
    <row r="9459" customFormat="1" ht="16" customHeight="1" x14ac:dyDescent="0.2"/>
    <row r="9460" customFormat="1" ht="16" customHeight="1" x14ac:dyDescent="0.2"/>
    <row r="9461" customFormat="1" ht="16" customHeight="1" x14ac:dyDescent="0.2"/>
    <row r="9462" customFormat="1" ht="16" customHeight="1" x14ac:dyDescent="0.2"/>
    <row r="9463" customFormat="1" ht="16" customHeight="1" x14ac:dyDescent="0.2"/>
    <row r="9464" customFormat="1" ht="16" customHeight="1" x14ac:dyDescent="0.2"/>
    <row r="9465" customFormat="1" ht="16" customHeight="1" x14ac:dyDescent="0.2"/>
    <row r="9466" customFormat="1" ht="16" customHeight="1" x14ac:dyDescent="0.2"/>
    <row r="9467" customFormat="1" ht="16" customHeight="1" x14ac:dyDescent="0.2"/>
    <row r="9468" customFormat="1" ht="16" customHeight="1" x14ac:dyDescent="0.2"/>
    <row r="9469" customFormat="1" ht="16" customHeight="1" x14ac:dyDescent="0.2"/>
    <row r="9470" customFormat="1" ht="16" customHeight="1" x14ac:dyDescent="0.2"/>
    <row r="9471" customFormat="1" ht="16" customHeight="1" x14ac:dyDescent="0.2"/>
    <row r="9472" customFormat="1" ht="16" customHeight="1" x14ac:dyDescent="0.2"/>
    <row r="9473" customFormat="1" ht="16" customHeight="1" x14ac:dyDescent="0.2"/>
    <row r="9474" customFormat="1" ht="16" customHeight="1" x14ac:dyDescent="0.2"/>
    <row r="9475" customFormat="1" ht="16" customHeight="1" x14ac:dyDescent="0.2"/>
    <row r="9476" customFormat="1" ht="16" customHeight="1" x14ac:dyDescent="0.2"/>
    <row r="9477" customFormat="1" ht="16" customHeight="1" x14ac:dyDescent="0.2"/>
    <row r="9478" customFormat="1" ht="16" customHeight="1" x14ac:dyDescent="0.2"/>
    <row r="9479" customFormat="1" ht="16" customHeight="1" x14ac:dyDescent="0.2"/>
    <row r="9480" customFormat="1" ht="16" customHeight="1" x14ac:dyDescent="0.2"/>
    <row r="9481" customFormat="1" ht="16" customHeight="1" x14ac:dyDescent="0.2"/>
    <row r="9482" customFormat="1" ht="16" customHeight="1" x14ac:dyDescent="0.2"/>
    <row r="9483" customFormat="1" ht="16" customHeight="1" x14ac:dyDescent="0.2"/>
    <row r="9484" customFormat="1" ht="16" customHeight="1" x14ac:dyDescent="0.2"/>
    <row r="9485" customFormat="1" ht="16" customHeight="1" x14ac:dyDescent="0.2"/>
    <row r="9486" customFormat="1" ht="16" customHeight="1" x14ac:dyDescent="0.2"/>
    <row r="9487" customFormat="1" ht="16" customHeight="1" x14ac:dyDescent="0.2"/>
    <row r="9488" customFormat="1" ht="16" customHeight="1" x14ac:dyDescent="0.2"/>
    <row r="9489" customFormat="1" ht="16" customHeight="1" x14ac:dyDescent="0.2"/>
    <row r="9490" customFormat="1" ht="16" customHeight="1" x14ac:dyDescent="0.2"/>
    <row r="9491" customFormat="1" ht="16" customHeight="1" x14ac:dyDescent="0.2"/>
    <row r="9492" customFormat="1" ht="16" customHeight="1" x14ac:dyDescent="0.2"/>
    <row r="9493" customFormat="1" ht="16" customHeight="1" x14ac:dyDescent="0.2"/>
    <row r="9494" customFormat="1" ht="16" customHeight="1" x14ac:dyDescent="0.2"/>
    <row r="9495" customFormat="1" ht="16" customHeight="1" x14ac:dyDescent="0.2"/>
    <row r="9496" customFormat="1" ht="16" customHeight="1" x14ac:dyDescent="0.2"/>
    <row r="9497" customFormat="1" ht="16" customHeight="1" x14ac:dyDescent="0.2"/>
    <row r="9498" customFormat="1" ht="16" customHeight="1" x14ac:dyDescent="0.2"/>
    <row r="9499" customFormat="1" ht="16" customHeight="1" x14ac:dyDescent="0.2"/>
    <row r="9500" customFormat="1" ht="16" customHeight="1" x14ac:dyDescent="0.2"/>
    <row r="9501" customFormat="1" ht="16" customHeight="1" x14ac:dyDescent="0.2"/>
    <row r="9502" customFormat="1" ht="16" customHeight="1" x14ac:dyDescent="0.2"/>
    <row r="9503" customFormat="1" ht="16" customHeight="1" x14ac:dyDescent="0.2"/>
    <row r="9504" customFormat="1" ht="16" customHeight="1" x14ac:dyDescent="0.2"/>
    <row r="9505" customFormat="1" ht="16" customHeight="1" x14ac:dyDescent="0.2"/>
    <row r="9506" customFormat="1" ht="16" customHeight="1" x14ac:dyDescent="0.2"/>
    <row r="9507" customFormat="1" ht="16" customHeight="1" x14ac:dyDescent="0.2"/>
    <row r="9508" customFormat="1" ht="16" customHeight="1" x14ac:dyDescent="0.2"/>
    <row r="9509" customFormat="1" ht="16" customHeight="1" x14ac:dyDescent="0.2"/>
    <row r="9510" customFormat="1" ht="16" customHeight="1" x14ac:dyDescent="0.2"/>
    <row r="9511" customFormat="1" ht="16" customHeight="1" x14ac:dyDescent="0.2"/>
    <row r="9512" customFormat="1" ht="16" customHeight="1" x14ac:dyDescent="0.2"/>
    <row r="9513" customFormat="1" ht="16" customHeight="1" x14ac:dyDescent="0.2"/>
    <row r="9514" customFormat="1" ht="16" customHeight="1" x14ac:dyDescent="0.2"/>
    <row r="9515" customFormat="1" ht="16" customHeight="1" x14ac:dyDescent="0.2"/>
    <row r="9516" customFormat="1" ht="16" customHeight="1" x14ac:dyDescent="0.2"/>
    <row r="9517" customFormat="1" ht="16" customHeight="1" x14ac:dyDescent="0.2"/>
    <row r="9518" customFormat="1" ht="16" customHeight="1" x14ac:dyDescent="0.2"/>
    <row r="9519" customFormat="1" ht="16" customHeight="1" x14ac:dyDescent="0.2"/>
    <row r="9520" customFormat="1" ht="16" customHeight="1" x14ac:dyDescent="0.2"/>
    <row r="9521" customFormat="1" ht="16" customHeight="1" x14ac:dyDescent="0.2"/>
    <row r="9522" customFormat="1" ht="16" customHeight="1" x14ac:dyDescent="0.2"/>
    <row r="9523" customFormat="1" ht="16" customHeight="1" x14ac:dyDescent="0.2"/>
    <row r="9524" customFormat="1" ht="16" customHeight="1" x14ac:dyDescent="0.2"/>
    <row r="9525" customFormat="1" ht="16" customHeight="1" x14ac:dyDescent="0.2"/>
    <row r="9526" customFormat="1" ht="16" customHeight="1" x14ac:dyDescent="0.2"/>
    <row r="9527" customFormat="1" ht="16" customHeight="1" x14ac:dyDescent="0.2"/>
    <row r="9528" customFormat="1" ht="16" customHeight="1" x14ac:dyDescent="0.2"/>
    <row r="9529" customFormat="1" ht="16" customHeight="1" x14ac:dyDescent="0.2"/>
    <row r="9530" customFormat="1" ht="16" customHeight="1" x14ac:dyDescent="0.2"/>
    <row r="9531" customFormat="1" ht="16" customHeight="1" x14ac:dyDescent="0.2"/>
    <row r="9532" customFormat="1" ht="16" customHeight="1" x14ac:dyDescent="0.2"/>
    <row r="9533" customFormat="1" ht="16" customHeight="1" x14ac:dyDescent="0.2"/>
    <row r="9534" customFormat="1" ht="16" customHeight="1" x14ac:dyDescent="0.2"/>
    <row r="9535" customFormat="1" ht="16" customHeight="1" x14ac:dyDescent="0.2"/>
    <row r="9536" customFormat="1" ht="16" customHeight="1" x14ac:dyDescent="0.2"/>
    <row r="9537" customFormat="1" ht="16" customHeight="1" x14ac:dyDescent="0.2"/>
    <row r="9538" customFormat="1" ht="16" customHeight="1" x14ac:dyDescent="0.2"/>
    <row r="9539" customFormat="1" ht="16" customHeight="1" x14ac:dyDescent="0.2"/>
    <row r="9540" customFormat="1" ht="16" customHeight="1" x14ac:dyDescent="0.2"/>
    <row r="9541" customFormat="1" ht="16" customHeight="1" x14ac:dyDescent="0.2"/>
    <row r="9542" customFormat="1" ht="16" customHeight="1" x14ac:dyDescent="0.2"/>
    <row r="9543" customFormat="1" ht="16" customHeight="1" x14ac:dyDescent="0.2"/>
    <row r="9544" customFormat="1" ht="16" customHeight="1" x14ac:dyDescent="0.2"/>
    <row r="9545" customFormat="1" ht="16" customHeight="1" x14ac:dyDescent="0.2"/>
    <row r="9546" customFormat="1" ht="16" customHeight="1" x14ac:dyDescent="0.2"/>
    <row r="9547" customFormat="1" ht="16" customHeight="1" x14ac:dyDescent="0.2"/>
    <row r="9548" customFormat="1" ht="16" customHeight="1" x14ac:dyDescent="0.2"/>
    <row r="9549" customFormat="1" ht="16" customHeight="1" x14ac:dyDescent="0.2"/>
    <row r="9550" customFormat="1" ht="16" customHeight="1" x14ac:dyDescent="0.2"/>
    <row r="9551" customFormat="1" ht="16" customHeight="1" x14ac:dyDescent="0.2"/>
    <row r="9552" customFormat="1" ht="16" customHeight="1" x14ac:dyDescent="0.2"/>
    <row r="9553" customFormat="1" ht="16" customHeight="1" x14ac:dyDescent="0.2"/>
    <row r="9554" customFormat="1" ht="16" customHeight="1" x14ac:dyDescent="0.2"/>
    <row r="9555" customFormat="1" ht="16" customHeight="1" x14ac:dyDescent="0.2"/>
    <row r="9556" customFormat="1" ht="16" customHeight="1" x14ac:dyDescent="0.2"/>
    <row r="9557" customFormat="1" ht="16" customHeight="1" x14ac:dyDescent="0.2"/>
    <row r="9558" customFormat="1" ht="16" customHeight="1" x14ac:dyDescent="0.2"/>
    <row r="9559" customFormat="1" ht="16" customHeight="1" x14ac:dyDescent="0.2"/>
    <row r="9560" customFormat="1" ht="16" customHeight="1" x14ac:dyDescent="0.2"/>
    <row r="9561" customFormat="1" ht="16" customHeight="1" x14ac:dyDescent="0.2"/>
    <row r="9562" customFormat="1" ht="16" customHeight="1" x14ac:dyDescent="0.2"/>
    <row r="9563" customFormat="1" ht="16" customHeight="1" x14ac:dyDescent="0.2"/>
    <row r="9564" customFormat="1" ht="16" customHeight="1" x14ac:dyDescent="0.2"/>
    <row r="9565" customFormat="1" ht="16" customHeight="1" x14ac:dyDescent="0.2"/>
    <row r="9566" customFormat="1" ht="16" customHeight="1" x14ac:dyDescent="0.2"/>
    <row r="9567" customFormat="1" ht="16" customHeight="1" x14ac:dyDescent="0.2"/>
    <row r="9568" customFormat="1" ht="16" customHeight="1" x14ac:dyDescent="0.2"/>
    <row r="9569" customFormat="1" ht="16" customHeight="1" x14ac:dyDescent="0.2"/>
    <row r="9570" customFormat="1" ht="16" customHeight="1" x14ac:dyDescent="0.2"/>
    <row r="9571" customFormat="1" ht="16" customHeight="1" x14ac:dyDescent="0.2"/>
    <row r="9572" customFormat="1" ht="16" customHeight="1" x14ac:dyDescent="0.2"/>
    <row r="9573" customFormat="1" ht="16" customHeight="1" x14ac:dyDescent="0.2"/>
    <row r="9574" customFormat="1" ht="16" customHeight="1" x14ac:dyDescent="0.2"/>
    <row r="9575" customFormat="1" ht="16" customHeight="1" x14ac:dyDescent="0.2"/>
    <row r="9576" customFormat="1" ht="16" customHeight="1" x14ac:dyDescent="0.2"/>
    <row r="9577" customFormat="1" ht="16" customHeight="1" x14ac:dyDescent="0.2"/>
    <row r="9578" customFormat="1" ht="16" customHeight="1" x14ac:dyDescent="0.2"/>
    <row r="9579" customFormat="1" ht="16" customHeight="1" x14ac:dyDescent="0.2"/>
    <row r="9580" customFormat="1" ht="16" customHeight="1" x14ac:dyDescent="0.2"/>
    <row r="9581" customFormat="1" ht="16" customHeight="1" x14ac:dyDescent="0.2"/>
    <row r="9582" customFormat="1" ht="16" customHeight="1" x14ac:dyDescent="0.2"/>
    <row r="9583" customFormat="1" ht="16" customHeight="1" x14ac:dyDescent="0.2"/>
    <row r="9584" customFormat="1" ht="16" customHeight="1" x14ac:dyDescent="0.2"/>
    <row r="9585" customFormat="1" ht="16" customHeight="1" x14ac:dyDescent="0.2"/>
    <row r="9586" customFormat="1" ht="16" customHeight="1" x14ac:dyDescent="0.2"/>
    <row r="9587" customFormat="1" ht="16" customHeight="1" x14ac:dyDescent="0.2"/>
    <row r="9588" customFormat="1" ht="16" customHeight="1" x14ac:dyDescent="0.2"/>
    <row r="9589" customFormat="1" ht="16" customHeight="1" x14ac:dyDescent="0.2"/>
    <row r="9590" customFormat="1" ht="16" customHeight="1" x14ac:dyDescent="0.2"/>
    <row r="9591" customFormat="1" ht="16" customHeight="1" x14ac:dyDescent="0.2"/>
    <row r="9592" customFormat="1" ht="16" customHeight="1" x14ac:dyDescent="0.2"/>
    <row r="9593" customFormat="1" ht="16" customHeight="1" x14ac:dyDescent="0.2"/>
    <row r="9594" customFormat="1" ht="16" customHeight="1" x14ac:dyDescent="0.2"/>
    <row r="9595" customFormat="1" ht="16" customHeight="1" x14ac:dyDescent="0.2"/>
    <row r="9596" customFormat="1" ht="16" customHeight="1" x14ac:dyDescent="0.2"/>
    <row r="9597" customFormat="1" ht="16" customHeight="1" x14ac:dyDescent="0.2"/>
    <row r="9598" customFormat="1" ht="16" customHeight="1" x14ac:dyDescent="0.2"/>
    <row r="9599" customFormat="1" ht="16" customHeight="1" x14ac:dyDescent="0.2"/>
    <row r="9600" customFormat="1" ht="16" customHeight="1" x14ac:dyDescent="0.2"/>
    <row r="9601" customFormat="1" ht="16" customHeight="1" x14ac:dyDescent="0.2"/>
    <row r="9602" customFormat="1" ht="16" customHeight="1" x14ac:dyDescent="0.2"/>
    <row r="9603" customFormat="1" ht="16" customHeight="1" x14ac:dyDescent="0.2"/>
    <row r="9604" customFormat="1" ht="16" customHeight="1" x14ac:dyDescent="0.2"/>
    <row r="9605" customFormat="1" ht="16" customHeight="1" x14ac:dyDescent="0.2"/>
    <row r="9606" customFormat="1" ht="16" customHeight="1" x14ac:dyDescent="0.2"/>
    <row r="9607" customFormat="1" ht="16" customHeight="1" x14ac:dyDescent="0.2"/>
    <row r="9608" customFormat="1" ht="16" customHeight="1" x14ac:dyDescent="0.2"/>
    <row r="9609" customFormat="1" ht="16" customHeight="1" x14ac:dyDescent="0.2"/>
    <row r="9610" customFormat="1" ht="16" customHeight="1" x14ac:dyDescent="0.2"/>
    <row r="9611" customFormat="1" ht="16" customHeight="1" x14ac:dyDescent="0.2"/>
    <row r="9612" customFormat="1" ht="16" customHeight="1" x14ac:dyDescent="0.2"/>
    <row r="9613" customFormat="1" ht="16" customHeight="1" x14ac:dyDescent="0.2"/>
    <row r="9614" customFormat="1" ht="16" customHeight="1" x14ac:dyDescent="0.2"/>
    <row r="9615" customFormat="1" ht="16" customHeight="1" x14ac:dyDescent="0.2"/>
    <row r="9616" customFormat="1" ht="16" customHeight="1" x14ac:dyDescent="0.2"/>
    <row r="9617" customFormat="1" ht="16" customHeight="1" x14ac:dyDescent="0.2"/>
    <row r="9618" customFormat="1" ht="16" customHeight="1" x14ac:dyDescent="0.2"/>
    <row r="9619" customFormat="1" ht="16" customHeight="1" x14ac:dyDescent="0.2"/>
    <row r="9620" customFormat="1" ht="16" customHeight="1" x14ac:dyDescent="0.2"/>
    <row r="9621" customFormat="1" ht="16" customHeight="1" x14ac:dyDescent="0.2"/>
    <row r="9622" customFormat="1" ht="16" customHeight="1" x14ac:dyDescent="0.2"/>
    <row r="9623" customFormat="1" ht="16" customHeight="1" x14ac:dyDescent="0.2"/>
    <row r="9624" customFormat="1" ht="16" customHeight="1" x14ac:dyDescent="0.2"/>
    <row r="9625" customFormat="1" ht="16" customHeight="1" x14ac:dyDescent="0.2"/>
    <row r="9626" customFormat="1" ht="16" customHeight="1" x14ac:dyDescent="0.2"/>
    <row r="9627" customFormat="1" ht="16" customHeight="1" x14ac:dyDescent="0.2"/>
    <row r="9628" customFormat="1" ht="16" customHeight="1" x14ac:dyDescent="0.2"/>
    <row r="9629" customFormat="1" ht="16" customHeight="1" x14ac:dyDescent="0.2"/>
    <row r="9630" customFormat="1" ht="16" customHeight="1" x14ac:dyDescent="0.2"/>
    <row r="9631" customFormat="1" ht="16" customHeight="1" x14ac:dyDescent="0.2"/>
    <row r="9632" customFormat="1" ht="16" customHeight="1" x14ac:dyDescent="0.2"/>
    <row r="9633" customFormat="1" ht="16" customHeight="1" x14ac:dyDescent="0.2"/>
    <row r="9634" customFormat="1" ht="16" customHeight="1" x14ac:dyDescent="0.2"/>
    <row r="9635" customFormat="1" ht="16" customHeight="1" x14ac:dyDescent="0.2"/>
    <row r="9636" customFormat="1" ht="16" customHeight="1" x14ac:dyDescent="0.2"/>
    <row r="9637" customFormat="1" ht="16" customHeight="1" x14ac:dyDescent="0.2"/>
    <row r="9638" customFormat="1" ht="16" customHeight="1" x14ac:dyDescent="0.2"/>
    <row r="9639" customFormat="1" ht="16" customHeight="1" x14ac:dyDescent="0.2"/>
    <row r="9640" customFormat="1" ht="16" customHeight="1" x14ac:dyDescent="0.2"/>
    <row r="9641" customFormat="1" ht="16" customHeight="1" x14ac:dyDescent="0.2"/>
    <row r="9642" customFormat="1" ht="16" customHeight="1" x14ac:dyDescent="0.2"/>
    <row r="9643" customFormat="1" ht="16" customHeight="1" x14ac:dyDescent="0.2"/>
    <row r="9644" customFormat="1" ht="16" customHeight="1" x14ac:dyDescent="0.2"/>
    <row r="9645" customFormat="1" ht="16" customHeight="1" x14ac:dyDescent="0.2"/>
    <row r="9646" customFormat="1" ht="16" customHeight="1" x14ac:dyDescent="0.2"/>
    <row r="9647" customFormat="1" ht="16" customHeight="1" x14ac:dyDescent="0.2"/>
    <row r="9648" customFormat="1" ht="16" customHeight="1" x14ac:dyDescent="0.2"/>
    <row r="9649" customFormat="1" ht="16" customHeight="1" x14ac:dyDescent="0.2"/>
    <row r="9650" customFormat="1" ht="16" customHeight="1" x14ac:dyDescent="0.2"/>
    <row r="9651" customFormat="1" ht="16" customHeight="1" x14ac:dyDescent="0.2"/>
    <row r="9652" customFormat="1" ht="16" customHeight="1" x14ac:dyDescent="0.2"/>
    <row r="9653" customFormat="1" ht="16" customHeight="1" x14ac:dyDescent="0.2"/>
    <row r="9654" customFormat="1" ht="16" customHeight="1" x14ac:dyDescent="0.2"/>
    <row r="9655" customFormat="1" ht="16" customHeight="1" x14ac:dyDescent="0.2"/>
    <row r="9656" customFormat="1" ht="16" customHeight="1" x14ac:dyDescent="0.2"/>
    <row r="9657" customFormat="1" ht="16" customHeight="1" x14ac:dyDescent="0.2"/>
    <row r="9658" customFormat="1" ht="16" customHeight="1" x14ac:dyDescent="0.2"/>
    <row r="9659" customFormat="1" ht="16" customHeight="1" x14ac:dyDescent="0.2"/>
    <row r="9660" customFormat="1" ht="16" customHeight="1" x14ac:dyDescent="0.2"/>
    <row r="9661" customFormat="1" ht="16" customHeight="1" x14ac:dyDescent="0.2"/>
    <row r="9662" customFormat="1" ht="16" customHeight="1" x14ac:dyDescent="0.2"/>
    <row r="9663" customFormat="1" ht="16" customHeight="1" x14ac:dyDescent="0.2"/>
    <row r="9664" customFormat="1" ht="16" customHeight="1" x14ac:dyDescent="0.2"/>
    <row r="9665" customFormat="1" ht="16" customHeight="1" x14ac:dyDescent="0.2"/>
    <row r="9666" customFormat="1" ht="16" customHeight="1" x14ac:dyDescent="0.2"/>
    <row r="9667" customFormat="1" ht="16" customHeight="1" x14ac:dyDescent="0.2"/>
    <row r="9668" customFormat="1" ht="16" customHeight="1" x14ac:dyDescent="0.2"/>
    <row r="9669" customFormat="1" ht="16" customHeight="1" x14ac:dyDescent="0.2"/>
    <row r="9670" customFormat="1" ht="16" customHeight="1" x14ac:dyDescent="0.2"/>
    <row r="9671" customFormat="1" ht="16" customHeight="1" x14ac:dyDescent="0.2"/>
    <row r="9672" customFormat="1" ht="16" customHeight="1" x14ac:dyDescent="0.2"/>
    <row r="9673" customFormat="1" ht="16" customHeight="1" x14ac:dyDescent="0.2"/>
    <row r="9674" customFormat="1" ht="16" customHeight="1" x14ac:dyDescent="0.2"/>
    <row r="9675" customFormat="1" ht="16" customHeight="1" x14ac:dyDescent="0.2"/>
    <row r="9676" customFormat="1" ht="16" customHeight="1" x14ac:dyDescent="0.2"/>
    <row r="9677" customFormat="1" ht="16" customHeight="1" x14ac:dyDescent="0.2"/>
    <row r="9678" customFormat="1" ht="16" customHeight="1" x14ac:dyDescent="0.2"/>
    <row r="9679" customFormat="1" ht="16" customHeight="1" x14ac:dyDescent="0.2"/>
    <row r="9680" customFormat="1" ht="16" customHeight="1" x14ac:dyDescent="0.2"/>
    <row r="9681" customFormat="1" ht="16" customHeight="1" x14ac:dyDescent="0.2"/>
    <row r="9682" customFormat="1" ht="16" customHeight="1" x14ac:dyDescent="0.2"/>
    <row r="9683" customFormat="1" ht="16" customHeight="1" x14ac:dyDescent="0.2"/>
    <row r="9684" customFormat="1" ht="16" customHeight="1" x14ac:dyDescent="0.2"/>
    <row r="9685" customFormat="1" ht="16" customHeight="1" x14ac:dyDescent="0.2"/>
    <row r="9686" customFormat="1" ht="16" customHeight="1" x14ac:dyDescent="0.2"/>
    <row r="9687" customFormat="1" ht="16" customHeight="1" x14ac:dyDescent="0.2"/>
    <row r="9688" customFormat="1" ht="16" customHeight="1" x14ac:dyDescent="0.2"/>
    <row r="9689" customFormat="1" ht="16" customHeight="1" x14ac:dyDescent="0.2"/>
    <row r="9690" customFormat="1" ht="16" customHeight="1" x14ac:dyDescent="0.2"/>
    <row r="9691" customFormat="1" ht="16" customHeight="1" x14ac:dyDescent="0.2"/>
    <row r="9692" customFormat="1" ht="16" customHeight="1" x14ac:dyDescent="0.2"/>
    <row r="9693" customFormat="1" ht="16" customHeight="1" x14ac:dyDescent="0.2"/>
    <row r="9694" customFormat="1" ht="16" customHeight="1" x14ac:dyDescent="0.2"/>
    <row r="9695" customFormat="1" ht="16" customHeight="1" x14ac:dyDescent="0.2"/>
    <row r="9696" customFormat="1" ht="16" customHeight="1" x14ac:dyDescent="0.2"/>
    <row r="9697" customFormat="1" ht="16" customHeight="1" x14ac:dyDescent="0.2"/>
    <row r="9698" customFormat="1" ht="16" customHeight="1" x14ac:dyDescent="0.2"/>
    <row r="9699" customFormat="1" ht="16" customHeight="1" x14ac:dyDescent="0.2"/>
    <row r="9700" customFormat="1" ht="16" customHeight="1" x14ac:dyDescent="0.2"/>
    <row r="9701" customFormat="1" ht="16" customHeight="1" x14ac:dyDescent="0.2"/>
    <row r="9702" customFormat="1" ht="16" customHeight="1" x14ac:dyDescent="0.2"/>
    <row r="9703" customFormat="1" ht="16" customHeight="1" x14ac:dyDescent="0.2"/>
    <row r="9704" customFormat="1" ht="16" customHeight="1" x14ac:dyDescent="0.2"/>
    <row r="9705" customFormat="1" ht="16" customHeight="1" x14ac:dyDescent="0.2"/>
    <row r="9706" customFormat="1" ht="16" customHeight="1" x14ac:dyDescent="0.2"/>
    <row r="9707" customFormat="1" ht="16" customHeight="1" x14ac:dyDescent="0.2"/>
    <row r="9708" customFormat="1" ht="16" customHeight="1" x14ac:dyDescent="0.2"/>
    <row r="9709" customFormat="1" ht="16" customHeight="1" x14ac:dyDescent="0.2"/>
    <row r="9710" customFormat="1" ht="16" customHeight="1" x14ac:dyDescent="0.2"/>
    <row r="9711" customFormat="1" ht="16" customHeight="1" x14ac:dyDescent="0.2"/>
    <row r="9712" customFormat="1" ht="16" customHeight="1" x14ac:dyDescent="0.2"/>
    <row r="9713" customFormat="1" ht="16" customHeight="1" x14ac:dyDescent="0.2"/>
    <row r="9714" customFormat="1" ht="16" customHeight="1" x14ac:dyDescent="0.2"/>
    <row r="9715" customFormat="1" ht="16" customHeight="1" x14ac:dyDescent="0.2"/>
    <row r="9716" customFormat="1" ht="16" customHeight="1" x14ac:dyDescent="0.2"/>
    <row r="9717" customFormat="1" ht="16" customHeight="1" x14ac:dyDescent="0.2"/>
    <row r="9718" customFormat="1" ht="16" customHeight="1" x14ac:dyDescent="0.2"/>
    <row r="9719" customFormat="1" ht="16" customHeight="1" x14ac:dyDescent="0.2"/>
    <row r="9720" customFormat="1" ht="16" customHeight="1" x14ac:dyDescent="0.2"/>
    <row r="9721" customFormat="1" ht="16" customHeight="1" x14ac:dyDescent="0.2"/>
    <row r="9722" customFormat="1" ht="16" customHeight="1" x14ac:dyDescent="0.2"/>
    <row r="9723" customFormat="1" ht="16" customHeight="1" x14ac:dyDescent="0.2"/>
    <row r="9724" customFormat="1" ht="16" customHeight="1" x14ac:dyDescent="0.2"/>
    <row r="9725" customFormat="1" ht="16" customHeight="1" x14ac:dyDescent="0.2"/>
    <row r="9726" customFormat="1" ht="16" customHeight="1" x14ac:dyDescent="0.2"/>
    <row r="9727" customFormat="1" ht="16" customHeight="1" x14ac:dyDescent="0.2"/>
    <row r="9728" customFormat="1" ht="16" customHeight="1" x14ac:dyDescent="0.2"/>
    <row r="9729" customFormat="1" ht="16" customHeight="1" x14ac:dyDescent="0.2"/>
    <row r="9730" customFormat="1" ht="16" customHeight="1" x14ac:dyDescent="0.2"/>
    <row r="9731" customFormat="1" ht="16" customHeight="1" x14ac:dyDescent="0.2"/>
    <row r="9732" customFormat="1" ht="16" customHeight="1" x14ac:dyDescent="0.2"/>
    <row r="9733" customFormat="1" ht="16" customHeight="1" x14ac:dyDescent="0.2"/>
    <row r="9734" customFormat="1" ht="16" customHeight="1" x14ac:dyDescent="0.2"/>
    <row r="9735" customFormat="1" ht="16" customHeight="1" x14ac:dyDescent="0.2"/>
    <row r="9736" customFormat="1" ht="16" customHeight="1" x14ac:dyDescent="0.2"/>
    <row r="9737" customFormat="1" ht="16" customHeight="1" x14ac:dyDescent="0.2"/>
    <row r="9738" customFormat="1" ht="16" customHeight="1" x14ac:dyDescent="0.2"/>
    <row r="9739" customFormat="1" ht="16" customHeight="1" x14ac:dyDescent="0.2"/>
    <row r="9740" customFormat="1" ht="16" customHeight="1" x14ac:dyDescent="0.2"/>
    <row r="9741" customFormat="1" ht="16" customHeight="1" x14ac:dyDescent="0.2"/>
    <row r="9742" customFormat="1" ht="16" customHeight="1" x14ac:dyDescent="0.2"/>
    <row r="9743" customFormat="1" ht="16" customHeight="1" x14ac:dyDescent="0.2"/>
    <row r="9744" customFormat="1" ht="16" customHeight="1" x14ac:dyDescent="0.2"/>
    <row r="9745" customFormat="1" ht="16" customHeight="1" x14ac:dyDescent="0.2"/>
    <row r="9746" customFormat="1" ht="16" customHeight="1" x14ac:dyDescent="0.2"/>
    <row r="9747" customFormat="1" ht="16" customHeight="1" x14ac:dyDescent="0.2"/>
    <row r="9748" customFormat="1" ht="16" customHeight="1" x14ac:dyDescent="0.2"/>
    <row r="9749" customFormat="1" ht="16" customHeight="1" x14ac:dyDescent="0.2"/>
    <row r="9750" customFormat="1" ht="16" customHeight="1" x14ac:dyDescent="0.2"/>
    <row r="9751" customFormat="1" ht="16" customHeight="1" x14ac:dyDescent="0.2"/>
    <row r="9752" customFormat="1" ht="16" customHeight="1" x14ac:dyDescent="0.2"/>
    <row r="9753" customFormat="1" ht="16" customHeight="1" x14ac:dyDescent="0.2"/>
    <row r="9754" customFormat="1" ht="16" customHeight="1" x14ac:dyDescent="0.2"/>
    <row r="9755" customFormat="1" ht="16" customHeight="1" x14ac:dyDescent="0.2"/>
    <row r="9756" customFormat="1" ht="16" customHeight="1" x14ac:dyDescent="0.2"/>
    <row r="9757" customFormat="1" ht="16" customHeight="1" x14ac:dyDescent="0.2"/>
    <row r="9758" customFormat="1" ht="16" customHeight="1" x14ac:dyDescent="0.2"/>
    <row r="9759" customFormat="1" ht="16" customHeight="1" x14ac:dyDescent="0.2"/>
    <row r="9760" customFormat="1" ht="16" customHeight="1" x14ac:dyDescent="0.2"/>
    <row r="9761" customFormat="1" ht="16" customHeight="1" x14ac:dyDescent="0.2"/>
    <row r="9762" customFormat="1" ht="16" customHeight="1" x14ac:dyDescent="0.2"/>
    <row r="9763" customFormat="1" ht="16" customHeight="1" x14ac:dyDescent="0.2"/>
    <row r="9764" customFormat="1" ht="16" customHeight="1" x14ac:dyDescent="0.2"/>
    <row r="9765" customFormat="1" ht="16" customHeight="1" x14ac:dyDescent="0.2"/>
    <row r="9766" customFormat="1" ht="16" customHeight="1" x14ac:dyDescent="0.2"/>
    <row r="9767" customFormat="1" ht="16" customHeight="1" x14ac:dyDescent="0.2"/>
    <row r="9768" customFormat="1" ht="16" customHeight="1" x14ac:dyDescent="0.2"/>
    <row r="9769" customFormat="1" ht="16" customHeight="1" x14ac:dyDescent="0.2"/>
    <row r="9770" customFormat="1" ht="16" customHeight="1" x14ac:dyDescent="0.2"/>
    <row r="9771" customFormat="1" ht="16" customHeight="1" x14ac:dyDescent="0.2"/>
    <row r="9772" customFormat="1" ht="16" customHeight="1" x14ac:dyDescent="0.2"/>
    <row r="9773" customFormat="1" ht="16" customHeight="1" x14ac:dyDescent="0.2"/>
    <row r="9774" customFormat="1" ht="16" customHeight="1" x14ac:dyDescent="0.2"/>
    <row r="9775" customFormat="1" ht="16" customHeight="1" x14ac:dyDescent="0.2"/>
    <row r="9776" customFormat="1" ht="16" customHeight="1" x14ac:dyDescent="0.2"/>
    <row r="9777" customFormat="1" ht="16" customHeight="1" x14ac:dyDescent="0.2"/>
    <row r="9778" customFormat="1" ht="16" customHeight="1" x14ac:dyDescent="0.2"/>
    <row r="9779" customFormat="1" ht="16" customHeight="1" x14ac:dyDescent="0.2"/>
    <row r="9780" customFormat="1" ht="16" customHeight="1" x14ac:dyDescent="0.2"/>
    <row r="9781" customFormat="1" ht="16" customHeight="1" x14ac:dyDescent="0.2"/>
    <row r="9782" customFormat="1" ht="16" customHeight="1" x14ac:dyDescent="0.2"/>
    <row r="9783" customFormat="1" ht="16" customHeight="1" x14ac:dyDescent="0.2"/>
    <row r="9784" customFormat="1" ht="16" customHeight="1" x14ac:dyDescent="0.2"/>
    <row r="9785" customFormat="1" ht="16" customHeight="1" x14ac:dyDescent="0.2"/>
    <row r="9786" customFormat="1" ht="16" customHeight="1" x14ac:dyDescent="0.2"/>
    <row r="9787" customFormat="1" ht="16" customHeight="1" x14ac:dyDescent="0.2"/>
    <row r="9788" customFormat="1" ht="16" customHeight="1" x14ac:dyDescent="0.2"/>
    <row r="9789" customFormat="1" ht="16" customHeight="1" x14ac:dyDescent="0.2"/>
    <row r="9790" customFormat="1" ht="16" customHeight="1" x14ac:dyDescent="0.2"/>
    <row r="9791" customFormat="1" ht="16" customHeight="1" x14ac:dyDescent="0.2"/>
    <row r="9792" customFormat="1" ht="16" customHeight="1" x14ac:dyDescent="0.2"/>
    <row r="9793" customFormat="1" ht="16" customHeight="1" x14ac:dyDescent="0.2"/>
    <row r="9794" customFormat="1" ht="16" customHeight="1" x14ac:dyDescent="0.2"/>
    <row r="9795" customFormat="1" ht="16" customHeight="1" x14ac:dyDescent="0.2"/>
    <row r="9796" customFormat="1" ht="16" customHeight="1" x14ac:dyDescent="0.2"/>
    <row r="9797" customFormat="1" ht="16" customHeight="1" x14ac:dyDescent="0.2"/>
    <row r="9798" customFormat="1" ht="16" customHeight="1" x14ac:dyDescent="0.2"/>
    <row r="9799" customFormat="1" ht="16" customHeight="1" x14ac:dyDescent="0.2"/>
    <row r="9800" customFormat="1" ht="16" customHeight="1" x14ac:dyDescent="0.2"/>
    <row r="9801" customFormat="1" ht="16" customHeight="1" x14ac:dyDescent="0.2"/>
    <row r="9802" customFormat="1" ht="16" customHeight="1" x14ac:dyDescent="0.2"/>
    <row r="9803" customFormat="1" ht="16" customHeight="1" x14ac:dyDescent="0.2"/>
    <row r="9804" customFormat="1" ht="16" customHeight="1" x14ac:dyDescent="0.2"/>
    <row r="9805" customFormat="1" ht="16" customHeight="1" x14ac:dyDescent="0.2"/>
    <row r="9806" customFormat="1" ht="16" customHeight="1" x14ac:dyDescent="0.2"/>
    <row r="9807" customFormat="1" ht="16" customHeight="1" x14ac:dyDescent="0.2"/>
    <row r="9808" customFormat="1" ht="16" customHeight="1" x14ac:dyDescent="0.2"/>
    <row r="9809" customFormat="1" ht="16" customHeight="1" x14ac:dyDescent="0.2"/>
    <row r="9810" customFormat="1" ht="16" customHeight="1" x14ac:dyDescent="0.2"/>
    <row r="9811" customFormat="1" ht="16" customHeight="1" x14ac:dyDescent="0.2"/>
    <row r="9812" customFormat="1" ht="16" customHeight="1" x14ac:dyDescent="0.2"/>
    <row r="9813" customFormat="1" ht="16" customHeight="1" x14ac:dyDescent="0.2"/>
    <row r="9814" customFormat="1" ht="16" customHeight="1" x14ac:dyDescent="0.2"/>
    <row r="9815" customFormat="1" ht="16" customHeight="1" x14ac:dyDescent="0.2"/>
    <row r="9816" customFormat="1" ht="16" customHeight="1" x14ac:dyDescent="0.2"/>
    <row r="9817" customFormat="1" ht="16" customHeight="1" x14ac:dyDescent="0.2"/>
    <row r="9818" customFormat="1" ht="16" customHeight="1" x14ac:dyDescent="0.2"/>
    <row r="9819" customFormat="1" ht="16" customHeight="1" x14ac:dyDescent="0.2"/>
    <row r="9820" customFormat="1" ht="16" customHeight="1" x14ac:dyDescent="0.2"/>
    <row r="9821" customFormat="1" ht="16" customHeight="1" x14ac:dyDescent="0.2"/>
    <row r="9822" customFormat="1" ht="16" customHeight="1" x14ac:dyDescent="0.2"/>
    <row r="9823" customFormat="1" ht="16" customHeight="1" x14ac:dyDescent="0.2"/>
    <row r="9824" customFormat="1" ht="16" customHeight="1" x14ac:dyDescent="0.2"/>
    <row r="9825" customFormat="1" ht="16" customHeight="1" x14ac:dyDescent="0.2"/>
    <row r="9826" customFormat="1" ht="16" customHeight="1" x14ac:dyDescent="0.2"/>
    <row r="9827" customFormat="1" ht="16" customHeight="1" x14ac:dyDescent="0.2"/>
    <row r="9828" customFormat="1" ht="16" customHeight="1" x14ac:dyDescent="0.2"/>
    <row r="9829" customFormat="1" ht="16" customHeight="1" x14ac:dyDescent="0.2"/>
    <row r="9830" customFormat="1" ht="16" customHeight="1" x14ac:dyDescent="0.2"/>
    <row r="9831" customFormat="1" ht="16" customHeight="1" x14ac:dyDescent="0.2"/>
    <row r="9832" customFormat="1" ht="16" customHeight="1" x14ac:dyDescent="0.2"/>
    <row r="9833" customFormat="1" ht="16" customHeight="1" x14ac:dyDescent="0.2"/>
    <row r="9834" customFormat="1" ht="16" customHeight="1" x14ac:dyDescent="0.2"/>
    <row r="9835" customFormat="1" ht="16" customHeight="1" x14ac:dyDescent="0.2"/>
    <row r="9836" customFormat="1" ht="16" customHeight="1" x14ac:dyDescent="0.2"/>
    <row r="9837" customFormat="1" ht="16" customHeight="1" x14ac:dyDescent="0.2"/>
    <row r="9838" customFormat="1" ht="16" customHeight="1" x14ac:dyDescent="0.2"/>
    <row r="9839" customFormat="1" ht="16" customHeight="1" x14ac:dyDescent="0.2"/>
    <row r="9840" customFormat="1" ht="16" customHeight="1" x14ac:dyDescent="0.2"/>
    <row r="9841" customFormat="1" ht="16" customHeight="1" x14ac:dyDescent="0.2"/>
    <row r="9842" customFormat="1" ht="16" customHeight="1" x14ac:dyDescent="0.2"/>
    <row r="9843" customFormat="1" ht="16" customHeight="1" x14ac:dyDescent="0.2"/>
    <row r="9844" customFormat="1" ht="16" customHeight="1" x14ac:dyDescent="0.2"/>
    <row r="9845" customFormat="1" ht="16" customHeight="1" x14ac:dyDescent="0.2"/>
    <row r="9846" customFormat="1" ht="16" customHeight="1" x14ac:dyDescent="0.2"/>
    <row r="9847" customFormat="1" ht="16" customHeight="1" x14ac:dyDescent="0.2"/>
    <row r="9848" customFormat="1" ht="16" customHeight="1" x14ac:dyDescent="0.2"/>
    <row r="9849" customFormat="1" ht="16" customHeight="1" x14ac:dyDescent="0.2"/>
    <row r="9850" customFormat="1" ht="16" customHeight="1" x14ac:dyDescent="0.2"/>
    <row r="9851" customFormat="1" ht="16" customHeight="1" x14ac:dyDescent="0.2"/>
    <row r="9852" customFormat="1" ht="16" customHeight="1" x14ac:dyDescent="0.2"/>
    <row r="9853" customFormat="1" ht="16" customHeight="1" x14ac:dyDescent="0.2"/>
    <row r="9854" customFormat="1" ht="16" customHeight="1" x14ac:dyDescent="0.2"/>
    <row r="9855" customFormat="1" ht="16" customHeight="1" x14ac:dyDescent="0.2"/>
    <row r="9856" customFormat="1" ht="16" customHeight="1" x14ac:dyDescent="0.2"/>
    <row r="9857" customFormat="1" ht="16" customHeight="1" x14ac:dyDescent="0.2"/>
    <row r="9858" customFormat="1" ht="16" customHeight="1" x14ac:dyDescent="0.2"/>
    <row r="9859" customFormat="1" ht="16" customHeight="1" x14ac:dyDescent="0.2"/>
    <row r="9860" customFormat="1" ht="16" customHeight="1" x14ac:dyDescent="0.2"/>
    <row r="9861" customFormat="1" ht="16" customHeight="1" x14ac:dyDescent="0.2"/>
    <row r="9862" customFormat="1" ht="16" customHeight="1" x14ac:dyDescent="0.2"/>
    <row r="9863" customFormat="1" ht="16" customHeight="1" x14ac:dyDescent="0.2"/>
    <row r="9864" customFormat="1" ht="16" customHeight="1" x14ac:dyDescent="0.2"/>
    <row r="9865" customFormat="1" ht="16" customHeight="1" x14ac:dyDescent="0.2"/>
    <row r="9866" customFormat="1" ht="16" customHeight="1" x14ac:dyDescent="0.2"/>
    <row r="9867" customFormat="1" ht="16" customHeight="1" x14ac:dyDescent="0.2"/>
    <row r="9868" customFormat="1" ht="16" customHeight="1" x14ac:dyDescent="0.2"/>
    <row r="9869" customFormat="1" ht="16" customHeight="1" x14ac:dyDescent="0.2"/>
    <row r="9870" customFormat="1" ht="16" customHeight="1" x14ac:dyDescent="0.2"/>
    <row r="9871" customFormat="1" ht="16" customHeight="1" x14ac:dyDescent="0.2"/>
    <row r="9872" customFormat="1" ht="16" customHeight="1" x14ac:dyDescent="0.2"/>
    <row r="9873" customFormat="1" ht="16" customHeight="1" x14ac:dyDescent="0.2"/>
    <row r="9874" customFormat="1" ht="16" customHeight="1" x14ac:dyDescent="0.2"/>
    <row r="9875" customFormat="1" ht="16" customHeight="1" x14ac:dyDescent="0.2"/>
    <row r="9876" customFormat="1" ht="16" customHeight="1" x14ac:dyDescent="0.2"/>
    <row r="9877" customFormat="1" ht="16" customHeight="1" x14ac:dyDescent="0.2"/>
    <row r="9878" customFormat="1" ht="16" customHeight="1" x14ac:dyDescent="0.2"/>
    <row r="9879" customFormat="1" ht="16" customHeight="1" x14ac:dyDescent="0.2"/>
    <row r="9880" customFormat="1" ht="16" customHeight="1" x14ac:dyDescent="0.2"/>
    <row r="9881" customFormat="1" ht="16" customHeight="1" x14ac:dyDescent="0.2"/>
    <row r="9882" customFormat="1" ht="16" customHeight="1" x14ac:dyDescent="0.2"/>
    <row r="9883" customFormat="1" ht="16" customHeight="1" x14ac:dyDescent="0.2"/>
    <row r="9884" customFormat="1" ht="16" customHeight="1" x14ac:dyDescent="0.2"/>
    <row r="9885" customFormat="1" ht="16" customHeight="1" x14ac:dyDescent="0.2"/>
    <row r="9886" customFormat="1" ht="16" customHeight="1" x14ac:dyDescent="0.2"/>
    <row r="9887" customFormat="1" ht="16" customHeight="1" x14ac:dyDescent="0.2"/>
    <row r="9888" customFormat="1" ht="16" customHeight="1" x14ac:dyDescent="0.2"/>
    <row r="9889" customFormat="1" ht="16" customHeight="1" x14ac:dyDescent="0.2"/>
    <row r="9890" customFormat="1" ht="16" customHeight="1" x14ac:dyDescent="0.2"/>
    <row r="9891" customFormat="1" ht="16" customHeight="1" x14ac:dyDescent="0.2"/>
    <row r="9892" customFormat="1" ht="16" customHeight="1" x14ac:dyDescent="0.2"/>
    <row r="9893" customFormat="1" ht="16" customHeight="1" x14ac:dyDescent="0.2"/>
    <row r="9894" customFormat="1" ht="16" customHeight="1" x14ac:dyDescent="0.2"/>
    <row r="9895" customFormat="1" ht="16" customHeight="1" x14ac:dyDescent="0.2"/>
    <row r="9896" customFormat="1" ht="16" customHeight="1" x14ac:dyDescent="0.2"/>
    <row r="9897" customFormat="1" ht="16" customHeight="1" x14ac:dyDescent="0.2"/>
    <row r="9898" customFormat="1" ht="16" customHeight="1" x14ac:dyDescent="0.2"/>
    <row r="9899" customFormat="1" ht="16" customHeight="1" x14ac:dyDescent="0.2"/>
    <row r="9900" customFormat="1" ht="16" customHeight="1" x14ac:dyDescent="0.2"/>
    <row r="9901" customFormat="1" ht="16" customHeight="1" x14ac:dyDescent="0.2"/>
    <row r="9902" customFormat="1" ht="16" customHeight="1" x14ac:dyDescent="0.2"/>
    <row r="9903" customFormat="1" ht="16" customHeight="1" x14ac:dyDescent="0.2"/>
    <row r="9904" customFormat="1" ht="16" customHeight="1" x14ac:dyDescent="0.2"/>
    <row r="9905" customFormat="1" ht="16" customHeight="1" x14ac:dyDescent="0.2"/>
    <row r="9906" customFormat="1" ht="16" customHeight="1" x14ac:dyDescent="0.2"/>
    <row r="9907" customFormat="1" ht="16" customHeight="1" x14ac:dyDescent="0.2"/>
    <row r="9908" customFormat="1" ht="16" customHeight="1" x14ac:dyDescent="0.2"/>
    <row r="9909" customFormat="1" ht="16" customHeight="1" x14ac:dyDescent="0.2"/>
    <row r="9910" customFormat="1" ht="16" customHeight="1" x14ac:dyDescent="0.2"/>
    <row r="9911" customFormat="1" ht="16" customHeight="1" x14ac:dyDescent="0.2"/>
    <row r="9912" customFormat="1" ht="16" customHeight="1" x14ac:dyDescent="0.2"/>
    <row r="9913" customFormat="1" ht="16" customHeight="1" x14ac:dyDescent="0.2"/>
    <row r="9914" customFormat="1" ht="16" customHeight="1" x14ac:dyDescent="0.2"/>
    <row r="9915" customFormat="1" ht="16" customHeight="1" x14ac:dyDescent="0.2"/>
    <row r="9916" customFormat="1" ht="16" customHeight="1" x14ac:dyDescent="0.2"/>
    <row r="9917" customFormat="1" ht="16" customHeight="1" x14ac:dyDescent="0.2"/>
    <row r="9918" customFormat="1" ht="16" customHeight="1" x14ac:dyDescent="0.2"/>
    <row r="9919" customFormat="1" ht="16" customHeight="1" x14ac:dyDescent="0.2"/>
    <row r="9920" customFormat="1" ht="16" customHeight="1" x14ac:dyDescent="0.2"/>
    <row r="9921" customFormat="1" ht="16" customHeight="1" x14ac:dyDescent="0.2"/>
    <row r="9922" customFormat="1" ht="16" customHeight="1" x14ac:dyDescent="0.2"/>
    <row r="9923" customFormat="1" ht="16" customHeight="1" x14ac:dyDescent="0.2"/>
    <row r="9924" customFormat="1" ht="16" customHeight="1" x14ac:dyDescent="0.2"/>
    <row r="9925" customFormat="1" ht="16" customHeight="1" x14ac:dyDescent="0.2"/>
    <row r="9926" customFormat="1" ht="16" customHeight="1" x14ac:dyDescent="0.2"/>
    <row r="9927" customFormat="1" ht="16" customHeight="1" x14ac:dyDescent="0.2"/>
    <row r="9928" customFormat="1" ht="16" customHeight="1" x14ac:dyDescent="0.2"/>
    <row r="9929" customFormat="1" ht="16" customHeight="1" x14ac:dyDescent="0.2"/>
    <row r="9930" customFormat="1" ht="16" customHeight="1" x14ac:dyDescent="0.2"/>
    <row r="9931" customFormat="1" ht="16" customHeight="1" x14ac:dyDescent="0.2"/>
    <row r="9932" customFormat="1" ht="16" customHeight="1" x14ac:dyDescent="0.2"/>
    <row r="9933" customFormat="1" ht="16" customHeight="1" x14ac:dyDescent="0.2"/>
    <row r="9934" customFormat="1" ht="16" customHeight="1" x14ac:dyDescent="0.2"/>
    <row r="9935" customFormat="1" ht="16" customHeight="1" x14ac:dyDescent="0.2"/>
    <row r="9936" customFormat="1" ht="16" customHeight="1" x14ac:dyDescent="0.2"/>
    <row r="9937" customFormat="1" ht="16" customHeight="1" x14ac:dyDescent="0.2"/>
    <row r="9938" customFormat="1" ht="16" customHeight="1" x14ac:dyDescent="0.2"/>
    <row r="9939" customFormat="1" ht="16" customHeight="1" x14ac:dyDescent="0.2"/>
    <row r="9940" customFormat="1" ht="16" customHeight="1" x14ac:dyDescent="0.2"/>
    <row r="9941" customFormat="1" ht="16" customHeight="1" x14ac:dyDescent="0.2"/>
    <row r="9942" customFormat="1" ht="16" customHeight="1" x14ac:dyDescent="0.2"/>
    <row r="9943" customFormat="1" ht="16" customHeight="1" x14ac:dyDescent="0.2"/>
    <row r="9944" customFormat="1" ht="16" customHeight="1" x14ac:dyDescent="0.2"/>
    <row r="9945" customFormat="1" ht="16" customHeight="1" x14ac:dyDescent="0.2"/>
    <row r="9946" customFormat="1" ht="16" customHeight="1" x14ac:dyDescent="0.2"/>
    <row r="9947" customFormat="1" ht="16" customHeight="1" x14ac:dyDescent="0.2"/>
    <row r="9948" customFormat="1" ht="16" customHeight="1" x14ac:dyDescent="0.2"/>
    <row r="9949" customFormat="1" ht="16" customHeight="1" x14ac:dyDescent="0.2"/>
    <row r="9950" customFormat="1" ht="16" customHeight="1" x14ac:dyDescent="0.2"/>
    <row r="9951" customFormat="1" ht="16" customHeight="1" x14ac:dyDescent="0.2"/>
    <row r="9952" customFormat="1" ht="16" customHeight="1" x14ac:dyDescent="0.2"/>
    <row r="9953" customFormat="1" ht="16" customHeight="1" x14ac:dyDescent="0.2"/>
    <row r="9954" customFormat="1" ht="16" customHeight="1" x14ac:dyDescent="0.2"/>
    <row r="9955" customFormat="1" ht="16" customHeight="1" x14ac:dyDescent="0.2"/>
    <row r="9956" customFormat="1" ht="16" customHeight="1" x14ac:dyDescent="0.2"/>
    <row r="9957" customFormat="1" ht="16" customHeight="1" x14ac:dyDescent="0.2"/>
    <row r="9958" customFormat="1" ht="16" customHeight="1" x14ac:dyDescent="0.2"/>
    <row r="9959" customFormat="1" ht="16" customHeight="1" x14ac:dyDescent="0.2"/>
    <row r="9960" customFormat="1" ht="16" customHeight="1" x14ac:dyDescent="0.2"/>
    <row r="9961" customFormat="1" ht="16" customHeight="1" x14ac:dyDescent="0.2"/>
    <row r="9962" customFormat="1" ht="16" customHeight="1" x14ac:dyDescent="0.2"/>
    <row r="9963" customFormat="1" ht="16" customHeight="1" x14ac:dyDescent="0.2"/>
    <row r="9964" customFormat="1" ht="16" customHeight="1" x14ac:dyDescent="0.2"/>
    <row r="9965" customFormat="1" ht="16" customHeight="1" x14ac:dyDescent="0.2"/>
    <row r="9966" customFormat="1" ht="16" customHeight="1" x14ac:dyDescent="0.2"/>
    <row r="9967" customFormat="1" ht="16" customHeight="1" x14ac:dyDescent="0.2"/>
    <row r="9968" customFormat="1" ht="16" customHeight="1" x14ac:dyDescent="0.2"/>
    <row r="9969" customFormat="1" ht="16" customHeight="1" x14ac:dyDescent="0.2"/>
    <row r="9970" customFormat="1" ht="16" customHeight="1" x14ac:dyDescent="0.2"/>
    <row r="9971" customFormat="1" ht="16" customHeight="1" x14ac:dyDescent="0.2"/>
    <row r="9972" customFormat="1" ht="16" customHeight="1" x14ac:dyDescent="0.2"/>
    <row r="9973" customFormat="1" ht="16" customHeight="1" x14ac:dyDescent="0.2"/>
    <row r="9974" customFormat="1" ht="16" customHeight="1" x14ac:dyDescent="0.2"/>
    <row r="9975" customFormat="1" ht="16" customHeight="1" x14ac:dyDescent="0.2"/>
    <row r="9976" customFormat="1" ht="16" customHeight="1" x14ac:dyDescent="0.2"/>
    <row r="9977" customFormat="1" ht="16" customHeight="1" x14ac:dyDescent="0.2"/>
    <row r="9978" customFormat="1" ht="16" customHeight="1" x14ac:dyDescent="0.2"/>
    <row r="9979" customFormat="1" ht="16" customHeight="1" x14ac:dyDescent="0.2"/>
    <row r="9980" customFormat="1" ht="16" customHeight="1" x14ac:dyDescent="0.2"/>
    <row r="9981" customFormat="1" ht="16" customHeight="1" x14ac:dyDescent="0.2"/>
    <row r="9982" customFormat="1" ht="16" customHeight="1" x14ac:dyDescent="0.2"/>
    <row r="9983" customFormat="1" ht="16" customHeight="1" x14ac:dyDescent="0.2"/>
    <row r="9984" customFormat="1" ht="16" customHeight="1" x14ac:dyDescent="0.2"/>
    <row r="9985" customFormat="1" ht="16" customHeight="1" x14ac:dyDescent="0.2"/>
    <row r="9986" customFormat="1" ht="16" customHeight="1" x14ac:dyDescent="0.2"/>
    <row r="9987" customFormat="1" ht="16" customHeight="1" x14ac:dyDescent="0.2"/>
    <row r="9988" customFormat="1" ht="16" customHeight="1" x14ac:dyDescent="0.2"/>
    <row r="9989" customFormat="1" ht="16" customHeight="1" x14ac:dyDescent="0.2"/>
    <row r="9990" customFormat="1" ht="16" customHeight="1" x14ac:dyDescent="0.2"/>
    <row r="9991" customFormat="1" ht="16" customHeight="1" x14ac:dyDescent="0.2"/>
    <row r="9992" customFormat="1" ht="16" customHeight="1" x14ac:dyDescent="0.2"/>
    <row r="9993" customFormat="1" ht="16" customHeight="1" x14ac:dyDescent="0.2"/>
    <row r="9994" customFormat="1" ht="16" customHeight="1" x14ac:dyDescent="0.2"/>
    <row r="9995" customFormat="1" ht="16" customHeight="1" x14ac:dyDescent="0.2"/>
    <row r="9996" customFormat="1" ht="16" customHeight="1" x14ac:dyDescent="0.2"/>
    <row r="9997" customFormat="1" ht="16" customHeight="1" x14ac:dyDescent="0.2"/>
    <row r="9998" customFormat="1" ht="16" customHeight="1" x14ac:dyDescent="0.2"/>
    <row r="9999" customFormat="1" ht="16" customHeight="1" x14ac:dyDescent="0.2"/>
    <row r="10000" customFormat="1" ht="16" customHeight="1" x14ac:dyDescent="0.2"/>
    <row r="10001" customFormat="1" ht="16" customHeight="1" x14ac:dyDescent="0.2"/>
    <row r="10002" customFormat="1" ht="16" customHeight="1" x14ac:dyDescent="0.2"/>
    <row r="10003" customFormat="1" ht="16" customHeight="1" x14ac:dyDescent="0.2"/>
    <row r="10004" customFormat="1" ht="16" customHeight="1" x14ac:dyDescent="0.2"/>
    <row r="10005" customFormat="1" ht="16" customHeight="1" x14ac:dyDescent="0.2"/>
    <row r="10006" customFormat="1" ht="16" customHeight="1" x14ac:dyDescent="0.2"/>
    <row r="10007" customFormat="1" ht="16" customHeight="1" x14ac:dyDescent="0.2"/>
    <row r="10008" customFormat="1" ht="16" customHeight="1" x14ac:dyDescent="0.2"/>
    <row r="10009" customFormat="1" ht="16" customHeight="1" x14ac:dyDescent="0.2"/>
    <row r="10010" customFormat="1" ht="16" customHeight="1" x14ac:dyDescent="0.2"/>
    <row r="10011" customFormat="1" ht="16" customHeight="1" x14ac:dyDescent="0.2"/>
    <row r="10012" customFormat="1" ht="16" customHeight="1" x14ac:dyDescent="0.2"/>
    <row r="10013" customFormat="1" ht="16" customHeight="1" x14ac:dyDescent="0.2"/>
    <row r="10014" customFormat="1" ht="16" customHeight="1" x14ac:dyDescent="0.2"/>
    <row r="10015" customFormat="1" ht="16" customHeight="1" x14ac:dyDescent="0.2"/>
    <row r="10016" customFormat="1" ht="16" customHeight="1" x14ac:dyDescent="0.2"/>
    <row r="10017" customFormat="1" ht="16" customHeight="1" x14ac:dyDescent="0.2"/>
    <row r="10018" customFormat="1" ht="16" customHeight="1" x14ac:dyDescent="0.2"/>
    <row r="10019" customFormat="1" ht="16" customHeight="1" x14ac:dyDescent="0.2"/>
    <row r="10020" customFormat="1" ht="16" customHeight="1" x14ac:dyDescent="0.2"/>
    <row r="10021" customFormat="1" ht="16" customHeight="1" x14ac:dyDescent="0.2"/>
    <row r="10022" customFormat="1" ht="16" customHeight="1" x14ac:dyDescent="0.2"/>
    <row r="10023" customFormat="1" ht="16" customHeight="1" x14ac:dyDescent="0.2"/>
    <row r="10024" customFormat="1" ht="16" customHeight="1" x14ac:dyDescent="0.2"/>
    <row r="10025" customFormat="1" ht="16" customHeight="1" x14ac:dyDescent="0.2"/>
    <row r="10026" customFormat="1" ht="16" customHeight="1" x14ac:dyDescent="0.2"/>
    <row r="10027" customFormat="1" ht="16" customHeight="1" x14ac:dyDescent="0.2"/>
    <row r="10028" customFormat="1" ht="16" customHeight="1" x14ac:dyDescent="0.2"/>
    <row r="10029" customFormat="1" ht="16" customHeight="1" x14ac:dyDescent="0.2"/>
    <row r="10030" customFormat="1" ht="16" customHeight="1" x14ac:dyDescent="0.2"/>
    <row r="10031" customFormat="1" ht="16" customHeight="1" x14ac:dyDescent="0.2"/>
    <row r="10032" customFormat="1" ht="16" customHeight="1" x14ac:dyDescent="0.2"/>
    <row r="10033" customFormat="1" ht="16" customHeight="1" x14ac:dyDescent="0.2"/>
    <row r="10034" customFormat="1" ht="16" customHeight="1" x14ac:dyDescent="0.2"/>
    <row r="10035" customFormat="1" ht="16" customHeight="1" x14ac:dyDescent="0.2"/>
    <row r="10036" customFormat="1" ht="16" customHeight="1" x14ac:dyDescent="0.2"/>
    <row r="10037" customFormat="1" ht="16" customHeight="1" x14ac:dyDescent="0.2"/>
    <row r="10038" customFormat="1" ht="16" customHeight="1" x14ac:dyDescent="0.2"/>
    <row r="10039" customFormat="1" ht="16" customHeight="1" x14ac:dyDescent="0.2"/>
    <row r="10040" customFormat="1" ht="16" customHeight="1" x14ac:dyDescent="0.2"/>
    <row r="10041" customFormat="1" ht="16" customHeight="1" x14ac:dyDescent="0.2"/>
    <row r="10042" customFormat="1" ht="16" customHeight="1" x14ac:dyDescent="0.2"/>
    <row r="10043" customFormat="1" ht="16" customHeight="1" x14ac:dyDescent="0.2"/>
    <row r="10044" customFormat="1" ht="16" customHeight="1" x14ac:dyDescent="0.2"/>
    <row r="10045" customFormat="1" ht="16" customHeight="1" x14ac:dyDescent="0.2"/>
    <row r="10046" customFormat="1" ht="16" customHeight="1" x14ac:dyDescent="0.2"/>
    <row r="10047" customFormat="1" ht="16" customHeight="1" x14ac:dyDescent="0.2"/>
    <row r="10048" customFormat="1" ht="16" customHeight="1" x14ac:dyDescent="0.2"/>
    <row r="10049" customFormat="1" ht="16" customHeight="1" x14ac:dyDescent="0.2"/>
    <row r="10050" customFormat="1" ht="16" customHeight="1" x14ac:dyDescent="0.2"/>
    <row r="10051" customFormat="1" ht="16" customHeight="1" x14ac:dyDescent="0.2"/>
    <row r="10052" customFormat="1" ht="16" customHeight="1" x14ac:dyDescent="0.2"/>
    <row r="10053" customFormat="1" ht="16" customHeight="1" x14ac:dyDescent="0.2"/>
    <row r="10054" customFormat="1" ht="16" customHeight="1" x14ac:dyDescent="0.2"/>
    <row r="10055" customFormat="1" ht="16" customHeight="1" x14ac:dyDescent="0.2"/>
    <row r="10056" customFormat="1" ht="16" customHeight="1" x14ac:dyDescent="0.2"/>
    <row r="10057" customFormat="1" ht="16" customHeight="1" x14ac:dyDescent="0.2"/>
    <row r="10058" customFormat="1" ht="16" customHeight="1" x14ac:dyDescent="0.2"/>
    <row r="10059" customFormat="1" ht="16" customHeight="1" x14ac:dyDescent="0.2"/>
    <row r="10060" customFormat="1" ht="16" customHeight="1" x14ac:dyDescent="0.2"/>
    <row r="10061" customFormat="1" ht="16" customHeight="1" x14ac:dyDescent="0.2"/>
    <row r="10062" customFormat="1" ht="16" customHeight="1" x14ac:dyDescent="0.2"/>
    <row r="10063" customFormat="1" ht="16" customHeight="1" x14ac:dyDescent="0.2"/>
    <row r="10064" customFormat="1" ht="16" customHeight="1" x14ac:dyDescent="0.2"/>
    <row r="10065" customFormat="1" ht="16" customHeight="1" x14ac:dyDescent="0.2"/>
    <row r="10066" customFormat="1" ht="16" customHeight="1" x14ac:dyDescent="0.2"/>
    <row r="10067" customFormat="1" ht="16" customHeight="1" x14ac:dyDescent="0.2"/>
    <row r="10068" customFormat="1" ht="16" customHeight="1" x14ac:dyDescent="0.2"/>
    <row r="10069" customFormat="1" ht="16" customHeight="1" x14ac:dyDescent="0.2"/>
    <row r="10070" customFormat="1" ht="16" customHeight="1" x14ac:dyDescent="0.2"/>
    <row r="10071" customFormat="1" ht="16" customHeight="1" x14ac:dyDescent="0.2"/>
    <row r="10072" customFormat="1" ht="16" customHeight="1" x14ac:dyDescent="0.2"/>
    <row r="10073" customFormat="1" ht="16" customHeight="1" x14ac:dyDescent="0.2"/>
    <row r="10074" customFormat="1" ht="16" customHeight="1" x14ac:dyDescent="0.2"/>
    <row r="10075" customFormat="1" ht="16" customHeight="1" x14ac:dyDescent="0.2"/>
    <row r="10076" customFormat="1" ht="16" customHeight="1" x14ac:dyDescent="0.2"/>
    <row r="10077" customFormat="1" ht="16" customHeight="1" x14ac:dyDescent="0.2"/>
    <row r="10078" customFormat="1" ht="16" customHeight="1" x14ac:dyDescent="0.2"/>
    <row r="10079" customFormat="1" ht="16" customHeight="1" x14ac:dyDescent="0.2"/>
    <row r="10080" customFormat="1" ht="16" customHeight="1" x14ac:dyDescent="0.2"/>
    <row r="10081" customFormat="1" ht="16" customHeight="1" x14ac:dyDescent="0.2"/>
    <row r="10082" customFormat="1" ht="16" customHeight="1" x14ac:dyDescent="0.2"/>
    <row r="10083" customFormat="1" ht="16" customHeight="1" x14ac:dyDescent="0.2"/>
    <row r="10084" customFormat="1" ht="16" customHeight="1" x14ac:dyDescent="0.2"/>
    <row r="10085" customFormat="1" ht="16" customHeight="1" x14ac:dyDescent="0.2"/>
    <row r="10086" customFormat="1" ht="16" customHeight="1" x14ac:dyDescent="0.2"/>
    <row r="10087" customFormat="1" ht="16" customHeight="1" x14ac:dyDescent="0.2"/>
    <row r="10088" customFormat="1" ht="16" customHeight="1" x14ac:dyDescent="0.2"/>
    <row r="10089" customFormat="1" ht="16" customHeight="1" x14ac:dyDescent="0.2"/>
    <row r="10090" customFormat="1" ht="16" customHeight="1" x14ac:dyDescent="0.2"/>
    <row r="10091" customFormat="1" ht="16" customHeight="1" x14ac:dyDescent="0.2"/>
    <row r="10092" customFormat="1" ht="16" customHeight="1" x14ac:dyDescent="0.2"/>
    <row r="10093" customFormat="1" ht="16" customHeight="1" x14ac:dyDescent="0.2"/>
    <row r="10094" customFormat="1" ht="16" customHeight="1" x14ac:dyDescent="0.2"/>
    <row r="10095" customFormat="1" ht="16" customHeight="1" x14ac:dyDescent="0.2"/>
    <row r="10096" customFormat="1" ht="16" customHeight="1" x14ac:dyDescent="0.2"/>
    <row r="10097" customFormat="1" ht="16" customHeight="1" x14ac:dyDescent="0.2"/>
    <row r="10098" customFormat="1" ht="16" customHeight="1" x14ac:dyDescent="0.2"/>
    <row r="10099" customFormat="1" ht="16" customHeight="1" x14ac:dyDescent="0.2"/>
    <row r="10100" customFormat="1" ht="16" customHeight="1" x14ac:dyDescent="0.2"/>
    <row r="10101" customFormat="1" ht="16" customHeight="1" x14ac:dyDescent="0.2"/>
    <row r="10102" customFormat="1" ht="16" customHeight="1" x14ac:dyDescent="0.2"/>
    <row r="10103" customFormat="1" ht="16" customHeight="1" x14ac:dyDescent="0.2"/>
    <row r="10104" customFormat="1" ht="16" customHeight="1" x14ac:dyDescent="0.2"/>
    <row r="10105" customFormat="1" ht="16" customHeight="1" x14ac:dyDescent="0.2"/>
    <row r="10106" customFormat="1" ht="16" customHeight="1" x14ac:dyDescent="0.2"/>
    <row r="10107" customFormat="1" ht="16" customHeight="1" x14ac:dyDescent="0.2"/>
    <row r="10108" customFormat="1" ht="16" customHeight="1" x14ac:dyDescent="0.2"/>
    <row r="10109" customFormat="1" ht="16" customHeight="1" x14ac:dyDescent="0.2"/>
    <row r="10110" customFormat="1" ht="16" customHeight="1" x14ac:dyDescent="0.2"/>
    <row r="10111" customFormat="1" ht="16" customHeight="1" x14ac:dyDescent="0.2"/>
    <row r="10112" customFormat="1" ht="16" customHeight="1" x14ac:dyDescent="0.2"/>
    <row r="10113" customFormat="1" ht="16" customHeight="1" x14ac:dyDescent="0.2"/>
    <row r="10114" customFormat="1" ht="16" customHeight="1" x14ac:dyDescent="0.2"/>
    <row r="10115" customFormat="1" ht="16" customHeight="1" x14ac:dyDescent="0.2"/>
    <row r="10116" customFormat="1" ht="16" customHeight="1" x14ac:dyDescent="0.2"/>
    <row r="10117" customFormat="1" ht="16" customHeight="1" x14ac:dyDescent="0.2"/>
    <row r="10118" customFormat="1" ht="16" customHeight="1" x14ac:dyDescent="0.2"/>
    <row r="10119" customFormat="1" ht="16" customHeight="1" x14ac:dyDescent="0.2"/>
    <row r="10120" customFormat="1" ht="16" customHeight="1" x14ac:dyDescent="0.2"/>
    <row r="10121" customFormat="1" ht="16" customHeight="1" x14ac:dyDescent="0.2"/>
    <row r="10122" customFormat="1" ht="16" customHeight="1" x14ac:dyDescent="0.2"/>
    <row r="10123" customFormat="1" ht="16" customHeight="1" x14ac:dyDescent="0.2"/>
    <row r="10124" customFormat="1" ht="16" customHeight="1" x14ac:dyDescent="0.2"/>
    <row r="10125" customFormat="1" ht="16" customHeight="1" x14ac:dyDescent="0.2"/>
    <row r="10126" customFormat="1" ht="16" customHeight="1" x14ac:dyDescent="0.2"/>
    <row r="10127" customFormat="1" ht="16" customHeight="1" x14ac:dyDescent="0.2"/>
    <row r="10128" customFormat="1" ht="16" customHeight="1" x14ac:dyDescent="0.2"/>
    <row r="10129" customFormat="1" ht="16" customHeight="1" x14ac:dyDescent="0.2"/>
    <row r="10130" customFormat="1" ht="16" customHeight="1" x14ac:dyDescent="0.2"/>
    <row r="10131" customFormat="1" ht="16" customHeight="1" x14ac:dyDescent="0.2"/>
    <row r="10132" customFormat="1" ht="16" customHeight="1" x14ac:dyDescent="0.2"/>
    <row r="10133" customFormat="1" ht="16" customHeight="1" x14ac:dyDescent="0.2"/>
    <row r="10134" customFormat="1" ht="16" customHeight="1" x14ac:dyDescent="0.2"/>
    <row r="10135" customFormat="1" ht="16" customHeight="1" x14ac:dyDescent="0.2"/>
    <row r="10136" customFormat="1" ht="16" customHeight="1" x14ac:dyDescent="0.2"/>
    <row r="10137" customFormat="1" ht="16" customHeight="1" x14ac:dyDescent="0.2"/>
    <row r="10138" customFormat="1" ht="16" customHeight="1" x14ac:dyDescent="0.2"/>
    <row r="10139" customFormat="1" ht="16" customHeight="1" x14ac:dyDescent="0.2"/>
    <row r="10140" customFormat="1" ht="16" customHeight="1" x14ac:dyDescent="0.2"/>
    <row r="10141" customFormat="1" ht="16" customHeight="1" x14ac:dyDescent="0.2"/>
    <row r="10142" customFormat="1" ht="16" customHeight="1" x14ac:dyDescent="0.2"/>
    <row r="10143" customFormat="1" ht="16" customHeight="1" x14ac:dyDescent="0.2"/>
    <row r="10144" customFormat="1" ht="16" customHeight="1" x14ac:dyDescent="0.2"/>
    <row r="10145" customFormat="1" ht="16" customHeight="1" x14ac:dyDescent="0.2"/>
    <row r="10146" customFormat="1" ht="16" customHeight="1" x14ac:dyDescent="0.2"/>
    <row r="10147" customFormat="1" ht="16" customHeight="1" x14ac:dyDescent="0.2"/>
    <row r="10148" customFormat="1" ht="16" customHeight="1" x14ac:dyDescent="0.2"/>
    <row r="10149" customFormat="1" ht="16" customHeight="1" x14ac:dyDescent="0.2"/>
    <row r="10150" customFormat="1" ht="16" customHeight="1" x14ac:dyDescent="0.2"/>
    <row r="10151" customFormat="1" ht="16" customHeight="1" x14ac:dyDescent="0.2"/>
    <row r="10152" customFormat="1" ht="16" customHeight="1" x14ac:dyDescent="0.2"/>
    <row r="10153" customFormat="1" ht="16" customHeight="1" x14ac:dyDescent="0.2"/>
    <row r="10154" customFormat="1" ht="16" customHeight="1" x14ac:dyDescent="0.2"/>
    <row r="10155" customFormat="1" ht="16" customHeight="1" x14ac:dyDescent="0.2"/>
    <row r="10156" customFormat="1" ht="16" customHeight="1" x14ac:dyDescent="0.2"/>
    <row r="10157" customFormat="1" ht="16" customHeight="1" x14ac:dyDescent="0.2"/>
    <row r="10158" customFormat="1" ht="16" customHeight="1" x14ac:dyDescent="0.2"/>
    <row r="10159" customFormat="1" ht="16" customHeight="1" x14ac:dyDescent="0.2"/>
    <row r="10160" customFormat="1" ht="16" customHeight="1" x14ac:dyDescent="0.2"/>
    <row r="10161" customFormat="1" ht="16" customHeight="1" x14ac:dyDescent="0.2"/>
    <row r="10162" customFormat="1" ht="16" customHeight="1" x14ac:dyDescent="0.2"/>
    <row r="10163" customFormat="1" ht="16" customHeight="1" x14ac:dyDescent="0.2"/>
    <row r="10164" customFormat="1" ht="16" customHeight="1" x14ac:dyDescent="0.2"/>
    <row r="10165" customFormat="1" ht="16" customHeight="1" x14ac:dyDescent="0.2"/>
    <row r="10166" customFormat="1" ht="16" customHeight="1" x14ac:dyDescent="0.2"/>
    <row r="10167" customFormat="1" ht="16" customHeight="1" x14ac:dyDescent="0.2"/>
    <row r="10168" customFormat="1" ht="16" customHeight="1" x14ac:dyDescent="0.2"/>
    <row r="10169" customFormat="1" ht="16" customHeight="1" x14ac:dyDescent="0.2"/>
    <row r="10170" customFormat="1" ht="16" customHeight="1" x14ac:dyDescent="0.2"/>
    <row r="10171" customFormat="1" ht="16" customHeight="1" x14ac:dyDescent="0.2"/>
    <row r="10172" customFormat="1" ht="16" customHeight="1" x14ac:dyDescent="0.2"/>
    <row r="10173" customFormat="1" ht="16" customHeight="1" x14ac:dyDescent="0.2"/>
    <row r="10174" customFormat="1" ht="16" customHeight="1" x14ac:dyDescent="0.2"/>
    <row r="10175" customFormat="1" ht="16" customHeight="1" x14ac:dyDescent="0.2"/>
    <row r="10176" customFormat="1" ht="16" customHeight="1" x14ac:dyDescent="0.2"/>
    <row r="10177" customFormat="1" ht="16" customHeight="1" x14ac:dyDescent="0.2"/>
    <row r="10178" customFormat="1" ht="16" customHeight="1" x14ac:dyDescent="0.2"/>
    <row r="10179" customFormat="1" ht="16" customHeight="1" x14ac:dyDescent="0.2"/>
    <row r="10180" customFormat="1" ht="16" customHeight="1" x14ac:dyDescent="0.2"/>
    <row r="10181" customFormat="1" ht="16" customHeight="1" x14ac:dyDescent="0.2"/>
    <row r="10182" customFormat="1" ht="16" customHeight="1" x14ac:dyDescent="0.2"/>
    <row r="10183" customFormat="1" ht="16" customHeight="1" x14ac:dyDescent="0.2"/>
    <row r="10184" customFormat="1" ht="16" customHeight="1" x14ac:dyDescent="0.2"/>
    <row r="10185" customFormat="1" ht="16" customHeight="1" x14ac:dyDescent="0.2"/>
    <row r="10186" customFormat="1" ht="16" customHeight="1" x14ac:dyDescent="0.2"/>
    <row r="10187" customFormat="1" ht="16" customHeight="1" x14ac:dyDescent="0.2"/>
    <row r="10188" customFormat="1" ht="16" customHeight="1" x14ac:dyDescent="0.2"/>
    <row r="10189" customFormat="1" ht="16" customHeight="1" x14ac:dyDescent="0.2"/>
    <row r="10190" customFormat="1" ht="16" customHeight="1" x14ac:dyDescent="0.2"/>
    <row r="10191" customFormat="1" ht="16" customHeight="1" x14ac:dyDescent="0.2"/>
    <row r="10192" customFormat="1" ht="16" customHeight="1" x14ac:dyDescent="0.2"/>
    <row r="10193" customFormat="1" ht="16" customHeight="1" x14ac:dyDescent="0.2"/>
    <row r="10194" customFormat="1" ht="16" customHeight="1" x14ac:dyDescent="0.2"/>
    <row r="10195" customFormat="1" ht="16" customHeight="1" x14ac:dyDescent="0.2"/>
    <row r="10196" customFormat="1" ht="16" customHeight="1" x14ac:dyDescent="0.2"/>
    <row r="10197" customFormat="1" ht="16" customHeight="1" x14ac:dyDescent="0.2"/>
    <row r="10198" customFormat="1" ht="16" customHeight="1" x14ac:dyDescent="0.2"/>
    <row r="10199" customFormat="1" ht="16" customHeight="1" x14ac:dyDescent="0.2"/>
    <row r="10200" customFormat="1" ht="16" customHeight="1" x14ac:dyDescent="0.2"/>
    <row r="10201" customFormat="1" ht="16" customHeight="1" x14ac:dyDescent="0.2"/>
    <row r="10202" customFormat="1" ht="16" customHeight="1" x14ac:dyDescent="0.2"/>
    <row r="10203" customFormat="1" ht="16" customHeight="1" x14ac:dyDescent="0.2"/>
    <row r="10204" customFormat="1" ht="16" customHeight="1" x14ac:dyDescent="0.2"/>
    <row r="10205" customFormat="1" ht="16" customHeight="1" x14ac:dyDescent="0.2"/>
    <row r="10206" customFormat="1" ht="16" customHeight="1" x14ac:dyDescent="0.2"/>
    <row r="10207" customFormat="1" ht="16" customHeight="1" x14ac:dyDescent="0.2"/>
    <row r="10208" customFormat="1" ht="16" customHeight="1" x14ac:dyDescent="0.2"/>
    <row r="10209" customFormat="1" ht="16" customHeight="1" x14ac:dyDescent="0.2"/>
    <row r="10210" customFormat="1" ht="16" customHeight="1" x14ac:dyDescent="0.2"/>
    <row r="10211" customFormat="1" ht="16" customHeight="1" x14ac:dyDescent="0.2"/>
    <row r="10212" customFormat="1" ht="16" customHeight="1" x14ac:dyDescent="0.2"/>
    <row r="10213" customFormat="1" ht="16" customHeight="1" x14ac:dyDescent="0.2"/>
    <row r="10214" customFormat="1" ht="16" customHeight="1" x14ac:dyDescent="0.2"/>
    <row r="10215" customFormat="1" ht="16" customHeight="1" x14ac:dyDescent="0.2"/>
    <row r="10216" customFormat="1" ht="16" customHeight="1" x14ac:dyDescent="0.2"/>
    <row r="10217" customFormat="1" ht="16" customHeight="1" x14ac:dyDescent="0.2"/>
    <row r="10218" customFormat="1" ht="16" customHeight="1" x14ac:dyDescent="0.2"/>
    <row r="10219" customFormat="1" ht="16" customHeight="1" x14ac:dyDescent="0.2"/>
    <row r="10220" customFormat="1" ht="16" customHeight="1" x14ac:dyDescent="0.2"/>
    <row r="10221" customFormat="1" ht="16" customHeight="1" x14ac:dyDescent="0.2"/>
    <row r="10222" customFormat="1" ht="16" customHeight="1" x14ac:dyDescent="0.2"/>
    <row r="10223" customFormat="1" ht="16" customHeight="1" x14ac:dyDescent="0.2"/>
    <row r="10224" customFormat="1" ht="16" customHeight="1" x14ac:dyDescent="0.2"/>
    <row r="10225" customFormat="1" ht="16" customHeight="1" x14ac:dyDescent="0.2"/>
    <row r="10226" customFormat="1" ht="16" customHeight="1" x14ac:dyDescent="0.2"/>
    <row r="10227" customFormat="1" ht="16" customHeight="1" x14ac:dyDescent="0.2"/>
    <row r="10228" customFormat="1" ht="16" customHeight="1" x14ac:dyDescent="0.2"/>
    <row r="10229" customFormat="1" ht="16" customHeight="1" x14ac:dyDescent="0.2"/>
    <row r="10230" customFormat="1" ht="16" customHeight="1" x14ac:dyDescent="0.2"/>
    <row r="10231" customFormat="1" ht="16" customHeight="1" x14ac:dyDescent="0.2"/>
    <row r="10232" customFormat="1" ht="16" customHeight="1" x14ac:dyDescent="0.2"/>
    <row r="10233" customFormat="1" ht="16" customHeight="1" x14ac:dyDescent="0.2"/>
    <row r="10234" customFormat="1" ht="16" customHeight="1" x14ac:dyDescent="0.2"/>
    <row r="10235" customFormat="1" ht="16" customHeight="1" x14ac:dyDescent="0.2"/>
    <row r="10236" customFormat="1" ht="16" customHeight="1" x14ac:dyDescent="0.2"/>
    <row r="10237" customFormat="1" ht="16" customHeight="1" x14ac:dyDescent="0.2"/>
    <row r="10238" customFormat="1" ht="16" customHeight="1" x14ac:dyDescent="0.2"/>
    <row r="10239" customFormat="1" ht="16" customHeight="1" x14ac:dyDescent="0.2"/>
    <row r="10240" customFormat="1" ht="16" customHeight="1" x14ac:dyDescent="0.2"/>
    <row r="10241" customFormat="1" ht="16" customHeight="1" x14ac:dyDescent="0.2"/>
    <row r="10242" customFormat="1" ht="16" customHeight="1" x14ac:dyDescent="0.2"/>
    <row r="10243" customFormat="1" ht="16" customHeight="1" x14ac:dyDescent="0.2"/>
    <row r="10244" customFormat="1" ht="16" customHeight="1" x14ac:dyDescent="0.2"/>
    <row r="10245" customFormat="1" ht="16" customHeight="1" x14ac:dyDescent="0.2"/>
    <row r="10246" customFormat="1" ht="16" customHeight="1" x14ac:dyDescent="0.2"/>
    <row r="10247" customFormat="1" ht="16" customHeight="1" x14ac:dyDescent="0.2"/>
    <row r="10248" customFormat="1" ht="16" customHeight="1" x14ac:dyDescent="0.2"/>
    <row r="10249" customFormat="1" ht="16" customHeight="1" x14ac:dyDescent="0.2"/>
    <row r="10250" customFormat="1" ht="16" customHeight="1" x14ac:dyDescent="0.2"/>
    <row r="10251" customFormat="1" ht="16" customHeight="1" x14ac:dyDescent="0.2"/>
    <row r="10252" customFormat="1" ht="16" customHeight="1" x14ac:dyDescent="0.2"/>
    <row r="10253" customFormat="1" ht="16" customHeight="1" x14ac:dyDescent="0.2"/>
    <row r="10254" customFormat="1" ht="16" customHeight="1" x14ac:dyDescent="0.2"/>
    <row r="10255" customFormat="1" ht="16" customHeight="1" x14ac:dyDescent="0.2"/>
    <row r="10256" customFormat="1" ht="16" customHeight="1" x14ac:dyDescent="0.2"/>
    <row r="10257" customFormat="1" ht="16" customHeight="1" x14ac:dyDescent="0.2"/>
    <row r="10258" customFormat="1" ht="16" customHeight="1" x14ac:dyDescent="0.2"/>
    <row r="10259" customFormat="1" ht="16" customHeight="1" x14ac:dyDescent="0.2"/>
    <row r="10260" customFormat="1" ht="16" customHeight="1" x14ac:dyDescent="0.2"/>
    <row r="10261" customFormat="1" ht="16" customHeight="1" x14ac:dyDescent="0.2"/>
    <row r="10262" customFormat="1" ht="16" customHeight="1" x14ac:dyDescent="0.2"/>
    <row r="10263" customFormat="1" ht="16" customHeight="1" x14ac:dyDescent="0.2"/>
    <row r="10264" customFormat="1" ht="16" customHeight="1" x14ac:dyDescent="0.2"/>
    <row r="10265" customFormat="1" ht="16" customHeight="1" x14ac:dyDescent="0.2"/>
    <row r="10266" customFormat="1" ht="16" customHeight="1" x14ac:dyDescent="0.2"/>
    <row r="10267" customFormat="1" ht="16" customHeight="1" x14ac:dyDescent="0.2"/>
    <row r="10268" customFormat="1" ht="16" customHeight="1" x14ac:dyDescent="0.2"/>
    <row r="10269" customFormat="1" ht="16" customHeight="1" x14ac:dyDescent="0.2"/>
    <row r="10270" customFormat="1" ht="16" customHeight="1" x14ac:dyDescent="0.2"/>
    <row r="10271" customFormat="1" ht="16" customHeight="1" x14ac:dyDescent="0.2"/>
    <row r="10272" customFormat="1" ht="16" customHeight="1" x14ac:dyDescent="0.2"/>
    <row r="10273" customFormat="1" ht="16" customHeight="1" x14ac:dyDescent="0.2"/>
    <row r="10274" customFormat="1" ht="16" customHeight="1" x14ac:dyDescent="0.2"/>
    <row r="10275" customFormat="1" ht="16" customHeight="1" x14ac:dyDescent="0.2"/>
    <row r="10276" customFormat="1" ht="16" customHeight="1" x14ac:dyDescent="0.2"/>
    <row r="10277" customFormat="1" ht="16" customHeight="1" x14ac:dyDescent="0.2"/>
    <row r="10278" customFormat="1" ht="16" customHeight="1" x14ac:dyDescent="0.2"/>
    <row r="10279" customFormat="1" ht="16" customHeight="1" x14ac:dyDescent="0.2"/>
    <row r="10280" customFormat="1" ht="16" customHeight="1" x14ac:dyDescent="0.2"/>
    <row r="10281" customFormat="1" ht="16" customHeight="1" x14ac:dyDescent="0.2"/>
    <row r="10282" customFormat="1" ht="16" customHeight="1" x14ac:dyDescent="0.2"/>
    <row r="10283" customFormat="1" ht="16" customHeight="1" x14ac:dyDescent="0.2"/>
    <row r="10284" customFormat="1" ht="16" customHeight="1" x14ac:dyDescent="0.2"/>
    <row r="10285" customFormat="1" ht="16" customHeight="1" x14ac:dyDescent="0.2"/>
    <row r="10286" customFormat="1" ht="16" customHeight="1" x14ac:dyDescent="0.2"/>
    <row r="10287" customFormat="1" ht="16" customHeight="1" x14ac:dyDescent="0.2"/>
    <row r="10288" customFormat="1" ht="16" customHeight="1" x14ac:dyDescent="0.2"/>
    <row r="10289" customFormat="1" ht="16" customHeight="1" x14ac:dyDescent="0.2"/>
    <row r="10290" customFormat="1" ht="16" customHeight="1" x14ac:dyDescent="0.2"/>
    <row r="10291" customFormat="1" ht="16" customHeight="1" x14ac:dyDescent="0.2"/>
    <row r="10292" customFormat="1" ht="16" customHeight="1" x14ac:dyDescent="0.2"/>
    <row r="10293" customFormat="1" ht="16" customHeight="1" x14ac:dyDescent="0.2"/>
    <row r="10294" customFormat="1" ht="16" customHeight="1" x14ac:dyDescent="0.2"/>
    <row r="10295" customFormat="1" ht="16" customHeight="1" x14ac:dyDescent="0.2"/>
    <row r="10296" customFormat="1" ht="16" customHeight="1" x14ac:dyDescent="0.2"/>
    <row r="10297" customFormat="1" ht="16" customHeight="1" x14ac:dyDescent="0.2"/>
    <row r="10298" customFormat="1" ht="16" customHeight="1" x14ac:dyDescent="0.2"/>
    <row r="10299" customFormat="1" ht="16" customHeight="1" x14ac:dyDescent="0.2"/>
    <row r="10300" customFormat="1" ht="16" customHeight="1" x14ac:dyDescent="0.2"/>
    <row r="10301" customFormat="1" ht="16" customHeight="1" x14ac:dyDescent="0.2"/>
    <row r="10302" customFormat="1" ht="16" customHeight="1" x14ac:dyDescent="0.2"/>
    <row r="10303" customFormat="1" ht="16" customHeight="1" x14ac:dyDescent="0.2"/>
    <row r="10304" customFormat="1" ht="16" customHeight="1" x14ac:dyDescent="0.2"/>
    <row r="10305" customFormat="1" ht="16" customHeight="1" x14ac:dyDescent="0.2"/>
    <row r="10306" customFormat="1" ht="16" customHeight="1" x14ac:dyDescent="0.2"/>
    <row r="10307" customFormat="1" ht="16" customHeight="1" x14ac:dyDescent="0.2"/>
    <row r="10308" customFormat="1" ht="16" customHeight="1" x14ac:dyDescent="0.2"/>
    <row r="10309" customFormat="1" ht="16" customHeight="1" x14ac:dyDescent="0.2"/>
    <row r="10310" customFormat="1" ht="16" customHeight="1" x14ac:dyDescent="0.2"/>
    <row r="10311" customFormat="1" ht="16" customHeight="1" x14ac:dyDescent="0.2"/>
    <row r="10312" customFormat="1" ht="16" customHeight="1" x14ac:dyDescent="0.2"/>
    <row r="10313" customFormat="1" ht="16" customHeight="1" x14ac:dyDescent="0.2"/>
    <row r="10314" customFormat="1" ht="16" customHeight="1" x14ac:dyDescent="0.2"/>
    <row r="10315" customFormat="1" ht="16" customHeight="1" x14ac:dyDescent="0.2"/>
    <row r="10316" customFormat="1" ht="16" customHeight="1" x14ac:dyDescent="0.2"/>
    <row r="10317" customFormat="1" ht="16" customHeight="1" x14ac:dyDescent="0.2"/>
    <row r="10318" customFormat="1" ht="16" customHeight="1" x14ac:dyDescent="0.2"/>
    <row r="10319" customFormat="1" ht="16" customHeight="1" x14ac:dyDescent="0.2"/>
    <row r="10320" customFormat="1" ht="16" customHeight="1" x14ac:dyDescent="0.2"/>
    <row r="10321" customFormat="1" ht="16" customHeight="1" x14ac:dyDescent="0.2"/>
    <row r="10322" customFormat="1" ht="16" customHeight="1" x14ac:dyDescent="0.2"/>
    <row r="10323" customFormat="1" ht="16" customHeight="1" x14ac:dyDescent="0.2"/>
    <row r="10324" customFormat="1" ht="16" customHeight="1" x14ac:dyDescent="0.2"/>
    <row r="10325" customFormat="1" ht="16" customHeight="1" x14ac:dyDescent="0.2"/>
    <row r="10326" customFormat="1" ht="16" customHeight="1" x14ac:dyDescent="0.2"/>
    <row r="10327" customFormat="1" ht="16" customHeight="1" x14ac:dyDescent="0.2"/>
    <row r="10328" customFormat="1" ht="16" customHeight="1" x14ac:dyDescent="0.2"/>
    <row r="10329" customFormat="1" ht="16" customHeight="1" x14ac:dyDescent="0.2"/>
    <row r="10330" customFormat="1" ht="16" customHeight="1" x14ac:dyDescent="0.2"/>
    <row r="10331" customFormat="1" ht="16" customHeight="1" x14ac:dyDescent="0.2"/>
    <row r="10332" customFormat="1" ht="16" customHeight="1" x14ac:dyDescent="0.2"/>
    <row r="10333" customFormat="1" ht="16" customHeight="1" x14ac:dyDescent="0.2"/>
    <row r="10334" customFormat="1" ht="16" customHeight="1" x14ac:dyDescent="0.2"/>
    <row r="10335" customFormat="1" ht="16" customHeight="1" x14ac:dyDescent="0.2"/>
    <row r="10336" customFormat="1" ht="16" customHeight="1" x14ac:dyDescent="0.2"/>
    <row r="10337" customFormat="1" ht="16" customHeight="1" x14ac:dyDescent="0.2"/>
    <row r="10338" customFormat="1" ht="16" customHeight="1" x14ac:dyDescent="0.2"/>
    <row r="10339" customFormat="1" ht="16" customHeight="1" x14ac:dyDescent="0.2"/>
    <row r="10340" customFormat="1" ht="16" customHeight="1" x14ac:dyDescent="0.2"/>
    <row r="10341" customFormat="1" ht="16" customHeight="1" x14ac:dyDescent="0.2"/>
    <row r="10342" customFormat="1" ht="16" customHeight="1" x14ac:dyDescent="0.2"/>
    <row r="10343" customFormat="1" ht="16" customHeight="1" x14ac:dyDescent="0.2"/>
    <row r="10344" customFormat="1" ht="16" customHeight="1" x14ac:dyDescent="0.2"/>
    <row r="10345" customFormat="1" ht="16" customHeight="1" x14ac:dyDescent="0.2"/>
    <row r="10346" customFormat="1" ht="16" customHeight="1" x14ac:dyDescent="0.2"/>
    <row r="10347" customFormat="1" ht="16" customHeight="1" x14ac:dyDescent="0.2"/>
    <row r="10348" customFormat="1" ht="16" customHeight="1" x14ac:dyDescent="0.2"/>
    <row r="10349" customFormat="1" ht="16" customHeight="1" x14ac:dyDescent="0.2"/>
    <row r="10350" customFormat="1" ht="16" customHeight="1" x14ac:dyDescent="0.2"/>
    <row r="10351" customFormat="1" ht="16" customHeight="1" x14ac:dyDescent="0.2"/>
    <row r="10352" customFormat="1" ht="16" customHeight="1" x14ac:dyDescent="0.2"/>
    <row r="10353" customFormat="1" ht="16" customHeight="1" x14ac:dyDescent="0.2"/>
    <row r="10354" customFormat="1" ht="16" customHeight="1" x14ac:dyDescent="0.2"/>
    <row r="10355" customFormat="1" ht="16" customHeight="1" x14ac:dyDescent="0.2"/>
    <row r="10356" customFormat="1" ht="16" customHeight="1" x14ac:dyDescent="0.2"/>
    <row r="10357" customFormat="1" ht="16" customHeight="1" x14ac:dyDescent="0.2"/>
    <row r="10358" customFormat="1" ht="16" customHeight="1" x14ac:dyDescent="0.2"/>
    <row r="10359" customFormat="1" ht="16" customHeight="1" x14ac:dyDescent="0.2"/>
    <row r="10360" customFormat="1" ht="16" customHeight="1" x14ac:dyDescent="0.2"/>
    <row r="10361" customFormat="1" ht="16" customHeight="1" x14ac:dyDescent="0.2"/>
    <row r="10362" customFormat="1" ht="16" customHeight="1" x14ac:dyDescent="0.2"/>
    <row r="10363" customFormat="1" ht="16" customHeight="1" x14ac:dyDescent="0.2"/>
    <row r="10364" customFormat="1" ht="16" customHeight="1" x14ac:dyDescent="0.2"/>
    <row r="10365" customFormat="1" ht="16" customHeight="1" x14ac:dyDescent="0.2"/>
    <row r="10366" customFormat="1" ht="16" customHeight="1" x14ac:dyDescent="0.2"/>
    <row r="10367" customFormat="1" ht="16" customHeight="1" x14ac:dyDescent="0.2"/>
  </sheetData>
  <sheetProtection algorithmName="SHA-512" hashValue="zEjHis5T/FwM+HZsD7mZbR/XU/Fsg1bWZuo2BXuv6D90Vcj9kdGtMUyN65hkg9uFW5zNOy3oG+ZkLusypCBFnA==" saltValue="vrIquWglj0tSQww7LL/jnA==" spinCount="100000" sheet="1" objects="1" scenarios="1" selectLockedCells="1"/>
  <mergeCells count="3">
    <mergeCell ref="A14:I14"/>
    <mergeCell ref="A15:D15"/>
    <mergeCell ref="F15:I15"/>
  </mergeCells>
  <hyperlinks>
    <hyperlink ref="A11" r:id="rId1" xr:uid="{230F2C39-8209-C941-9F14-4DB4B2B2D1FA}"/>
  </hyperlinks>
  <printOptions horizontalCentered="1"/>
  <pageMargins left="0.2" right="0.2" top="0.25" bottom="0.25" header="0" footer="0"/>
  <pageSetup paperSize="9" fitToHeight="0" orientation="portrait" r:id="rId2"/>
  <drawing r:id="rId3"/>
  <legacyDrawing r:id="rId4"/>
  <tableParts count="4">
    <tablePart r:id="rId5"/>
    <tablePart r:id="rId6"/>
    <tablePart r:id="rId7"/>
    <tablePart r:id="rId8"/>
  </tablePar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5676B-9D8C-F649-B6B2-EE1D8B346194}">
  <sheetPr>
    <pageSetUpPr autoPageBreaks="0" fitToPage="1"/>
  </sheetPr>
  <dimension ref="A1:TB10367"/>
  <sheetViews>
    <sheetView showGridLines="0" topLeftCell="A9" workbookViewId="0">
      <selection activeCell="B43" sqref="B43"/>
    </sheetView>
  </sheetViews>
  <sheetFormatPr baseColWidth="10" defaultColWidth="8.83203125" defaultRowHeight="16" customHeight="1" x14ac:dyDescent="0.2"/>
  <cols>
    <col min="1" max="1" width="35.6640625" style="3" bestFit="1" customWidth="1"/>
    <col min="2" max="4" width="14.6640625" style="3" customWidth="1"/>
    <col min="5" max="5" width="4.6640625" style="3" customWidth="1"/>
    <col min="6" max="6" width="38.6640625" style="3" customWidth="1"/>
    <col min="7" max="9" width="14.6640625" style="2" customWidth="1"/>
    <col min="10" max="10" width="21.6640625" style="2" customWidth="1"/>
    <col min="11" max="11" width="14" customWidth="1"/>
    <col min="12" max="13" width="13.83203125" customWidth="1"/>
  </cols>
  <sheetData>
    <row r="1" spans="1:23" s="17" customFormat="1" ht="16" customHeight="1" x14ac:dyDescent="0.2">
      <c r="A1" s="19"/>
      <c r="B1" s="19"/>
      <c r="C1" s="19"/>
      <c r="D1" s="19"/>
      <c r="E1" s="19"/>
      <c r="F1" s="19"/>
      <c r="G1" s="19"/>
      <c r="H1" s="19"/>
      <c r="I1" s="19"/>
    </row>
    <row r="2" spans="1:23" s="17" customFormat="1" ht="16" customHeight="1" x14ac:dyDescent="0.2">
      <c r="A2" s="19"/>
      <c r="B2" s="19"/>
      <c r="C2" s="19"/>
      <c r="D2" s="19"/>
      <c r="E2" s="19"/>
      <c r="F2" s="19"/>
      <c r="G2" s="19"/>
      <c r="H2" s="19"/>
      <c r="I2" s="19"/>
    </row>
    <row r="3" spans="1:23" s="17" customFormat="1" ht="16" customHeight="1" x14ac:dyDescent="0.2">
      <c r="A3" s="19"/>
      <c r="B3" s="19"/>
      <c r="C3" s="19"/>
      <c r="D3" s="19"/>
      <c r="E3" s="19"/>
      <c r="F3" s="19"/>
      <c r="G3" s="19"/>
      <c r="H3" s="19"/>
      <c r="I3" s="19"/>
    </row>
    <row r="4" spans="1:23" s="17" customFormat="1" ht="16" customHeight="1" x14ac:dyDescent="0.2">
      <c r="A4" s="19"/>
      <c r="B4" s="19"/>
      <c r="C4" s="19"/>
      <c r="D4" s="19"/>
      <c r="E4" s="19"/>
      <c r="F4" s="19"/>
      <c r="G4" s="19"/>
      <c r="H4" s="19"/>
      <c r="I4" s="19"/>
    </row>
    <row r="5" spans="1:23" s="17" customFormat="1" ht="16" customHeight="1" x14ac:dyDescent="0.2">
      <c r="A5" s="19"/>
      <c r="B5" s="19"/>
      <c r="C5" s="19"/>
      <c r="D5" s="19"/>
      <c r="E5" s="19"/>
      <c r="F5" s="19"/>
      <c r="G5" s="19"/>
      <c r="H5" s="19"/>
      <c r="I5" s="19"/>
    </row>
    <row r="6" spans="1:23" s="17" customFormat="1" ht="16" customHeight="1" x14ac:dyDescent="0.2">
      <c r="A6" s="19"/>
      <c r="B6" s="19"/>
      <c r="C6" s="19"/>
      <c r="D6" s="19"/>
      <c r="E6" s="19"/>
      <c r="F6" s="19"/>
      <c r="G6" s="19"/>
      <c r="H6" s="19"/>
      <c r="I6" s="19"/>
    </row>
    <row r="7" spans="1:23" s="17" customFormat="1" ht="16" customHeight="1" x14ac:dyDescent="0.2">
      <c r="A7" s="19"/>
      <c r="B7" s="19"/>
      <c r="C7" s="19"/>
      <c r="D7" s="19"/>
      <c r="E7" s="19"/>
      <c r="F7" s="19"/>
      <c r="G7" s="19"/>
      <c r="H7" s="19"/>
      <c r="I7" s="19"/>
    </row>
    <row r="8" spans="1:23" s="17" customFormat="1" ht="16" customHeight="1" x14ac:dyDescent="0.2">
      <c r="A8" s="19"/>
      <c r="B8" s="19"/>
      <c r="C8" s="19"/>
      <c r="D8" s="19"/>
      <c r="E8" s="19"/>
      <c r="F8" s="19"/>
      <c r="G8" s="19"/>
      <c r="H8" s="19"/>
      <c r="I8" s="19"/>
    </row>
    <row r="9" spans="1:23" s="17" customFormat="1" ht="16" customHeight="1" x14ac:dyDescent="0.2">
      <c r="A9" s="19"/>
      <c r="B9" s="19"/>
      <c r="C9" s="19"/>
      <c r="D9" s="19"/>
      <c r="E9" s="19"/>
      <c r="F9" s="19"/>
      <c r="G9" s="19"/>
      <c r="H9" s="19"/>
      <c r="I9" s="19"/>
    </row>
    <row r="10" spans="1:23" s="17" customFormat="1" ht="16" customHeight="1" x14ac:dyDescent="0.2">
      <c r="A10" s="19"/>
      <c r="B10" s="19"/>
      <c r="C10" s="19"/>
      <c r="D10" s="19"/>
      <c r="E10" s="19"/>
      <c r="F10" s="19"/>
      <c r="G10" s="19"/>
      <c r="H10" s="19"/>
      <c r="I10" s="19"/>
    </row>
    <row r="11" spans="1:23" s="17" customFormat="1" ht="16" customHeight="1" x14ac:dyDescent="0.2">
      <c r="A11" s="18" t="s">
        <v>36</v>
      </c>
      <c r="B11" s="20"/>
      <c r="C11" s="20"/>
      <c r="D11" s="21"/>
      <c r="E11" s="22"/>
      <c r="F11" s="19"/>
      <c r="G11" s="19"/>
      <c r="H11" s="21" t="s">
        <v>37</v>
      </c>
      <c r="I11" s="22" t="s">
        <v>38</v>
      </c>
    </row>
    <row r="12" spans="1:23" s="17" customFormat="1" ht="16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</row>
    <row r="13" spans="1:23" s="17" customFormat="1" ht="16" customHeight="1" x14ac:dyDescent="0.2">
      <c r="A13" s="19"/>
      <c r="B13" s="19"/>
      <c r="C13" s="19"/>
      <c r="D13" s="19"/>
      <c r="E13" s="19"/>
      <c r="F13" s="19"/>
      <c r="G13" s="19"/>
      <c r="H13" s="19"/>
      <c r="I13" s="19"/>
    </row>
    <row r="14" spans="1:23" ht="21" x14ac:dyDescent="0.25">
      <c r="A14" s="12" t="s">
        <v>35</v>
      </c>
      <c r="B14" s="13"/>
      <c r="C14" s="13"/>
      <c r="D14" s="13"/>
      <c r="E14" s="13"/>
      <c r="F14" s="13"/>
      <c r="G14" s="13"/>
      <c r="H14" s="13"/>
      <c r="I14" s="1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19" x14ac:dyDescent="0.25">
      <c r="A15" s="23" t="str">
        <f>ANO!A15</f>
        <v>COLOQUE O NOME DA EMPRESA AQUI!</v>
      </c>
      <c r="B15" s="24"/>
      <c r="C15" s="24"/>
      <c r="D15" s="25"/>
      <c r="E15" s="26"/>
      <c r="F15" s="27" t="s">
        <v>43</v>
      </c>
      <c r="G15" s="28"/>
      <c r="H15" s="28"/>
      <c r="I15" s="29"/>
      <c r="J15" s="5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19" x14ac:dyDescent="0.25">
      <c r="A16" s="30"/>
      <c r="B16" s="54">
        <f>ANO!B16</f>
        <v>2024</v>
      </c>
      <c r="C16" s="54">
        <f>ANO!C16</f>
        <v>2024</v>
      </c>
      <c r="D16" s="32"/>
      <c r="E16" s="26"/>
      <c r="F16" s="33"/>
      <c r="G16" s="34"/>
      <c r="H16" s="34"/>
      <c r="I16" s="34"/>
      <c r="J16" s="5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s="1" customFormat="1" ht="15" x14ac:dyDescent="0.2">
      <c r="A17" s="35" t="s">
        <v>12</v>
      </c>
      <c r="B17" s="36" t="s">
        <v>1</v>
      </c>
      <c r="C17" s="36" t="s">
        <v>2</v>
      </c>
      <c r="D17" s="37" t="s">
        <v>3</v>
      </c>
      <c r="E17" s="38"/>
      <c r="F17" s="39" t="s">
        <v>0</v>
      </c>
      <c r="G17" s="40" t="s">
        <v>1</v>
      </c>
      <c r="H17" s="40" t="s">
        <v>2</v>
      </c>
      <c r="I17" s="40" t="s">
        <v>3</v>
      </c>
      <c r="J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3" ht="15" x14ac:dyDescent="0.2">
      <c r="A18" s="41" t="str">
        <f>TabelaDeRendimentos8131563371115[[#This Row],[RENDIMENTOS]]</f>
        <v>Revenda de Mercadorias</v>
      </c>
      <c r="B18" s="7">
        <v>3</v>
      </c>
      <c r="C18" s="8">
        <v>3</v>
      </c>
      <c r="D18" s="6">
        <f>TabelaDeRendimentos813156337111923273135394347[[#This Row],[REAL]]-TabelaDeRendimentos813156337111923273135394347[[#This Row],[ESTIMADO]]</f>
        <v>0</v>
      </c>
      <c r="E18" s="38"/>
      <c r="F18" s="41" t="s">
        <v>4</v>
      </c>
      <c r="G18" s="6">
        <f>TabelaDeRendimentos813156337111923273135394347[[#Totals],[ESTIMADO]]</f>
        <v>5</v>
      </c>
      <c r="H18" s="6">
        <f>TabelaDeRendimentos813156337111923273135394347[[#Totals],[REAL]]</f>
        <v>5</v>
      </c>
      <c r="I18" s="6">
        <f>TabelaDeTotais914166448122024283236404448[[#This Row],[REAL]]-TabelaDeTotais914166448122024283236404448[[#This Row],[ESTIMADO]]</f>
        <v>0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3" ht="15" x14ac:dyDescent="0.2">
      <c r="A19" s="41" t="str">
        <f>TabelaDeRendimentos8131563371115[[#This Row],[RENDIMENTOS]]</f>
        <v>Venda de Produtos Industrializados</v>
      </c>
      <c r="B19" s="7">
        <v>2</v>
      </c>
      <c r="C19" s="8">
        <v>2</v>
      </c>
      <c r="D19" s="6">
        <f>TabelaDeRendimentos813156337111923273135394347[[#This Row],[REAL]]-TabelaDeRendimentos813156337111923273135394347[[#This Row],[ESTIMADO]]</f>
        <v>0</v>
      </c>
      <c r="E19" s="38"/>
      <c r="F19" s="41" t="s">
        <v>5</v>
      </c>
      <c r="G19" s="6">
        <f>TabelaDeDespesasDePessoal1116186559132125293337414549[[#Totals],[ESTIMADO]]+TabelaDeDespesasOperacionais712146226101822263034384246[[#Totals],[ESTIMADO]]</f>
        <v>0</v>
      </c>
      <c r="H19" s="6">
        <f>TabelaDeDespesasDePessoal1116186559132125293337414549[[#Totals],[REAL]]+TabelaDeDespesasOperacionais712146226101822263034384246[[#Totals],[REAL]]</f>
        <v>0</v>
      </c>
      <c r="I19" s="6">
        <f>TabelaDeTotais914166448122024283236404448[[#This Row],[ESTIMADO]]-TabelaDeTotais914166448122024283236404448[[#This Row],[REAL]]</f>
        <v>0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3" ht="15" x14ac:dyDescent="0.2">
      <c r="A20" s="41" t="str">
        <f>TabelaDeRendimentos8131563371115[[#This Row],[RENDIMENTOS]]</f>
        <v>Prestação de Serviços</v>
      </c>
      <c r="B20" s="7">
        <v>0</v>
      </c>
      <c r="C20" s="8">
        <v>0</v>
      </c>
      <c r="D20" s="6">
        <f>TabelaDeRendimentos813156337111923273135394347[[#This Row],[REAL]]-TabelaDeRendimentos813156337111923273135394347[[#This Row],[ESTIMADO]]</f>
        <v>0</v>
      </c>
      <c r="E20" s="38"/>
      <c r="F20" s="42" t="s">
        <v>6</v>
      </c>
      <c r="G20" s="15">
        <f>G18-G19</f>
        <v>5</v>
      </c>
      <c r="H20" s="15">
        <f>H18-H19</f>
        <v>5</v>
      </c>
      <c r="I20" s="16">
        <f>TabelaDeTotais914166448122024283236404448[[#Totals],[REAL]]-TabelaDeTotais914166448122024283236404448[[#Totals],[ESTIMADO]]</f>
        <v>0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3" ht="15" x14ac:dyDescent="0.2">
      <c r="A21" s="41" t="str">
        <f>TabelaDeRendimentos8131563371115[[#This Row],[RENDIMENTOS]]</f>
        <v>Outras receitas</v>
      </c>
      <c r="B21" s="7">
        <v>0</v>
      </c>
      <c r="C21" s="8">
        <v>0</v>
      </c>
      <c r="D21" s="6">
        <f>TabelaDeRendimentos813156337111923273135394347[[#This Row],[REAL]]-TabelaDeRendimentos813156337111923273135394347[[#This Row],[ESTIMADO]]</f>
        <v>0</v>
      </c>
      <c r="E21" s="38"/>
      <c r="F21" s="38"/>
      <c r="G21" s="38"/>
      <c r="H21" s="38"/>
      <c r="I21" s="3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3" ht="15" x14ac:dyDescent="0.2">
      <c r="A22" s="43" t="s">
        <v>11</v>
      </c>
      <c r="B22" s="44">
        <f>SUBTOTAL(9,TabelaDeRendimentos813156337111923273135394347[ESTIMADO])</f>
        <v>5</v>
      </c>
      <c r="C22" s="44">
        <f>SUBTOTAL(9,TabelaDeRendimentos813156337111923273135394347[REAL])</f>
        <v>5</v>
      </c>
      <c r="D22" s="45">
        <f>SUBTOTAL(9,TabelaDeRendimentos813156337111923273135394347[DIFERENÇA])</f>
        <v>0</v>
      </c>
      <c r="E22" s="38"/>
      <c r="F22" s="38"/>
      <c r="G22" s="38"/>
      <c r="H22" s="38"/>
      <c r="I22" s="3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3" ht="15" x14ac:dyDescent="0.2">
      <c r="A23" s="46"/>
      <c r="B23" s="47"/>
      <c r="C23" s="47"/>
      <c r="D23" s="47"/>
      <c r="E23" s="38"/>
      <c r="F23" s="38"/>
      <c r="G23" s="38"/>
      <c r="H23" s="38"/>
      <c r="I23" s="3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3" ht="15" x14ac:dyDescent="0.2">
      <c r="A24" s="38"/>
      <c r="B24" s="31">
        <f>$B$16</f>
        <v>2024</v>
      </c>
      <c r="C24" s="31">
        <f>$C$16</f>
        <v>2024</v>
      </c>
      <c r="D24" s="38"/>
      <c r="E24" s="38"/>
      <c r="F24" s="38"/>
      <c r="G24" s="38"/>
      <c r="H24" s="38"/>
      <c r="I24" s="3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15" x14ac:dyDescent="0.2">
      <c r="A25" s="48" t="s">
        <v>17</v>
      </c>
      <c r="B25" s="31" t="s">
        <v>1</v>
      </c>
      <c r="C25" s="31" t="s">
        <v>2</v>
      </c>
      <c r="D25" s="31" t="s">
        <v>3</v>
      </c>
      <c r="E25" s="38"/>
      <c r="F25" s="38"/>
      <c r="G25" s="38"/>
      <c r="H25" s="38"/>
      <c r="I25" s="38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3" ht="15" x14ac:dyDescent="0.2">
      <c r="A26" s="41" t="str">
        <f>TabelaDeDespesasDePessoal11161865591317[[#This Row],[DESPESAS PRINCIPAIS]]</f>
        <v>Compra de Mercadorias</v>
      </c>
      <c r="B26" s="7">
        <v>0</v>
      </c>
      <c r="C26" s="9">
        <v>0</v>
      </c>
      <c r="D26" s="6">
        <f>TabelaDeDespesasDePessoal1116186559132125293337414549[[#This Row],[ESTIMADO]]-TabelaDeDespesasDePessoal1116186559132125293337414549[[#This Row],[REAL]]</f>
        <v>0</v>
      </c>
      <c r="E26" s="38"/>
      <c r="F26" s="38"/>
      <c r="G26" s="38"/>
      <c r="H26" s="38"/>
      <c r="I26" s="3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3" ht="15" x14ac:dyDescent="0.2">
      <c r="A27" s="41" t="str">
        <f>TabelaDeDespesasDePessoal11161865591317[[#This Row],[DESPESAS PRINCIPAIS]]</f>
        <v>Material de Expediente</v>
      </c>
      <c r="B27" s="7">
        <v>0</v>
      </c>
      <c r="C27" s="9">
        <v>0</v>
      </c>
      <c r="D27" s="6">
        <f>TabelaDeDespesasDePessoal1116186559132125293337414549[[#This Row],[ESTIMADO]]-TabelaDeDespesasDePessoal1116186559132125293337414549[[#This Row],[REAL]]</f>
        <v>0</v>
      </c>
      <c r="E27" s="38"/>
      <c r="F27" s="38"/>
      <c r="G27" s="38"/>
      <c r="H27" s="38"/>
      <c r="I27" s="38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3" ht="15" x14ac:dyDescent="0.2">
      <c r="A28" s="41" t="str">
        <f>TabelaDeDespesasDePessoal11161865591317[[#This Row],[DESPESAS PRINCIPAIS]]</f>
        <v>Funcionários e Pro Labore</v>
      </c>
      <c r="B28" s="7">
        <v>0</v>
      </c>
      <c r="C28" s="9">
        <v>0</v>
      </c>
      <c r="D28" s="6">
        <f>TabelaDeDespesasDePessoal1116186559132125293337414549[[#This Row],[ESTIMADO]]-TabelaDeDespesasDePessoal1116186559132125293337414549[[#This Row],[REAL]]</f>
        <v>0</v>
      </c>
      <c r="E28" s="38"/>
      <c r="F28" s="38"/>
      <c r="G28" s="38"/>
      <c r="H28" s="38"/>
      <c r="I28" s="38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3" ht="15" x14ac:dyDescent="0.2">
      <c r="A29" s="41" t="str">
        <f>TabelaDeDespesasDePessoal11161865591317[[#This Row],[DESPESAS PRINCIPAIS]]</f>
        <v>Veículos (Manutenção e Combustível)</v>
      </c>
      <c r="B29" s="7">
        <v>0</v>
      </c>
      <c r="C29" s="9">
        <v>0</v>
      </c>
      <c r="D29" s="6">
        <f>TabelaDeDespesasDePessoal1116186559132125293337414549[[#This Row],[ESTIMADO]]-TabelaDeDespesasDePessoal1116186559132125293337414549[[#This Row],[REAL]]</f>
        <v>0</v>
      </c>
      <c r="E29" s="38"/>
      <c r="F29" s="38"/>
      <c r="G29" s="38"/>
      <c r="H29" s="38"/>
      <c r="I29" s="3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3" ht="15" x14ac:dyDescent="0.2">
      <c r="A30" s="49" t="s">
        <v>19</v>
      </c>
      <c r="B30" s="50">
        <f>SUBTOTAL(9,TabelaDeDespesasDePessoal1116186559132125293337414549[ESTIMADO])</f>
        <v>0</v>
      </c>
      <c r="C30" s="50">
        <f>SUBTOTAL(9,TabelaDeDespesasDePessoal1116186559132125293337414549[REAL])</f>
        <v>0</v>
      </c>
      <c r="D30" s="50">
        <f>SUBTOTAL(9,TabelaDeDespesasDePessoal1116186559132125293337414549[DIFERENÇA])</f>
        <v>0</v>
      </c>
      <c r="E30" s="38"/>
      <c r="F30" s="38"/>
      <c r="G30" s="38"/>
      <c r="H30" s="38"/>
      <c r="I30" s="3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3" ht="15" x14ac:dyDescent="0.2">
      <c r="A31" s="38"/>
      <c r="B31" s="38"/>
      <c r="C31" s="38"/>
      <c r="D31" s="38"/>
      <c r="E31" s="38"/>
      <c r="F31" s="38"/>
      <c r="G31" s="38"/>
      <c r="H31" s="38"/>
      <c r="I31" s="3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15" x14ac:dyDescent="0.2">
      <c r="A32" s="38"/>
      <c r="B32" s="31">
        <f>$B$16</f>
        <v>2024</v>
      </c>
      <c r="C32" s="31">
        <f>$C$16</f>
        <v>2024</v>
      </c>
      <c r="D32" s="38"/>
      <c r="E32" s="38"/>
      <c r="F32" s="38"/>
      <c r="G32" s="38"/>
      <c r="H32" s="38"/>
      <c r="I32" s="3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522" s="3" customFormat="1" ht="15" x14ac:dyDescent="0.2">
      <c r="A33" s="48" t="s">
        <v>21</v>
      </c>
      <c r="B33" s="31" t="s">
        <v>1</v>
      </c>
      <c r="C33" s="31" t="s">
        <v>2</v>
      </c>
      <c r="D33" s="31" t="s">
        <v>3</v>
      </c>
      <c r="E33" s="38"/>
      <c r="F33" s="38"/>
      <c r="G33" s="38"/>
      <c r="H33" s="38"/>
      <c r="I33" s="3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</row>
    <row r="34" spans="1:522" s="3" customFormat="1" ht="15" x14ac:dyDescent="0.2">
      <c r="A34" s="41" t="str">
        <f>TabelaDeDespesasOperacionais7121462261014[[#This Row],[OUTRAS DESPESAS]]</f>
        <v>Energia Elétrica</v>
      </c>
      <c r="B34" s="10">
        <v>0</v>
      </c>
      <c r="C34" s="11">
        <v>0</v>
      </c>
      <c r="D34" s="51">
        <f>TabelaDeDespesasOperacionais712146226101822263034384246[[#This Row],[ESTIMADO]]-TabelaDeDespesasOperacionais712146226101822263034384246[[#This Row],[REAL]]</f>
        <v>0</v>
      </c>
      <c r="E34" s="38"/>
      <c r="F34" s="38"/>
      <c r="G34" s="38"/>
      <c r="H34" s="38"/>
      <c r="I34" s="38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</row>
    <row r="35" spans="1:522" s="3" customFormat="1" ht="16.5" customHeight="1" x14ac:dyDescent="0.2">
      <c r="A35" s="41" t="str">
        <f>TabelaDeDespesasOperacionais7121462261014[[#This Row],[OUTRAS DESPESAS]]</f>
        <v>Telefone e Internet</v>
      </c>
      <c r="B35" s="10">
        <v>0</v>
      </c>
      <c r="C35" s="11">
        <v>0</v>
      </c>
      <c r="D35" s="51">
        <f>TabelaDeDespesasOperacionais712146226101822263034384246[[#This Row],[ESTIMADO]]-TabelaDeDespesasOperacionais712146226101822263034384246[[#This Row],[REAL]]</f>
        <v>0</v>
      </c>
      <c r="E35" s="38"/>
      <c r="F35" s="38"/>
      <c r="G35" s="38"/>
      <c r="H35" s="38"/>
      <c r="I35" s="38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</row>
    <row r="36" spans="1:522" s="3" customFormat="1" ht="16.5" customHeight="1" x14ac:dyDescent="0.2">
      <c r="A36" s="41" t="str">
        <f>TabelaDeDespesasOperacionais7121462261014[[#This Row],[OUTRAS DESPESAS]]</f>
        <v>Água e Esgoto</v>
      </c>
      <c r="B36" s="10">
        <v>0</v>
      </c>
      <c r="C36" s="11">
        <v>0</v>
      </c>
      <c r="D36" s="51">
        <f>TabelaDeDespesasOperacionais712146226101822263034384246[[#This Row],[ESTIMADO]]-TabelaDeDespesasOperacionais712146226101822263034384246[[#This Row],[REAL]]</f>
        <v>0</v>
      </c>
      <c r="E36" s="38"/>
      <c r="F36" s="38"/>
      <c r="G36" s="38"/>
      <c r="H36" s="38"/>
      <c r="I36" s="38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</row>
    <row r="37" spans="1:522" s="3" customFormat="1" ht="16.5" customHeight="1" x14ac:dyDescent="0.2">
      <c r="A37" s="41" t="str">
        <f>TabelaDeDespesasOperacionais7121462261014[[#This Row],[OUTRAS DESPESAS]]</f>
        <v>Consultorias</v>
      </c>
      <c r="B37" s="10">
        <v>0</v>
      </c>
      <c r="C37" s="11">
        <v>0</v>
      </c>
      <c r="D37" s="51">
        <f>TabelaDeDespesasOperacionais712146226101822263034384246[[#This Row],[ESTIMADO]]-TabelaDeDespesasOperacionais712146226101822263034384246[[#This Row],[REAL]]</f>
        <v>0</v>
      </c>
      <c r="E37" s="38"/>
      <c r="F37" s="38"/>
      <c r="G37" s="38"/>
      <c r="H37" s="38"/>
      <c r="I37" s="38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</row>
    <row r="38" spans="1:522" s="3" customFormat="1" ht="16.5" customHeight="1" x14ac:dyDescent="0.2">
      <c r="A38" s="41" t="str">
        <f>TabelaDeDespesasOperacionais7121462261014[[#This Row],[OUTRAS DESPESAS]]</f>
        <v>Assistência Técnica</v>
      </c>
      <c r="B38" s="10">
        <v>0</v>
      </c>
      <c r="C38" s="11">
        <v>0</v>
      </c>
      <c r="D38" s="51">
        <f>TabelaDeDespesasOperacionais712146226101822263034384246[[#This Row],[ESTIMADO]]-TabelaDeDespesasOperacionais712146226101822263034384246[[#This Row],[REAL]]</f>
        <v>0</v>
      </c>
      <c r="E38" s="38"/>
      <c r="F38" s="38"/>
      <c r="G38" s="38"/>
      <c r="H38" s="38"/>
      <c r="I38" s="38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</row>
    <row r="39" spans="1:522" s="3" customFormat="1" ht="16.5" customHeight="1" x14ac:dyDescent="0.2">
      <c r="A39" s="41" t="str">
        <f>TabelaDeDespesasOperacionais7121462261014[[#This Row],[OUTRAS DESPESAS]]</f>
        <v>Sistema de Gestão</v>
      </c>
      <c r="B39" s="10">
        <v>0</v>
      </c>
      <c r="C39" s="11">
        <v>0</v>
      </c>
      <c r="D39" s="51">
        <f>TabelaDeDespesasOperacionais712146226101822263034384246[[#This Row],[ESTIMADO]]-TabelaDeDespesasOperacionais712146226101822263034384246[[#This Row],[REAL]]</f>
        <v>0</v>
      </c>
      <c r="E39" s="38"/>
      <c r="F39" s="38"/>
      <c r="G39" s="38"/>
      <c r="H39" s="38"/>
      <c r="I39" s="3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</row>
    <row r="40" spans="1:522" s="3" customFormat="1" ht="16.5" customHeight="1" x14ac:dyDescent="0.2">
      <c r="A40" s="41" t="str">
        <f>TabelaDeDespesasOperacionais7121462261014[[#This Row],[OUTRAS DESPESAS]]</f>
        <v>Marketing e Publicidade</v>
      </c>
      <c r="B40" s="10">
        <v>0</v>
      </c>
      <c r="C40" s="11">
        <v>0</v>
      </c>
      <c r="D40" s="51">
        <f>TabelaDeDespesasOperacionais712146226101822263034384246[[#This Row],[ESTIMADO]]-TabelaDeDespesasOperacionais712146226101822263034384246[[#This Row],[REAL]]</f>
        <v>0</v>
      </c>
      <c r="E40" s="38"/>
      <c r="F40" s="38"/>
      <c r="G40" s="38"/>
      <c r="H40" s="38"/>
      <c r="I40" s="38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</row>
    <row r="41" spans="1:522" s="3" customFormat="1" ht="16.5" customHeight="1" x14ac:dyDescent="0.2">
      <c r="A41" s="41" t="str">
        <f>TabelaDeDespesasOperacionais7121462261014[[#This Row],[OUTRAS DESPESAS]]</f>
        <v>Fretes, Seguros e Correios</v>
      </c>
      <c r="B41" s="10">
        <v>0</v>
      </c>
      <c r="C41" s="11">
        <v>0</v>
      </c>
      <c r="D41" s="51">
        <f>TabelaDeDespesasOperacionais712146226101822263034384246[[#This Row],[ESTIMADO]]-TabelaDeDespesasOperacionais712146226101822263034384246[[#This Row],[REAL]]</f>
        <v>0</v>
      </c>
      <c r="E41" s="38"/>
      <c r="F41" s="38"/>
      <c r="G41" s="38"/>
      <c r="H41" s="38"/>
      <c r="I41" s="3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</row>
    <row r="42" spans="1:522" s="3" customFormat="1" ht="16.5" customHeight="1" x14ac:dyDescent="0.2">
      <c r="A42" s="41" t="str">
        <f>TabelaDeDespesasOperacionais7121462261014[[#This Row],[OUTRAS DESPESAS]]</f>
        <v>Comissões</v>
      </c>
      <c r="B42" s="10">
        <v>0</v>
      </c>
      <c r="C42" s="11">
        <v>0</v>
      </c>
      <c r="D42" s="51">
        <f>TabelaDeDespesasOperacionais712146226101822263034384246[[#This Row],[ESTIMADO]]-TabelaDeDespesasOperacionais712146226101822263034384246[[#This Row],[REAL]]</f>
        <v>0</v>
      </c>
      <c r="E42" s="38"/>
      <c r="F42" s="38"/>
      <c r="G42" s="38"/>
      <c r="H42" s="38"/>
      <c r="I42" s="38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</row>
    <row r="43" spans="1:522" s="3" customFormat="1" ht="16.5" customHeight="1" x14ac:dyDescent="0.2">
      <c r="A43" s="41" t="str">
        <f>TabelaDeDespesasOperacionais7121462261014[[#This Row],[OUTRAS DESPESAS]]</f>
        <v>Empréstimos e Financiamentos</v>
      </c>
      <c r="B43" s="10">
        <v>0</v>
      </c>
      <c r="C43" s="11">
        <v>0</v>
      </c>
      <c r="D43" s="51">
        <f>TabelaDeDespesasOperacionais712146226101822263034384246[[#This Row],[ESTIMADO]]-TabelaDeDespesasOperacionais712146226101822263034384246[[#This Row],[REAL]]</f>
        <v>0</v>
      </c>
      <c r="E43" s="38"/>
      <c r="F43" s="38"/>
      <c r="G43" s="38"/>
      <c r="H43" s="38"/>
      <c r="I43" s="38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</row>
    <row r="44" spans="1:522" s="3" customFormat="1" ht="16.5" customHeight="1" x14ac:dyDescent="0.2">
      <c r="A44" s="41" t="str">
        <f>TabelaDeDespesasOperacionais7121462261014[[#This Row],[OUTRAS DESPESAS]]</f>
        <v>Impostos</v>
      </c>
      <c r="B44" s="10">
        <v>0</v>
      </c>
      <c r="C44" s="11">
        <v>0</v>
      </c>
      <c r="D44" s="51">
        <f>TabelaDeDespesasOperacionais712146226101822263034384246[[#This Row],[ESTIMADO]]-TabelaDeDespesasOperacionais712146226101822263034384246[[#This Row],[REAL]]</f>
        <v>0</v>
      </c>
      <c r="E44" s="38"/>
      <c r="F44" s="38"/>
      <c r="G44" s="38"/>
      <c r="H44" s="38"/>
      <c r="I44" s="38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</row>
    <row r="45" spans="1:522" s="3" customFormat="1" ht="16.5" customHeight="1" x14ac:dyDescent="0.2">
      <c r="A45" s="41" t="str">
        <f>TabelaDeDespesasOperacionais7121462261014[[#This Row],[OUTRAS DESPESAS]]</f>
        <v>Outros</v>
      </c>
      <c r="B45" s="10">
        <v>0</v>
      </c>
      <c r="C45" s="11">
        <v>0</v>
      </c>
      <c r="D45" s="51">
        <f>TabelaDeDespesasOperacionais712146226101822263034384246[[#This Row],[ESTIMADO]]-TabelaDeDespesasOperacionais712146226101822263034384246[[#This Row],[REAL]]</f>
        <v>0</v>
      </c>
      <c r="E45" s="38"/>
      <c r="F45" s="38"/>
      <c r="G45" s="38"/>
      <c r="H45" s="38"/>
      <c r="I45" s="38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</row>
    <row r="46" spans="1:522" s="3" customFormat="1" ht="16.5" customHeight="1" x14ac:dyDescent="0.2">
      <c r="A46" s="41" t="str">
        <f>TabelaDeDespesasOperacionais7121462261014[[#This Row],[OUTRAS DESPESAS]]</f>
        <v>Outros</v>
      </c>
      <c r="B46" s="10">
        <v>0</v>
      </c>
      <c r="C46" s="11">
        <v>0</v>
      </c>
      <c r="D46" s="51">
        <f>TabelaDeDespesasOperacionais712146226101822263034384246[[#This Row],[ESTIMADO]]-TabelaDeDespesasOperacionais712146226101822263034384246[[#This Row],[REAL]]</f>
        <v>0</v>
      </c>
      <c r="E46" s="38"/>
      <c r="F46" s="38"/>
      <c r="G46" s="38"/>
      <c r="H46" s="38"/>
      <c r="I46" s="3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</row>
    <row r="47" spans="1:522" s="3" customFormat="1" ht="16.5" customHeight="1" x14ac:dyDescent="0.2">
      <c r="A47" s="41" t="str">
        <f>TabelaDeDespesasOperacionais7121462261014[[#This Row],[OUTRAS DESPESAS]]</f>
        <v>Outros</v>
      </c>
      <c r="B47" s="10">
        <v>0</v>
      </c>
      <c r="C47" s="11">
        <v>0</v>
      </c>
      <c r="D47" s="51">
        <f>TabelaDeDespesasOperacionais712146226101822263034384246[[#This Row],[ESTIMADO]]-TabelaDeDespesasOperacionais712146226101822263034384246[[#This Row],[REAL]]</f>
        <v>0</v>
      </c>
      <c r="E47" s="38"/>
      <c r="F47" s="38"/>
      <c r="G47" s="38"/>
      <c r="H47" s="38"/>
      <c r="I47" s="38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</row>
    <row r="48" spans="1:522" s="3" customFormat="1" ht="16.5" customHeight="1" x14ac:dyDescent="0.2">
      <c r="A48" s="41" t="str">
        <f>TabelaDeDespesasOperacionais7121462261014[[#This Row],[OUTRAS DESPESAS]]</f>
        <v>Outros</v>
      </c>
      <c r="B48" s="10">
        <v>0</v>
      </c>
      <c r="C48" s="11">
        <v>0</v>
      </c>
      <c r="D48" s="51">
        <f>TabelaDeDespesasOperacionais712146226101822263034384246[[#This Row],[ESTIMADO]]-TabelaDeDespesasOperacionais712146226101822263034384246[[#This Row],[REAL]]</f>
        <v>0</v>
      </c>
      <c r="E48" s="38"/>
      <c r="F48" s="38"/>
      <c r="G48" s="38"/>
      <c r="H48" s="38"/>
      <c r="I48" s="3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</row>
    <row r="49" spans="1:522" s="3" customFormat="1" ht="16.5" customHeight="1" x14ac:dyDescent="0.2">
      <c r="A49" s="41" t="str">
        <f>TabelaDeDespesasOperacionais7121462261014[[#This Row],[OUTRAS DESPESAS]]</f>
        <v>Outros</v>
      </c>
      <c r="B49" s="10">
        <v>0</v>
      </c>
      <c r="C49" s="11">
        <v>0</v>
      </c>
      <c r="D49" s="51">
        <f>TabelaDeDespesasOperacionais712146226101822263034384246[[#This Row],[ESTIMADO]]-TabelaDeDespesasOperacionais712146226101822263034384246[[#This Row],[REAL]]</f>
        <v>0</v>
      </c>
      <c r="E49" s="38"/>
      <c r="F49" s="38"/>
      <c r="G49" s="38"/>
      <c r="H49" s="38"/>
      <c r="I49" s="3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</row>
    <row r="50" spans="1:522" s="3" customFormat="1" ht="16" customHeight="1" x14ac:dyDescent="0.2">
      <c r="A50" s="49" t="s">
        <v>22</v>
      </c>
      <c r="B50" s="50">
        <f>SUBTOTAL(9,TabelaDeDespesasOperacionais712146226101822263034384246[ESTIMADO])</f>
        <v>0</v>
      </c>
      <c r="C50" s="50">
        <f>SUBTOTAL(9,TabelaDeDespesasOperacionais712146226101822263034384246[REAL])</f>
        <v>0</v>
      </c>
      <c r="D50" s="50">
        <f>SUBTOTAL(9,TabelaDeDespesasOperacionais712146226101822263034384246[DIFERENÇA])</f>
        <v>0</v>
      </c>
      <c r="E50" s="38"/>
      <c r="F50" s="38"/>
      <c r="G50" s="38"/>
      <c r="H50" s="38"/>
      <c r="I50" s="38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</row>
    <row r="51" spans="1:522" ht="16" customHeight="1" x14ac:dyDescent="0.2">
      <c r="A51" s="4" t="s">
        <v>8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522" ht="16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522" ht="16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522" ht="16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522" ht="16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522" ht="16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522" ht="16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522" ht="16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522" ht="16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522" ht="16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522" ht="16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522" ht="16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522" ht="16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522" ht="16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6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6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6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6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6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6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6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6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6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6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6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6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6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6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6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6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6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6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6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6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6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6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6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6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6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6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6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6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6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6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6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6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6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6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6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6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6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6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6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6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6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6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6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6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6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6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6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6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6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6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6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6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6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6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6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6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6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6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6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6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6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6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6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6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6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6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6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6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6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6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6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6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6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6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6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6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6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6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6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6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6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6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6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6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6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6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6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6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6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6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6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6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6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6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6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6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6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6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6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6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6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6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6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6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6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6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6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6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6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6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6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6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6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6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6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6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6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6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6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6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6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6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6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6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6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6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6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6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6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6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6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6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6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6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6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6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6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6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6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6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6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6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6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6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6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6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6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6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6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6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6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6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6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6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6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6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6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6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6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6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6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6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6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6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6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6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6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6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6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6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6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6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6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6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6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6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6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6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6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6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6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6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6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6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6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6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6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6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6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6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6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6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6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6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6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6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6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6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6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6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6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6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6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6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6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6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6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6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6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6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6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6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6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6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6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6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6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6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6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6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6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6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6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6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6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6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6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6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6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6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6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6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6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6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6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6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6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6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6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6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6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6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6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6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6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6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6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6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6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6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6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6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6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6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6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6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6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6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6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6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6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6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6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6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6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6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6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6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6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6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6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6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6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6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6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6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6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6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6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6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6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6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6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6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6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6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6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6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6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6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6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6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6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6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6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6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6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6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6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6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6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6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6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6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6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6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6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6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6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6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6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6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6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6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6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6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6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6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6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6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6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6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6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6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6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6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6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6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6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6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6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6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6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6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6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6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6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6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6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6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6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6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6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6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6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6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6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6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6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6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6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6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6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6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6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6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6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6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6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6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6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6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6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6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6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6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6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6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6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6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6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6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6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6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6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6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6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6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6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6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6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6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6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6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6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6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6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6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6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6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6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6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6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6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6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6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6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6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6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6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6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6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6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6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6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6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6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6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6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6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6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6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6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6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6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6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6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6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6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6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6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6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6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6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6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6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6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6" customHeight="1" x14ac:dyDescent="0.2">
      <c r="A492"/>
      <c r="B492"/>
      <c r="C492"/>
      <c r="D492"/>
      <c r="E492"/>
      <c r="F492"/>
      <c r="G492"/>
      <c r="H492"/>
      <c r="I492"/>
      <c r="J492"/>
    </row>
    <row r="493" spans="1:23" ht="16" customHeight="1" x14ac:dyDescent="0.2">
      <c r="A493"/>
      <c r="B493"/>
      <c r="C493"/>
      <c r="D493"/>
      <c r="E493"/>
      <c r="F493"/>
      <c r="G493"/>
      <c r="H493"/>
      <c r="I493"/>
      <c r="J493"/>
    </row>
    <row r="494" spans="1:23" ht="16" customHeight="1" x14ac:dyDescent="0.2">
      <c r="A494"/>
      <c r="B494"/>
      <c r="C494"/>
      <c r="D494"/>
      <c r="E494"/>
      <c r="F494"/>
      <c r="G494"/>
      <c r="H494"/>
      <c r="I494"/>
      <c r="J494"/>
    </row>
    <row r="495" spans="1:23" ht="16" customHeight="1" x14ac:dyDescent="0.2">
      <c r="A495"/>
      <c r="B495"/>
      <c r="C495"/>
      <c r="D495"/>
      <c r="E495"/>
      <c r="F495"/>
      <c r="G495"/>
      <c r="H495"/>
      <c r="I495"/>
      <c r="J495"/>
    </row>
    <row r="496" spans="1:23" ht="16" customHeight="1" x14ac:dyDescent="0.2">
      <c r="A496"/>
      <c r="B496"/>
      <c r="C496"/>
      <c r="D496"/>
      <c r="E496"/>
      <c r="F496"/>
      <c r="G496"/>
      <c r="H496"/>
      <c r="I496"/>
      <c r="J496"/>
    </row>
    <row r="497" customFormat="1" ht="16" customHeight="1" x14ac:dyDescent="0.2"/>
    <row r="498" customFormat="1" ht="16" customHeight="1" x14ac:dyDescent="0.2"/>
    <row r="499" customFormat="1" ht="16" customHeight="1" x14ac:dyDescent="0.2"/>
    <row r="500" customFormat="1" ht="16" customHeight="1" x14ac:dyDescent="0.2"/>
    <row r="501" customFormat="1" ht="16" customHeight="1" x14ac:dyDescent="0.2"/>
    <row r="502" customFormat="1" ht="16" customHeight="1" x14ac:dyDescent="0.2"/>
    <row r="503" customFormat="1" ht="16" customHeight="1" x14ac:dyDescent="0.2"/>
    <row r="504" customFormat="1" ht="16" customHeight="1" x14ac:dyDescent="0.2"/>
    <row r="505" customFormat="1" ht="16" customHeight="1" x14ac:dyDescent="0.2"/>
    <row r="506" customFormat="1" ht="16" customHeight="1" x14ac:dyDescent="0.2"/>
    <row r="507" customFormat="1" ht="16" customHeight="1" x14ac:dyDescent="0.2"/>
    <row r="508" customFormat="1" ht="16" customHeight="1" x14ac:dyDescent="0.2"/>
    <row r="509" customFormat="1" ht="16" customHeight="1" x14ac:dyDescent="0.2"/>
    <row r="510" customFormat="1" ht="16" customHeight="1" x14ac:dyDescent="0.2"/>
    <row r="511" customFormat="1" ht="16" customHeight="1" x14ac:dyDescent="0.2"/>
    <row r="512" customFormat="1" ht="16" customHeight="1" x14ac:dyDescent="0.2"/>
    <row r="513" customFormat="1" ht="16" customHeight="1" x14ac:dyDescent="0.2"/>
    <row r="514" customFormat="1" ht="16" customHeight="1" x14ac:dyDescent="0.2"/>
    <row r="515" customFormat="1" ht="16" customHeight="1" x14ac:dyDescent="0.2"/>
    <row r="516" customFormat="1" ht="16" customHeight="1" x14ac:dyDescent="0.2"/>
    <row r="517" customFormat="1" ht="16" customHeight="1" x14ac:dyDescent="0.2"/>
    <row r="518" customFormat="1" ht="16" customHeight="1" x14ac:dyDescent="0.2"/>
    <row r="519" customFormat="1" ht="16" customHeight="1" x14ac:dyDescent="0.2"/>
    <row r="520" customFormat="1" ht="16" customHeight="1" x14ac:dyDescent="0.2"/>
    <row r="521" customFormat="1" ht="16" customHeight="1" x14ac:dyDescent="0.2"/>
    <row r="522" customFormat="1" ht="16" customHeight="1" x14ac:dyDescent="0.2"/>
    <row r="523" customFormat="1" ht="16" customHeight="1" x14ac:dyDescent="0.2"/>
    <row r="524" customFormat="1" ht="16" customHeight="1" x14ac:dyDescent="0.2"/>
    <row r="525" customFormat="1" ht="16" customHeight="1" x14ac:dyDescent="0.2"/>
    <row r="526" customFormat="1" ht="16" customHeight="1" x14ac:dyDescent="0.2"/>
    <row r="527" customFormat="1" ht="16" customHeight="1" x14ac:dyDescent="0.2"/>
    <row r="528" customFormat="1" ht="16" customHeight="1" x14ac:dyDescent="0.2"/>
    <row r="529" customFormat="1" ht="16" customHeight="1" x14ac:dyDescent="0.2"/>
    <row r="530" customFormat="1" ht="16" customHeight="1" x14ac:dyDescent="0.2"/>
    <row r="531" customFormat="1" ht="16" customHeight="1" x14ac:dyDescent="0.2"/>
    <row r="532" customFormat="1" ht="16" customHeight="1" x14ac:dyDescent="0.2"/>
    <row r="533" customFormat="1" ht="16" customHeight="1" x14ac:dyDescent="0.2"/>
    <row r="534" customFormat="1" ht="16" customHeight="1" x14ac:dyDescent="0.2"/>
    <row r="535" customFormat="1" ht="16" customHeight="1" x14ac:dyDescent="0.2"/>
    <row r="536" customFormat="1" ht="16" customHeight="1" x14ac:dyDescent="0.2"/>
    <row r="537" customFormat="1" ht="16" customHeight="1" x14ac:dyDescent="0.2"/>
    <row r="538" customFormat="1" ht="16" customHeight="1" x14ac:dyDescent="0.2"/>
    <row r="539" customFormat="1" ht="16" customHeight="1" x14ac:dyDescent="0.2"/>
    <row r="540" customFormat="1" ht="16" customHeight="1" x14ac:dyDescent="0.2"/>
    <row r="541" customFormat="1" ht="16" customHeight="1" x14ac:dyDescent="0.2"/>
    <row r="542" customFormat="1" ht="16" customHeight="1" x14ac:dyDescent="0.2"/>
    <row r="543" customFormat="1" ht="16" customHeight="1" x14ac:dyDescent="0.2"/>
    <row r="544" customFormat="1" ht="16" customHeight="1" x14ac:dyDescent="0.2"/>
    <row r="545" customFormat="1" ht="16" customHeight="1" x14ac:dyDescent="0.2"/>
    <row r="546" customFormat="1" ht="16" customHeight="1" x14ac:dyDescent="0.2"/>
    <row r="547" customFormat="1" ht="16" customHeight="1" x14ac:dyDescent="0.2"/>
    <row r="548" customFormat="1" ht="16" customHeight="1" x14ac:dyDescent="0.2"/>
    <row r="549" customFormat="1" ht="16" customHeight="1" x14ac:dyDescent="0.2"/>
    <row r="550" customFormat="1" ht="16" customHeight="1" x14ac:dyDescent="0.2"/>
    <row r="551" customFormat="1" ht="16" customHeight="1" x14ac:dyDescent="0.2"/>
    <row r="552" customFormat="1" ht="16" customHeight="1" x14ac:dyDescent="0.2"/>
    <row r="553" customFormat="1" ht="16" customHeight="1" x14ac:dyDescent="0.2"/>
    <row r="554" customFormat="1" ht="16" customHeight="1" x14ac:dyDescent="0.2"/>
    <row r="555" customFormat="1" ht="16" customHeight="1" x14ac:dyDescent="0.2"/>
    <row r="556" customFormat="1" ht="16" customHeight="1" x14ac:dyDescent="0.2"/>
    <row r="557" customFormat="1" ht="16" customHeight="1" x14ac:dyDescent="0.2"/>
    <row r="558" customFormat="1" ht="16" customHeight="1" x14ac:dyDescent="0.2"/>
    <row r="559" customFormat="1" ht="16" customHeight="1" x14ac:dyDescent="0.2"/>
    <row r="560" customFormat="1" ht="16" customHeight="1" x14ac:dyDescent="0.2"/>
    <row r="561" customFormat="1" ht="16" customHeight="1" x14ac:dyDescent="0.2"/>
    <row r="562" customFormat="1" ht="16" customHeight="1" x14ac:dyDescent="0.2"/>
    <row r="563" customFormat="1" ht="16" customHeight="1" x14ac:dyDescent="0.2"/>
    <row r="564" customFormat="1" ht="16" customHeight="1" x14ac:dyDescent="0.2"/>
    <row r="565" customFormat="1" ht="16" customHeight="1" x14ac:dyDescent="0.2"/>
    <row r="566" customFormat="1" ht="16" customHeight="1" x14ac:dyDescent="0.2"/>
    <row r="567" customFormat="1" ht="16" customHeight="1" x14ac:dyDescent="0.2"/>
    <row r="568" customFormat="1" ht="16" customHeight="1" x14ac:dyDescent="0.2"/>
    <row r="569" customFormat="1" ht="16" customHeight="1" x14ac:dyDescent="0.2"/>
    <row r="570" customFormat="1" ht="16" customHeight="1" x14ac:dyDescent="0.2"/>
    <row r="571" customFormat="1" ht="16" customHeight="1" x14ac:dyDescent="0.2"/>
    <row r="572" customFormat="1" ht="16" customHeight="1" x14ac:dyDescent="0.2"/>
    <row r="573" customFormat="1" ht="16" customHeight="1" x14ac:dyDescent="0.2"/>
    <row r="574" customFormat="1" ht="16" customHeight="1" x14ac:dyDescent="0.2"/>
    <row r="575" customFormat="1" ht="16" customHeight="1" x14ac:dyDescent="0.2"/>
    <row r="576" customFormat="1" ht="16" customHeight="1" x14ac:dyDescent="0.2"/>
    <row r="577" customFormat="1" ht="16" customHeight="1" x14ac:dyDescent="0.2"/>
    <row r="578" customFormat="1" ht="16" customHeight="1" x14ac:dyDescent="0.2"/>
    <row r="579" customFormat="1" ht="16" customHeight="1" x14ac:dyDescent="0.2"/>
    <row r="580" customFormat="1" ht="16" customHeight="1" x14ac:dyDescent="0.2"/>
    <row r="581" customFormat="1" ht="16" customHeight="1" x14ac:dyDescent="0.2"/>
    <row r="582" customFormat="1" ht="16" customHeight="1" x14ac:dyDescent="0.2"/>
    <row r="583" customFormat="1" ht="16" customHeight="1" x14ac:dyDescent="0.2"/>
    <row r="584" customFormat="1" ht="16" customHeight="1" x14ac:dyDescent="0.2"/>
    <row r="585" customFormat="1" ht="16" customHeight="1" x14ac:dyDescent="0.2"/>
    <row r="586" customFormat="1" ht="16" customHeight="1" x14ac:dyDescent="0.2"/>
    <row r="587" customFormat="1" ht="16" customHeight="1" x14ac:dyDescent="0.2"/>
    <row r="588" customFormat="1" ht="16" customHeight="1" x14ac:dyDescent="0.2"/>
    <row r="589" customFormat="1" ht="16" customHeight="1" x14ac:dyDescent="0.2"/>
    <row r="590" customFormat="1" ht="16" customHeight="1" x14ac:dyDescent="0.2"/>
    <row r="591" customFormat="1" ht="16" customHeight="1" x14ac:dyDescent="0.2"/>
    <row r="592" customFormat="1" ht="16" customHeight="1" x14ac:dyDescent="0.2"/>
    <row r="593" customFormat="1" ht="16" customHeight="1" x14ac:dyDescent="0.2"/>
    <row r="594" customFormat="1" ht="16" customHeight="1" x14ac:dyDescent="0.2"/>
    <row r="595" customFormat="1" ht="16" customHeight="1" x14ac:dyDescent="0.2"/>
    <row r="596" customFormat="1" ht="16" customHeight="1" x14ac:dyDescent="0.2"/>
    <row r="597" customFormat="1" ht="16" customHeight="1" x14ac:dyDescent="0.2"/>
    <row r="598" customFormat="1" ht="16" customHeight="1" x14ac:dyDescent="0.2"/>
    <row r="599" customFormat="1" ht="16" customHeight="1" x14ac:dyDescent="0.2"/>
    <row r="600" customFormat="1" ht="16" customHeight="1" x14ac:dyDescent="0.2"/>
    <row r="601" customFormat="1" ht="16" customHeight="1" x14ac:dyDescent="0.2"/>
    <row r="602" customFormat="1" ht="16" customHeight="1" x14ac:dyDescent="0.2"/>
    <row r="603" customFormat="1" ht="16" customHeight="1" x14ac:dyDescent="0.2"/>
    <row r="604" customFormat="1" ht="16" customHeight="1" x14ac:dyDescent="0.2"/>
    <row r="605" customFormat="1" ht="16" customHeight="1" x14ac:dyDescent="0.2"/>
    <row r="606" customFormat="1" ht="16" customHeight="1" x14ac:dyDescent="0.2"/>
    <row r="607" customFormat="1" ht="16" customHeight="1" x14ac:dyDescent="0.2"/>
    <row r="608" customFormat="1" ht="16" customHeight="1" x14ac:dyDescent="0.2"/>
    <row r="609" customFormat="1" ht="16" customHeight="1" x14ac:dyDescent="0.2"/>
    <row r="610" customFormat="1" ht="16" customHeight="1" x14ac:dyDescent="0.2"/>
    <row r="611" customFormat="1" ht="16" customHeight="1" x14ac:dyDescent="0.2"/>
    <row r="612" customFormat="1" ht="16" customHeight="1" x14ac:dyDescent="0.2"/>
    <row r="613" customFormat="1" ht="16" customHeight="1" x14ac:dyDescent="0.2"/>
    <row r="614" customFormat="1" ht="16" customHeight="1" x14ac:dyDescent="0.2"/>
    <row r="615" customFormat="1" ht="16" customHeight="1" x14ac:dyDescent="0.2"/>
    <row r="616" customFormat="1" ht="16" customHeight="1" x14ac:dyDescent="0.2"/>
    <row r="617" customFormat="1" ht="16" customHeight="1" x14ac:dyDescent="0.2"/>
    <row r="618" customFormat="1" ht="16" customHeight="1" x14ac:dyDescent="0.2"/>
    <row r="619" customFormat="1" ht="16" customHeight="1" x14ac:dyDescent="0.2"/>
    <row r="620" customFormat="1" ht="16" customHeight="1" x14ac:dyDescent="0.2"/>
    <row r="621" customFormat="1" ht="16" customHeight="1" x14ac:dyDescent="0.2"/>
    <row r="622" customFormat="1" ht="16" customHeight="1" x14ac:dyDescent="0.2"/>
    <row r="623" customFormat="1" ht="16" customHeight="1" x14ac:dyDescent="0.2"/>
    <row r="624" customFormat="1" ht="16" customHeight="1" x14ac:dyDescent="0.2"/>
    <row r="625" customFormat="1" ht="16" customHeight="1" x14ac:dyDescent="0.2"/>
    <row r="626" customFormat="1" ht="16" customHeight="1" x14ac:dyDescent="0.2"/>
    <row r="627" customFormat="1" ht="16" customHeight="1" x14ac:dyDescent="0.2"/>
    <row r="628" customFormat="1" ht="16" customHeight="1" x14ac:dyDescent="0.2"/>
    <row r="629" customFormat="1" ht="16" customHeight="1" x14ac:dyDescent="0.2"/>
    <row r="630" customFormat="1" ht="16" customHeight="1" x14ac:dyDescent="0.2"/>
    <row r="631" customFormat="1" ht="16" customHeight="1" x14ac:dyDescent="0.2"/>
    <row r="632" customFormat="1" ht="16" customHeight="1" x14ac:dyDescent="0.2"/>
    <row r="633" customFormat="1" ht="16" customHeight="1" x14ac:dyDescent="0.2"/>
    <row r="634" customFormat="1" ht="16" customHeight="1" x14ac:dyDescent="0.2"/>
    <row r="635" customFormat="1" ht="16" customHeight="1" x14ac:dyDescent="0.2"/>
    <row r="636" customFormat="1" ht="16" customHeight="1" x14ac:dyDescent="0.2"/>
    <row r="637" customFormat="1" ht="16" customHeight="1" x14ac:dyDescent="0.2"/>
    <row r="638" customFormat="1" ht="16" customHeight="1" x14ac:dyDescent="0.2"/>
    <row r="639" customFormat="1" ht="16" customHeight="1" x14ac:dyDescent="0.2"/>
    <row r="640" customFormat="1" ht="16" customHeight="1" x14ac:dyDescent="0.2"/>
    <row r="641" customFormat="1" ht="16" customHeight="1" x14ac:dyDescent="0.2"/>
    <row r="642" customFormat="1" ht="16" customHeight="1" x14ac:dyDescent="0.2"/>
    <row r="643" customFormat="1" ht="16" customHeight="1" x14ac:dyDescent="0.2"/>
    <row r="644" customFormat="1" ht="16" customHeight="1" x14ac:dyDescent="0.2"/>
    <row r="645" customFormat="1" ht="16" customHeight="1" x14ac:dyDescent="0.2"/>
    <row r="646" customFormat="1" ht="16" customHeight="1" x14ac:dyDescent="0.2"/>
    <row r="647" customFormat="1" ht="16" customHeight="1" x14ac:dyDescent="0.2"/>
    <row r="648" customFormat="1" ht="16" customHeight="1" x14ac:dyDescent="0.2"/>
    <row r="649" customFormat="1" ht="16" customHeight="1" x14ac:dyDescent="0.2"/>
    <row r="650" customFormat="1" ht="16" customHeight="1" x14ac:dyDescent="0.2"/>
    <row r="651" customFormat="1" ht="16" customHeight="1" x14ac:dyDescent="0.2"/>
    <row r="652" customFormat="1" ht="16" customHeight="1" x14ac:dyDescent="0.2"/>
    <row r="653" customFormat="1" ht="16" customHeight="1" x14ac:dyDescent="0.2"/>
    <row r="654" customFormat="1" ht="16" customHeight="1" x14ac:dyDescent="0.2"/>
    <row r="655" customFormat="1" ht="16" customHeight="1" x14ac:dyDescent="0.2"/>
    <row r="656" customFormat="1" ht="16" customHeight="1" x14ac:dyDescent="0.2"/>
    <row r="657" customFormat="1" ht="16" customHeight="1" x14ac:dyDescent="0.2"/>
    <row r="658" customFormat="1" ht="16" customHeight="1" x14ac:dyDescent="0.2"/>
    <row r="659" customFormat="1" ht="16" customHeight="1" x14ac:dyDescent="0.2"/>
    <row r="660" customFormat="1" ht="16" customHeight="1" x14ac:dyDescent="0.2"/>
    <row r="661" customFormat="1" ht="16" customHeight="1" x14ac:dyDescent="0.2"/>
    <row r="662" customFormat="1" ht="16" customHeight="1" x14ac:dyDescent="0.2"/>
    <row r="663" customFormat="1" ht="16" customHeight="1" x14ac:dyDescent="0.2"/>
    <row r="664" customFormat="1" ht="16" customHeight="1" x14ac:dyDescent="0.2"/>
    <row r="665" customFormat="1" ht="16" customHeight="1" x14ac:dyDescent="0.2"/>
    <row r="666" customFormat="1" ht="16" customHeight="1" x14ac:dyDescent="0.2"/>
    <row r="667" customFormat="1" ht="16" customHeight="1" x14ac:dyDescent="0.2"/>
    <row r="668" customFormat="1" ht="16" customHeight="1" x14ac:dyDescent="0.2"/>
    <row r="669" customFormat="1" ht="16" customHeight="1" x14ac:dyDescent="0.2"/>
    <row r="670" customFormat="1" ht="16" customHeight="1" x14ac:dyDescent="0.2"/>
    <row r="671" customFormat="1" ht="16" customHeight="1" x14ac:dyDescent="0.2"/>
    <row r="672" customFormat="1" ht="16" customHeight="1" x14ac:dyDescent="0.2"/>
    <row r="673" customFormat="1" ht="16" customHeight="1" x14ac:dyDescent="0.2"/>
    <row r="674" customFormat="1" ht="16" customHeight="1" x14ac:dyDescent="0.2"/>
    <row r="675" customFormat="1" ht="16" customHeight="1" x14ac:dyDescent="0.2"/>
    <row r="676" customFormat="1" ht="16" customHeight="1" x14ac:dyDescent="0.2"/>
    <row r="677" customFormat="1" ht="16" customHeight="1" x14ac:dyDescent="0.2"/>
    <row r="678" customFormat="1" ht="16" customHeight="1" x14ac:dyDescent="0.2"/>
    <row r="679" customFormat="1" ht="16" customHeight="1" x14ac:dyDescent="0.2"/>
    <row r="680" customFormat="1" ht="16" customHeight="1" x14ac:dyDescent="0.2"/>
    <row r="681" customFormat="1" ht="16" customHeight="1" x14ac:dyDescent="0.2"/>
    <row r="682" customFormat="1" ht="16" customHeight="1" x14ac:dyDescent="0.2"/>
    <row r="683" customFormat="1" ht="16" customHeight="1" x14ac:dyDescent="0.2"/>
    <row r="684" customFormat="1" ht="16" customHeight="1" x14ac:dyDescent="0.2"/>
    <row r="685" customFormat="1" ht="16" customHeight="1" x14ac:dyDescent="0.2"/>
    <row r="686" customFormat="1" ht="16" customHeight="1" x14ac:dyDescent="0.2"/>
    <row r="687" customFormat="1" ht="16" customHeight="1" x14ac:dyDescent="0.2"/>
    <row r="688" customFormat="1" ht="16" customHeight="1" x14ac:dyDescent="0.2"/>
    <row r="689" customFormat="1" ht="16" customHeight="1" x14ac:dyDescent="0.2"/>
    <row r="690" customFormat="1" ht="16" customHeight="1" x14ac:dyDescent="0.2"/>
    <row r="691" customFormat="1" ht="16" customHeight="1" x14ac:dyDescent="0.2"/>
    <row r="692" customFormat="1" ht="16" customHeight="1" x14ac:dyDescent="0.2"/>
    <row r="693" customFormat="1" ht="16" customHeight="1" x14ac:dyDescent="0.2"/>
    <row r="694" customFormat="1" ht="16" customHeight="1" x14ac:dyDescent="0.2"/>
    <row r="695" customFormat="1" ht="16" customHeight="1" x14ac:dyDescent="0.2"/>
    <row r="696" customFormat="1" ht="16" customHeight="1" x14ac:dyDescent="0.2"/>
    <row r="697" customFormat="1" ht="16" customHeight="1" x14ac:dyDescent="0.2"/>
    <row r="698" customFormat="1" ht="16" customHeight="1" x14ac:dyDescent="0.2"/>
    <row r="699" customFormat="1" ht="16" customHeight="1" x14ac:dyDescent="0.2"/>
    <row r="700" customFormat="1" ht="16" customHeight="1" x14ac:dyDescent="0.2"/>
    <row r="701" customFormat="1" ht="16" customHeight="1" x14ac:dyDescent="0.2"/>
    <row r="702" customFormat="1" ht="16" customHeight="1" x14ac:dyDescent="0.2"/>
    <row r="703" customFormat="1" ht="16" customHeight="1" x14ac:dyDescent="0.2"/>
    <row r="704" customFormat="1" ht="16" customHeight="1" x14ac:dyDescent="0.2"/>
    <row r="705" customFormat="1" ht="16" customHeight="1" x14ac:dyDescent="0.2"/>
    <row r="706" customFormat="1" ht="16" customHeight="1" x14ac:dyDescent="0.2"/>
    <row r="707" customFormat="1" ht="16" customHeight="1" x14ac:dyDescent="0.2"/>
    <row r="708" customFormat="1" ht="16" customHeight="1" x14ac:dyDescent="0.2"/>
    <row r="709" customFormat="1" ht="16" customHeight="1" x14ac:dyDescent="0.2"/>
    <row r="710" customFormat="1" ht="16" customHeight="1" x14ac:dyDescent="0.2"/>
    <row r="711" customFormat="1" ht="16" customHeight="1" x14ac:dyDescent="0.2"/>
    <row r="712" customFormat="1" ht="16" customHeight="1" x14ac:dyDescent="0.2"/>
    <row r="713" customFormat="1" ht="16" customHeight="1" x14ac:dyDescent="0.2"/>
    <row r="714" customFormat="1" ht="16" customHeight="1" x14ac:dyDescent="0.2"/>
    <row r="715" customFormat="1" ht="16" customHeight="1" x14ac:dyDescent="0.2"/>
    <row r="716" customFormat="1" ht="16" customHeight="1" x14ac:dyDescent="0.2"/>
    <row r="717" customFormat="1" ht="16" customHeight="1" x14ac:dyDescent="0.2"/>
    <row r="718" customFormat="1" ht="16" customHeight="1" x14ac:dyDescent="0.2"/>
    <row r="719" customFormat="1" ht="16" customHeight="1" x14ac:dyDescent="0.2"/>
    <row r="720" customFormat="1" ht="16" customHeight="1" x14ac:dyDescent="0.2"/>
    <row r="721" customFormat="1" ht="16" customHeight="1" x14ac:dyDescent="0.2"/>
    <row r="722" customFormat="1" ht="16" customHeight="1" x14ac:dyDescent="0.2"/>
    <row r="723" customFormat="1" ht="16" customHeight="1" x14ac:dyDescent="0.2"/>
    <row r="724" customFormat="1" ht="16" customHeight="1" x14ac:dyDescent="0.2"/>
    <row r="725" customFormat="1" ht="16" customHeight="1" x14ac:dyDescent="0.2"/>
    <row r="726" customFormat="1" ht="16" customHeight="1" x14ac:dyDescent="0.2"/>
    <row r="727" customFormat="1" ht="16" customHeight="1" x14ac:dyDescent="0.2"/>
    <row r="728" customFormat="1" ht="16" customHeight="1" x14ac:dyDescent="0.2"/>
    <row r="729" customFormat="1" ht="16" customHeight="1" x14ac:dyDescent="0.2"/>
    <row r="730" customFormat="1" ht="16" customHeight="1" x14ac:dyDescent="0.2"/>
    <row r="731" customFormat="1" ht="16" customHeight="1" x14ac:dyDescent="0.2"/>
    <row r="732" customFormat="1" ht="16" customHeight="1" x14ac:dyDescent="0.2"/>
    <row r="733" customFormat="1" ht="16" customHeight="1" x14ac:dyDescent="0.2"/>
    <row r="734" customFormat="1" ht="16" customHeight="1" x14ac:dyDescent="0.2"/>
    <row r="735" customFormat="1" ht="16" customHeight="1" x14ac:dyDescent="0.2"/>
    <row r="736" customFormat="1" ht="16" customHeight="1" x14ac:dyDescent="0.2"/>
    <row r="737" customFormat="1" ht="16" customHeight="1" x14ac:dyDescent="0.2"/>
    <row r="738" customFormat="1" ht="16" customHeight="1" x14ac:dyDescent="0.2"/>
    <row r="739" customFormat="1" ht="16" customHeight="1" x14ac:dyDescent="0.2"/>
    <row r="740" customFormat="1" ht="16" customHeight="1" x14ac:dyDescent="0.2"/>
    <row r="741" customFormat="1" ht="16" customHeight="1" x14ac:dyDescent="0.2"/>
    <row r="742" customFormat="1" ht="16" customHeight="1" x14ac:dyDescent="0.2"/>
    <row r="743" customFormat="1" ht="16" customHeight="1" x14ac:dyDescent="0.2"/>
    <row r="744" customFormat="1" ht="16" customHeight="1" x14ac:dyDescent="0.2"/>
    <row r="745" customFormat="1" ht="16" customHeight="1" x14ac:dyDescent="0.2"/>
    <row r="746" customFormat="1" ht="16" customHeight="1" x14ac:dyDescent="0.2"/>
    <row r="747" customFormat="1" ht="16" customHeight="1" x14ac:dyDescent="0.2"/>
    <row r="748" customFormat="1" ht="16" customHeight="1" x14ac:dyDescent="0.2"/>
    <row r="749" customFormat="1" ht="16" customHeight="1" x14ac:dyDescent="0.2"/>
    <row r="750" customFormat="1" ht="16" customHeight="1" x14ac:dyDescent="0.2"/>
    <row r="751" customFormat="1" ht="16" customHeight="1" x14ac:dyDescent="0.2"/>
    <row r="752" customFormat="1" ht="16" customHeight="1" x14ac:dyDescent="0.2"/>
    <row r="753" customFormat="1" ht="16" customHeight="1" x14ac:dyDescent="0.2"/>
    <row r="754" customFormat="1" ht="16" customHeight="1" x14ac:dyDescent="0.2"/>
    <row r="755" customFormat="1" ht="16" customHeight="1" x14ac:dyDescent="0.2"/>
    <row r="756" customFormat="1" ht="16" customHeight="1" x14ac:dyDescent="0.2"/>
    <row r="757" customFormat="1" ht="16" customHeight="1" x14ac:dyDescent="0.2"/>
    <row r="758" customFormat="1" ht="16" customHeight="1" x14ac:dyDescent="0.2"/>
    <row r="759" customFormat="1" ht="16" customHeight="1" x14ac:dyDescent="0.2"/>
    <row r="760" customFormat="1" ht="16" customHeight="1" x14ac:dyDescent="0.2"/>
    <row r="761" customFormat="1" ht="16" customHeight="1" x14ac:dyDescent="0.2"/>
    <row r="762" customFormat="1" ht="16" customHeight="1" x14ac:dyDescent="0.2"/>
    <row r="763" customFormat="1" ht="16" customHeight="1" x14ac:dyDescent="0.2"/>
    <row r="764" customFormat="1" ht="16" customHeight="1" x14ac:dyDescent="0.2"/>
    <row r="765" customFormat="1" ht="16" customHeight="1" x14ac:dyDescent="0.2"/>
    <row r="766" customFormat="1" ht="16" customHeight="1" x14ac:dyDescent="0.2"/>
    <row r="767" customFormat="1" ht="16" customHeight="1" x14ac:dyDescent="0.2"/>
    <row r="768" customFormat="1" ht="16" customHeight="1" x14ac:dyDescent="0.2"/>
    <row r="769" customFormat="1" ht="16" customHeight="1" x14ac:dyDescent="0.2"/>
    <row r="770" customFormat="1" ht="16" customHeight="1" x14ac:dyDescent="0.2"/>
    <row r="771" customFormat="1" ht="16" customHeight="1" x14ac:dyDescent="0.2"/>
    <row r="772" customFormat="1" ht="16" customHeight="1" x14ac:dyDescent="0.2"/>
    <row r="773" customFormat="1" ht="16" customHeight="1" x14ac:dyDescent="0.2"/>
    <row r="774" customFormat="1" ht="16" customHeight="1" x14ac:dyDescent="0.2"/>
    <row r="775" customFormat="1" ht="16" customHeight="1" x14ac:dyDescent="0.2"/>
    <row r="776" customFormat="1" ht="16" customHeight="1" x14ac:dyDescent="0.2"/>
    <row r="777" customFormat="1" ht="16" customHeight="1" x14ac:dyDescent="0.2"/>
    <row r="778" customFormat="1" ht="16" customHeight="1" x14ac:dyDescent="0.2"/>
    <row r="779" customFormat="1" ht="16" customHeight="1" x14ac:dyDescent="0.2"/>
    <row r="780" customFormat="1" ht="16" customHeight="1" x14ac:dyDescent="0.2"/>
    <row r="781" customFormat="1" ht="16" customHeight="1" x14ac:dyDescent="0.2"/>
    <row r="782" customFormat="1" ht="16" customHeight="1" x14ac:dyDescent="0.2"/>
    <row r="783" customFormat="1" ht="16" customHeight="1" x14ac:dyDescent="0.2"/>
    <row r="784" customFormat="1" ht="16" customHeight="1" x14ac:dyDescent="0.2"/>
    <row r="785" customFormat="1" ht="16" customHeight="1" x14ac:dyDescent="0.2"/>
    <row r="786" customFormat="1" ht="16" customHeight="1" x14ac:dyDescent="0.2"/>
    <row r="787" customFormat="1" ht="16" customHeight="1" x14ac:dyDescent="0.2"/>
    <row r="788" customFormat="1" ht="16" customHeight="1" x14ac:dyDescent="0.2"/>
    <row r="789" customFormat="1" ht="16" customHeight="1" x14ac:dyDescent="0.2"/>
    <row r="790" customFormat="1" ht="16" customHeight="1" x14ac:dyDescent="0.2"/>
    <row r="791" customFormat="1" ht="16" customHeight="1" x14ac:dyDescent="0.2"/>
    <row r="792" customFormat="1" ht="16" customHeight="1" x14ac:dyDescent="0.2"/>
    <row r="793" customFormat="1" ht="16" customHeight="1" x14ac:dyDescent="0.2"/>
    <row r="794" customFormat="1" ht="16" customHeight="1" x14ac:dyDescent="0.2"/>
    <row r="795" customFormat="1" ht="16" customHeight="1" x14ac:dyDescent="0.2"/>
    <row r="796" customFormat="1" ht="16" customHeight="1" x14ac:dyDescent="0.2"/>
    <row r="797" customFormat="1" ht="16" customHeight="1" x14ac:dyDescent="0.2"/>
    <row r="798" customFormat="1" ht="16" customHeight="1" x14ac:dyDescent="0.2"/>
    <row r="799" customFormat="1" ht="16" customHeight="1" x14ac:dyDescent="0.2"/>
    <row r="800" customFormat="1" ht="16" customHeight="1" x14ac:dyDescent="0.2"/>
    <row r="801" customFormat="1" ht="16" customHeight="1" x14ac:dyDescent="0.2"/>
    <row r="802" customFormat="1" ht="16" customHeight="1" x14ac:dyDescent="0.2"/>
    <row r="803" customFormat="1" ht="16" customHeight="1" x14ac:dyDescent="0.2"/>
    <row r="804" customFormat="1" ht="16" customHeight="1" x14ac:dyDescent="0.2"/>
    <row r="805" customFormat="1" ht="16" customHeight="1" x14ac:dyDescent="0.2"/>
    <row r="806" customFormat="1" ht="16" customHeight="1" x14ac:dyDescent="0.2"/>
    <row r="807" customFormat="1" ht="16" customHeight="1" x14ac:dyDescent="0.2"/>
    <row r="808" customFormat="1" ht="16" customHeight="1" x14ac:dyDescent="0.2"/>
    <row r="809" customFormat="1" ht="16" customHeight="1" x14ac:dyDescent="0.2"/>
    <row r="810" customFormat="1" ht="16" customHeight="1" x14ac:dyDescent="0.2"/>
    <row r="811" customFormat="1" ht="16" customHeight="1" x14ac:dyDescent="0.2"/>
    <row r="812" customFormat="1" ht="16" customHeight="1" x14ac:dyDescent="0.2"/>
    <row r="813" customFormat="1" ht="16" customHeight="1" x14ac:dyDescent="0.2"/>
    <row r="814" customFormat="1" ht="16" customHeight="1" x14ac:dyDescent="0.2"/>
    <row r="815" customFormat="1" ht="16" customHeight="1" x14ac:dyDescent="0.2"/>
    <row r="816" customFormat="1" ht="16" customHeight="1" x14ac:dyDescent="0.2"/>
    <row r="817" customFormat="1" ht="16" customHeight="1" x14ac:dyDescent="0.2"/>
    <row r="818" customFormat="1" ht="16" customHeight="1" x14ac:dyDescent="0.2"/>
    <row r="819" customFormat="1" ht="16" customHeight="1" x14ac:dyDescent="0.2"/>
    <row r="820" customFormat="1" ht="16" customHeight="1" x14ac:dyDescent="0.2"/>
    <row r="821" customFormat="1" ht="16" customHeight="1" x14ac:dyDescent="0.2"/>
    <row r="822" customFormat="1" ht="16" customHeight="1" x14ac:dyDescent="0.2"/>
    <row r="823" customFormat="1" ht="16" customHeight="1" x14ac:dyDescent="0.2"/>
    <row r="824" customFormat="1" ht="16" customHeight="1" x14ac:dyDescent="0.2"/>
    <row r="825" customFormat="1" ht="16" customHeight="1" x14ac:dyDescent="0.2"/>
    <row r="826" customFormat="1" ht="16" customHeight="1" x14ac:dyDescent="0.2"/>
    <row r="827" customFormat="1" ht="16" customHeight="1" x14ac:dyDescent="0.2"/>
    <row r="828" customFormat="1" ht="16" customHeight="1" x14ac:dyDescent="0.2"/>
    <row r="829" customFormat="1" ht="16" customHeight="1" x14ac:dyDescent="0.2"/>
    <row r="830" customFormat="1" ht="16" customHeight="1" x14ac:dyDescent="0.2"/>
    <row r="831" customFormat="1" ht="16" customHeight="1" x14ac:dyDescent="0.2"/>
    <row r="832" customFormat="1" ht="16" customHeight="1" x14ac:dyDescent="0.2"/>
    <row r="833" customFormat="1" ht="16" customHeight="1" x14ac:dyDescent="0.2"/>
    <row r="834" customFormat="1" ht="16" customHeight="1" x14ac:dyDescent="0.2"/>
    <row r="835" customFormat="1" ht="16" customHeight="1" x14ac:dyDescent="0.2"/>
    <row r="836" customFormat="1" ht="16" customHeight="1" x14ac:dyDescent="0.2"/>
    <row r="837" customFormat="1" ht="16" customHeight="1" x14ac:dyDescent="0.2"/>
    <row r="838" customFormat="1" ht="16" customHeight="1" x14ac:dyDescent="0.2"/>
    <row r="839" customFormat="1" ht="16" customHeight="1" x14ac:dyDescent="0.2"/>
    <row r="840" customFormat="1" ht="16" customHeight="1" x14ac:dyDescent="0.2"/>
    <row r="841" customFormat="1" ht="16" customHeight="1" x14ac:dyDescent="0.2"/>
    <row r="842" customFormat="1" ht="16" customHeight="1" x14ac:dyDescent="0.2"/>
    <row r="843" customFormat="1" ht="16" customHeight="1" x14ac:dyDescent="0.2"/>
    <row r="844" customFormat="1" ht="16" customHeight="1" x14ac:dyDescent="0.2"/>
    <row r="845" customFormat="1" ht="16" customHeight="1" x14ac:dyDescent="0.2"/>
    <row r="846" customFormat="1" ht="16" customHeight="1" x14ac:dyDescent="0.2"/>
    <row r="847" customFormat="1" ht="16" customHeight="1" x14ac:dyDescent="0.2"/>
    <row r="848" customFormat="1" ht="16" customHeight="1" x14ac:dyDescent="0.2"/>
    <row r="849" customFormat="1" ht="16" customHeight="1" x14ac:dyDescent="0.2"/>
    <row r="850" customFormat="1" ht="16" customHeight="1" x14ac:dyDescent="0.2"/>
    <row r="851" customFormat="1" ht="16" customHeight="1" x14ac:dyDescent="0.2"/>
    <row r="852" customFormat="1" ht="16" customHeight="1" x14ac:dyDescent="0.2"/>
    <row r="853" customFormat="1" ht="16" customHeight="1" x14ac:dyDescent="0.2"/>
    <row r="854" customFormat="1" ht="16" customHeight="1" x14ac:dyDescent="0.2"/>
    <row r="855" customFormat="1" ht="16" customHeight="1" x14ac:dyDescent="0.2"/>
    <row r="856" customFormat="1" ht="16" customHeight="1" x14ac:dyDescent="0.2"/>
    <row r="857" customFormat="1" ht="16" customHeight="1" x14ac:dyDescent="0.2"/>
    <row r="858" customFormat="1" ht="16" customHeight="1" x14ac:dyDescent="0.2"/>
    <row r="859" customFormat="1" ht="16" customHeight="1" x14ac:dyDescent="0.2"/>
    <row r="860" customFormat="1" ht="16" customHeight="1" x14ac:dyDescent="0.2"/>
    <row r="861" customFormat="1" ht="16" customHeight="1" x14ac:dyDescent="0.2"/>
    <row r="862" customFormat="1" ht="16" customHeight="1" x14ac:dyDescent="0.2"/>
    <row r="863" customFormat="1" ht="16" customHeight="1" x14ac:dyDescent="0.2"/>
    <row r="864" customFormat="1" ht="16" customHeight="1" x14ac:dyDescent="0.2"/>
    <row r="865" customFormat="1" ht="16" customHeight="1" x14ac:dyDescent="0.2"/>
    <row r="866" customFormat="1" ht="16" customHeight="1" x14ac:dyDescent="0.2"/>
    <row r="867" customFormat="1" ht="16" customHeight="1" x14ac:dyDescent="0.2"/>
    <row r="868" customFormat="1" ht="16" customHeight="1" x14ac:dyDescent="0.2"/>
    <row r="869" customFormat="1" ht="16" customHeight="1" x14ac:dyDescent="0.2"/>
    <row r="870" customFormat="1" ht="16" customHeight="1" x14ac:dyDescent="0.2"/>
    <row r="871" customFormat="1" ht="16" customHeight="1" x14ac:dyDescent="0.2"/>
    <row r="872" customFormat="1" ht="16" customHeight="1" x14ac:dyDescent="0.2"/>
    <row r="873" customFormat="1" ht="16" customHeight="1" x14ac:dyDescent="0.2"/>
    <row r="874" customFormat="1" ht="16" customHeight="1" x14ac:dyDescent="0.2"/>
    <row r="875" customFormat="1" ht="16" customHeight="1" x14ac:dyDescent="0.2"/>
    <row r="876" customFormat="1" ht="16" customHeight="1" x14ac:dyDescent="0.2"/>
    <row r="877" customFormat="1" ht="16" customHeight="1" x14ac:dyDescent="0.2"/>
    <row r="878" customFormat="1" ht="16" customHeight="1" x14ac:dyDescent="0.2"/>
    <row r="879" customFormat="1" ht="16" customHeight="1" x14ac:dyDescent="0.2"/>
    <row r="880" customFormat="1" ht="16" customHeight="1" x14ac:dyDescent="0.2"/>
    <row r="881" customFormat="1" ht="16" customHeight="1" x14ac:dyDescent="0.2"/>
    <row r="882" customFormat="1" ht="16" customHeight="1" x14ac:dyDescent="0.2"/>
    <row r="883" customFormat="1" ht="16" customHeight="1" x14ac:dyDescent="0.2"/>
    <row r="884" customFormat="1" ht="16" customHeight="1" x14ac:dyDescent="0.2"/>
    <row r="885" customFormat="1" ht="16" customHeight="1" x14ac:dyDescent="0.2"/>
    <row r="886" customFormat="1" ht="16" customHeight="1" x14ac:dyDescent="0.2"/>
    <row r="887" customFormat="1" ht="16" customHeight="1" x14ac:dyDescent="0.2"/>
    <row r="888" customFormat="1" ht="16" customHeight="1" x14ac:dyDescent="0.2"/>
    <row r="889" customFormat="1" ht="16" customHeight="1" x14ac:dyDescent="0.2"/>
    <row r="890" customFormat="1" ht="16" customHeight="1" x14ac:dyDescent="0.2"/>
    <row r="891" customFormat="1" ht="16" customHeight="1" x14ac:dyDescent="0.2"/>
    <row r="892" customFormat="1" ht="16" customHeight="1" x14ac:dyDescent="0.2"/>
    <row r="893" customFormat="1" ht="16" customHeight="1" x14ac:dyDescent="0.2"/>
    <row r="894" customFormat="1" ht="16" customHeight="1" x14ac:dyDescent="0.2"/>
    <row r="895" customFormat="1" ht="16" customHeight="1" x14ac:dyDescent="0.2"/>
    <row r="896" customFormat="1" ht="16" customHeight="1" x14ac:dyDescent="0.2"/>
    <row r="897" customFormat="1" ht="16" customHeight="1" x14ac:dyDescent="0.2"/>
    <row r="898" customFormat="1" ht="16" customHeight="1" x14ac:dyDescent="0.2"/>
    <row r="899" customFormat="1" ht="16" customHeight="1" x14ac:dyDescent="0.2"/>
    <row r="900" customFormat="1" ht="16" customHeight="1" x14ac:dyDescent="0.2"/>
    <row r="901" customFormat="1" ht="16" customHeight="1" x14ac:dyDescent="0.2"/>
    <row r="902" customFormat="1" ht="16" customHeight="1" x14ac:dyDescent="0.2"/>
    <row r="903" customFormat="1" ht="16" customHeight="1" x14ac:dyDescent="0.2"/>
    <row r="904" customFormat="1" ht="16" customHeight="1" x14ac:dyDescent="0.2"/>
    <row r="905" customFormat="1" ht="16" customHeight="1" x14ac:dyDescent="0.2"/>
    <row r="906" customFormat="1" ht="16" customHeight="1" x14ac:dyDescent="0.2"/>
    <row r="907" customFormat="1" ht="16" customHeight="1" x14ac:dyDescent="0.2"/>
    <row r="908" customFormat="1" ht="16" customHeight="1" x14ac:dyDescent="0.2"/>
    <row r="909" customFormat="1" ht="16" customHeight="1" x14ac:dyDescent="0.2"/>
    <row r="910" customFormat="1" ht="16" customHeight="1" x14ac:dyDescent="0.2"/>
    <row r="911" customFormat="1" ht="16" customHeight="1" x14ac:dyDescent="0.2"/>
    <row r="912" customFormat="1" ht="16" customHeight="1" x14ac:dyDescent="0.2"/>
    <row r="913" customFormat="1" ht="16" customHeight="1" x14ac:dyDescent="0.2"/>
    <row r="914" customFormat="1" ht="16" customHeight="1" x14ac:dyDescent="0.2"/>
    <row r="915" customFormat="1" ht="16" customHeight="1" x14ac:dyDescent="0.2"/>
    <row r="916" customFormat="1" ht="16" customHeight="1" x14ac:dyDescent="0.2"/>
    <row r="917" customFormat="1" ht="16" customHeight="1" x14ac:dyDescent="0.2"/>
    <row r="918" customFormat="1" ht="16" customHeight="1" x14ac:dyDescent="0.2"/>
    <row r="919" customFormat="1" ht="16" customHeight="1" x14ac:dyDescent="0.2"/>
    <row r="920" customFormat="1" ht="16" customHeight="1" x14ac:dyDescent="0.2"/>
    <row r="921" customFormat="1" ht="16" customHeight="1" x14ac:dyDescent="0.2"/>
    <row r="922" customFormat="1" ht="16" customHeight="1" x14ac:dyDescent="0.2"/>
    <row r="923" customFormat="1" ht="16" customHeight="1" x14ac:dyDescent="0.2"/>
    <row r="924" customFormat="1" ht="16" customHeight="1" x14ac:dyDescent="0.2"/>
    <row r="925" customFormat="1" ht="16" customHeight="1" x14ac:dyDescent="0.2"/>
    <row r="926" customFormat="1" ht="16" customHeight="1" x14ac:dyDescent="0.2"/>
    <row r="927" customFormat="1" ht="16" customHeight="1" x14ac:dyDescent="0.2"/>
    <row r="928" customFormat="1" ht="16" customHeight="1" x14ac:dyDescent="0.2"/>
    <row r="929" customFormat="1" ht="16" customHeight="1" x14ac:dyDescent="0.2"/>
    <row r="930" customFormat="1" ht="16" customHeight="1" x14ac:dyDescent="0.2"/>
    <row r="931" customFormat="1" ht="16" customHeight="1" x14ac:dyDescent="0.2"/>
    <row r="932" customFormat="1" ht="16" customHeight="1" x14ac:dyDescent="0.2"/>
    <row r="933" customFormat="1" ht="16" customHeight="1" x14ac:dyDescent="0.2"/>
    <row r="934" customFormat="1" ht="16" customHeight="1" x14ac:dyDescent="0.2"/>
    <row r="935" customFormat="1" ht="16" customHeight="1" x14ac:dyDescent="0.2"/>
    <row r="936" customFormat="1" ht="16" customHeight="1" x14ac:dyDescent="0.2"/>
    <row r="937" customFormat="1" ht="16" customHeight="1" x14ac:dyDescent="0.2"/>
    <row r="938" customFormat="1" ht="16" customHeight="1" x14ac:dyDescent="0.2"/>
    <row r="939" customFormat="1" ht="16" customHeight="1" x14ac:dyDescent="0.2"/>
    <row r="940" customFormat="1" ht="16" customHeight="1" x14ac:dyDescent="0.2"/>
    <row r="941" customFormat="1" ht="16" customHeight="1" x14ac:dyDescent="0.2"/>
    <row r="942" customFormat="1" ht="16" customHeight="1" x14ac:dyDescent="0.2"/>
    <row r="943" customFormat="1" ht="16" customHeight="1" x14ac:dyDescent="0.2"/>
    <row r="944" customFormat="1" ht="16" customHeight="1" x14ac:dyDescent="0.2"/>
    <row r="945" customFormat="1" ht="16" customHeight="1" x14ac:dyDescent="0.2"/>
    <row r="946" customFormat="1" ht="16" customHeight="1" x14ac:dyDescent="0.2"/>
    <row r="947" customFormat="1" ht="16" customHeight="1" x14ac:dyDescent="0.2"/>
    <row r="948" customFormat="1" ht="16" customHeight="1" x14ac:dyDescent="0.2"/>
    <row r="949" customFormat="1" ht="16" customHeight="1" x14ac:dyDescent="0.2"/>
    <row r="950" customFormat="1" ht="16" customHeight="1" x14ac:dyDescent="0.2"/>
    <row r="951" customFormat="1" ht="16" customHeight="1" x14ac:dyDescent="0.2"/>
    <row r="952" customFormat="1" ht="16" customHeight="1" x14ac:dyDescent="0.2"/>
    <row r="953" customFormat="1" ht="16" customHeight="1" x14ac:dyDescent="0.2"/>
    <row r="954" customFormat="1" ht="16" customHeight="1" x14ac:dyDescent="0.2"/>
    <row r="955" customFormat="1" ht="16" customHeight="1" x14ac:dyDescent="0.2"/>
    <row r="956" customFormat="1" ht="16" customHeight="1" x14ac:dyDescent="0.2"/>
    <row r="957" customFormat="1" ht="16" customHeight="1" x14ac:dyDescent="0.2"/>
    <row r="958" customFormat="1" ht="16" customHeight="1" x14ac:dyDescent="0.2"/>
    <row r="959" customFormat="1" ht="16" customHeight="1" x14ac:dyDescent="0.2"/>
    <row r="960" customFormat="1" ht="16" customHeight="1" x14ac:dyDescent="0.2"/>
    <row r="961" customFormat="1" ht="16" customHeight="1" x14ac:dyDescent="0.2"/>
    <row r="962" customFormat="1" ht="16" customHeight="1" x14ac:dyDescent="0.2"/>
    <row r="963" customFormat="1" ht="16" customHeight="1" x14ac:dyDescent="0.2"/>
    <row r="964" customFormat="1" ht="16" customHeight="1" x14ac:dyDescent="0.2"/>
    <row r="965" customFormat="1" ht="16" customHeight="1" x14ac:dyDescent="0.2"/>
    <row r="966" customFormat="1" ht="16" customHeight="1" x14ac:dyDescent="0.2"/>
    <row r="967" customFormat="1" ht="16" customHeight="1" x14ac:dyDescent="0.2"/>
    <row r="968" customFormat="1" ht="16" customHeight="1" x14ac:dyDescent="0.2"/>
    <row r="969" customFormat="1" ht="16" customHeight="1" x14ac:dyDescent="0.2"/>
    <row r="970" customFormat="1" ht="16" customHeight="1" x14ac:dyDescent="0.2"/>
    <row r="971" customFormat="1" ht="16" customHeight="1" x14ac:dyDescent="0.2"/>
    <row r="972" customFormat="1" ht="16" customHeight="1" x14ac:dyDescent="0.2"/>
    <row r="973" customFormat="1" ht="16" customHeight="1" x14ac:dyDescent="0.2"/>
    <row r="974" customFormat="1" ht="16" customHeight="1" x14ac:dyDescent="0.2"/>
    <row r="975" customFormat="1" ht="16" customHeight="1" x14ac:dyDescent="0.2"/>
    <row r="976" customFormat="1" ht="16" customHeight="1" x14ac:dyDescent="0.2"/>
    <row r="977" customFormat="1" ht="16" customHeight="1" x14ac:dyDescent="0.2"/>
    <row r="978" customFormat="1" ht="16" customHeight="1" x14ac:dyDescent="0.2"/>
    <row r="979" customFormat="1" ht="16" customHeight="1" x14ac:dyDescent="0.2"/>
    <row r="980" customFormat="1" ht="16" customHeight="1" x14ac:dyDescent="0.2"/>
    <row r="981" customFormat="1" ht="16" customHeight="1" x14ac:dyDescent="0.2"/>
    <row r="982" customFormat="1" ht="16" customHeight="1" x14ac:dyDescent="0.2"/>
    <row r="983" customFormat="1" ht="16" customHeight="1" x14ac:dyDescent="0.2"/>
    <row r="984" customFormat="1" ht="16" customHeight="1" x14ac:dyDescent="0.2"/>
    <row r="985" customFormat="1" ht="16" customHeight="1" x14ac:dyDescent="0.2"/>
    <row r="986" customFormat="1" ht="16" customHeight="1" x14ac:dyDescent="0.2"/>
    <row r="987" customFormat="1" ht="16" customHeight="1" x14ac:dyDescent="0.2"/>
    <row r="988" customFormat="1" ht="16" customHeight="1" x14ac:dyDescent="0.2"/>
    <row r="989" customFormat="1" ht="16" customHeight="1" x14ac:dyDescent="0.2"/>
    <row r="990" customFormat="1" ht="16" customHeight="1" x14ac:dyDescent="0.2"/>
    <row r="991" customFormat="1" ht="16" customHeight="1" x14ac:dyDescent="0.2"/>
    <row r="992" customFormat="1" ht="16" customHeight="1" x14ac:dyDescent="0.2"/>
    <row r="993" customFormat="1" ht="16" customHeight="1" x14ac:dyDescent="0.2"/>
    <row r="994" customFormat="1" ht="16" customHeight="1" x14ac:dyDescent="0.2"/>
    <row r="995" customFormat="1" ht="16" customHeight="1" x14ac:dyDescent="0.2"/>
    <row r="996" customFormat="1" ht="16" customHeight="1" x14ac:dyDescent="0.2"/>
    <row r="997" customFormat="1" ht="16" customHeight="1" x14ac:dyDescent="0.2"/>
    <row r="998" customFormat="1" ht="16" customHeight="1" x14ac:dyDescent="0.2"/>
    <row r="999" customFormat="1" ht="16" customHeight="1" x14ac:dyDescent="0.2"/>
    <row r="1000" customFormat="1" ht="16" customHeight="1" x14ac:dyDescent="0.2"/>
    <row r="1001" customFormat="1" ht="16" customHeight="1" x14ac:dyDescent="0.2"/>
    <row r="1002" customFormat="1" ht="16" customHeight="1" x14ac:dyDescent="0.2"/>
    <row r="1003" customFormat="1" ht="16" customHeight="1" x14ac:dyDescent="0.2"/>
    <row r="1004" customFormat="1" ht="16" customHeight="1" x14ac:dyDescent="0.2"/>
    <row r="1005" customFormat="1" ht="16" customHeight="1" x14ac:dyDescent="0.2"/>
    <row r="1006" customFormat="1" ht="16" customHeight="1" x14ac:dyDescent="0.2"/>
    <row r="1007" customFormat="1" ht="16" customHeight="1" x14ac:dyDescent="0.2"/>
    <row r="1008" customFormat="1" ht="16" customHeight="1" x14ac:dyDescent="0.2"/>
    <row r="1009" customFormat="1" ht="16" customHeight="1" x14ac:dyDescent="0.2"/>
    <row r="1010" customFormat="1" ht="16" customHeight="1" x14ac:dyDescent="0.2"/>
    <row r="1011" customFormat="1" ht="16" customHeight="1" x14ac:dyDescent="0.2"/>
    <row r="1012" customFormat="1" ht="16" customHeight="1" x14ac:dyDescent="0.2"/>
    <row r="1013" customFormat="1" ht="16" customHeight="1" x14ac:dyDescent="0.2"/>
    <row r="1014" customFormat="1" ht="16" customHeight="1" x14ac:dyDescent="0.2"/>
    <row r="1015" customFormat="1" ht="16" customHeight="1" x14ac:dyDescent="0.2"/>
    <row r="1016" customFormat="1" ht="16" customHeight="1" x14ac:dyDescent="0.2"/>
    <row r="1017" customFormat="1" ht="16" customHeight="1" x14ac:dyDescent="0.2"/>
    <row r="1018" customFormat="1" ht="16" customHeight="1" x14ac:dyDescent="0.2"/>
    <row r="1019" customFormat="1" ht="16" customHeight="1" x14ac:dyDescent="0.2"/>
    <row r="1020" customFormat="1" ht="16" customHeight="1" x14ac:dyDescent="0.2"/>
    <row r="1021" customFormat="1" ht="16" customHeight="1" x14ac:dyDescent="0.2"/>
    <row r="1022" customFormat="1" ht="16" customHeight="1" x14ac:dyDescent="0.2"/>
    <row r="1023" customFormat="1" ht="16" customHeight="1" x14ac:dyDescent="0.2"/>
    <row r="1024" customFormat="1" ht="16" customHeight="1" x14ac:dyDescent="0.2"/>
    <row r="1025" customFormat="1" ht="16" customHeight="1" x14ac:dyDescent="0.2"/>
    <row r="1026" customFormat="1" ht="16" customHeight="1" x14ac:dyDescent="0.2"/>
    <row r="1027" customFormat="1" ht="16" customHeight="1" x14ac:dyDescent="0.2"/>
    <row r="1028" customFormat="1" ht="16" customHeight="1" x14ac:dyDescent="0.2"/>
    <row r="1029" customFormat="1" ht="16" customHeight="1" x14ac:dyDescent="0.2"/>
    <row r="1030" customFormat="1" ht="16" customHeight="1" x14ac:dyDescent="0.2"/>
    <row r="1031" customFormat="1" ht="16" customHeight="1" x14ac:dyDescent="0.2"/>
    <row r="1032" customFormat="1" ht="16" customHeight="1" x14ac:dyDescent="0.2"/>
    <row r="1033" customFormat="1" ht="16" customHeight="1" x14ac:dyDescent="0.2"/>
    <row r="1034" customFormat="1" ht="16" customHeight="1" x14ac:dyDescent="0.2"/>
    <row r="1035" customFormat="1" ht="16" customHeight="1" x14ac:dyDescent="0.2"/>
    <row r="1036" customFormat="1" ht="16" customHeight="1" x14ac:dyDescent="0.2"/>
    <row r="1037" customFormat="1" ht="16" customHeight="1" x14ac:dyDescent="0.2"/>
    <row r="1038" customFormat="1" ht="16" customHeight="1" x14ac:dyDescent="0.2"/>
    <row r="1039" customFormat="1" ht="16" customHeight="1" x14ac:dyDescent="0.2"/>
    <row r="1040" customFormat="1" ht="16" customHeight="1" x14ac:dyDescent="0.2"/>
    <row r="1041" customFormat="1" ht="16" customHeight="1" x14ac:dyDescent="0.2"/>
    <row r="1042" customFormat="1" ht="16" customHeight="1" x14ac:dyDescent="0.2"/>
    <row r="1043" customFormat="1" ht="16" customHeight="1" x14ac:dyDescent="0.2"/>
    <row r="1044" customFormat="1" ht="16" customHeight="1" x14ac:dyDescent="0.2"/>
    <row r="1045" customFormat="1" ht="16" customHeight="1" x14ac:dyDescent="0.2"/>
    <row r="1046" customFormat="1" ht="16" customHeight="1" x14ac:dyDescent="0.2"/>
    <row r="1047" customFormat="1" ht="16" customHeight="1" x14ac:dyDescent="0.2"/>
    <row r="1048" customFormat="1" ht="16" customHeight="1" x14ac:dyDescent="0.2"/>
    <row r="1049" customFormat="1" ht="16" customHeight="1" x14ac:dyDescent="0.2"/>
    <row r="1050" customFormat="1" ht="16" customHeight="1" x14ac:dyDescent="0.2"/>
    <row r="1051" customFormat="1" ht="16" customHeight="1" x14ac:dyDescent="0.2"/>
    <row r="1052" customFormat="1" ht="16" customHeight="1" x14ac:dyDescent="0.2"/>
    <row r="1053" customFormat="1" ht="16" customHeight="1" x14ac:dyDescent="0.2"/>
    <row r="1054" customFormat="1" ht="16" customHeight="1" x14ac:dyDescent="0.2"/>
    <row r="1055" customFormat="1" ht="16" customHeight="1" x14ac:dyDescent="0.2"/>
    <row r="1056" customFormat="1" ht="16" customHeight="1" x14ac:dyDescent="0.2"/>
    <row r="1057" customFormat="1" ht="16" customHeight="1" x14ac:dyDescent="0.2"/>
    <row r="1058" customFormat="1" ht="16" customHeight="1" x14ac:dyDescent="0.2"/>
    <row r="1059" customFormat="1" ht="16" customHeight="1" x14ac:dyDescent="0.2"/>
    <row r="1060" customFormat="1" ht="16" customHeight="1" x14ac:dyDescent="0.2"/>
    <row r="1061" customFormat="1" ht="16" customHeight="1" x14ac:dyDescent="0.2"/>
    <row r="1062" customFormat="1" ht="16" customHeight="1" x14ac:dyDescent="0.2"/>
    <row r="1063" customFormat="1" ht="16" customHeight="1" x14ac:dyDescent="0.2"/>
    <row r="1064" customFormat="1" ht="16" customHeight="1" x14ac:dyDescent="0.2"/>
    <row r="1065" customFormat="1" ht="16" customHeight="1" x14ac:dyDescent="0.2"/>
    <row r="1066" customFormat="1" ht="16" customHeight="1" x14ac:dyDescent="0.2"/>
    <row r="1067" customFormat="1" ht="16" customHeight="1" x14ac:dyDescent="0.2"/>
    <row r="1068" customFormat="1" ht="16" customHeight="1" x14ac:dyDescent="0.2"/>
    <row r="1069" customFormat="1" ht="16" customHeight="1" x14ac:dyDescent="0.2"/>
    <row r="1070" customFormat="1" ht="16" customHeight="1" x14ac:dyDescent="0.2"/>
    <row r="1071" customFormat="1" ht="16" customHeight="1" x14ac:dyDescent="0.2"/>
    <row r="1072" customFormat="1" ht="16" customHeight="1" x14ac:dyDescent="0.2"/>
    <row r="1073" customFormat="1" ht="16" customHeight="1" x14ac:dyDescent="0.2"/>
    <row r="1074" customFormat="1" ht="16" customHeight="1" x14ac:dyDescent="0.2"/>
    <row r="1075" customFormat="1" ht="16" customHeight="1" x14ac:dyDescent="0.2"/>
    <row r="1076" customFormat="1" ht="16" customHeight="1" x14ac:dyDescent="0.2"/>
    <row r="1077" customFormat="1" ht="16" customHeight="1" x14ac:dyDescent="0.2"/>
    <row r="1078" customFormat="1" ht="16" customHeight="1" x14ac:dyDescent="0.2"/>
    <row r="1079" customFormat="1" ht="16" customHeight="1" x14ac:dyDescent="0.2"/>
    <row r="1080" customFormat="1" ht="16" customHeight="1" x14ac:dyDescent="0.2"/>
    <row r="1081" customFormat="1" ht="16" customHeight="1" x14ac:dyDescent="0.2"/>
    <row r="1082" customFormat="1" ht="16" customHeight="1" x14ac:dyDescent="0.2"/>
    <row r="1083" customFormat="1" ht="16" customHeight="1" x14ac:dyDescent="0.2"/>
    <row r="1084" customFormat="1" ht="16" customHeight="1" x14ac:dyDescent="0.2"/>
    <row r="1085" customFormat="1" ht="16" customHeight="1" x14ac:dyDescent="0.2"/>
    <row r="1086" customFormat="1" ht="16" customHeight="1" x14ac:dyDescent="0.2"/>
    <row r="1087" customFormat="1" ht="16" customHeight="1" x14ac:dyDescent="0.2"/>
    <row r="1088" customFormat="1" ht="16" customHeight="1" x14ac:dyDescent="0.2"/>
    <row r="1089" customFormat="1" ht="16" customHeight="1" x14ac:dyDescent="0.2"/>
    <row r="1090" customFormat="1" ht="16" customHeight="1" x14ac:dyDescent="0.2"/>
    <row r="1091" customFormat="1" ht="16" customHeight="1" x14ac:dyDescent="0.2"/>
    <row r="1092" customFormat="1" ht="16" customHeight="1" x14ac:dyDescent="0.2"/>
    <row r="1093" customFormat="1" ht="16" customHeight="1" x14ac:dyDescent="0.2"/>
    <row r="1094" customFormat="1" ht="16" customHeight="1" x14ac:dyDescent="0.2"/>
    <row r="1095" customFormat="1" ht="16" customHeight="1" x14ac:dyDescent="0.2"/>
    <row r="1096" customFormat="1" ht="16" customHeight="1" x14ac:dyDescent="0.2"/>
    <row r="1097" customFormat="1" ht="16" customHeight="1" x14ac:dyDescent="0.2"/>
    <row r="1098" customFormat="1" ht="16" customHeight="1" x14ac:dyDescent="0.2"/>
    <row r="1099" customFormat="1" ht="16" customHeight="1" x14ac:dyDescent="0.2"/>
    <row r="1100" customFormat="1" ht="16" customHeight="1" x14ac:dyDescent="0.2"/>
    <row r="1101" customFormat="1" ht="16" customHeight="1" x14ac:dyDescent="0.2"/>
    <row r="1102" customFormat="1" ht="16" customHeight="1" x14ac:dyDescent="0.2"/>
    <row r="1103" customFormat="1" ht="16" customHeight="1" x14ac:dyDescent="0.2"/>
    <row r="1104" customFormat="1" ht="16" customHeight="1" x14ac:dyDescent="0.2"/>
    <row r="1105" customFormat="1" ht="16" customHeight="1" x14ac:dyDescent="0.2"/>
    <row r="1106" customFormat="1" ht="16" customHeight="1" x14ac:dyDescent="0.2"/>
    <row r="1107" customFormat="1" ht="16" customHeight="1" x14ac:dyDescent="0.2"/>
    <row r="1108" customFormat="1" ht="16" customHeight="1" x14ac:dyDescent="0.2"/>
    <row r="1109" customFormat="1" ht="16" customHeight="1" x14ac:dyDescent="0.2"/>
    <row r="1110" customFormat="1" ht="16" customHeight="1" x14ac:dyDescent="0.2"/>
    <row r="1111" customFormat="1" ht="16" customHeight="1" x14ac:dyDescent="0.2"/>
    <row r="1112" customFormat="1" ht="16" customHeight="1" x14ac:dyDescent="0.2"/>
    <row r="1113" customFormat="1" ht="16" customHeight="1" x14ac:dyDescent="0.2"/>
    <row r="1114" customFormat="1" ht="16" customHeight="1" x14ac:dyDescent="0.2"/>
    <row r="1115" customFormat="1" ht="16" customHeight="1" x14ac:dyDescent="0.2"/>
    <row r="1116" customFormat="1" ht="16" customHeight="1" x14ac:dyDescent="0.2"/>
    <row r="1117" customFormat="1" ht="16" customHeight="1" x14ac:dyDescent="0.2"/>
    <row r="1118" customFormat="1" ht="16" customHeight="1" x14ac:dyDescent="0.2"/>
    <row r="1119" customFormat="1" ht="16" customHeight="1" x14ac:dyDescent="0.2"/>
    <row r="1120" customFormat="1" ht="16" customHeight="1" x14ac:dyDescent="0.2"/>
    <row r="1121" customFormat="1" ht="16" customHeight="1" x14ac:dyDescent="0.2"/>
    <row r="1122" customFormat="1" ht="16" customHeight="1" x14ac:dyDescent="0.2"/>
    <row r="1123" customFormat="1" ht="16" customHeight="1" x14ac:dyDescent="0.2"/>
    <row r="1124" customFormat="1" ht="16" customHeight="1" x14ac:dyDescent="0.2"/>
    <row r="1125" customFormat="1" ht="16" customHeight="1" x14ac:dyDescent="0.2"/>
    <row r="1126" customFormat="1" ht="16" customHeight="1" x14ac:dyDescent="0.2"/>
    <row r="1127" customFormat="1" ht="16" customHeight="1" x14ac:dyDescent="0.2"/>
    <row r="1128" customFormat="1" ht="16" customHeight="1" x14ac:dyDescent="0.2"/>
    <row r="1129" customFormat="1" ht="16" customHeight="1" x14ac:dyDescent="0.2"/>
    <row r="1130" customFormat="1" ht="16" customHeight="1" x14ac:dyDescent="0.2"/>
    <row r="1131" customFormat="1" ht="16" customHeight="1" x14ac:dyDescent="0.2"/>
    <row r="1132" customFormat="1" ht="16" customHeight="1" x14ac:dyDescent="0.2"/>
    <row r="1133" customFormat="1" ht="16" customHeight="1" x14ac:dyDescent="0.2"/>
    <row r="1134" customFormat="1" ht="16" customHeight="1" x14ac:dyDescent="0.2"/>
    <row r="1135" customFormat="1" ht="16" customHeight="1" x14ac:dyDescent="0.2"/>
    <row r="1136" customFormat="1" ht="16" customHeight="1" x14ac:dyDescent="0.2"/>
    <row r="1137" customFormat="1" ht="16" customHeight="1" x14ac:dyDescent="0.2"/>
    <row r="1138" customFormat="1" ht="16" customHeight="1" x14ac:dyDescent="0.2"/>
    <row r="1139" customFormat="1" ht="16" customHeight="1" x14ac:dyDescent="0.2"/>
    <row r="1140" customFormat="1" ht="16" customHeight="1" x14ac:dyDescent="0.2"/>
    <row r="1141" customFormat="1" ht="16" customHeight="1" x14ac:dyDescent="0.2"/>
    <row r="1142" customFormat="1" ht="16" customHeight="1" x14ac:dyDescent="0.2"/>
    <row r="1143" customFormat="1" ht="16" customHeight="1" x14ac:dyDescent="0.2"/>
    <row r="1144" customFormat="1" ht="16" customHeight="1" x14ac:dyDescent="0.2"/>
    <row r="1145" customFormat="1" ht="16" customHeight="1" x14ac:dyDescent="0.2"/>
    <row r="1146" customFormat="1" ht="16" customHeight="1" x14ac:dyDescent="0.2"/>
    <row r="1147" customFormat="1" ht="16" customHeight="1" x14ac:dyDescent="0.2"/>
    <row r="1148" customFormat="1" ht="16" customHeight="1" x14ac:dyDescent="0.2"/>
    <row r="1149" customFormat="1" ht="16" customHeight="1" x14ac:dyDescent="0.2"/>
    <row r="1150" customFormat="1" ht="16" customHeight="1" x14ac:dyDescent="0.2"/>
    <row r="1151" customFormat="1" ht="16" customHeight="1" x14ac:dyDescent="0.2"/>
    <row r="1152" customFormat="1" ht="16" customHeight="1" x14ac:dyDescent="0.2"/>
    <row r="1153" customFormat="1" ht="16" customHeight="1" x14ac:dyDescent="0.2"/>
    <row r="1154" customFormat="1" ht="16" customHeight="1" x14ac:dyDescent="0.2"/>
    <row r="1155" customFormat="1" ht="16" customHeight="1" x14ac:dyDescent="0.2"/>
    <row r="1156" customFormat="1" ht="16" customHeight="1" x14ac:dyDescent="0.2"/>
    <row r="1157" customFormat="1" ht="16" customHeight="1" x14ac:dyDescent="0.2"/>
    <row r="1158" customFormat="1" ht="16" customHeight="1" x14ac:dyDescent="0.2"/>
    <row r="1159" customFormat="1" ht="16" customHeight="1" x14ac:dyDescent="0.2"/>
    <row r="1160" customFormat="1" ht="16" customHeight="1" x14ac:dyDescent="0.2"/>
    <row r="1161" customFormat="1" ht="16" customHeight="1" x14ac:dyDescent="0.2"/>
    <row r="1162" customFormat="1" ht="16" customHeight="1" x14ac:dyDescent="0.2"/>
    <row r="1163" customFormat="1" ht="16" customHeight="1" x14ac:dyDescent="0.2"/>
    <row r="1164" customFormat="1" ht="16" customHeight="1" x14ac:dyDescent="0.2"/>
    <row r="1165" customFormat="1" ht="16" customHeight="1" x14ac:dyDescent="0.2"/>
    <row r="1166" customFormat="1" ht="16" customHeight="1" x14ac:dyDescent="0.2"/>
    <row r="1167" customFormat="1" ht="16" customHeight="1" x14ac:dyDescent="0.2"/>
    <row r="1168" customFormat="1" ht="16" customHeight="1" x14ac:dyDescent="0.2"/>
    <row r="1169" customFormat="1" ht="16" customHeight="1" x14ac:dyDescent="0.2"/>
    <row r="1170" customFormat="1" ht="16" customHeight="1" x14ac:dyDescent="0.2"/>
    <row r="1171" customFormat="1" ht="16" customHeight="1" x14ac:dyDescent="0.2"/>
    <row r="1172" customFormat="1" ht="16" customHeight="1" x14ac:dyDescent="0.2"/>
    <row r="1173" customFormat="1" ht="16" customHeight="1" x14ac:dyDescent="0.2"/>
    <row r="1174" customFormat="1" ht="16" customHeight="1" x14ac:dyDescent="0.2"/>
    <row r="1175" customFormat="1" ht="16" customHeight="1" x14ac:dyDescent="0.2"/>
    <row r="1176" customFormat="1" ht="16" customHeight="1" x14ac:dyDescent="0.2"/>
    <row r="1177" customFormat="1" ht="16" customHeight="1" x14ac:dyDescent="0.2"/>
    <row r="1178" customFormat="1" ht="16" customHeight="1" x14ac:dyDescent="0.2"/>
    <row r="1179" customFormat="1" ht="16" customHeight="1" x14ac:dyDescent="0.2"/>
    <row r="1180" customFormat="1" ht="16" customHeight="1" x14ac:dyDescent="0.2"/>
    <row r="1181" customFormat="1" ht="16" customHeight="1" x14ac:dyDescent="0.2"/>
    <row r="1182" customFormat="1" ht="16" customHeight="1" x14ac:dyDescent="0.2"/>
    <row r="1183" customFormat="1" ht="16" customHeight="1" x14ac:dyDescent="0.2"/>
    <row r="1184" customFormat="1" ht="16" customHeight="1" x14ac:dyDescent="0.2"/>
    <row r="1185" customFormat="1" ht="16" customHeight="1" x14ac:dyDescent="0.2"/>
    <row r="1186" customFormat="1" ht="16" customHeight="1" x14ac:dyDescent="0.2"/>
    <row r="1187" customFormat="1" ht="16" customHeight="1" x14ac:dyDescent="0.2"/>
    <row r="1188" customFormat="1" ht="16" customHeight="1" x14ac:dyDescent="0.2"/>
    <row r="1189" customFormat="1" ht="16" customHeight="1" x14ac:dyDescent="0.2"/>
    <row r="1190" customFormat="1" ht="16" customHeight="1" x14ac:dyDescent="0.2"/>
    <row r="1191" customFormat="1" ht="16" customHeight="1" x14ac:dyDescent="0.2"/>
    <row r="1192" customFormat="1" ht="16" customHeight="1" x14ac:dyDescent="0.2"/>
    <row r="1193" customFormat="1" ht="16" customHeight="1" x14ac:dyDescent="0.2"/>
    <row r="1194" customFormat="1" ht="16" customHeight="1" x14ac:dyDescent="0.2"/>
    <row r="1195" customFormat="1" ht="16" customHeight="1" x14ac:dyDescent="0.2"/>
    <row r="1196" customFormat="1" ht="16" customHeight="1" x14ac:dyDescent="0.2"/>
    <row r="1197" customFormat="1" ht="16" customHeight="1" x14ac:dyDescent="0.2"/>
    <row r="1198" customFormat="1" ht="16" customHeight="1" x14ac:dyDescent="0.2"/>
    <row r="1199" customFormat="1" ht="16" customHeight="1" x14ac:dyDescent="0.2"/>
    <row r="1200" customFormat="1" ht="16" customHeight="1" x14ac:dyDescent="0.2"/>
    <row r="1201" customFormat="1" ht="16" customHeight="1" x14ac:dyDescent="0.2"/>
    <row r="1202" customFormat="1" ht="16" customHeight="1" x14ac:dyDescent="0.2"/>
    <row r="1203" customFormat="1" ht="16" customHeight="1" x14ac:dyDescent="0.2"/>
    <row r="1204" customFormat="1" ht="16" customHeight="1" x14ac:dyDescent="0.2"/>
    <row r="1205" customFormat="1" ht="16" customHeight="1" x14ac:dyDescent="0.2"/>
    <row r="1206" customFormat="1" ht="16" customHeight="1" x14ac:dyDescent="0.2"/>
    <row r="1207" customFormat="1" ht="16" customHeight="1" x14ac:dyDescent="0.2"/>
    <row r="1208" customFormat="1" ht="16" customHeight="1" x14ac:dyDescent="0.2"/>
    <row r="1209" customFormat="1" ht="16" customHeight="1" x14ac:dyDescent="0.2"/>
    <row r="1210" customFormat="1" ht="16" customHeight="1" x14ac:dyDescent="0.2"/>
    <row r="1211" customFormat="1" ht="16" customHeight="1" x14ac:dyDescent="0.2"/>
    <row r="1212" customFormat="1" ht="16" customHeight="1" x14ac:dyDescent="0.2"/>
    <row r="1213" customFormat="1" ht="16" customHeight="1" x14ac:dyDescent="0.2"/>
    <row r="1214" customFormat="1" ht="16" customHeight="1" x14ac:dyDescent="0.2"/>
    <row r="1215" customFormat="1" ht="16" customHeight="1" x14ac:dyDescent="0.2"/>
    <row r="1216" customFormat="1" ht="16" customHeight="1" x14ac:dyDescent="0.2"/>
    <row r="1217" customFormat="1" ht="16" customHeight="1" x14ac:dyDescent="0.2"/>
    <row r="1218" customFormat="1" ht="16" customHeight="1" x14ac:dyDescent="0.2"/>
    <row r="1219" customFormat="1" ht="16" customHeight="1" x14ac:dyDescent="0.2"/>
    <row r="1220" customFormat="1" ht="16" customHeight="1" x14ac:dyDescent="0.2"/>
    <row r="1221" customFormat="1" ht="16" customHeight="1" x14ac:dyDescent="0.2"/>
    <row r="1222" customFormat="1" ht="16" customHeight="1" x14ac:dyDescent="0.2"/>
    <row r="1223" customFormat="1" ht="16" customHeight="1" x14ac:dyDescent="0.2"/>
    <row r="1224" customFormat="1" ht="16" customHeight="1" x14ac:dyDescent="0.2"/>
    <row r="1225" customFormat="1" ht="16" customHeight="1" x14ac:dyDescent="0.2"/>
    <row r="1226" customFormat="1" ht="16" customHeight="1" x14ac:dyDescent="0.2"/>
    <row r="1227" customFormat="1" ht="16" customHeight="1" x14ac:dyDescent="0.2"/>
    <row r="1228" customFormat="1" ht="16" customHeight="1" x14ac:dyDescent="0.2"/>
    <row r="1229" customFormat="1" ht="16" customHeight="1" x14ac:dyDescent="0.2"/>
    <row r="1230" customFormat="1" ht="16" customHeight="1" x14ac:dyDescent="0.2"/>
    <row r="1231" customFormat="1" ht="16" customHeight="1" x14ac:dyDescent="0.2"/>
    <row r="1232" customFormat="1" ht="16" customHeight="1" x14ac:dyDescent="0.2"/>
    <row r="1233" customFormat="1" ht="16" customHeight="1" x14ac:dyDescent="0.2"/>
    <row r="1234" customFormat="1" ht="16" customHeight="1" x14ac:dyDescent="0.2"/>
    <row r="1235" customFormat="1" ht="16" customHeight="1" x14ac:dyDescent="0.2"/>
    <row r="1236" customFormat="1" ht="16" customHeight="1" x14ac:dyDescent="0.2"/>
    <row r="1237" customFormat="1" ht="16" customHeight="1" x14ac:dyDescent="0.2"/>
    <row r="1238" customFormat="1" ht="16" customHeight="1" x14ac:dyDescent="0.2"/>
    <row r="1239" customFormat="1" ht="16" customHeight="1" x14ac:dyDescent="0.2"/>
    <row r="1240" customFormat="1" ht="16" customHeight="1" x14ac:dyDescent="0.2"/>
    <row r="1241" customFormat="1" ht="16" customHeight="1" x14ac:dyDescent="0.2"/>
    <row r="1242" customFormat="1" ht="16" customHeight="1" x14ac:dyDescent="0.2"/>
    <row r="1243" customFormat="1" ht="16" customHeight="1" x14ac:dyDescent="0.2"/>
    <row r="1244" customFormat="1" ht="16" customHeight="1" x14ac:dyDescent="0.2"/>
    <row r="1245" customFormat="1" ht="16" customHeight="1" x14ac:dyDescent="0.2"/>
    <row r="1246" customFormat="1" ht="16" customHeight="1" x14ac:dyDescent="0.2"/>
    <row r="1247" customFormat="1" ht="16" customHeight="1" x14ac:dyDescent="0.2"/>
    <row r="1248" customFormat="1" ht="16" customHeight="1" x14ac:dyDescent="0.2"/>
    <row r="1249" customFormat="1" ht="16" customHeight="1" x14ac:dyDescent="0.2"/>
    <row r="1250" customFormat="1" ht="16" customHeight="1" x14ac:dyDescent="0.2"/>
    <row r="1251" customFormat="1" ht="16" customHeight="1" x14ac:dyDescent="0.2"/>
    <row r="1252" customFormat="1" ht="16" customHeight="1" x14ac:dyDescent="0.2"/>
    <row r="1253" customFormat="1" ht="16" customHeight="1" x14ac:dyDescent="0.2"/>
    <row r="1254" customFormat="1" ht="16" customHeight="1" x14ac:dyDescent="0.2"/>
    <row r="1255" customFormat="1" ht="16" customHeight="1" x14ac:dyDescent="0.2"/>
    <row r="1256" customFormat="1" ht="16" customHeight="1" x14ac:dyDescent="0.2"/>
    <row r="1257" customFormat="1" ht="16" customHeight="1" x14ac:dyDescent="0.2"/>
    <row r="1258" customFormat="1" ht="16" customHeight="1" x14ac:dyDescent="0.2"/>
    <row r="1259" customFormat="1" ht="16" customHeight="1" x14ac:dyDescent="0.2"/>
    <row r="1260" customFormat="1" ht="16" customHeight="1" x14ac:dyDescent="0.2"/>
    <row r="1261" customFormat="1" ht="16" customHeight="1" x14ac:dyDescent="0.2"/>
    <row r="1262" customFormat="1" ht="16" customHeight="1" x14ac:dyDescent="0.2"/>
    <row r="1263" customFormat="1" ht="16" customHeight="1" x14ac:dyDescent="0.2"/>
    <row r="1264" customFormat="1" ht="16" customHeight="1" x14ac:dyDescent="0.2"/>
    <row r="1265" customFormat="1" ht="16" customHeight="1" x14ac:dyDescent="0.2"/>
    <row r="1266" customFormat="1" ht="16" customHeight="1" x14ac:dyDescent="0.2"/>
    <row r="1267" customFormat="1" ht="16" customHeight="1" x14ac:dyDescent="0.2"/>
    <row r="1268" customFormat="1" ht="16" customHeight="1" x14ac:dyDescent="0.2"/>
    <row r="1269" customFormat="1" ht="16" customHeight="1" x14ac:dyDescent="0.2"/>
    <row r="1270" customFormat="1" ht="16" customHeight="1" x14ac:dyDescent="0.2"/>
    <row r="1271" customFormat="1" ht="16" customHeight="1" x14ac:dyDescent="0.2"/>
    <row r="1272" customFormat="1" ht="16" customHeight="1" x14ac:dyDescent="0.2"/>
    <row r="1273" customFormat="1" ht="16" customHeight="1" x14ac:dyDescent="0.2"/>
    <row r="1274" customFormat="1" ht="16" customHeight="1" x14ac:dyDescent="0.2"/>
    <row r="1275" customFormat="1" ht="16" customHeight="1" x14ac:dyDescent="0.2"/>
    <row r="1276" customFormat="1" ht="16" customHeight="1" x14ac:dyDescent="0.2"/>
    <row r="1277" customFormat="1" ht="16" customHeight="1" x14ac:dyDescent="0.2"/>
    <row r="1278" customFormat="1" ht="16" customHeight="1" x14ac:dyDescent="0.2"/>
    <row r="1279" customFormat="1" ht="16" customHeight="1" x14ac:dyDescent="0.2"/>
    <row r="1280" customFormat="1" ht="16" customHeight="1" x14ac:dyDescent="0.2"/>
    <row r="1281" customFormat="1" ht="16" customHeight="1" x14ac:dyDescent="0.2"/>
    <row r="1282" customFormat="1" ht="16" customHeight="1" x14ac:dyDescent="0.2"/>
    <row r="1283" customFormat="1" ht="16" customHeight="1" x14ac:dyDescent="0.2"/>
    <row r="1284" customFormat="1" ht="16" customHeight="1" x14ac:dyDescent="0.2"/>
    <row r="1285" customFormat="1" ht="16" customHeight="1" x14ac:dyDescent="0.2"/>
    <row r="1286" customFormat="1" ht="16" customHeight="1" x14ac:dyDescent="0.2"/>
    <row r="1287" customFormat="1" ht="16" customHeight="1" x14ac:dyDescent="0.2"/>
    <row r="1288" customFormat="1" ht="16" customHeight="1" x14ac:dyDescent="0.2"/>
    <row r="1289" customFormat="1" ht="16" customHeight="1" x14ac:dyDescent="0.2"/>
    <row r="1290" customFormat="1" ht="16" customHeight="1" x14ac:dyDescent="0.2"/>
    <row r="1291" customFormat="1" ht="16" customHeight="1" x14ac:dyDescent="0.2"/>
    <row r="1292" customFormat="1" ht="16" customHeight="1" x14ac:dyDescent="0.2"/>
    <row r="1293" customFormat="1" ht="16" customHeight="1" x14ac:dyDescent="0.2"/>
    <row r="1294" customFormat="1" ht="16" customHeight="1" x14ac:dyDescent="0.2"/>
    <row r="1295" customFormat="1" ht="16" customHeight="1" x14ac:dyDescent="0.2"/>
    <row r="1296" customFormat="1" ht="16" customHeight="1" x14ac:dyDescent="0.2"/>
    <row r="1297" customFormat="1" ht="16" customHeight="1" x14ac:dyDescent="0.2"/>
    <row r="1298" customFormat="1" ht="16" customHeight="1" x14ac:dyDescent="0.2"/>
    <row r="1299" customFormat="1" ht="16" customHeight="1" x14ac:dyDescent="0.2"/>
    <row r="1300" customFormat="1" ht="16" customHeight="1" x14ac:dyDescent="0.2"/>
    <row r="1301" customFormat="1" ht="16" customHeight="1" x14ac:dyDescent="0.2"/>
    <row r="1302" customFormat="1" ht="16" customHeight="1" x14ac:dyDescent="0.2"/>
    <row r="1303" customFormat="1" ht="16" customHeight="1" x14ac:dyDescent="0.2"/>
    <row r="1304" customFormat="1" ht="16" customHeight="1" x14ac:dyDescent="0.2"/>
    <row r="1305" customFormat="1" ht="16" customHeight="1" x14ac:dyDescent="0.2"/>
    <row r="1306" customFormat="1" ht="16" customHeight="1" x14ac:dyDescent="0.2"/>
    <row r="1307" customFormat="1" ht="16" customHeight="1" x14ac:dyDescent="0.2"/>
    <row r="1308" customFormat="1" ht="16" customHeight="1" x14ac:dyDescent="0.2"/>
    <row r="1309" customFormat="1" ht="16" customHeight="1" x14ac:dyDescent="0.2"/>
    <row r="1310" customFormat="1" ht="16" customHeight="1" x14ac:dyDescent="0.2"/>
    <row r="1311" customFormat="1" ht="16" customHeight="1" x14ac:dyDescent="0.2"/>
    <row r="1312" customFormat="1" ht="16" customHeight="1" x14ac:dyDescent="0.2"/>
    <row r="1313" customFormat="1" ht="16" customHeight="1" x14ac:dyDescent="0.2"/>
    <row r="1314" customFormat="1" ht="16" customHeight="1" x14ac:dyDescent="0.2"/>
    <row r="1315" customFormat="1" ht="16" customHeight="1" x14ac:dyDescent="0.2"/>
    <row r="1316" customFormat="1" ht="16" customHeight="1" x14ac:dyDescent="0.2"/>
    <row r="1317" customFormat="1" ht="16" customHeight="1" x14ac:dyDescent="0.2"/>
    <row r="1318" customFormat="1" ht="16" customHeight="1" x14ac:dyDescent="0.2"/>
    <row r="1319" customFormat="1" ht="16" customHeight="1" x14ac:dyDescent="0.2"/>
    <row r="1320" customFormat="1" ht="16" customHeight="1" x14ac:dyDescent="0.2"/>
    <row r="1321" customFormat="1" ht="16" customHeight="1" x14ac:dyDescent="0.2"/>
    <row r="1322" customFormat="1" ht="16" customHeight="1" x14ac:dyDescent="0.2"/>
    <row r="1323" customFormat="1" ht="16" customHeight="1" x14ac:dyDescent="0.2"/>
    <row r="1324" customFormat="1" ht="16" customHeight="1" x14ac:dyDescent="0.2"/>
    <row r="1325" customFormat="1" ht="16" customHeight="1" x14ac:dyDescent="0.2"/>
    <row r="1326" customFormat="1" ht="16" customHeight="1" x14ac:dyDescent="0.2"/>
    <row r="1327" customFormat="1" ht="16" customHeight="1" x14ac:dyDescent="0.2"/>
    <row r="1328" customFormat="1" ht="16" customHeight="1" x14ac:dyDescent="0.2"/>
    <row r="1329" customFormat="1" ht="16" customHeight="1" x14ac:dyDescent="0.2"/>
    <row r="1330" customFormat="1" ht="16" customHeight="1" x14ac:dyDescent="0.2"/>
    <row r="1331" customFormat="1" ht="16" customHeight="1" x14ac:dyDescent="0.2"/>
    <row r="1332" customFormat="1" ht="16" customHeight="1" x14ac:dyDescent="0.2"/>
    <row r="1333" customFormat="1" ht="16" customHeight="1" x14ac:dyDescent="0.2"/>
    <row r="1334" customFormat="1" ht="16" customHeight="1" x14ac:dyDescent="0.2"/>
    <row r="1335" customFormat="1" ht="16" customHeight="1" x14ac:dyDescent="0.2"/>
    <row r="1336" customFormat="1" ht="16" customHeight="1" x14ac:dyDescent="0.2"/>
    <row r="1337" customFormat="1" ht="16" customHeight="1" x14ac:dyDescent="0.2"/>
    <row r="1338" customFormat="1" ht="16" customHeight="1" x14ac:dyDescent="0.2"/>
    <row r="1339" customFormat="1" ht="16" customHeight="1" x14ac:dyDescent="0.2"/>
    <row r="1340" customFormat="1" ht="16" customHeight="1" x14ac:dyDescent="0.2"/>
    <row r="1341" customFormat="1" ht="16" customHeight="1" x14ac:dyDescent="0.2"/>
    <row r="1342" customFormat="1" ht="16" customHeight="1" x14ac:dyDescent="0.2"/>
    <row r="1343" customFormat="1" ht="16" customHeight="1" x14ac:dyDescent="0.2"/>
    <row r="1344" customFormat="1" ht="16" customHeight="1" x14ac:dyDescent="0.2"/>
    <row r="1345" customFormat="1" ht="16" customHeight="1" x14ac:dyDescent="0.2"/>
    <row r="1346" customFormat="1" ht="16" customHeight="1" x14ac:dyDescent="0.2"/>
    <row r="1347" customFormat="1" ht="16" customHeight="1" x14ac:dyDescent="0.2"/>
    <row r="1348" customFormat="1" ht="16" customHeight="1" x14ac:dyDescent="0.2"/>
    <row r="1349" customFormat="1" ht="16" customHeight="1" x14ac:dyDescent="0.2"/>
    <row r="1350" customFormat="1" ht="16" customHeight="1" x14ac:dyDescent="0.2"/>
    <row r="1351" customFormat="1" ht="16" customHeight="1" x14ac:dyDescent="0.2"/>
    <row r="1352" customFormat="1" ht="16" customHeight="1" x14ac:dyDescent="0.2"/>
    <row r="1353" customFormat="1" ht="16" customHeight="1" x14ac:dyDescent="0.2"/>
    <row r="1354" customFormat="1" ht="16" customHeight="1" x14ac:dyDescent="0.2"/>
    <row r="1355" customFormat="1" ht="16" customHeight="1" x14ac:dyDescent="0.2"/>
    <row r="1356" customFormat="1" ht="16" customHeight="1" x14ac:dyDescent="0.2"/>
    <row r="1357" customFormat="1" ht="16" customHeight="1" x14ac:dyDescent="0.2"/>
    <row r="1358" customFormat="1" ht="16" customHeight="1" x14ac:dyDescent="0.2"/>
    <row r="1359" customFormat="1" ht="16" customHeight="1" x14ac:dyDescent="0.2"/>
    <row r="1360" customFormat="1" ht="16" customHeight="1" x14ac:dyDescent="0.2"/>
    <row r="1361" customFormat="1" ht="16" customHeight="1" x14ac:dyDescent="0.2"/>
    <row r="1362" customFormat="1" ht="16" customHeight="1" x14ac:dyDescent="0.2"/>
    <row r="1363" customFormat="1" ht="16" customHeight="1" x14ac:dyDescent="0.2"/>
    <row r="1364" customFormat="1" ht="16" customHeight="1" x14ac:dyDescent="0.2"/>
    <row r="1365" customFormat="1" ht="16" customHeight="1" x14ac:dyDescent="0.2"/>
    <row r="1366" customFormat="1" ht="16" customHeight="1" x14ac:dyDescent="0.2"/>
    <row r="1367" customFormat="1" ht="16" customHeight="1" x14ac:dyDescent="0.2"/>
    <row r="1368" customFormat="1" ht="16" customHeight="1" x14ac:dyDescent="0.2"/>
    <row r="1369" customFormat="1" ht="16" customHeight="1" x14ac:dyDescent="0.2"/>
    <row r="1370" customFormat="1" ht="16" customHeight="1" x14ac:dyDescent="0.2"/>
    <row r="1371" customFormat="1" ht="16" customHeight="1" x14ac:dyDescent="0.2"/>
    <row r="1372" customFormat="1" ht="16" customHeight="1" x14ac:dyDescent="0.2"/>
    <row r="1373" customFormat="1" ht="16" customHeight="1" x14ac:dyDescent="0.2"/>
    <row r="1374" customFormat="1" ht="16" customHeight="1" x14ac:dyDescent="0.2"/>
    <row r="1375" customFormat="1" ht="16" customHeight="1" x14ac:dyDescent="0.2"/>
    <row r="1376" customFormat="1" ht="16" customHeight="1" x14ac:dyDescent="0.2"/>
    <row r="1377" customFormat="1" ht="16" customHeight="1" x14ac:dyDescent="0.2"/>
    <row r="1378" customFormat="1" ht="16" customHeight="1" x14ac:dyDescent="0.2"/>
    <row r="1379" customFormat="1" ht="16" customHeight="1" x14ac:dyDescent="0.2"/>
    <row r="1380" customFormat="1" ht="16" customHeight="1" x14ac:dyDescent="0.2"/>
    <row r="1381" customFormat="1" ht="16" customHeight="1" x14ac:dyDescent="0.2"/>
    <row r="1382" customFormat="1" ht="16" customHeight="1" x14ac:dyDescent="0.2"/>
    <row r="1383" customFormat="1" ht="16" customHeight="1" x14ac:dyDescent="0.2"/>
    <row r="1384" customFormat="1" ht="16" customHeight="1" x14ac:dyDescent="0.2"/>
    <row r="1385" customFormat="1" ht="16" customHeight="1" x14ac:dyDescent="0.2"/>
    <row r="1386" customFormat="1" ht="16" customHeight="1" x14ac:dyDescent="0.2"/>
    <row r="1387" customFormat="1" ht="16" customHeight="1" x14ac:dyDescent="0.2"/>
    <row r="1388" customFormat="1" ht="16" customHeight="1" x14ac:dyDescent="0.2"/>
    <row r="1389" customFormat="1" ht="16" customHeight="1" x14ac:dyDescent="0.2"/>
    <row r="1390" customFormat="1" ht="16" customHeight="1" x14ac:dyDescent="0.2"/>
    <row r="1391" customFormat="1" ht="16" customHeight="1" x14ac:dyDescent="0.2"/>
    <row r="1392" customFormat="1" ht="16" customHeight="1" x14ac:dyDescent="0.2"/>
    <row r="1393" customFormat="1" ht="16" customHeight="1" x14ac:dyDescent="0.2"/>
    <row r="1394" customFormat="1" ht="16" customHeight="1" x14ac:dyDescent="0.2"/>
    <row r="1395" customFormat="1" ht="16" customHeight="1" x14ac:dyDescent="0.2"/>
    <row r="1396" customFormat="1" ht="16" customHeight="1" x14ac:dyDescent="0.2"/>
    <row r="1397" customFormat="1" ht="16" customHeight="1" x14ac:dyDescent="0.2"/>
    <row r="1398" customFormat="1" ht="16" customHeight="1" x14ac:dyDescent="0.2"/>
    <row r="1399" customFormat="1" ht="16" customHeight="1" x14ac:dyDescent="0.2"/>
    <row r="1400" customFormat="1" ht="16" customHeight="1" x14ac:dyDescent="0.2"/>
    <row r="1401" customFormat="1" ht="16" customHeight="1" x14ac:dyDescent="0.2"/>
    <row r="1402" customFormat="1" ht="16" customHeight="1" x14ac:dyDescent="0.2"/>
    <row r="1403" customFormat="1" ht="16" customHeight="1" x14ac:dyDescent="0.2"/>
    <row r="1404" customFormat="1" ht="16" customHeight="1" x14ac:dyDescent="0.2"/>
    <row r="1405" customFormat="1" ht="16" customHeight="1" x14ac:dyDescent="0.2"/>
    <row r="1406" customFormat="1" ht="16" customHeight="1" x14ac:dyDescent="0.2"/>
    <row r="1407" customFormat="1" ht="16" customHeight="1" x14ac:dyDescent="0.2"/>
    <row r="1408" customFormat="1" ht="16" customHeight="1" x14ac:dyDescent="0.2"/>
    <row r="1409" customFormat="1" ht="16" customHeight="1" x14ac:dyDescent="0.2"/>
    <row r="1410" customFormat="1" ht="16" customHeight="1" x14ac:dyDescent="0.2"/>
    <row r="1411" customFormat="1" ht="16" customHeight="1" x14ac:dyDescent="0.2"/>
    <row r="1412" customFormat="1" ht="16" customHeight="1" x14ac:dyDescent="0.2"/>
    <row r="1413" customFormat="1" ht="16" customHeight="1" x14ac:dyDescent="0.2"/>
    <row r="1414" customFormat="1" ht="16" customHeight="1" x14ac:dyDescent="0.2"/>
    <row r="1415" customFormat="1" ht="16" customHeight="1" x14ac:dyDescent="0.2"/>
    <row r="1416" customFormat="1" ht="16" customHeight="1" x14ac:dyDescent="0.2"/>
    <row r="1417" customFormat="1" ht="16" customHeight="1" x14ac:dyDescent="0.2"/>
    <row r="1418" customFormat="1" ht="16" customHeight="1" x14ac:dyDescent="0.2"/>
    <row r="1419" customFormat="1" ht="16" customHeight="1" x14ac:dyDescent="0.2"/>
    <row r="1420" customFormat="1" ht="16" customHeight="1" x14ac:dyDescent="0.2"/>
    <row r="1421" customFormat="1" ht="16" customHeight="1" x14ac:dyDescent="0.2"/>
    <row r="1422" customFormat="1" ht="16" customHeight="1" x14ac:dyDescent="0.2"/>
    <row r="1423" customFormat="1" ht="16" customHeight="1" x14ac:dyDescent="0.2"/>
    <row r="1424" customFormat="1" ht="16" customHeight="1" x14ac:dyDescent="0.2"/>
    <row r="1425" customFormat="1" ht="16" customHeight="1" x14ac:dyDescent="0.2"/>
    <row r="1426" customFormat="1" ht="16" customHeight="1" x14ac:dyDescent="0.2"/>
    <row r="1427" customFormat="1" ht="16" customHeight="1" x14ac:dyDescent="0.2"/>
    <row r="1428" customFormat="1" ht="16" customHeight="1" x14ac:dyDescent="0.2"/>
    <row r="1429" customFormat="1" ht="16" customHeight="1" x14ac:dyDescent="0.2"/>
    <row r="1430" customFormat="1" ht="16" customHeight="1" x14ac:dyDescent="0.2"/>
    <row r="1431" customFormat="1" ht="16" customHeight="1" x14ac:dyDescent="0.2"/>
    <row r="1432" customFormat="1" ht="16" customHeight="1" x14ac:dyDescent="0.2"/>
    <row r="1433" customFormat="1" ht="16" customHeight="1" x14ac:dyDescent="0.2"/>
    <row r="1434" customFormat="1" ht="16" customHeight="1" x14ac:dyDescent="0.2"/>
    <row r="1435" customFormat="1" ht="16" customHeight="1" x14ac:dyDescent="0.2"/>
    <row r="1436" customFormat="1" ht="16" customHeight="1" x14ac:dyDescent="0.2"/>
    <row r="1437" customFormat="1" ht="16" customHeight="1" x14ac:dyDescent="0.2"/>
    <row r="1438" customFormat="1" ht="16" customHeight="1" x14ac:dyDescent="0.2"/>
    <row r="1439" customFormat="1" ht="16" customHeight="1" x14ac:dyDescent="0.2"/>
    <row r="1440" customFormat="1" ht="16" customHeight="1" x14ac:dyDescent="0.2"/>
    <row r="1441" customFormat="1" ht="16" customHeight="1" x14ac:dyDescent="0.2"/>
    <row r="1442" customFormat="1" ht="16" customHeight="1" x14ac:dyDescent="0.2"/>
    <row r="1443" customFormat="1" ht="16" customHeight="1" x14ac:dyDescent="0.2"/>
    <row r="1444" customFormat="1" ht="16" customHeight="1" x14ac:dyDescent="0.2"/>
    <row r="1445" customFormat="1" ht="16" customHeight="1" x14ac:dyDescent="0.2"/>
    <row r="1446" customFormat="1" ht="16" customHeight="1" x14ac:dyDescent="0.2"/>
    <row r="1447" customFormat="1" ht="16" customHeight="1" x14ac:dyDescent="0.2"/>
    <row r="1448" customFormat="1" ht="16" customHeight="1" x14ac:dyDescent="0.2"/>
    <row r="1449" customFormat="1" ht="16" customHeight="1" x14ac:dyDescent="0.2"/>
    <row r="1450" customFormat="1" ht="16" customHeight="1" x14ac:dyDescent="0.2"/>
    <row r="1451" customFormat="1" ht="16" customHeight="1" x14ac:dyDescent="0.2"/>
    <row r="1452" customFormat="1" ht="16" customHeight="1" x14ac:dyDescent="0.2"/>
    <row r="1453" customFormat="1" ht="16" customHeight="1" x14ac:dyDescent="0.2"/>
    <row r="1454" customFormat="1" ht="16" customHeight="1" x14ac:dyDescent="0.2"/>
    <row r="1455" customFormat="1" ht="16" customHeight="1" x14ac:dyDescent="0.2"/>
    <row r="1456" customFormat="1" ht="16" customHeight="1" x14ac:dyDescent="0.2"/>
    <row r="1457" customFormat="1" ht="16" customHeight="1" x14ac:dyDescent="0.2"/>
    <row r="1458" customFormat="1" ht="16" customHeight="1" x14ac:dyDescent="0.2"/>
    <row r="1459" customFormat="1" ht="16" customHeight="1" x14ac:dyDescent="0.2"/>
    <row r="1460" customFormat="1" ht="16" customHeight="1" x14ac:dyDescent="0.2"/>
    <row r="1461" customFormat="1" ht="16" customHeight="1" x14ac:dyDescent="0.2"/>
    <row r="1462" customFormat="1" ht="16" customHeight="1" x14ac:dyDescent="0.2"/>
    <row r="1463" customFormat="1" ht="16" customHeight="1" x14ac:dyDescent="0.2"/>
    <row r="1464" customFormat="1" ht="16" customHeight="1" x14ac:dyDescent="0.2"/>
    <row r="1465" customFormat="1" ht="16" customHeight="1" x14ac:dyDescent="0.2"/>
    <row r="1466" customFormat="1" ht="16" customHeight="1" x14ac:dyDescent="0.2"/>
    <row r="1467" customFormat="1" ht="16" customHeight="1" x14ac:dyDescent="0.2"/>
    <row r="1468" customFormat="1" ht="16" customHeight="1" x14ac:dyDescent="0.2"/>
    <row r="1469" customFormat="1" ht="16" customHeight="1" x14ac:dyDescent="0.2"/>
    <row r="1470" customFormat="1" ht="16" customHeight="1" x14ac:dyDescent="0.2"/>
    <row r="1471" customFormat="1" ht="16" customHeight="1" x14ac:dyDescent="0.2"/>
    <row r="1472" customFormat="1" ht="16" customHeight="1" x14ac:dyDescent="0.2"/>
    <row r="1473" customFormat="1" ht="16" customHeight="1" x14ac:dyDescent="0.2"/>
    <row r="1474" customFormat="1" ht="16" customHeight="1" x14ac:dyDescent="0.2"/>
    <row r="1475" customFormat="1" ht="16" customHeight="1" x14ac:dyDescent="0.2"/>
    <row r="1476" customFormat="1" ht="16" customHeight="1" x14ac:dyDescent="0.2"/>
    <row r="1477" customFormat="1" ht="16" customHeight="1" x14ac:dyDescent="0.2"/>
    <row r="1478" customFormat="1" ht="16" customHeight="1" x14ac:dyDescent="0.2"/>
    <row r="1479" customFormat="1" ht="16" customHeight="1" x14ac:dyDescent="0.2"/>
    <row r="1480" customFormat="1" ht="16" customHeight="1" x14ac:dyDescent="0.2"/>
    <row r="1481" customFormat="1" ht="16" customHeight="1" x14ac:dyDescent="0.2"/>
    <row r="1482" customFormat="1" ht="16" customHeight="1" x14ac:dyDescent="0.2"/>
    <row r="1483" customFormat="1" ht="16" customHeight="1" x14ac:dyDescent="0.2"/>
    <row r="1484" customFormat="1" ht="16" customHeight="1" x14ac:dyDescent="0.2"/>
    <row r="1485" customFormat="1" ht="16" customHeight="1" x14ac:dyDescent="0.2"/>
    <row r="1486" customFormat="1" ht="16" customHeight="1" x14ac:dyDescent="0.2"/>
    <row r="1487" customFormat="1" ht="16" customHeight="1" x14ac:dyDescent="0.2"/>
    <row r="1488" customFormat="1" ht="16" customHeight="1" x14ac:dyDescent="0.2"/>
    <row r="1489" customFormat="1" ht="16" customHeight="1" x14ac:dyDescent="0.2"/>
    <row r="1490" customFormat="1" ht="16" customHeight="1" x14ac:dyDescent="0.2"/>
    <row r="1491" customFormat="1" ht="16" customHeight="1" x14ac:dyDescent="0.2"/>
    <row r="1492" customFormat="1" ht="16" customHeight="1" x14ac:dyDescent="0.2"/>
    <row r="1493" customFormat="1" ht="16" customHeight="1" x14ac:dyDescent="0.2"/>
    <row r="1494" customFormat="1" ht="16" customHeight="1" x14ac:dyDescent="0.2"/>
    <row r="1495" customFormat="1" ht="16" customHeight="1" x14ac:dyDescent="0.2"/>
    <row r="1496" customFormat="1" ht="16" customHeight="1" x14ac:dyDescent="0.2"/>
    <row r="1497" customFormat="1" ht="16" customHeight="1" x14ac:dyDescent="0.2"/>
    <row r="1498" customFormat="1" ht="16" customHeight="1" x14ac:dyDescent="0.2"/>
    <row r="1499" customFormat="1" ht="16" customHeight="1" x14ac:dyDescent="0.2"/>
    <row r="1500" customFormat="1" ht="16" customHeight="1" x14ac:dyDescent="0.2"/>
    <row r="1501" customFormat="1" ht="16" customHeight="1" x14ac:dyDescent="0.2"/>
    <row r="1502" customFormat="1" ht="16" customHeight="1" x14ac:dyDescent="0.2"/>
    <row r="1503" customFormat="1" ht="16" customHeight="1" x14ac:dyDescent="0.2"/>
    <row r="1504" customFormat="1" ht="16" customHeight="1" x14ac:dyDescent="0.2"/>
    <row r="1505" customFormat="1" ht="16" customHeight="1" x14ac:dyDescent="0.2"/>
    <row r="1506" customFormat="1" ht="16" customHeight="1" x14ac:dyDescent="0.2"/>
    <row r="1507" customFormat="1" ht="16" customHeight="1" x14ac:dyDescent="0.2"/>
    <row r="1508" customFormat="1" ht="16" customHeight="1" x14ac:dyDescent="0.2"/>
    <row r="1509" customFormat="1" ht="16" customHeight="1" x14ac:dyDescent="0.2"/>
    <row r="1510" customFormat="1" ht="16" customHeight="1" x14ac:dyDescent="0.2"/>
    <row r="1511" customFormat="1" ht="16" customHeight="1" x14ac:dyDescent="0.2"/>
    <row r="1512" customFormat="1" ht="16" customHeight="1" x14ac:dyDescent="0.2"/>
    <row r="1513" customFormat="1" ht="16" customHeight="1" x14ac:dyDescent="0.2"/>
    <row r="1514" customFormat="1" ht="16" customHeight="1" x14ac:dyDescent="0.2"/>
    <row r="1515" customFormat="1" ht="16" customHeight="1" x14ac:dyDescent="0.2"/>
    <row r="1516" customFormat="1" ht="16" customHeight="1" x14ac:dyDescent="0.2"/>
    <row r="1517" customFormat="1" ht="16" customHeight="1" x14ac:dyDescent="0.2"/>
    <row r="1518" customFormat="1" ht="16" customHeight="1" x14ac:dyDescent="0.2"/>
    <row r="1519" customFormat="1" ht="16" customHeight="1" x14ac:dyDescent="0.2"/>
    <row r="1520" customFormat="1" ht="16" customHeight="1" x14ac:dyDescent="0.2"/>
    <row r="1521" customFormat="1" ht="16" customHeight="1" x14ac:dyDescent="0.2"/>
    <row r="1522" customFormat="1" ht="16" customHeight="1" x14ac:dyDescent="0.2"/>
    <row r="1523" customFormat="1" ht="16" customHeight="1" x14ac:dyDescent="0.2"/>
    <row r="1524" customFormat="1" ht="16" customHeight="1" x14ac:dyDescent="0.2"/>
    <row r="1525" customFormat="1" ht="16" customHeight="1" x14ac:dyDescent="0.2"/>
    <row r="1526" customFormat="1" ht="16" customHeight="1" x14ac:dyDescent="0.2"/>
    <row r="1527" customFormat="1" ht="16" customHeight="1" x14ac:dyDescent="0.2"/>
    <row r="1528" customFormat="1" ht="16" customHeight="1" x14ac:dyDescent="0.2"/>
    <row r="1529" customFormat="1" ht="16" customHeight="1" x14ac:dyDescent="0.2"/>
    <row r="1530" customFormat="1" ht="16" customHeight="1" x14ac:dyDescent="0.2"/>
    <row r="1531" customFormat="1" ht="16" customHeight="1" x14ac:dyDescent="0.2"/>
    <row r="1532" customFormat="1" ht="16" customHeight="1" x14ac:dyDescent="0.2"/>
    <row r="1533" customFormat="1" ht="16" customHeight="1" x14ac:dyDescent="0.2"/>
    <row r="1534" customFormat="1" ht="16" customHeight="1" x14ac:dyDescent="0.2"/>
    <row r="1535" customFormat="1" ht="16" customHeight="1" x14ac:dyDescent="0.2"/>
    <row r="1536" customFormat="1" ht="16" customHeight="1" x14ac:dyDescent="0.2"/>
    <row r="1537" customFormat="1" ht="16" customHeight="1" x14ac:dyDescent="0.2"/>
    <row r="1538" customFormat="1" ht="16" customHeight="1" x14ac:dyDescent="0.2"/>
    <row r="1539" customFormat="1" ht="16" customHeight="1" x14ac:dyDescent="0.2"/>
    <row r="1540" customFormat="1" ht="16" customHeight="1" x14ac:dyDescent="0.2"/>
    <row r="1541" customFormat="1" ht="16" customHeight="1" x14ac:dyDescent="0.2"/>
    <row r="1542" customFormat="1" ht="16" customHeight="1" x14ac:dyDescent="0.2"/>
    <row r="1543" customFormat="1" ht="16" customHeight="1" x14ac:dyDescent="0.2"/>
    <row r="1544" customFormat="1" ht="16" customHeight="1" x14ac:dyDescent="0.2"/>
    <row r="1545" customFormat="1" ht="16" customHeight="1" x14ac:dyDescent="0.2"/>
    <row r="1546" customFormat="1" ht="16" customHeight="1" x14ac:dyDescent="0.2"/>
    <row r="1547" customFormat="1" ht="16" customHeight="1" x14ac:dyDescent="0.2"/>
    <row r="1548" customFormat="1" ht="16" customHeight="1" x14ac:dyDescent="0.2"/>
    <row r="1549" customFormat="1" ht="16" customHeight="1" x14ac:dyDescent="0.2"/>
    <row r="1550" customFormat="1" ht="16" customHeight="1" x14ac:dyDescent="0.2"/>
    <row r="1551" customFormat="1" ht="16" customHeight="1" x14ac:dyDescent="0.2"/>
    <row r="1552" customFormat="1" ht="16" customHeight="1" x14ac:dyDescent="0.2"/>
    <row r="1553" customFormat="1" ht="16" customHeight="1" x14ac:dyDescent="0.2"/>
    <row r="1554" customFormat="1" ht="16" customHeight="1" x14ac:dyDescent="0.2"/>
    <row r="1555" customFormat="1" ht="16" customHeight="1" x14ac:dyDescent="0.2"/>
    <row r="1556" customFormat="1" ht="16" customHeight="1" x14ac:dyDescent="0.2"/>
    <row r="1557" customFormat="1" ht="16" customHeight="1" x14ac:dyDescent="0.2"/>
    <row r="1558" customFormat="1" ht="16" customHeight="1" x14ac:dyDescent="0.2"/>
    <row r="1559" customFormat="1" ht="16" customHeight="1" x14ac:dyDescent="0.2"/>
    <row r="1560" customFormat="1" ht="16" customHeight="1" x14ac:dyDescent="0.2"/>
    <row r="1561" customFormat="1" ht="16" customHeight="1" x14ac:dyDescent="0.2"/>
    <row r="1562" customFormat="1" ht="16" customHeight="1" x14ac:dyDescent="0.2"/>
    <row r="1563" customFormat="1" ht="16" customHeight="1" x14ac:dyDescent="0.2"/>
    <row r="1564" customFormat="1" ht="16" customHeight="1" x14ac:dyDescent="0.2"/>
    <row r="1565" customFormat="1" ht="16" customHeight="1" x14ac:dyDescent="0.2"/>
    <row r="1566" customFormat="1" ht="16" customHeight="1" x14ac:dyDescent="0.2"/>
    <row r="1567" customFormat="1" ht="16" customHeight="1" x14ac:dyDescent="0.2"/>
    <row r="1568" customFormat="1" ht="16" customHeight="1" x14ac:dyDescent="0.2"/>
    <row r="1569" customFormat="1" ht="16" customHeight="1" x14ac:dyDescent="0.2"/>
    <row r="1570" customFormat="1" ht="16" customHeight="1" x14ac:dyDescent="0.2"/>
    <row r="1571" customFormat="1" ht="16" customHeight="1" x14ac:dyDescent="0.2"/>
    <row r="1572" customFormat="1" ht="16" customHeight="1" x14ac:dyDescent="0.2"/>
    <row r="1573" customFormat="1" ht="16" customHeight="1" x14ac:dyDescent="0.2"/>
    <row r="1574" customFormat="1" ht="16" customHeight="1" x14ac:dyDescent="0.2"/>
    <row r="1575" customFormat="1" ht="16" customHeight="1" x14ac:dyDescent="0.2"/>
    <row r="1576" customFormat="1" ht="16" customHeight="1" x14ac:dyDescent="0.2"/>
    <row r="1577" customFormat="1" ht="16" customHeight="1" x14ac:dyDescent="0.2"/>
    <row r="1578" customFormat="1" ht="16" customHeight="1" x14ac:dyDescent="0.2"/>
    <row r="1579" customFormat="1" ht="16" customHeight="1" x14ac:dyDescent="0.2"/>
    <row r="1580" customFormat="1" ht="16" customHeight="1" x14ac:dyDescent="0.2"/>
    <row r="1581" customFormat="1" ht="16" customHeight="1" x14ac:dyDescent="0.2"/>
    <row r="1582" customFormat="1" ht="16" customHeight="1" x14ac:dyDescent="0.2"/>
    <row r="1583" customFormat="1" ht="16" customHeight="1" x14ac:dyDescent="0.2"/>
    <row r="1584" customFormat="1" ht="16" customHeight="1" x14ac:dyDescent="0.2"/>
    <row r="1585" customFormat="1" ht="16" customHeight="1" x14ac:dyDescent="0.2"/>
    <row r="1586" customFormat="1" ht="16" customHeight="1" x14ac:dyDescent="0.2"/>
    <row r="1587" customFormat="1" ht="16" customHeight="1" x14ac:dyDescent="0.2"/>
    <row r="1588" customFormat="1" ht="16" customHeight="1" x14ac:dyDescent="0.2"/>
    <row r="1589" customFormat="1" ht="16" customHeight="1" x14ac:dyDescent="0.2"/>
    <row r="1590" customFormat="1" ht="16" customHeight="1" x14ac:dyDescent="0.2"/>
    <row r="1591" customFormat="1" ht="16" customHeight="1" x14ac:dyDescent="0.2"/>
    <row r="1592" customFormat="1" ht="16" customHeight="1" x14ac:dyDescent="0.2"/>
    <row r="1593" customFormat="1" ht="16" customHeight="1" x14ac:dyDescent="0.2"/>
    <row r="1594" customFormat="1" ht="16" customHeight="1" x14ac:dyDescent="0.2"/>
    <row r="1595" customFormat="1" ht="16" customHeight="1" x14ac:dyDescent="0.2"/>
    <row r="1596" customFormat="1" ht="16" customHeight="1" x14ac:dyDescent="0.2"/>
    <row r="1597" customFormat="1" ht="16" customHeight="1" x14ac:dyDescent="0.2"/>
    <row r="1598" customFormat="1" ht="16" customHeight="1" x14ac:dyDescent="0.2"/>
    <row r="1599" customFormat="1" ht="16" customHeight="1" x14ac:dyDescent="0.2"/>
    <row r="1600" customFormat="1" ht="16" customHeight="1" x14ac:dyDescent="0.2"/>
    <row r="1601" customFormat="1" ht="16" customHeight="1" x14ac:dyDescent="0.2"/>
    <row r="1602" customFormat="1" ht="16" customHeight="1" x14ac:dyDescent="0.2"/>
    <row r="1603" customFormat="1" ht="16" customHeight="1" x14ac:dyDescent="0.2"/>
    <row r="1604" customFormat="1" ht="16" customHeight="1" x14ac:dyDescent="0.2"/>
    <row r="1605" customFormat="1" ht="16" customHeight="1" x14ac:dyDescent="0.2"/>
    <row r="1606" customFormat="1" ht="16" customHeight="1" x14ac:dyDescent="0.2"/>
    <row r="1607" customFormat="1" ht="16" customHeight="1" x14ac:dyDescent="0.2"/>
    <row r="1608" customFormat="1" ht="16" customHeight="1" x14ac:dyDescent="0.2"/>
    <row r="1609" customFormat="1" ht="16" customHeight="1" x14ac:dyDescent="0.2"/>
    <row r="1610" customFormat="1" ht="16" customHeight="1" x14ac:dyDescent="0.2"/>
    <row r="1611" customFormat="1" ht="16" customHeight="1" x14ac:dyDescent="0.2"/>
    <row r="1612" customFormat="1" ht="16" customHeight="1" x14ac:dyDescent="0.2"/>
    <row r="1613" customFormat="1" ht="16" customHeight="1" x14ac:dyDescent="0.2"/>
    <row r="1614" customFormat="1" ht="16" customHeight="1" x14ac:dyDescent="0.2"/>
    <row r="1615" customFormat="1" ht="16" customHeight="1" x14ac:dyDescent="0.2"/>
    <row r="1616" customFormat="1" ht="16" customHeight="1" x14ac:dyDescent="0.2"/>
    <row r="1617" customFormat="1" ht="16" customHeight="1" x14ac:dyDescent="0.2"/>
    <row r="1618" customFormat="1" ht="16" customHeight="1" x14ac:dyDescent="0.2"/>
    <row r="1619" customFormat="1" ht="16" customHeight="1" x14ac:dyDescent="0.2"/>
    <row r="1620" customFormat="1" ht="16" customHeight="1" x14ac:dyDescent="0.2"/>
    <row r="1621" customFormat="1" ht="16" customHeight="1" x14ac:dyDescent="0.2"/>
    <row r="1622" customFormat="1" ht="16" customHeight="1" x14ac:dyDescent="0.2"/>
    <row r="1623" customFormat="1" ht="16" customHeight="1" x14ac:dyDescent="0.2"/>
    <row r="1624" customFormat="1" ht="16" customHeight="1" x14ac:dyDescent="0.2"/>
    <row r="1625" customFormat="1" ht="16" customHeight="1" x14ac:dyDescent="0.2"/>
    <row r="1626" customFormat="1" ht="16" customHeight="1" x14ac:dyDescent="0.2"/>
    <row r="1627" customFormat="1" ht="16" customHeight="1" x14ac:dyDescent="0.2"/>
    <row r="1628" customFormat="1" ht="16" customHeight="1" x14ac:dyDescent="0.2"/>
    <row r="1629" customFormat="1" ht="16" customHeight="1" x14ac:dyDescent="0.2"/>
    <row r="1630" customFormat="1" ht="16" customHeight="1" x14ac:dyDescent="0.2"/>
    <row r="1631" customFormat="1" ht="16" customHeight="1" x14ac:dyDescent="0.2"/>
    <row r="1632" customFormat="1" ht="16" customHeight="1" x14ac:dyDescent="0.2"/>
    <row r="1633" customFormat="1" ht="16" customHeight="1" x14ac:dyDescent="0.2"/>
    <row r="1634" customFormat="1" ht="16" customHeight="1" x14ac:dyDescent="0.2"/>
    <row r="1635" customFormat="1" ht="16" customHeight="1" x14ac:dyDescent="0.2"/>
    <row r="1636" customFormat="1" ht="16" customHeight="1" x14ac:dyDescent="0.2"/>
    <row r="1637" customFormat="1" ht="16" customHeight="1" x14ac:dyDescent="0.2"/>
    <row r="1638" customFormat="1" ht="16" customHeight="1" x14ac:dyDescent="0.2"/>
    <row r="1639" customFormat="1" ht="16" customHeight="1" x14ac:dyDescent="0.2"/>
    <row r="1640" customFormat="1" ht="16" customHeight="1" x14ac:dyDescent="0.2"/>
    <row r="1641" customFormat="1" ht="16" customHeight="1" x14ac:dyDescent="0.2"/>
    <row r="1642" customFormat="1" ht="16" customHeight="1" x14ac:dyDescent="0.2"/>
    <row r="1643" customFormat="1" ht="16" customHeight="1" x14ac:dyDescent="0.2"/>
    <row r="1644" customFormat="1" ht="16" customHeight="1" x14ac:dyDescent="0.2"/>
    <row r="1645" customFormat="1" ht="16" customHeight="1" x14ac:dyDescent="0.2"/>
    <row r="1646" customFormat="1" ht="16" customHeight="1" x14ac:dyDescent="0.2"/>
    <row r="1647" customFormat="1" ht="16" customHeight="1" x14ac:dyDescent="0.2"/>
    <row r="1648" customFormat="1" ht="16" customHeight="1" x14ac:dyDescent="0.2"/>
    <row r="1649" customFormat="1" ht="16" customHeight="1" x14ac:dyDescent="0.2"/>
    <row r="1650" customFormat="1" ht="16" customHeight="1" x14ac:dyDescent="0.2"/>
    <row r="1651" customFormat="1" ht="16" customHeight="1" x14ac:dyDescent="0.2"/>
    <row r="1652" customFormat="1" ht="16" customHeight="1" x14ac:dyDescent="0.2"/>
    <row r="1653" customFormat="1" ht="16" customHeight="1" x14ac:dyDescent="0.2"/>
    <row r="1654" customFormat="1" ht="16" customHeight="1" x14ac:dyDescent="0.2"/>
    <row r="1655" customFormat="1" ht="16" customHeight="1" x14ac:dyDescent="0.2"/>
    <row r="1656" customFormat="1" ht="16" customHeight="1" x14ac:dyDescent="0.2"/>
    <row r="1657" customFormat="1" ht="16" customHeight="1" x14ac:dyDescent="0.2"/>
    <row r="1658" customFormat="1" ht="16" customHeight="1" x14ac:dyDescent="0.2"/>
    <row r="1659" customFormat="1" ht="16" customHeight="1" x14ac:dyDescent="0.2"/>
    <row r="1660" customFormat="1" ht="16" customHeight="1" x14ac:dyDescent="0.2"/>
    <row r="1661" customFormat="1" ht="16" customHeight="1" x14ac:dyDescent="0.2"/>
    <row r="1662" customFormat="1" ht="16" customHeight="1" x14ac:dyDescent="0.2"/>
    <row r="1663" customFormat="1" ht="16" customHeight="1" x14ac:dyDescent="0.2"/>
    <row r="1664" customFormat="1" ht="16" customHeight="1" x14ac:dyDescent="0.2"/>
    <row r="1665" customFormat="1" ht="16" customHeight="1" x14ac:dyDescent="0.2"/>
    <row r="1666" customFormat="1" ht="16" customHeight="1" x14ac:dyDescent="0.2"/>
    <row r="1667" customFormat="1" ht="16" customHeight="1" x14ac:dyDescent="0.2"/>
    <row r="1668" customFormat="1" ht="16" customHeight="1" x14ac:dyDescent="0.2"/>
    <row r="1669" customFormat="1" ht="16" customHeight="1" x14ac:dyDescent="0.2"/>
    <row r="1670" customFormat="1" ht="16" customHeight="1" x14ac:dyDescent="0.2"/>
    <row r="1671" customFormat="1" ht="16" customHeight="1" x14ac:dyDescent="0.2"/>
    <row r="1672" customFormat="1" ht="16" customHeight="1" x14ac:dyDescent="0.2"/>
    <row r="1673" customFormat="1" ht="16" customHeight="1" x14ac:dyDescent="0.2"/>
    <row r="1674" customFormat="1" ht="16" customHeight="1" x14ac:dyDescent="0.2"/>
    <row r="1675" customFormat="1" ht="16" customHeight="1" x14ac:dyDescent="0.2"/>
    <row r="1676" customFormat="1" ht="16" customHeight="1" x14ac:dyDescent="0.2"/>
    <row r="1677" customFormat="1" ht="16" customHeight="1" x14ac:dyDescent="0.2"/>
    <row r="1678" customFormat="1" ht="16" customHeight="1" x14ac:dyDescent="0.2"/>
    <row r="1679" customFormat="1" ht="16" customHeight="1" x14ac:dyDescent="0.2"/>
    <row r="1680" customFormat="1" ht="16" customHeight="1" x14ac:dyDescent="0.2"/>
    <row r="1681" customFormat="1" ht="16" customHeight="1" x14ac:dyDescent="0.2"/>
    <row r="1682" customFormat="1" ht="16" customHeight="1" x14ac:dyDescent="0.2"/>
    <row r="1683" customFormat="1" ht="16" customHeight="1" x14ac:dyDescent="0.2"/>
    <row r="1684" customFormat="1" ht="16" customHeight="1" x14ac:dyDescent="0.2"/>
    <row r="1685" customFormat="1" ht="16" customHeight="1" x14ac:dyDescent="0.2"/>
    <row r="1686" customFormat="1" ht="16" customHeight="1" x14ac:dyDescent="0.2"/>
    <row r="1687" customFormat="1" ht="16" customHeight="1" x14ac:dyDescent="0.2"/>
    <row r="1688" customFormat="1" ht="16" customHeight="1" x14ac:dyDescent="0.2"/>
    <row r="1689" customFormat="1" ht="16" customHeight="1" x14ac:dyDescent="0.2"/>
    <row r="1690" customFormat="1" ht="16" customHeight="1" x14ac:dyDescent="0.2"/>
    <row r="1691" customFormat="1" ht="16" customHeight="1" x14ac:dyDescent="0.2"/>
    <row r="1692" customFormat="1" ht="16" customHeight="1" x14ac:dyDescent="0.2"/>
    <row r="1693" customFormat="1" ht="16" customHeight="1" x14ac:dyDescent="0.2"/>
    <row r="1694" customFormat="1" ht="16" customHeight="1" x14ac:dyDescent="0.2"/>
    <row r="1695" customFormat="1" ht="16" customHeight="1" x14ac:dyDescent="0.2"/>
    <row r="1696" customFormat="1" ht="16" customHeight="1" x14ac:dyDescent="0.2"/>
    <row r="1697" customFormat="1" ht="16" customHeight="1" x14ac:dyDescent="0.2"/>
    <row r="1698" customFormat="1" ht="16" customHeight="1" x14ac:dyDescent="0.2"/>
    <row r="1699" customFormat="1" ht="16" customHeight="1" x14ac:dyDescent="0.2"/>
    <row r="1700" customFormat="1" ht="16" customHeight="1" x14ac:dyDescent="0.2"/>
    <row r="1701" customFormat="1" ht="16" customHeight="1" x14ac:dyDescent="0.2"/>
    <row r="1702" customFormat="1" ht="16" customHeight="1" x14ac:dyDescent="0.2"/>
    <row r="1703" customFormat="1" ht="16" customHeight="1" x14ac:dyDescent="0.2"/>
    <row r="1704" customFormat="1" ht="16" customHeight="1" x14ac:dyDescent="0.2"/>
    <row r="1705" customFormat="1" ht="16" customHeight="1" x14ac:dyDescent="0.2"/>
    <row r="1706" customFormat="1" ht="16" customHeight="1" x14ac:dyDescent="0.2"/>
    <row r="1707" customFormat="1" ht="16" customHeight="1" x14ac:dyDescent="0.2"/>
    <row r="1708" customFormat="1" ht="16" customHeight="1" x14ac:dyDescent="0.2"/>
    <row r="1709" customFormat="1" ht="16" customHeight="1" x14ac:dyDescent="0.2"/>
    <row r="1710" customFormat="1" ht="16" customHeight="1" x14ac:dyDescent="0.2"/>
    <row r="1711" customFormat="1" ht="16" customHeight="1" x14ac:dyDescent="0.2"/>
    <row r="1712" customFormat="1" ht="16" customHeight="1" x14ac:dyDescent="0.2"/>
    <row r="1713" customFormat="1" ht="16" customHeight="1" x14ac:dyDescent="0.2"/>
    <row r="1714" customFormat="1" ht="16" customHeight="1" x14ac:dyDescent="0.2"/>
    <row r="1715" customFormat="1" ht="16" customHeight="1" x14ac:dyDescent="0.2"/>
    <row r="1716" customFormat="1" ht="16" customHeight="1" x14ac:dyDescent="0.2"/>
    <row r="1717" customFormat="1" ht="16" customHeight="1" x14ac:dyDescent="0.2"/>
    <row r="1718" customFormat="1" ht="16" customHeight="1" x14ac:dyDescent="0.2"/>
    <row r="1719" customFormat="1" ht="16" customHeight="1" x14ac:dyDescent="0.2"/>
    <row r="1720" customFormat="1" ht="16" customHeight="1" x14ac:dyDescent="0.2"/>
    <row r="1721" customFormat="1" ht="16" customHeight="1" x14ac:dyDescent="0.2"/>
    <row r="1722" customFormat="1" ht="16" customHeight="1" x14ac:dyDescent="0.2"/>
    <row r="1723" customFormat="1" ht="16" customHeight="1" x14ac:dyDescent="0.2"/>
    <row r="1724" customFormat="1" ht="16" customHeight="1" x14ac:dyDescent="0.2"/>
    <row r="1725" customFormat="1" ht="16" customHeight="1" x14ac:dyDescent="0.2"/>
    <row r="1726" customFormat="1" ht="16" customHeight="1" x14ac:dyDescent="0.2"/>
    <row r="1727" customFormat="1" ht="16" customHeight="1" x14ac:dyDescent="0.2"/>
    <row r="1728" customFormat="1" ht="16" customHeight="1" x14ac:dyDescent="0.2"/>
    <row r="1729" customFormat="1" ht="16" customHeight="1" x14ac:dyDescent="0.2"/>
    <row r="1730" customFormat="1" ht="16" customHeight="1" x14ac:dyDescent="0.2"/>
    <row r="1731" customFormat="1" ht="16" customHeight="1" x14ac:dyDescent="0.2"/>
    <row r="1732" customFormat="1" ht="16" customHeight="1" x14ac:dyDescent="0.2"/>
    <row r="1733" customFormat="1" ht="16" customHeight="1" x14ac:dyDescent="0.2"/>
    <row r="1734" customFormat="1" ht="16" customHeight="1" x14ac:dyDescent="0.2"/>
    <row r="1735" customFormat="1" ht="16" customHeight="1" x14ac:dyDescent="0.2"/>
    <row r="1736" customFormat="1" ht="16" customHeight="1" x14ac:dyDescent="0.2"/>
    <row r="1737" customFormat="1" ht="16" customHeight="1" x14ac:dyDescent="0.2"/>
    <row r="1738" customFormat="1" ht="16" customHeight="1" x14ac:dyDescent="0.2"/>
    <row r="1739" customFormat="1" ht="16" customHeight="1" x14ac:dyDescent="0.2"/>
    <row r="1740" customFormat="1" ht="16" customHeight="1" x14ac:dyDescent="0.2"/>
    <row r="1741" customFormat="1" ht="16" customHeight="1" x14ac:dyDescent="0.2"/>
    <row r="1742" customFormat="1" ht="16" customHeight="1" x14ac:dyDescent="0.2"/>
    <row r="1743" customFormat="1" ht="16" customHeight="1" x14ac:dyDescent="0.2"/>
    <row r="1744" customFormat="1" ht="16" customHeight="1" x14ac:dyDescent="0.2"/>
    <row r="1745" customFormat="1" ht="16" customHeight="1" x14ac:dyDescent="0.2"/>
    <row r="1746" customFormat="1" ht="16" customHeight="1" x14ac:dyDescent="0.2"/>
    <row r="1747" customFormat="1" ht="16" customHeight="1" x14ac:dyDescent="0.2"/>
    <row r="1748" customFormat="1" ht="16" customHeight="1" x14ac:dyDescent="0.2"/>
    <row r="1749" customFormat="1" ht="16" customHeight="1" x14ac:dyDescent="0.2"/>
    <row r="1750" customFormat="1" ht="16" customHeight="1" x14ac:dyDescent="0.2"/>
    <row r="1751" customFormat="1" ht="16" customHeight="1" x14ac:dyDescent="0.2"/>
    <row r="1752" customFormat="1" ht="16" customHeight="1" x14ac:dyDescent="0.2"/>
    <row r="1753" customFormat="1" ht="16" customHeight="1" x14ac:dyDescent="0.2"/>
    <row r="1754" customFormat="1" ht="16" customHeight="1" x14ac:dyDescent="0.2"/>
    <row r="1755" customFormat="1" ht="16" customHeight="1" x14ac:dyDescent="0.2"/>
    <row r="1756" customFormat="1" ht="16" customHeight="1" x14ac:dyDescent="0.2"/>
    <row r="1757" customFormat="1" ht="16" customHeight="1" x14ac:dyDescent="0.2"/>
    <row r="1758" customFormat="1" ht="16" customHeight="1" x14ac:dyDescent="0.2"/>
    <row r="1759" customFormat="1" ht="16" customHeight="1" x14ac:dyDescent="0.2"/>
    <row r="1760" customFormat="1" ht="16" customHeight="1" x14ac:dyDescent="0.2"/>
    <row r="1761" customFormat="1" ht="16" customHeight="1" x14ac:dyDescent="0.2"/>
    <row r="1762" customFormat="1" ht="16" customHeight="1" x14ac:dyDescent="0.2"/>
    <row r="1763" customFormat="1" ht="16" customHeight="1" x14ac:dyDescent="0.2"/>
    <row r="1764" customFormat="1" ht="16" customHeight="1" x14ac:dyDescent="0.2"/>
    <row r="1765" customFormat="1" ht="16" customHeight="1" x14ac:dyDescent="0.2"/>
    <row r="1766" customFormat="1" ht="16" customHeight="1" x14ac:dyDescent="0.2"/>
    <row r="1767" customFormat="1" ht="16" customHeight="1" x14ac:dyDescent="0.2"/>
    <row r="1768" customFormat="1" ht="16" customHeight="1" x14ac:dyDescent="0.2"/>
    <row r="1769" customFormat="1" ht="16" customHeight="1" x14ac:dyDescent="0.2"/>
    <row r="1770" customFormat="1" ht="16" customHeight="1" x14ac:dyDescent="0.2"/>
    <row r="1771" customFormat="1" ht="16" customHeight="1" x14ac:dyDescent="0.2"/>
    <row r="1772" customFormat="1" ht="16" customHeight="1" x14ac:dyDescent="0.2"/>
    <row r="1773" customFormat="1" ht="16" customHeight="1" x14ac:dyDescent="0.2"/>
    <row r="1774" customFormat="1" ht="16" customHeight="1" x14ac:dyDescent="0.2"/>
    <row r="1775" customFormat="1" ht="16" customHeight="1" x14ac:dyDescent="0.2"/>
    <row r="1776" customFormat="1" ht="16" customHeight="1" x14ac:dyDescent="0.2"/>
    <row r="1777" customFormat="1" ht="16" customHeight="1" x14ac:dyDescent="0.2"/>
    <row r="1778" customFormat="1" ht="16" customHeight="1" x14ac:dyDescent="0.2"/>
    <row r="1779" customFormat="1" ht="16" customHeight="1" x14ac:dyDescent="0.2"/>
    <row r="1780" customFormat="1" ht="16" customHeight="1" x14ac:dyDescent="0.2"/>
    <row r="1781" customFormat="1" ht="16" customHeight="1" x14ac:dyDescent="0.2"/>
    <row r="1782" customFormat="1" ht="16" customHeight="1" x14ac:dyDescent="0.2"/>
    <row r="1783" customFormat="1" ht="16" customHeight="1" x14ac:dyDescent="0.2"/>
    <row r="1784" customFormat="1" ht="16" customHeight="1" x14ac:dyDescent="0.2"/>
    <row r="1785" customFormat="1" ht="16" customHeight="1" x14ac:dyDescent="0.2"/>
    <row r="1786" customFormat="1" ht="16" customHeight="1" x14ac:dyDescent="0.2"/>
    <row r="1787" customFormat="1" ht="16" customHeight="1" x14ac:dyDescent="0.2"/>
    <row r="1788" customFormat="1" ht="16" customHeight="1" x14ac:dyDescent="0.2"/>
    <row r="1789" customFormat="1" ht="16" customHeight="1" x14ac:dyDescent="0.2"/>
    <row r="1790" customFormat="1" ht="16" customHeight="1" x14ac:dyDescent="0.2"/>
    <row r="1791" customFormat="1" ht="16" customHeight="1" x14ac:dyDescent="0.2"/>
    <row r="1792" customFormat="1" ht="16" customHeight="1" x14ac:dyDescent="0.2"/>
    <row r="1793" customFormat="1" ht="16" customHeight="1" x14ac:dyDescent="0.2"/>
    <row r="1794" customFormat="1" ht="16" customHeight="1" x14ac:dyDescent="0.2"/>
    <row r="1795" customFormat="1" ht="16" customHeight="1" x14ac:dyDescent="0.2"/>
    <row r="1796" customFormat="1" ht="16" customHeight="1" x14ac:dyDescent="0.2"/>
    <row r="1797" customFormat="1" ht="16" customHeight="1" x14ac:dyDescent="0.2"/>
    <row r="1798" customFormat="1" ht="16" customHeight="1" x14ac:dyDescent="0.2"/>
    <row r="1799" customFormat="1" ht="16" customHeight="1" x14ac:dyDescent="0.2"/>
    <row r="1800" customFormat="1" ht="16" customHeight="1" x14ac:dyDescent="0.2"/>
    <row r="1801" customFormat="1" ht="16" customHeight="1" x14ac:dyDescent="0.2"/>
    <row r="1802" customFormat="1" ht="16" customHeight="1" x14ac:dyDescent="0.2"/>
    <row r="1803" customFormat="1" ht="16" customHeight="1" x14ac:dyDescent="0.2"/>
    <row r="1804" customFormat="1" ht="16" customHeight="1" x14ac:dyDescent="0.2"/>
    <row r="1805" customFormat="1" ht="16" customHeight="1" x14ac:dyDescent="0.2"/>
    <row r="1806" customFormat="1" ht="16" customHeight="1" x14ac:dyDescent="0.2"/>
    <row r="1807" customFormat="1" ht="16" customHeight="1" x14ac:dyDescent="0.2"/>
    <row r="1808" customFormat="1" ht="16" customHeight="1" x14ac:dyDescent="0.2"/>
    <row r="1809" customFormat="1" ht="16" customHeight="1" x14ac:dyDescent="0.2"/>
    <row r="1810" customFormat="1" ht="16" customHeight="1" x14ac:dyDescent="0.2"/>
    <row r="1811" customFormat="1" ht="16" customHeight="1" x14ac:dyDescent="0.2"/>
    <row r="1812" customFormat="1" ht="16" customHeight="1" x14ac:dyDescent="0.2"/>
    <row r="1813" customFormat="1" ht="16" customHeight="1" x14ac:dyDescent="0.2"/>
    <row r="1814" customFormat="1" ht="16" customHeight="1" x14ac:dyDescent="0.2"/>
    <row r="1815" customFormat="1" ht="16" customHeight="1" x14ac:dyDescent="0.2"/>
    <row r="1816" customFormat="1" ht="16" customHeight="1" x14ac:dyDescent="0.2"/>
    <row r="1817" customFormat="1" ht="16" customHeight="1" x14ac:dyDescent="0.2"/>
    <row r="1818" customFormat="1" ht="16" customHeight="1" x14ac:dyDescent="0.2"/>
    <row r="1819" customFormat="1" ht="16" customHeight="1" x14ac:dyDescent="0.2"/>
    <row r="1820" customFormat="1" ht="16" customHeight="1" x14ac:dyDescent="0.2"/>
    <row r="1821" customFormat="1" ht="16" customHeight="1" x14ac:dyDescent="0.2"/>
    <row r="1822" customFormat="1" ht="16" customHeight="1" x14ac:dyDescent="0.2"/>
    <row r="1823" customFormat="1" ht="16" customHeight="1" x14ac:dyDescent="0.2"/>
    <row r="1824" customFormat="1" ht="16" customHeight="1" x14ac:dyDescent="0.2"/>
    <row r="1825" customFormat="1" ht="16" customHeight="1" x14ac:dyDescent="0.2"/>
    <row r="1826" customFormat="1" ht="16" customHeight="1" x14ac:dyDescent="0.2"/>
    <row r="1827" customFormat="1" ht="16" customHeight="1" x14ac:dyDescent="0.2"/>
    <row r="1828" customFormat="1" ht="16" customHeight="1" x14ac:dyDescent="0.2"/>
    <row r="1829" customFormat="1" ht="16" customHeight="1" x14ac:dyDescent="0.2"/>
    <row r="1830" customFormat="1" ht="16" customHeight="1" x14ac:dyDescent="0.2"/>
    <row r="1831" customFormat="1" ht="16" customHeight="1" x14ac:dyDescent="0.2"/>
    <row r="1832" customFormat="1" ht="16" customHeight="1" x14ac:dyDescent="0.2"/>
    <row r="1833" customFormat="1" ht="16" customHeight="1" x14ac:dyDescent="0.2"/>
    <row r="1834" customFormat="1" ht="16" customHeight="1" x14ac:dyDescent="0.2"/>
    <row r="1835" customFormat="1" ht="16" customHeight="1" x14ac:dyDescent="0.2"/>
    <row r="1836" customFormat="1" ht="16" customHeight="1" x14ac:dyDescent="0.2"/>
    <row r="1837" customFormat="1" ht="16" customHeight="1" x14ac:dyDescent="0.2"/>
    <row r="1838" customFormat="1" ht="16" customHeight="1" x14ac:dyDescent="0.2"/>
    <row r="1839" customFormat="1" ht="16" customHeight="1" x14ac:dyDescent="0.2"/>
    <row r="1840" customFormat="1" ht="16" customHeight="1" x14ac:dyDescent="0.2"/>
    <row r="1841" customFormat="1" ht="16" customHeight="1" x14ac:dyDescent="0.2"/>
    <row r="1842" customFormat="1" ht="16" customHeight="1" x14ac:dyDescent="0.2"/>
    <row r="1843" customFormat="1" ht="16" customHeight="1" x14ac:dyDescent="0.2"/>
    <row r="1844" customFormat="1" ht="16" customHeight="1" x14ac:dyDescent="0.2"/>
    <row r="1845" customFormat="1" ht="16" customHeight="1" x14ac:dyDescent="0.2"/>
    <row r="1846" customFormat="1" ht="16" customHeight="1" x14ac:dyDescent="0.2"/>
    <row r="1847" customFormat="1" ht="16" customHeight="1" x14ac:dyDescent="0.2"/>
    <row r="1848" customFormat="1" ht="16" customHeight="1" x14ac:dyDescent="0.2"/>
    <row r="1849" customFormat="1" ht="16" customHeight="1" x14ac:dyDescent="0.2"/>
    <row r="1850" customFormat="1" ht="16" customHeight="1" x14ac:dyDescent="0.2"/>
    <row r="1851" customFormat="1" ht="16" customHeight="1" x14ac:dyDescent="0.2"/>
    <row r="1852" customFormat="1" ht="16" customHeight="1" x14ac:dyDescent="0.2"/>
    <row r="1853" customFormat="1" ht="16" customHeight="1" x14ac:dyDescent="0.2"/>
    <row r="1854" customFormat="1" ht="16" customHeight="1" x14ac:dyDescent="0.2"/>
    <row r="1855" customFormat="1" ht="16" customHeight="1" x14ac:dyDescent="0.2"/>
    <row r="1856" customFormat="1" ht="16" customHeight="1" x14ac:dyDescent="0.2"/>
    <row r="1857" customFormat="1" ht="16" customHeight="1" x14ac:dyDescent="0.2"/>
    <row r="1858" customFormat="1" ht="16" customHeight="1" x14ac:dyDescent="0.2"/>
    <row r="1859" customFormat="1" ht="16" customHeight="1" x14ac:dyDescent="0.2"/>
    <row r="1860" customFormat="1" ht="16" customHeight="1" x14ac:dyDescent="0.2"/>
    <row r="1861" customFormat="1" ht="16" customHeight="1" x14ac:dyDescent="0.2"/>
    <row r="1862" customFormat="1" ht="16" customHeight="1" x14ac:dyDescent="0.2"/>
    <row r="1863" customFormat="1" ht="16" customHeight="1" x14ac:dyDescent="0.2"/>
    <row r="1864" customFormat="1" ht="16" customHeight="1" x14ac:dyDescent="0.2"/>
    <row r="1865" customFormat="1" ht="16" customHeight="1" x14ac:dyDescent="0.2"/>
    <row r="1866" customFormat="1" ht="16" customHeight="1" x14ac:dyDescent="0.2"/>
    <row r="1867" customFormat="1" ht="16" customHeight="1" x14ac:dyDescent="0.2"/>
    <row r="1868" customFormat="1" ht="16" customHeight="1" x14ac:dyDescent="0.2"/>
    <row r="1869" customFormat="1" ht="16" customHeight="1" x14ac:dyDescent="0.2"/>
    <row r="1870" customFormat="1" ht="16" customHeight="1" x14ac:dyDescent="0.2"/>
    <row r="1871" customFormat="1" ht="16" customHeight="1" x14ac:dyDescent="0.2"/>
    <row r="1872" customFormat="1" ht="16" customHeight="1" x14ac:dyDescent="0.2"/>
    <row r="1873" customFormat="1" ht="16" customHeight="1" x14ac:dyDescent="0.2"/>
    <row r="1874" customFormat="1" ht="16" customHeight="1" x14ac:dyDescent="0.2"/>
    <row r="1875" customFormat="1" ht="16" customHeight="1" x14ac:dyDescent="0.2"/>
    <row r="1876" customFormat="1" ht="16" customHeight="1" x14ac:dyDescent="0.2"/>
    <row r="1877" customFormat="1" ht="16" customHeight="1" x14ac:dyDescent="0.2"/>
    <row r="1878" customFormat="1" ht="16" customHeight="1" x14ac:dyDescent="0.2"/>
    <row r="1879" customFormat="1" ht="16" customHeight="1" x14ac:dyDescent="0.2"/>
    <row r="1880" customFormat="1" ht="16" customHeight="1" x14ac:dyDescent="0.2"/>
    <row r="1881" customFormat="1" ht="16" customHeight="1" x14ac:dyDescent="0.2"/>
    <row r="1882" customFormat="1" ht="16" customHeight="1" x14ac:dyDescent="0.2"/>
    <row r="1883" customFormat="1" ht="16" customHeight="1" x14ac:dyDescent="0.2"/>
    <row r="1884" customFormat="1" ht="16" customHeight="1" x14ac:dyDescent="0.2"/>
    <row r="1885" customFormat="1" ht="16" customHeight="1" x14ac:dyDescent="0.2"/>
    <row r="1886" customFormat="1" ht="16" customHeight="1" x14ac:dyDescent="0.2"/>
    <row r="1887" customFormat="1" ht="16" customHeight="1" x14ac:dyDescent="0.2"/>
    <row r="1888" customFormat="1" ht="16" customHeight="1" x14ac:dyDescent="0.2"/>
    <row r="1889" customFormat="1" ht="16" customHeight="1" x14ac:dyDescent="0.2"/>
    <row r="1890" customFormat="1" ht="16" customHeight="1" x14ac:dyDescent="0.2"/>
    <row r="1891" customFormat="1" ht="16" customHeight="1" x14ac:dyDescent="0.2"/>
    <row r="1892" customFormat="1" ht="16" customHeight="1" x14ac:dyDescent="0.2"/>
    <row r="1893" customFormat="1" ht="16" customHeight="1" x14ac:dyDescent="0.2"/>
    <row r="1894" customFormat="1" ht="16" customHeight="1" x14ac:dyDescent="0.2"/>
    <row r="1895" customFormat="1" ht="16" customHeight="1" x14ac:dyDescent="0.2"/>
    <row r="1896" customFormat="1" ht="16" customHeight="1" x14ac:dyDescent="0.2"/>
    <row r="1897" customFormat="1" ht="16" customHeight="1" x14ac:dyDescent="0.2"/>
    <row r="1898" customFormat="1" ht="16" customHeight="1" x14ac:dyDescent="0.2"/>
    <row r="1899" customFormat="1" ht="16" customHeight="1" x14ac:dyDescent="0.2"/>
    <row r="1900" customFormat="1" ht="16" customHeight="1" x14ac:dyDescent="0.2"/>
    <row r="1901" customFormat="1" ht="16" customHeight="1" x14ac:dyDescent="0.2"/>
    <row r="1902" customFormat="1" ht="16" customHeight="1" x14ac:dyDescent="0.2"/>
    <row r="1903" customFormat="1" ht="16" customHeight="1" x14ac:dyDescent="0.2"/>
    <row r="1904" customFormat="1" ht="16" customHeight="1" x14ac:dyDescent="0.2"/>
    <row r="1905" customFormat="1" ht="16" customHeight="1" x14ac:dyDescent="0.2"/>
    <row r="1906" customFormat="1" ht="16" customHeight="1" x14ac:dyDescent="0.2"/>
    <row r="1907" customFormat="1" ht="16" customHeight="1" x14ac:dyDescent="0.2"/>
    <row r="1908" customFormat="1" ht="16" customHeight="1" x14ac:dyDescent="0.2"/>
    <row r="1909" customFormat="1" ht="16" customHeight="1" x14ac:dyDescent="0.2"/>
    <row r="1910" customFormat="1" ht="16" customHeight="1" x14ac:dyDescent="0.2"/>
    <row r="1911" customFormat="1" ht="16" customHeight="1" x14ac:dyDescent="0.2"/>
    <row r="1912" customFormat="1" ht="16" customHeight="1" x14ac:dyDescent="0.2"/>
    <row r="1913" customFormat="1" ht="16" customHeight="1" x14ac:dyDescent="0.2"/>
    <row r="1914" customFormat="1" ht="16" customHeight="1" x14ac:dyDescent="0.2"/>
    <row r="1915" customFormat="1" ht="16" customHeight="1" x14ac:dyDescent="0.2"/>
    <row r="1916" customFormat="1" ht="16" customHeight="1" x14ac:dyDescent="0.2"/>
    <row r="1917" customFormat="1" ht="16" customHeight="1" x14ac:dyDescent="0.2"/>
    <row r="1918" customFormat="1" ht="16" customHeight="1" x14ac:dyDescent="0.2"/>
    <row r="1919" customFormat="1" ht="16" customHeight="1" x14ac:dyDescent="0.2"/>
    <row r="1920" customFormat="1" ht="16" customHeight="1" x14ac:dyDescent="0.2"/>
    <row r="1921" customFormat="1" ht="16" customHeight="1" x14ac:dyDescent="0.2"/>
    <row r="1922" customFormat="1" ht="16" customHeight="1" x14ac:dyDescent="0.2"/>
    <row r="1923" customFormat="1" ht="16" customHeight="1" x14ac:dyDescent="0.2"/>
    <row r="1924" customFormat="1" ht="16" customHeight="1" x14ac:dyDescent="0.2"/>
    <row r="1925" customFormat="1" ht="16" customHeight="1" x14ac:dyDescent="0.2"/>
    <row r="1926" customFormat="1" ht="16" customHeight="1" x14ac:dyDescent="0.2"/>
    <row r="1927" customFormat="1" ht="16" customHeight="1" x14ac:dyDescent="0.2"/>
    <row r="1928" customFormat="1" ht="16" customHeight="1" x14ac:dyDescent="0.2"/>
    <row r="1929" customFormat="1" ht="16" customHeight="1" x14ac:dyDescent="0.2"/>
    <row r="1930" customFormat="1" ht="16" customHeight="1" x14ac:dyDescent="0.2"/>
    <row r="1931" customFormat="1" ht="16" customHeight="1" x14ac:dyDescent="0.2"/>
    <row r="1932" customFormat="1" ht="16" customHeight="1" x14ac:dyDescent="0.2"/>
    <row r="1933" customFormat="1" ht="16" customHeight="1" x14ac:dyDescent="0.2"/>
    <row r="1934" customFormat="1" ht="16" customHeight="1" x14ac:dyDescent="0.2"/>
    <row r="1935" customFormat="1" ht="16" customHeight="1" x14ac:dyDescent="0.2"/>
    <row r="1936" customFormat="1" ht="16" customHeight="1" x14ac:dyDescent="0.2"/>
    <row r="1937" customFormat="1" ht="16" customHeight="1" x14ac:dyDescent="0.2"/>
    <row r="1938" customFormat="1" ht="16" customHeight="1" x14ac:dyDescent="0.2"/>
    <row r="1939" customFormat="1" ht="16" customHeight="1" x14ac:dyDescent="0.2"/>
    <row r="1940" customFormat="1" ht="16" customHeight="1" x14ac:dyDescent="0.2"/>
    <row r="1941" customFormat="1" ht="16" customHeight="1" x14ac:dyDescent="0.2"/>
    <row r="1942" customFormat="1" ht="16" customHeight="1" x14ac:dyDescent="0.2"/>
    <row r="1943" customFormat="1" ht="16" customHeight="1" x14ac:dyDescent="0.2"/>
    <row r="1944" customFormat="1" ht="16" customHeight="1" x14ac:dyDescent="0.2"/>
    <row r="1945" customFormat="1" ht="16" customHeight="1" x14ac:dyDescent="0.2"/>
    <row r="1946" customFormat="1" ht="16" customHeight="1" x14ac:dyDescent="0.2"/>
    <row r="1947" customFormat="1" ht="16" customHeight="1" x14ac:dyDescent="0.2"/>
    <row r="1948" customFormat="1" ht="16" customHeight="1" x14ac:dyDescent="0.2"/>
    <row r="1949" customFormat="1" ht="16" customHeight="1" x14ac:dyDescent="0.2"/>
    <row r="1950" customFormat="1" ht="16" customHeight="1" x14ac:dyDescent="0.2"/>
    <row r="1951" customFormat="1" ht="16" customHeight="1" x14ac:dyDescent="0.2"/>
    <row r="1952" customFormat="1" ht="16" customHeight="1" x14ac:dyDescent="0.2"/>
    <row r="1953" customFormat="1" ht="16" customHeight="1" x14ac:dyDescent="0.2"/>
    <row r="1954" customFormat="1" ht="16" customHeight="1" x14ac:dyDescent="0.2"/>
    <row r="1955" customFormat="1" ht="16" customHeight="1" x14ac:dyDescent="0.2"/>
    <row r="1956" customFormat="1" ht="16" customHeight="1" x14ac:dyDescent="0.2"/>
    <row r="1957" customFormat="1" ht="16" customHeight="1" x14ac:dyDescent="0.2"/>
    <row r="1958" customFormat="1" ht="16" customHeight="1" x14ac:dyDescent="0.2"/>
    <row r="1959" customFormat="1" ht="16" customHeight="1" x14ac:dyDescent="0.2"/>
    <row r="1960" customFormat="1" ht="16" customHeight="1" x14ac:dyDescent="0.2"/>
    <row r="1961" customFormat="1" ht="16" customHeight="1" x14ac:dyDescent="0.2"/>
    <row r="1962" customFormat="1" ht="16" customHeight="1" x14ac:dyDescent="0.2"/>
    <row r="1963" customFormat="1" ht="16" customHeight="1" x14ac:dyDescent="0.2"/>
    <row r="1964" customFormat="1" ht="16" customHeight="1" x14ac:dyDescent="0.2"/>
    <row r="1965" customFormat="1" ht="16" customHeight="1" x14ac:dyDescent="0.2"/>
    <row r="1966" customFormat="1" ht="16" customHeight="1" x14ac:dyDescent="0.2"/>
    <row r="1967" customFormat="1" ht="16" customHeight="1" x14ac:dyDescent="0.2"/>
    <row r="1968" customFormat="1" ht="16" customHeight="1" x14ac:dyDescent="0.2"/>
    <row r="1969" customFormat="1" ht="16" customHeight="1" x14ac:dyDescent="0.2"/>
    <row r="1970" customFormat="1" ht="16" customHeight="1" x14ac:dyDescent="0.2"/>
    <row r="1971" customFormat="1" ht="16" customHeight="1" x14ac:dyDescent="0.2"/>
    <row r="1972" customFormat="1" ht="16" customHeight="1" x14ac:dyDescent="0.2"/>
    <row r="1973" customFormat="1" ht="16" customHeight="1" x14ac:dyDescent="0.2"/>
    <row r="1974" customFormat="1" ht="16" customHeight="1" x14ac:dyDescent="0.2"/>
    <row r="1975" customFormat="1" ht="16" customHeight="1" x14ac:dyDescent="0.2"/>
    <row r="1976" customFormat="1" ht="16" customHeight="1" x14ac:dyDescent="0.2"/>
    <row r="1977" customFormat="1" ht="16" customHeight="1" x14ac:dyDescent="0.2"/>
    <row r="1978" customFormat="1" ht="16" customHeight="1" x14ac:dyDescent="0.2"/>
    <row r="1979" customFormat="1" ht="16" customHeight="1" x14ac:dyDescent="0.2"/>
    <row r="1980" customFormat="1" ht="16" customHeight="1" x14ac:dyDescent="0.2"/>
    <row r="1981" customFormat="1" ht="16" customHeight="1" x14ac:dyDescent="0.2"/>
    <row r="1982" customFormat="1" ht="16" customHeight="1" x14ac:dyDescent="0.2"/>
    <row r="1983" customFormat="1" ht="16" customHeight="1" x14ac:dyDescent="0.2"/>
    <row r="1984" customFormat="1" ht="16" customHeight="1" x14ac:dyDescent="0.2"/>
    <row r="1985" customFormat="1" ht="16" customHeight="1" x14ac:dyDescent="0.2"/>
    <row r="1986" customFormat="1" ht="16" customHeight="1" x14ac:dyDescent="0.2"/>
    <row r="1987" customFormat="1" ht="16" customHeight="1" x14ac:dyDescent="0.2"/>
    <row r="1988" customFormat="1" ht="16" customHeight="1" x14ac:dyDescent="0.2"/>
    <row r="1989" customFormat="1" ht="16" customHeight="1" x14ac:dyDescent="0.2"/>
    <row r="1990" customFormat="1" ht="16" customHeight="1" x14ac:dyDescent="0.2"/>
    <row r="1991" customFormat="1" ht="16" customHeight="1" x14ac:dyDescent="0.2"/>
    <row r="1992" customFormat="1" ht="16" customHeight="1" x14ac:dyDescent="0.2"/>
    <row r="1993" customFormat="1" ht="16" customHeight="1" x14ac:dyDescent="0.2"/>
    <row r="1994" customFormat="1" ht="16" customHeight="1" x14ac:dyDescent="0.2"/>
    <row r="1995" customFormat="1" ht="16" customHeight="1" x14ac:dyDescent="0.2"/>
    <row r="1996" customFormat="1" ht="16" customHeight="1" x14ac:dyDescent="0.2"/>
    <row r="1997" customFormat="1" ht="16" customHeight="1" x14ac:dyDescent="0.2"/>
    <row r="1998" customFormat="1" ht="16" customHeight="1" x14ac:dyDescent="0.2"/>
    <row r="1999" customFormat="1" ht="16" customHeight="1" x14ac:dyDescent="0.2"/>
    <row r="2000" customFormat="1" ht="16" customHeight="1" x14ac:dyDescent="0.2"/>
    <row r="2001" customFormat="1" ht="16" customHeight="1" x14ac:dyDescent="0.2"/>
    <row r="2002" customFormat="1" ht="16" customHeight="1" x14ac:dyDescent="0.2"/>
    <row r="2003" customFormat="1" ht="16" customHeight="1" x14ac:dyDescent="0.2"/>
    <row r="2004" customFormat="1" ht="16" customHeight="1" x14ac:dyDescent="0.2"/>
    <row r="2005" customFormat="1" ht="16" customHeight="1" x14ac:dyDescent="0.2"/>
    <row r="2006" customFormat="1" ht="16" customHeight="1" x14ac:dyDescent="0.2"/>
    <row r="2007" customFormat="1" ht="16" customHeight="1" x14ac:dyDescent="0.2"/>
    <row r="2008" customFormat="1" ht="16" customHeight="1" x14ac:dyDescent="0.2"/>
    <row r="2009" customFormat="1" ht="16" customHeight="1" x14ac:dyDescent="0.2"/>
    <row r="2010" customFormat="1" ht="16" customHeight="1" x14ac:dyDescent="0.2"/>
    <row r="2011" customFormat="1" ht="16" customHeight="1" x14ac:dyDescent="0.2"/>
    <row r="2012" customFormat="1" ht="16" customHeight="1" x14ac:dyDescent="0.2"/>
    <row r="2013" customFormat="1" ht="16" customHeight="1" x14ac:dyDescent="0.2"/>
    <row r="2014" customFormat="1" ht="16" customHeight="1" x14ac:dyDescent="0.2"/>
    <row r="2015" customFormat="1" ht="16" customHeight="1" x14ac:dyDescent="0.2"/>
    <row r="2016" customFormat="1" ht="16" customHeight="1" x14ac:dyDescent="0.2"/>
    <row r="2017" customFormat="1" ht="16" customHeight="1" x14ac:dyDescent="0.2"/>
    <row r="2018" customFormat="1" ht="16" customHeight="1" x14ac:dyDescent="0.2"/>
    <row r="2019" customFormat="1" ht="16" customHeight="1" x14ac:dyDescent="0.2"/>
    <row r="2020" customFormat="1" ht="16" customHeight="1" x14ac:dyDescent="0.2"/>
    <row r="2021" customFormat="1" ht="16" customHeight="1" x14ac:dyDescent="0.2"/>
    <row r="2022" customFormat="1" ht="16" customHeight="1" x14ac:dyDescent="0.2"/>
    <row r="2023" customFormat="1" ht="16" customHeight="1" x14ac:dyDescent="0.2"/>
    <row r="2024" customFormat="1" ht="16" customHeight="1" x14ac:dyDescent="0.2"/>
    <row r="2025" customFormat="1" ht="16" customHeight="1" x14ac:dyDescent="0.2"/>
    <row r="2026" customFormat="1" ht="16" customHeight="1" x14ac:dyDescent="0.2"/>
    <row r="2027" customFormat="1" ht="16" customHeight="1" x14ac:dyDescent="0.2"/>
    <row r="2028" customFormat="1" ht="16" customHeight="1" x14ac:dyDescent="0.2"/>
    <row r="2029" customFormat="1" ht="16" customHeight="1" x14ac:dyDescent="0.2"/>
    <row r="2030" customFormat="1" ht="16" customHeight="1" x14ac:dyDescent="0.2"/>
    <row r="2031" customFormat="1" ht="16" customHeight="1" x14ac:dyDescent="0.2"/>
    <row r="2032" customFormat="1" ht="16" customHeight="1" x14ac:dyDescent="0.2"/>
    <row r="2033" customFormat="1" ht="16" customHeight="1" x14ac:dyDescent="0.2"/>
    <row r="2034" customFormat="1" ht="16" customHeight="1" x14ac:dyDescent="0.2"/>
    <row r="2035" customFormat="1" ht="16" customHeight="1" x14ac:dyDescent="0.2"/>
    <row r="2036" customFormat="1" ht="16" customHeight="1" x14ac:dyDescent="0.2"/>
    <row r="2037" customFormat="1" ht="16" customHeight="1" x14ac:dyDescent="0.2"/>
    <row r="2038" customFormat="1" ht="16" customHeight="1" x14ac:dyDescent="0.2"/>
    <row r="2039" customFormat="1" ht="16" customHeight="1" x14ac:dyDescent="0.2"/>
    <row r="2040" customFormat="1" ht="16" customHeight="1" x14ac:dyDescent="0.2"/>
    <row r="2041" customFormat="1" ht="16" customHeight="1" x14ac:dyDescent="0.2"/>
    <row r="2042" customFormat="1" ht="16" customHeight="1" x14ac:dyDescent="0.2"/>
    <row r="2043" customFormat="1" ht="16" customHeight="1" x14ac:dyDescent="0.2"/>
    <row r="2044" customFormat="1" ht="16" customHeight="1" x14ac:dyDescent="0.2"/>
    <row r="2045" customFormat="1" ht="16" customHeight="1" x14ac:dyDescent="0.2"/>
    <row r="2046" customFormat="1" ht="16" customHeight="1" x14ac:dyDescent="0.2"/>
    <row r="2047" customFormat="1" ht="16" customHeight="1" x14ac:dyDescent="0.2"/>
    <row r="2048" customFormat="1" ht="16" customHeight="1" x14ac:dyDescent="0.2"/>
    <row r="2049" customFormat="1" ht="16" customHeight="1" x14ac:dyDescent="0.2"/>
    <row r="2050" customFormat="1" ht="16" customHeight="1" x14ac:dyDescent="0.2"/>
    <row r="2051" customFormat="1" ht="16" customHeight="1" x14ac:dyDescent="0.2"/>
    <row r="2052" customFormat="1" ht="16" customHeight="1" x14ac:dyDescent="0.2"/>
    <row r="2053" customFormat="1" ht="16" customHeight="1" x14ac:dyDescent="0.2"/>
    <row r="2054" customFormat="1" ht="16" customHeight="1" x14ac:dyDescent="0.2"/>
    <row r="2055" customFormat="1" ht="16" customHeight="1" x14ac:dyDescent="0.2"/>
    <row r="2056" customFormat="1" ht="16" customHeight="1" x14ac:dyDescent="0.2"/>
    <row r="2057" customFormat="1" ht="16" customHeight="1" x14ac:dyDescent="0.2"/>
    <row r="2058" customFormat="1" ht="16" customHeight="1" x14ac:dyDescent="0.2"/>
    <row r="2059" customFormat="1" ht="16" customHeight="1" x14ac:dyDescent="0.2"/>
    <row r="2060" customFormat="1" ht="16" customHeight="1" x14ac:dyDescent="0.2"/>
    <row r="2061" customFormat="1" ht="16" customHeight="1" x14ac:dyDescent="0.2"/>
    <row r="2062" customFormat="1" ht="16" customHeight="1" x14ac:dyDescent="0.2"/>
    <row r="2063" customFormat="1" ht="16" customHeight="1" x14ac:dyDescent="0.2"/>
    <row r="2064" customFormat="1" ht="16" customHeight="1" x14ac:dyDescent="0.2"/>
    <row r="2065" customFormat="1" ht="16" customHeight="1" x14ac:dyDescent="0.2"/>
    <row r="2066" customFormat="1" ht="16" customHeight="1" x14ac:dyDescent="0.2"/>
    <row r="2067" customFormat="1" ht="16" customHeight="1" x14ac:dyDescent="0.2"/>
    <row r="2068" customFormat="1" ht="16" customHeight="1" x14ac:dyDescent="0.2"/>
    <row r="2069" customFormat="1" ht="16" customHeight="1" x14ac:dyDescent="0.2"/>
    <row r="2070" customFormat="1" ht="16" customHeight="1" x14ac:dyDescent="0.2"/>
    <row r="2071" customFormat="1" ht="16" customHeight="1" x14ac:dyDescent="0.2"/>
    <row r="2072" customFormat="1" ht="16" customHeight="1" x14ac:dyDescent="0.2"/>
    <row r="2073" customFormat="1" ht="16" customHeight="1" x14ac:dyDescent="0.2"/>
    <row r="2074" customFormat="1" ht="16" customHeight="1" x14ac:dyDescent="0.2"/>
    <row r="2075" customFormat="1" ht="16" customHeight="1" x14ac:dyDescent="0.2"/>
    <row r="2076" customFormat="1" ht="16" customHeight="1" x14ac:dyDescent="0.2"/>
    <row r="2077" customFormat="1" ht="16" customHeight="1" x14ac:dyDescent="0.2"/>
    <row r="2078" customFormat="1" ht="16" customHeight="1" x14ac:dyDescent="0.2"/>
    <row r="2079" customFormat="1" ht="16" customHeight="1" x14ac:dyDescent="0.2"/>
    <row r="2080" customFormat="1" ht="16" customHeight="1" x14ac:dyDescent="0.2"/>
    <row r="2081" customFormat="1" ht="16" customHeight="1" x14ac:dyDescent="0.2"/>
    <row r="2082" customFormat="1" ht="16" customHeight="1" x14ac:dyDescent="0.2"/>
    <row r="2083" customFormat="1" ht="16" customHeight="1" x14ac:dyDescent="0.2"/>
    <row r="2084" customFormat="1" ht="16" customHeight="1" x14ac:dyDescent="0.2"/>
    <row r="2085" customFormat="1" ht="16" customHeight="1" x14ac:dyDescent="0.2"/>
    <row r="2086" customFormat="1" ht="16" customHeight="1" x14ac:dyDescent="0.2"/>
    <row r="2087" customFormat="1" ht="16" customHeight="1" x14ac:dyDescent="0.2"/>
    <row r="2088" customFormat="1" ht="16" customHeight="1" x14ac:dyDescent="0.2"/>
    <row r="2089" customFormat="1" ht="16" customHeight="1" x14ac:dyDescent="0.2"/>
    <row r="2090" customFormat="1" ht="16" customHeight="1" x14ac:dyDescent="0.2"/>
    <row r="2091" customFormat="1" ht="16" customHeight="1" x14ac:dyDescent="0.2"/>
    <row r="2092" customFormat="1" ht="16" customHeight="1" x14ac:dyDescent="0.2"/>
    <row r="2093" customFormat="1" ht="16" customHeight="1" x14ac:dyDescent="0.2"/>
    <row r="2094" customFormat="1" ht="16" customHeight="1" x14ac:dyDescent="0.2"/>
    <row r="2095" customFormat="1" ht="16" customHeight="1" x14ac:dyDescent="0.2"/>
    <row r="2096" customFormat="1" ht="16" customHeight="1" x14ac:dyDescent="0.2"/>
    <row r="2097" customFormat="1" ht="16" customHeight="1" x14ac:dyDescent="0.2"/>
    <row r="2098" customFormat="1" ht="16" customHeight="1" x14ac:dyDescent="0.2"/>
    <row r="2099" customFormat="1" ht="16" customHeight="1" x14ac:dyDescent="0.2"/>
    <row r="2100" customFormat="1" ht="16" customHeight="1" x14ac:dyDescent="0.2"/>
    <row r="2101" customFormat="1" ht="16" customHeight="1" x14ac:dyDescent="0.2"/>
    <row r="2102" customFormat="1" ht="16" customHeight="1" x14ac:dyDescent="0.2"/>
    <row r="2103" customFormat="1" ht="16" customHeight="1" x14ac:dyDescent="0.2"/>
    <row r="2104" customFormat="1" ht="16" customHeight="1" x14ac:dyDescent="0.2"/>
    <row r="2105" customFormat="1" ht="16" customHeight="1" x14ac:dyDescent="0.2"/>
    <row r="2106" customFormat="1" ht="16" customHeight="1" x14ac:dyDescent="0.2"/>
    <row r="2107" customFormat="1" ht="16" customHeight="1" x14ac:dyDescent="0.2"/>
    <row r="2108" customFormat="1" ht="16" customHeight="1" x14ac:dyDescent="0.2"/>
    <row r="2109" customFormat="1" ht="16" customHeight="1" x14ac:dyDescent="0.2"/>
    <row r="2110" customFormat="1" ht="16" customHeight="1" x14ac:dyDescent="0.2"/>
    <row r="2111" customFormat="1" ht="16" customHeight="1" x14ac:dyDescent="0.2"/>
    <row r="2112" customFormat="1" ht="16" customHeight="1" x14ac:dyDescent="0.2"/>
    <row r="2113" customFormat="1" ht="16" customHeight="1" x14ac:dyDescent="0.2"/>
    <row r="2114" customFormat="1" ht="16" customHeight="1" x14ac:dyDescent="0.2"/>
    <row r="2115" customFormat="1" ht="16" customHeight="1" x14ac:dyDescent="0.2"/>
    <row r="2116" customFormat="1" ht="16" customHeight="1" x14ac:dyDescent="0.2"/>
    <row r="2117" customFormat="1" ht="16" customHeight="1" x14ac:dyDescent="0.2"/>
    <row r="2118" customFormat="1" ht="16" customHeight="1" x14ac:dyDescent="0.2"/>
    <row r="2119" customFormat="1" ht="16" customHeight="1" x14ac:dyDescent="0.2"/>
    <row r="2120" customFormat="1" ht="16" customHeight="1" x14ac:dyDescent="0.2"/>
    <row r="2121" customFormat="1" ht="16" customHeight="1" x14ac:dyDescent="0.2"/>
    <row r="2122" customFormat="1" ht="16" customHeight="1" x14ac:dyDescent="0.2"/>
    <row r="2123" customFormat="1" ht="16" customHeight="1" x14ac:dyDescent="0.2"/>
    <row r="2124" customFormat="1" ht="16" customHeight="1" x14ac:dyDescent="0.2"/>
    <row r="2125" customFormat="1" ht="16" customHeight="1" x14ac:dyDescent="0.2"/>
    <row r="2126" customFormat="1" ht="16" customHeight="1" x14ac:dyDescent="0.2"/>
    <row r="2127" customFormat="1" ht="16" customHeight="1" x14ac:dyDescent="0.2"/>
    <row r="2128" customFormat="1" ht="16" customHeight="1" x14ac:dyDescent="0.2"/>
    <row r="2129" customFormat="1" ht="16" customHeight="1" x14ac:dyDescent="0.2"/>
    <row r="2130" customFormat="1" ht="16" customHeight="1" x14ac:dyDescent="0.2"/>
    <row r="2131" customFormat="1" ht="16" customHeight="1" x14ac:dyDescent="0.2"/>
    <row r="2132" customFormat="1" ht="16" customHeight="1" x14ac:dyDescent="0.2"/>
    <row r="2133" customFormat="1" ht="16" customHeight="1" x14ac:dyDescent="0.2"/>
    <row r="2134" customFormat="1" ht="16" customHeight="1" x14ac:dyDescent="0.2"/>
    <row r="2135" customFormat="1" ht="16" customHeight="1" x14ac:dyDescent="0.2"/>
    <row r="2136" customFormat="1" ht="16" customHeight="1" x14ac:dyDescent="0.2"/>
    <row r="2137" customFormat="1" ht="16" customHeight="1" x14ac:dyDescent="0.2"/>
    <row r="2138" customFormat="1" ht="16" customHeight="1" x14ac:dyDescent="0.2"/>
    <row r="2139" customFormat="1" ht="16" customHeight="1" x14ac:dyDescent="0.2"/>
    <row r="2140" customFormat="1" ht="16" customHeight="1" x14ac:dyDescent="0.2"/>
    <row r="2141" customFormat="1" ht="16" customHeight="1" x14ac:dyDescent="0.2"/>
    <row r="2142" customFormat="1" ht="16" customHeight="1" x14ac:dyDescent="0.2"/>
    <row r="2143" customFormat="1" ht="16" customHeight="1" x14ac:dyDescent="0.2"/>
    <row r="2144" customFormat="1" ht="16" customHeight="1" x14ac:dyDescent="0.2"/>
    <row r="2145" customFormat="1" ht="16" customHeight="1" x14ac:dyDescent="0.2"/>
    <row r="2146" customFormat="1" ht="16" customHeight="1" x14ac:dyDescent="0.2"/>
    <row r="2147" customFormat="1" ht="16" customHeight="1" x14ac:dyDescent="0.2"/>
    <row r="2148" customFormat="1" ht="16" customHeight="1" x14ac:dyDescent="0.2"/>
    <row r="2149" customFormat="1" ht="16" customHeight="1" x14ac:dyDescent="0.2"/>
    <row r="2150" customFormat="1" ht="16" customHeight="1" x14ac:dyDescent="0.2"/>
    <row r="2151" customFormat="1" ht="16" customHeight="1" x14ac:dyDescent="0.2"/>
    <row r="2152" customFormat="1" ht="16" customHeight="1" x14ac:dyDescent="0.2"/>
    <row r="2153" customFormat="1" ht="16" customHeight="1" x14ac:dyDescent="0.2"/>
    <row r="2154" customFormat="1" ht="16" customHeight="1" x14ac:dyDescent="0.2"/>
    <row r="2155" customFormat="1" ht="16" customHeight="1" x14ac:dyDescent="0.2"/>
    <row r="2156" customFormat="1" ht="16" customHeight="1" x14ac:dyDescent="0.2"/>
    <row r="2157" customFormat="1" ht="16" customHeight="1" x14ac:dyDescent="0.2"/>
    <row r="2158" customFormat="1" ht="16" customHeight="1" x14ac:dyDescent="0.2"/>
    <row r="2159" customFormat="1" ht="16" customHeight="1" x14ac:dyDescent="0.2"/>
    <row r="2160" customFormat="1" ht="16" customHeight="1" x14ac:dyDescent="0.2"/>
    <row r="2161" customFormat="1" ht="16" customHeight="1" x14ac:dyDescent="0.2"/>
    <row r="2162" customFormat="1" ht="16" customHeight="1" x14ac:dyDescent="0.2"/>
    <row r="2163" customFormat="1" ht="16" customHeight="1" x14ac:dyDescent="0.2"/>
    <row r="2164" customFormat="1" ht="16" customHeight="1" x14ac:dyDescent="0.2"/>
    <row r="2165" customFormat="1" ht="16" customHeight="1" x14ac:dyDescent="0.2"/>
    <row r="2166" customFormat="1" ht="16" customHeight="1" x14ac:dyDescent="0.2"/>
    <row r="2167" customFormat="1" ht="16" customHeight="1" x14ac:dyDescent="0.2"/>
    <row r="2168" customFormat="1" ht="16" customHeight="1" x14ac:dyDescent="0.2"/>
    <row r="2169" customFormat="1" ht="16" customHeight="1" x14ac:dyDescent="0.2"/>
    <row r="2170" customFormat="1" ht="16" customHeight="1" x14ac:dyDescent="0.2"/>
    <row r="2171" customFormat="1" ht="16" customHeight="1" x14ac:dyDescent="0.2"/>
    <row r="2172" customFormat="1" ht="16" customHeight="1" x14ac:dyDescent="0.2"/>
    <row r="2173" customFormat="1" ht="16" customHeight="1" x14ac:dyDescent="0.2"/>
    <row r="2174" customFormat="1" ht="16" customHeight="1" x14ac:dyDescent="0.2"/>
    <row r="2175" customFormat="1" ht="16" customHeight="1" x14ac:dyDescent="0.2"/>
    <row r="2176" customFormat="1" ht="16" customHeight="1" x14ac:dyDescent="0.2"/>
    <row r="2177" customFormat="1" ht="16" customHeight="1" x14ac:dyDescent="0.2"/>
    <row r="2178" customFormat="1" ht="16" customHeight="1" x14ac:dyDescent="0.2"/>
    <row r="2179" customFormat="1" ht="16" customHeight="1" x14ac:dyDescent="0.2"/>
    <row r="2180" customFormat="1" ht="16" customHeight="1" x14ac:dyDescent="0.2"/>
    <row r="2181" customFormat="1" ht="16" customHeight="1" x14ac:dyDescent="0.2"/>
    <row r="2182" customFormat="1" ht="16" customHeight="1" x14ac:dyDescent="0.2"/>
    <row r="2183" customFormat="1" ht="16" customHeight="1" x14ac:dyDescent="0.2"/>
    <row r="2184" customFormat="1" ht="16" customHeight="1" x14ac:dyDescent="0.2"/>
    <row r="2185" customFormat="1" ht="16" customHeight="1" x14ac:dyDescent="0.2"/>
    <row r="2186" customFormat="1" ht="16" customHeight="1" x14ac:dyDescent="0.2"/>
    <row r="2187" customFormat="1" ht="16" customHeight="1" x14ac:dyDescent="0.2"/>
    <row r="2188" customFormat="1" ht="16" customHeight="1" x14ac:dyDescent="0.2"/>
    <row r="2189" customFormat="1" ht="16" customHeight="1" x14ac:dyDescent="0.2"/>
    <row r="2190" customFormat="1" ht="16" customHeight="1" x14ac:dyDescent="0.2"/>
    <row r="2191" customFormat="1" ht="16" customHeight="1" x14ac:dyDescent="0.2"/>
    <row r="2192" customFormat="1" ht="16" customHeight="1" x14ac:dyDescent="0.2"/>
    <row r="2193" customFormat="1" ht="16" customHeight="1" x14ac:dyDescent="0.2"/>
    <row r="2194" customFormat="1" ht="16" customHeight="1" x14ac:dyDescent="0.2"/>
    <row r="2195" customFormat="1" ht="16" customHeight="1" x14ac:dyDescent="0.2"/>
    <row r="2196" customFormat="1" ht="16" customHeight="1" x14ac:dyDescent="0.2"/>
    <row r="2197" customFormat="1" ht="16" customHeight="1" x14ac:dyDescent="0.2"/>
    <row r="2198" customFormat="1" ht="16" customHeight="1" x14ac:dyDescent="0.2"/>
    <row r="2199" customFormat="1" ht="16" customHeight="1" x14ac:dyDescent="0.2"/>
    <row r="2200" customFormat="1" ht="16" customHeight="1" x14ac:dyDescent="0.2"/>
    <row r="2201" customFormat="1" ht="16" customHeight="1" x14ac:dyDescent="0.2"/>
    <row r="2202" customFormat="1" ht="16" customHeight="1" x14ac:dyDescent="0.2"/>
    <row r="2203" customFormat="1" ht="16" customHeight="1" x14ac:dyDescent="0.2"/>
    <row r="2204" customFormat="1" ht="16" customHeight="1" x14ac:dyDescent="0.2"/>
    <row r="2205" customFormat="1" ht="16" customHeight="1" x14ac:dyDescent="0.2"/>
    <row r="2206" customFormat="1" ht="16" customHeight="1" x14ac:dyDescent="0.2"/>
    <row r="2207" customFormat="1" ht="16" customHeight="1" x14ac:dyDescent="0.2"/>
    <row r="2208" customFormat="1" ht="16" customHeight="1" x14ac:dyDescent="0.2"/>
    <row r="2209" customFormat="1" ht="16" customHeight="1" x14ac:dyDescent="0.2"/>
    <row r="2210" customFormat="1" ht="16" customHeight="1" x14ac:dyDescent="0.2"/>
    <row r="2211" customFormat="1" ht="16" customHeight="1" x14ac:dyDescent="0.2"/>
    <row r="2212" customFormat="1" ht="16" customHeight="1" x14ac:dyDescent="0.2"/>
    <row r="2213" customFormat="1" ht="16" customHeight="1" x14ac:dyDescent="0.2"/>
    <row r="2214" customFormat="1" ht="16" customHeight="1" x14ac:dyDescent="0.2"/>
    <row r="2215" customFormat="1" ht="16" customHeight="1" x14ac:dyDescent="0.2"/>
    <row r="2216" customFormat="1" ht="16" customHeight="1" x14ac:dyDescent="0.2"/>
    <row r="2217" customFormat="1" ht="16" customHeight="1" x14ac:dyDescent="0.2"/>
    <row r="2218" customFormat="1" ht="16" customHeight="1" x14ac:dyDescent="0.2"/>
    <row r="2219" customFormat="1" ht="16" customHeight="1" x14ac:dyDescent="0.2"/>
    <row r="2220" customFormat="1" ht="16" customHeight="1" x14ac:dyDescent="0.2"/>
    <row r="2221" customFormat="1" ht="16" customHeight="1" x14ac:dyDescent="0.2"/>
    <row r="2222" customFormat="1" ht="16" customHeight="1" x14ac:dyDescent="0.2"/>
    <row r="2223" customFormat="1" ht="16" customHeight="1" x14ac:dyDescent="0.2"/>
    <row r="2224" customFormat="1" ht="16" customHeight="1" x14ac:dyDescent="0.2"/>
    <row r="2225" customFormat="1" ht="16" customHeight="1" x14ac:dyDescent="0.2"/>
    <row r="2226" customFormat="1" ht="16" customHeight="1" x14ac:dyDescent="0.2"/>
    <row r="2227" customFormat="1" ht="16" customHeight="1" x14ac:dyDescent="0.2"/>
    <row r="2228" customFormat="1" ht="16" customHeight="1" x14ac:dyDescent="0.2"/>
    <row r="2229" customFormat="1" ht="16" customHeight="1" x14ac:dyDescent="0.2"/>
    <row r="2230" customFormat="1" ht="16" customHeight="1" x14ac:dyDescent="0.2"/>
    <row r="2231" customFormat="1" ht="16" customHeight="1" x14ac:dyDescent="0.2"/>
    <row r="2232" customFormat="1" ht="16" customHeight="1" x14ac:dyDescent="0.2"/>
    <row r="2233" customFormat="1" ht="16" customHeight="1" x14ac:dyDescent="0.2"/>
    <row r="2234" customFormat="1" ht="16" customHeight="1" x14ac:dyDescent="0.2"/>
    <row r="2235" customFormat="1" ht="16" customHeight="1" x14ac:dyDescent="0.2"/>
    <row r="2236" customFormat="1" ht="16" customHeight="1" x14ac:dyDescent="0.2"/>
    <row r="2237" customFormat="1" ht="16" customHeight="1" x14ac:dyDescent="0.2"/>
    <row r="2238" customFormat="1" ht="16" customHeight="1" x14ac:dyDescent="0.2"/>
    <row r="2239" customFormat="1" ht="16" customHeight="1" x14ac:dyDescent="0.2"/>
    <row r="2240" customFormat="1" ht="16" customHeight="1" x14ac:dyDescent="0.2"/>
    <row r="2241" customFormat="1" ht="16" customHeight="1" x14ac:dyDescent="0.2"/>
    <row r="2242" customFormat="1" ht="16" customHeight="1" x14ac:dyDescent="0.2"/>
    <row r="2243" customFormat="1" ht="16" customHeight="1" x14ac:dyDescent="0.2"/>
    <row r="2244" customFormat="1" ht="16" customHeight="1" x14ac:dyDescent="0.2"/>
    <row r="2245" customFormat="1" ht="16" customHeight="1" x14ac:dyDescent="0.2"/>
    <row r="2246" customFormat="1" ht="16" customHeight="1" x14ac:dyDescent="0.2"/>
    <row r="2247" customFormat="1" ht="16" customHeight="1" x14ac:dyDescent="0.2"/>
    <row r="2248" customFormat="1" ht="16" customHeight="1" x14ac:dyDescent="0.2"/>
    <row r="2249" customFormat="1" ht="16" customHeight="1" x14ac:dyDescent="0.2"/>
    <row r="2250" customFormat="1" ht="16" customHeight="1" x14ac:dyDescent="0.2"/>
    <row r="2251" customFormat="1" ht="16" customHeight="1" x14ac:dyDescent="0.2"/>
    <row r="2252" customFormat="1" ht="16" customHeight="1" x14ac:dyDescent="0.2"/>
    <row r="2253" customFormat="1" ht="16" customHeight="1" x14ac:dyDescent="0.2"/>
    <row r="2254" customFormat="1" ht="16" customHeight="1" x14ac:dyDescent="0.2"/>
    <row r="2255" customFormat="1" ht="16" customHeight="1" x14ac:dyDescent="0.2"/>
    <row r="2256" customFormat="1" ht="16" customHeight="1" x14ac:dyDescent="0.2"/>
    <row r="2257" customFormat="1" ht="16" customHeight="1" x14ac:dyDescent="0.2"/>
    <row r="2258" customFormat="1" ht="16" customHeight="1" x14ac:dyDescent="0.2"/>
    <row r="2259" customFormat="1" ht="16" customHeight="1" x14ac:dyDescent="0.2"/>
    <row r="2260" customFormat="1" ht="16" customHeight="1" x14ac:dyDescent="0.2"/>
    <row r="2261" customFormat="1" ht="16" customHeight="1" x14ac:dyDescent="0.2"/>
    <row r="2262" customFormat="1" ht="16" customHeight="1" x14ac:dyDescent="0.2"/>
    <row r="2263" customFormat="1" ht="16" customHeight="1" x14ac:dyDescent="0.2"/>
    <row r="2264" customFormat="1" ht="16" customHeight="1" x14ac:dyDescent="0.2"/>
    <row r="2265" customFormat="1" ht="16" customHeight="1" x14ac:dyDescent="0.2"/>
    <row r="2266" customFormat="1" ht="16" customHeight="1" x14ac:dyDescent="0.2"/>
    <row r="2267" customFormat="1" ht="16" customHeight="1" x14ac:dyDescent="0.2"/>
    <row r="2268" customFormat="1" ht="16" customHeight="1" x14ac:dyDescent="0.2"/>
    <row r="2269" customFormat="1" ht="16" customHeight="1" x14ac:dyDescent="0.2"/>
    <row r="2270" customFormat="1" ht="16" customHeight="1" x14ac:dyDescent="0.2"/>
    <row r="2271" customFormat="1" ht="16" customHeight="1" x14ac:dyDescent="0.2"/>
    <row r="2272" customFormat="1" ht="16" customHeight="1" x14ac:dyDescent="0.2"/>
    <row r="2273" customFormat="1" ht="16" customHeight="1" x14ac:dyDescent="0.2"/>
    <row r="2274" customFormat="1" ht="16" customHeight="1" x14ac:dyDescent="0.2"/>
    <row r="2275" customFormat="1" ht="16" customHeight="1" x14ac:dyDescent="0.2"/>
    <row r="2276" customFormat="1" ht="16" customHeight="1" x14ac:dyDescent="0.2"/>
    <row r="2277" customFormat="1" ht="16" customHeight="1" x14ac:dyDescent="0.2"/>
    <row r="2278" customFormat="1" ht="16" customHeight="1" x14ac:dyDescent="0.2"/>
    <row r="2279" customFormat="1" ht="16" customHeight="1" x14ac:dyDescent="0.2"/>
    <row r="2280" customFormat="1" ht="16" customHeight="1" x14ac:dyDescent="0.2"/>
    <row r="2281" customFormat="1" ht="16" customHeight="1" x14ac:dyDescent="0.2"/>
    <row r="2282" customFormat="1" ht="16" customHeight="1" x14ac:dyDescent="0.2"/>
    <row r="2283" customFormat="1" ht="16" customHeight="1" x14ac:dyDescent="0.2"/>
    <row r="2284" customFormat="1" ht="16" customHeight="1" x14ac:dyDescent="0.2"/>
    <row r="2285" customFormat="1" ht="16" customHeight="1" x14ac:dyDescent="0.2"/>
    <row r="2286" customFormat="1" ht="16" customHeight="1" x14ac:dyDescent="0.2"/>
    <row r="2287" customFormat="1" ht="16" customHeight="1" x14ac:dyDescent="0.2"/>
    <row r="2288" customFormat="1" ht="16" customHeight="1" x14ac:dyDescent="0.2"/>
    <row r="2289" customFormat="1" ht="16" customHeight="1" x14ac:dyDescent="0.2"/>
    <row r="2290" customFormat="1" ht="16" customHeight="1" x14ac:dyDescent="0.2"/>
    <row r="2291" customFormat="1" ht="16" customHeight="1" x14ac:dyDescent="0.2"/>
    <row r="2292" customFormat="1" ht="16" customHeight="1" x14ac:dyDescent="0.2"/>
    <row r="2293" customFormat="1" ht="16" customHeight="1" x14ac:dyDescent="0.2"/>
    <row r="2294" customFormat="1" ht="16" customHeight="1" x14ac:dyDescent="0.2"/>
    <row r="2295" customFormat="1" ht="16" customHeight="1" x14ac:dyDescent="0.2"/>
    <row r="2296" customFormat="1" ht="16" customHeight="1" x14ac:dyDescent="0.2"/>
    <row r="2297" customFormat="1" ht="16" customHeight="1" x14ac:dyDescent="0.2"/>
    <row r="2298" customFormat="1" ht="16" customHeight="1" x14ac:dyDescent="0.2"/>
    <row r="2299" customFormat="1" ht="16" customHeight="1" x14ac:dyDescent="0.2"/>
    <row r="2300" customFormat="1" ht="16" customHeight="1" x14ac:dyDescent="0.2"/>
    <row r="2301" customFormat="1" ht="16" customHeight="1" x14ac:dyDescent="0.2"/>
    <row r="2302" customFormat="1" ht="16" customHeight="1" x14ac:dyDescent="0.2"/>
    <row r="2303" customFormat="1" ht="16" customHeight="1" x14ac:dyDescent="0.2"/>
    <row r="2304" customFormat="1" ht="16" customHeight="1" x14ac:dyDescent="0.2"/>
    <row r="2305" customFormat="1" ht="16" customHeight="1" x14ac:dyDescent="0.2"/>
    <row r="2306" customFormat="1" ht="16" customHeight="1" x14ac:dyDescent="0.2"/>
    <row r="2307" customFormat="1" ht="16" customHeight="1" x14ac:dyDescent="0.2"/>
    <row r="2308" customFormat="1" ht="16" customHeight="1" x14ac:dyDescent="0.2"/>
    <row r="2309" customFormat="1" ht="16" customHeight="1" x14ac:dyDescent="0.2"/>
    <row r="2310" customFormat="1" ht="16" customHeight="1" x14ac:dyDescent="0.2"/>
    <row r="2311" customFormat="1" ht="16" customHeight="1" x14ac:dyDescent="0.2"/>
    <row r="2312" customFormat="1" ht="16" customHeight="1" x14ac:dyDescent="0.2"/>
    <row r="2313" customFormat="1" ht="16" customHeight="1" x14ac:dyDescent="0.2"/>
    <row r="2314" customFormat="1" ht="16" customHeight="1" x14ac:dyDescent="0.2"/>
    <row r="2315" customFormat="1" ht="16" customHeight="1" x14ac:dyDescent="0.2"/>
    <row r="2316" customFormat="1" ht="16" customHeight="1" x14ac:dyDescent="0.2"/>
    <row r="2317" customFormat="1" ht="16" customHeight="1" x14ac:dyDescent="0.2"/>
    <row r="2318" customFormat="1" ht="16" customHeight="1" x14ac:dyDescent="0.2"/>
    <row r="2319" customFormat="1" ht="16" customHeight="1" x14ac:dyDescent="0.2"/>
    <row r="2320" customFormat="1" ht="16" customHeight="1" x14ac:dyDescent="0.2"/>
    <row r="2321" customFormat="1" ht="16" customHeight="1" x14ac:dyDescent="0.2"/>
    <row r="2322" customFormat="1" ht="16" customHeight="1" x14ac:dyDescent="0.2"/>
    <row r="2323" customFormat="1" ht="16" customHeight="1" x14ac:dyDescent="0.2"/>
    <row r="2324" customFormat="1" ht="16" customHeight="1" x14ac:dyDescent="0.2"/>
    <row r="2325" customFormat="1" ht="16" customHeight="1" x14ac:dyDescent="0.2"/>
    <row r="2326" customFormat="1" ht="16" customHeight="1" x14ac:dyDescent="0.2"/>
    <row r="2327" customFormat="1" ht="16" customHeight="1" x14ac:dyDescent="0.2"/>
    <row r="2328" customFormat="1" ht="16" customHeight="1" x14ac:dyDescent="0.2"/>
    <row r="2329" customFormat="1" ht="16" customHeight="1" x14ac:dyDescent="0.2"/>
    <row r="2330" customFormat="1" ht="16" customHeight="1" x14ac:dyDescent="0.2"/>
    <row r="2331" customFormat="1" ht="16" customHeight="1" x14ac:dyDescent="0.2"/>
    <row r="2332" customFormat="1" ht="16" customHeight="1" x14ac:dyDescent="0.2"/>
    <row r="2333" customFormat="1" ht="16" customHeight="1" x14ac:dyDescent="0.2"/>
    <row r="2334" customFormat="1" ht="16" customHeight="1" x14ac:dyDescent="0.2"/>
    <row r="2335" customFormat="1" ht="16" customHeight="1" x14ac:dyDescent="0.2"/>
    <row r="2336" customFormat="1" ht="16" customHeight="1" x14ac:dyDescent="0.2"/>
    <row r="2337" customFormat="1" ht="16" customHeight="1" x14ac:dyDescent="0.2"/>
    <row r="2338" customFormat="1" ht="16" customHeight="1" x14ac:dyDescent="0.2"/>
    <row r="2339" customFormat="1" ht="16" customHeight="1" x14ac:dyDescent="0.2"/>
    <row r="2340" customFormat="1" ht="16" customHeight="1" x14ac:dyDescent="0.2"/>
    <row r="2341" customFormat="1" ht="16" customHeight="1" x14ac:dyDescent="0.2"/>
    <row r="2342" customFormat="1" ht="16" customHeight="1" x14ac:dyDescent="0.2"/>
    <row r="2343" customFormat="1" ht="16" customHeight="1" x14ac:dyDescent="0.2"/>
    <row r="2344" customFormat="1" ht="16" customHeight="1" x14ac:dyDescent="0.2"/>
    <row r="2345" customFormat="1" ht="16" customHeight="1" x14ac:dyDescent="0.2"/>
    <row r="2346" customFormat="1" ht="16" customHeight="1" x14ac:dyDescent="0.2"/>
    <row r="2347" customFormat="1" ht="16" customHeight="1" x14ac:dyDescent="0.2"/>
    <row r="2348" customFormat="1" ht="16" customHeight="1" x14ac:dyDescent="0.2"/>
    <row r="2349" customFormat="1" ht="16" customHeight="1" x14ac:dyDescent="0.2"/>
    <row r="2350" customFormat="1" ht="16" customHeight="1" x14ac:dyDescent="0.2"/>
    <row r="2351" customFormat="1" ht="16" customHeight="1" x14ac:dyDescent="0.2"/>
    <row r="2352" customFormat="1" ht="16" customHeight="1" x14ac:dyDescent="0.2"/>
    <row r="2353" customFormat="1" ht="16" customHeight="1" x14ac:dyDescent="0.2"/>
    <row r="2354" customFormat="1" ht="16" customHeight="1" x14ac:dyDescent="0.2"/>
    <row r="2355" customFormat="1" ht="16" customHeight="1" x14ac:dyDescent="0.2"/>
    <row r="2356" customFormat="1" ht="16" customHeight="1" x14ac:dyDescent="0.2"/>
    <row r="2357" customFormat="1" ht="16" customHeight="1" x14ac:dyDescent="0.2"/>
    <row r="2358" customFormat="1" ht="16" customHeight="1" x14ac:dyDescent="0.2"/>
    <row r="2359" customFormat="1" ht="16" customHeight="1" x14ac:dyDescent="0.2"/>
    <row r="2360" customFormat="1" ht="16" customHeight="1" x14ac:dyDescent="0.2"/>
    <row r="2361" customFormat="1" ht="16" customHeight="1" x14ac:dyDescent="0.2"/>
    <row r="2362" customFormat="1" ht="16" customHeight="1" x14ac:dyDescent="0.2"/>
    <row r="2363" customFormat="1" ht="16" customHeight="1" x14ac:dyDescent="0.2"/>
    <row r="2364" customFormat="1" ht="16" customHeight="1" x14ac:dyDescent="0.2"/>
    <row r="2365" customFormat="1" ht="16" customHeight="1" x14ac:dyDescent="0.2"/>
    <row r="2366" customFormat="1" ht="16" customHeight="1" x14ac:dyDescent="0.2"/>
    <row r="2367" customFormat="1" ht="16" customHeight="1" x14ac:dyDescent="0.2"/>
    <row r="2368" customFormat="1" ht="16" customHeight="1" x14ac:dyDescent="0.2"/>
    <row r="2369" customFormat="1" ht="16" customHeight="1" x14ac:dyDescent="0.2"/>
    <row r="2370" customFormat="1" ht="16" customHeight="1" x14ac:dyDescent="0.2"/>
    <row r="2371" customFormat="1" ht="16" customHeight="1" x14ac:dyDescent="0.2"/>
    <row r="2372" customFormat="1" ht="16" customHeight="1" x14ac:dyDescent="0.2"/>
    <row r="2373" customFormat="1" ht="16" customHeight="1" x14ac:dyDescent="0.2"/>
    <row r="2374" customFormat="1" ht="16" customHeight="1" x14ac:dyDescent="0.2"/>
    <row r="2375" customFormat="1" ht="16" customHeight="1" x14ac:dyDescent="0.2"/>
    <row r="2376" customFormat="1" ht="16" customHeight="1" x14ac:dyDescent="0.2"/>
    <row r="2377" customFormat="1" ht="16" customHeight="1" x14ac:dyDescent="0.2"/>
    <row r="2378" customFormat="1" ht="16" customHeight="1" x14ac:dyDescent="0.2"/>
    <row r="2379" customFormat="1" ht="16" customHeight="1" x14ac:dyDescent="0.2"/>
    <row r="2380" customFormat="1" ht="16" customHeight="1" x14ac:dyDescent="0.2"/>
    <row r="2381" customFormat="1" ht="16" customHeight="1" x14ac:dyDescent="0.2"/>
    <row r="2382" customFormat="1" ht="16" customHeight="1" x14ac:dyDescent="0.2"/>
    <row r="2383" customFormat="1" ht="16" customHeight="1" x14ac:dyDescent="0.2"/>
    <row r="2384" customFormat="1" ht="16" customHeight="1" x14ac:dyDescent="0.2"/>
    <row r="2385" customFormat="1" ht="16" customHeight="1" x14ac:dyDescent="0.2"/>
    <row r="2386" customFormat="1" ht="16" customHeight="1" x14ac:dyDescent="0.2"/>
    <row r="2387" customFormat="1" ht="16" customHeight="1" x14ac:dyDescent="0.2"/>
    <row r="2388" customFormat="1" ht="16" customHeight="1" x14ac:dyDescent="0.2"/>
    <row r="2389" customFormat="1" ht="16" customHeight="1" x14ac:dyDescent="0.2"/>
    <row r="2390" customFormat="1" ht="16" customHeight="1" x14ac:dyDescent="0.2"/>
    <row r="2391" customFormat="1" ht="16" customHeight="1" x14ac:dyDescent="0.2"/>
    <row r="2392" customFormat="1" ht="16" customHeight="1" x14ac:dyDescent="0.2"/>
    <row r="2393" customFormat="1" ht="16" customHeight="1" x14ac:dyDescent="0.2"/>
    <row r="2394" customFormat="1" ht="16" customHeight="1" x14ac:dyDescent="0.2"/>
    <row r="2395" customFormat="1" ht="16" customHeight="1" x14ac:dyDescent="0.2"/>
    <row r="2396" customFormat="1" ht="16" customHeight="1" x14ac:dyDescent="0.2"/>
    <row r="2397" customFormat="1" ht="16" customHeight="1" x14ac:dyDescent="0.2"/>
    <row r="2398" customFormat="1" ht="16" customHeight="1" x14ac:dyDescent="0.2"/>
    <row r="2399" customFormat="1" ht="16" customHeight="1" x14ac:dyDescent="0.2"/>
    <row r="2400" customFormat="1" ht="16" customHeight="1" x14ac:dyDescent="0.2"/>
    <row r="2401" customFormat="1" ht="16" customHeight="1" x14ac:dyDescent="0.2"/>
    <row r="2402" customFormat="1" ht="16" customHeight="1" x14ac:dyDescent="0.2"/>
    <row r="2403" customFormat="1" ht="16" customHeight="1" x14ac:dyDescent="0.2"/>
    <row r="2404" customFormat="1" ht="16" customHeight="1" x14ac:dyDescent="0.2"/>
    <row r="2405" customFormat="1" ht="16" customHeight="1" x14ac:dyDescent="0.2"/>
    <row r="2406" customFormat="1" ht="16" customHeight="1" x14ac:dyDescent="0.2"/>
    <row r="2407" customFormat="1" ht="16" customHeight="1" x14ac:dyDescent="0.2"/>
    <row r="2408" customFormat="1" ht="16" customHeight="1" x14ac:dyDescent="0.2"/>
    <row r="2409" customFormat="1" ht="16" customHeight="1" x14ac:dyDescent="0.2"/>
    <row r="2410" customFormat="1" ht="16" customHeight="1" x14ac:dyDescent="0.2"/>
    <row r="2411" customFormat="1" ht="16" customHeight="1" x14ac:dyDescent="0.2"/>
    <row r="2412" customFormat="1" ht="16" customHeight="1" x14ac:dyDescent="0.2"/>
    <row r="2413" customFormat="1" ht="16" customHeight="1" x14ac:dyDescent="0.2"/>
    <row r="2414" customFormat="1" ht="16" customHeight="1" x14ac:dyDescent="0.2"/>
    <row r="2415" customFormat="1" ht="16" customHeight="1" x14ac:dyDescent="0.2"/>
    <row r="2416" customFormat="1" ht="16" customHeight="1" x14ac:dyDescent="0.2"/>
    <row r="2417" customFormat="1" ht="16" customHeight="1" x14ac:dyDescent="0.2"/>
    <row r="2418" customFormat="1" ht="16" customHeight="1" x14ac:dyDescent="0.2"/>
    <row r="2419" customFormat="1" ht="16" customHeight="1" x14ac:dyDescent="0.2"/>
    <row r="2420" customFormat="1" ht="16" customHeight="1" x14ac:dyDescent="0.2"/>
    <row r="2421" customFormat="1" ht="16" customHeight="1" x14ac:dyDescent="0.2"/>
    <row r="2422" customFormat="1" ht="16" customHeight="1" x14ac:dyDescent="0.2"/>
    <row r="2423" customFormat="1" ht="16" customHeight="1" x14ac:dyDescent="0.2"/>
    <row r="2424" customFormat="1" ht="16" customHeight="1" x14ac:dyDescent="0.2"/>
    <row r="2425" customFormat="1" ht="16" customHeight="1" x14ac:dyDescent="0.2"/>
    <row r="2426" customFormat="1" ht="16" customHeight="1" x14ac:dyDescent="0.2"/>
    <row r="2427" customFormat="1" ht="16" customHeight="1" x14ac:dyDescent="0.2"/>
    <row r="2428" customFormat="1" ht="16" customHeight="1" x14ac:dyDescent="0.2"/>
    <row r="2429" customFormat="1" ht="16" customHeight="1" x14ac:dyDescent="0.2"/>
    <row r="2430" customFormat="1" ht="16" customHeight="1" x14ac:dyDescent="0.2"/>
    <row r="2431" customFormat="1" ht="16" customHeight="1" x14ac:dyDescent="0.2"/>
    <row r="2432" customFormat="1" ht="16" customHeight="1" x14ac:dyDescent="0.2"/>
    <row r="2433" customFormat="1" ht="16" customHeight="1" x14ac:dyDescent="0.2"/>
    <row r="2434" customFormat="1" ht="16" customHeight="1" x14ac:dyDescent="0.2"/>
    <row r="2435" customFormat="1" ht="16" customHeight="1" x14ac:dyDescent="0.2"/>
    <row r="2436" customFormat="1" ht="16" customHeight="1" x14ac:dyDescent="0.2"/>
    <row r="2437" customFormat="1" ht="16" customHeight="1" x14ac:dyDescent="0.2"/>
    <row r="2438" customFormat="1" ht="16" customHeight="1" x14ac:dyDescent="0.2"/>
    <row r="2439" customFormat="1" ht="16" customHeight="1" x14ac:dyDescent="0.2"/>
    <row r="2440" customFormat="1" ht="16" customHeight="1" x14ac:dyDescent="0.2"/>
    <row r="2441" customFormat="1" ht="16" customHeight="1" x14ac:dyDescent="0.2"/>
    <row r="2442" customFormat="1" ht="16" customHeight="1" x14ac:dyDescent="0.2"/>
    <row r="2443" customFormat="1" ht="16" customHeight="1" x14ac:dyDescent="0.2"/>
    <row r="2444" customFormat="1" ht="16" customHeight="1" x14ac:dyDescent="0.2"/>
    <row r="2445" customFormat="1" ht="16" customHeight="1" x14ac:dyDescent="0.2"/>
    <row r="2446" customFormat="1" ht="16" customHeight="1" x14ac:dyDescent="0.2"/>
    <row r="2447" customFormat="1" ht="16" customHeight="1" x14ac:dyDescent="0.2"/>
    <row r="2448" customFormat="1" ht="16" customHeight="1" x14ac:dyDescent="0.2"/>
    <row r="2449" customFormat="1" ht="16" customHeight="1" x14ac:dyDescent="0.2"/>
    <row r="2450" customFormat="1" ht="16" customHeight="1" x14ac:dyDescent="0.2"/>
    <row r="2451" customFormat="1" ht="16" customHeight="1" x14ac:dyDescent="0.2"/>
    <row r="2452" customFormat="1" ht="16" customHeight="1" x14ac:dyDescent="0.2"/>
    <row r="2453" customFormat="1" ht="16" customHeight="1" x14ac:dyDescent="0.2"/>
    <row r="2454" customFormat="1" ht="16" customHeight="1" x14ac:dyDescent="0.2"/>
    <row r="2455" customFormat="1" ht="16" customHeight="1" x14ac:dyDescent="0.2"/>
    <row r="2456" customFormat="1" ht="16" customHeight="1" x14ac:dyDescent="0.2"/>
    <row r="2457" customFormat="1" ht="16" customHeight="1" x14ac:dyDescent="0.2"/>
    <row r="2458" customFormat="1" ht="16" customHeight="1" x14ac:dyDescent="0.2"/>
    <row r="2459" customFormat="1" ht="16" customHeight="1" x14ac:dyDescent="0.2"/>
    <row r="2460" customFormat="1" ht="16" customHeight="1" x14ac:dyDescent="0.2"/>
    <row r="2461" customFormat="1" ht="16" customHeight="1" x14ac:dyDescent="0.2"/>
    <row r="2462" customFormat="1" ht="16" customHeight="1" x14ac:dyDescent="0.2"/>
    <row r="2463" customFormat="1" ht="16" customHeight="1" x14ac:dyDescent="0.2"/>
    <row r="2464" customFormat="1" ht="16" customHeight="1" x14ac:dyDescent="0.2"/>
    <row r="2465" customFormat="1" ht="16" customHeight="1" x14ac:dyDescent="0.2"/>
    <row r="2466" customFormat="1" ht="16" customHeight="1" x14ac:dyDescent="0.2"/>
    <row r="2467" customFormat="1" ht="16" customHeight="1" x14ac:dyDescent="0.2"/>
    <row r="2468" customFormat="1" ht="16" customHeight="1" x14ac:dyDescent="0.2"/>
    <row r="2469" customFormat="1" ht="16" customHeight="1" x14ac:dyDescent="0.2"/>
    <row r="2470" customFormat="1" ht="16" customHeight="1" x14ac:dyDescent="0.2"/>
    <row r="2471" customFormat="1" ht="16" customHeight="1" x14ac:dyDescent="0.2"/>
    <row r="2472" customFormat="1" ht="16" customHeight="1" x14ac:dyDescent="0.2"/>
    <row r="2473" customFormat="1" ht="16" customHeight="1" x14ac:dyDescent="0.2"/>
    <row r="2474" customFormat="1" ht="16" customHeight="1" x14ac:dyDescent="0.2"/>
    <row r="2475" customFormat="1" ht="16" customHeight="1" x14ac:dyDescent="0.2"/>
    <row r="2476" customFormat="1" ht="16" customHeight="1" x14ac:dyDescent="0.2"/>
    <row r="2477" customFormat="1" ht="16" customHeight="1" x14ac:dyDescent="0.2"/>
    <row r="2478" customFormat="1" ht="16" customHeight="1" x14ac:dyDescent="0.2"/>
    <row r="2479" customFormat="1" ht="16" customHeight="1" x14ac:dyDescent="0.2"/>
    <row r="2480" customFormat="1" ht="16" customHeight="1" x14ac:dyDescent="0.2"/>
    <row r="2481" customFormat="1" ht="16" customHeight="1" x14ac:dyDescent="0.2"/>
    <row r="2482" customFormat="1" ht="16" customHeight="1" x14ac:dyDescent="0.2"/>
    <row r="2483" customFormat="1" ht="16" customHeight="1" x14ac:dyDescent="0.2"/>
    <row r="2484" customFormat="1" ht="16" customHeight="1" x14ac:dyDescent="0.2"/>
    <row r="2485" customFormat="1" ht="16" customHeight="1" x14ac:dyDescent="0.2"/>
    <row r="2486" customFormat="1" ht="16" customHeight="1" x14ac:dyDescent="0.2"/>
    <row r="2487" customFormat="1" ht="16" customHeight="1" x14ac:dyDescent="0.2"/>
    <row r="2488" customFormat="1" ht="16" customHeight="1" x14ac:dyDescent="0.2"/>
    <row r="2489" customFormat="1" ht="16" customHeight="1" x14ac:dyDescent="0.2"/>
    <row r="2490" customFormat="1" ht="16" customHeight="1" x14ac:dyDescent="0.2"/>
    <row r="2491" customFormat="1" ht="16" customHeight="1" x14ac:dyDescent="0.2"/>
    <row r="2492" customFormat="1" ht="16" customHeight="1" x14ac:dyDescent="0.2"/>
    <row r="2493" customFormat="1" ht="16" customHeight="1" x14ac:dyDescent="0.2"/>
    <row r="2494" customFormat="1" ht="16" customHeight="1" x14ac:dyDescent="0.2"/>
    <row r="2495" customFormat="1" ht="16" customHeight="1" x14ac:dyDescent="0.2"/>
    <row r="2496" customFormat="1" ht="16" customHeight="1" x14ac:dyDescent="0.2"/>
    <row r="2497" customFormat="1" ht="16" customHeight="1" x14ac:dyDescent="0.2"/>
    <row r="2498" customFormat="1" ht="16" customHeight="1" x14ac:dyDescent="0.2"/>
    <row r="2499" customFormat="1" ht="16" customHeight="1" x14ac:dyDescent="0.2"/>
    <row r="2500" customFormat="1" ht="16" customHeight="1" x14ac:dyDescent="0.2"/>
    <row r="2501" customFormat="1" ht="16" customHeight="1" x14ac:dyDescent="0.2"/>
    <row r="2502" customFormat="1" ht="16" customHeight="1" x14ac:dyDescent="0.2"/>
    <row r="2503" customFormat="1" ht="16" customHeight="1" x14ac:dyDescent="0.2"/>
    <row r="2504" customFormat="1" ht="16" customHeight="1" x14ac:dyDescent="0.2"/>
    <row r="2505" customFormat="1" ht="16" customHeight="1" x14ac:dyDescent="0.2"/>
    <row r="2506" customFormat="1" ht="16" customHeight="1" x14ac:dyDescent="0.2"/>
    <row r="2507" customFormat="1" ht="16" customHeight="1" x14ac:dyDescent="0.2"/>
    <row r="2508" customFormat="1" ht="16" customHeight="1" x14ac:dyDescent="0.2"/>
    <row r="2509" customFormat="1" ht="16" customHeight="1" x14ac:dyDescent="0.2"/>
    <row r="2510" customFormat="1" ht="16" customHeight="1" x14ac:dyDescent="0.2"/>
    <row r="2511" customFormat="1" ht="16" customHeight="1" x14ac:dyDescent="0.2"/>
    <row r="2512" customFormat="1" ht="16" customHeight="1" x14ac:dyDescent="0.2"/>
    <row r="2513" customFormat="1" ht="16" customHeight="1" x14ac:dyDescent="0.2"/>
    <row r="2514" customFormat="1" ht="16" customHeight="1" x14ac:dyDescent="0.2"/>
    <row r="2515" customFormat="1" ht="16" customHeight="1" x14ac:dyDescent="0.2"/>
    <row r="2516" customFormat="1" ht="16" customHeight="1" x14ac:dyDescent="0.2"/>
    <row r="2517" customFormat="1" ht="16" customHeight="1" x14ac:dyDescent="0.2"/>
    <row r="2518" customFormat="1" ht="16" customHeight="1" x14ac:dyDescent="0.2"/>
    <row r="2519" customFormat="1" ht="16" customHeight="1" x14ac:dyDescent="0.2"/>
    <row r="2520" customFormat="1" ht="16" customHeight="1" x14ac:dyDescent="0.2"/>
    <row r="2521" customFormat="1" ht="16" customHeight="1" x14ac:dyDescent="0.2"/>
    <row r="2522" customFormat="1" ht="16" customHeight="1" x14ac:dyDescent="0.2"/>
    <row r="2523" customFormat="1" ht="16" customHeight="1" x14ac:dyDescent="0.2"/>
    <row r="2524" customFormat="1" ht="16" customHeight="1" x14ac:dyDescent="0.2"/>
    <row r="2525" customFormat="1" ht="16" customHeight="1" x14ac:dyDescent="0.2"/>
    <row r="2526" customFormat="1" ht="16" customHeight="1" x14ac:dyDescent="0.2"/>
    <row r="2527" customFormat="1" ht="16" customHeight="1" x14ac:dyDescent="0.2"/>
    <row r="2528" customFormat="1" ht="16" customHeight="1" x14ac:dyDescent="0.2"/>
    <row r="2529" customFormat="1" ht="16" customHeight="1" x14ac:dyDescent="0.2"/>
    <row r="2530" customFormat="1" ht="16" customHeight="1" x14ac:dyDescent="0.2"/>
    <row r="2531" customFormat="1" ht="16" customHeight="1" x14ac:dyDescent="0.2"/>
    <row r="2532" customFormat="1" ht="16" customHeight="1" x14ac:dyDescent="0.2"/>
    <row r="2533" customFormat="1" ht="16" customHeight="1" x14ac:dyDescent="0.2"/>
    <row r="2534" customFormat="1" ht="16" customHeight="1" x14ac:dyDescent="0.2"/>
    <row r="2535" customFormat="1" ht="16" customHeight="1" x14ac:dyDescent="0.2"/>
    <row r="2536" customFormat="1" ht="16" customHeight="1" x14ac:dyDescent="0.2"/>
    <row r="2537" customFormat="1" ht="16" customHeight="1" x14ac:dyDescent="0.2"/>
    <row r="2538" customFormat="1" ht="16" customHeight="1" x14ac:dyDescent="0.2"/>
    <row r="2539" customFormat="1" ht="16" customHeight="1" x14ac:dyDescent="0.2"/>
    <row r="2540" customFormat="1" ht="16" customHeight="1" x14ac:dyDescent="0.2"/>
    <row r="2541" customFormat="1" ht="16" customHeight="1" x14ac:dyDescent="0.2"/>
    <row r="2542" customFormat="1" ht="16" customHeight="1" x14ac:dyDescent="0.2"/>
    <row r="2543" customFormat="1" ht="16" customHeight="1" x14ac:dyDescent="0.2"/>
    <row r="2544" customFormat="1" ht="16" customHeight="1" x14ac:dyDescent="0.2"/>
    <row r="2545" customFormat="1" ht="16" customHeight="1" x14ac:dyDescent="0.2"/>
    <row r="2546" customFormat="1" ht="16" customHeight="1" x14ac:dyDescent="0.2"/>
    <row r="2547" customFormat="1" ht="16" customHeight="1" x14ac:dyDescent="0.2"/>
    <row r="2548" customFormat="1" ht="16" customHeight="1" x14ac:dyDescent="0.2"/>
    <row r="2549" customFormat="1" ht="16" customHeight="1" x14ac:dyDescent="0.2"/>
    <row r="2550" customFormat="1" ht="16" customHeight="1" x14ac:dyDescent="0.2"/>
    <row r="2551" customFormat="1" ht="16" customHeight="1" x14ac:dyDescent="0.2"/>
    <row r="2552" customFormat="1" ht="16" customHeight="1" x14ac:dyDescent="0.2"/>
    <row r="2553" customFormat="1" ht="16" customHeight="1" x14ac:dyDescent="0.2"/>
    <row r="2554" customFormat="1" ht="16" customHeight="1" x14ac:dyDescent="0.2"/>
    <row r="2555" customFormat="1" ht="16" customHeight="1" x14ac:dyDescent="0.2"/>
    <row r="2556" customFormat="1" ht="16" customHeight="1" x14ac:dyDescent="0.2"/>
    <row r="2557" customFormat="1" ht="16" customHeight="1" x14ac:dyDescent="0.2"/>
    <row r="2558" customFormat="1" ht="16" customHeight="1" x14ac:dyDescent="0.2"/>
    <row r="2559" customFormat="1" ht="16" customHeight="1" x14ac:dyDescent="0.2"/>
    <row r="2560" customFormat="1" ht="16" customHeight="1" x14ac:dyDescent="0.2"/>
    <row r="2561" customFormat="1" ht="16" customHeight="1" x14ac:dyDescent="0.2"/>
    <row r="2562" customFormat="1" ht="16" customHeight="1" x14ac:dyDescent="0.2"/>
    <row r="2563" customFormat="1" ht="16" customHeight="1" x14ac:dyDescent="0.2"/>
    <row r="2564" customFormat="1" ht="16" customHeight="1" x14ac:dyDescent="0.2"/>
    <row r="2565" customFormat="1" ht="16" customHeight="1" x14ac:dyDescent="0.2"/>
    <row r="2566" customFormat="1" ht="16" customHeight="1" x14ac:dyDescent="0.2"/>
    <row r="2567" customFormat="1" ht="16" customHeight="1" x14ac:dyDescent="0.2"/>
    <row r="2568" customFormat="1" ht="16" customHeight="1" x14ac:dyDescent="0.2"/>
    <row r="2569" customFormat="1" ht="16" customHeight="1" x14ac:dyDescent="0.2"/>
    <row r="2570" customFormat="1" ht="16" customHeight="1" x14ac:dyDescent="0.2"/>
    <row r="2571" customFormat="1" ht="16" customHeight="1" x14ac:dyDescent="0.2"/>
    <row r="2572" customFormat="1" ht="16" customHeight="1" x14ac:dyDescent="0.2"/>
    <row r="2573" customFormat="1" ht="16" customHeight="1" x14ac:dyDescent="0.2"/>
    <row r="2574" customFormat="1" ht="16" customHeight="1" x14ac:dyDescent="0.2"/>
    <row r="2575" customFormat="1" ht="16" customHeight="1" x14ac:dyDescent="0.2"/>
    <row r="2576" customFormat="1" ht="16" customHeight="1" x14ac:dyDescent="0.2"/>
    <row r="2577" customFormat="1" ht="16" customHeight="1" x14ac:dyDescent="0.2"/>
    <row r="2578" customFormat="1" ht="16" customHeight="1" x14ac:dyDescent="0.2"/>
    <row r="2579" customFormat="1" ht="16" customHeight="1" x14ac:dyDescent="0.2"/>
    <row r="2580" customFormat="1" ht="16" customHeight="1" x14ac:dyDescent="0.2"/>
    <row r="2581" customFormat="1" ht="16" customHeight="1" x14ac:dyDescent="0.2"/>
    <row r="2582" customFormat="1" ht="16" customHeight="1" x14ac:dyDescent="0.2"/>
    <row r="2583" customFormat="1" ht="16" customHeight="1" x14ac:dyDescent="0.2"/>
    <row r="2584" customFormat="1" ht="16" customHeight="1" x14ac:dyDescent="0.2"/>
    <row r="2585" customFormat="1" ht="16" customHeight="1" x14ac:dyDescent="0.2"/>
    <row r="2586" customFormat="1" ht="16" customHeight="1" x14ac:dyDescent="0.2"/>
    <row r="2587" customFormat="1" ht="16" customHeight="1" x14ac:dyDescent="0.2"/>
    <row r="2588" customFormat="1" ht="16" customHeight="1" x14ac:dyDescent="0.2"/>
    <row r="2589" customFormat="1" ht="16" customHeight="1" x14ac:dyDescent="0.2"/>
    <row r="2590" customFormat="1" ht="16" customHeight="1" x14ac:dyDescent="0.2"/>
    <row r="2591" customFormat="1" ht="16" customHeight="1" x14ac:dyDescent="0.2"/>
    <row r="2592" customFormat="1" ht="16" customHeight="1" x14ac:dyDescent="0.2"/>
    <row r="2593" customFormat="1" ht="16" customHeight="1" x14ac:dyDescent="0.2"/>
    <row r="2594" customFormat="1" ht="16" customHeight="1" x14ac:dyDescent="0.2"/>
    <row r="2595" customFormat="1" ht="16" customHeight="1" x14ac:dyDescent="0.2"/>
    <row r="2596" customFormat="1" ht="16" customHeight="1" x14ac:dyDescent="0.2"/>
    <row r="2597" customFormat="1" ht="16" customHeight="1" x14ac:dyDescent="0.2"/>
    <row r="2598" customFormat="1" ht="16" customHeight="1" x14ac:dyDescent="0.2"/>
    <row r="2599" customFormat="1" ht="16" customHeight="1" x14ac:dyDescent="0.2"/>
    <row r="2600" customFormat="1" ht="16" customHeight="1" x14ac:dyDescent="0.2"/>
    <row r="2601" customFormat="1" ht="16" customHeight="1" x14ac:dyDescent="0.2"/>
    <row r="2602" customFormat="1" ht="16" customHeight="1" x14ac:dyDescent="0.2"/>
    <row r="2603" customFormat="1" ht="16" customHeight="1" x14ac:dyDescent="0.2"/>
    <row r="2604" customFormat="1" ht="16" customHeight="1" x14ac:dyDescent="0.2"/>
    <row r="2605" customFormat="1" ht="16" customHeight="1" x14ac:dyDescent="0.2"/>
    <row r="2606" customFormat="1" ht="16" customHeight="1" x14ac:dyDescent="0.2"/>
    <row r="2607" customFormat="1" ht="16" customHeight="1" x14ac:dyDescent="0.2"/>
    <row r="2608" customFormat="1" ht="16" customHeight="1" x14ac:dyDescent="0.2"/>
    <row r="2609" customFormat="1" ht="16" customHeight="1" x14ac:dyDescent="0.2"/>
    <row r="2610" customFormat="1" ht="16" customHeight="1" x14ac:dyDescent="0.2"/>
    <row r="2611" customFormat="1" ht="16" customHeight="1" x14ac:dyDescent="0.2"/>
    <row r="2612" customFormat="1" ht="16" customHeight="1" x14ac:dyDescent="0.2"/>
    <row r="2613" customFormat="1" ht="16" customHeight="1" x14ac:dyDescent="0.2"/>
    <row r="2614" customFormat="1" ht="16" customHeight="1" x14ac:dyDescent="0.2"/>
    <row r="2615" customFormat="1" ht="16" customHeight="1" x14ac:dyDescent="0.2"/>
    <row r="2616" customFormat="1" ht="16" customHeight="1" x14ac:dyDescent="0.2"/>
    <row r="2617" customFormat="1" ht="16" customHeight="1" x14ac:dyDescent="0.2"/>
    <row r="2618" customFormat="1" ht="16" customHeight="1" x14ac:dyDescent="0.2"/>
    <row r="2619" customFormat="1" ht="16" customHeight="1" x14ac:dyDescent="0.2"/>
    <row r="2620" customFormat="1" ht="16" customHeight="1" x14ac:dyDescent="0.2"/>
    <row r="2621" customFormat="1" ht="16" customHeight="1" x14ac:dyDescent="0.2"/>
    <row r="2622" customFormat="1" ht="16" customHeight="1" x14ac:dyDescent="0.2"/>
    <row r="2623" customFormat="1" ht="16" customHeight="1" x14ac:dyDescent="0.2"/>
    <row r="2624" customFormat="1" ht="16" customHeight="1" x14ac:dyDescent="0.2"/>
    <row r="2625" customFormat="1" ht="16" customHeight="1" x14ac:dyDescent="0.2"/>
    <row r="2626" customFormat="1" ht="16" customHeight="1" x14ac:dyDescent="0.2"/>
    <row r="2627" customFormat="1" ht="16" customHeight="1" x14ac:dyDescent="0.2"/>
    <row r="2628" customFormat="1" ht="16" customHeight="1" x14ac:dyDescent="0.2"/>
    <row r="2629" customFormat="1" ht="16" customHeight="1" x14ac:dyDescent="0.2"/>
    <row r="2630" customFormat="1" ht="16" customHeight="1" x14ac:dyDescent="0.2"/>
    <row r="2631" customFormat="1" ht="16" customHeight="1" x14ac:dyDescent="0.2"/>
    <row r="2632" customFormat="1" ht="16" customHeight="1" x14ac:dyDescent="0.2"/>
    <row r="2633" customFormat="1" ht="16" customHeight="1" x14ac:dyDescent="0.2"/>
    <row r="2634" customFormat="1" ht="16" customHeight="1" x14ac:dyDescent="0.2"/>
    <row r="2635" customFormat="1" ht="16" customHeight="1" x14ac:dyDescent="0.2"/>
    <row r="2636" customFormat="1" ht="16" customHeight="1" x14ac:dyDescent="0.2"/>
    <row r="2637" customFormat="1" ht="16" customHeight="1" x14ac:dyDescent="0.2"/>
    <row r="2638" customFormat="1" ht="16" customHeight="1" x14ac:dyDescent="0.2"/>
    <row r="2639" customFormat="1" ht="16" customHeight="1" x14ac:dyDescent="0.2"/>
    <row r="2640" customFormat="1" ht="16" customHeight="1" x14ac:dyDescent="0.2"/>
    <row r="2641" customFormat="1" ht="16" customHeight="1" x14ac:dyDescent="0.2"/>
    <row r="2642" customFormat="1" ht="16" customHeight="1" x14ac:dyDescent="0.2"/>
    <row r="2643" customFormat="1" ht="16" customHeight="1" x14ac:dyDescent="0.2"/>
    <row r="2644" customFormat="1" ht="16" customHeight="1" x14ac:dyDescent="0.2"/>
    <row r="2645" customFormat="1" ht="16" customHeight="1" x14ac:dyDescent="0.2"/>
    <row r="2646" customFormat="1" ht="16" customHeight="1" x14ac:dyDescent="0.2"/>
    <row r="2647" customFormat="1" ht="16" customHeight="1" x14ac:dyDescent="0.2"/>
    <row r="2648" customFormat="1" ht="16" customHeight="1" x14ac:dyDescent="0.2"/>
    <row r="2649" customFormat="1" ht="16" customHeight="1" x14ac:dyDescent="0.2"/>
    <row r="2650" customFormat="1" ht="16" customHeight="1" x14ac:dyDescent="0.2"/>
    <row r="2651" customFormat="1" ht="16" customHeight="1" x14ac:dyDescent="0.2"/>
    <row r="2652" customFormat="1" ht="16" customHeight="1" x14ac:dyDescent="0.2"/>
    <row r="2653" customFormat="1" ht="16" customHeight="1" x14ac:dyDescent="0.2"/>
    <row r="2654" customFormat="1" ht="16" customHeight="1" x14ac:dyDescent="0.2"/>
    <row r="2655" customFormat="1" ht="16" customHeight="1" x14ac:dyDescent="0.2"/>
    <row r="2656" customFormat="1" ht="16" customHeight="1" x14ac:dyDescent="0.2"/>
    <row r="2657" customFormat="1" ht="16" customHeight="1" x14ac:dyDescent="0.2"/>
    <row r="2658" customFormat="1" ht="16" customHeight="1" x14ac:dyDescent="0.2"/>
    <row r="2659" customFormat="1" ht="16" customHeight="1" x14ac:dyDescent="0.2"/>
    <row r="2660" customFormat="1" ht="16" customHeight="1" x14ac:dyDescent="0.2"/>
    <row r="2661" customFormat="1" ht="16" customHeight="1" x14ac:dyDescent="0.2"/>
    <row r="2662" customFormat="1" ht="16" customHeight="1" x14ac:dyDescent="0.2"/>
    <row r="2663" customFormat="1" ht="16" customHeight="1" x14ac:dyDescent="0.2"/>
    <row r="2664" customFormat="1" ht="16" customHeight="1" x14ac:dyDescent="0.2"/>
    <row r="2665" customFormat="1" ht="16" customHeight="1" x14ac:dyDescent="0.2"/>
    <row r="2666" customFormat="1" ht="16" customHeight="1" x14ac:dyDescent="0.2"/>
    <row r="2667" customFormat="1" ht="16" customHeight="1" x14ac:dyDescent="0.2"/>
    <row r="2668" customFormat="1" ht="16" customHeight="1" x14ac:dyDescent="0.2"/>
    <row r="2669" customFormat="1" ht="16" customHeight="1" x14ac:dyDescent="0.2"/>
    <row r="2670" customFormat="1" ht="16" customHeight="1" x14ac:dyDescent="0.2"/>
    <row r="2671" customFormat="1" ht="16" customHeight="1" x14ac:dyDescent="0.2"/>
    <row r="2672" customFormat="1" ht="16" customHeight="1" x14ac:dyDescent="0.2"/>
    <row r="2673" customFormat="1" ht="16" customHeight="1" x14ac:dyDescent="0.2"/>
    <row r="2674" customFormat="1" ht="16" customHeight="1" x14ac:dyDescent="0.2"/>
    <row r="2675" customFormat="1" ht="16" customHeight="1" x14ac:dyDescent="0.2"/>
    <row r="2676" customFormat="1" ht="16" customHeight="1" x14ac:dyDescent="0.2"/>
    <row r="2677" customFormat="1" ht="16" customHeight="1" x14ac:dyDescent="0.2"/>
    <row r="2678" customFormat="1" ht="16" customHeight="1" x14ac:dyDescent="0.2"/>
    <row r="2679" customFormat="1" ht="16" customHeight="1" x14ac:dyDescent="0.2"/>
    <row r="2680" customFormat="1" ht="16" customHeight="1" x14ac:dyDescent="0.2"/>
    <row r="2681" customFormat="1" ht="16" customHeight="1" x14ac:dyDescent="0.2"/>
    <row r="2682" customFormat="1" ht="16" customHeight="1" x14ac:dyDescent="0.2"/>
    <row r="2683" customFormat="1" ht="16" customHeight="1" x14ac:dyDescent="0.2"/>
    <row r="2684" customFormat="1" ht="16" customHeight="1" x14ac:dyDescent="0.2"/>
    <row r="2685" customFormat="1" ht="16" customHeight="1" x14ac:dyDescent="0.2"/>
    <row r="2686" customFormat="1" ht="16" customHeight="1" x14ac:dyDescent="0.2"/>
    <row r="2687" customFormat="1" ht="16" customHeight="1" x14ac:dyDescent="0.2"/>
    <row r="2688" customFormat="1" ht="16" customHeight="1" x14ac:dyDescent="0.2"/>
    <row r="2689" customFormat="1" ht="16" customHeight="1" x14ac:dyDescent="0.2"/>
    <row r="2690" customFormat="1" ht="16" customHeight="1" x14ac:dyDescent="0.2"/>
    <row r="2691" customFormat="1" ht="16" customHeight="1" x14ac:dyDescent="0.2"/>
    <row r="2692" customFormat="1" ht="16" customHeight="1" x14ac:dyDescent="0.2"/>
    <row r="2693" customFormat="1" ht="16" customHeight="1" x14ac:dyDescent="0.2"/>
    <row r="2694" customFormat="1" ht="16" customHeight="1" x14ac:dyDescent="0.2"/>
    <row r="2695" customFormat="1" ht="16" customHeight="1" x14ac:dyDescent="0.2"/>
    <row r="2696" customFormat="1" ht="16" customHeight="1" x14ac:dyDescent="0.2"/>
    <row r="2697" customFormat="1" ht="16" customHeight="1" x14ac:dyDescent="0.2"/>
    <row r="2698" customFormat="1" ht="16" customHeight="1" x14ac:dyDescent="0.2"/>
    <row r="2699" customFormat="1" ht="16" customHeight="1" x14ac:dyDescent="0.2"/>
    <row r="2700" customFormat="1" ht="16" customHeight="1" x14ac:dyDescent="0.2"/>
    <row r="2701" customFormat="1" ht="16" customHeight="1" x14ac:dyDescent="0.2"/>
    <row r="2702" customFormat="1" ht="16" customHeight="1" x14ac:dyDescent="0.2"/>
    <row r="2703" customFormat="1" ht="16" customHeight="1" x14ac:dyDescent="0.2"/>
    <row r="2704" customFormat="1" ht="16" customHeight="1" x14ac:dyDescent="0.2"/>
    <row r="2705" customFormat="1" ht="16" customHeight="1" x14ac:dyDescent="0.2"/>
    <row r="2706" customFormat="1" ht="16" customHeight="1" x14ac:dyDescent="0.2"/>
    <row r="2707" customFormat="1" ht="16" customHeight="1" x14ac:dyDescent="0.2"/>
    <row r="2708" customFormat="1" ht="16" customHeight="1" x14ac:dyDescent="0.2"/>
    <row r="2709" customFormat="1" ht="16" customHeight="1" x14ac:dyDescent="0.2"/>
    <row r="2710" customFormat="1" ht="16" customHeight="1" x14ac:dyDescent="0.2"/>
    <row r="2711" customFormat="1" ht="16" customHeight="1" x14ac:dyDescent="0.2"/>
    <row r="2712" customFormat="1" ht="16" customHeight="1" x14ac:dyDescent="0.2"/>
    <row r="2713" customFormat="1" ht="16" customHeight="1" x14ac:dyDescent="0.2"/>
    <row r="2714" customFormat="1" ht="16" customHeight="1" x14ac:dyDescent="0.2"/>
    <row r="2715" customFormat="1" ht="16" customHeight="1" x14ac:dyDescent="0.2"/>
    <row r="2716" customFormat="1" ht="16" customHeight="1" x14ac:dyDescent="0.2"/>
    <row r="2717" customFormat="1" ht="16" customHeight="1" x14ac:dyDescent="0.2"/>
    <row r="2718" customFormat="1" ht="16" customHeight="1" x14ac:dyDescent="0.2"/>
    <row r="2719" customFormat="1" ht="16" customHeight="1" x14ac:dyDescent="0.2"/>
    <row r="2720" customFormat="1" ht="16" customHeight="1" x14ac:dyDescent="0.2"/>
    <row r="2721" customFormat="1" ht="16" customHeight="1" x14ac:dyDescent="0.2"/>
    <row r="2722" customFormat="1" ht="16" customHeight="1" x14ac:dyDescent="0.2"/>
    <row r="2723" customFormat="1" ht="16" customHeight="1" x14ac:dyDescent="0.2"/>
    <row r="2724" customFormat="1" ht="16" customHeight="1" x14ac:dyDescent="0.2"/>
    <row r="2725" customFormat="1" ht="16" customHeight="1" x14ac:dyDescent="0.2"/>
    <row r="2726" customFormat="1" ht="16" customHeight="1" x14ac:dyDescent="0.2"/>
    <row r="2727" customFormat="1" ht="16" customHeight="1" x14ac:dyDescent="0.2"/>
    <row r="2728" customFormat="1" ht="16" customHeight="1" x14ac:dyDescent="0.2"/>
    <row r="2729" customFormat="1" ht="16" customHeight="1" x14ac:dyDescent="0.2"/>
    <row r="2730" customFormat="1" ht="16" customHeight="1" x14ac:dyDescent="0.2"/>
    <row r="2731" customFormat="1" ht="16" customHeight="1" x14ac:dyDescent="0.2"/>
    <row r="2732" customFormat="1" ht="16" customHeight="1" x14ac:dyDescent="0.2"/>
    <row r="2733" customFormat="1" ht="16" customHeight="1" x14ac:dyDescent="0.2"/>
    <row r="2734" customFormat="1" ht="16" customHeight="1" x14ac:dyDescent="0.2"/>
    <row r="2735" customFormat="1" ht="16" customHeight="1" x14ac:dyDescent="0.2"/>
    <row r="2736" customFormat="1" ht="16" customHeight="1" x14ac:dyDescent="0.2"/>
    <row r="2737" customFormat="1" ht="16" customHeight="1" x14ac:dyDescent="0.2"/>
    <row r="2738" customFormat="1" ht="16" customHeight="1" x14ac:dyDescent="0.2"/>
    <row r="2739" customFormat="1" ht="16" customHeight="1" x14ac:dyDescent="0.2"/>
    <row r="2740" customFormat="1" ht="16" customHeight="1" x14ac:dyDescent="0.2"/>
    <row r="2741" customFormat="1" ht="16" customHeight="1" x14ac:dyDescent="0.2"/>
    <row r="2742" customFormat="1" ht="16" customHeight="1" x14ac:dyDescent="0.2"/>
    <row r="2743" customFormat="1" ht="16" customHeight="1" x14ac:dyDescent="0.2"/>
    <row r="2744" customFormat="1" ht="16" customHeight="1" x14ac:dyDescent="0.2"/>
    <row r="2745" customFormat="1" ht="16" customHeight="1" x14ac:dyDescent="0.2"/>
    <row r="2746" customFormat="1" ht="16" customHeight="1" x14ac:dyDescent="0.2"/>
    <row r="2747" customFormat="1" ht="16" customHeight="1" x14ac:dyDescent="0.2"/>
    <row r="2748" customFormat="1" ht="16" customHeight="1" x14ac:dyDescent="0.2"/>
    <row r="2749" customFormat="1" ht="16" customHeight="1" x14ac:dyDescent="0.2"/>
    <row r="2750" customFormat="1" ht="16" customHeight="1" x14ac:dyDescent="0.2"/>
    <row r="2751" customFormat="1" ht="16" customHeight="1" x14ac:dyDescent="0.2"/>
    <row r="2752" customFormat="1" ht="16" customHeight="1" x14ac:dyDescent="0.2"/>
    <row r="2753" customFormat="1" ht="16" customHeight="1" x14ac:dyDescent="0.2"/>
    <row r="2754" customFormat="1" ht="16" customHeight="1" x14ac:dyDescent="0.2"/>
    <row r="2755" customFormat="1" ht="16" customHeight="1" x14ac:dyDescent="0.2"/>
    <row r="2756" customFormat="1" ht="16" customHeight="1" x14ac:dyDescent="0.2"/>
    <row r="2757" customFormat="1" ht="16" customHeight="1" x14ac:dyDescent="0.2"/>
    <row r="2758" customFormat="1" ht="16" customHeight="1" x14ac:dyDescent="0.2"/>
    <row r="2759" customFormat="1" ht="16" customHeight="1" x14ac:dyDescent="0.2"/>
    <row r="2760" customFormat="1" ht="16" customHeight="1" x14ac:dyDescent="0.2"/>
    <row r="2761" customFormat="1" ht="16" customHeight="1" x14ac:dyDescent="0.2"/>
    <row r="2762" customFormat="1" ht="16" customHeight="1" x14ac:dyDescent="0.2"/>
    <row r="2763" customFormat="1" ht="16" customHeight="1" x14ac:dyDescent="0.2"/>
    <row r="2764" customFormat="1" ht="16" customHeight="1" x14ac:dyDescent="0.2"/>
    <row r="2765" customFormat="1" ht="16" customHeight="1" x14ac:dyDescent="0.2"/>
    <row r="2766" customFormat="1" ht="16" customHeight="1" x14ac:dyDescent="0.2"/>
    <row r="2767" customFormat="1" ht="16" customHeight="1" x14ac:dyDescent="0.2"/>
    <row r="2768" customFormat="1" ht="16" customHeight="1" x14ac:dyDescent="0.2"/>
    <row r="2769" customFormat="1" ht="16" customHeight="1" x14ac:dyDescent="0.2"/>
    <row r="2770" customFormat="1" ht="16" customHeight="1" x14ac:dyDescent="0.2"/>
    <row r="2771" customFormat="1" ht="16" customHeight="1" x14ac:dyDescent="0.2"/>
    <row r="2772" customFormat="1" ht="16" customHeight="1" x14ac:dyDescent="0.2"/>
    <row r="2773" customFormat="1" ht="16" customHeight="1" x14ac:dyDescent="0.2"/>
    <row r="2774" customFormat="1" ht="16" customHeight="1" x14ac:dyDescent="0.2"/>
    <row r="2775" customFormat="1" ht="16" customHeight="1" x14ac:dyDescent="0.2"/>
    <row r="2776" customFormat="1" ht="16" customHeight="1" x14ac:dyDescent="0.2"/>
    <row r="2777" customFormat="1" ht="16" customHeight="1" x14ac:dyDescent="0.2"/>
    <row r="2778" customFormat="1" ht="16" customHeight="1" x14ac:dyDescent="0.2"/>
    <row r="2779" customFormat="1" ht="16" customHeight="1" x14ac:dyDescent="0.2"/>
    <row r="2780" customFormat="1" ht="16" customHeight="1" x14ac:dyDescent="0.2"/>
    <row r="2781" customFormat="1" ht="16" customHeight="1" x14ac:dyDescent="0.2"/>
    <row r="2782" customFormat="1" ht="16" customHeight="1" x14ac:dyDescent="0.2"/>
    <row r="2783" customFormat="1" ht="16" customHeight="1" x14ac:dyDescent="0.2"/>
    <row r="2784" customFormat="1" ht="16" customHeight="1" x14ac:dyDescent="0.2"/>
    <row r="2785" customFormat="1" ht="16" customHeight="1" x14ac:dyDescent="0.2"/>
    <row r="2786" customFormat="1" ht="16" customHeight="1" x14ac:dyDescent="0.2"/>
    <row r="2787" customFormat="1" ht="16" customHeight="1" x14ac:dyDescent="0.2"/>
    <row r="2788" customFormat="1" ht="16" customHeight="1" x14ac:dyDescent="0.2"/>
    <row r="2789" customFormat="1" ht="16" customHeight="1" x14ac:dyDescent="0.2"/>
    <row r="2790" customFormat="1" ht="16" customHeight="1" x14ac:dyDescent="0.2"/>
    <row r="2791" customFormat="1" ht="16" customHeight="1" x14ac:dyDescent="0.2"/>
    <row r="2792" customFormat="1" ht="16" customHeight="1" x14ac:dyDescent="0.2"/>
    <row r="2793" customFormat="1" ht="16" customHeight="1" x14ac:dyDescent="0.2"/>
    <row r="2794" customFormat="1" ht="16" customHeight="1" x14ac:dyDescent="0.2"/>
    <row r="2795" customFormat="1" ht="16" customHeight="1" x14ac:dyDescent="0.2"/>
    <row r="2796" customFormat="1" ht="16" customHeight="1" x14ac:dyDescent="0.2"/>
    <row r="2797" customFormat="1" ht="16" customHeight="1" x14ac:dyDescent="0.2"/>
    <row r="2798" customFormat="1" ht="16" customHeight="1" x14ac:dyDescent="0.2"/>
    <row r="2799" customFormat="1" ht="16" customHeight="1" x14ac:dyDescent="0.2"/>
    <row r="2800" customFormat="1" ht="16" customHeight="1" x14ac:dyDescent="0.2"/>
    <row r="2801" customFormat="1" ht="16" customHeight="1" x14ac:dyDescent="0.2"/>
    <row r="2802" customFormat="1" ht="16" customHeight="1" x14ac:dyDescent="0.2"/>
    <row r="2803" customFormat="1" ht="16" customHeight="1" x14ac:dyDescent="0.2"/>
    <row r="2804" customFormat="1" ht="16" customHeight="1" x14ac:dyDescent="0.2"/>
    <row r="2805" customFormat="1" ht="16" customHeight="1" x14ac:dyDescent="0.2"/>
    <row r="2806" customFormat="1" ht="16" customHeight="1" x14ac:dyDescent="0.2"/>
    <row r="2807" customFormat="1" ht="16" customHeight="1" x14ac:dyDescent="0.2"/>
    <row r="2808" customFormat="1" ht="16" customHeight="1" x14ac:dyDescent="0.2"/>
    <row r="2809" customFormat="1" ht="16" customHeight="1" x14ac:dyDescent="0.2"/>
    <row r="2810" customFormat="1" ht="16" customHeight="1" x14ac:dyDescent="0.2"/>
    <row r="2811" customFormat="1" ht="16" customHeight="1" x14ac:dyDescent="0.2"/>
    <row r="2812" customFormat="1" ht="16" customHeight="1" x14ac:dyDescent="0.2"/>
    <row r="2813" customFormat="1" ht="16" customHeight="1" x14ac:dyDescent="0.2"/>
    <row r="2814" customFormat="1" ht="16" customHeight="1" x14ac:dyDescent="0.2"/>
    <row r="2815" customFormat="1" ht="16" customHeight="1" x14ac:dyDescent="0.2"/>
    <row r="2816" customFormat="1" ht="16" customHeight="1" x14ac:dyDescent="0.2"/>
    <row r="2817" customFormat="1" ht="16" customHeight="1" x14ac:dyDescent="0.2"/>
    <row r="2818" customFormat="1" ht="16" customHeight="1" x14ac:dyDescent="0.2"/>
    <row r="2819" customFormat="1" ht="16" customHeight="1" x14ac:dyDescent="0.2"/>
    <row r="2820" customFormat="1" ht="16" customHeight="1" x14ac:dyDescent="0.2"/>
    <row r="2821" customFormat="1" ht="16" customHeight="1" x14ac:dyDescent="0.2"/>
    <row r="2822" customFormat="1" ht="16" customHeight="1" x14ac:dyDescent="0.2"/>
    <row r="2823" customFormat="1" ht="16" customHeight="1" x14ac:dyDescent="0.2"/>
    <row r="2824" customFormat="1" ht="16" customHeight="1" x14ac:dyDescent="0.2"/>
    <row r="2825" customFormat="1" ht="16" customHeight="1" x14ac:dyDescent="0.2"/>
    <row r="2826" customFormat="1" ht="16" customHeight="1" x14ac:dyDescent="0.2"/>
    <row r="2827" customFormat="1" ht="16" customHeight="1" x14ac:dyDescent="0.2"/>
    <row r="2828" customFormat="1" ht="16" customHeight="1" x14ac:dyDescent="0.2"/>
    <row r="2829" customFormat="1" ht="16" customHeight="1" x14ac:dyDescent="0.2"/>
    <row r="2830" customFormat="1" ht="16" customHeight="1" x14ac:dyDescent="0.2"/>
    <row r="2831" customFormat="1" ht="16" customHeight="1" x14ac:dyDescent="0.2"/>
    <row r="2832" customFormat="1" ht="16" customHeight="1" x14ac:dyDescent="0.2"/>
    <row r="2833" customFormat="1" ht="16" customHeight="1" x14ac:dyDescent="0.2"/>
    <row r="2834" customFormat="1" ht="16" customHeight="1" x14ac:dyDescent="0.2"/>
    <row r="2835" customFormat="1" ht="16" customHeight="1" x14ac:dyDescent="0.2"/>
    <row r="2836" customFormat="1" ht="16" customHeight="1" x14ac:dyDescent="0.2"/>
    <row r="2837" customFormat="1" ht="16" customHeight="1" x14ac:dyDescent="0.2"/>
    <row r="2838" customFormat="1" ht="16" customHeight="1" x14ac:dyDescent="0.2"/>
    <row r="2839" customFormat="1" ht="16" customHeight="1" x14ac:dyDescent="0.2"/>
    <row r="2840" customFormat="1" ht="16" customHeight="1" x14ac:dyDescent="0.2"/>
    <row r="2841" customFormat="1" ht="16" customHeight="1" x14ac:dyDescent="0.2"/>
    <row r="2842" customFormat="1" ht="16" customHeight="1" x14ac:dyDescent="0.2"/>
    <row r="2843" customFormat="1" ht="16" customHeight="1" x14ac:dyDescent="0.2"/>
    <row r="2844" customFormat="1" ht="16" customHeight="1" x14ac:dyDescent="0.2"/>
    <row r="2845" customFormat="1" ht="16" customHeight="1" x14ac:dyDescent="0.2"/>
    <row r="2846" customFormat="1" ht="16" customHeight="1" x14ac:dyDescent="0.2"/>
    <row r="2847" customFormat="1" ht="16" customHeight="1" x14ac:dyDescent="0.2"/>
    <row r="2848" customFormat="1" ht="16" customHeight="1" x14ac:dyDescent="0.2"/>
    <row r="2849" customFormat="1" ht="16" customHeight="1" x14ac:dyDescent="0.2"/>
    <row r="2850" customFormat="1" ht="16" customHeight="1" x14ac:dyDescent="0.2"/>
    <row r="2851" customFormat="1" ht="16" customHeight="1" x14ac:dyDescent="0.2"/>
    <row r="2852" customFormat="1" ht="16" customHeight="1" x14ac:dyDescent="0.2"/>
    <row r="2853" customFormat="1" ht="16" customHeight="1" x14ac:dyDescent="0.2"/>
    <row r="2854" customFormat="1" ht="16" customHeight="1" x14ac:dyDescent="0.2"/>
    <row r="2855" customFormat="1" ht="16" customHeight="1" x14ac:dyDescent="0.2"/>
    <row r="2856" customFormat="1" ht="16" customHeight="1" x14ac:dyDescent="0.2"/>
    <row r="2857" customFormat="1" ht="16" customHeight="1" x14ac:dyDescent="0.2"/>
    <row r="2858" customFormat="1" ht="16" customHeight="1" x14ac:dyDescent="0.2"/>
    <row r="2859" customFormat="1" ht="16" customHeight="1" x14ac:dyDescent="0.2"/>
    <row r="2860" customFormat="1" ht="16" customHeight="1" x14ac:dyDescent="0.2"/>
    <row r="2861" customFormat="1" ht="16" customHeight="1" x14ac:dyDescent="0.2"/>
    <row r="2862" customFormat="1" ht="16" customHeight="1" x14ac:dyDescent="0.2"/>
    <row r="2863" customFormat="1" ht="16" customHeight="1" x14ac:dyDescent="0.2"/>
    <row r="2864" customFormat="1" ht="16" customHeight="1" x14ac:dyDescent="0.2"/>
    <row r="2865" customFormat="1" ht="16" customHeight="1" x14ac:dyDescent="0.2"/>
    <row r="2866" customFormat="1" ht="16" customHeight="1" x14ac:dyDescent="0.2"/>
    <row r="2867" customFormat="1" ht="16" customHeight="1" x14ac:dyDescent="0.2"/>
    <row r="2868" customFormat="1" ht="16" customHeight="1" x14ac:dyDescent="0.2"/>
    <row r="2869" customFormat="1" ht="16" customHeight="1" x14ac:dyDescent="0.2"/>
    <row r="2870" customFormat="1" ht="16" customHeight="1" x14ac:dyDescent="0.2"/>
    <row r="2871" customFormat="1" ht="16" customHeight="1" x14ac:dyDescent="0.2"/>
    <row r="2872" customFormat="1" ht="16" customHeight="1" x14ac:dyDescent="0.2"/>
    <row r="2873" customFormat="1" ht="16" customHeight="1" x14ac:dyDescent="0.2"/>
    <row r="2874" customFormat="1" ht="16" customHeight="1" x14ac:dyDescent="0.2"/>
    <row r="2875" customFormat="1" ht="16" customHeight="1" x14ac:dyDescent="0.2"/>
    <row r="2876" customFormat="1" ht="16" customHeight="1" x14ac:dyDescent="0.2"/>
    <row r="2877" customFormat="1" ht="16" customHeight="1" x14ac:dyDescent="0.2"/>
    <row r="2878" customFormat="1" ht="16" customHeight="1" x14ac:dyDescent="0.2"/>
    <row r="2879" customFormat="1" ht="16" customHeight="1" x14ac:dyDescent="0.2"/>
    <row r="2880" customFormat="1" ht="16" customHeight="1" x14ac:dyDescent="0.2"/>
    <row r="2881" customFormat="1" ht="16" customHeight="1" x14ac:dyDescent="0.2"/>
    <row r="2882" customFormat="1" ht="16" customHeight="1" x14ac:dyDescent="0.2"/>
    <row r="2883" customFormat="1" ht="16" customHeight="1" x14ac:dyDescent="0.2"/>
    <row r="2884" customFormat="1" ht="16" customHeight="1" x14ac:dyDescent="0.2"/>
    <row r="2885" customFormat="1" ht="16" customHeight="1" x14ac:dyDescent="0.2"/>
    <row r="2886" customFormat="1" ht="16" customHeight="1" x14ac:dyDescent="0.2"/>
    <row r="2887" customFormat="1" ht="16" customHeight="1" x14ac:dyDescent="0.2"/>
    <row r="2888" customFormat="1" ht="16" customHeight="1" x14ac:dyDescent="0.2"/>
    <row r="2889" customFormat="1" ht="16" customHeight="1" x14ac:dyDescent="0.2"/>
    <row r="2890" customFormat="1" ht="16" customHeight="1" x14ac:dyDescent="0.2"/>
    <row r="2891" customFormat="1" ht="16" customHeight="1" x14ac:dyDescent="0.2"/>
    <row r="2892" customFormat="1" ht="16" customHeight="1" x14ac:dyDescent="0.2"/>
    <row r="2893" customFormat="1" ht="16" customHeight="1" x14ac:dyDescent="0.2"/>
    <row r="2894" customFormat="1" ht="16" customHeight="1" x14ac:dyDescent="0.2"/>
    <row r="2895" customFormat="1" ht="16" customHeight="1" x14ac:dyDescent="0.2"/>
    <row r="2896" customFormat="1" ht="16" customHeight="1" x14ac:dyDescent="0.2"/>
    <row r="2897" customFormat="1" ht="16" customHeight="1" x14ac:dyDescent="0.2"/>
    <row r="2898" customFormat="1" ht="16" customHeight="1" x14ac:dyDescent="0.2"/>
    <row r="2899" customFormat="1" ht="16" customHeight="1" x14ac:dyDescent="0.2"/>
    <row r="2900" customFormat="1" ht="16" customHeight="1" x14ac:dyDescent="0.2"/>
    <row r="2901" customFormat="1" ht="16" customHeight="1" x14ac:dyDescent="0.2"/>
    <row r="2902" customFormat="1" ht="16" customHeight="1" x14ac:dyDescent="0.2"/>
    <row r="2903" customFormat="1" ht="16" customHeight="1" x14ac:dyDescent="0.2"/>
    <row r="2904" customFormat="1" ht="16" customHeight="1" x14ac:dyDescent="0.2"/>
    <row r="2905" customFormat="1" ht="16" customHeight="1" x14ac:dyDescent="0.2"/>
    <row r="2906" customFormat="1" ht="16" customHeight="1" x14ac:dyDescent="0.2"/>
    <row r="2907" customFormat="1" ht="16" customHeight="1" x14ac:dyDescent="0.2"/>
    <row r="2908" customFormat="1" ht="16" customHeight="1" x14ac:dyDescent="0.2"/>
    <row r="2909" customFormat="1" ht="16" customHeight="1" x14ac:dyDescent="0.2"/>
    <row r="2910" customFormat="1" ht="16" customHeight="1" x14ac:dyDescent="0.2"/>
    <row r="2911" customFormat="1" ht="16" customHeight="1" x14ac:dyDescent="0.2"/>
    <row r="2912" customFormat="1" ht="16" customHeight="1" x14ac:dyDescent="0.2"/>
    <row r="2913" customFormat="1" ht="16" customHeight="1" x14ac:dyDescent="0.2"/>
    <row r="2914" customFormat="1" ht="16" customHeight="1" x14ac:dyDescent="0.2"/>
    <row r="2915" customFormat="1" ht="16" customHeight="1" x14ac:dyDescent="0.2"/>
    <row r="2916" customFormat="1" ht="16" customHeight="1" x14ac:dyDescent="0.2"/>
    <row r="2917" customFormat="1" ht="16" customHeight="1" x14ac:dyDescent="0.2"/>
    <row r="2918" customFormat="1" ht="16" customHeight="1" x14ac:dyDescent="0.2"/>
    <row r="2919" customFormat="1" ht="16" customHeight="1" x14ac:dyDescent="0.2"/>
    <row r="2920" customFormat="1" ht="16" customHeight="1" x14ac:dyDescent="0.2"/>
    <row r="2921" customFormat="1" ht="16" customHeight="1" x14ac:dyDescent="0.2"/>
    <row r="2922" customFormat="1" ht="16" customHeight="1" x14ac:dyDescent="0.2"/>
    <row r="2923" customFormat="1" ht="16" customHeight="1" x14ac:dyDescent="0.2"/>
    <row r="2924" customFormat="1" ht="16" customHeight="1" x14ac:dyDescent="0.2"/>
    <row r="2925" customFormat="1" ht="16" customHeight="1" x14ac:dyDescent="0.2"/>
    <row r="2926" customFormat="1" ht="16" customHeight="1" x14ac:dyDescent="0.2"/>
    <row r="2927" customFormat="1" ht="16" customHeight="1" x14ac:dyDescent="0.2"/>
    <row r="2928" customFormat="1" ht="16" customHeight="1" x14ac:dyDescent="0.2"/>
    <row r="2929" customFormat="1" ht="16" customHeight="1" x14ac:dyDescent="0.2"/>
    <row r="2930" customFormat="1" ht="16" customHeight="1" x14ac:dyDescent="0.2"/>
    <row r="2931" customFormat="1" ht="16" customHeight="1" x14ac:dyDescent="0.2"/>
    <row r="2932" customFormat="1" ht="16" customHeight="1" x14ac:dyDescent="0.2"/>
    <row r="2933" customFormat="1" ht="16" customHeight="1" x14ac:dyDescent="0.2"/>
    <row r="2934" customFormat="1" ht="16" customHeight="1" x14ac:dyDescent="0.2"/>
    <row r="2935" customFormat="1" ht="16" customHeight="1" x14ac:dyDescent="0.2"/>
    <row r="2936" customFormat="1" ht="16" customHeight="1" x14ac:dyDescent="0.2"/>
    <row r="2937" customFormat="1" ht="16" customHeight="1" x14ac:dyDescent="0.2"/>
    <row r="2938" customFormat="1" ht="16" customHeight="1" x14ac:dyDescent="0.2"/>
    <row r="2939" customFormat="1" ht="16" customHeight="1" x14ac:dyDescent="0.2"/>
    <row r="2940" customFormat="1" ht="16" customHeight="1" x14ac:dyDescent="0.2"/>
    <row r="2941" customFormat="1" ht="16" customHeight="1" x14ac:dyDescent="0.2"/>
    <row r="2942" customFormat="1" ht="16" customHeight="1" x14ac:dyDescent="0.2"/>
    <row r="2943" customFormat="1" ht="16" customHeight="1" x14ac:dyDescent="0.2"/>
    <row r="2944" customFormat="1" ht="16" customHeight="1" x14ac:dyDescent="0.2"/>
    <row r="2945" customFormat="1" ht="16" customHeight="1" x14ac:dyDescent="0.2"/>
    <row r="2946" customFormat="1" ht="16" customHeight="1" x14ac:dyDescent="0.2"/>
    <row r="2947" customFormat="1" ht="16" customHeight="1" x14ac:dyDescent="0.2"/>
    <row r="2948" customFormat="1" ht="16" customHeight="1" x14ac:dyDescent="0.2"/>
    <row r="2949" customFormat="1" ht="16" customHeight="1" x14ac:dyDescent="0.2"/>
    <row r="2950" customFormat="1" ht="16" customHeight="1" x14ac:dyDescent="0.2"/>
    <row r="2951" customFormat="1" ht="16" customHeight="1" x14ac:dyDescent="0.2"/>
    <row r="2952" customFormat="1" ht="16" customHeight="1" x14ac:dyDescent="0.2"/>
    <row r="2953" customFormat="1" ht="16" customHeight="1" x14ac:dyDescent="0.2"/>
    <row r="2954" customFormat="1" ht="16" customHeight="1" x14ac:dyDescent="0.2"/>
    <row r="2955" customFormat="1" ht="16" customHeight="1" x14ac:dyDescent="0.2"/>
    <row r="2956" customFormat="1" ht="16" customHeight="1" x14ac:dyDescent="0.2"/>
    <row r="2957" customFormat="1" ht="16" customHeight="1" x14ac:dyDescent="0.2"/>
    <row r="2958" customFormat="1" ht="16" customHeight="1" x14ac:dyDescent="0.2"/>
    <row r="2959" customFormat="1" ht="16" customHeight="1" x14ac:dyDescent="0.2"/>
    <row r="2960" customFormat="1" ht="16" customHeight="1" x14ac:dyDescent="0.2"/>
    <row r="2961" customFormat="1" ht="16" customHeight="1" x14ac:dyDescent="0.2"/>
    <row r="2962" customFormat="1" ht="16" customHeight="1" x14ac:dyDescent="0.2"/>
    <row r="2963" customFormat="1" ht="16" customHeight="1" x14ac:dyDescent="0.2"/>
    <row r="2964" customFormat="1" ht="16" customHeight="1" x14ac:dyDescent="0.2"/>
    <row r="2965" customFormat="1" ht="16" customHeight="1" x14ac:dyDescent="0.2"/>
    <row r="2966" customFormat="1" ht="16" customHeight="1" x14ac:dyDescent="0.2"/>
    <row r="2967" customFormat="1" ht="16" customHeight="1" x14ac:dyDescent="0.2"/>
    <row r="2968" customFormat="1" ht="16" customHeight="1" x14ac:dyDescent="0.2"/>
    <row r="2969" customFormat="1" ht="16" customHeight="1" x14ac:dyDescent="0.2"/>
    <row r="2970" customFormat="1" ht="16" customHeight="1" x14ac:dyDescent="0.2"/>
    <row r="2971" customFormat="1" ht="16" customHeight="1" x14ac:dyDescent="0.2"/>
    <row r="2972" customFormat="1" ht="16" customHeight="1" x14ac:dyDescent="0.2"/>
    <row r="2973" customFormat="1" ht="16" customHeight="1" x14ac:dyDescent="0.2"/>
    <row r="2974" customFormat="1" ht="16" customHeight="1" x14ac:dyDescent="0.2"/>
    <row r="2975" customFormat="1" ht="16" customHeight="1" x14ac:dyDescent="0.2"/>
    <row r="2976" customFormat="1" ht="16" customHeight="1" x14ac:dyDescent="0.2"/>
    <row r="2977" customFormat="1" ht="16" customHeight="1" x14ac:dyDescent="0.2"/>
    <row r="2978" customFormat="1" ht="16" customHeight="1" x14ac:dyDescent="0.2"/>
    <row r="2979" customFormat="1" ht="16" customHeight="1" x14ac:dyDescent="0.2"/>
    <row r="2980" customFormat="1" ht="16" customHeight="1" x14ac:dyDescent="0.2"/>
    <row r="2981" customFormat="1" ht="16" customHeight="1" x14ac:dyDescent="0.2"/>
    <row r="2982" customFormat="1" ht="16" customHeight="1" x14ac:dyDescent="0.2"/>
    <row r="2983" customFormat="1" ht="16" customHeight="1" x14ac:dyDescent="0.2"/>
    <row r="2984" customFormat="1" ht="16" customHeight="1" x14ac:dyDescent="0.2"/>
    <row r="2985" customFormat="1" ht="16" customHeight="1" x14ac:dyDescent="0.2"/>
    <row r="2986" customFormat="1" ht="16" customHeight="1" x14ac:dyDescent="0.2"/>
    <row r="2987" customFormat="1" ht="16" customHeight="1" x14ac:dyDescent="0.2"/>
    <row r="2988" customFormat="1" ht="16" customHeight="1" x14ac:dyDescent="0.2"/>
    <row r="2989" customFormat="1" ht="16" customHeight="1" x14ac:dyDescent="0.2"/>
    <row r="2990" customFormat="1" ht="16" customHeight="1" x14ac:dyDescent="0.2"/>
    <row r="2991" customFormat="1" ht="16" customHeight="1" x14ac:dyDescent="0.2"/>
    <row r="2992" customFormat="1" ht="16" customHeight="1" x14ac:dyDescent="0.2"/>
    <row r="2993" customFormat="1" ht="16" customHeight="1" x14ac:dyDescent="0.2"/>
    <row r="2994" customFormat="1" ht="16" customHeight="1" x14ac:dyDescent="0.2"/>
    <row r="2995" customFormat="1" ht="16" customHeight="1" x14ac:dyDescent="0.2"/>
    <row r="2996" customFormat="1" ht="16" customHeight="1" x14ac:dyDescent="0.2"/>
    <row r="2997" customFormat="1" ht="16" customHeight="1" x14ac:dyDescent="0.2"/>
    <row r="2998" customFormat="1" ht="16" customHeight="1" x14ac:dyDescent="0.2"/>
    <row r="2999" customFormat="1" ht="16" customHeight="1" x14ac:dyDescent="0.2"/>
    <row r="3000" customFormat="1" ht="16" customHeight="1" x14ac:dyDescent="0.2"/>
    <row r="3001" customFormat="1" ht="16" customHeight="1" x14ac:dyDescent="0.2"/>
    <row r="3002" customFormat="1" ht="16" customHeight="1" x14ac:dyDescent="0.2"/>
    <row r="3003" customFormat="1" ht="16" customHeight="1" x14ac:dyDescent="0.2"/>
    <row r="3004" customFormat="1" ht="16" customHeight="1" x14ac:dyDescent="0.2"/>
    <row r="3005" customFormat="1" ht="16" customHeight="1" x14ac:dyDescent="0.2"/>
    <row r="3006" customFormat="1" ht="16" customHeight="1" x14ac:dyDescent="0.2"/>
    <row r="3007" customFormat="1" ht="16" customHeight="1" x14ac:dyDescent="0.2"/>
    <row r="3008" customFormat="1" ht="16" customHeight="1" x14ac:dyDescent="0.2"/>
    <row r="3009" customFormat="1" ht="16" customHeight="1" x14ac:dyDescent="0.2"/>
    <row r="3010" customFormat="1" ht="16" customHeight="1" x14ac:dyDescent="0.2"/>
    <row r="3011" customFormat="1" ht="16" customHeight="1" x14ac:dyDescent="0.2"/>
    <row r="3012" customFormat="1" ht="16" customHeight="1" x14ac:dyDescent="0.2"/>
    <row r="3013" customFormat="1" ht="16" customHeight="1" x14ac:dyDescent="0.2"/>
    <row r="3014" customFormat="1" ht="16" customHeight="1" x14ac:dyDescent="0.2"/>
    <row r="3015" customFormat="1" ht="16" customHeight="1" x14ac:dyDescent="0.2"/>
    <row r="3016" customFormat="1" ht="16" customHeight="1" x14ac:dyDescent="0.2"/>
    <row r="3017" customFormat="1" ht="16" customHeight="1" x14ac:dyDescent="0.2"/>
    <row r="3018" customFormat="1" ht="16" customHeight="1" x14ac:dyDescent="0.2"/>
    <row r="3019" customFormat="1" ht="16" customHeight="1" x14ac:dyDescent="0.2"/>
    <row r="3020" customFormat="1" ht="16" customHeight="1" x14ac:dyDescent="0.2"/>
    <row r="3021" customFormat="1" ht="16" customHeight="1" x14ac:dyDescent="0.2"/>
    <row r="3022" customFormat="1" ht="16" customHeight="1" x14ac:dyDescent="0.2"/>
    <row r="3023" customFormat="1" ht="16" customHeight="1" x14ac:dyDescent="0.2"/>
    <row r="3024" customFormat="1" ht="16" customHeight="1" x14ac:dyDescent="0.2"/>
    <row r="3025" customFormat="1" ht="16" customHeight="1" x14ac:dyDescent="0.2"/>
    <row r="3026" customFormat="1" ht="16" customHeight="1" x14ac:dyDescent="0.2"/>
    <row r="3027" customFormat="1" ht="16" customHeight="1" x14ac:dyDescent="0.2"/>
    <row r="3028" customFormat="1" ht="16" customHeight="1" x14ac:dyDescent="0.2"/>
    <row r="3029" customFormat="1" ht="16" customHeight="1" x14ac:dyDescent="0.2"/>
    <row r="3030" customFormat="1" ht="16" customHeight="1" x14ac:dyDescent="0.2"/>
    <row r="3031" customFormat="1" ht="16" customHeight="1" x14ac:dyDescent="0.2"/>
    <row r="3032" customFormat="1" ht="16" customHeight="1" x14ac:dyDescent="0.2"/>
    <row r="3033" customFormat="1" ht="16" customHeight="1" x14ac:dyDescent="0.2"/>
    <row r="3034" customFormat="1" ht="16" customHeight="1" x14ac:dyDescent="0.2"/>
    <row r="3035" customFormat="1" ht="16" customHeight="1" x14ac:dyDescent="0.2"/>
    <row r="3036" customFormat="1" ht="16" customHeight="1" x14ac:dyDescent="0.2"/>
    <row r="3037" customFormat="1" ht="16" customHeight="1" x14ac:dyDescent="0.2"/>
    <row r="3038" customFormat="1" ht="16" customHeight="1" x14ac:dyDescent="0.2"/>
    <row r="3039" customFormat="1" ht="16" customHeight="1" x14ac:dyDescent="0.2"/>
    <row r="3040" customFormat="1" ht="16" customHeight="1" x14ac:dyDescent="0.2"/>
    <row r="3041" customFormat="1" ht="16" customHeight="1" x14ac:dyDescent="0.2"/>
    <row r="3042" customFormat="1" ht="16" customHeight="1" x14ac:dyDescent="0.2"/>
    <row r="3043" customFormat="1" ht="16" customHeight="1" x14ac:dyDescent="0.2"/>
    <row r="3044" customFormat="1" ht="16" customHeight="1" x14ac:dyDescent="0.2"/>
    <row r="3045" customFormat="1" ht="16" customHeight="1" x14ac:dyDescent="0.2"/>
    <row r="3046" customFormat="1" ht="16" customHeight="1" x14ac:dyDescent="0.2"/>
    <row r="3047" customFormat="1" ht="16" customHeight="1" x14ac:dyDescent="0.2"/>
    <row r="3048" customFormat="1" ht="16" customHeight="1" x14ac:dyDescent="0.2"/>
    <row r="3049" customFormat="1" ht="16" customHeight="1" x14ac:dyDescent="0.2"/>
    <row r="3050" customFormat="1" ht="16" customHeight="1" x14ac:dyDescent="0.2"/>
    <row r="3051" customFormat="1" ht="16" customHeight="1" x14ac:dyDescent="0.2"/>
    <row r="3052" customFormat="1" ht="16" customHeight="1" x14ac:dyDescent="0.2"/>
    <row r="3053" customFormat="1" ht="16" customHeight="1" x14ac:dyDescent="0.2"/>
    <row r="3054" customFormat="1" ht="16" customHeight="1" x14ac:dyDescent="0.2"/>
    <row r="3055" customFormat="1" ht="16" customHeight="1" x14ac:dyDescent="0.2"/>
    <row r="3056" customFormat="1" ht="16" customHeight="1" x14ac:dyDescent="0.2"/>
    <row r="3057" customFormat="1" ht="16" customHeight="1" x14ac:dyDescent="0.2"/>
    <row r="3058" customFormat="1" ht="16" customHeight="1" x14ac:dyDescent="0.2"/>
    <row r="3059" customFormat="1" ht="16" customHeight="1" x14ac:dyDescent="0.2"/>
    <row r="3060" customFormat="1" ht="16" customHeight="1" x14ac:dyDescent="0.2"/>
    <row r="3061" customFormat="1" ht="16" customHeight="1" x14ac:dyDescent="0.2"/>
    <row r="3062" customFormat="1" ht="16" customHeight="1" x14ac:dyDescent="0.2"/>
    <row r="3063" customFormat="1" ht="16" customHeight="1" x14ac:dyDescent="0.2"/>
    <row r="3064" customFormat="1" ht="16" customHeight="1" x14ac:dyDescent="0.2"/>
    <row r="3065" customFormat="1" ht="16" customHeight="1" x14ac:dyDescent="0.2"/>
    <row r="3066" customFormat="1" ht="16" customHeight="1" x14ac:dyDescent="0.2"/>
    <row r="3067" customFormat="1" ht="16" customHeight="1" x14ac:dyDescent="0.2"/>
    <row r="3068" customFormat="1" ht="16" customHeight="1" x14ac:dyDescent="0.2"/>
    <row r="3069" customFormat="1" ht="16" customHeight="1" x14ac:dyDescent="0.2"/>
    <row r="3070" customFormat="1" ht="16" customHeight="1" x14ac:dyDescent="0.2"/>
    <row r="3071" customFormat="1" ht="16" customHeight="1" x14ac:dyDescent="0.2"/>
    <row r="3072" customFormat="1" ht="16" customHeight="1" x14ac:dyDescent="0.2"/>
    <row r="3073" customFormat="1" ht="16" customHeight="1" x14ac:dyDescent="0.2"/>
    <row r="3074" customFormat="1" ht="16" customHeight="1" x14ac:dyDescent="0.2"/>
    <row r="3075" customFormat="1" ht="16" customHeight="1" x14ac:dyDescent="0.2"/>
    <row r="3076" customFormat="1" ht="16" customHeight="1" x14ac:dyDescent="0.2"/>
    <row r="3077" customFormat="1" ht="16" customHeight="1" x14ac:dyDescent="0.2"/>
    <row r="3078" customFormat="1" ht="16" customHeight="1" x14ac:dyDescent="0.2"/>
    <row r="3079" customFormat="1" ht="16" customHeight="1" x14ac:dyDescent="0.2"/>
    <row r="3080" customFormat="1" ht="16" customHeight="1" x14ac:dyDescent="0.2"/>
    <row r="3081" customFormat="1" ht="16" customHeight="1" x14ac:dyDescent="0.2"/>
    <row r="3082" customFormat="1" ht="16" customHeight="1" x14ac:dyDescent="0.2"/>
    <row r="3083" customFormat="1" ht="16" customHeight="1" x14ac:dyDescent="0.2"/>
    <row r="3084" customFormat="1" ht="16" customHeight="1" x14ac:dyDescent="0.2"/>
    <row r="3085" customFormat="1" ht="16" customHeight="1" x14ac:dyDescent="0.2"/>
    <row r="3086" customFormat="1" ht="16" customHeight="1" x14ac:dyDescent="0.2"/>
    <row r="3087" customFormat="1" ht="16" customHeight="1" x14ac:dyDescent="0.2"/>
    <row r="3088" customFormat="1" ht="16" customHeight="1" x14ac:dyDescent="0.2"/>
    <row r="3089" customFormat="1" ht="16" customHeight="1" x14ac:dyDescent="0.2"/>
    <row r="3090" customFormat="1" ht="16" customHeight="1" x14ac:dyDescent="0.2"/>
    <row r="3091" customFormat="1" ht="16" customHeight="1" x14ac:dyDescent="0.2"/>
    <row r="3092" customFormat="1" ht="16" customHeight="1" x14ac:dyDescent="0.2"/>
    <row r="3093" customFormat="1" ht="16" customHeight="1" x14ac:dyDescent="0.2"/>
    <row r="3094" customFormat="1" ht="16" customHeight="1" x14ac:dyDescent="0.2"/>
    <row r="3095" customFormat="1" ht="16" customHeight="1" x14ac:dyDescent="0.2"/>
    <row r="3096" customFormat="1" ht="16" customHeight="1" x14ac:dyDescent="0.2"/>
    <row r="3097" customFormat="1" ht="16" customHeight="1" x14ac:dyDescent="0.2"/>
    <row r="3098" customFormat="1" ht="16" customHeight="1" x14ac:dyDescent="0.2"/>
    <row r="3099" customFormat="1" ht="16" customHeight="1" x14ac:dyDescent="0.2"/>
    <row r="3100" customFormat="1" ht="16" customHeight="1" x14ac:dyDescent="0.2"/>
    <row r="3101" customFormat="1" ht="16" customHeight="1" x14ac:dyDescent="0.2"/>
    <row r="3102" customFormat="1" ht="16" customHeight="1" x14ac:dyDescent="0.2"/>
    <row r="3103" customFormat="1" ht="16" customHeight="1" x14ac:dyDescent="0.2"/>
    <row r="3104" customFormat="1" ht="16" customHeight="1" x14ac:dyDescent="0.2"/>
    <row r="3105" customFormat="1" ht="16" customHeight="1" x14ac:dyDescent="0.2"/>
    <row r="3106" customFormat="1" ht="16" customHeight="1" x14ac:dyDescent="0.2"/>
    <row r="3107" customFormat="1" ht="16" customHeight="1" x14ac:dyDescent="0.2"/>
    <row r="3108" customFormat="1" ht="16" customHeight="1" x14ac:dyDescent="0.2"/>
    <row r="3109" customFormat="1" ht="16" customHeight="1" x14ac:dyDescent="0.2"/>
    <row r="3110" customFormat="1" ht="16" customHeight="1" x14ac:dyDescent="0.2"/>
    <row r="3111" customFormat="1" ht="16" customHeight="1" x14ac:dyDescent="0.2"/>
    <row r="3112" customFormat="1" ht="16" customHeight="1" x14ac:dyDescent="0.2"/>
    <row r="3113" customFormat="1" ht="16" customHeight="1" x14ac:dyDescent="0.2"/>
    <row r="3114" customFormat="1" ht="16" customHeight="1" x14ac:dyDescent="0.2"/>
    <row r="3115" customFormat="1" ht="16" customHeight="1" x14ac:dyDescent="0.2"/>
    <row r="3116" customFormat="1" ht="16" customHeight="1" x14ac:dyDescent="0.2"/>
    <row r="3117" customFormat="1" ht="16" customHeight="1" x14ac:dyDescent="0.2"/>
    <row r="3118" customFormat="1" ht="16" customHeight="1" x14ac:dyDescent="0.2"/>
    <row r="3119" customFormat="1" ht="16" customHeight="1" x14ac:dyDescent="0.2"/>
    <row r="3120" customFormat="1" ht="16" customHeight="1" x14ac:dyDescent="0.2"/>
    <row r="3121" customFormat="1" ht="16" customHeight="1" x14ac:dyDescent="0.2"/>
    <row r="3122" customFormat="1" ht="16" customHeight="1" x14ac:dyDescent="0.2"/>
    <row r="3123" customFormat="1" ht="16" customHeight="1" x14ac:dyDescent="0.2"/>
    <row r="3124" customFormat="1" ht="16" customHeight="1" x14ac:dyDescent="0.2"/>
    <row r="3125" customFormat="1" ht="16" customHeight="1" x14ac:dyDescent="0.2"/>
    <row r="3126" customFormat="1" ht="16" customHeight="1" x14ac:dyDescent="0.2"/>
    <row r="3127" customFormat="1" ht="16" customHeight="1" x14ac:dyDescent="0.2"/>
    <row r="3128" customFormat="1" ht="16" customHeight="1" x14ac:dyDescent="0.2"/>
    <row r="3129" customFormat="1" ht="16" customHeight="1" x14ac:dyDescent="0.2"/>
    <row r="3130" customFormat="1" ht="16" customHeight="1" x14ac:dyDescent="0.2"/>
    <row r="3131" customFormat="1" ht="16" customHeight="1" x14ac:dyDescent="0.2"/>
    <row r="3132" customFormat="1" ht="16" customHeight="1" x14ac:dyDescent="0.2"/>
    <row r="3133" customFormat="1" ht="16" customHeight="1" x14ac:dyDescent="0.2"/>
    <row r="3134" customFormat="1" ht="16" customHeight="1" x14ac:dyDescent="0.2"/>
    <row r="3135" customFormat="1" ht="16" customHeight="1" x14ac:dyDescent="0.2"/>
    <row r="3136" customFormat="1" ht="16" customHeight="1" x14ac:dyDescent="0.2"/>
    <row r="3137" customFormat="1" ht="16" customHeight="1" x14ac:dyDescent="0.2"/>
    <row r="3138" customFormat="1" ht="16" customHeight="1" x14ac:dyDescent="0.2"/>
    <row r="3139" customFormat="1" ht="16" customHeight="1" x14ac:dyDescent="0.2"/>
    <row r="3140" customFormat="1" ht="16" customHeight="1" x14ac:dyDescent="0.2"/>
    <row r="3141" customFormat="1" ht="16" customHeight="1" x14ac:dyDescent="0.2"/>
    <row r="3142" customFormat="1" ht="16" customHeight="1" x14ac:dyDescent="0.2"/>
    <row r="3143" customFormat="1" ht="16" customHeight="1" x14ac:dyDescent="0.2"/>
    <row r="3144" customFormat="1" ht="16" customHeight="1" x14ac:dyDescent="0.2"/>
    <row r="3145" customFormat="1" ht="16" customHeight="1" x14ac:dyDescent="0.2"/>
    <row r="3146" customFormat="1" ht="16" customHeight="1" x14ac:dyDescent="0.2"/>
    <row r="3147" customFormat="1" ht="16" customHeight="1" x14ac:dyDescent="0.2"/>
    <row r="3148" customFormat="1" ht="16" customHeight="1" x14ac:dyDescent="0.2"/>
    <row r="3149" customFormat="1" ht="16" customHeight="1" x14ac:dyDescent="0.2"/>
    <row r="3150" customFormat="1" ht="16" customHeight="1" x14ac:dyDescent="0.2"/>
    <row r="3151" customFormat="1" ht="16" customHeight="1" x14ac:dyDescent="0.2"/>
    <row r="3152" customFormat="1" ht="16" customHeight="1" x14ac:dyDescent="0.2"/>
    <row r="3153" customFormat="1" ht="16" customHeight="1" x14ac:dyDescent="0.2"/>
    <row r="3154" customFormat="1" ht="16" customHeight="1" x14ac:dyDescent="0.2"/>
    <row r="3155" customFormat="1" ht="16" customHeight="1" x14ac:dyDescent="0.2"/>
    <row r="3156" customFormat="1" ht="16" customHeight="1" x14ac:dyDescent="0.2"/>
    <row r="3157" customFormat="1" ht="16" customHeight="1" x14ac:dyDescent="0.2"/>
    <row r="3158" customFormat="1" ht="16" customHeight="1" x14ac:dyDescent="0.2"/>
    <row r="3159" customFormat="1" ht="16" customHeight="1" x14ac:dyDescent="0.2"/>
    <row r="3160" customFormat="1" ht="16" customHeight="1" x14ac:dyDescent="0.2"/>
    <row r="3161" customFormat="1" ht="16" customHeight="1" x14ac:dyDescent="0.2"/>
    <row r="3162" customFormat="1" ht="16" customHeight="1" x14ac:dyDescent="0.2"/>
    <row r="3163" customFormat="1" ht="16" customHeight="1" x14ac:dyDescent="0.2"/>
    <row r="3164" customFormat="1" ht="16" customHeight="1" x14ac:dyDescent="0.2"/>
    <row r="3165" customFormat="1" ht="16" customHeight="1" x14ac:dyDescent="0.2"/>
    <row r="3166" customFormat="1" ht="16" customHeight="1" x14ac:dyDescent="0.2"/>
    <row r="3167" customFormat="1" ht="16" customHeight="1" x14ac:dyDescent="0.2"/>
    <row r="3168" customFormat="1" ht="16" customHeight="1" x14ac:dyDescent="0.2"/>
    <row r="3169" customFormat="1" ht="16" customHeight="1" x14ac:dyDescent="0.2"/>
    <row r="3170" customFormat="1" ht="16" customHeight="1" x14ac:dyDescent="0.2"/>
    <row r="3171" customFormat="1" ht="16" customHeight="1" x14ac:dyDescent="0.2"/>
    <row r="3172" customFormat="1" ht="16" customHeight="1" x14ac:dyDescent="0.2"/>
    <row r="3173" customFormat="1" ht="16" customHeight="1" x14ac:dyDescent="0.2"/>
    <row r="3174" customFormat="1" ht="16" customHeight="1" x14ac:dyDescent="0.2"/>
    <row r="3175" customFormat="1" ht="16" customHeight="1" x14ac:dyDescent="0.2"/>
    <row r="3176" customFormat="1" ht="16" customHeight="1" x14ac:dyDescent="0.2"/>
    <row r="3177" customFormat="1" ht="16" customHeight="1" x14ac:dyDescent="0.2"/>
    <row r="3178" customFormat="1" ht="16" customHeight="1" x14ac:dyDescent="0.2"/>
    <row r="3179" customFormat="1" ht="16" customHeight="1" x14ac:dyDescent="0.2"/>
    <row r="3180" customFormat="1" ht="16" customHeight="1" x14ac:dyDescent="0.2"/>
    <row r="3181" customFormat="1" ht="16" customHeight="1" x14ac:dyDescent="0.2"/>
    <row r="3182" customFormat="1" ht="16" customHeight="1" x14ac:dyDescent="0.2"/>
    <row r="3183" customFormat="1" ht="16" customHeight="1" x14ac:dyDescent="0.2"/>
    <row r="3184" customFormat="1" ht="16" customHeight="1" x14ac:dyDescent="0.2"/>
    <row r="3185" customFormat="1" ht="16" customHeight="1" x14ac:dyDescent="0.2"/>
    <row r="3186" customFormat="1" ht="16" customHeight="1" x14ac:dyDescent="0.2"/>
    <row r="3187" customFormat="1" ht="16" customHeight="1" x14ac:dyDescent="0.2"/>
    <row r="3188" customFormat="1" ht="16" customHeight="1" x14ac:dyDescent="0.2"/>
    <row r="3189" customFormat="1" ht="16" customHeight="1" x14ac:dyDescent="0.2"/>
    <row r="3190" customFormat="1" ht="16" customHeight="1" x14ac:dyDescent="0.2"/>
    <row r="3191" customFormat="1" ht="16" customHeight="1" x14ac:dyDescent="0.2"/>
    <row r="3192" customFormat="1" ht="16" customHeight="1" x14ac:dyDescent="0.2"/>
    <row r="3193" customFormat="1" ht="16" customHeight="1" x14ac:dyDescent="0.2"/>
    <row r="3194" customFormat="1" ht="16" customHeight="1" x14ac:dyDescent="0.2"/>
    <row r="3195" customFormat="1" ht="16" customHeight="1" x14ac:dyDescent="0.2"/>
    <row r="3196" customFormat="1" ht="16" customHeight="1" x14ac:dyDescent="0.2"/>
    <row r="3197" customFormat="1" ht="16" customHeight="1" x14ac:dyDescent="0.2"/>
    <row r="3198" customFormat="1" ht="16" customHeight="1" x14ac:dyDescent="0.2"/>
    <row r="3199" customFormat="1" ht="16" customHeight="1" x14ac:dyDescent="0.2"/>
    <row r="3200" customFormat="1" ht="16" customHeight="1" x14ac:dyDescent="0.2"/>
    <row r="3201" customFormat="1" ht="16" customHeight="1" x14ac:dyDescent="0.2"/>
    <row r="3202" customFormat="1" ht="16" customHeight="1" x14ac:dyDescent="0.2"/>
    <row r="3203" customFormat="1" ht="16" customHeight="1" x14ac:dyDescent="0.2"/>
    <row r="3204" customFormat="1" ht="16" customHeight="1" x14ac:dyDescent="0.2"/>
    <row r="3205" customFormat="1" ht="16" customHeight="1" x14ac:dyDescent="0.2"/>
    <row r="3206" customFormat="1" ht="16" customHeight="1" x14ac:dyDescent="0.2"/>
    <row r="3207" customFormat="1" ht="16" customHeight="1" x14ac:dyDescent="0.2"/>
    <row r="3208" customFormat="1" ht="16" customHeight="1" x14ac:dyDescent="0.2"/>
    <row r="3209" customFormat="1" ht="16" customHeight="1" x14ac:dyDescent="0.2"/>
    <row r="3210" customFormat="1" ht="16" customHeight="1" x14ac:dyDescent="0.2"/>
    <row r="3211" customFormat="1" ht="16" customHeight="1" x14ac:dyDescent="0.2"/>
    <row r="3212" customFormat="1" ht="16" customHeight="1" x14ac:dyDescent="0.2"/>
    <row r="3213" customFormat="1" ht="16" customHeight="1" x14ac:dyDescent="0.2"/>
    <row r="3214" customFormat="1" ht="16" customHeight="1" x14ac:dyDescent="0.2"/>
    <row r="3215" customFormat="1" ht="16" customHeight="1" x14ac:dyDescent="0.2"/>
    <row r="3216" customFormat="1" ht="16" customHeight="1" x14ac:dyDescent="0.2"/>
    <row r="3217" customFormat="1" ht="16" customHeight="1" x14ac:dyDescent="0.2"/>
    <row r="3218" customFormat="1" ht="16" customHeight="1" x14ac:dyDescent="0.2"/>
    <row r="3219" customFormat="1" ht="16" customHeight="1" x14ac:dyDescent="0.2"/>
    <row r="3220" customFormat="1" ht="16" customHeight="1" x14ac:dyDescent="0.2"/>
    <row r="3221" customFormat="1" ht="16" customHeight="1" x14ac:dyDescent="0.2"/>
    <row r="3222" customFormat="1" ht="16" customHeight="1" x14ac:dyDescent="0.2"/>
    <row r="3223" customFormat="1" ht="16" customHeight="1" x14ac:dyDescent="0.2"/>
    <row r="3224" customFormat="1" ht="16" customHeight="1" x14ac:dyDescent="0.2"/>
    <row r="3225" customFormat="1" ht="16" customHeight="1" x14ac:dyDescent="0.2"/>
    <row r="3226" customFormat="1" ht="16" customHeight="1" x14ac:dyDescent="0.2"/>
    <row r="3227" customFormat="1" ht="16" customHeight="1" x14ac:dyDescent="0.2"/>
    <row r="3228" customFormat="1" ht="16" customHeight="1" x14ac:dyDescent="0.2"/>
    <row r="3229" customFormat="1" ht="16" customHeight="1" x14ac:dyDescent="0.2"/>
    <row r="3230" customFormat="1" ht="16" customHeight="1" x14ac:dyDescent="0.2"/>
    <row r="3231" customFormat="1" ht="16" customHeight="1" x14ac:dyDescent="0.2"/>
    <row r="3232" customFormat="1" ht="16" customHeight="1" x14ac:dyDescent="0.2"/>
    <row r="3233" customFormat="1" ht="16" customHeight="1" x14ac:dyDescent="0.2"/>
    <row r="3234" customFormat="1" ht="16" customHeight="1" x14ac:dyDescent="0.2"/>
    <row r="3235" customFormat="1" ht="16" customHeight="1" x14ac:dyDescent="0.2"/>
    <row r="3236" customFormat="1" ht="16" customHeight="1" x14ac:dyDescent="0.2"/>
    <row r="3237" customFormat="1" ht="16" customHeight="1" x14ac:dyDescent="0.2"/>
    <row r="3238" customFormat="1" ht="16" customHeight="1" x14ac:dyDescent="0.2"/>
    <row r="3239" customFormat="1" ht="16" customHeight="1" x14ac:dyDescent="0.2"/>
    <row r="3240" customFormat="1" ht="16" customHeight="1" x14ac:dyDescent="0.2"/>
    <row r="3241" customFormat="1" ht="16" customHeight="1" x14ac:dyDescent="0.2"/>
    <row r="3242" customFormat="1" ht="16" customHeight="1" x14ac:dyDescent="0.2"/>
    <row r="3243" customFormat="1" ht="16" customHeight="1" x14ac:dyDescent="0.2"/>
    <row r="3244" customFormat="1" ht="16" customHeight="1" x14ac:dyDescent="0.2"/>
    <row r="3245" customFormat="1" ht="16" customHeight="1" x14ac:dyDescent="0.2"/>
    <row r="3246" customFormat="1" ht="16" customHeight="1" x14ac:dyDescent="0.2"/>
    <row r="3247" customFormat="1" ht="16" customHeight="1" x14ac:dyDescent="0.2"/>
    <row r="3248" customFormat="1" ht="16" customHeight="1" x14ac:dyDescent="0.2"/>
    <row r="3249" customFormat="1" ht="16" customHeight="1" x14ac:dyDescent="0.2"/>
    <row r="3250" customFormat="1" ht="16" customHeight="1" x14ac:dyDescent="0.2"/>
    <row r="3251" customFormat="1" ht="16" customHeight="1" x14ac:dyDescent="0.2"/>
    <row r="3252" customFormat="1" ht="16" customHeight="1" x14ac:dyDescent="0.2"/>
    <row r="3253" customFormat="1" ht="16" customHeight="1" x14ac:dyDescent="0.2"/>
    <row r="3254" customFormat="1" ht="16" customHeight="1" x14ac:dyDescent="0.2"/>
    <row r="3255" customFormat="1" ht="16" customHeight="1" x14ac:dyDescent="0.2"/>
    <row r="3256" customFormat="1" ht="16" customHeight="1" x14ac:dyDescent="0.2"/>
    <row r="3257" customFormat="1" ht="16" customHeight="1" x14ac:dyDescent="0.2"/>
    <row r="3258" customFormat="1" ht="16" customHeight="1" x14ac:dyDescent="0.2"/>
    <row r="3259" customFormat="1" ht="16" customHeight="1" x14ac:dyDescent="0.2"/>
    <row r="3260" customFormat="1" ht="16" customHeight="1" x14ac:dyDescent="0.2"/>
    <row r="3261" customFormat="1" ht="16" customHeight="1" x14ac:dyDescent="0.2"/>
    <row r="3262" customFormat="1" ht="16" customHeight="1" x14ac:dyDescent="0.2"/>
    <row r="3263" customFormat="1" ht="16" customHeight="1" x14ac:dyDescent="0.2"/>
    <row r="3264" customFormat="1" ht="16" customHeight="1" x14ac:dyDescent="0.2"/>
    <row r="3265" customFormat="1" ht="16" customHeight="1" x14ac:dyDescent="0.2"/>
    <row r="3266" customFormat="1" ht="16" customHeight="1" x14ac:dyDescent="0.2"/>
    <row r="3267" customFormat="1" ht="16" customHeight="1" x14ac:dyDescent="0.2"/>
    <row r="3268" customFormat="1" ht="16" customHeight="1" x14ac:dyDescent="0.2"/>
    <row r="3269" customFormat="1" ht="16" customHeight="1" x14ac:dyDescent="0.2"/>
    <row r="3270" customFormat="1" ht="16" customHeight="1" x14ac:dyDescent="0.2"/>
    <row r="3271" customFormat="1" ht="16" customHeight="1" x14ac:dyDescent="0.2"/>
    <row r="3272" customFormat="1" ht="16" customHeight="1" x14ac:dyDescent="0.2"/>
    <row r="3273" customFormat="1" ht="16" customHeight="1" x14ac:dyDescent="0.2"/>
    <row r="3274" customFormat="1" ht="16" customHeight="1" x14ac:dyDescent="0.2"/>
    <row r="3275" customFormat="1" ht="16" customHeight="1" x14ac:dyDescent="0.2"/>
    <row r="3276" customFormat="1" ht="16" customHeight="1" x14ac:dyDescent="0.2"/>
    <row r="3277" customFormat="1" ht="16" customHeight="1" x14ac:dyDescent="0.2"/>
    <row r="3278" customFormat="1" ht="16" customHeight="1" x14ac:dyDescent="0.2"/>
    <row r="3279" customFormat="1" ht="16" customHeight="1" x14ac:dyDescent="0.2"/>
    <row r="3280" customFormat="1" ht="16" customHeight="1" x14ac:dyDescent="0.2"/>
    <row r="3281" customFormat="1" ht="16" customHeight="1" x14ac:dyDescent="0.2"/>
    <row r="3282" customFormat="1" ht="16" customHeight="1" x14ac:dyDescent="0.2"/>
    <row r="3283" customFormat="1" ht="16" customHeight="1" x14ac:dyDescent="0.2"/>
    <row r="3284" customFormat="1" ht="16" customHeight="1" x14ac:dyDescent="0.2"/>
    <row r="3285" customFormat="1" ht="16" customHeight="1" x14ac:dyDescent="0.2"/>
    <row r="3286" customFormat="1" ht="16" customHeight="1" x14ac:dyDescent="0.2"/>
    <row r="3287" customFormat="1" ht="16" customHeight="1" x14ac:dyDescent="0.2"/>
    <row r="3288" customFormat="1" ht="16" customHeight="1" x14ac:dyDescent="0.2"/>
    <row r="3289" customFormat="1" ht="16" customHeight="1" x14ac:dyDescent="0.2"/>
    <row r="3290" customFormat="1" ht="16" customHeight="1" x14ac:dyDescent="0.2"/>
    <row r="3291" customFormat="1" ht="16" customHeight="1" x14ac:dyDescent="0.2"/>
    <row r="3292" customFormat="1" ht="16" customHeight="1" x14ac:dyDescent="0.2"/>
    <row r="3293" customFormat="1" ht="16" customHeight="1" x14ac:dyDescent="0.2"/>
    <row r="3294" customFormat="1" ht="16" customHeight="1" x14ac:dyDescent="0.2"/>
    <row r="3295" customFormat="1" ht="16" customHeight="1" x14ac:dyDescent="0.2"/>
    <row r="3296" customFormat="1" ht="16" customHeight="1" x14ac:dyDescent="0.2"/>
    <row r="3297" customFormat="1" ht="16" customHeight="1" x14ac:dyDescent="0.2"/>
    <row r="3298" customFormat="1" ht="16" customHeight="1" x14ac:dyDescent="0.2"/>
    <row r="3299" customFormat="1" ht="16" customHeight="1" x14ac:dyDescent="0.2"/>
    <row r="3300" customFormat="1" ht="16" customHeight="1" x14ac:dyDescent="0.2"/>
    <row r="3301" customFormat="1" ht="16" customHeight="1" x14ac:dyDescent="0.2"/>
    <row r="3302" customFormat="1" ht="16" customHeight="1" x14ac:dyDescent="0.2"/>
    <row r="3303" customFormat="1" ht="16" customHeight="1" x14ac:dyDescent="0.2"/>
    <row r="3304" customFormat="1" ht="16" customHeight="1" x14ac:dyDescent="0.2"/>
    <row r="3305" customFormat="1" ht="16" customHeight="1" x14ac:dyDescent="0.2"/>
    <row r="3306" customFormat="1" ht="16" customHeight="1" x14ac:dyDescent="0.2"/>
    <row r="3307" customFormat="1" ht="16" customHeight="1" x14ac:dyDescent="0.2"/>
    <row r="3308" customFormat="1" ht="16" customHeight="1" x14ac:dyDescent="0.2"/>
    <row r="3309" customFormat="1" ht="16" customHeight="1" x14ac:dyDescent="0.2"/>
    <row r="3310" customFormat="1" ht="16" customHeight="1" x14ac:dyDescent="0.2"/>
    <row r="3311" customFormat="1" ht="16" customHeight="1" x14ac:dyDescent="0.2"/>
    <row r="3312" customFormat="1" ht="16" customHeight="1" x14ac:dyDescent="0.2"/>
    <row r="3313" customFormat="1" ht="16" customHeight="1" x14ac:dyDescent="0.2"/>
    <row r="3314" customFormat="1" ht="16" customHeight="1" x14ac:dyDescent="0.2"/>
    <row r="3315" customFormat="1" ht="16" customHeight="1" x14ac:dyDescent="0.2"/>
    <row r="3316" customFormat="1" ht="16" customHeight="1" x14ac:dyDescent="0.2"/>
    <row r="3317" customFormat="1" ht="16" customHeight="1" x14ac:dyDescent="0.2"/>
    <row r="3318" customFormat="1" ht="16" customHeight="1" x14ac:dyDescent="0.2"/>
    <row r="3319" customFormat="1" ht="16" customHeight="1" x14ac:dyDescent="0.2"/>
    <row r="3320" customFormat="1" ht="16" customHeight="1" x14ac:dyDescent="0.2"/>
    <row r="3321" customFormat="1" ht="16" customHeight="1" x14ac:dyDescent="0.2"/>
    <row r="3322" customFormat="1" ht="16" customHeight="1" x14ac:dyDescent="0.2"/>
    <row r="3323" customFormat="1" ht="16" customHeight="1" x14ac:dyDescent="0.2"/>
    <row r="3324" customFormat="1" ht="16" customHeight="1" x14ac:dyDescent="0.2"/>
    <row r="3325" customFormat="1" ht="16" customHeight="1" x14ac:dyDescent="0.2"/>
    <row r="3326" customFormat="1" ht="16" customHeight="1" x14ac:dyDescent="0.2"/>
    <row r="3327" customFormat="1" ht="16" customHeight="1" x14ac:dyDescent="0.2"/>
    <row r="3328" customFormat="1" ht="16" customHeight="1" x14ac:dyDescent="0.2"/>
    <row r="3329" customFormat="1" ht="16" customHeight="1" x14ac:dyDescent="0.2"/>
    <row r="3330" customFormat="1" ht="16" customHeight="1" x14ac:dyDescent="0.2"/>
    <row r="3331" customFormat="1" ht="16" customHeight="1" x14ac:dyDescent="0.2"/>
    <row r="3332" customFormat="1" ht="16" customHeight="1" x14ac:dyDescent="0.2"/>
    <row r="3333" customFormat="1" ht="16" customHeight="1" x14ac:dyDescent="0.2"/>
    <row r="3334" customFormat="1" ht="16" customHeight="1" x14ac:dyDescent="0.2"/>
    <row r="3335" customFormat="1" ht="16" customHeight="1" x14ac:dyDescent="0.2"/>
    <row r="3336" customFormat="1" ht="16" customHeight="1" x14ac:dyDescent="0.2"/>
    <row r="3337" customFormat="1" ht="16" customHeight="1" x14ac:dyDescent="0.2"/>
    <row r="3338" customFormat="1" ht="16" customHeight="1" x14ac:dyDescent="0.2"/>
    <row r="3339" customFormat="1" ht="16" customHeight="1" x14ac:dyDescent="0.2"/>
    <row r="3340" customFormat="1" ht="16" customHeight="1" x14ac:dyDescent="0.2"/>
    <row r="3341" customFormat="1" ht="16" customHeight="1" x14ac:dyDescent="0.2"/>
    <row r="3342" customFormat="1" ht="16" customHeight="1" x14ac:dyDescent="0.2"/>
    <row r="3343" customFormat="1" ht="16" customHeight="1" x14ac:dyDescent="0.2"/>
    <row r="3344" customFormat="1" ht="16" customHeight="1" x14ac:dyDescent="0.2"/>
    <row r="3345" customFormat="1" ht="16" customHeight="1" x14ac:dyDescent="0.2"/>
    <row r="3346" customFormat="1" ht="16" customHeight="1" x14ac:dyDescent="0.2"/>
    <row r="3347" customFormat="1" ht="16" customHeight="1" x14ac:dyDescent="0.2"/>
    <row r="3348" customFormat="1" ht="16" customHeight="1" x14ac:dyDescent="0.2"/>
    <row r="3349" customFormat="1" ht="16" customHeight="1" x14ac:dyDescent="0.2"/>
    <row r="3350" customFormat="1" ht="16" customHeight="1" x14ac:dyDescent="0.2"/>
    <row r="3351" customFormat="1" ht="16" customHeight="1" x14ac:dyDescent="0.2"/>
    <row r="3352" customFormat="1" ht="16" customHeight="1" x14ac:dyDescent="0.2"/>
    <row r="3353" customFormat="1" ht="16" customHeight="1" x14ac:dyDescent="0.2"/>
    <row r="3354" customFormat="1" ht="16" customHeight="1" x14ac:dyDescent="0.2"/>
    <row r="3355" customFormat="1" ht="16" customHeight="1" x14ac:dyDescent="0.2"/>
    <row r="3356" customFormat="1" ht="16" customHeight="1" x14ac:dyDescent="0.2"/>
    <row r="3357" customFormat="1" ht="16" customHeight="1" x14ac:dyDescent="0.2"/>
    <row r="3358" customFormat="1" ht="16" customHeight="1" x14ac:dyDescent="0.2"/>
    <row r="3359" customFormat="1" ht="16" customHeight="1" x14ac:dyDescent="0.2"/>
    <row r="3360" customFormat="1" ht="16" customHeight="1" x14ac:dyDescent="0.2"/>
    <row r="3361" customFormat="1" ht="16" customHeight="1" x14ac:dyDescent="0.2"/>
    <row r="3362" customFormat="1" ht="16" customHeight="1" x14ac:dyDescent="0.2"/>
    <row r="3363" customFormat="1" ht="16" customHeight="1" x14ac:dyDescent="0.2"/>
    <row r="3364" customFormat="1" ht="16" customHeight="1" x14ac:dyDescent="0.2"/>
    <row r="3365" customFormat="1" ht="16" customHeight="1" x14ac:dyDescent="0.2"/>
    <row r="3366" customFormat="1" ht="16" customHeight="1" x14ac:dyDescent="0.2"/>
    <row r="3367" customFormat="1" ht="16" customHeight="1" x14ac:dyDescent="0.2"/>
    <row r="3368" customFormat="1" ht="16" customHeight="1" x14ac:dyDescent="0.2"/>
    <row r="3369" customFormat="1" ht="16" customHeight="1" x14ac:dyDescent="0.2"/>
    <row r="3370" customFormat="1" ht="16" customHeight="1" x14ac:dyDescent="0.2"/>
    <row r="3371" customFormat="1" ht="16" customHeight="1" x14ac:dyDescent="0.2"/>
    <row r="3372" customFormat="1" ht="16" customHeight="1" x14ac:dyDescent="0.2"/>
    <row r="3373" customFormat="1" ht="16" customHeight="1" x14ac:dyDescent="0.2"/>
    <row r="3374" customFormat="1" ht="16" customHeight="1" x14ac:dyDescent="0.2"/>
    <row r="3375" customFormat="1" ht="16" customHeight="1" x14ac:dyDescent="0.2"/>
    <row r="3376" customFormat="1" ht="16" customHeight="1" x14ac:dyDescent="0.2"/>
    <row r="3377" customFormat="1" ht="16" customHeight="1" x14ac:dyDescent="0.2"/>
    <row r="3378" customFormat="1" ht="16" customHeight="1" x14ac:dyDescent="0.2"/>
    <row r="3379" customFormat="1" ht="16" customHeight="1" x14ac:dyDescent="0.2"/>
    <row r="3380" customFormat="1" ht="16" customHeight="1" x14ac:dyDescent="0.2"/>
    <row r="3381" customFormat="1" ht="16" customHeight="1" x14ac:dyDescent="0.2"/>
    <row r="3382" customFormat="1" ht="16" customHeight="1" x14ac:dyDescent="0.2"/>
    <row r="3383" customFormat="1" ht="16" customHeight="1" x14ac:dyDescent="0.2"/>
    <row r="3384" customFormat="1" ht="16" customHeight="1" x14ac:dyDescent="0.2"/>
    <row r="3385" customFormat="1" ht="16" customHeight="1" x14ac:dyDescent="0.2"/>
    <row r="3386" customFormat="1" ht="16" customHeight="1" x14ac:dyDescent="0.2"/>
    <row r="3387" customFormat="1" ht="16" customHeight="1" x14ac:dyDescent="0.2"/>
    <row r="3388" customFormat="1" ht="16" customHeight="1" x14ac:dyDescent="0.2"/>
    <row r="3389" customFormat="1" ht="16" customHeight="1" x14ac:dyDescent="0.2"/>
    <row r="3390" customFormat="1" ht="16" customHeight="1" x14ac:dyDescent="0.2"/>
    <row r="3391" customFormat="1" ht="16" customHeight="1" x14ac:dyDescent="0.2"/>
    <row r="3392" customFormat="1" ht="16" customHeight="1" x14ac:dyDescent="0.2"/>
    <row r="3393" customFormat="1" ht="16" customHeight="1" x14ac:dyDescent="0.2"/>
    <row r="3394" customFormat="1" ht="16" customHeight="1" x14ac:dyDescent="0.2"/>
    <row r="3395" customFormat="1" ht="16" customHeight="1" x14ac:dyDescent="0.2"/>
    <row r="3396" customFormat="1" ht="16" customHeight="1" x14ac:dyDescent="0.2"/>
    <row r="3397" customFormat="1" ht="16" customHeight="1" x14ac:dyDescent="0.2"/>
    <row r="3398" customFormat="1" ht="16" customHeight="1" x14ac:dyDescent="0.2"/>
    <row r="3399" customFormat="1" ht="16" customHeight="1" x14ac:dyDescent="0.2"/>
    <row r="3400" customFormat="1" ht="16" customHeight="1" x14ac:dyDescent="0.2"/>
    <row r="3401" customFormat="1" ht="16" customHeight="1" x14ac:dyDescent="0.2"/>
    <row r="3402" customFormat="1" ht="16" customHeight="1" x14ac:dyDescent="0.2"/>
    <row r="3403" customFormat="1" ht="16" customHeight="1" x14ac:dyDescent="0.2"/>
    <row r="3404" customFormat="1" ht="16" customHeight="1" x14ac:dyDescent="0.2"/>
    <row r="3405" customFormat="1" ht="16" customHeight="1" x14ac:dyDescent="0.2"/>
    <row r="3406" customFormat="1" ht="16" customHeight="1" x14ac:dyDescent="0.2"/>
    <row r="3407" customFormat="1" ht="16" customHeight="1" x14ac:dyDescent="0.2"/>
    <row r="3408" customFormat="1" ht="16" customHeight="1" x14ac:dyDescent="0.2"/>
    <row r="3409" customFormat="1" ht="16" customHeight="1" x14ac:dyDescent="0.2"/>
    <row r="3410" customFormat="1" ht="16" customHeight="1" x14ac:dyDescent="0.2"/>
    <row r="3411" customFormat="1" ht="16" customHeight="1" x14ac:dyDescent="0.2"/>
    <row r="3412" customFormat="1" ht="16" customHeight="1" x14ac:dyDescent="0.2"/>
    <row r="3413" customFormat="1" ht="16" customHeight="1" x14ac:dyDescent="0.2"/>
    <row r="3414" customFormat="1" ht="16" customHeight="1" x14ac:dyDescent="0.2"/>
    <row r="3415" customFormat="1" ht="16" customHeight="1" x14ac:dyDescent="0.2"/>
    <row r="3416" customFormat="1" ht="16" customHeight="1" x14ac:dyDescent="0.2"/>
    <row r="3417" customFormat="1" ht="16" customHeight="1" x14ac:dyDescent="0.2"/>
    <row r="3418" customFormat="1" ht="16" customHeight="1" x14ac:dyDescent="0.2"/>
    <row r="3419" customFormat="1" ht="16" customHeight="1" x14ac:dyDescent="0.2"/>
    <row r="3420" customFormat="1" ht="16" customHeight="1" x14ac:dyDescent="0.2"/>
    <row r="3421" customFormat="1" ht="16" customHeight="1" x14ac:dyDescent="0.2"/>
    <row r="3422" customFormat="1" ht="16" customHeight="1" x14ac:dyDescent="0.2"/>
    <row r="3423" customFormat="1" ht="16" customHeight="1" x14ac:dyDescent="0.2"/>
    <row r="3424" customFormat="1" ht="16" customHeight="1" x14ac:dyDescent="0.2"/>
    <row r="3425" customFormat="1" ht="16" customHeight="1" x14ac:dyDescent="0.2"/>
    <row r="3426" customFormat="1" ht="16" customHeight="1" x14ac:dyDescent="0.2"/>
    <row r="3427" customFormat="1" ht="16" customHeight="1" x14ac:dyDescent="0.2"/>
    <row r="3428" customFormat="1" ht="16" customHeight="1" x14ac:dyDescent="0.2"/>
    <row r="3429" customFormat="1" ht="16" customHeight="1" x14ac:dyDescent="0.2"/>
    <row r="3430" customFormat="1" ht="16" customHeight="1" x14ac:dyDescent="0.2"/>
    <row r="3431" customFormat="1" ht="16" customHeight="1" x14ac:dyDescent="0.2"/>
    <row r="3432" customFormat="1" ht="16" customHeight="1" x14ac:dyDescent="0.2"/>
    <row r="3433" customFormat="1" ht="16" customHeight="1" x14ac:dyDescent="0.2"/>
    <row r="3434" customFormat="1" ht="16" customHeight="1" x14ac:dyDescent="0.2"/>
    <row r="3435" customFormat="1" ht="16" customHeight="1" x14ac:dyDescent="0.2"/>
    <row r="3436" customFormat="1" ht="16" customHeight="1" x14ac:dyDescent="0.2"/>
    <row r="3437" customFormat="1" ht="16" customHeight="1" x14ac:dyDescent="0.2"/>
    <row r="3438" customFormat="1" ht="16" customHeight="1" x14ac:dyDescent="0.2"/>
    <row r="3439" customFormat="1" ht="16" customHeight="1" x14ac:dyDescent="0.2"/>
    <row r="3440" customFormat="1" ht="16" customHeight="1" x14ac:dyDescent="0.2"/>
    <row r="3441" customFormat="1" ht="16" customHeight="1" x14ac:dyDescent="0.2"/>
    <row r="3442" customFormat="1" ht="16" customHeight="1" x14ac:dyDescent="0.2"/>
    <row r="3443" customFormat="1" ht="16" customHeight="1" x14ac:dyDescent="0.2"/>
    <row r="3444" customFormat="1" ht="16" customHeight="1" x14ac:dyDescent="0.2"/>
    <row r="3445" customFormat="1" ht="16" customHeight="1" x14ac:dyDescent="0.2"/>
    <row r="3446" customFormat="1" ht="16" customHeight="1" x14ac:dyDescent="0.2"/>
    <row r="3447" customFormat="1" ht="16" customHeight="1" x14ac:dyDescent="0.2"/>
    <row r="3448" customFormat="1" ht="16" customHeight="1" x14ac:dyDescent="0.2"/>
    <row r="3449" customFormat="1" ht="16" customHeight="1" x14ac:dyDescent="0.2"/>
    <row r="3450" customFormat="1" ht="16" customHeight="1" x14ac:dyDescent="0.2"/>
    <row r="3451" customFormat="1" ht="16" customHeight="1" x14ac:dyDescent="0.2"/>
    <row r="3452" customFormat="1" ht="16" customHeight="1" x14ac:dyDescent="0.2"/>
    <row r="3453" customFormat="1" ht="16" customHeight="1" x14ac:dyDescent="0.2"/>
    <row r="3454" customFormat="1" ht="16" customHeight="1" x14ac:dyDescent="0.2"/>
    <row r="3455" customFormat="1" ht="16" customHeight="1" x14ac:dyDescent="0.2"/>
    <row r="3456" customFormat="1" ht="16" customHeight="1" x14ac:dyDescent="0.2"/>
    <row r="3457" customFormat="1" ht="16" customHeight="1" x14ac:dyDescent="0.2"/>
    <row r="3458" customFormat="1" ht="16" customHeight="1" x14ac:dyDescent="0.2"/>
    <row r="3459" customFormat="1" ht="16" customHeight="1" x14ac:dyDescent="0.2"/>
    <row r="3460" customFormat="1" ht="16" customHeight="1" x14ac:dyDescent="0.2"/>
    <row r="3461" customFormat="1" ht="16" customHeight="1" x14ac:dyDescent="0.2"/>
    <row r="3462" customFormat="1" ht="16" customHeight="1" x14ac:dyDescent="0.2"/>
    <row r="3463" customFormat="1" ht="16" customHeight="1" x14ac:dyDescent="0.2"/>
    <row r="3464" customFormat="1" ht="16" customHeight="1" x14ac:dyDescent="0.2"/>
    <row r="3465" customFormat="1" ht="16" customHeight="1" x14ac:dyDescent="0.2"/>
    <row r="3466" customFormat="1" ht="16" customHeight="1" x14ac:dyDescent="0.2"/>
    <row r="3467" customFormat="1" ht="16" customHeight="1" x14ac:dyDescent="0.2"/>
    <row r="3468" customFormat="1" ht="16" customHeight="1" x14ac:dyDescent="0.2"/>
    <row r="3469" customFormat="1" ht="16" customHeight="1" x14ac:dyDescent="0.2"/>
    <row r="3470" customFormat="1" ht="16" customHeight="1" x14ac:dyDescent="0.2"/>
    <row r="3471" customFormat="1" ht="16" customHeight="1" x14ac:dyDescent="0.2"/>
    <row r="3472" customFormat="1" ht="16" customHeight="1" x14ac:dyDescent="0.2"/>
    <row r="3473" customFormat="1" ht="16" customHeight="1" x14ac:dyDescent="0.2"/>
    <row r="3474" customFormat="1" ht="16" customHeight="1" x14ac:dyDescent="0.2"/>
    <row r="3475" customFormat="1" ht="16" customHeight="1" x14ac:dyDescent="0.2"/>
    <row r="3476" customFormat="1" ht="16" customHeight="1" x14ac:dyDescent="0.2"/>
    <row r="3477" customFormat="1" ht="16" customHeight="1" x14ac:dyDescent="0.2"/>
    <row r="3478" customFormat="1" ht="16" customHeight="1" x14ac:dyDescent="0.2"/>
    <row r="3479" customFormat="1" ht="16" customHeight="1" x14ac:dyDescent="0.2"/>
    <row r="3480" customFormat="1" ht="16" customHeight="1" x14ac:dyDescent="0.2"/>
    <row r="3481" customFormat="1" ht="16" customHeight="1" x14ac:dyDescent="0.2"/>
    <row r="3482" customFormat="1" ht="16" customHeight="1" x14ac:dyDescent="0.2"/>
    <row r="3483" customFormat="1" ht="16" customHeight="1" x14ac:dyDescent="0.2"/>
    <row r="3484" customFormat="1" ht="16" customHeight="1" x14ac:dyDescent="0.2"/>
    <row r="3485" customFormat="1" ht="16" customHeight="1" x14ac:dyDescent="0.2"/>
    <row r="3486" customFormat="1" ht="16" customHeight="1" x14ac:dyDescent="0.2"/>
    <row r="3487" customFormat="1" ht="16" customHeight="1" x14ac:dyDescent="0.2"/>
    <row r="3488" customFormat="1" ht="16" customHeight="1" x14ac:dyDescent="0.2"/>
    <row r="3489" customFormat="1" ht="16" customHeight="1" x14ac:dyDescent="0.2"/>
    <row r="3490" customFormat="1" ht="16" customHeight="1" x14ac:dyDescent="0.2"/>
    <row r="3491" customFormat="1" ht="16" customHeight="1" x14ac:dyDescent="0.2"/>
    <row r="3492" customFormat="1" ht="16" customHeight="1" x14ac:dyDescent="0.2"/>
    <row r="3493" customFormat="1" ht="16" customHeight="1" x14ac:dyDescent="0.2"/>
    <row r="3494" customFormat="1" ht="16" customHeight="1" x14ac:dyDescent="0.2"/>
    <row r="3495" customFormat="1" ht="16" customHeight="1" x14ac:dyDescent="0.2"/>
    <row r="3496" customFormat="1" ht="16" customHeight="1" x14ac:dyDescent="0.2"/>
    <row r="3497" customFormat="1" ht="16" customHeight="1" x14ac:dyDescent="0.2"/>
    <row r="3498" customFormat="1" ht="16" customHeight="1" x14ac:dyDescent="0.2"/>
    <row r="3499" customFormat="1" ht="16" customHeight="1" x14ac:dyDescent="0.2"/>
    <row r="3500" customFormat="1" ht="16" customHeight="1" x14ac:dyDescent="0.2"/>
    <row r="3501" customFormat="1" ht="16" customHeight="1" x14ac:dyDescent="0.2"/>
    <row r="3502" customFormat="1" ht="16" customHeight="1" x14ac:dyDescent="0.2"/>
    <row r="3503" customFormat="1" ht="16" customHeight="1" x14ac:dyDescent="0.2"/>
    <row r="3504" customFormat="1" ht="16" customHeight="1" x14ac:dyDescent="0.2"/>
    <row r="3505" customFormat="1" ht="16" customHeight="1" x14ac:dyDescent="0.2"/>
    <row r="3506" customFormat="1" ht="16" customHeight="1" x14ac:dyDescent="0.2"/>
    <row r="3507" customFormat="1" ht="16" customHeight="1" x14ac:dyDescent="0.2"/>
    <row r="3508" customFormat="1" ht="16" customHeight="1" x14ac:dyDescent="0.2"/>
    <row r="3509" customFormat="1" ht="16" customHeight="1" x14ac:dyDescent="0.2"/>
    <row r="3510" customFormat="1" ht="16" customHeight="1" x14ac:dyDescent="0.2"/>
    <row r="3511" customFormat="1" ht="16" customHeight="1" x14ac:dyDescent="0.2"/>
    <row r="3512" customFormat="1" ht="16" customHeight="1" x14ac:dyDescent="0.2"/>
    <row r="3513" customFormat="1" ht="16" customHeight="1" x14ac:dyDescent="0.2"/>
    <row r="3514" customFormat="1" ht="16" customHeight="1" x14ac:dyDescent="0.2"/>
    <row r="3515" customFormat="1" ht="16" customHeight="1" x14ac:dyDescent="0.2"/>
    <row r="3516" customFormat="1" ht="16" customHeight="1" x14ac:dyDescent="0.2"/>
    <row r="3517" customFormat="1" ht="16" customHeight="1" x14ac:dyDescent="0.2"/>
    <row r="3518" customFormat="1" ht="16" customHeight="1" x14ac:dyDescent="0.2"/>
    <row r="3519" customFormat="1" ht="16" customHeight="1" x14ac:dyDescent="0.2"/>
    <row r="3520" customFormat="1" ht="16" customHeight="1" x14ac:dyDescent="0.2"/>
    <row r="3521" customFormat="1" ht="16" customHeight="1" x14ac:dyDescent="0.2"/>
    <row r="3522" customFormat="1" ht="16" customHeight="1" x14ac:dyDescent="0.2"/>
    <row r="3523" customFormat="1" ht="16" customHeight="1" x14ac:dyDescent="0.2"/>
    <row r="3524" customFormat="1" ht="16" customHeight="1" x14ac:dyDescent="0.2"/>
    <row r="3525" customFormat="1" ht="16" customHeight="1" x14ac:dyDescent="0.2"/>
    <row r="3526" customFormat="1" ht="16" customHeight="1" x14ac:dyDescent="0.2"/>
    <row r="3527" customFormat="1" ht="16" customHeight="1" x14ac:dyDescent="0.2"/>
    <row r="3528" customFormat="1" ht="16" customHeight="1" x14ac:dyDescent="0.2"/>
    <row r="3529" customFormat="1" ht="16" customHeight="1" x14ac:dyDescent="0.2"/>
    <row r="3530" customFormat="1" ht="16" customHeight="1" x14ac:dyDescent="0.2"/>
    <row r="3531" customFormat="1" ht="16" customHeight="1" x14ac:dyDescent="0.2"/>
    <row r="3532" customFormat="1" ht="16" customHeight="1" x14ac:dyDescent="0.2"/>
    <row r="3533" customFormat="1" ht="16" customHeight="1" x14ac:dyDescent="0.2"/>
    <row r="3534" customFormat="1" ht="16" customHeight="1" x14ac:dyDescent="0.2"/>
    <row r="3535" customFormat="1" ht="16" customHeight="1" x14ac:dyDescent="0.2"/>
    <row r="3536" customFormat="1" ht="16" customHeight="1" x14ac:dyDescent="0.2"/>
    <row r="3537" customFormat="1" ht="16" customHeight="1" x14ac:dyDescent="0.2"/>
    <row r="3538" customFormat="1" ht="16" customHeight="1" x14ac:dyDescent="0.2"/>
    <row r="3539" customFormat="1" ht="16" customHeight="1" x14ac:dyDescent="0.2"/>
    <row r="3540" customFormat="1" ht="16" customHeight="1" x14ac:dyDescent="0.2"/>
    <row r="3541" customFormat="1" ht="16" customHeight="1" x14ac:dyDescent="0.2"/>
    <row r="3542" customFormat="1" ht="16" customHeight="1" x14ac:dyDescent="0.2"/>
    <row r="3543" customFormat="1" ht="16" customHeight="1" x14ac:dyDescent="0.2"/>
    <row r="3544" customFormat="1" ht="16" customHeight="1" x14ac:dyDescent="0.2"/>
    <row r="3545" customFormat="1" ht="16" customHeight="1" x14ac:dyDescent="0.2"/>
    <row r="3546" customFormat="1" ht="16" customHeight="1" x14ac:dyDescent="0.2"/>
    <row r="3547" customFormat="1" ht="16" customHeight="1" x14ac:dyDescent="0.2"/>
    <row r="3548" customFormat="1" ht="16" customHeight="1" x14ac:dyDescent="0.2"/>
    <row r="3549" customFormat="1" ht="16" customHeight="1" x14ac:dyDescent="0.2"/>
    <row r="3550" customFormat="1" ht="16" customHeight="1" x14ac:dyDescent="0.2"/>
    <row r="3551" customFormat="1" ht="16" customHeight="1" x14ac:dyDescent="0.2"/>
    <row r="3552" customFormat="1" ht="16" customHeight="1" x14ac:dyDescent="0.2"/>
    <row r="3553" customFormat="1" ht="16" customHeight="1" x14ac:dyDescent="0.2"/>
    <row r="3554" customFormat="1" ht="16" customHeight="1" x14ac:dyDescent="0.2"/>
    <row r="3555" customFormat="1" ht="16" customHeight="1" x14ac:dyDescent="0.2"/>
    <row r="3556" customFormat="1" ht="16" customHeight="1" x14ac:dyDescent="0.2"/>
    <row r="3557" customFormat="1" ht="16" customHeight="1" x14ac:dyDescent="0.2"/>
    <row r="3558" customFormat="1" ht="16" customHeight="1" x14ac:dyDescent="0.2"/>
    <row r="3559" customFormat="1" ht="16" customHeight="1" x14ac:dyDescent="0.2"/>
    <row r="3560" customFormat="1" ht="16" customHeight="1" x14ac:dyDescent="0.2"/>
    <row r="3561" customFormat="1" ht="16" customHeight="1" x14ac:dyDescent="0.2"/>
    <row r="3562" customFormat="1" ht="16" customHeight="1" x14ac:dyDescent="0.2"/>
    <row r="3563" customFormat="1" ht="16" customHeight="1" x14ac:dyDescent="0.2"/>
    <row r="3564" customFormat="1" ht="16" customHeight="1" x14ac:dyDescent="0.2"/>
    <row r="3565" customFormat="1" ht="16" customHeight="1" x14ac:dyDescent="0.2"/>
    <row r="3566" customFormat="1" ht="16" customHeight="1" x14ac:dyDescent="0.2"/>
    <row r="3567" customFormat="1" ht="16" customHeight="1" x14ac:dyDescent="0.2"/>
    <row r="3568" customFormat="1" ht="16" customHeight="1" x14ac:dyDescent="0.2"/>
    <row r="3569" customFormat="1" ht="16" customHeight="1" x14ac:dyDescent="0.2"/>
    <row r="3570" customFormat="1" ht="16" customHeight="1" x14ac:dyDescent="0.2"/>
    <row r="3571" customFormat="1" ht="16" customHeight="1" x14ac:dyDescent="0.2"/>
    <row r="3572" customFormat="1" ht="16" customHeight="1" x14ac:dyDescent="0.2"/>
    <row r="3573" customFormat="1" ht="16" customHeight="1" x14ac:dyDescent="0.2"/>
    <row r="3574" customFormat="1" ht="16" customHeight="1" x14ac:dyDescent="0.2"/>
    <row r="3575" customFormat="1" ht="16" customHeight="1" x14ac:dyDescent="0.2"/>
    <row r="3576" customFormat="1" ht="16" customHeight="1" x14ac:dyDescent="0.2"/>
    <row r="3577" customFormat="1" ht="16" customHeight="1" x14ac:dyDescent="0.2"/>
    <row r="3578" customFormat="1" ht="16" customHeight="1" x14ac:dyDescent="0.2"/>
    <row r="3579" customFormat="1" ht="16" customHeight="1" x14ac:dyDescent="0.2"/>
    <row r="3580" customFormat="1" ht="16" customHeight="1" x14ac:dyDescent="0.2"/>
    <row r="3581" customFormat="1" ht="16" customHeight="1" x14ac:dyDescent="0.2"/>
    <row r="3582" customFormat="1" ht="16" customHeight="1" x14ac:dyDescent="0.2"/>
    <row r="3583" customFormat="1" ht="16" customHeight="1" x14ac:dyDescent="0.2"/>
    <row r="3584" customFormat="1" ht="16" customHeight="1" x14ac:dyDescent="0.2"/>
    <row r="3585" customFormat="1" ht="16" customHeight="1" x14ac:dyDescent="0.2"/>
    <row r="3586" customFormat="1" ht="16" customHeight="1" x14ac:dyDescent="0.2"/>
    <row r="3587" customFormat="1" ht="16" customHeight="1" x14ac:dyDescent="0.2"/>
    <row r="3588" customFormat="1" ht="16" customHeight="1" x14ac:dyDescent="0.2"/>
    <row r="3589" customFormat="1" ht="16" customHeight="1" x14ac:dyDescent="0.2"/>
    <row r="3590" customFormat="1" ht="16" customHeight="1" x14ac:dyDescent="0.2"/>
    <row r="3591" customFormat="1" ht="16" customHeight="1" x14ac:dyDescent="0.2"/>
    <row r="3592" customFormat="1" ht="16" customHeight="1" x14ac:dyDescent="0.2"/>
    <row r="3593" customFormat="1" ht="16" customHeight="1" x14ac:dyDescent="0.2"/>
    <row r="3594" customFormat="1" ht="16" customHeight="1" x14ac:dyDescent="0.2"/>
    <row r="3595" customFormat="1" ht="16" customHeight="1" x14ac:dyDescent="0.2"/>
    <row r="3596" customFormat="1" ht="16" customHeight="1" x14ac:dyDescent="0.2"/>
    <row r="3597" customFormat="1" ht="16" customHeight="1" x14ac:dyDescent="0.2"/>
    <row r="3598" customFormat="1" ht="16" customHeight="1" x14ac:dyDescent="0.2"/>
    <row r="3599" customFormat="1" ht="16" customHeight="1" x14ac:dyDescent="0.2"/>
    <row r="3600" customFormat="1" ht="16" customHeight="1" x14ac:dyDescent="0.2"/>
    <row r="3601" customFormat="1" ht="16" customHeight="1" x14ac:dyDescent="0.2"/>
    <row r="3602" customFormat="1" ht="16" customHeight="1" x14ac:dyDescent="0.2"/>
    <row r="3603" customFormat="1" ht="16" customHeight="1" x14ac:dyDescent="0.2"/>
    <row r="3604" customFormat="1" ht="16" customHeight="1" x14ac:dyDescent="0.2"/>
    <row r="3605" customFormat="1" ht="16" customHeight="1" x14ac:dyDescent="0.2"/>
    <row r="3606" customFormat="1" ht="16" customHeight="1" x14ac:dyDescent="0.2"/>
    <row r="3607" customFormat="1" ht="16" customHeight="1" x14ac:dyDescent="0.2"/>
    <row r="3608" customFormat="1" ht="16" customHeight="1" x14ac:dyDescent="0.2"/>
    <row r="3609" customFormat="1" ht="16" customHeight="1" x14ac:dyDescent="0.2"/>
    <row r="3610" customFormat="1" ht="16" customHeight="1" x14ac:dyDescent="0.2"/>
    <row r="3611" customFormat="1" ht="16" customHeight="1" x14ac:dyDescent="0.2"/>
    <row r="3612" customFormat="1" ht="16" customHeight="1" x14ac:dyDescent="0.2"/>
    <row r="3613" customFormat="1" ht="16" customHeight="1" x14ac:dyDescent="0.2"/>
    <row r="3614" customFormat="1" ht="16" customHeight="1" x14ac:dyDescent="0.2"/>
    <row r="3615" customFormat="1" ht="16" customHeight="1" x14ac:dyDescent="0.2"/>
    <row r="3616" customFormat="1" ht="16" customHeight="1" x14ac:dyDescent="0.2"/>
    <row r="3617" customFormat="1" ht="16" customHeight="1" x14ac:dyDescent="0.2"/>
    <row r="3618" customFormat="1" ht="16" customHeight="1" x14ac:dyDescent="0.2"/>
    <row r="3619" customFormat="1" ht="16" customHeight="1" x14ac:dyDescent="0.2"/>
    <row r="3620" customFormat="1" ht="16" customHeight="1" x14ac:dyDescent="0.2"/>
    <row r="3621" customFormat="1" ht="16" customHeight="1" x14ac:dyDescent="0.2"/>
    <row r="3622" customFormat="1" ht="16" customHeight="1" x14ac:dyDescent="0.2"/>
    <row r="3623" customFormat="1" ht="16" customHeight="1" x14ac:dyDescent="0.2"/>
    <row r="3624" customFormat="1" ht="16" customHeight="1" x14ac:dyDescent="0.2"/>
    <row r="3625" customFormat="1" ht="16" customHeight="1" x14ac:dyDescent="0.2"/>
    <row r="3626" customFormat="1" ht="16" customHeight="1" x14ac:dyDescent="0.2"/>
    <row r="3627" customFormat="1" ht="16" customHeight="1" x14ac:dyDescent="0.2"/>
    <row r="3628" customFormat="1" ht="16" customHeight="1" x14ac:dyDescent="0.2"/>
    <row r="3629" customFormat="1" ht="16" customHeight="1" x14ac:dyDescent="0.2"/>
    <row r="3630" customFormat="1" ht="16" customHeight="1" x14ac:dyDescent="0.2"/>
    <row r="3631" customFormat="1" ht="16" customHeight="1" x14ac:dyDescent="0.2"/>
    <row r="3632" customFormat="1" ht="16" customHeight="1" x14ac:dyDescent="0.2"/>
    <row r="3633" customFormat="1" ht="16" customHeight="1" x14ac:dyDescent="0.2"/>
    <row r="3634" customFormat="1" ht="16" customHeight="1" x14ac:dyDescent="0.2"/>
    <row r="3635" customFormat="1" ht="16" customHeight="1" x14ac:dyDescent="0.2"/>
    <row r="3636" customFormat="1" ht="16" customHeight="1" x14ac:dyDescent="0.2"/>
    <row r="3637" customFormat="1" ht="16" customHeight="1" x14ac:dyDescent="0.2"/>
    <row r="3638" customFormat="1" ht="16" customHeight="1" x14ac:dyDescent="0.2"/>
    <row r="3639" customFormat="1" ht="16" customHeight="1" x14ac:dyDescent="0.2"/>
    <row r="3640" customFormat="1" ht="16" customHeight="1" x14ac:dyDescent="0.2"/>
    <row r="3641" customFormat="1" ht="16" customHeight="1" x14ac:dyDescent="0.2"/>
    <row r="3642" customFormat="1" ht="16" customHeight="1" x14ac:dyDescent="0.2"/>
    <row r="3643" customFormat="1" ht="16" customHeight="1" x14ac:dyDescent="0.2"/>
    <row r="3644" customFormat="1" ht="16" customHeight="1" x14ac:dyDescent="0.2"/>
    <row r="3645" customFormat="1" ht="16" customHeight="1" x14ac:dyDescent="0.2"/>
    <row r="3646" customFormat="1" ht="16" customHeight="1" x14ac:dyDescent="0.2"/>
    <row r="3647" customFormat="1" ht="16" customHeight="1" x14ac:dyDescent="0.2"/>
    <row r="3648" customFormat="1" ht="16" customHeight="1" x14ac:dyDescent="0.2"/>
    <row r="3649" customFormat="1" ht="16" customHeight="1" x14ac:dyDescent="0.2"/>
    <row r="3650" customFormat="1" ht="16" customHeight="1" x14ac:dyDescent="0.2"/>
    <row r="3651" customFormat="1" ht="16" customHeight="1" x14ac:dyDescent="0.2"/>
    <row r="3652" customFormat="1" ht="16" customHeight="1" x14ac:dyDescent="0.2"/>
    <row r="3653" customFormat="1" ht="16" customHeight="1" x14ac:dyDescent="0.2"/>
    <row r="3654" customFormat="1" ht="16" customHeight="1" x14ac:dyDescent="0.2"/>
    <row r="3655" customFormat="1" ht="16" customHeight="1" x14ac:dyDescent="0.2"/>
    <row r="3656" customFormat="1" ht="16" customHeight="1" x14ac:dyDescent="0.2"/>
    <row r="3657" customFormat="1" ht="16" customHeight="1" x14ac:dyDescent="0.2"/>
    <row r="3658" customFormat="1" ht="16" customHeight="1" x14ac:dyDescent="0.2"/>
    <row r="3659" customFormat="1" ht="16" customHeight="1" x14ac:dyDescent="0.2"/>
    <row r="3660" customFormat="1" ht="16" customHeight="1" x14ac:dyDescent="0.2"/>
    <row r="3661" customFormat="1" ht="16" customHeight="1" x14ac:dyDescent="0.2"/>
    <row r="3662" customFormat="1" ht="16" customHeight="1" x14ac:dyDescent="0.2"/>
    <row r="3663" customFormat="1" ht="16" customHeight="1" x14ac:dyDescent="0.2"/>
    <row r="3664" customFormat="1" ht="16" customHeight="1" x14ac:dyDescent="0.2"/>
    <row r="3665" customFormat="1" ht="16" customHeight="1" x14ac:dyDescent="0.2"/>
    <row r="3666" customFormat="1" ht="16" customHeight="1" x14ac:dyDescent="0.2"/>
    <row r="3667" customFormat="1" ht="16" customHeight="1" x14ac:dyDescent="0.2"/>
    <row r="3668" customFormat="1" ht="16" customHeight="1" x14ac:dyDescent="0.2"/>
    <row r="3669" customFormat="1" ht="16" customHeight="1" x14ac:dyDescent="0.2"/>
    <row r="3670" customFormat="1" ht="16" customHeight="1" x14ac:dyDescent="0.2"/>
    <row r="3671" customFormat="1" ht="16" customHeight="1" x14ac:dyDescent="0.2"/>
    <row r="3672" customFormat="1" ht="16" customHeight="1" x14ac:dyDescent="0.2"/>
    <row r="3673" customFormat="1" ht="16" customHeight="1" x14ac:dyDescent="0.2"/>
    <row r="3674" customFormat="1" ht="16" customHeight="1" x14ac:dyDescent="0.2"/>
    <row r="3675" customFormat="1" ht="16" customHeight="1" x14ac:dyDescent="0.2"/>
    <row r="3676" customFormat="1" ht="16" customHeight="1" x14ac:dyDescent="0.2"/>
    <row r="3677" customFormat="1" ht="16" customHeight="1" x14ac:dyDescent="0.2"/>
    <row r="3678" customFormat="1" ht="16" customHeight="1" x14ac:dyDescent="0.2"/>
    <row r="3679" customFormat="1" ht="16" customHeight="1" x14ac:dyDescent="0.2"/>
    <row r="3680" customFormat="1" ht="16" customHeight="1" x14ac:dyDescent="0.2"/>
    <row r="3681" customFormat="1" ht="16" customHeight="1" x14ac:dyDescent="0.2"/>
    <row r="3682" customFormat="1" ht="16" customHeight="1" x14ac:dyDescent="0.2"/>
    <row r="3683" customFormat="1" ht="16" customHeight="1" x14ac:dyDescent="0.2"/>
    <row r="3684" customFormat="1" ht="16" customHeight="1" x14ac:dyDescent="0.2"/>
    <row r="3685" customFormat="1" ht="16" customHeight="1" x14ac:dyDescent="0.2"/>
    <row r="3686" customFormat="1" ht="16" customHeight="1" x14ac:dyDescent="0.2"/>
    <row r="3687" customFormat="1" ht="16" customHeight="1" x14ac:dyDescent="0.2"/>
    <row r="3688" customFormat="1" ht="16" customHeight="1" x14ac:dyDescent="0.2"/>
    <row r="3689" customFormat="1" ht="16" customHeight="1" x14ac:dyDescent="0.2"/>
    <row r="3690" customFormat="1" ht="16" customHeight="1" x14ac:dyDescent="0.2"/>
    <row r="3691" customFormat="1" ht="16" customHeight="1" x14ac:dyDescent="0.2"/>
    <row r="3692" customFormat="1" ht="16" customHeight="1" x14ac:dyDescent="0.2"/>
    <row r="3693" customFormat="1" ht="16" customHeight="1" x14ac:dyDescent="0.2"/>
    <row r="3694" customFormat="1" ht="16" customHeight="1" x14ac:dyDescent="0.2"/>
    <row r="3695" customFormat="1" ht="16" customHeight="1" x14ac:dyDescent="0.2"/>
    <row r="3696" customFormat="1" ht="16" customHeight="1" x14ac:dyDescent="0.2"/>
    <row r="3697" customFormat="1" ht="16" customHeight="1" x14ac:dyDescent="0.2"/>
    <row r="3698" customFormat="1" ht="16" customHeight="1" x14ac:dyDescent="0.2"/>
    <row r="3699" customFormat="1" ht="16" customHeight="1" x14ac:dyDescent="0.2"/>
    <row r="3700" customFormat="1" ht="16" customHeight="1" x14ac:dyDescent="0.2"/>
    <row r="3701" customFormat="1" ht="16" customHeight="1" x14ac:dyDescent="0.2"/>
    <row r="3702" customFormat="1" ht="16" customHeight="1" x14ac:dyDescent="0.2"/>
    <row r="3703" customFormat="1" ht="16" customHeight="1" x14ac:dyDescent="0.2"/>
    <row r="3704" customFormat="1" ht="16" customHeight="1" x14ac:dyDescent="0.2"/>
    <row r="3705" customFormat="1" ht="16" customHeight="1" x14ac:dyDescent="0.2"/>
    <row r="3706" customFormat="1" ht="16" customHeight="1" x14ac:dyDescent="0.2"/>
    <row r="3707" customFormat="1" ht="16" customHeight="1" x14ac:dyDescent="0.2"/>
    <row r="3708" customFormat="1" ht="16" customHeight="1" x14ac:dyDescent="0.2"/>
    <row r="3709" customFormat="1" ht="16" customHeight="1" x14ac:dyDescent="0.2"/>
    <row r="3710" customFormat="1" ht="16" customHeight="1" x14ac:dyDescent="0.2"/>
    <row r="3711" customFormat="1" ht="16" customHeight="1" x14ac:dyDescent="0.2"/>
    <row r="3712" customFormat="1" ht="16" customHeight="1" x14ac:dyDescent="0.2"/>
    <row r="3713" customFormat="1" ht="16" customHeight="1" x14ac:dyDescent="0.2"/>
    <row r="3714" customFormat="1" ht="16" customHeight="1" x14ac:dyDescent="0.2"/>
    <row r="3715" customFormat="1" ht="16" customHeight="1" x14ac:dyDescent="0.2"/>
    <row r="3716" customFormat="1" ht="16" customHeight="1" x14ac:dyDescent="0.2"/>
    <row r="3717" customFormat="1" ht="16" customHeight="1" x14ac:dyDescent="0.2"/>
    <row r="3718" customFormat="1" ht="16" customHeight="1" x14ac:dyDescent="0.2"/>
    <row r="3719" customFormat="1" ht="16" customHeight="1" x14ac:dyDescent="0.2"/>
    <row r="3720" customFormat="1" ht="16" customHeight="1" x14ac:dyDescent="0.2"/>
    <row r="3721" customFormat="1" ht="16" customHeight="1" x14ac:dyDescent="0.2"/>
    <row r="3722" customFormat="1" ht="16" customHeight="1" x14ac:dyDescent="0.2"/>
    <row r="3723" customFormat="1" ht="16" customHeight="1" x14ac:dyDescent="0.2"/>
    <row r="3724" customFormat="1" ht="16" customHeight="1" x14ac:dyDescent="0.2"/>
    <row r="3725" customFormat="1" ht="16" customHeight="1" x14ac:dyDescent="0.2"/>
    <row r="3726" customFormat="1" ht="16" customHeight="1" x14ac:dyDescent="0.2"/>
    <row r="3727" customFormat="1" ht="16" customHeight="1" x14ac:dyDescent="0.2"/>
    <row r="3728" customFormat="1" ht="16" customHeight="1" x14ac:dyDescent="0.2"/>
    <row r="3729" customFormat="1" ht="16" customHeight="1" x14ac:dyDescent="0.2"/>
    <row r="3730" customFormat="1" ht="16" customHeight="1" x14ac:dyDescent="0.2"/>
    <row r="3731" customFormat="1" ht="16" customHeight="1" x14ac:dyDescent="0.2"/>
    <row r="3732" customFormat="1" ht="16" customHeight="1" x14ac:dyDescent="0.2"/>
    <row r="3733" customFormat="1" ht="16" customHeight="1" x14ac:dyDescent="0.2"/>
    <row r="3734" customFormat="1" ht="16" customHeight="1" x14ac:dyDescent="0.2"/>
    <row r="3735" customFormat="1" ht="16" customHeight="1" x14ac:dyDescent="0.2"/>
    <row r="3736" customFormat="1" ht="16" customHeight="1" x14ac:dyDescent="0.2"/>
    <row r="3737" customFormat="1" ht="16" customHeight="1" x14ac:dyDescent="0.2"/>
    <row r="3738" customFormat="1" ht="16" customHeight="1" x14ac:dyDescent="0.2"/>
    <row r="3739" customFormat="1" ht="16" customHeight="1" x14ac:dyDescent="0.2"/>
    <row r="3740" customFormat="1" ht="16" customHeight="1" x14ac:dyDescent="0.2"/>
    <row r="3741" customFormat="1" ht="16" customHeight="1" x14ac:dyDescent="0.2"/>
    <row r="3742" customFormat="1" ht="16" customHeight="1" x14ac:dyDescent="0.2"/>
    <row r="3743" customFormat="1" ht="16" customHeight="1" x14ac:dyDescent="0.2"/>
    <row r="3744" customFormat="1" ht="16" customHeight="1" x14ac:dyDescent="0.2"/>
    <row r="3745" customFormat="1" ht="16" customHeight="1" x14ac:dyDescent="0.2"/>
    <row r="3746" customFormat="1" ht="16" customHeight="1" x14ac:dyDescent="0.2"/>
    <row r="3747" customFormat="1" ht="16" customHeight="1" x14ac:dyDescent="0.2"/>
    <row r="3748" customFormat="1" ht="16" customHeight="1" x14ac:dyDescent="0.2"/>
    <row r="3749" customFormat="1" ht="16" customHeight="1" x14ac:dyDescent="0.2"/>
    <row r="3750" customFormat="1" ht="16" customHeight="1" x14ac:dyDescent="0.2"/>
    <row r="3751" customFormat="1" ht="16" customHeight="1" x14ac:dyDescent="0.2"/>
    <row r="3752" customFormat="1" ht="16" customHeight="1" x14ac:dyDescent="0.2"/>
    <row r="3753" customFormat="1" ht="16" customHeight="1" x14ac:dyDescent="0.2"/>
    <row r="3754" customFormat="1" ht="16" customHeight="1" x14ac:dyDescent="0.2"/>
    <row r="3755" customFormat="1" ht="16" customHeight="1" x14ac:dyDescent="0.2"/>
    <row r="3756" customFormat="1" ht="16" customHeight="1" x14ac:dyDescent="0.2"/>
    <row r="3757" customFormat="1" ht="16" customHeight="1" x14ac:dyDescent="0.2"/>
    <row r="3758" customFormat="1" ht="16" customHeight="1" x14ac:dyDescent="0.2"/>
    <row r="3759" customFormat="1" ht="16" customHeight="1" x14ac:dyDescent="0.2"/>
    <row r="3760" customFormat="1" ht="16" customHeight="1" x14ac:dyDescent="0.2"/>
    <row r="3761" customFormat="1" ht="16" customHeight="1" x14ac:dyDescent="0.2"/>
    <row r="3762" customFormat="1" ht="16" customHeight="1" x14ac:dyDescent="0.2"/>
    <row r="3763" customFormat="1" ht="16" customHeight="1" x14ac:dyDescent="0.2"/>
    <row r="3764" customFormat="1" ht="16" customHeight="1" x14ac:dyDescent="0.2"/>
    <row r="3765" customFormat="1" ht="16" customHeight="1" x14ac:dyDescent="0.2"/>
    <row r="3766" customFormat="1" ht="16" customHeight="1" x14ac:dyDescent="0.2"/>
    <row r="3767" customFormat="1" ht="16" customHeight="1" x14ac:dyDescent="0.2"/>
    <row r="3768" customFormat="1" ht="16" customHeight="1" x14ac:dyDescent="0.2"/>
    <row r="3769" customFormat="1" ht="16" customHeight="1" x14ac:dyDescent="0.2"/>
    <row r="3770" customFormat="1" ht="16" customHeight="1" x14ac:dyDescent="0.2"/>
    <row r="3771" customFormat="1" ht="16" customHeight="1" x14ac:dyDescent="0.2"/>
    <row r="3772" customFormat="1" ht="16" customHeight="1" x14ac:dyDescent="0.2"/>
    <row r="3773" customFormat="1" ht="16" customHeight="1" x14ac:dyDescent="0.2"/>
    <row r="3774" customFormat="1" ht="16" customHeight="1" x14ac:dyDescent="0.2"/>
    <row r="3775" customFormat="1" ht="16" customHeight="1" x14ac:dyDescent="0.2"/>
    <row r="3776" customFormat="1" ht="16" customHeight="1" x14ac:dyDescent="0.2"/>
    <row r="3777" customFormat="1" ht="16" customHeight="1" x14ac:dyDescent="0.2"/>
    <row r="3778" customFormat="1" ht="16" customHeight="1" x14ac:dyDescent="0.2"/>
    <row r="3779" customFormat="1" ht="16" customHeight="1" x14ac:dyDescent="0.2"/>
    <row r="3780" customFormat="1" ht="16" customHeight="1" x14ac:dyDescent="0.2"/>
    <row r="3781" customFormat="1" ht="16" customHeight="1" x14ac:dyDescent="0.2"/>
    <row r="3782" customFormat="1" ht="16" customHeight="1" x14ac:dyDescent="0.2"/>
    <row r="3783" customFormat="1" ht="16" customHeight="1" x14ac:dyDescent="0.2"/>
    <row r="3784" customFormat="1" ht="16" customHeight="1" x14ac:dyDescent="0.2"/>
    <row r="3785" customFormat="1" ht="16" customHeight="1" x14ac:dyDescent="0.2"/>
    <row r="3786" customFormat="1" ht="16" customHeight="1" x14ac:dyDescent="0.2"/>
    <row r="3787" customFormat="1" ht="16" customHeight="1" x14ac:dyDescent="0.2"/>
    <row r="3788" customFormat="1" ht="16" customHeight="1" x14ac:dyDescent="0.2"/>
    <row r="3789" customFormat="1" ht="16" customHeight="1" x14ac:dyDescent="0.2"/>
    <row r="3790" customFormat="1" ht="16" customHeight="1" x14ac:dyDescent="0.2"/>
    <row r="3791" customFormat="1" ht="16" customHeight="1" x14ac:dyDescent="0.2"/>
    <row r="3792" customFormat="1" ht="16" customHeight="1" x14ac:dyDescent="0.2"/>
    <row r="3793" customFormat="1" ht="16" customHeight="1" x14ac:dyDescent="0.2"/>
    <row r="3794" customFormat="1" ht="16" customHeight="1" x14ac:dyDescent="0.2"/>
    <row r="3795" customFormat="1" ht="16" customHeight="1" x14ac:dyDescent="0.2"/>
    <row r="3796" customFormat="1" ht="16" customHeight="1" x14ac:dyDescent="0.2"/>
    <row r="3797" customFormat="1" ht="16" customHeight="1" x14ac:dyDescent="0.2"/>
    <row r="3798" customFormat="1" ht="16" customHeight="1" x14ac:dyDescent="0.2"/>
    <row r="3799" customFormat="1" ht="16" customHeight="1" x14ac:dyDescent="0.2"/>
    <row r="3800" customFormat="1" ht="16" customHeight="1" x14ac:dyDescent="0.2"/>
    <row r="3801" customFormat="1" ht="16" customHeight="1" x14ac:dyDescent="0.2"/>
    <row r="3802" customFormat="1" ht="16" customHeight="1" x14ac:dyDescent="0.2"/>
    <row r="3803" customFormat="1" ht="16" customHeight="1" x14ac:dyDescent="0.2"/>
    <row r="3804" customFormat="1" ht="16" customHeight="1" x14ac:dyDescent="0.2"/>
    <row r="3805" customFormat="1" ht="16" customHeight="1" x14ac:dyDescent="0.2"/>
    <row r="3806" customFormat="1" ht="16" customHeight="1" x14ac:dyDescent="0.2"/>
    <row r="3807" customFormat="1" ht="16" customHeight="1" x14ac:dyDescent="0.2"/>
    <row r="3808" customFormat="1" ht="16" customHeight="1" x14ac:dyDescent="0.2"/>
    <row r="3809" customFormat="1" ht="16" customHeight="1" x14ac:dyDescent="0.2"/>
    <row r="3810" customFormat="1" ht="16" customHeight="1" x14ac:dyDescent="0.2"/>
    <row r="3811" customFormat="1" ht="16" customHeight="1" x14ac:dyDescent="0.2"/>
    <row r="3812" customFormat="1" ht="16" customHeight="1" x14ac:dyDescent="0.2"/>
    <row r="3813" customFormat="1" ht="16" customHeight="1" x14ac:dyDescent="0.2"/>
    <row r="3814" customFormat="1" ht="16" customHeight="1" x14ac:dyDescent="0.2"/>
    <row r="3815" customFormat="1" ht="16" customHeight="1" x14ac:dyDescent="0.2"/>
    <row r="3816" customFormat="1" ht="16" customHeight="1" x14ac:dyDescent="0.2"/>
    <row r="3817" customFormat="1" ht="16" customHeight="1" x14ac:dyDescent="0.2"/>
    <row r="3818" customFormat="1" ht="16" customHeight="1" x14ac:dyDescent="0.2"/>
    <row r="3819" customFormat="1" ht="16" customHeight="1" x14ac:dyDescent="0.2"/>
    <row r="3820" customFormat="1" ht="16" customHeight="1" x14ac:dyDescent="0.2"/>
    <row r="3821" customFormat="1" ht="16" customHeight="1" x14ac:dyDescent="0.2"/>
    <row r="3822" customFormat="1" ht="16" customHeight="1" x14ac:dyDescent="0.2"/>
    <row r="3823" customFormat="1" ht="16" customHeight="1" x14ac:dyDescent="0.2"/>
    <row r="3824" customFormat="1" ht="16" customHeight="1" x14ac:dyDescent="0.2"/>
    <row r="3825" customFormat="1" ht="16" customHeight="1" x14ac:dyDescent="0.2"/>
    <row r="3826" customFormat="1" ht="16" customHeight="1" x14ac:dyDescent="0.2"/>
    <row r="3827" customFormat="1" ht="16" customHeight="1" x14ac:dyDescent="0.2"/>
    <row r="3828" customFormat="1" ht="16" customHeight="1" x14ac:dyDescent="0.2"/>
    <row r="3829" customFormat="1" ht="16" customHeight="1" x14ac:dyDescent="0.2"/>
    <row r="3830" customFormat="1" ht="16" customHeight="1" x14ac:dyDescent="0.2"/>
    <row r="3831" customFormat="1" ht="16" customHeight="1" x14ac:dyDescent="0.2"/>
    <row r="3832" customFormat="1" ht="16" customHeight="1" x14ac:dyDescent="0.2"/>
    <row r="3833" customFormat="1" ht="16" customHeight="1" x14ac:dyDescent="0.2"/>
    <row r="3834" customFormat="1" ht="16" customHeight="1" x14ac:dyDescent="0.2"/>
    <row r="3835" customFormat="1" ht="16" customHeight="1" x14ac:dyDescent="0.2"/>
    <row r="3836" customFormat="1" ht="16" customHeight="1" x14ac:dyDescent="0.2"/>
    <row r="3837" customFormat="1" ht="16" customHeight="1" x14ac:dyDescent="0.2"/>
    <row r="3838" customFormat="1" ht="16" customHeight="1" x14ac:dyDescent="0.2"/>
    <row r="3839" customFormat="1" ht="16" customHeight="1" x14ac:dyDescent="0.2"/>
    <row r="3840" customFormat="1" ht="16" customHeight="1" x14ac:dyDescent="0.2"/>
    <row r="3841" customFormat="1" ht="16" customHeight="1" x14ac:dyDescent="0.2"/>
    <row r="3842" customFormat="1" ht="16" customHeight="1" x14ac:dyDescent="0.2"/>
    <row r="3843" customFormat="1" ht="16" customHeight="1" x14ac:dyDescent="0.2"/>
    <row r="3844" customFormat="1" ht="16" customHeight="1" x14ac:dyDescent="0.2"/>
    <row r="3845" customFormat="1" ht="16" customHeight="1" x14ac:dyDescent="0.2"/>
    <row r="3846" customFormat="1" ht="16" customHeight="1" x14ac:dyDescent="0.2"/>
    <row r="3847" customFormat="1" ht="16" customHeight="1" x14ac:dyDescent="0.2"/>
    <row r="3848" customFormat="1" ht="16" customHeight="1" x14ac:dyDescent="0.2"/>
    <row r="3849" customFormat="1" ht="16" customHeight="1" x14ac:dyDescent="0.2"/>
    <row r="3850" customFormat="1" ht="16" customHeight="1" x14ac:dyDescent="0.2"/>
    <row r="3851" customFormat="1" ht="16" customHeight="1" x14ac:dyDescent="0.2"/>
    <row r="3852" customFormat="1" ht="16" customHeight="1" x14ac:dyDescent="0.2"/>
    <row r="3853" customFormat="1" ht="16" customHeight="1" x14ac:dyDescent="0.2"/>
    <row r="3854" customFormat="1" ht="16" customHeight="1" x14ac:dyDescent="0.2"/>
    <row r="3855" customFormat="1" ht="16" customHeight="1" x14ac:dyDescent="0.2"/>
    <row r="3856" customFormat="1" ht="16" customHeight="1" x14ac:dyDescent="0.2"/>
    <row r="3857" customFormat="1" ht="16" customHeight="1" x14ac:dyDescent="0.2"/>
    <row r="3858" customFormat="1" ht="16" customHeight="1" x14ac:dyDescent="0.2"/>
    <row r="3859" customFormat="1" ht="16" customHeight="1" x14ac:dyDescent="0.2"/>
    <row r="3860" customFormat="1" ht="16" customHeight="1" x14ac:dyDescent="0.2"/>
    <row r="3861" customFormat="1" ht="16" customHeight="1" x14ac:dyDescent="0.2"/>
    <row r="3862" customFormat="1" ht="16" customHeight="1" x14ac:dyDescent="0.2"/>
    <row r="3863" customFormat="1" ht="16" customHeight="1" x14ac:dyDescent="0.2"/>
    <row r="3864" customFormat="1" ht="16" customHeight="1" x14ac:dyDescent="0.2"/>
    <row r="3865" customFormat="1" ht="16" customHeight="1" x14ac:dyDescent="0.2"/>
    <row r="3866" customFormat="1" ht="16" customHeight="1" x14ac:dyDescent="0.2"/>
    <row r="3867" customFormat="1" ht="16" customHeight="1" x14ac:dyDescent="0.2"/>
    <row r="3868" customFormat="1" ht="16" customHeight="1" x14ac:dyDescent="0.2"/>
    <row r="3869" customFormat="1" ht="16" customHeight="1" x14ac:dyDescent="0.2"/>
    <row r="3870" customFormat="1" ht="16" customHeight="1" x14ac:dyDescent="0.2"/>
    <row r="3871" customFormat="1" ht="16" customHeight="1" x14ac:dyDescent="0.2"/>
    <row r="3872" customFormat="1" ht="16" customHeight="1" x14ac:dyDescent="0.2"/>
    <row r="3873" customFormat="1" ht="16" customHeight="1" x14ac:dyDescent="0.2"/>
    <row r="3874" customFormat="1" ht="16" customHeight="1" x14ac:dyDescent="0.2"/>
    <row r="3875" customFormat="1" ht="16" customHeight="1" x14ac:dyDescent="0.2"/>
    <row r="3876" customFormat="1" ht="16" customHeight="1" x14ac:dyDescent="0.2"/>
    <row r="3877" customFormat="1" ht="16" customHeight="1" x14ac:dyDescent="0.2"/>
    <row r="3878" customFormat="1" ht="16" customHeight="1" x14ac:dyDescent="0.2"/>
    <row r="3879" customFormat="1" ht="16" customHeight="1" x14ac:dyDescent="0.2"/>
    <row r="3880" customFormat="1" ht="16" customHeight="1" x14ac:dyDescent="0.2"/>
    <row r="3881" customFormat="1" ht="16" customHeight="1" x14ac:dyDescent="0.2"/>
    <row r="3882" customFormat="1" ht="16" customHeight="1" x14ac:dyDescent="0.2"/>
    <row r="3883" customFormat="1" ht="16" customHeight="1" x14ac:dyDescent="0.2"/>
    <row r="3884" customFormat="1" ht="16" customHeight="1" x14ac:dyDescent="0.2"/>
    <row r="3885" customFormat="1" ht="16" customHeight="1" x14ac:dyDescent="0.2"/>
    <row r="3886" customFormat="1" ht="16" customHeight="1" x14ac:dyDescent="0.2"/>
    <row r="3887" customFormat="1" ht="16" customHeight="1" x14ac:dyDescent="0.2"/>
    <row r="3888" customFormat="1" ht="16" customHeight="1" x14ac:dyDescent="0.2"/>
    <row r="3889" customFormat="1" ht="16" customHeight="1" x14ac:dyDescent="0.2"/>
    <row r="3890" customFormat="1" ht="16" customHeight="1" x14ac:dyDescent="0.2"/>
    <row r="3891" customFormat="1" ht="16" customHeight="1" x14ac:dyDescent="0.2"/>
    <row r="3892" customFormat="1" ht="16" customHeight="1" x14ac:dyDescent="0.2"/>
    <row r="3893" customFormat="1" ht="16" customHeight="1" x14ac:dyDescent="0.2"/>
    <row r="3894" customFormat="1" ht="16" customHeight="1" x14ac:dyDescent="0.2"/>
    <row r="3895" customFormat="1" ht="16" customHeight="1" x14ac:dyDescent="0.2"/>
    <row r="3896" customFormat="1" ht="16" customHeight="1" x14ac:dyDescent="0.2"/>
    <row r="3897" customFormat="1" ht="16" customHeight="1" x14ac:dyDescent="0.2"/>
    <row r="3898" customFormat="1" ht="16" customHeight="1" x14ac:dyDescent="0.2"/>
    <row r="3899" customFormat="1" ht="16" customHeight="1" x14ac:dyDescent="0.2"/>
    <row r="3900" customFormat="1" ht="16" customHeight="1" x14ac:dyDescent="0.2"/>
    <row r="3901" customFormat="1" ht="16" customHeight="1" x14ac:dyDescent="0.2"/>
    <row r="3902" customFormat="1" ht="16" customHeight="1" x14ac:dyDescent="0.2"/>
    <row r="3903" customFormat="1" ht="16" customHeight="1" x14ac:dyDescent="0.2"/>
    <row r="3904" customFormat="1" ht="16" customHeight="1" x14ac:dyDescent="0.2"/>
    <row r="3905" customFormat="1" ht="16" customHeight="1" x14ac:dyDescent="0.2"/>
    <row r="3906" customFormat="1" ht="16" customHeight="1" x14ac:dyDescent="0.2"/>
    <row r="3907" customFormat="1" ht="16" customHeight="1" x14ac:dyDescent="0.2"/>
    <row r="3908" customFormat="1" ht="16" customHeight="1" x14ac:dyDescent="0.2"/>
    <row r="3909" customFormat="1" ht="16" customHeight="1" x14ac:dyDescent="0.2"/>
    <row r="3910" customFormat="1" ht="16" customHeight="1" x14ac:dyDescent="0.2"/>
    <row r="3911" customFormat="1" ht="16" customHeight="1" x14ac:dyDescent="0.2"/>
    <row r="3912" customFormat="1" ht="16" customHeight="1" x14ac:dyDescent="0.2"/>
    <row r="3913" customFormat="1" ht="16" customHeight="1" x14ac:dyDescent="0.2"/>
    <row r="3914" customFormat="1" ht="16" customHeight="1" x14ac:dyDescent="0.2"/>
    <row r="3915" customFormat="1" ht="16" customHeight="1" x14ac:dyDescent="0.2"/>
    <row r="3916" customFormat="1" ht="16" customHeight="1" x14ac:dyDescent="0.2"/>
    <row r="3917" customFormat="1" ht="16" customHeight="1" x14ac:dyDescent="0.2"/>
    <row r="3918" customFormat="1" ht="16" customHeight="1" x14ac:dyDescent="0.2"/>
    <row r="3919" customFormat="1" ht="16" customHeight="1" x14ac:dyDescent="0.2"/>
    <row r="3920" customFormat="1" ht="16" customHeight="1" x14ac:dyDescent="0.2"/>
    <row r="3921" customFormat="1" ht="16" customHeight="1" x14ac:dyDescent="0.2"/>
    <row r="3922" customFormat="1" ht="16" customHeight="1" x14ac:dyDescent="0.2"/>
    <row r="3923" customFormat="1" ht="16" customHeight="1" x14ac:dyDescent="0.2"/>
    <row r="3924" customFormat="1" ht="16" customHeight="1" x14ac:dyDescent="0.2"/>
    <row r="3925" customFormat="1" ht="16" customHeight="1" x14ac:dyDescent="0.2"/>
    <row r="3926" customFormat="1" ht="16" customHeight="1" x14ac:dyDescent="0.2"/>
    <row r="3927" customFormat="1" ht="16" customHeight="1" x14ac:dyDescent="0.2"/>
    <row r="3928" customFormat="1" ht="16" customHeight="1" x14ac:dyDescent="0.2"/>
    <row r="3929" customFormat="1" ht="16" customHeight="1" x14ac:dyDescent="0.2"/>
    <row r="3930" customFormat="1" ht="16" customHeight="1" x14ac:dyDescent="0.2"/>
    <row r="3931" customFormat="1" ht="16" customHeight="1" x14ac:dyDescent="0.2"/>
    <row r="3932" customFormat="1" ht="16" customHeight="1" x14ac:dyDescent="0.2"/>
    <row r="3933" customFormat="1" ht="16" customHeight="1" x14ac:dyDescent="0.2"/>
    <row r="3934" customFormat="1" ht="16" customHeight="1" x14ac:dyDescent="0.2"/>
    <row r="3935" customFormat="1" ht="16" customHeight="1" x14ac:dyDescent="0.2"/>
    <row r="3936" customFormat="1" ht="16" customHeight="1" x14ac:dyDescent="0.2"/>
    <row r="3937" customFormat="1" ht="16" customHeight="1" x14ac:dyDescent="0.2"/>
    <row r="3938" customFormat="1" ht="16" customHeight="1" x14ac:dyDescent="0.2"/>
    <row r="3939" customFormat="1" ht="16" customHeight="1" x14ac:dyDescent="0.2"/>
    <row r="3940" customFormat="1" ht="16" customHeight="1" x14ac:dyDescent="0.2"/>
    <row r="3941" customFormat="1" ht="16" customHeight="1" x14ac:dyDescent="0.2"/>
    <row r="3942" customFormat="1" ht="16" customHeight="1" x14ac:dyDescent="0.2"/>
    <row r="3943" customFormat="1" ht="16" customHeight="1" x14ac:dyDescent="0.2"/>
    <row r="3944" customFormat="1" ht="16" customHeight="1" x14ac:dyDescent="0.2"/>
    <row r="3945" customFormat="1" ht="16" customHeight="1" x14ac:dyDescent="0.2"/>
    <row r="3946" customFormat="1" ht="16" customHeight="1" x14ac:dyDescent="0.2"/>
    <row r="3947" customFormat="1" ht="16" customHeight="1" x14ac:dyDescent="0.2"/>
    <row r="3948" customFormat="1" ht="16" customHeight="1" x14ac:dyDescent="0.2"/>
    <row r="3949" customFormat="1" ht="16" customHeight="1" x14ac:dyDescent="0.2"/>
    <row r="3950" customFormat="1" ht="16" customHeight="1" x14ac:dyDescent="0.2"/>
    <row r="3951" customFormat="1" ht="16" customHeight="1" x14ac:dyDescent="0.2"/>
    <row r="3952" customFormat="1" ht="16" customHeight="1" x14ac:dyDescent="0.2"/>
    <row r="3953" customFormat="1" ht="16" customHeight="1" x14ac:dyDescent="0.2"/>
    <row r="3954" customFormat="1" ht="16" customHeight="1" x14ac:dyDescent="0.2"/>
    <row r="3955" customFormat="1" ht="16" customHeight="1" x14ac:dyDescent="0.2"/>
    <row r="3956" customFormat="1" ht="16" customHeight="1" x14ac:dyDescent="0.2"/>
    <row r="3957" customFormat="1" ht="16" customHeight="1" x14ac:dyDescent="0.2"/>
    <row r="3958" customFormat="1" ht="16" customHeight="1" x14ac:dyDescent="0.2"/>
    <row r="3959" customFormat="1" ht="16" customHeight="1" x14ac:dyDescent="0.2"/>
    <row r="3960" customFormat="1" ht="16" customHeight="1" x14ac:dyDescent="0.2"/>
    <row r="3961" customFormat="1" ht="16" customHeight="1" x14ac:dyDescent="0.2"/>
    <row r="3962" customFormat="1" ht="16" customHeight="1" x14ac:dyDescent="0.2"/>
    <row r="3963" customFormat="1" ht="16" customHeight="1" x14ac:dyDescent="0.2"/>
    <row r="3964" customFormat="1" ht="16" customHeight="1" x14ac:dyDescent="0.2"/>
    <row r="3965" customFormat="1" ht="16" customHeight="1" x14ac:dyDescent="0.2"/>
    <row r="3966" customFormat="1" ht="16" customHeight="1" x14ac:dyDescent="0.2"/>
    <row r="3967" customFormat="1" ht="16" customHeight="1" x14ac:dyDescent="0.2"/>
    <row r="3968" customFormat="1" ht="16" customHeight="1" x14ac:dyDescent="0.2"/>
    <row r="3969" customFormat="1" ht="16" customHeight="1" x14ac:dyDescent="0.2"/>
    <row r="3970" customFormat="1" ht="16" customHeight="1" x14ac:dyDescent="0.2"/>
    <row r="3971" customFormat="1" ht="16" customHeight="1" x14ac:dyDescent="0.2"/>
    <row r="3972" customFormat="1" ht="16" customHeight="1" x14ac:dyDescent="0.2"/>
    <row r="3973" customFormat="1" ht="16" customHeight="1" x14ac:dyDescent="0.2"/>
    <row r="3974" customFormat="1" ht="16" customHeight="1" x14ac:dyDescent="0.2"/>
    <row r="3975" customFormat="1" ht="16" customHeight="1" x14ac:dyDescent="0.2"/>
    <row r="3976" customFormat="1" ht="16" customHeight="1" x14ac:dyDescent="0.2"/>
    <row r="3977" customFormat="1" ht="16" customHeight="1" x14ac:dyDescent="0.2"/>
    <row r="3978" customFormat="1" ht="16" customHeight="1" x14ac:dyDescent="0.2"/>
    <row r="3979" customFormat="1" ht="16" customHeight="1" x14ac:dyDescent="0.2"/>
    <row r="3980" customFormat="1" ht="16" customHeight="1" x14ac:dyDescent="0.2"/>
    <row r="3981" customFormat="1" ht="16" customHeight="1" x14ac:dyDescent="0.2"/>
    <row r="3982" customFormat="1" ht="16" customHeight="1" x14ac:dyDescent="0.2"/>
    <row r="3983" customFormat="1" ht="16" customHeight="1" x14ac:dyDescent="0.2"/>
    <row r="3984" customFormat="1" ht="16" customHeight="1" x14ac:dyDescent="0.2"/>
    <row r="3985" customFormat="1" ht="16" customHeight="1" x14ac:dyDescent="0.2"/>
    <row r="3986" customFormat="1" ht="16" customHeight="1" x14ac:dyDescent="0.2"/>
    <row r="3987" customFormat="1" ht="16" customHeight="1" x14ac:dyDescent="0.2"/>
    <row r="3988" customFormat="1" ht="16" customHeight="1" x14ac:dyDescent="0.2"/>
    <row r="3989" customFormat="1" ht="16" customHeight="1" x14ac:dyDescent="0.2"/>
    <row r="3990" customFormat="1" ht="16" customHeight="1" x14ac:dyDescent="0.2"/>
    <row r="3991" customFormat="1" ht="16" customHeight="1" x14ac:dyDescent="0.2"/>
    <row r="3992" customFormat="1" ht="16" customHeight="1" x14ac:dyDescent="0.2"/>
    <row r="3993" customFormat="1" ht="16" customHeight="1" x14ac:dyDescent="0.2"/>
    <row r="3994" customFormat="1" ht="16" customHeight="1" x14ac:dyDescent="0.2"/>
    <row r="3995" customFormat="1" ht="16" customHeight="1" x14ac:dyDescent="0.2"/>
    <row r="3996" customFormat="1" ht="16" customHeight="1" x14ac:dyDescent="0.2"/>
    <row r="3997" customFormat="1" ht="16" customHeight="1" x14ac:dyDescent="0.2"/>
    <row r="3998" customFormat="1" ht="16" customHeight="1" x14ac:dyDescent="0.2"/>
    <row r="3999" customFormat="1" ht="16" customHeight="1" x14ac:dyDescent="0.2"/>
    <row r="4000" customFormat="1" ht="16" customHeight="1" x14ac:dyDescent="0.2"/>
    <row r="4001" customFormat="1" ht="16" customHeight="1" x14ac:dyDescent="0.2"/>
    <row r="4002" customFormat="1" ht="16" customHeight="1" x14ac:dyDescent="0.2"/>
    <row r="4003" customFormat="1" ht="16" customHeight="1" x14ac:dyDescent="0.2"/>
    <row r="4004" customFormat="1" ht="16" customHeight="1" x14ac:dyDescent="0.2"/>
    <row r="4005" customFormat="1" ht="16" customHeight="1" x14ac:dyDescent="0.2"/>
    <row r="4006" customFormat="1" ht="16" customHeight="1" x14ac:dyDescent="0.2"/>
    <row r="4007" customFormat="1" ht="16" customHeight="1" x14ac:dyDescent="0.2"/>
    <row r="4008" customFormat="1" ht="16" customHeight="1" x14ac:dyDescent="0.2"/>
    <row r="4009" customFormat="1" ht="16" customHeight="1" x14ac:dyDescent="0.2"/>
    <row r="4010" customFormat="1" ht="16" customHeight="1" x14ac:dyDescent="0.2"/>
    <row r="4011" customFormat="1" ht="16" customHeight="1" x14ac:dyDescent="0.2"/>
    <row r="4012" customFormat="1" ht="16" customHeight="1" x14ac:dyDescent="0.2"/>
    <row r="4013" customFormat="1" ht="16" customHeight="1" x14ac:dyDescent="0.2"/>
    <row r="4014" customFormat="1" ht="16" customHeight="1" x14ac:dyDescent="0.2"/>
    <row r="4015" customFormat="1" ht="16" customHeight="1" x14ac:dyDescent="0.2"/>
    <row r="4016" customFormat="1" ht="16" customHeight="1" x14ac:dyDescent="0.2"/>
    <row r="4017" customFormat="1" ht="16" customHeight="1" x14ac:dyDescent="0.2"/>
    <row r="4018" customFormat="1" ht="16" customHeight="1" x14ac:dyDescent="0.2"/>
    <row r="4019" customFormat="1" ht="16" customHeight="1" x14ac:dyDescent="0.2"/>
    <row r="4020" customFormat="1" ht="16" customHeight="1" x14ac:dyDescent="0.2"/>
    <row r="4021" customFormat="1" ht="16" customHeight="1" x14ac:dyDescent="0.2"/>
    <row r="4022" customFormat="1" ht="16" customHeight="1" x14ac:dyDescent="0.2"/>
    <row r="4023" customFormat="1" ht="16" customHeight="1" x14ac:dyDescent="0.2"/>
    <row r="4024" customFormat="1" ht="16" customHeight="1" x14ac:dyDescent="0.2"/>
    <row r="4025" customFormat="1" ht="16" customHeight="1" x14ac:dyDescent="0.2"/>
    <row r="4026" customFormat="1" ht="16" customHeight="1" x14ac:dyDescent="0.2"/>
    <row r="4027" customFormat="1" ht="16" customHeight="1" x14ac:dyDescent="0.2"/>
    <row r="4028" customFormat="1" ht="16" customHeight="1" x14ac:dyDescent="0.2"/>
    <row r="4029" customFormat="1" ht="16" customHeight="1" x14ac:dyDescent="0.2"/>
    <row r="4030" customFormat="1" ht="16" customHeight="1" x14ac:dyDescent="0.2"/>
    <row r="4031" customFormat="1" ht="16" customHeight="1" x14ac:dyDescent="0.2"/>
    <row r="4032" customFormat="1" ht="16" customHeight="1" x14ac:dyDescent="0.2"/>
    <row r="4033" customFormat="1" ht="16" customHeight="1" x14ac:dyDescent="0.2"/>
    <row r="4034" customFormat="1" ht="16" customHeight="1" x14ac:dyDescent="0.2"/>
    <row r="4035" customFormat="1" ht="16" customHeight="1" x14ac:dyDescent="0.2"/>
    <row r="4036" customFormat="1" ht="16" customHeight="1" x14ac:dyDescent="0.2"/>
    <row r="4037" customFormat="1" ht="16" customHeight="1" x14ac:dyDescent="0.2"/>
    <row r="4038" customFormat="1" ht="16" customHeight="1" x14ac:dyDescent="0.2"/>
    <row r="4039" customFormat="1" ht="16" customHeight="1" x14ac:dyDescent="0.2"/>
    <row r="4040" customFormat="1" ht="16" customHeight="1" x14ac:dyDescent="0.2"/>
    <row r="4041" customFormat="1" ht="16" customHeight="1" x14ac:dyDescent="0.2"/>
    <row r="4042" customFormat="1" ht="16" customHeight="1" x14ac:dyDescent="0.2"/>
    <row r="4043" customFormat="1" ht="16" customHeight="1" x14ac:dyDescent="0.2"/>
    <row r="4044" customFormat="1" ht="16" customHeight="1" x14ac:dyDescent="0.2"/>
    <row r="4045" customFormat="1" ht="16" customHeight="1" x14ac:dyDescent="0.2"/>
    <row r="4046" customFormat="1" ht="16" customHeight="1" x14ac:dyDescent="0.2"/>
    <row r="4047" customFormat="1" ht="16" customHeight="1" x14ac:dyDescent="0.2"/>
    <row r="4048" customFormat="1" ht="16" customHeight="1" x14ac:dyDescent="0.2"/>
    <row r="4049" customFormat="1" ht="16" customHeight="1" x14ac:dyDescent="0.2"/>
    <row r="4050" customFormat="1" ht="16" customHeight="1" x14ac:dyDescent="0.2"/>
    <row r="4051" customFormat="1" ht="16" customHeight="1" x14ac:dyDescent="0.2"/>
    <row r="4052" customFormat="1" ht="16" customHeight="1" x14ac:dyDescent="0.2"/>
    <row r="4053" customFormat="1" ht="16" customHeight="1" x14ac:dyDescent="0.2"/>
    <row r="4054" customFormat="1" ht="16" customHeight="1" x14ac:dyDescent="0.2"/>
    <row r="4055" customFormat="1" ht="16" customHeight="1" x14ac:dyDescent="0.2"/>
    <row r="4056" customFormat="1" ht="16" customHeight="1" x14ac:dyDescent="0.2"/>
    <row r="4057" customFormat="1" ht="16" customHeight="1" x14ac:dyDescent="0.2"/>
    <row r="4058" customFormat="1" ht="16" customHeight="1" x14ac:dyDescent="0.2"/>
    <row r="4059" customFormat="1" ht="16" customHeight="1" x14ac:dyDescent="0.2"/>
    <row r="4060" customFormat="1" ht="16" customHeight="1" x14ac:dyDescent="0.2"/>
    <row r="4061" customFormat="1" ht="16" customHeight="1" x14ac:dyDescent="0.2"/>
    <row r="4062" customFormat="1" ht="16" customHeight="1" x14ac:dyDescent="0.2"/>
    <row r="4063" customFormat="1" ht="16" customHeight="1" x14ac:dyDescent="0.2"/>
    <row r="4064" customFormat="1" ht="16" customHeight="1" x14ac:dyDescent="0.2"/>
    <row r="4065" customFormat="1" ht="16" customHeight="1" x14ac:dyDescent="0.2"/>
    <row r="4066" customFormat="1" ht="16" customHeight="1" x14ac:dyDescent="0.2"/>
    <row r="4067" customFormat="1" ht="16" customHeight="1" x14ac:dyDescent="0.2"/>
    <row r="4068" customFormat="1" ht="16" customHeight="1" x14ac:dyDescent="0.2"/>
    <row r="4069" customFormat="1" ht="16" customHeight="1" x14ac:dyDescent="0.2"/>
    <row r="4070" customFormat="1" ht="16" customHeight="1" x14ac:dyDescent="0.2"/>
    <row r="4071" customFormat="1" ht="16" customHeight="1" x14ac:dyDescent="0.2"/>
    <row r="4072" customFormat="1" ht="16" customHeight="1" x14ac:dyDescent="0.2"/>
    <row r="4073" customFormat="1" ht="16" customHeight="1" x14ac:dyDescent="0.2"/>
    <row r="4074" customFormat="1" ht="16" customHeight="1" x14ac:dyDescent="0.2"/>
    <row r="4075" customFormat="1" ht="16" customHeight="1" x14ac:dyDescent="0.2"/>
    <row r="4076" customFormat="1" ht="16" customHeight="1" x14ac:dyDescent="0.2"/>
    <row r="4077" customFormat="1" ht="16" customHeight="1" x14ac:dyDescent="0.2"/>
    <row r="4078" customFormat="1" ht="16" customHeight="1" x14ac:dyDescent="0.2"/>
    <row r="4079" customFormat="1" ht="16" customHeight="1" x14ac:dyDescent="0.2"/>
    <row r="4080" customFormat="1" ht="16" customHeight="1" x14ac:dyDescent="0.2"/>
    <row r="4081" customFormat="1" ht="16" customHeight="1" x14ac:dyDescent="0.2"/>
    <row r="4082" customFormat="1" ht="16" customHeight="1" x14ac:dyDescent="0.2"/>
    <row r="4083" customFormat="1" ht="16" customHeight="1" x14ac:dyDescent="0.2"/>
    <row r="4084" customFormat="1" ht="16" customHeight="1" x14ac:dyDescent="0.2"/>
    <row r="4085" customFormat="1" ht="16" customHeight="1" x14ac:dyDescent="0.2"/>
    <row r="4086" customFormat="1" ht="16" customHeight="1" x14ac:dyDescent="0.2"/>
    <row r="4087" customFormat="1" ht="16" customHeight="1" x14ac:dyDescent="0.2"/>
    <row r="4088" customFormat="1" ht="16" customHeight="1" x14ac:dyDescent="0.2"/>
    <row r="4089" customFormat="1" ht="16" customHeight="1" x14ac:dyDescent="0.2"/>
    <row r="4090" customFormat="1" ht="16" customHeight="1" x14ac:dyDescent="0.2"/>
    <row r="4091" customFormat="1" ht="16" customHeight="1" x14ac:dyDescent="0.2"/>
    <row r="4092" customFormat="1" ht="16" customHeight="1" x14ac:dyDescent="0.2"/>
    <row r="4093" customFormat="1" ht="16" customHeight="1" x14ac:dyDescent="0.2"/>
    <row r="4094" customFormat="1" ht="16" customHeight="1" x14ac:dyDescent="0.2"/>
    <row r="4095" customFormat="1" ht="16" customHeight="1" x14ac:dyDescent="0.2"/>
    <row r="4096" customFormat="1" ht="16" customHeight="1" x14ac:dyDescent="0.2"/>
    <row r="4097" customFormat="1" ht="16" customHeight="1" x14ac:dyDescent="0.2"/>
    <row r="4098" customFormat="1" ht="16" customHeight="1" x14ac:dyDescent="0.2"/>
    <row r="4099" customFormat="1" ht="16" customHeight="1" x14ac:dyDescent="0.2"/>
    <row r="4100" customFormat="1" ht="16" customHeight="1" x14ac:dyDescent="0.2"/>
    <row r="4101" customFormat="1" ht="16" customHeight="1" x14ac:dyDescent="0.2"/>
    <row r="4102" customFormat="1" ht="16" customHeight="1" x14ac:dyDescent="0.2"/>
    <row r="4103" customFormat="1" ht="16" customHeight="1" x14ac:dyDescent="0.2"/>
    <row r="4104" customFormat="1" ht="16" customHeight="1" x14ac:dyDescent="0.2"/>
    <row r="4105" customFormat="1" ht="16" customHeight="1" x14ac:dyDescent="0.2"/>
    <row r="4106" customFormat="1" ht="16" customHeight="1" x14ac:dyDescent="0.2"/>
    <row r="4107" customFormat="1" ht="16" customHeight="1" x14ac:dyDescent="0.2"/>
    <row r="4108" customFormat="1" ht="16" customHeight="1" x14ac:dyDescent="0.2"/>
    <row r="4109" customFormat="1" ht="16" customHeight="1" x14ac:dyDescent="0.2"/>
    <row r="4110" customFormat="1" ht="16" customHeight="1" x14ac:dyDescent="0.2"/>
    <row r="4111" customFormat="1" ht="16" customHeight="1" x14ac:dyDescent="0.2"/>
    <row r="4112" customFormat="1" ht="16" customHeight="1" x14ac:dyDescent="0.2"/>
    <row r="4113" customFormat="1" ht="16" customHeight="1" x14ac:dyDescent="0.2"/>
    <row r="4114" customFormat="1" ht="16" customHeight="1" x14ac:dyDescent="0.2"/>
    <row r="4115" customFormat="1" ht="16" customHeight="1" x14ac:dyDescent="0.2"/>
    <row r="4116" customFormat="1" ht="16" customHeight="1" x14ac:dyDescent="0.2"/>
    <row r="4117" customFormat="1" ht="16" customHeight="1" x14ac:dyDescent="0.2"/>
    <row r="4118" customFormat="1" ht="16" customHeight="1" x14ac:dyDescent="0.2"/>
    <row r="4119" customFormat="1" ht="16" customHeight="1" x14ac:dyDescent="0.2"/>
    <row r="4120" customFormat="1" ht="16" customHeight="1" x14ac:dyDescent="0.2"/>
    <row r="4121" customFormat="1" ht="16" customHeight="1" x14ac:dyDescent="0.2"/>
    <row r="4122" customFormat="1" ht="16" customHeight="1" x14ac:dyDescent="0.2"/>
    <row r="4123" customFormat="1" ht="16" customHeight="1" x14ac:dyDescent="0.2"/>
    <row r="4124" customFormat="1" ht="16" customHeight="1" x14ac:dyDescent="0.2"/>
    <row r="4125" customFormat="1" ht="16" customHeight="1" x14ac:dyDescent="0.2"/>
    <row r="4126" customFormat="1" ht="16" customHeight="1" x14ac:dyDescent="0.2"/>
    <row r="4127" customFormat="1" ht="16" customHeight="1" x14ac:dyDescent="0.2"/>
    <row r="4128" customFormat="1" ht="16" customHeight="1" x14ac:dyDescent="0.2"/>
    <row r="4129" customFormat="1" ht="16" customHeight="1" x14ac:dyDescent="0.2"/>
    <row r="4130" customFormat="1" ht="16" customHeight="1" x14ac:dyDescent="0.2"/>
    <row r="4131" customFormat="1" ht="16" customHeight="1" x14ac:dyDescent="0.2"/>
    <row r="4132" customFormat="1" ht="16" customHeight="1" x14ac:dyDescent="0.2"/>
    <row r="4133" customFormat="1" ht="16" customHeight="1" x14ac:dyDescent="0.2"/>
    <row r="4134" customFormat="1" ht="16" customHeight="1" x14ac:dyDescent="0.2"/>
    <row r="4135" customFormat="1" ht="16" customHeight="1" x14ac:dyDescent="0.2"/>
    <row r="4136" customFormat="1" ht="16" customHeight="1" x14ac:dyDescent="0.2"/>
    <row r="4137" customFormat="1" ht="16" customHeight="1" x14ac:dyDescent="0.2"/>
    <row r="4138" customFormat="1" ht="16" customHeight="1" x14ac:dyDescent="0.2"/>
    <row r="4139" customFormat="1" ht="16" customHeight="1" x14ac:dyDescent="0.2"/>
    <row r="4140" customFormat="1" ht="16" customHeight="1" x14ac:dyDescent="0.2"/>
    <row r="4141" customFormat="1" ht="16" customHeight="1" x14ac:dyDescent="0.2"/>
    <row r="4142" customFormat="1" ht="16" customHeight="1" x14ac:dyDescent="0.2"/>
    <row r="4143" customFormat="1" ht="16" customHeight="1" x14ac:dyDescent="0.2"/>
    <row r="4144" customFormat="1" ht="16" customHeight="1" x14ac:dyDescent="0.2"/>
    <row r="4145" customFormat="1" ht="16" customHeight="1" x14ac:dyDescent="0.2"/>
    <row r="4146" customFormat="1" ht="16" customHeight="1" x14ac:dyDescent="0.2"/>
    <row r="4147" customFormat="1" ht="16" customHeight="1" x14ac:dyDescent="0.2"/>
    <row r="4148" customFormat="1" ht="16" customHeight="1" x14ac:dyDescent="0.2"/>
    <row r="4149" customFormat="1" ht="16" customHeight="1" x14ac:dyDescent="0.2"/>
    <row r="4150" customFormat="1" ht="16" customHeight="1" x14ac:dyDescent="0.2"/>
    <row r="4151" customFormat="1" ht="16" customHeight="1" x14ac:dyDescent="0.2"/>
    <row r="4152" customFormat="1" ht="16" customHeight="1" x14ac:dyDescent="0.2"/>
    <row r="4153" customFormat="1" ht="16" customHeight="1" x14ac:dyDescent="0.2"/>
    <row r="4154" customFormat="1" ht="16" customHeight="1" x14ac:dyDescent="0.2"/>
    <row r="4155" customFormat="1" ht="16" customHeight="1" x14ac:dyDescent="0.2"/>
    <row r="4156" customFormat="1" ht="16" customHeight="1" x14ac:dyDescent="0.2"/>
    <row r="4157" customFormat="1" ht="16" customHeight="1" x14ac:dyDescent="0.2"/>
    <row r="4158" customFormat="1" ht="16" customHeight="1" x14ac:dyDescent="0.2"/>
    <row r="4159" customFormat="1" ht="16" customHeight="1" x14ac:dyDescent="0.2"/>
    <row r="4160" customFormat="1" ht="16" customHeight="1" x14ac:dyDescent="0.2"/>
    <row r="4161" customFormat="1" ht="16" customHeight="1" x14ac:dyDescent="0.2"/>
    <row r="4162" customFormat="1" ht="16" customHeight="1" x14ac:dyDescent="0.2"/>
    <row r="4163" customFormat="1" ht="16" customHeight="1" x14ac:dyDescent="0.2"/>
    <row r="4164" customFormat="1" ht="16" customHeight="1" x14ac:dyDescent="0.2"/>
    <row r="4165" customFormat="1" ht="16" customHeight="1" x14ac:dyDescent="0.2"/>
    <row r="4166" customFormat="1" ht="16" customHeight="1" x14ac:dyDescent="0.2"/>
    <row r="4167" customFormat="1" ht="16" customHeight="1" x14ac:dyDescent="0.2"/>
    <row r="4168" customFormat="1" ht="16" customHeight="1" x14ac:dyDescent="0.2"/>
    <row r="4169" customFormat="1" ht="16" customHeight="1" x14ac:dyDescent="0.2"/>
    <row r="4170" customFormat="1" ht="16" customHeight="1" x14ac:dyDescent="0.2"/>
    <row r="4171" customFormat="1" ht="16" customHeight="1" x14ac:dyDescent="0.2"/>
    <row r="4172" customFormat="1" ht="16" customHeight="1" x14ac:dyDescent="0.2"/>
    <row r="4173" customFormat="1" ht="16" customHeight="1" x14ac:dyDescent="0.2"/>
    <row r="4174" customFormat="1" ht="16" customHeight="1" x14ac:dyDescent="0.2"/>
    <row r="4175" customFormat="1" ht="16" customHeight="1" x14ac:dyDescent="0.2"/>
    <row r="4176" customFormat="1" ht="16" customHeight="1" x14ac:dyDescent="0.2"/>
    <row r="4177" customFormat="1" ht="16" customHeight="1" x14ac:dyDescent="0.2"/>
    <row r="4178" customFormat="1" ht="16" customHeight="1" x14ac:dyDescent="0.2"/>
    <row r="4179" customFormat="1" ht="16" customHeight="1" x14ac:dyDescent="0.2"/>
    <row r="4180" customFormat="1" ht="16" customHeight="1" x14ac:dyDescent="0.2"/>
    <row r="4181" customFormat="1" ht="16" customHeight="1" x14ac:dyDescent="0.2"/>
    <row r="4182" customFormat="1" ht="16" customHeight="1" x14ac:dyDescent="0.2"/>
    <row r="4183" customFormat="1" ht="16" customHeight="1" x14ac:dyDescent="0.2"/>
    <row r="4184" customFormat="1" ht="16" customHeight="1" x14ac:dyDescent="0.2"/>
    <row r="4185" customFormat="1" ht="16" customHeight="1" x14ac:dyDescent="0.2"/>
    <row r="4186" customFormat="1" ht="16" customHeight="1" x14ac:dyDescent="0.2"/>
    <row r="4187" customFormat="1" ht="16" customHeight="1" x14ac:dyDescent="0.2"/>
    <row r="4188" customFormat="1" ht="16" customHeight="1" x14ac:dyDescent="0.2"/>
    <row r="4189" customFormat="1" ht="16" customHeight="1" x14ac:dyDescent="0.2"/>
    <row r="4190" customFormat="1" ht="16" customHeight="1" x14ac:dyDescent="0.2"/>
    <row r="4191" customFormat="1" ht="16" customHeight="1" x14ac:dyDescent="0.2"/>
    <row r="4192" customFormat="1" ht="16" customHeight="1" x14ac:dyDescent="0.2"/>
    <row r="4193" customFormat="1" ht="16" customHeight="1" x14ac:dyDescent="0.2"/>
    <row r="4194" customFormat="1" ht="16" customHeight="1" x14ac:dyDescent="0.2"/>
    <row r="4195" customFormat="1" ht="16" customHeight="1" x14ac:dyDescent="0.2"/>
    <row r="4196" customFormat="1" ht="16" customHeight="1" x14ac:dyDescent="0.2"/>
    <row r="4197" customFormat="1" ht="16" customHeight="1" x14ac:dyDescent="0.2"/>
    <row r="4198" customFormat="1" ht="16" customHeight="1" x14ac:dyDescent="0.2"/>
    <row r="4199" customFormat="1" ht="16" customHeight="1" x14ac:dyDescent="0.2"/>
    <row r="4200" customFormat="1" ht="16" customHeight="1" x14ac:dyDescent="0.2"/>
    <row r="4201" customFormat="1" ht="16" customHeight="1" x14ac:dyDescent="0.2"/>
    <row r="4202" customFormat="1" ht="16" customHeight="1" x14ac:dyDescent="0.2"/>
    <row r="4203" customFormat="1" ht="16" customHeight="1" x14ac:dyDescent="0.2"/>
    <row r="4204" customFormat="1" ht="16" customHeight="1" x14ac:dyDescent="0.2"/>
    <row r="4205" customFormat="1" ht="16" customHeight="1" x14ac:dyDescent="0.2"/>
    <row r="4206" customFormat="1" ht="16" customHeight="1" x14ac:dyDescent="0.2"/>
    <row r="4207" customFormat="1" ht="16" customHeight="1" x14ac:dyDescent="0.2"/>
    <row r="4208" customFormat="1" ht="16" customHeight="1" x14ac:dyDescent="0.2"/>
    <row r="4209" customFormat="1" ht="16" customHeight="1" x14ac:dyDescent="0.2"/>
    <row r="4210" customFormat="1" ht="16" customHeight="1" x14ac:dyDescent="0.2"/>
    <row r="4211" customFormat="1" ht="16" customHeight="1" x14ac:dyDescent="0.2"/>
    <row r="4212" customFormat="1" ht="16" customHeight="1" x14ac:dyDescent="0.2"/>
    <row r="4213" customFormat="1" ht="16" customHeight="1" x14ac:dyDescent="0.2"/>
    <row r="4214" customFormat="1" ht="16" customHeight="1" x14ac:dyDescent="0.2"/>
    <row r="4215" customFormat="1" ht="16" customHeight="1" x14ac:dyDescent="0.2"/>
    <row r="4216" customFormat="1" ht="16" customHeight="1" x14ac:dyDescent="0.2"/>
    <row r="4217" customFormat="1" ht="16" customHeight="1" x14ac:dyDescent="0.2"/>
    <row r="4218" customFormat="1" ht="16" customHeight="1" x14ac:dyDescent="0.2"/>
    <row r="4219" customFormat="1" ht="16" customHeight="1" x14ac:dyDescent="0.2"/>
    <row r="4220" customFormat="1" ht="16" customHeight="1" x14ac:dyDescent="0.2"/>
    <row r="4221" customFormat="1" ht="16" customHeight="1" x14ac:dyDescent="0.2"/>
    <row r="4222" customFormat="1" ht="16" customHeight="1" x14ac:dyDescent="0.2"/>
    <row r="4223" customFormat="1" ht="16" customHeight="1" x14ac:dyDescent="0.2"/>
    <row r="4224" customFormat="1" ht="16" customHeight="1" x14ac:dyDescent="0.2"/>
    <row r="4225" customFormat="1" ht="16" customHeight="1" x14ac:dyDescent="0.2"/>
    <row r="4226" customFormat="1" ht="16" customHeight="1" x14ac:dyDescent="0.2"/>
    <row r="4227" customFormat="1" ht="16" customHeight="1" x14ac:dyDescent="0.2"/>
    <row r="4228" customFormat="1" ht="16" customHeight="1" x14ac:dyDescent="0.2"/>
    <row r="4229" customFormat="1" ht="16" customHeight="1" x14ac:dyDescent="0.2"/>
    <row r="4230" customFormat="1" ht="16" customHeight="1" x14ac:dyDescent="0.2"/>
    <row r="4231" customFormat="1" ht="16" customHeight="1" x14ac:dyDescent="0.2"/>
    <row r="4232" customFormat="1" ht="16" customHeight="1" x14ac:dyDescent="0.2"/>
    <row r="4233" customFormat="1" ht="16" customHeight="1" x14ac:dyDescent="0.2"/>
    <row r="4234" customFormat="1" ht="16" customHeight="1" x14ac:dyDescent="0.2"/>
    <row r="4235" customFormat="1" ht="16" customHeight="1" x14ac:dyDescent="0.2"/>
    <row r="4236" customFormat="1" ht="16" customHeight="1" x14ac:dyDescent="0.2"/>
    <row r="4237" customFormat="1" ht="16" customHeight="1" x14ac:dyDescent="0.2"/>
    <row r="4238" customFormat="1" ht="16" customHeight="1" x14ac:dyDescent="0.2"/>
    <row r="4239" customFormat="1" ht="16" customHeight="1" x14ac:dyDescent="0.2"/>
    <row r="4240" customFormat="1" ht="16" customHeight="1" x14ac:dyDescent="0.2"/>
    <row r="4241" customFormat="1" ht="16" customHeight="1" x14ac:dyDescent="0.2"/>
    <row r="4242" customFormat="1" ht="16" customHeight="1" x14ac:dyDescent="0.2"/>
    <row r="4243" customFormat="1" ht="16" customHeight="1" x14ac:dyDescent="0.2"/>
    <row r="4244" customFormat="1" ht="16" customHeight="1" x14ac:dyDescent="0.2"/>
    <row r="4245" customFormat="1" ht="16" customHeight="1" x14ac:dyDescent="0.2"/>
    <row r="4246" customFormat="1" ht="16" customHeight="1" x14ac:dyDescent="0.2"/>
    <row r="4247" customFormat="1" ht="16" customHeight="1" x14ac:dyDescent="0.2"/>
    <row r="4248" customFormat="1" ht="16" customHeight="1" x14ac:dyDescent="0.2"/>
    <row r="4249" customFormat="1" ht="16" customHeight="1" x14ac:dyDescent="0.2"/>
    <row r="4250" customFormat="1" ht="16" customHeight="1" x14ac:dyDescent="0.2"/>
    <row r="4251" customFormat="1" ht="16" customHeight="1" x14ac:dyDescent="0.2"/>
    <row r="4252" customFormat="1" ht="16" customHeight="1" x14ac:dyDescent="0.2"/>
    <row r="4253" customFormat="1" ht="16" customHeight="1" x14ac:dyDescent="0.2"/>
    <row r="4254" customFormat="1" ht="16" customHeight="1" x14ac:dyDescent="0.2"/>
    <row r="4255" customFormat="1" ht="16" customHeight="1" x14ac:dyDescent="0.2"/>
    <row r="4256" customFormat="1" ht="16" customHeight="1" x14ac:dyDescent="0.2"/>
    <row r="4257" customFormat="1" ht="16" customHeight="1" x14ac:dyDescent="0.2"/>
    <row r="4258" customFormat="1" ht="16" customHeight="1" x14ac:dyDescent="0.2"/>
    <row r="4259" customFormat="1" ht="16" customHeight="1" x14ac:dyDescent="0.2"/>
    <row r="4260" customFormat="1" ht="16" customHeight="1" x14ac:dyDescent="0.2"/>
    <row r="4261" customFormat="1" ht="16" customHeight="1" x14ac:dyDescent="0.2"/>
    <row r="4262" customFormat="1" ht="16" customHeight="1" x14ac:dyDescent="0.2"/>
    <row r="4263" customFormat="1" ht="16" customHeight="1" x14ac:dyDescent="0.2"/>
    <row r="4264" customFormat="1" ht="16" customHeight="1" x14ac:dyDescent="0.2"/>
    <row r="4265" customFormat="1" ht="16" customHeight="1" x14ac:dyDescent="0.2"/>
    <row r="4266" customFormat="1" ht="16" customHeight="1" x14ac:dyDescent="0.2"/>
    <row r="4267" customFormat="1" ht="16" customHeight="1" x14ac:dyDescent="0.2"/>
    <row r="4268" customFormat="1" ht="16" customHeight="1" x14ac:dyDescent="0.2"/>
    <row r="4269" customFormat="1" ht="16" customHeight="1" x14ac:dyDescent="0.2"/>
    <row r="4270" customFormat="1" ht="16" customHeight="1" x14ac:dyDescent="0.2"/>
    <row r="4271" customFormat="1" ht="16" customHeight="1" x14ac:dyDescent="0.2"/>
    <row r="4272" customFormat="1" ht="16" customHeight="1" x14ac:dyDescent="0.2"/>
    <row r="4273" customFormat="1" ht="16" customHeight="1" x14ac:dyDescent="0.2"/>
    <row r="4274" customFormat="1" ht="16" customHeight="1" x14ac:dyDescent="0.2"/>
    <row r="4275" customFormat="1" ht="16" customHeight="1" x14ac:dyDescent="0.2"/>
    <row r="4276" customFormat="1" ht="16" customHeight="1" x14ac:dyDescent="0.2"/>
    <row r="4277" customFormat="1" ht="16" customHeight="1" x14ac:dyDescent="0.2"/>
    <row r="4278" customFormat="1" ht="16" customHeight="1" x14ac:dyDescent="0.2"/>
    <row r="4279" customFormat="1" ht="16" customHeight="1" x14ac:dyDescent="0.2"/>
    <row r="4280" customFormat="1" ht="16" customHeight="1" x14ac:dyDescent="0.2"/>
    <row r="4281" customFormat="1" ht="16" customHeight="1" x14ac:dyDescent="0.2"/>
    <row r="4282" customFormat="1" ht="16" customHeight="1" x14ac:dyDescent="0.2"/>
    <row r="4283" customFormat="1" ht="16" customHeight="1" x14ac:dyDescent="0.2"/>
    <row r="4284" customFormat="1" ht="16" customHeight="1" x14ac:dyDescent="0.2"/>
    <row r="4285" customFormat="1" ht="16" customHeight="1" x14ac:dyDescent="0.2"/>
    <row r="4286" customFormat="1" ht="16" customHeight="1" x14ac:dyDescent="0.2"/>
    <row r="4287" customFormat="1" ht="16" customHeight="1" x14ac:dyDescent="0.2"/>
    <row r="4288" customFormat="1" ht="16" customHeight="1" x14ac:dyDescent="0.2"/>
    <row r="4289" customFormat="1" ht="16" customHeight="1" x14ac:dyDescent="0.2"/>
    <row r="4290" customFormat="1" ht="16" customHeight="1" x14ac:dyDescent="0.2"/>
    <row r="4291" customFormat="1" ht="16" customHeight="1" x14ac:dyDescent="0.2"/>
    <row r="4292" customFormat="1" ht="16" customHeight="1" x14ac:dyDescent="0.2"/>
    <row r="4293" customFormat="1" ht="16" customHeight="1" x14ac:dyDescent="0.2"/>
    <row r="4294" customFormat="1" ht="16" customHeight="1" x14ac:dyDescent="0.2"/>
    <row r="4295" customFormat="1" ht="16" customHeight="1" x14ac:dyDescent="0.2"/>
    <row r="4296" customFormat="1" ht="16" customHeight="1" x14ac:dyDescent="0.2"/>
    <row r="4297" customFormat="1" ht="16" customHeight="1" x14ac:dyDescent="0.2"/>
    <row r="4298" customFormat="1" ht="16" customHeight="1" x14ac:dyDescent="0.2"/>
    <row r="4299" customFormat="1" ht="16" customHeight="1" x14ac:dyDescent="0.2"/>
    <row r="4300" customFormat="1" ht="16" customHeight="1" x14ac:dyDescent="0.2"/>
    <row r="4301" customFormat="1" ht="16" customHeight="1" x14ac:dyDescent="0.2"/>
    <row r="4302" customFormat="1" ht="16" customHeight="1" x14ac:dyDescent="0.2"/>
    <row r="4303" customFormat="1" ht="16" customHeight="1" x14ac:dyDescent="0.2"/>
    <row r="4304" customFormat="1" ht="16" customHeight="1" x14ac:dyDescent="0.2"/>
    <row r="4305" customFormat="1" ht="16" customHeight="1" x14ac:dyDescent="0.2"/>
    <row r="4306" customFormat="1" ht="16" customHeight="1" x14ac:dyDescent="0.2"/>
    <row r="4307" customFormat="1" ht="16" customHeight="1" x14ac:dyDescent="0.2"/>
    <row r="4308" customFormat="1" ht="16" customHeight="1" x14ac:dyDescent="0.2"/>
    <row r="4309" customFormat="1" ht="16" customHeight="1" x14ac:dyDescent="0.2"/>
    <row r="4310" customFormat="1" ht="16" customHeight="1" x14ac:dyDescent="0.2"/>
    <row r="4311" customFormat="1" ht="16" customHeight="1" x14ac:dyDescent="0.2"/>
    <row r="4312" customFormat="1" ht="16" customHeight="1" x14ac:dyDescent="0.2"/>
    <row r="4313" customFormat="1" ht="16" customHeight="1" x14ac:dyDescent="0.2"/>
    <row r="4314" customFormat="1" ht="16" customHeight="1" x14ac:dyDescent="0.2"/>
    <row r="4315" customFormat="1" ht="16" customHeight="1" x14ac:dyDescent="0.2"/>
    <row r="4316" customFormat="1" ht="16" customHeight="1" x14ac:dyDescent="0.2"/>
    <row r="4317" customFormat="1" ht="16" customHeight="1" x14ac:dyDescent="0.2"/>
    <row r="4318" customFormat="1" ht="16" customHeight="1" x14ac:dyDescent="0.2"/>
    <row r="4319" customFormat="1" ht="16" customHeight="1" x14ac:dyDescent="0.2"/>
    <row r="4320" customFormat="1" ht="16" customHeight="1" x14ac:dyDescent="0.2"/>
    <row r="4321" customFormat="1" ht="16" customHeight="1" x14ac:dyDescent="0.2"/>
    <row r="4322" customFormat="1" ht="16" customHeight="1" x14ac:dyDescent="0.2"/>
    <row r="4323" customFormat="1" ht="16" customHeight="1" x14ac:dyDescent="0.2"/>
    <row r="4324" customFormat="1" ht="16" customHeight="1" x14ac:dyDescent="0.2"/>
    <row r="4325" customFormat="1" ht="16" customHeight="1" x14ac:dyDescent="0.2"/>
    <row r="4326" customFormat="1" ht="16" customHeight="1" x14ac:dyDescent="0.2"/>
    <row r="4327" customFormat="1" ht="16" customHeight="1" x14ac:dyDescent="0.2"/>
    <row r="4328" customFormat="1" ht="16" customHeight="1" x14ac:dyDescent="0.2"/>
    <row r="4329" customFormat="1" ht="16" customHeight="1" x14ac:dyDescent="0.2"/>
    <row r="4330" customFormat="1" ht="16" customHeight="1" x14ac:dyDescent="0.2"/>
    <row r="4331" customFormat="1" ht="16" customHeight="1" x14ac:dyDescent="0.2"/>
    <row r="4332" customFormat="1" ht="16" customHeight="1" x14ac:dyDescent="0.2"/>
    <row r="4333" customFormat="1" ht="16" customHeight="1" x14ac:dyDescent="0.2"/>
    <row r="4334" customFormat="1" ht="16" customHeight="1" x14ac:dyDescent="0.2"/>
    <row r="4335" customFormat="1" ht="16" customHeight="1" x14ac:dyDescent="0.2"/>
    <row r="4336" customFormat="1" ht="16" customHeight="1" x14ac:dyDescent="0.2"/>
    <row r="4337" customFormat="1" ht="16" customHeight="1" x14ac:dyDescent="0.2"/>
    <row r="4338" customFormat="1" ht="16" customHeight="1" x14ac:dyDescent="0.2"/>
    <row r="4339" customFormat="1" ht="16" customHeight="1" x14ac:dyDescent="0.2"/>
    <row r="4340" customFormat="1" ht="16" customHeight="1" x14ac:dyDescent="0.2"/>
    <row r="4341" customFormat="1" ht="16" customHeight="1" x14ac:dyDescent="0.2"/>
    <row r="4342" customFormat="1" ht="16" customHeight="1" x14ac:dyDescent="0.2"/>
    <row r="4343" customFormat="1" ht="16" customHeight="1" x14ac:dyDescent="0.2"/>
    <row r="4344" customFormat="1" ht="16" customHeight="1" x14ac:dyDescent="0.2"/>
    <row r="4345" customFormat="1" ht="16" customHeight="1" x14ac:dyDescent="0.2"/>
    <row r="4346" customFormat="1" ht="16" customHeight="1" x14ac:dyDescent="0.2"/>
    <row r="4347" customFormat="1" ht="16" customHeight="1" x14ac:dyDescent="0.2"/>
    <row r="4348" customFormat="1" ht="16" customHeight="1" x14ac:dyDescent="0.2"/>
    <row r="4349" customFormat="1" ht="16" customHeight="1" x14ac:dyDescent="0.2"/>
    <row r="4350" customFormat="1" ht="16" customHeight="1" x14ac:dyDescent="0.2"/>
    <row r="4351" customFormat="1" ht="16" customHeight="1" x14ac:dyDescent="0.2"/>
    <row r="4352" customFormat="1" ht="16" customHeight="1" x14ac:dyDescent="0.2"/>
    <row r="4353" customFormat="1" ht="16" customHeight="1" x14ac:dyDescent="0.2"/>
    <row r="4354" customFormat="1" ht="16" customHeight="1" x14ac:dyDescent="0.2"/>
    <row r="4355" customFormat="1" ht="16" customHeight="1" x14ac:dyDescent="0.2"/>
    <row r="4356" customFormat="1" ht="16" customHeight="1" x14ac:dyDescent="0.2"/>
    <row r="4357" customFormat="1" ht="16" customHeight="1" x14ac:dyDescent="0.2"/>
    <row r="4358" customFormat="1" ht="16" customHeight="1" x14ac:dyDescent="0.2"/>
    <row r="4359" customFormat="1" ht="16" customHeight="1" x14ac:dyDescent="0.2"/>
    <row r="4360" customFormat="1" ht="16" customHeight="1" x14ac:dyDescent="0.2"/>
    <row r="4361" customFormat="1" ht="16" customHeight="1" x14ac:dyDescent="0.2"/>
    <row r="4362" customFormat="1" ht="16" customHeight="1" x14ac:dyDescent="0.2"/>
    <row r="4363" customFormat="1" ht="16" customHeight="1" x14ac:dyDescent="0.2"/>
    <row r="4364" customFormat="1" ht="16" customHeight="1" x14ac:dyDescent="0.2"/>
    <row r="4365" customFormat="1" ht="16" customHeight="1" x14ac:dyDescent="0.2"/>
    <row r="4366" customFormat="1" ht="16" customHeight="1" x14ac:dyDescent="0.2"/>
    <row r="4367" customFormat="1" ht="16" customHeight="1" x14ac:dyDescent="0.2"/>
    <row r="4368" customFormat="1" ht="16" customHeight="1" x14ac:dyDescent="0.2"/>
    <row r="4369" customFormat="1" ht="16" customHeight="1" x14ac:dyDescent="0.2"/>
    <row r="4370" customFormat="1" ht="16" customHeight="1" x14ac:dyDescent="0.2"/>
    <row r="4371" customFormat="1" ht="16" customHeight="1" x14ac:dyDescent="0.2"/>
    <row r="4372" customFormat="1" ht="16" customHeight="1" x14ac:dyDescent="0.2"/>
    <row r="4373" customFormat="1" ht="16" customHeight="1" x14ac:dyDescent="0.2"/>
    <row r="4374" customFormat="1" ht="16" customHeight="1" x14ac:dyDescent="0.2"/>
    <row r="4375" customFormat="1" ht="16" customHeight="1" x14ac:dyDescent="0.2"/>
    <row r="4376" customFormat="1" ht="16" customHeight="1" x14ac:dyDescent="0.2"/>
    <row r="4377" customFormat="1" ht="16" customHeight="1" x14ac:dyDescent="0.2"/>
    <row r="4378" customFormat="1" ht="16" customHeight="1" x14ac:dyDescent="0.2"/>
    <row r="4379" customFormat="1" ht="16" customHeight="1" x14ac:dyDescent="0.2"/>
    <row r="4380" customFormat="1" ht="16" customHeight="1" x14ac:dyDescent="0.2"/>
    <row r="4381" customFormat="1" ht="16" customHeight="1" x14ac:dyDescent="0.2"/>
    <row r="4382" customFormat="1" ht="16" customHeight="1" x14ac:dyDescent="0.2"/>
    <row r="4383" customFormat="1" ht="16" customHeight="1" x14ac:dyDescent="0.2"/>
    <row r="4384" customFormat="1" ht="16" customHeight="1" x14ac:dyDescent="0.2"/>
    <row r="4385" customFormat="1" ht="16" customHeight="1" x14ac:dyDescent="0.2"/>
    <row r="4386" customFormat="1" ht="16" customHeight="1" x14ac:dyDescent="0.2"/>
    <row r="4387" customFormat="1" ht="16" customHeight="1" x14ac:dyDescent="0.2"/>
    <row r="4388" customFormat="1" ht="16" customHeight="1" x14ac:dyDescent="0.2"/>
    <row r="4389" customFormat="1" ht="16" customHeight="1" x14ac:dyDescent="0.2"/>
    <row r="4390" customFormat="1" ht="16" customHeight="1" x14ac:dyDescent="0.2"/>
    <row r="4391" customFormat="1" ht="16" customHeight="1" x14ac:dyDescent="0.2"/>
    <row r="4392" customFormat="1" ht="16" customHeight="1" x14ac:dyDescent="0.2"/>
    <row r="4393" customFormat="1" ht="16" customHeight="1" x14ac:dyDescent="0.2"/>
    <row r="4394" customFormat="1" ht="16" customHeight="1" x14ac:dyDescent="0.2"/>
    <row r="4395" customFormat="1" ht="16" customHeight="1" x14ac:dyDescent="0.2"/>
    <row r="4396" customFormat="1" ht="16" customHeight="1" x14ac:dyDescent="0.2"/>
    <row r="4397" customFormat="1" ht="16" customHeight="1" x14ac:dyDescent="0.2"/>
    <row r="4398" customFormat="1" ht="16" customHeight="1" x14ac:dyDescent="0.2"/>
    <row r="4399" customFormat="1" ht="16" customHeight="1" x14ac:dyDescent="0.2"/>
    <row r="4400" customFormat="1" ht="16" customHeight="1" x14ac:dyDescent="0.2"/>
    <row r="4401" customFormat="1" ht="16" customHeight="1" x14ac:dyDescent="0.2"/>
    <row r="4402" customFormat="1" ht="16" customHeight="1" x14ac:dyDescent="0.2"/>
    <row r="4403" customFormat="1" ht="16" customHeight="1" x14ac:dyDescent="0.2"/>
    <row r="4404" customFormat="1" ht="16" customHeight="1" x14ac:dyDescent="0.2"/>
    <row r="4405" customFormat="1" ht="16" customHeight="1" x14ac:dyDescent="0.2"/>
    <row r="4406" customFormat="1" ht="16" customHeight="1" x14ac:dyDescent="0.2"/>
    <row r="4407" customFormat="1" ht="16" customHeight="1" x14ac:dyDescent="0.2"/>
    <row r="4408" customFormat="1" ht="16" customHeight="1" x14ac:dyDescent="0.2"/>
    <row r="4409" customFormat="1" ht="16" customHeight="1" x14ac:dyDescent="0.2"/>
    <row r="4410" customFormat="1" ht="16" customHeight="1" x14ac:dyDescent="0.2"/>
    <row r="4411" customFormat="1" ht="16" customHeight="1" x14ac:dyDescent="0.2"/>
    <row r="4412" customFormat="1" ht="16" customHeight="1" x14ac:dyDescent="0.2"/>
    <row r="4413" customFormat="1" ht="16" customHeight="1" x14ac:dyDescent="0.2"/>
    <row r="4414" customFormat="1" ht="16" customHeight="1" x14ac:dyDescent="0.2"/>
    <row r="4415" customFormat="1" ht="16" customHeight="1" x14ac:dyDescent="0.2"/>
    <row r="4416" customFormat="1" ht="16" customHeight="1" x14ac:dyDescent="0.2"/>
    <row r="4417" customFormat="1" ht="16" customHeight="1" x14ac:dyDescent="0.2"/>
    <row r="4418" customFormat="1" ht="16" customHeight="1" x14ac:dyDescent="0.2"/>
    <row r="4419" customFormat="1" ht="16" customHeight="1" x14ac:dyDescent="0.2"/>
    <row r="4420" customFormat="1" ht="16" customHeight="1" x14ac:dyDescent="0.2"/>
    <row r="4421" customFormat="1" ht="16" customHeight="1" x14ac:dyDescent="0.2"/>
    <row r="4422" customFormat="1" ht="16" customHeight="1" x14ac:dyDescent="0.2"/>
    <row r="4423" customFormat="1" ht="16" customHeight="1" x14ac:dyDescent="0.2"/>
    <row r="4424" customFormat="1" ht="16" customHeight="1" x14ac:dyDescent="0.2"/>
    <row r="4425" customFormat="1" ht="16" customHeight="1" x14ac:dyDescent="0.2"/>
    <row r="4426" customFormat="1" ht="16" customHeight="1" x14ac:dyDescent="0.2"/>
    <row r="4427" customFormat="1" ht="16" customHeight="1" x14ac:dyDescent="0.2"/>
    <row r="4428" customFormat="1" ht="16" customHeight="1" x14ac:dyDescent="0.2"/>
    <row r="4429" customFormat="1" ht="16" customHeight="1" x14ac:dyDescent="0.2"/>
    <row r="4430" customFormat="1" ht="16" customHeight="1" x14ac:dyDescent="0.2"/>
    <row r="4431" customFormat="1" ht="16" customHeight="1" x14ac:dyDescent="0.2"/>
    <row r="4432" customFormat="1" ht="16" customHeight="1" x14ac:dyDescent="0.2"/>
    <row r="4433" customFormat="1" ht="16" customHeight="1" x14ac:dyDescent="0.2"/>
    <row r="4434" customFormat="1" ht="16" customHeight="1" x14ac:dyDescent="0.2"/>
    <row r="4435" customFormat="1" ht="16" customHeight="1" x14ac:dyDescent="0.2"/>
    <row r="4436" customFormat="1" ht="16" customHeight="1" x14ac:dyDescent="0.2"/>
    <row r="4437" customFormat="1" ht="16" customHeight="1" x14ac:dyDescent="0.2"/>
    <row r="4438" customFormat="1" ht="16" customHeight="1" x14ac:dyDescent="0.2"/>
    <row r="4439" customFormat="1" ht="16" customHeight="1" x14ac:dyDescent="0.2"/>
    <row r="4440" customFormat="1" ht="16" customHeight="1" x14ac:dyDescent="0.2"/>
    <row r="4441" customFormat="1" ht="16" customHeight="1" x14ac:dyDescent="0.2"/>
    <row r="4442" customFormat="1" ht="16" customHeight="1" x14ac:dyDescent="0.2"/>
    <row r="4443" customFormat="1" ht="16" customHeight="1" x14ac:dyDescent="0.2"/>
    <row r="4444" customFormat="1" ht="16" customHeight="1" x14ac:dyDescent="0.2"/>
    <row r="4445" customFormat="1" ht="16" customHeight="1" x14ac:dyDescent="0.2"/>
    <row r="4446" customFormat="1" ht="16" customHeight="1" x14ac:dyDescent="0.2"/>
    <row r="4447" customFormat="1" ht="16" customHeight="1" x14ac:dyDescent="0.2"/>
    <row r="4448" customFormat="1" ht="16" customHeight="1" x14ac:dyDescent="0.2"/>
    <row r="4449" customFormat="1" ht="16" customHeight="1" x14ac:dyDescent="0.2"/>
    <row r="4450" customFormat="1" ht="16" customHeight="1" x14ac:dyDescent="0.2"/>
    <row r="4451" customFormat="1" ht="16" customHeight="1" x14ac:dyDescent="0.2"/>
    <row r="4452" customFormat="1" ht="16" customHeight="1" x14ac:dyDescent="0.2"/>
    <row r="4453" customFormat="1" ht="16" customHeight="1" x14ac:dyDescent="0.2"/>
    <row r="4454" customFormat="1" ht="16" customHeight="1" x14ac:dyDescent="0.2"/>
    <row r="4455" customFormat="1" ht="16" customHeight="1" x14ac:dyDescent="0.2"/>
    <row r="4456" customFormat="1" ht="16" customHeight="1" x14ac:dyDescent="0.2"/>
    <row r="4457" customFormat="1" ht="16" customHeight="1" x14ac:dyDescent="0.2"/>
    <row r="4458" customFormat="1" ht="16" customHeight="1" x14ac:dyDescent="0.2"/>
    <row r="4459" customFormat="1" ht="16" customHeight="1" x14ac:dyDescent="0.2"/>
    <row r="4460" customFormat="1" ht="16" customHeight="1" x14ac:dyDescent="0.2"/>
    <row r="4461" customFormat="1" ht="16" customHeight="1" x14ac:dyDescent="0.2"/>
    <row r="4462" customFormat="1" ht="16" customHeight="1" x14ac:dyDescent="0.2"/>
    <row r="4463" customFormat="1" ht="16" customHeight="1" x14ac:dyDescent="0.2"/>
    <row r="4464" customFormat="1" ht="16" customHeight="1" x14ac:dyDescent="0.2"/>
    <row r="4465" customFormat="1" ht="16" customHeight="1" x14ac:dyDescent="0.2"/>
    <row r="4466" customFormat="1" ht="16" customHeight="1" x14ac:dyDescent="0.2"/>
    <row r="4467" customFormat="1" ht="16" customHeight="1" x14ac:dyDescent="0.2"/>
    <row r="4468" customFormat="1" ht="16" customHeight="1" x14ac:dyDescent="0.2"/>
    <row r="4469" customFormat="1" ht="16" customHeight="1" x14ac:dyDescent="0.2"/>
    <row r="4470" customFormat="1" ht="16" customHeight="1" x14ac:dyDescent="0.2"/>
    <row r="4471" customFormat="1" ht="16" customHeight="1" x14ac:dyDescent="0.2"/>
    <row r="4472" customFormat="1" ht="16" customHeight="1" x14ac:dyDescent="0.2"/>
    <row r="4473" customFormat="1" ht="16" customHeight="1" x14ac:dyDescent="0.2"/>
    <row r="4474" customFormat="1" ht="16" customHeight="1" x14ac:dyDescent="0.2"/>
    <row r="4475" customFormat="1" ht="16" customHeight="1" x14ac:dyDescent="0.2"/>
    <row r="4476" customFormat="1" ht="16" customHeight="1" x14ac:dyDescent="0.2"/>
    <row r="4477" customFormat="1" ht="16" customHeight="1" x14ac:dyDescent="0.2"/>
    <row r="4478" customFormat="1" ht="16" customHeight="1" x14ac:dyDescent="0.2"/>
    <row r="4479" customFormat="1" ht="16" customHeight="1" x14ac:dyDescent="0.2"/>
    <row r="4480" customFormat="1" ht="16" customHeight="1" x14ac:dyDescent="0.2"/>
    <row r="4481" customFormat="1" ht="16" customHeight="1" x14ac:dyDescent="0.2"/>
    <row r="4482" customFormat="1" ht="16" customHeight="1" x14ac:dyDescent="0.2"/>
    <row r="4483" customFormat="1" ht="16" customHeight="1" x14ac:dyDescent="0.2"/>
    <row r="4484" customFormat="1" ht="16" customHeight="1" x14ac:dyDescent="0.2"/>
    <row r="4485" customFormat="1" ht="16" customHeight="1" x14ac:dyDescent="0.2"/>
    <row r="4486" customFormat="1" ht="16" customHeight="1" x14ac:dyDescent="0.2"/>
    <row r="4487" customFormat="1" ht="16" customHeight="1" x14ac:dyDescent="0.2"/>
    <row r="4488" customFormat="1" ht="16" customHeight="1" x14ac:dyDescent="0.2"/>
    <row r="4489" customFormat="1" ht="16" customHeight="1" x14ac:dyDescent="0.2"/>
    <row r="4490" customFormat="1" ht="16" customHeight="1" x14ac:dyDescent="0.2"/>
    <row r="4491" customFormat="1" ht="16" customHeight="1" x14ac:dyDescent="0.2"/>
    <row r="4492" customFormat="1" ht="16" customHeight="1" x14ac:dyDescent="0.2"/>
    <row r="4493" customFormat="1" ht="16" customHeight="1" x14ac:dyDescent="0.2"/>
    <row r="4494" customFormat="1" ht="16" customHeight="1" x14ac:dyDescent="0.2"/>
    <row r="4495" customFormat="1" ht="16" customHeight="1" x14ac:dyDescent="0.2"/>
    <row r="4496" customFormat="1" ht="16" customHeight="1" x14ac:dyDescent="0.2"/>
    <row r="4497" customFormat="1" ht="16" customHeight="1" x14ac:dyDescent="0.2"/>
    <row r="4498" customFormat="1" ht="16" customHeight="1" x14ac:dyDescent="0.2"/>
    <row r="4499" customFormat="1" ht="16" customHeight="1" x14ac:dyDescent="0.2"/>
    <row r="4500" customFormat="1" ht="16" customHeight="1" x14ac:dyDescent="0.2"/>
    <row r="4501" customFormat="1" ht="16" customHeight="1" x14ac:dyDescent="0.2"/>
    <row r="4502" customFormat="1" ht="16" customHeight="1" x14ac:dyDescent="0.2"/>
    <row r="4503" customFormat="1" ht="16" customHeight="1" x14ac:dyDescent="0.2"/>
    <row r="4504" customFormat="1" ht="16" customHeight="1" x14ac:dyDescent="0.2"/>
    <row r="4505" customFormat="1" ht="16" customHeight="1" x14ac:dyDescent="0.2"/>
    <row r="4506" customFormat="1" ht="16" customHeight="1" x14ac:dyDescent="0.2"/>
    <row r="4507" customFormat="1" ht="16" customHeight="1" x14ac:dyDescent="0.2"/>
    <row r="4508" customFormat="1" ht="16" customHeight="1" x14ac:dyDescent="0.2"/>
    <row r="4509" customFormat="1" ht="16" customHeight="1" x14ac:dyDescent="0.2"/>
    <row r="4510" customFormat="1" ht="16" customHeight="1" x14ac:dyDescent="0.2"/>
    <row r="4511" customFormat="1" ht="16" customHeight="1" x14ac:dyDescent="0.2"/>
    <row r="4512" customFormat="1" ht="16" customHeight="1" x14ac:dyDescent="0.2"/>
    <row r="4513" customFormat="1" ht="16" customHeight="1" x14ac:dyDescent="0.2"/>
    <row r="4514" customFormat="1" ht="16" customHeight="1" x14ac:dyDescent="0.2"/>
    <row r="4515" customFormat="1" ht="16" customHeight="1" x14ac:dyDescent="0.2"/>
    <row r="4516" customFormat="1" ht="16" customHeight="1" x14ac:dyDescent="0.2"/>
    <row r="4517" customFormat="1" ht="16" customHeight="1" x14ac:dyDescent="0.2"/>
    <row r="4518" customFormat="1" ht="16" customHeight="1" x14ac:dyDescent="0.2"/>
    <row r="4519" customFormat="1" ht="16" customHeight="1" x14ac:dyDescent="0.2"/>
    <row r="4520" customFormat="1" ht="16" customHeight="1" x14ac:dyDescent="0.2"/>
    <row r="4521" customFormat="1" ht="16" customHeight="1" x14ac:dyDescent="0.2"/>
    <row r="4522" customFormat="1" ht="16" customHeight="1" x14ac:dyDescent="0.2"/>
    <row r="4523" customFormat="1" ht="16" customHeight="1" x14ac:dyDescent="0.2"/>
    <row r="4524" customFormat="1" ht="16" customHeight="1" x14ac:dyDescent="0.2"/>
    <row r="4525" customFormat="1" ht="16" customHeight="1" x14ac:dyDescent="0.2"/>
    <row r="4526" customFormat="1" ht="16" customHeight="1" x14ac:dyDescent="0.2"/>
    <row r="4527" customFormat="1" ht="16" customHeight="1" x14ac:dyDescent="0.2"/>
    <row r="4528" customFormat="1" ht="16" customHeight="1" x14ac:dyDescent="0.2"/>
    <row r="4529" customFormat="1" ht="16" customHeight="1" x14ac:dyDescent="0.2"/>
    <row r="4530" customFormat="1" ht="16" customHeight="1" x14ac:dyDescent="0.2"/>
    <row r="4531" customFormat="1" ht="16" customHeight="1" x14ac:dyDescent="0.2"/>
    <row r="4532" customFormat="1" ht="16" customHeight="1" x14ac:dyDescent="0.2"/>
    <row r="4533" customFormat="1" ht="16" customHeight="1" x14ac:dyDescent="0.2"/>
    <row r="4534" customFormat="1" ht="16" customHeight="1" x14ac:dyDescent="0.2"/>
    <row r="4535" customFormat="1" ht="16" customHeight="1" x14ac:dyDescent="0.2"/>
    <row r="4536" customFormat="1" ht="16" customHeight="1" x14ac:dyDescent="0.2"/>
    <row r="4537" customFormat="1" ht="16" customHeight="1" x14ac:dyDescent="0.2"/>
    <row r="4538" customFormat="1" ht="16" customHeight="1" x14ac:dyDescent="0.2"/>
    <row r="4539" customFormat="1" ht="16" customHeight="1" x14ac:dyDescent="0.2"/>
    <row r="4540" customFormat="1" ht="16" customHeight="1" x14ac:dyDescent="0.2"/>
    <row r="4541" customFormat="1" ht="16" customHeight="1" x14ac:dyDescent="0.2"/>
    <row r="4542" customFormat="1" ht="16" customHeight="1" x14ac:dyDescent="0.2"/>
    <row r="4543" customFormat="1" ht="16" customHeight="1" x14ac:dyDescent="0.2"/>
    <row r="4544" customFormat="1" ht="16" customHeight="1" x14ac:dyDescent="0.2"/>
    <row r="4545" customFormat="1" ht="16" customHeight="1" x14ac:dyDescent="0.2"/>
    <row r="4546" customFormat="1" ht="16" customHeight="1" x14ac:dyDescent="0.2"/>
    <row r="4547" customFormat="1" ht="16" customHeight="1" x14ac:dyDescent="0.2"/>
    <row r="4548" customFormat="1" ht="16" customHeight="1" x14ac:dyDescent="0.2"/>
    <row r="4549" customFormat="1" ht="16" customHeight="1" x14ac:dyDescent="0.2"/>
    <row r="4550" customFormat="1" ht="16" customHeight="1" x14ac:dyDescent="0.2"/>
    <row r="4551" customFormat="1" ht="16" customHeight="1" x14ac:dyDescent="0.2"/>
    <row r="4552" customFormat="1" ht="16" customHeight="1" x14ac:dyDescent="0.2"/>
    <row r="4553" customFormat="1" ht="16" customHeight="1" x14ac:dyDescent="0.2"/>
    <row r="4554" customFormat="1" ht="16" customHeight="1" x14ac:dyDescent="0.2"/>
    <row r="4555" customFormat="1" ht="16" customHeight="1" x14ac:dyDescent="0.2"/>
    <row r="4556" customFormat="1" ht="16" customHeight="1" x14ac:dyDescent="0.2"/>
    <row r="4557" customFormat="1" ht="16" customHeight="1" x14ac:dyDescent="0.2"/>
    <row r="4558" customFormat="1" ht="16" customHeight="1" x14ac:dyDescent="0.2"/>
    <row r="4559" customFormat="1" ht="16" customHeight="1" x14ac:dyDescent="0.2"/>
    <row r="4560" customFormat="1" ht="16" customHeight="1" x14ac:dyDescent="0.2"/>
    <row r="4561" customFormat="1" ht="16" customHeight="1" x14ac:dyDescent="0.2"/>
    <row r="4562" customFormat="1" ht="16" customHeight="1" x14ac:dyDescent="0.2"/>
    <row r="4563" customFormat="1" ht="16" customHeight="1" x14ac:dyDescent="0.2"/>
    <row r="4564" customFormat="1" ht="16" customHeight="1" x14ac:dyDescent="0.2"/>
    <row r="4565" customFormat="1" ht="16" customHeight="1" x14ac:dyDescent="0.2"/>
    <row r="4566" customFormat="1" ht="16" customHeight="1" x14ac:dyDescent="0.2"/>
    <row r="4567" customFormat="1" ht="16" customHeight="1" x14ac:dyDescent="0.2"/>
    <row r="4568" customFormat="1" ht="16" customHeight="1" x14ac:dyDescent="0.2"/>
    <row r="4569" customFormat="1" ht="16" customHeight="1" x14ac:dyDescent="0.2"/>
    <row r="4570" customFormat="1" ht="16" customHeight="1" x14ac:dyDescent="0.2"/>
    <row r="4571" customFormat="1" ht="16" customHeight="1" x14ac:dyDescent="0.2"/>
    <row r="4572" customFormat="1" ht="16" customHeight="1" x14ac:dyDescent="0.2"/>
    <row r="4573" customFormat="1" ht="16" customHeight="1" x14ac:dyDescent="0.2"/>
    <row r="4574" customFormat="1" ht="16" customHeight="1" x14ac:dyDescent="0.2"/>
    <row r="4575" customFormat="1" ht="16" customHeight="1" x14ac:dyDescent="0.2"/>
    <row r="4576" customFormat="1" ht="16" customHeight="1" x14ac:dyDescent="0.2"/>
    <row r="4577" customFormat="1" ht="16" customHeight="1" x14ac:dyDescent="0.2"/>
    <row r="4578" customFormat="1" ht="16" customHeight="1" x14ac:dyDescent="0.2"/>
    <row r="4579" customFormat="1" ht="16" customHeight="1" x14ac:dyDescent="0.2"/>
    <row r="4580" customFormat="1" ht="16" customHeight="1" x14ac:dyDescent="0.2"/>
    <row r="4581" customFormat="1" ht="16" customHeight="1" x14ac:dyDescent="0.2"/>
    <row r="4582" customFormat="1" ht="16" customHeight="1" x14ac:dyDescent="0.2"/>
    <row r="4583" customFormat="1" ht="16" customHeight="1" x14ac:dyDescent="0.2"/>
    <row r="4584" customFormat="1" ht="16" customHeight="1" x14ac:dyDescent="0.2"/>
    <row r="4585" customFormat="1" ht="16" customHeight="1" x14ac:dyDescent="0.2"/>
    <row r="4586" customFormat="1" ht="16" customHeight="1" x14ac:dyDescent="0.2"/>
    <row r="4587" customFormat="1" ht="16" customHeight="1" x14ac:dyDescent="0.2"/>
    <row r="4588" customFormat="1" ht="16" customHeight="1" x14ac:dyDescent="0.2"/>
    <row r="4589" customFormat="1" ht="16" customHeight="1" x14ac:dyDescent="0.2"/>
    <row r="4590" customFormat="1" ht="16" customHeight="1" x14ac:dyDescent="0.2"/>
    <row r="4591" customFormat="1" ht="16" customHeight="1" x14ac:dyDescent="0.2"/>
    <row r="4592" customFormat="1" ht="16" customHeight="1" x14ac:dyDescent="0.2"/>
    <row r="4593" customFormat="1" ht="16" customHeight="1" x14ac:dyDescent="0.2"/>
    <row r="4594" customFormat="1" ht="16" customHeight="1" x14ac:dyDescent="0.2"/>
    <row r="4595" customFormat="1" ht="16" customHeight="1" x14ac:dyDescent="0.2"/>
    <row r="4596" customFormat="1" ht="16" customHeight="1" x14ac:dyDescent="0.2"/>
    <row r="4597" customFormat="1" ht="16" customHeight="1" x14ac:dyDescent="0.2"/>
    <row r="4598" customFormat="1" ht="16" customHeight="1" x14ac:dyDescent="0.2"/>
    <row r="4599" customFormat="1" ht="16" customHeight="1" x14ac:dyDescent="0.2"/>
    <row r="4600" customFormat="1" ht="16" customHeight="1" x14ac:dyDescent="0.2"/>
    <row r="4601" customFormat="1" ht="16" customHeight="1" x14ac:dyDescent="0.2"/>
    <row r="4602" customFormat="1" ht="16" customHeight="1" x14ac:dyDescent="0.2"/>
    <row r="4603" customFormat="1" ht="16" customHeight="1" x14ac:dyDescent="0.2"/>
    <row r="4604" customFormat="1" ht="16" customHeight="1" x14ac:dyDescent="0.2"/>
    <row r="4605" customFormat="1" ht="16" customHeight="1" x14ac:dyDescent="0.2"/>
    <row r="4606" customFormat="1" ht="16" customHeight="1" x14ac:dyDescent="0.2"/>
    <row r="4607" customFormat="1" ht="16" customHeight="1" x14ac:dyDescent="0.2"/>
    <row r="4608" customFormat="1" ht="16" customHeight="1" x14ac:dyDescent="0.2"/>
    <row r="4609" customFormat="1" ht="16" customHeight="1" x14ac:dyDescent="0.2"/>
    <row r="4610" customFormat="1" ht="16" customHeight="1" x14ac:dyDescent="0.2"/>
    <row r="4611" customFormat="1" ht="16" customHeight="1" x14ac:dyDescent="0.2"/>
    <row r="4612" customFormat="1" ht="16" customHeight="1" x14ac:dyDescent="0.2"/>
    <row r="4613" customFormat="1" ht="16" customHeight="1" x14ac:dyDescent="0.2"/>
    <row r="4614" customFormat="1" ht="16" customHeight="1" x14ac:dyDescent="0.2"/>
    <row r="4615" customFormat="1" ht="16" customHeight="1" x14ac:dyDescent="0.2"/>
    <row r="4616" customFormat="1" ht="16" customHeight="1" x14ac:dyDescent="0.2"/>
    <row r="4617" customFormat="1" ht="16" customHeight="1" x14ac:dyDescent="0.2"/>
    <row r="4618" customFormat="1" ht="16" customHeight="1" x14ac:dyDescent="0.2"/>
    <row r="4619" customFormat="1" ht="16" customHeight="1" x14ac:dyDescent="0.2"/>
    <row r="4620" customFormat="1" ht="16" customHeight="1" x14ac:dyDescent="0.2"/>
    <row r="4621" customFormat="1" ht="16" customHeight="1" x14ac:dyDescent="0.2"/>
    <row r="4622" customFormat="1" ht="16" customHeight="1" x14ac:dyDescent="0.2"/>
    <row r="4623" customFormat="1" ht="16" customHeight="1" x14ac:dyDescent="0.2"/>
    <row r="4624" customFormat="1" ht="16" customHeight="1" x14ac:dyDescent="0.2"/>
    <row r="4625" customFormat="1" ht="16" customHeight="1" x14ac:dyDescent="0.2"/>
    <row r="4626" customFormat="1" ht="16" customHeight="1" x14ac:dyDescent="0.2"/>
    <row r="4627" customFormat="1" ht="16" customHeight="1" x14ac:dyDescent="0.2"/>
    <row r="4628" customFormat="1" ht="16" customHeight="1" x14ac:dyDescent="0.2"/>
    <row r="4629" customFormat="1" ht="16" customHeight="1" x14ac:dyDescent="0.2"/>
    <row r="4630" customFormat="1" ht="16" customHeight="1" x14ac:dyDescent="0.2"/>
    <row r="4631" customFormat="1" ht="16" customHeight="1" x14ac:dyDescent="0.2"/>
    <row r="4632" customFormat="1" ht="16" customHeight="1" x14ac:dyDescent="0.2"/>
    <row r="4633" customFormat="1" ht="16" customHeight="1" x14ac:dyDescent="0.2"/>
    <row r="4634" customFormat="1" ht="16" customHeight="1" x14ac:dyDescent="0.2"/>
    <row r="4635" customFormat="1" ht="16" customHeight="1" x14ac:dyDescent="0.2"/>
    <row r="4636" customFormat="1" ht="16" customHeight="1" x14ac:dyDescent="0.2"/>
    <row r="4637" customFormat="1" ht="16" customHeight="1" x14ac:dyDescent="0.2"/>
    <row r="4638" customFormat="1" ht="16" customHeight="1" x14ac:dyDescent="0.2"/>
    <row r="4639" customFormat="1" ht="16" customHeight="1" x14ac:dyDescent="0.2"/>
    <row r="4640" customFormat="1" ht="16" customHeight="1" x14ac:dyDescent="0.2"/>
    <row r="4641" customFormat="1" ht="16" customHeight="1" x14ac:dyDescent="0.2"/>
    <row r="4642" customFormat="1" ht="16" customHeight="1" x14ac:dyDescent="0.2"/>
    <row r="4643" customFormat="1" ht="16" customHeight="1" x14ac:dyDescent="0.2"/>
    <row r="4644" customFormat="1" ht="16" customHeight="1" x14ac:dyDescent="0.2"/>
    <row r="4645" customFormat="1" ht="16" customHeight="1" x14ac:dyDescent="0.2"/>
    <row r="4646" customFormat="1" ht="16" customHeight="1" x14ac:dyDescent="0.2"/>
    <row r="4647" customFormat="1" ht="16" customHeight="1" x14ac:dyDescent="0.2"/>
    <row r="4648" customFormat="1" ht="16" customHeight="1" x14ac:dyDescent="0.2"/>
    <row r="4649" customFormat="1" ht="16" customHeight="1" x14ac:dyDescent="0.2"/>
    <row r="4650" customFormat="1" ht="16" customHeight="1" x14ac:dyDescent="0.2"/>
    <row r="4651" customFormat="1" ht="16" customHeight="1" x14ac:dyDescent="0.2"/>
    <row r="4652" customFormat="1" ht="16" customHeight="1" x14ac:dyDescent="0.2"/>
    <row r="4653" customFormat="1" ht="16" customHeight="1" x14ac:dyDescent="0.2"/>
    <row r="4654" customFormat="1" ht="16" customHeight="1" x14ac:dyDescent="0.2"/>
    <row r="4655" customFormat="1" ht="16" customHeight="1" x14ac:dyDescent="0.2"/>
    <row r="4656" customFormat="1" ht="16" customHeight="1" x14ac:dyDescent="0.2"/>
    <row r="4657" customFormat="1" ht="16" customHeight="1" x14ac:dyDescent="0.2"/>
    <row r="4658" customFormat="1" ht="16" customHeight="1" x14ac:dyDescent="0.2"/>
    <row r="4659" customFormat="1" ht="16" customHeight="1" x14ac:dyDescent="0.2"/>
    <row r="4660" customFormat="1" ht="16" customHeight="1" x14ac:dyDescent="0.2"/>
    <row r="4661" customFormat="1" ht="16" customHeight="1" x14ac:dyDescent="0.2"/>
    <row r="4662" customFormat="1" ht="16" customHeight="1" x14ac:dyDescent="0.2"/>
    <row r="4663" customFormat="1" ht="16" customHeight="1" x14ac:dyDescent="0.2"/>
    <row r="4664" customFormat="1" ht="16" customHeight="1" x14ac:dyDescent="0.2"/>
    <row r="4665" customFormat="1" ht="16" customHeight="1" x14ac:dyDescent="0.2"/>
    <row r="4666" customFormat="1" ht="16" customHeight="1" x14ac:dyDescent="0.2"/>
    <row r="4667" customFormat="1" ht="16" customHeight="1" x14ac:dyDescent="0.2"/>
    <row r="4668" customFormat="1" ht="16" customHeight="1" x14ac:dyDescent="0.2"/>
    <row r="4669" customFormat="1" ht="16" customHeight="1" x14ac:dyDescent="0.2"/>
    <row r="4670" customFormat="1" ht="16" customHeight="1" x14ac:dyDescent="0.2"/>
    <row r="4671" customFormat="1" ht="16" customHeight="1" x14ac:dyDescent="0.2"/>
    <row r="4672" customFormat="1" ht="16" customHeight="1" x14ac:dyDescent="0.2"/>
    <row r="4673" customFormat="1" ht="16" customHeight="1" x14ac:dyDescent="0.2"/>
    <row r="4674" customFormat="1" ht="16" customHeight="1" x14ac:dyDescent="0.2"/>
    <row r="4675" customFormat="1" ht="16" customHeight="1" x14ac:dyDescent="0.2"/>
    <row r="4676" customFormat="1" ht="16" customHeight="1" x14ac:dyDescent="0.2"/>
    <row r="4677" customFormat="1" ht="16" customHeight="1" x14ac:dyDescent="0.2"/>
    <row r="4678" customFormat="1" ht="16" customHeight="1" x14ac:dyDescent="0.2"/>
    <row r="4679" customFormat="1" ht="16" customHeight="1" x14ac:dyDescent="0.2"/>
    <row r="4680" customFormat="1" ht="16" customHeight="1" x14ac:dyDescent="0.2"/>
    <row r="4681" customFormat="1" ht="16" customHeight="1" x14ac:dyDescent="0.2"/>
    <row r="4682" customFormat="1" ht="16" customHeight="1" x14ac:dyDescent="0.2"/>
    <row r="4683" customFormat="1" ht="16" customHeight="1" x14ac:dyDescent="0.2"/>
    <row r="4684" customFormat="1" ht="16" customHeight="1" x14ac:dyDescent="0.2"/>
    <row r="4685" customFormat="1" ht="16" customHeight="1" x14ac:dyDescent="0.2"/>
    <row r="4686" customFormat="1" ht="16" customHeight="1" x14ac:dyDescent="0.2"/>
    <row r="4687" customFormat="1" ht="16" customHeight="1" x14ac:dyDescent="0.2"/>
    <row r="4688" customFormat="1" ht="16" customHeight="1" x14ac:dyDescent="0.2"/>
    <row r="4689" customFormat="1" ht="16" customHeight="1" x14ac:dyDescent="0.2"/>
    <row r="4690" customFormat="1" ht="16" customHeight="1" x14ac:dyDescent="0.2"/>
    <row r="4691" customFormat="1" ht="16" customHeight="1" x14ac:dyDescent="0.2"/>
    <row r="4692" customFormat="1" ht="16" customHeight="1" x14ac:dyDescent="0.2"/>
    <row r="4693" customFormat="1" ht="16" customHeight="1" x14ac:dyDescent="0.2"/>
    <row r="4694" customFormat="1" ht="16" customHeight="1" x14ac:dyDescent="0.2"/>
    <row r="4695" customFormat="1" ht="16" customHeight="1" x14ac:dyDescent="0.2"/>
    <row r="4696" customFormat="1" ht="16" customHeight="1" x14ac:dyDescent="0.2"/>
    <row r="4697" customFormat="1" ht="16" customHeight="1" x14ac:dyDescent="0.2"/>
    <row r="4698" customFormat="1" ht="16" customHeight="1" x14ac:dyDescent="0.2"/>
    <row r="4699" customFormat="1" ht="16" customHeight="1" x14ac:dyDescent="0.2"/>
    <row r="4700" customFormat="1" ht="16" customHeight="1" x14ac:dyDescent="0.2"/>
    <row r="4701" customFormat="1" ht="16" customHeight="1" x14ac:dyDescent="0.2"/>
    <row r="4702" customFormat="1" ht="16" customHeight="1" x14ac:dyDescent="0.2"/>
    <row r="4703" customFormat="1" ht="16" customHeight="1" x14ac:dyDescent="0.2"/>
    <row r="4704" customFormat="1" ht="16" customHeight="1" x14ac:dyDescent="0.2"/>
    <row r="4705" customFormat="1" ht="16" customHeight="1" x14ac:dyDescent="0.2"/>
    <row r="4706" customFormat="1" ht="16" customHeight="1" x14ac:dyDescent="0.2"/>
    <row r="4707" customFormat="1" ht="16" customHeight="1" x14ac:dyDescent="0.2"/>
    <row r="4708" customFormat="1" ht="16" customHeight="1" x14ac:dyDescent="0.2"/>
    <row r="4709" customFormat="1" ht="16" customHeight="1" x14ac:dyDescent="0.2"/>
    <row r="4710" customFormat="1" ht="16" customHeight="1" x14ac:dyDescent="0.2"/>
    <row r="4711" customFormat="1" ht="16" customHeight="1" x14ac:dyDescent="0.2"/>
    <row r="4712" customFormat="1" ht="16" customHeight="1" x14ac:dyDescent="0.2"/>
    <row r="4713" customFormat="1" ht="16" customHeight="1" x14ac:dyDescent="0.2"/>
    <row r="4714" customFormat="1" ht="16" customHeight="1" x14ac:dyDescent="0.2"/>
    <row r="4715" customFormat="1" ht="16" customHeight="1" x14ac:dyDescent="0.2"/>
    <row r="4716" customFormat="1" ht="16" customHeight="1" x14ac:dyDescent="0.2"/>
    <row r="4717" customFormat="1" ht="16" customHeight="1" x14ac:dyDescent="0.2"/>
    <row r="4718" customFormat="1" ht="16" customHeight="1" x14ac:dyDescent="0.2"/>
    <row r="4719" customFormat="1" ht="16" customHeight="1" x14ac:dyDescent="0.2"/>
    <row r="4720" customFormat="1" ht="16" customHeight="1" x14ac:dyDescent="0.2"/>
    <row r="4721" customFormat="1" ht="16" customHeight="1" x14ac:dyDescent="0.2"/>
    <row r="4722" customFormat="1" ht="16" customHeight="1" x14ac:dyDescent="0.2"/>
    <row r="4723" customFormat="1" ht="16" customHeight="1" x14ac:dyDescent="0.2"/>
    <row r="4724" customFormat="1" ht="16" customHeight="1" x14ac:dyDescent="0.2"/>
    <row r="4725" customFormat="1" ht="16" customHeight="1" x14ac:dyDescent="0.2"/>
    <row r="4726" customFormat="1" ht="16" customHeight="1" x14ac:dyDescent="0.2"/>
    <row r="4727" customFormat="1" ht="16" customHeight="1" x14ac:dyDescent="0.2"/>
    <row r="4728" customFormat="1" ht="16" customHeight="1" x14ac:dyDescent="0.2"/>
    <row r="4729" customFormat="1" ht="16" customHeight="1" x14ac:dyDescent="0.2"/>
    <row r="4730" customFormat="1" ht="16" customHeight="1" x14ac:dyDescent="0.2"/>
    <row r="4731" customFormat="1" ht="16" customHeight="1" x14ac:dyDescent="0.2"/>
    <row r="4732" customFormat="1" ht="16" customHeight="1" x14ac:dyDescent="0.2"/>
    <row r="4733" customFormat="1" ht="16" customHeight="1" x14ac:dyDescent="0.2"/>
    <row r="4734" customFormat="1" ht="16" customHeight="1" x14ac:dyDescent="0.2"/>
    <row r="4735" customFormat="1" ht="16" customHeight="1" x14ac:dyDescent="0.2"/>
    <row r="4736" customFormat="1" ht="16" customHeight="1" x14ac:dyDescent="0.2"/>
    <row r="4737" customFormat="1" ht="16" customHeight="1" x14ac:dyDescent="0.2"/>
    <row r="4738" customFormat="1" ht="16" customHeight="1" x14ac:dyDescent="0.2"/>
    <row r="4739" customFormat="1" ht="16" customHeight="1" x14ac:dyDescent="0.2"/>
    <row r="4740" customFormat="1" ht="16" customHeight="1" x14ac:dyDescent="0.2"/>
    <row r="4741" customFormat="1" ht="16" customHeight="1" x14ac:dyDescent="0.2"/>
    <row r="4742" customFormat="1" ht="16" customHeight="1" x14ac:dyDescent="0.2"/>
    <row r="4743" customFormat="1" ht="16" customHeight="1" x14ac:dyDescent="0.2"/>
    <row r="4744" customFormat="1" ht="16" customHeight="1" x14ac:dyDescent="0.2"/>
    <row r="4745" customFormat="1" ht="16" customHeight="1" x14ac:dyDescent="0.2"/>
    <row r="4746" customFormat="1" ht="16" customHeight="1" x14ac:dyDescent="0.2"/>
    <row r="4747" customFormat="1" ht="16" customHeight="1" x14ac:dyDescent="0.2"/>
    <row r="4748" customFormat="1" ht="16" customHeight="1" x14ac:dyDescent="0.2"/>
    <row r="4749" customFormat="1" ht="16" customHeight="1" x14ac:dyDescent="0.2"/>
    <row r="4750" customFormat="1" ht="16" customHeight="1" x14ac:dyDescent="0.2"/>
    <row r="4751" customFormat="1" ht="16" customHeight="1" x14ac:dyDescent="0.2"/>
    <row r="4752" customFormat="1" ht="16" customHeight="1" x14ac:dyDescent="0.2"/>
    <row r="4753" customFormat="1" ht="16" customHeight="1" x14ac:dyDescent="0.2"/>
    <row r="4754" customFormat="1" ht="16" customHeight="1" x14ac:dyDescent="0.2"/>
    <row r="4755" customFormat="1" ht="16" customHeight="1" x14ac:dyDescent="0.2"/>
    <row r="4756" customFormat="1" ht="16" customHeight="1" x14ac:dyDescent="0.2"/>
    <row r="4757" customFormat="1" ht="16" customHeight="1" x14ac:dyDescent="0.2"/>
    <row r="4758" customFormat="1" ht="16" customHeight="1" x14ac:dyDescent="0.2"/>
    <row r="4759" customFormat="1" ht="16" customHeight="1" x14ac:dyDescent="0.2"/>
    <row r="4760" customFormat="1" ht="16" customHeight="1" x14ac:dyDescent="0.2"/>
    <row r="4761" customFormat="1" ht="16" customHeight="1" x14ac:dyDescent="0.2"/>
    <row r="4762" customFormat="1" ht="16" customHeight="1" x14ac:dyDescent="0.2"/>
    <row r="4763" customFormat="1" ht="16" customHeight="1" x14ac:dyDescent="0.2"/>
    <row r="4764" customFormat="1" ht="16" customHeight="1" x14ac:dyDescent="0.2"/>
    <row r="4765" customFormat="1" ht="16" customHeight="1" x14ac:dyDescent="0.2"/>
    <row r="4766" customFormat="1" ht="16" customHeight="1" x14ac:dyDescent="0.2"/>
    <row r="4767" customFormat="1" ht="16" customHeight="1" x14ac:dyDescent="0.2"/>
    <row r="4768" customFormat="1" ht="16" customHeight="1" x14ac:dyDescent="0.2"/>
    <row r="4769" customFormat="1" ht="16" customHeight="1" x14ac:dyDescent="0.2"/>
    <row r="4770" customFormat="1" ht="16" customHeight="1" x14ac:dyDescent="0.2"/>
    <row r="4771" customFormat="1" ht="16" customHeight="1" x14ac:dyDescent="0.2"/>
    <row r="4772" customFormat="1" ht="16" customHeight="1" x14ac:dyDescent="0.2"/>
    <row r="4773" customFormat="1" ht="16" customHeight="1" x14ac:dyDescent="0.2"/>
    <row r="4774" customFormat="1" ht="16" customHeight="1" x14ac:dyDescent="0.2"/>
    <row r="4775" customFormat="1" ht="16" customHeight="1" x14ac:dyDescent="0.2"/>
    <row r="4776" customFormat="1" ht="16" customHeight="1" x14ac:dyDescent="0.2"/>
    <row r="4777" customFormat="1" ht="16" customHeight="1" x14ac:dyDescent="0.2"/>
    <row r="4778" customFormat="1" ht="16" customHeight="1" x14ac:dyDescent="0.2"/>
    <row r="4779" customFormat="1" ht="16" customHeight="1" x14ac:dyDescent="0.2"/>
    <row r="4780" customFormat="1" ht="16" customHeight="1" x14ac:dyDescent="0.2"/>
    <row r="4781" customFormat="1" ht="16" customHeight="1" x14ac:dyDescent="0.2"/>
    <row r="4782" customFormat="1" ht="16" customHeight="1" x14ac:dyDescent="0.2"/>
    <row r="4783" customFormat="1" ht="16" customHeight="1" x14ac:dyDescent="0.2"/>
    <row r="4784" customFormat="1" ht="16" customHeight="1" x14ac:dyDescent="0.2"/>
    <row r="4785" customFormat="1" ht="16" customHeight="1" x14ac:dyDescent="0.2"/>
    <row r="4786" customFormat="1" ht="16" customHeight="1" x14ac:dyDescent="0.2"/>
    <row r="4787" customFormat="1" ht="16" customHeight="1" x14ac:dyDescent="0.2"/>
    <row r="4788" customFormat="1" ht="16" customHeight="1" x14ac:dyDescent="0.2"/>
    <row r="4789" customFormat="1" ht="16" customHeight="1" x14ac:dyDescent="0.2"/>
    <row r="4790" customFormat="1" ht="16" customHeight="1" x14ac:dyDescent="0.2"/>
    <row r="4791" customFormat="1" ht="16" customHeight="1" x14ac:dyDescent="0.2"/>
    <row r="4792" customFormat="1" ht="16" customHeight="1" x14ac:dyDescent="0.2"/>
    <row r="4793" customFormat="1" ht="16" customHeight="1" x14ac:dyDescent="0.2"/>
    <row r="4794" customFormat="1" ht="16" customHeight="1" x14ac:dyDescent="0.2"/>
    <row r="4795" customFormat="1" ht="16" customHeight="1" x14ac:dyDescent="0.2"/>
    <row r="4796" customFormat="1" ht="16" customHeight="1" x14ac:dyDescent="0.2"/>
    <row r="4797" customFormat="1" ht="16" customHeight="1" x14ac:dyDescent="0.2"/>
    <row r="4798" customFormat="1" ht="16" customHeight="1" x14ac:dyDescent="0.2"/>
    <row r="4799" customFormat="1" ht="16" customHeight="1" x14ac:dyDescent="0.2"/>
    <row r="4800" customFormat="1" ht="16" customHeight="1" x14ac:dyDescent="0.2"/>
    <row r="4801" customFormat="1" ht="16" customHeight="1" x14ac:dyDescent="0.2"/>
    <row r="4802" customFormat="1" ht="16" customHeight="1" x14ac:dyDescent="0.2"/>
    <row r="4803" customFormat="1" ht="16" customHeight="1" x14ac:dyDescent="0.2"/>
    <row r="4804" customFormat="1" ht="16" customHeight="1" x14ac:dyDescent="0.2"/>
    <row r="4805" customFormat="1" ht="16" customHeight="1" x14ac:dyDescent="0.2"/>
    <row r="4806" customFormat="1" ht="16" customHeight="1" x14ac:dyDescent="0.2"/>
    <row r="4807" customFormat="1" ht="16" customHeight="1" x14ac:dyDescent="0.2"/>
    <row r="4808" customFormat="1" ht="16" customHeight="1" x14ac:dyDescent="0.2"/>
    <row r="4809" customFormat="1" ht="16" customHeight="1" x14ac:dyDescent="0.2"/>
    <row r="4810" customFormat="1" ht="16" customHeight="1" x14ac:dyDescent="0.2"/>
    <row r="4811" customFormat="1" ht="16" customHeight="1" x14ac:dyDescent="0.2"/>
    <row r="4812" customFormat="1" ht="16" customHeight="1" x14ac:dyDescent="0.2"/>
    <row r="4813" customFormat="1" ht="16" customHeight="1" x14ac:dyDescent="0.2"/>
    <row r="4814" customFormat="1" ht="16" customHeight="1" x14ac:dyDescent="0.2"/>
    <row r="4815" customFormat="1" ht="16" customHeight="1" x14ac:dyDescent="0.2"/>
    <row r="4816" customFormat="1" ht="16" customHeight="1" x14ac:dyDescent="0.2"/>
    <row r="4817" customFormat="1" ht="16" customHeight="1" x14ac:dyDescent="0.2"/>
    <row r="4818" customFormat="1" ht="16" customHeight="1" x14ac:dyDescent="0.2"/>
    <row r="4819" customFormat="1" ht="16" customHeight="1" x14ac:dyDescent="0.2"/>
    <row r="4820" customFormat="1" ht="16" customHeight="1" x14ac:dyDescent="0.2"/>
    <row r="4821" customFormat="1" ht="16" customHeight="1" x14ac:dyDescent="0.2"/>
    <row r="4822" customFormat="1" ht="16" customHeight="1" x14ac:dyDescent="0.2"/>
    <row r="4823" customFormat="1" ht="16" customHeight="1" x14ac:dyDescent="0.2"/>
    <row r="4824" customFormat="1" ht="16" customHeight="1" x14ac:dyDescent="0.2"/>
    <row r="4825" customFormat="1" ht="16" customHeight="1" x14ac:dyDescent="0.2"/>
    <row r="4826" customFormat="1" ht="16" customHeight="1" x14ac:dyDescent="0.2"/>
    <row r="4827" customFormat="1" ht="16" customHeight="1" x14ac:dyDescent="0.2"/>
    <row r="4828" customFormat="1" ht="16" customHeight="1" x14ac:dyDescent="0.2"/>
    <row r="4829" customFormat="1" ht="16" customHeight="1" x14ac:dyDescent="0.2"/>
    <row r="4830" customFormat="1" ht="16" customHeight="1" x14ac:dyDescent="0.2"/>
    <row r="4831" customFormat="1" ht="16" customHeight="1" x14ac:dyDescent="0.2"/>
    <row r="4832" customFormat="1" ht="16" customHeight="1" x14ac:dyDescent="0.2"/>
    <row r="4833" customFormat="1" ht="16" customHeight="1" x14ac:dyDescent="0.2"/>
    <row r="4834" customFormat="1" ht="16" customHeight="1" x14ac:dyDescent="0.2"/>
    <row r="4835" customFormat="1" ht="16" customHeight="1" x14ac:dyDescent="0.2"/>
    <row r="4836" customFormat="1" ht="16" customHeight="1" x14ac:dyDescent="0.2"/>
    <row r="4837" customFormat="1" ht="16" customHeight="1" x14ac:dyDescent="0.2"/>
    <row r="4838" customFormat="1" ht="16" customHeight="1" x14ac:dyDescent="0.2"/>
    <row r="4839" customFormat="1" ht="16" customHeight="1" x14ac:dyDescent="0.2"/>
    <row r="4840" customFormat="1" ht="16" customHeight="1" x14ac:dyDescent="0.2"/>
    <row r="4841" customFormat="1" ht="16" customHeight="1" x14ac:dyDescent="0.2"/>
    <row r="4842" customFormat="1" ht="16" customHeight="1" x14ac:dyDescent="0.2"/>
    <row r="4843" customFormat="1" ht="16" customHeight="1" x14ac:dyDescent="0.2"/>
    <row r="4844" customFormat="1" ht="16" customHeight="1" x14ac:dyDescent="0.2"/>
    <row r="4845" customFormat="1" ht="16" customHeight="1" x14ac:dyDescent="0.2"/>
    <row r="4846" customFormat="1" ht="16" customHeight="1" x14ac:dyDescent="0.2"/>
    <row r="4847" customFormat="1" ht="16" customHeight="1" x14ac:dyDescent="0.2"/>
    <row r="4848" customFormat="1" ht="16" customHeight="1" x14ac:dyDescent="0.2"/>
    <row r="4849" customFormat="1" ht="16" customHeight="1" x14ac:dyDescent="0.2"/>
    <row r="4850" customFormat="1" ht="16" customHeight="1" x14ac:dyDescent="0.2"/>
    <row r="4851" customFormat="1" ht="16" customHeight="1" x14ac:dyDescent="0.2"/>
    <row r="4852" customFormat="1" ht="16" customHeight="1" x14ac:dyDescent="0.2"/>
    <row r="4853" customFormat="1" ht="16" customHeight="1" x14ac:dyDescent="0.2"/>
    <row r="4854" customFormat="1" ht="16" customHeight="1" x14ac:dyDescent="0.2"/>
    <row r="4855" customFormat="1" ht="16" customHeight="1" x14ac:dyDescent="0.2"/>
    <row r="4856" customFormat="1" ht="16" customHeight="1" x14ac:dyDescent="0.2"/>
    <row r="4857" customFormat="1" ht="16" customHeight="1" x14ac:dyDescent="0.2"/>
    <row r="4858" customFormat="1" ht="16" customHeight="1" x14ac:dyDescent="0.2"/>
    <row r="4859" customFormat="1" ht="16" customHeight="1" x14ac:dyDescent="0.2"/>
    <row r="4860" customFormat="1" ht="16" customHeight="1" x14ac:dyDescent="0.2"/>
    <row r="4861" customFormat="1" ht="16" customHeight="1" x14ac:dyDescent="0.2"/>
    <row r="4862" customFormat="1" ht="16" customHeight="1" x14ac:dyDescent="0.2"/>
    <row r="4863" customFormat="1" ht="16" customHeight="1" x14ac:dyDescent="0.2"/>
    <row r="4864" customFormat="1" ht="16" customHeight="1" x14ac:dyDescent="0.2"/>
    <row r="4865" customFormat="1" ht="16" customHeight="1" x14ac:dyDescent="0.2"/>
    <row r="4866" customFormat="1" ht="16" customHeight="1" x14ac:dyDescent="0.2"/>
    <row r="4867" customFormat="1" ht="16" customHeight="1" x14ac:dyDescent="0.2"/>
    <row r="4868" customFormat="1" ht="16" customHeight="1" x14ac:dyDescent="0.2"/>
    <row r="4869" customFormat="1" ht="16" customHeight="1" x14ac:dyDescent="0.2"/>
    <row r="4870" customFormat="1" ht="16" customHeight="1" x14ac:dyDescent="0.2"/>
    <row r="4871" customFormat="1" ht="16" customHeight="1" x14ac:dyDescent="0.2"/>
    <row r="4872" customFormat="1" ht="16" customHeight="1" x14ac:dyDescent="0.2"/>
    <row r="4873" customFormat="1" ht="16" customHeight="1" x14ac:dyDescent="0.2"/>
    <row r="4874" customFormat="1" ht="16" customHeight="1" x14ac:dyDescent="0.2"/>
    <row r="4875" customFormat="1" ht="16" customHeight="1" x14ac:dyDescent="0.2"/>
    <row r="4876" customFormat="1" ht="16" customHeight="1" x14ac:dyDescent="0.2"/>
    <row r="4877" customFormat="1" ht="16" customHeight="1" x14ac:dyDescent="0.2"/>
    <row r="4878" customFormat="1" ht="16" customHeight="1" x14ac:dyDescent="0.2"/>
    <row r="4879" customFormat="1" ht="16" customHeight="1" x14ac:dyDescent="0.2"/>
    <row r="4880" customFormat="1" ht="16" customHeight="1" x14ac:dyDescent="0.2"/>
    <row r="4881" customFormat="1" ht="16" customHeight="1" x14ac:dyDescent="0.2"/>
    <row r="4882" customFormat="1" ht="16" customHeight="1" x14ac:dyDescent="0.2"/>
    <row r="4883" customFormat="1" ht="16" customHeight="1" x14ac:dyDescent="0.2"/>
    <row r="4884" customFormat="1" ht="16" customHeight="1" x14ac:dyDescent="0.2"/>
    <row r="4885" customFormat="1" ht="16" customHeight="1" x14ac:dyDescent="0.2"/>
    <row r="4886" customFormat="1" ht="16" customHeight="1" x14ac:dyDescent="0.2"/>
    <row r="4887" customFormat="1" ht="16" customHeight="1" x14ac:dyDescent="0.2"/>
    <row r="4888" customFormat="1" ht="16" customHeight="1" x14ac:dyDescent="0.2"/>
    <row r="4889" customFormat="1" ht="16" customHeight="1" x14ac:dyDescent="0.2"/>
    <row r="4890" customFormat="1" ht="16" customHeight="1" x14ac:dyDescent="0.2"/>
    <row r="4891" customFormat="1" ht="16" customHeight="1" x14ac:dyDescent="0.2"/>
    <row r="4892" customFormat="1" ht="16" customHeight="1" x14ac:dyDescent="0.2"/>
    <row r="4893" customFormat="1" ht="16" customHeight="1" x14ac:dyDescent="0.2"/>
    <row r="4894" customFormat="1" ht="16" customHeight="1" x14ac:dyDescent="0.2"/>
    <row r="4895" customFormat="1" ht="16" customHeight="1" x14ac:dyDescent="0.2"/>
    <row r="4896" customFormat="1" ht="16" customHeight="1" x14ac:dyDescent="0.2"/>
    <row r="4897" customFormat="1" ht="16" customHeight="1" x14ac:dyDescent="0.2"/>
    <row r="4898" customFormat="1" ht="16" customHeight="1" x14ac:dyDescent="0.2"/>
    <row r="4899" customFormat="1" ht="16" customHeight="1" x14ac:dyDescent="0.2"/>
    <row r="4900" customFormat="1" ht="16" customHeight="1" x14ac:dyDescent="0.2"/>
    <row r="4901" customFormat="1" ht="16" customHeight="1" x14ac:dyDescent="0.2"/>
    <row r="4902" customFormat="1" ht="16" customHeight="1" x14ac:dyDescent="0.2"/>
    <row r="4903" customFormat="1" ht="16" customHeight="1" x14ac:dyDescent="0.2"/>
    <row r="4904" customFormat="1" ht="16" customHeight="1" x14ac:dyDescent="0.2"/>
    <row r="4905" customFormat="1" ht="16" customHeight="1" x14ac:dyDescent="0.2"/>
    <row r="4906" customFormat="1" ht="16" customHeight="1" x14ac:dyDescent="0.2"/>
    <row r="4907" customFormat="1" ht="16" customHeight="1" x14ac:dyDescent="0.2"/>
    <row r="4908" customFormat="1" ht="16" customHeight="1" x14ac:dyDescent="0.2"/>
    <row r="4909" customFormat="1" ht="16" customHeight="1" x14ac:dyDescent="0.2"/>
    <row r="4910" customFormat="1" ht="16" customHeight="1" x14ac:dyDescent="0.2"/>
    <row r="4911" customFormat="1" ht="16" customHeight="1" x14ac:dyDescent="0.2"/>
    <row r="4912" customFormat="1" ht="16" customHeight="1" x14ac:dyDescent="0.2"/>
    <row r="4913" customFormat="1" ht="16" customHeight="1" x14ac:dyDescent="0.2"/>
    <row r="4914" customFormat="1" ht="16" customHeight="1" x14ac:dyDescent="0.2"/>
    <row r="4915" customFormat="1" ht="16" customHeight="1" x14ac:dyDescent="0.2"/>
    <row r="4916" customFormat="1" ht="16" customHeight="1" x14ac:dyDescent="0.2"/>
    <row r="4917" customFormat="1" ht="16" customHeight="1" x14ac:dyDescent="0.2"/>
    <row r="4918" customFormat="1" ht="16" customHeight="1" x14ac:dyDescent="0.2"/>
    <row r="4919" customFormat="1" ht="16" customHeight="1" x14ac:dyDescent="0.2"/>
    <row r="4920" customFormat="1" ht="16" customHeight="1" x14ac:dyDescent="0.2"/>
    <row r="4921" customFormat="1" ht="16" customHeight="1" x14ac:dyDescent="0.2"/>
    <row r="4922" customFormat="1" ht="16" customHeight="1" x14ac:dyDescent="0.2"/>
    <row r="4923" customFormat="1" ht="16" customHeight="1" x14ac:dyDescent="0.2"/>
    <row r="4924" customFormat="1" ht="16" customHeight="1" x14ac:dyDescent="0.2"/>
    <row r="4925" customFormat="1" ht="16" customHeight="1" x14ac:dyDescent="0.2"/>
    <row r="4926" customFormat="1" ht="16" customHeight="1" x14ac:dyDescent="0.2"/>
    <row r="4927" customFormat="1" ht="16" customHeight="1" x14ac:dyDescent="0.2"/>
    <row r="4928" customFormat="1" ht="16" customHeight="1" x14ac:dyDescent="0.2"/>
    <row r="4929" customFormat="1" ht="16" customHeight="1" x14ac:dyDescent="0.2"/>
    <row r="4930" customFormat="1" ht="16" customHeight="1" x14ac:dyDescent="0.2"/>
    <row r="4931" customFormat="1" ht="16" customHeight="1" x14ac:dyDescent="0.2"/>
    <row r="4932" customFormat="1" ht="16" customHeight="1" x14ac:dyDescent="0.2"/>
    <row r="4933" customFormat="1" ht="16" customHeight="1" x14ac:dyDescent="0.2"/>
    <row r="4934" customFormat="1" ht="16" customHeight="1" x14ac:dyDescent="0.2"/>
    <row r="4935" customFormat="1" ht="16" customHeight="1" x14ac:dyDescent="0.2"/>
    <row r="4936" customFormat="1" ht="16" customHeight="1" x14ac:dyDescent="0.2"/>
    <row r="4937" customFormat="1" ht="16" customHeight="1" x14ac:dyDescent="0.2"/>
    <row r="4938" customFormat="1" ht="16" customHeight="1" x14ac:dyDescent="0.2"/>
    <row r="4939" customFormat="1" ht="16" customHeight="1" x14ac:dyDescent="0.2"/>
    <row r="4940" customFormat="1" ht="16" customHeight="1" x14ac:dyDescent="0.2"/>
    <row r="4941" customFormat="1" ht="16" customHeight="1" x14ac:dyDescent="0.2"/>
    <row r="4942" customFormat="1" ht="16" customHeight="1" x14ac:dyDescent="0.2"/>
    <row r="4943" customFormat="1" ht="16" customHeight="1" x14ac:dyDescent="0.2"/>
    <row r="4944" customFormat="1" ht="16" customHeight="1" x14ac:dyDescent="0.2"/>
    <row r="4945" customFormat="1" ht="16" customHeight="1" x14ac:dyDescent="0.2"/>
    <row r="4946" customFormat="1" ht="16" customHeight="1" x14ac:dyDescent="0.2"/>
    <row r="4947" customFormat="1" ht="16" customHeight="1" x14ac:dyDescent="0.2"/>
    <row r="4948" customFormat="1" ht="16" customHeight="1" x14ac:dyDescent="0.2"/>
    <row r="4949" customFormat="1" ht="16" customHeight="1" x14ac:dyDescent="0.2"/>
    <row r="4950" customFormat="1" ht="16" customHeight="1" x14ac:dyDescent="0.2"/>
    <row r="4951" customFormat="1" ht="16" customHeight="1" x14ac:dyDescent="0.2"/>
    <row r="4952" customFormat="1" ht="16" customHeight="1" x14ac:dyDescent="0.2"/>
    <row r="4953" customFormat="1" ht="16" customHeight="1" x14ac:dyDescent="0.2"/>
    <row r="4954" customFormat="1" ht="16" customHeight="1" x14ac:dyDescent="0.2"/>
    <row r="4955" customFormat="1" ht="16" customHeight="1" x14ac:dyDescent="0.2"/>
    <row r="4956" customFormat="1" ht="16" customHeight="1" x14ac:dyDescent="0.2"/>
    <row r="4957" customFormat="1" ht="16" customHeight="1" x14ac:dyDescent="0.2"/>
    <row r="4958" customFormat="1" ht="16" customHeight="1" x14ac:dyDescent="0.2"/>
    <row r="4959" customFormat="1" ht="16" customHeight="1" x14ac:dyDescent="0.2"/>
    <row r="4960" customFormat="1" ht="16" customHeight="1" x14ac:dyDescent="0.2"/>
    <row r="4961" customFormat="1" ht="16" customHeight="1" x14ac:dyDescent="0.2"/>
    <row r="4962" customFormat="1" ht="16" customHeight="1" x14ac:dyDescent="0.2"/>
    <row r="4963" customFormat="1" ht="16" customHeight="1" x14ac:dyDescent="0.2"/>
    <row r="4964" customFormat="1" ht="16" customHeight="1" x14ac:dyDescent="0.2"/>
    <row r="4965" customFormat="1" ht="16" customHeight="1" x14ac:dyDescent="0.2"/>
    <row r="4966" customFormat="1" ht="16" customHeight="1" x14ac:dyDescent="0.2"/>
    <row r="4967" customFormat="1" ht="16" customHeight="1" x14ac:dyDescent="0.2"/>
    <row r="4968" customFormat="1" ht="16" customHeight="1" x14ac:dyDescent="0.2"/>
    <row r="4969" customFormat="1" ht="16" customHeight="1" x14ac:dyDescent="0.2"/>
    <row r="4970" customFormat="1" ht="16" customHeight="1" x14ac:dyDescent="0.2"/>
    <row r="4971" customFormat="1" ht="16" customHeight="1" x14ac:dyDescent="0.2"/>
    <row r="4972" customFormat="1" ht="16" customHeight="1" x14ac:dyDescent="0.2"/>
    <row r="4973" customFormat="1" ht="16" customHeight="1" x14ac:dyDescent="0.2"/>
    <row r="4974" customFormat="1" ht="16" customHeight="1" x14ac:dyDescent="0.2"/>
    <row r="4975" customFormat="1" ht="16" customHeight="1" x14ac:dyDescent="0.2"/>
    <row r="4976" customFormat="1" ht="16" customHeight="1" x14ac:dyDescent="0.2"/>
    <row r="4977" customFormat="1" ht="16" customHeight="1" x14ac:dyDescent="0.2"/>
    <row r="4978" customFormat="1" ht="16" customHeight="1" x14ac:dyDescent="0.2"/>
    <row r="4979" customFormat="1" ht="16" customHeight="1" x14ac:dyDescent="0.2"/>
    <row r="4980" customFormat="1" ht="16" customHeight="1" x14ac:dyDescent="0.2"/>
    <row r="4981" customFormat="1" ht="16" customHeight="1" x14ac:dyDescent="0.2"/>
    <row r="4982" customFormat="1" ht="16" customHeight="1" x14ac:dyDescent="0.2"/>
    <row r="4983" customFormat="1" ht="16" customHeight="1" x14ac:dyDescent="0.2"/>
    <row r="4984" customFormat="1" ht="16" customHeight="1" x14ac:dyDescent="0.2"/>
    <row r="4985" customFormat="1" ht="16" customHeight="1" x14ac:dyDescent="0.2"/>
    <row r="4986" customFormat="1" ht="16" customHeight="1" x14ac:dyDescent="0.2"/>
    <row r="4987" customFormat="1" ht="16" customHeight="1" x14ac:dyDescent="0.2"/>
    <row r="4988" customFormat="1" ht="16" customHeight="1" x14ac:dyDescent="0.2"/>
    <row r="4989" customFormat="1" ht="16" customHeight="1" x14ac:dyDescent="0.2"/>
    <row r="4990" customFormat="1" ht="16" customHeight="1" x14ac:dyDescent="0.2"/>
    <row r="4991" customFormat="1" ht="16" customHeight="1" x14ac:dyDescent="0.2"/>
    <row r="4992" customFormat="1" ht="16" customHeight="1" x14ac:dyDescent="0.2"/>
    <row r="4993" customFormat="1" ht="16" customHeight="1" x14ac:dyDescent="0.2"/>
    <row r="4994" customFormat="1" ht="16" customHeight="1" x14ac:dyDescent="0.2"/>
    <row r="4995" customFormat="1" ht="16" customHeight="1" x14ac:dyDescent="0.2"/>
    <row r="4996" customFormat="1" ht="16" customHeight="1" x14ac:dyDescent="0.2"/>
    <row r="4997" customFormat="1" ht="16" customHeight="1" x14ac:dyDescent="0.2"/>
    <row r="4998" customFormat="1" ht="16" customHeight="1" x14ac:dyDescent="0.2"/>
    <row r="4999" customFormat="1" ht="16" customHeight="1" x14ac:dyDescent="0.2"/>
    <row r="5000" customFormat="1" ht="16" customHeight="1" x14ac:dyDescent="0.2"/>
    <row r="5001" customFormat="1" ht="16" customHeight="1" x14ac:dyDescent="0.2"/>
    <row r="5002" customFormat="1" ht="16" customHeight="1" x14ac:dyDescent="0.2"/>
    <row r="5003" customFormat="1" ht="16" customHeight="1" x14ac:dyDescent="0.2"/>
    <row r="5004" customFormat="1" ht="16" customHeight="1" x14ac:dyDescent="0.2"/>
    <row r="5005" customFormat="1" ht="16" customHeight="1" x14ac:dyDescent="0.2"/>
    <row r="5006" customFormat="1" ht="16" customHeight="1" x14ac:dyDescent="0.2"/>
    <row r="5007" customFormat="1" ht="16" customHeight="1" x14ac:dyDescent="0.2"/>
    <row r="5008" customFormat="1" ht="16" customHeight="1" x14ac:dyDescent="0.2"/>
    <row r="5009" customFormat="1" ht="16" customHeight="1" x14ac:dyDescent="0.2"/>
    <row r="5010" customFormat="1" ht="16" customHeight="1" x14ac:dyDescent="0.2"/>
    <row r="5011" customFormat="1" ht="16" customHeight="1" x14ac:dyDescent="0.2"/>
    <row r="5012" customFormat="1" ht="16" customHeight="1" x14ac:dyDescent="0.2"/>
    <row r="5013" customFormat="1" ht="16" customHeight="1" x14ac:dyDescent="0.2"/>
    <row r="5014" customFormat="1" ht="16" customHeight="1" x14ac:dyDescent="0.2"/>
    <row r="5015" customFormat="1" ht="16" customHeight="1" x14ac:dyDescent="0.2"/>
    <row r="5016" customFormat="1" ht="16" customHeight="1" x14ac:dyDescent="0.2"/>
    <row r="5017" customFormat="1" ht="16" customHeight="1" x14ac:dyDescent="0.2"/>
    <row r="5018" customFormat="1" ht="16" customHeight="1" x14ac:dyDescent="0.2"/>
    <row r="5019" customFormat="1" ht="16" customHeight="1" x14ac:dyDescent="0.2"/>
    <row r="5020" customFormat="1" ht="16" customHeight="1" x14ac:dyDescent="0.2"/>
    <row r="5021" customFormat="1" ht="16" customHeight="1" x14ac:dyDescent="0.2"/>
    <row r="5022" customFormat="1" ht="16" customHeight="1" x14ac:dyDescent="0.2"/>
    <row r="5023" customFormat="1" ht="16" customHeight="1" x14ac:dyDescent="0.2"/>
    <row r="5024" customFormat="1" ht="16" customHeight="1" x14ac:dyDescent="0.2"/>
    <row r="5025" customFormat="1" ht="16" customHeight="1" x14ac:dyDescent="0.2"/>
    <row r="5026" customFormat="1" ht="16" customHeight="1" x14ac:dyDescent="0.2"/>
    <row r="5027" customFormat="1" ht="16" customHeight="1" x14ac:dyDescent="0.2"/>
    <row r="5028" customFormat="1" ht="16" customHeight="1" x14ac:dyDescent="0.2"/>
    <row r="5029" customFormat="1" ht="16" customHeight="1" x14ac:dyDescent="0.2"/>
    <row r="5030" customFormat="1" ht="16" customHeight="1" x14ac:dyDescent="0.2"/>
    <row r="5031" customFormat="1" ht="16" customHeight="1" x14ac:dyDescent="0.2"/>
    <row r="5032" customFormat="1" ht="16" customHeight="1" x14ac:dyDescent="0.2"/>
    <row r="5033" customFormat="1" ht="16" customHeight="1" x14ac:dyDescent="0.2"/>
    <row r="5034" customFormat="1" ht="16" customHeight="1" x14ac:dyDescent="0.2"/>
    <row r="5035" customFormat="1" ht="16" customHeight="1" x14ac:dyDescent="0.2"/>
    <row r="5036" customFormat="1" ht="16" customHeight="1" x14ac:dyDescent="0.2"/>
    <row r="5037" customFormat="1" ht="16" customHeight="1" x14ac:dyDescent="0.2"/>
    <row r="5038" customFormat="1" ht="16" customHeight="1" x14ac:dyDescent="0.2"/>
    <row r="5039" customFormat="1" ht="16" customHeight="1" x14ac:dyDescent="0.2"/>
    <row r="5040" customFormat="1" ht="16" customHeight="1" x14ac:dyDescent="0.2"/>
    <row r="5041" customFormat="1" ht="16" customHeight="1" x14ac:dyDescent="0.2"/>
    <row r="5042" customFormat="1" ht="16" customHeight="1" x14ac:dyDescent="0.2"/>
    <row r="5043" customFormat="1" ht="16" customHeight="1" x14ac:dyDescent="0.2"/>
    <row r="5044" customFormat="1" ht="16" customHeight="1" x14ac:dyDescent="0.2"/>
    <row r="5045" customFormat="1" ht="16" customHeight="1" x14ac:dyDescent="0.2"/>
    <row r="5046" customFormat="1" ht="16" customHeight="1" x14ac:dyDescent="0.2"/>
    <row r="5047" customFormat="1" ht="16" customHeight="1" x14ac:dyDescent="0.2"/>
    <row r="5048" customFormat="1" ht="16" customHeight="1" x14ac:dyDescent="0.2"/>
    <row r="5049" customFormat="1" ht="16" customHeight="1" x14ac:dyDescent="0.2"/>
    <row r="5050" customFormat="1" ht="16" customHeight="1" x14ac:dyDescent="0.2"/>
    <row r="5051" customFormat="1" ht="16" customHeight="1" x14ac:dyDescent="0.2"/>
    <row r="5052" customFormat="1" ht="16" customHeight="1" x14ac:dyDescent="0.2"/>
    <row r="5053" customFormat="1" ht="16" customHeight="1" x14ac:dyDescent="0.2"/>
    <row r="5054" customFormat="1" ht="16" customHeight="1" x14ac:dyDescent="0.2"/>
    <row r="5055" customFormat="1" ht="16" customHeight="1" x14ac:dyDescent="0.2"/>
    <row r="5056" customFormat="1" ht="16" customHeight="1" x14ac:dyDescent="0.2"/>
    <row r="5057" customFormat="1" ht="16" customHeight="1" x14ac:dyDescent="0.2"/>
    <row r="5058" customFormat="1" ht="16" customHeight="1" x14ac:dyDescent="0.2"/>
    <row r="5059" customFormat="1" ht="16" customHeight="1" x14ac:dyDescent="0.2"/>
    <row r="5060" customFormat="1" ht="16" customHeight="1" x14ac:dyDescent="0.2"/>
    <row r="5061" customFormat="1" ht="16" customHeight="1" x14ac:dyDescent="0.2"/>
    <row r="5062" customFormat="1" ht="16" customHeight="1" x14ac:dyDescent="0.2"/>
    <row r="5063" customFormat="1" ht="16" customHeight="1" x14ac:dyDescent="0.2"/>
    <row r="5064" customFormat="1" ht="16" customHeight="1" x14ac:dyDescent="0.2"/>
    <row r="5065" customFormat="1" ht="16" customHeight="1" x14ac:dyDescent="0.2"/>
    <row r="5066" customFormat="1" ht="16" customHeight="1" x14ac:dyDescent="0.2"/>
    <row r="5067" customFormat="1" ht="16" customHeight="1" x14ac:dyDescent="0.2"/>
    <row r="5068" customFormat="1" ht="16" customHeight="1" x14ac:dyDescent="0.2"/>
    <row r="5069" customFormat="1" ht="16" customHeight="1" x14ac:dyDescent="0.2"/>
    <row r="5070" customFormat="1" ht="16" customHeight="1" x14ac:dyDescent="0.2"/>
    <row r="5071" customFormat="1" ht="16" customHeight="1" x14ac:dyDescent="0.2"/>
    <row r="5072" customFormat="1" ht="16" customHeight="1" x14ac:dyDescent="0.2"/>
    <row r="5073" customFormat="1" ht="16" customHeight="1" x14ac:dyDescent="0.2"/>
    <row r="5074" customFormat="1" ht="16" customHeight="1" x14ac:dyDescent="0.2"/>
    <row r="5075" customFormat="1" ht="16" customHeight="1" x14ac:dyDescent="0.2"/>
    <row r="5076" customFormat="1" ht="16" customHeight="1" x14ac:dyDescent="0.2"/>
    <row r="5077" customFormat="1" ht="16" customHeight="1" x14ac:dyDescent="0.2"/>
    <row r="5078" customFormat="1" ht="16" customHeight="1" x14ac:dyDescent="0.2"/>
    <row r="5079" customFormat="1" ht="16" customHeight="1" x14ac:dyDescent="0.2"/>
    <row r="5080" customFormat="1" ht="16" customHeight="1" x14ac:dyDescent="0.2"/>
    <row r="5081" customFormat="1" ht="16" customHeight="1" x14ac:dyDescent="0.2"/>
    <row r="5082" customFormat="1" ht="16" customHeight="1" x14ac:dyDescent="0.2"/>
    <row r="5083" customFormat="1" ht="16" customHeight="1" x14ac:dyDescent="0.2"/>
    <row r="5084" customFormat="1" ht="16" customHeight="1" x14ac:dyDescent="0.2"/>
    <row r="5085" customFormat="1" ht="16" customHeight="1" x14ac:dyDescent="0.2"/>
    <row r="5086" customFormat="1" ht="16" customHeight="1" x14ac:dyDescent="0.2"/>
    <row r="5087" customFormat="1" ht="16" customHeight="1" x14ac:dyDescent="0.2"/>
    <row r="5088" customFormat="1" ht="16" customHeight="1" x14ac:dyDescent="0.2"/>
    <row r="5089" customFormat="1" ht="16" customHeight="1" x14ac:dyDescent="0.2"/>
    <row r="5090" customFormat="1" ht="16" customHeight="1" x14ac:dyDescent="0.2"/>
    <row r="5091" customFormat="1" ht="16" customHeight="1" x14ac:dyDescent="0.2"/>
    <row r="5092" customFormat="1" ht="16" customHeight="1" x14ac:dyDescent="0.2"/>
    <row r="5093" customFormat="1" ht="16" customHeight="1" x14ac:dyDescent="0.2"/>
    <row r="5094" customFormat="1" ht="16" customHeight="1" x14ac:dyDescent="0.2"/>
    <row r="5095" customFormat="1" ht="16" customHeight="1" x14ac:dyDescent="0.2"/>
    <row r="5096" customFormat="1" ht="16" customHeight="1" x14ac:dyDescent="0.2"/>
    <row r="5097" customFormat="1" ht="16" customHeight="1" x14ac:dyDescent="0.2"/>
    <row r="5098" customFormat="1" ht="16" customHeight="1" x14ac:dyDescent="0.2"/>
    <row r="5099" customFormat="1" ht="16" customHeight="1" x14ac:dyDescent="0.2"/>
    <row r="5100" customFormat="1" ht="16" customHeight="1" x14ac:dyDescent="0.2"/>
    <row r="5101" customFormat="1" ht="16" customHeight="1" x14ac:dyDescent="0.2"/>
    <row r="5102" customFormat="1" ht="16" customHeight="1" x14ac:dyDescent="0.2"/>
    <row r="5103" customFormat="1" ht="16" customHeight="1" x14ac:dyDescent="0.2"/>
    <row r="5104" customFormat="1" ht="16" customHeight="1" x14ac:dyDescent="0.2"/>
    <row r="5105" customFormat="1" ht="16" customHeight="1" x14ac:dyDescent="0.2"/>
    <row r="5106" customFormat="1" ht="16" customHeight="1" x14ac:dyDescent="0.2"/>
    <row r="5107" customFormat="1" ht="16" customHeight="1" x14ac:dyDescent="0.2"/>
    <row r="5108" customFormat="1" ht="16" customHeight="1" x14ac:dyDescent="0.2"/>
    <row r="5109" customFormat="1" ht="16" customHeight="1" x14ac:dyDescent="0.2"/>
    <row r="5110" customFormat="1" ht="16" customHeight="1" x14ac:dyDescent="0.2"/>
    <row r="5111" customFormat="1" ht="16" customHeight="1" x14ac:dyDescent="0.2"/>
    <row r="5112" customFormat="1" ht="16" customHeight="1" x14ac:dyDescent="0.2"/>
    <row r="5113" customFormat="1" ht="16" customHeight="1" x14ac:dyDescent="0.2"/>
    <row r="5114" customFormat="1" ht="16" customHeight="1" x14ac:dyDescent="0.2"/>
    <row r="5115" customFormat="1" ht="16" customHeight="1" x14ac:dyDescent="0.2"/>
    <row r="5116" customFormat="1" ht="16" customHeight="1" x14ac:dyDescent="0.2"/>
    <row r="5117" customFormat="1" ht="16" customHeight="1" x14ac:dyDescent="0.2"/>
    <row r="5118" customFormat="1" ht="16" customHeight="1" x14ac:dyDescent="0.2"/>
    <row r="5119" customFormat="1" ht="16" customHeight="1" x14ac:dyDescent="0.2"/>
    <row r="5120" customFormat="1" ht="16" customHeight="1" x14ac:dyDescent="0.2"/>
    <row r="5121" customFormat="1" ht="16" customHeight="1" x14ac:dyDescent="0.2"/>
    <row r="5122" customFormat="1" ht="16" customHeight="1" x14ac:dyDescent="0.2"/>
    <row r="5123" customFormat="1" ht="16" customHeight="1" x14ac:dyDescent="0.2"/>
    <row r="5124" customFormat="1" ht="16" customHeight="1" x14ac:dyDescent="0.2"/>
    <row r="5125" customFormat="1" ht="16" customHeight="1" x14ac:dyDescent="0.2"/>
    <row r="5126" customFormat="1" ht="16" customHeight="1" x14ac:dyDescent="0.2"/>
    <row r="5127" customFormat="1" ht="16" customHeight="1" x14ac:dyDescent="0.2"/>
    <row r="5128" customFormat="1" ht="16" customHeight="1" x14ac:dyDescent="0.2"/>
    <row r="5129" customFormat="1" ht="16" customHeight="1" x14ac:dyDescent="0.2"/>
    <row r="5130" customFormat="1" ht="16" customHeight="1" x14ac:dyDescent="0.2"/>
    <row r="5131" customFormat="1" ht="16" customHeight="1" x14ac:dyDescent="0.2"/>
    <row r="5132" customFormat="1" ht="16" customHeight="1" x14ac:dyDescent="0.2"/>
    <row r="5133" customFormat="1" ht="16" customHeight="1" x14ac:dyDescent="0.2"/>
    <row r="5134" customFormat="1" ht="16" customHeight="1" x14ac:dyDescent="0.2"/>
    <row r="5135" customFormat="1" ht="16" customHeight="1" x14ac:dyDescent="0.2"/>
    <row r="5136" customFormat="1" ht="16" customHeight="1" x14ac:dyDescent="0.2"/>
    <row r="5137" customFormat="1" ht="16" customHeight="1" x14ac:dyDescent="0.2"/>
    <row r="5138" customFormat="1" ht="16" customHeight="1" x14ac:dyDescent="0.2"/>
    <row r="5139" customFormat="1" ht="16" customHeight="1" x14ac:dyDescent="0.2"/>
    <row r="5140" customFormat="1" ht="16" customHeight="1" x14ac:dyDescent="0.2"/>
    <row r="5141" customFormat="1" ht="16" customHeight="1" x14ac:dyDescent="0.2"/>
    <row r="5142" customFormat="1" ht="16" customHeight="1" x14ac:dyDescent="0.2"/>
    <row r="5143" customFormat="1" ht="16" customHeight="1" x14ac:dyDescent="0.2"/>
    <row r="5144" customFormat="1" ht="16" customHeight="1" x14ac:dyDescent="0.2"/>
    <row r="5145" customFormat="1" ht="16" customHeight="1" x14ac:dyDescent="0.2"/>
    <row r="5146" customFormat="1" ht="16" customHeight="1" x14ac:dyDescent="0.2"/>
    <row r="5147" customFormat="1" ht="16" customHeight="1" x14ac:dyDescent="0.2"/>
    <row r="5148" customFormat="1" ht="16" customHeight="1" x14ac:dyDescent="0.2"/>
    <row r="5149" customFormat="1" ht="16" customHeight="1" x14ac:dyDescent="0.2"/>
    <row r="5150" customFormat="1" ht="16" customHeight="1" x14ac:dyDescent="0.2"/>
    <row r="5151" customFormat="1" ht="16" customHeight="1" x14ac:dyDescent="0.2"/>
    <row r="5152" customFormat="1" ht="16" customHeight="1" x14ac:dyDescent="0.2"/>
    <row r="5153" customFormat="1" ht="16" customHeight="1" x14ac:dyDescent="0.2"/>
    <row r="5154" customFormat="1" ht="16" customHeight="1" x14ac:dyDescent="0.2"/>
    <row r="5155" customFormat="1" ht="16" customHeight="1" x14ac:dyDescent="0.2"/>
    <row r="5156" customFormat="1" ht="16" customHeight="1" x14ac:dyDescent="0.2"/>
    <row r="5157" customFormat="1" ht="16" customHeight="1" x14ac:dyDescent="0.2"/>
    <row r="5158" customFormat="1" ht="16" customHeight="1" x14ac:dyDescent="0.2"/>
    <row r="5159" customFormat="1" ht="16" customHeight="1" x14ac:dyDescent="0.2"/>
    <row r="5160" customFormat="1" ht="16" customHeight="1" x14ac:dyDescent="0.2"/>
    <row r="5161" customFormat="1" ht="16" customHeight="1" x14ac:dyDescent="0.2"/>
    <row r="5162" customFormat="1" ht="16" customHeight="1" x14ac:dyDescent="0.2"/>
    <row r="5163" customFormat="1" ht="16" customHeight="1" x14ac:dyDescent="0.2"/>
    <row r="5164" customFormat="1" ht="16" customHeight="1" x14ac:dyDescent="0.2"/>
    <row r="5165" customFormat="1" ht="16" customHeight="1" x14ac:dyDescent="0.2"/>
    <row r="5166" customFormat="1" ht="16" customHeight="1" x14ac:dyDescent="0.2"/>
    <row r="5167" customFormat="1" ht="16" customHeight="1" x14ac:dyDescent="0.2"/>
    <row r="5168" customFormat="1" ht="16" customHeight="1" x14ac:dyDescent="0.2"/>
    <row r="5169" customFormat="1" ht="16" customHeight="1" x14ac:dyDescent="0.2"/>
    <row r="5170" customFormat="1" ht="16" customHeight="1" x14ac:dyDescent="0.2"/>
    <row r="5171" customFormat="1" ht="16" customHeight="1" x14ac:dyDescent="0.2"/>
    <row r="5172" customFormat="1" ht="16" customHeight="1" x14ac:dyDescent="0.2"/>
    <row r="5173" customFormat="1" ht="16" customHeight="1" x14ac:dyDescent="0.2"/>
    <row r="5174" customFormat="1" ht="16" customHeight="1" x14ac:dyDescent="0.2"/>
    <row r="5175" customFormat="1" ht="16" customHeight="1" x14ac:dyDescent="0.2"/>
    <row r="5176" customFormat="1" ht="16" customHeight="1" x14ac:dyDescent="0.2"/>
    <row r="5177" customFormat="1" ht="16" customHeight="1" x14ac:dyDescent="0.2"/>
    <row r="5178" customFormat="1" ht="16" customHeight="1" x14ac:dyDescent="0.2"/>
    <row r="5179" customFormat="1" ht="16" customHeight="1" x14ac:dyDescent="0.2"/>
    <row r="5180" customFormat="1" ht="16" customHeight="1" x14ac:dyDescent="0.2"/>
    <row r="5181" customFormat="1" ht="16" customHeight="1" x14ac:dyDescent="0.2"/>
    <row r="5182" customFormat="1" ht="16" customHeight="1" x14ac:dyDescent="0.2"/>
    <row r="5183" customFormat="1" ht="16" customHeight="1" x14ac:dyDescent="0.2"/>
    <row r="5184" customFormat="1" ht="16" customHeight="1" x14ac:dyDescent="0.2"/>
    <row r="5185" customFormat="1" ht="16" customHeight="1" x14ac:dyDescent="0.2"/>
    <row r="5186" customFormat="1" ht="16" customHeight="1" x14ac:dyDescent="0.2"/>
    <row r="5187" customFormat="1" ht="16" customHeight="1" x14ac:dyDescent="0.2"/>
    <row r="5188" customFormat="1" ht="16" customHeight="1" x14ac:dyDescent="0.2"/>
    <row r="5189" customFormat="1" ht="16" customHeight="1" x14ac:dyDescent="0.2"/>
    <row r="5190" customFormat="1" ht="16" customHeight="1" x14ac:dyDescent="0.2"/>
    <row r="5191" customFormat="1" ht="16" customHeight="1" x14ac:dyDescent="0.2"/>
    <row r="5192" customFormat="1" ht="16" customHeight="1" x14ac:dyDescent="0.2"/>
    <row r="5193" customFormat="1" ht="16" customHeight="1" x14ac:dyDescent="0.2"/>
    <row r="5194" customFormat="1" ht="16" customHeight="1" x14ac:dyDescent="0.2"/>
    <row r="5195" customFormat="1" ht="16" customHeight="1" x14ac:dyDescent="0.2"/>
    <row r="5196" customFormat="1" ht="16" customHeight="1" x14ac:dyDescent="0.2"/>
    <row r="5197" customFormat="1" ht="16" customHeight="1" x14ac:dyDescent="0.2"/>
    <row r="5198" customFormat="1" ht="16" customHeight="1" x14ac:dyDescent="0.2"/>
    <row r="5199" customFormat="1" ht="16" customHeight="1" x14ac:dyDescent="0.2"/>
    <row r="5200" customFormat="1" ht="16" customHeight="1" x14ac:dyDescent="0.2"/>
    <row r="5201" customFormat="1" ht="16" customHeight="1" x14ac:dyDescent="0.2"/>
    <row r="5202" customFormat="1" ht="16" customHeight="1" x14ac:dyDescent="0.2"/>
    <row r="5203" customFormat="1" ht="16" customHeight="1" x14ac:dyDescent="0.2"/>
    <row r="5204" customFormat="1" ht="16" customHeight="1" x14ac:dyDescent="0.2"/>
    <row r="5205" customFormat="1" ht="16" customHeight="1" x14ac:dyDescent="0.2"/>
    <row r="5206" customFormat="1" ht="16" customHeight="1" x14ac:dyDescent="0.2"/>
    <row r="5207" customFormat="1" ht="16" customHeight="1" x14ac:dyDescent="0.2"/>
    <row r="5208" customFormat="1" ht="16" customHeight="1" x14ac:dyDescent="0.2"/>
    <row r="5209" customFormat="1" ht="16" customHeight="1" x14ac:dyDescent="0.2"/>
    <row r="5210" customFormat="1" ht="16" customHeight="1" x14ac:dyDescent="0.2"/>
    <row r="5211" customFormat="1" ht="16" customHeight="1" x14ac:dyDescent="0.2"/>
    <row r="5212" customFormat="1" ht="16" customHeight="1" x14ac:dyDescent="0.2"/>
    <row r="5213" customFormat="1" ht="16" customHeight="1" x14ac:dyDescent="0.2"/>
    <row r="5214" customFormat="1" ht="16" customHeight="1" x14ac:dyDescent="0.2"/>
    <row r="5215" customFormat="1" ht="16" customHeight="1" x14ac:dyDescent="0.2"/>
    <row r="5216" customFormat="1" ht="16" customHeight="1" x14ac:dyDescent="0.2"/>
    <row r="5217" customFormat="1" ht="16" customHeight="1" x14ac:dyDescent="0.2"/>
    <row r="5218" customFormat="1" ht="16" customHeight="1" x14ac:dyDescent="0.2"/>
    <row r="5219" customFormat="1" ht="16" customHeight="1" x14ac:dyDescent="0.2"/>
    <row r="5220" customFormat="1" ht="16" customHeight="1" x14ac:dyDescent="0.2"/>
    <row r="5221" customFormat="1" ht="16" customHeight="1" x14ac:dyDescent="0.2"/>
    <row r="5222" customFormat="1" ht="16" customHeight="1" x14ac:dyDescent="0.2"/>
    <row r="5223" customFormat="1" ht="16" customHeight="1" x14ac:dyDescent="0.2"/>
    <row r="5224" customFormat="1" ht="16" customHeight="1" x14ac:dyDescent="0.2"/>
    <row r="5225" customFormat="1" ht="16" customHeight="1" x14ac:dyDescent="0.2"/>
    <row r="5226" customFormat="1" ht="16" customHeight="1" x14ac:dyDescent="0.2"/>
    <row r="5227" customFormat="1" ht="16" customHeight="1" x14ac:dyDescent="0.2"/>
    <row r="5228" customFormat="1" ht="16" customHeight="1" x14ac:dyDescent="0.2"/>
    <row r="5229" customFormat="1" ht="16" customHeight="1" x14ac:dyDescent="0.2"/>
    <row r="5230" customFormat="1" ht="16" customHeight="1" x14ac:dyDescent="0.2"/>
    <row r="5231" customFormat="1" ht="16" customHeight="1" x14ac:dyDescent="0.2"/>
    <row r="5232" customFormat="1" ht="16" customHeight="1" x14ac:dyDescent="0.2"/>
    <row r="5233" customFormat="1" ht="16" customHeight="1" x14ac:dyDescent="0.2"/>
    <row r="5234" customFormat="1" ht="16" customHeight="1" x14ac:dyDescent="0.2"/>
    <row r="5235" customFormat="1" ht="16" customHeight="1" x14ac:dyDescent="0.2"/>
    <row r="5236" customFormat="1" ht="16" customHeight="1" x14ac:dyDescent="0.2"/>
    <row r="5237" customFormat="1" ht="16" customHeight="1" x14ac:dyDescent="0.2"/>
    <row r="5238" customFormat="1" ht="16" customHeight="1" x14ac:dyDescent="0.2"/>
    <row r="5239" customFormat="1" ht="16" customHeight="1" x14ac:dyDescent="0.2"/>
    <row r="5240" customFormat="1" ht="16" customHeight="1" x14ac:dyDescent="0.2"/>
    <row r="5241" customFormat="1" ht="16" customHeight="1" x14ac:dyDescent="0.2"/>
    <row r="5242" customFormat="1" ht="16" customHeight="1" x14ac:dyDescent="0.2"/>
    <row r="5243" customFormat="1" ht="16" customHeight="1" x14ac:dyDescent="0.2"/>
    <row r="5244" customFormat="1" ht="16" customHeight="1" x14ac:dyDescent="0.2"/>
    <row r="5245" customFormat="1" ht="16" customHeight="1" x14ac:dyDescent="0.2"/>
    <row r="5246" customFormat="1" ht="16" customHeight="1" x14ac:dyDescent="0.2"/>
    <row r="5247" customFormat="1" ht="16" customHeight="1" x14ac:dyDescent="0.2"/>
    <row r="5248" customFormat="1" ht="16" customHeight="1" x14ac:dyDescent="0.2"/>
    <row r="5249" customFormat="1" ht="16" customHeight="1" x14ac:dyDescent="0.2"/>
    <row r="5250" customFormat="1" ht="16" customHeight="1" x14ac:dyDescent="0.2"/>
    <row r="5251" customFormat="1" ht="16" customHeight="1" x14ac:dyDescent="0.2"/>
    <row r="5252" customFormat="1" ht="16" customHeight="1" x14ac:dyDescent="0.2"/>
    <row r="5253" customFormat="1" ht="16" customHeight="1" x14ac:dyDescent="0.2"/>
    <row r="5254" customFormat="1" ht="16" customHeight="1" x14ac:dyDescent="0.2"/>
    <row r="5255" customFormat="1" ht="16" customHeight="1" x14ac:dyDescent="0.2"/>
    <row r="5256" customFormat="1" ht="16" customHeight="1" x14ac:dyDescent="0.2"/>
    <row r="5257" customFormat="1" ht="16" customHeight="1" x14ac:dyDescent="0.2"/>
    <row r="5258" customFormat="1" ht="16" customHeight="1" x14ac:dyDescent="0.2"/>
    <row r="5259" customFormat="1" ht="16" customHeight="1" x14ac:dyDescent="0.2"/>
    <row r="5260" customFormat="1" ht="16" customHeight="1" x14ac:dyDescent="0.2"/>
    <row r="5261" customFormat="1" ht="16" customHeight="1" x14ac:dyDescent="0.2"/>
    <row r="5262" customFormat="1" ht="16" customHeight="1" x14ac:dyDescent="0.2"/>
    <row r="5263" customFormat="1" ht="16" customHeight="1" x14ac:dyDescent="0.2"/>
    <row r="5264" customFormat="1" ht="16" customHeight="1" x14ac:dyDescent="0.2"/>
    <row r="5265" customFormat="1" ht="16" customHeight="1" x14ac:dyDescent="0.2"/>
    <row r="5266" customFormat="1" ht="16" customHeight="1" x14ac:dyDescent="0.2"/>
    <row r="5267" customFormat="1" ht="16" customHeight="1" x14ac:dyDescent="0.2"/>
    <row r="5268" customFormat="1" ht="16" customHeight="1" x14ac:dyDescent="0.2"/>
    <row r="5269" customFormat="1" ht="16" customHeight="1" x14ac:dyDescent="0.2"/>
    <row r="5270" customFormat="1" ht="16" customHeight="1" x14ac:dyDescent="0.2"/>
    <row r="5271" customFormat="1" ht="16" customHeight="1" x14ac:dyDescent="0.2"/>
    <row r="5272" customFormat="1" ht="16" customHeight="1" x14ac:dyDescent="0.2"/>
    <row r="5273" customFormat="1" ht="16" customHeight="1" x14ac:dyDescent="0.2"/>
    <row r="5274" customFormat="1" ht="16" customHeight="1" x14ac:dyDescent="0.2"/>
    <row r="5275" customFormat="1" ht="16" customHeight="1" x14ac:dyDescent="0.2"/>
    <row r="5276" customFormat="1" ht="16" customHeight="1" x14ac:dyDescent="0.2"/>
    <row r="5277" customFormat="1" ht="16" customHeight="1" x14ac:dyDescent="0.2"/>
    <row r="5278" customFormat="1" ht="16" customHeight="1" x14ac:dyDescent="0.2"/>
    <row r="5279" customFormat="1" ht="16" customHeight="1" x14ac:dyDescent="0.2"/>
    <row r="5280" customFormat="1" ht="16" customHeight="1" x14ac:dyDescent="0.2"/>
    <row r="5281" customFormat="1" ht="16" customHeight="1" x14ac:dyDescent="0.2"/>
    <row r="5282" customFormat="1" ht="16" customHeight="1" x14ac:dyDescent="0.2"/>
    <row r="5283" customFormat="1" ht="16" customHeight="1" x14ac:dyDescent="0.2"/>
    <row r="5284" customFormat="1" ht="16" customHeight="1" x14ac:dyDescent="0.2"/>
    <row r="5285" customFormat="1" ht="16" customHeight="1" x14ac:dyDescent="0.2"/>
    <row r="5286" customFormat="1" ht="16" customHeight="1" x14ac:dyDescent="0.2"/>
    <row r="5287" customFormat="1" ht="16" customHeight="1" x14ac:dyDescent="0.2"/>
    <row r="5288" customFormat="1" ht="16" customHeight="1" x14ac:dyDescent="0.2"/>
    <row r="5289" customFormat="1" ht="16" customHeight="1" x14ac:dyDescent="0.2"/>
    <row r="5290" customFormat="1" ht="16" customHeight="1" x14ac:dyDescent="0.2"/>
    <row r="5291" customFormat="1" ht="16" customHeight="1" x14ac:dyDescent="0.2"/>
    <row r="5292" customFormat="1" ht="16" customHeight="1" x14ac:dyDescent="0.2"/>
    <row r="5293" customFormat="1" ht="16" customHeight="1" x14ac:dyDescent="0.2"/>
    <row r="5294" customFormat="1" ht="16" customHeight="1" x14ac:dyDescent="0.2"/>
    <row r="5295" customFormat="1" ht="16" customHeight="1" x14ac:dyDescent="0.2"/>
    <row r="5296" customFormat="1" ht="16" customHeight="1" x14ac:dyDescent="0.2"/>
    <row r="5297" customFormat="1" ht="16" customHeight="1" x14ac:dyDescent="0.2"/>
    <row r="5298" customFormat="1" ht="16" customHeight="1" x14ac:dyDescent="0.2"/>
    <row r="5299" customFormat="1" ht="16" customHeight="1" x14ac:dyDescent="0.2"/>
    <row r="5300" customFormat="1" ht="16" customHeight="1" x14ac:dyDescent="0.2"/>
    <row r="5301" customFormat="1" ht="16" customHeight="1" x14ac:dyDescent="0.2"/>
    <row r="5302" customFormat="1" ht="16" customHeight="1" x14ac:dyDescent="0.2"/>
    <row r="5303" customFormat="1" ht="16" customHeight="1" x14ac:dyDescent="0.2"/>
    <row r="5304" customFormat="1" ht="16" customHeight="1" x14ac:dyDescent="0.2"/>
    <row r="5305" customFormat="1" ht="16" customHeight="1" x14ac:dyDescent="0.2"/>
    <row r="5306" customFormat="1" ht="16" customHeight="1" x14ac:dyDescent="0.2"/>
    <row r="5307" customFormat="1" ht="16" customHeight="1" x14ac:dyDescent="0.2"/>
    <row r="5308" customFormat="1" ht="16" customHeight="1" x14ac:dyDescent="0.2"/>
    <row r="5309" customFormat="1" ht="16" customHeight="1" x14ac:dyDescent="0.2"/>
    <row r="5310" customFormat="1" ht="16" customHeight="1" x14ac:dyDescent="0.2"/>
    <row r="5311" customFormat="1" ht="16" customHeight="1" x14ac:dyDescent="0.2"/>
    <row r="5312" customFormat="1" ht="16" customHeight="1" x14ac:dyDescent="0.2"/>
    <row r="5313" customFormat="1" ht="16" customHeight="1" x14ac:dyDescent="0.2"/>
    <row r="5314" customFormat="1" ht="16" customHeight="1" x14ac:dyDescent="0.2"/>
    <row r="5315" customFormat="1" ht="16" customHeight="1" x14ac:dyDescent="0.2"/>
    <row r="5316" customFormat="1" ht="16" customHeight="1" x14ac:dyDescent="0.2"/>
    <row r="5317" customFormat="1" ht="16" customHeight="1" x14ac:dyDescent="0.2"/>
    <row r="5318" customFormat="1" ht="16" customHeight="1" x14ac:dyDescent="0.2"/>
    <row r="5319" customFormat="1" ht="16" customHeight="1" x14ac:dyDescent="0.2"/>
    <row r="5320" customFormat="1" ht="16" customHeight="1" x14ac:dyDescent="0.2"/>
    <row r="5321" customFormat="1" ht="16" customHeight="1" x14ac:dyDescent="0.2"/>
    <row r="5322" customFormat="1" ht="16" customHeight="1" x14ac:dyDescent="0.2"/>
    <row r="5323" customFormat="1" ht="16" customHeight="1" x14ac:dyDescent="0.2"/>
    <row r="5324" customFormat="1" ht="16" customHeight="1" x14ac:dyDescent="0.2"/>
    <row r="5325" customFormat="1" ht="16" customHeight="1" x14ac:dyDescent="0.2"/>
    <row r="5326" customFormat="1" ht="16" customHeight="1" x14ac:dyDescent="0.2"/>
    <row r="5327" customFormat="1" ht="16" customHeight="1" x14ac:dyDescent="0.2"/>
    <row r="5328" customFormat="1" ht="16" customHeight="1" x14ac:dyDescent="0.2"/>
    <row r="5329" customFormat="1" ht="16" customHeight="1" x14ac:dyDescent="0.2"/>
    <row r="5330" customFormat="1" ht="16" customHeight="1" x14ac:dyDescent="0.2"/>
    <row r="5331" customFormat="1" ht="16" customHeight="1" x14ac:dyDescent="0.2"/>
    <row r="5332" customFormat="1" ht="16" customHeight="1" x14ac:dyDescent="0.2"/>
    <row r="5333" customFormat="1" ht="16" customHeight="1" x14ac:dyDescent="0.2"/>
    <row r="5334" customFormat="1" ht="16" customHeight="1" x14ac:dyDescent="0.2"/>
    <row r="5335" customFormat="1" ht="16" customHeight="1" x14ac:dyDescent="0.2"/>
    <row r="5336" customFormat="1" ht="16" customHeight="1" x14ac:dyDescent="0.2"/>
    <row r="5337" customFormat="1" ht="16" customHeight="1" x14ac:dyDescent="0.2"/>
    <row r="5338" customFormat="1" ht="16" customHeight="1" x14ac:dyDescent="0.2"/>
    <row r="5339" customFormat="1" ht="16" customHeight="1" x14ac:dyDescent="0.2"/>
    <row r="5340" customFormat="1" ht="16" customHeight="1" x14ac:dyDescent="0.2"/>
    <row r="5341" customFormat="1" ht="16" customHeight="1" x14ac:dyDescent="0.2"/>
    <row r="5342" customFormat="1" ht="16" customHeight="1" x14ac:dyDescent="0.2"/>
    <row r="5343" customFormat="1" ht="16" customHeight="1" x14ac:dyDescent="0.2"/>
    <row r="5344" customFormat="1" ht="16" customHeight="1" x14ac:dyDescent="0.2"/>
    <row r="5345" customFormat="1" ht="16" customHeight="1" x14ac:dyDescent="0.2"/>
    <row r="5346" customFormat="1" ht="16" customHeight="1" x14ac:dyDescent="0.2"/>
    <row r="5347" customFormat="1" ht="16" customHeight="1" x14ac:dyDescent="0.2"/>
    <row r="5348" customFormat="1" ht="16" customHeight="1" x14ac:dyDescent="0.2"/>
    <row r="5349" customFormat="1" ht="16" customHeight="1" x14ac:dyDescent="0.2"/>
    <row r="5350" customFormat="1" ht="16" customHeight="1" x14ac:dyDescent="0.2"/>
    <row r="5351" customFormat="1" ht="16" customHeight="1" x14ac:dyDescent="0.2"/>
    <row r="5352" customFormat="1" ht="16" customHeight="1" x14ac:dyDescent="0.2"/>
    <row r="5353" customFormat="1" ht="16" customHeight="1" x14ac:dyDescent="0.2"/>
    <row r="5354" customFormat="1" ht="16" customHeight="1" x14ac:dyDescent="0.2"/>
    <row r="5355" customFormat="1" ht="16" customHeight="1" x14ac:dyDescent="0.2"/>
    <row r="5356" customFormat="1" ht="16" customHeight="1" x14ac:dyDescent="0.2"/>
    <row r="5357" customFormat="1" ht="16" customHeight="1" x14ac:dyDescent="0.2"/>
    <row r="5358" customFormat="1" ht="16" customHeight="1" x14ac:dyDescent="0.2"/>
    <row r="5359" customFormat="1" ht="16" customHeight="1" x14ac:dyDescent="0.2"/>
    <row r="5360" customFormat="1" ht="16" customHeight="1" x14ac:dyDescent="0.2"/>
    <row r="5361" customFormat="1" ht="16" customHeight="1" x14ac:dyDescent="0.2"/>
    <row r="5362" customFormat="1" ht="16" customHeight="1" x14ac:dyDescent="0.2"/>
    <row r="5363" customFormat="1" ht="16" customHeight="1" x14ac:dyDescent="0.2"/>
    <row r="5364" customFormat="1" ht="16" customHeight="1" x14ac:dyDescent="0.2"/>
    <row r="5365" customFormat="1" ht="16" customHeight="1" x14ac:dyDescent="0.2"/>
    <row r="5366" customFormat="1" ht="16" customHeight="1" x14ac:dyDescent="0.2"/>
    <row r="5367" customFormat="1" ht="16" customHeight="1" x14ac:dyDescent="0.2"/>
    <row r="5368" customFormat="1" ht="16" customHeight="1" x14ac:dyDescent="0.2"/>
    <row r="5369" customFormat="1" ht="16" customHeight="1" x14ac:dyDescent="0.2"/>
    <row r="5370" customFormat="1" ht="16" customHeight="1" x14ac:dyDescent="0.2"/>
    <row r="5371" customFormat="1" ht="16" customHeight="1" x14ac:dyDescent="0.2"/>
    <row r="5372" customFormat="1" ht="16" customHeight="1" x14ac:dyDescent="0.2"/>
    <row r="5373" customFormat="1" ht="16" customHeight="1" x14ac:dyDescent="0.2"/>
    <row r="5374" customFormat="1" ht="16" customHeight="1" x14ac:dyDescent="0.2"/>
    <row r="5375" customFormat="1" ht="16" customHeight="1" x14ac:dyDescent="0.2"/>
    <row r="5376" customFormat="1" ht="16" customHeight="1" x14ac:dyDescent="0.2"/>
    <row r="5377" customFormat="1" ht="16" customHeight="1" x14ac:dyDescent="0.2"/>
    <row r="5378" customFormat="1" ht="16" customHeight="1" x14ac:dyDescent="0.2"/>
    <row r="5379" customFormat="1" ht="16" customHeight="1" x14ac:dyDescent="0.2"/>
    <row r="5380" customFormat="1" ht="16" customHeight="1" x14ac:dyDescent="0.2"/>
    <row r="5381" customFormat="1" ht="16" customHeight="1" x14ac:dyDescent="0.2"/>
    <row r="5382" customFormat="1" ht="16" customHeight="1" x14ac:dyDescent="0.2"/>
    <row r="5383" customFormat="1" ht="16" customHeight="1" x14ac:dyDescent="0.2"/>
    <row r="5384" customFormat="1" ht="16" customHeight="1" x14ac:dyDescent="0.2"/>
    <row r="5385" customFormat="1" ht="16" customHeight="1" x14ac:dyDescent="0.2"/>
    <row r="5386" customFormat="1" ht="16" customHeight="1" x14ac:dyDescent="0.2"/>
    <row r="5387" customFormat="1" ht="16" customHeight="1" x14ac:dyDescent="0.2"/>
    <row r="5388" customFormat="1" ht="16" customHeight="1" x14ac:dyDescent="0.2"/>
    <row r="5389" customFormat="1" ht="16" customHeight="1" x14ac:dyDescent="0.2"/>
    <row r="5390" customFormat="1" ht="16" customHeight="1" x14ac:dyDescent="0.2"/>
    <row r="5391" customFormat="1" ht="16" customHeight="1" x14ac:dyDescent="0.2"/>
    <row r="5392" customFormat="1" ht="16" customHeight="1" x14ac:dyDescent="0.2"/>
    <row r="5393" customFormat="1" ht="16" customHeight="1" x14ac:dyDescent="0.2"/>
    <row r="5394" customFormat="1" ht="16" customHeight="1" x14ac:dyDescent="0.2"/>
    <row r="5395" customFormat="1" ht="16" customHeight="1" x14ac:dyDescent="0.2"/>
    <row r="5396" customFormat="1" ht="16" customHeight="1" x14ac:dyDescent="0.2"/>
    <row r="5397" customFormat="1" ht="16" customHeight="1" x14ac:dyDescent="0.2"/>
    <row r="5398" customFormat="1" ht="16" customHeight="1" x14ac:dyDescent="0.2"/>
    <row r="5399" customFormat="1" ht="16" customHeight="1" x14ac:dyDescent="0.2"/>
    <row r="5400" customFormat="1" ht="16" customHeight="1" x14ac:dyDescent="0.2"/>
    <row r="5401" customFormat="1" ht="16" customHeight="1" x14ac:dyDescent="0.2"/>
    <row r="5402" customFormat="1" ht="16" customHeight="1" x14ac:dyDescent="0.2"/>
    <row r="5403" customFormat="1" ht="16" customHeight="1" x14ac:dyDescent="0.2"/>
    <row r="5404" customFormat="1" ht="16" customHeight="1" x14ac:dyDescent="0.2"/>
    <row r="5405" customFormat="1" ht="16" customHeight="1" x14ac:dyDescent="0.2"/>
    <row r="5406" customFormat="1" ht="16" customHeight="1" x14ac:dyDescent="0.2"/>
    <row r="5407" customFormat="1" ht="16" customHeight="1" x14ac:dyDescent="0.2"/>
    <row r="5408" customFormat="1" ht="16" customHeight="1" x14ac:dyDescent="0.2"/>
    <row r="5409" customFormat="1" ht="16" customHeight="1" x14ac:dyDescent="0.2"/>
    <row r="5410" customFormat="1" ht="16" customHeight="1" x14ac:dyDescent="0.2"/>
    <row r="5411" customFormat="1" ht="16" customHeight="1" x14ac:dyDescent="0.2"/>
    <row r="5412" customFormat="1" ht="16" customHeight="1" x14ac:dyDescent="0.2"/>
    <row r="5413" customFormat="1" ht="16" customHeight="1" x14ac:dyDescent="0.2"/>
    <row r="5414" customFormat="1" ht="16" customHeight="1" x14ac:dyDescent="0.2"/>
    <row r="5415" customFormat="1" ht="16" customHeight="1" x14ac:dyDescent="0.2"/>
    <row r="5416" customFormat="1" ht="16" customHeight="1" x14ac:dyDescent="0.2"/>
    <row r="5417" customFormat="1" ht="16" customHeight="1" x14ac:dyDescent="0.2"/>
    <row r="5418" customFormat="1" ht="16" customHeight="1" x14ac:dyDescent="0.2"/>
    <row r="5419" customFormat="1" ht="16" customHeight="1" x14ac:dyDescent="0.2"/>
    <row r="5420" customFormat="1" ht="16" customHeight="1" x14ac:dyDescent="0.2"/>
    <row r="5421" customFormat="1" ht="16" customHeight="1" x14ac:dyDescent="0.2"/>
    <row r="5422" customFormat="1" ht="16" customHeight="1" x14ac:dyDescent="0.2"/>
    <row r="5423" customFormat="1" ht="16" customHeight="1" x14ac:dyDescent="0.2"/>
    <row r="5424" customFormat="1" ht="16" customHeight="1" x14ac:dyDescent="0.2"/>
    <row r="5425" customFormat="1" ht="16" customHeight="1" x14ac:dyDescent="0.2"/>
    <row r="5426" customFormat="1" ht="16" customHeight="1" x14ac:dyDescent="0.2"/>
    <row r="5427" customFormat="1" ht="16" customHeight="1" x14ac:dyDescent="0.2"/>
    <row r="5428" customFormat="1" ht="16" customHeight="1" x14ac:dyDescent="0.2"/>
    <row r="5429" customFormat="1" ht="16" customHeight="1" x14ac:dyDescent="0.2"/>
    <row r="5430" customFormat="1" ht="16" customHeight="1" x14ac:dyDescent="0.2"/>
    <row r="5431" customFormat="1" ht="16" customHeight="1" x14ac:dyDescent="0.2"/>
    <row r="5432" customFormat="1" ht="16" customHeight="1" x14ac:dyDescent="0.2"/>
    <row r="5433" customFormat="1" ht="16" customHeight="1" x14ac:dyDescent="0.2"/>
    <row r="5434" customFormat="1" ht="16" customHeight="1" x14ac:dyDescent="0.2"/>
    <row r="5435" customFormat="1" ht="16" customHeight="1" x14ac:dyDescent="0.2"/>
    <row r="5436" customFormat="1" ht="16" customHeight="1" x14ac:dyDescent="0.2"/>
    <row r="5437" customFormat="1" ht="16" customHeight="1" x14ac:dyDescent="0.2"/>
    <row r="5438" customFormat="1" ht="16" customHeight="1" x14ac:dyDescent="0.2"/>
    <row r="5439" customFormat="1" ht="16" customHeight="1" x14ac:dyDescent="0.2"/>
    <row r="5440" customFormat="1" ht="16" customHeight="1" x14ac:dyDescent="0.2"/>
    <row r="5441" customFormat="1" ht="16" customHeight="1" x14ac:dyDescent="0.2"/>
    <row r="5442" customFormat="1" ht="16" customHeight="1" x14ac:dyDescent="0.2"/>
    <row r="5443" customFormat="1" ht="16" customHeight="1" x14ac:dyDescent="0.2"/>
    <row r="5444" customFormat="1" ht="16" customHeight="1" x14ac:dyDescent="0.2"/>
    <row r="5445" customFormat="1" ht="16" customHeight="1" x14ac:dyDescent="0.2"/>
    <row r="5446" customFormat="1" ht="16" customHeight="1" x14ac:dyDescent="0.2"/>
    <row r="5447" customFormat="1" ht="16" customHeight="1" x14ac:dyDescent="0.2"/>
    <row r="5448" customFormat="1" ht="16" customHeight="1" x14ac:dyDescent="0.2"/>
    <row r="5449" customFormat="1" ht="16" customHeight="1" x14ac:dyDescent="0.2"/>
    <row r="5450" customFormat="1" ht="16" customHeight="1" x14ac:dyDescent="0.2"/>
    <row r="5451" customFormat="1" ht="16" customHeight="1" x14ac:dyDescent="0.2"/>
    <row r="5452" customFormat="1" ht="16" customHeight="1" x14ac:dyDescent="0.2"/>
    <row r="5453" customFormat="1" ht="16" customHeight="1" x14ac:dyDescent="0.2"/>
    <row r="5454" customFormat="1" ht="16" customHeight="1" x14ac:dyDescent="0.2"/>
    <row r="5455" customFormat="1" ht="16" customHeight="1" x14ac:dyDescent="0.2"/>
    <row r="5456" customFormat="1" ht="16" customHeight="1" x14ac:dyDescent="0.2"/>
    <row r="5457" customFormat="1" ht="16" customHeight="1" x14ac:dyDescent="0.2"/>
    <row r="5458" customFormat="1" ht="16" customHeight="1" x14ac:dyDescent="0.2"/>
    <row r="5459" customFormat="1" ht="16" customHeight="1" x14ac:dyDescent="0.2"/>
    <row r="5460" customFormat="1" ht="16" customHeight="1" x14ac:dyDescent="0.2"/>
    <row r="5461" customFormat="1" ht="16" customHeight="1" x14ac:dyDescent="0.2"/>
    <row r="5462" customFormat="1" ht="16" customHeight="1" x14ac:dyDescent="0.2"/>
    <row r="5463" customFormat="1" ht="16" customHeight="1" x14ac:dyDescent="0.2"/>
    <row r="5464" customFormat="1" ht="16" customHeight="1" x14ac:dyDescent="0.2"/>
    <row r="5465" customFormat="1" ht="16" customHeight="1" x14ac:dyDescent="0.2"/>
    <row r="5466" customFormat="1" ht="16" customHeight="1" x14ac:dyDescent="0.2"/>
    <row r="5467" customFormat="1" ht="16" customHeight="1" x14ac:dyDescent="0.2"/>
    <row r="5468" customFormat="1" ht="16" customHeight="1" x14ac:dyDescent="0.2"/>
    <row r="5469" customFormat="1" ht="16" customHeight="1" x14ac:dyDescent="0.2"/>
    <row r="5470" customFormat="1" ht="16" customHeight="1" x14ac:dyDescent="0.2"/>
    <row r="5471" customFormat="1" ht="16" customHeight="1" x14ac:dyDescent="0.2"/>
    <row r="5472" customFormat="1" ht="16" customHeight="1" x14ac:dyDescent="0.2"/>
    <row r="5473" customFormat="1" ht="16" customHeight="1" x14ac:dyDescent="0.2"/>
    <row r="5474" customFormat="1" ht="16" customHeight="1" x14ac:dyDescent="0.2"/>
    <row r="5475" customFormat="1" ht="16" customHeight="1" x14ac:dyDescent="0.2"/>
    <row r="5476" customFormat="1" ht="16" customHeight="1" x14ac:dyDescent="0.2"/>
    <row r="5477" customFormat="1" ht="16" customHeight="1" x14ac:dyDescent="0.2"/>
    <row r="5478" customFormat="1" ht="16" customHeight="1" x14ac:dyDescent="0.2"/>
    <row r="5479" customFormat="1" ht="16" customHeight="1" x14ac:dyDescent="0.2"/>
    <row r="5480" customFormat="1" ht="16" customHeight="1" x14ac:dyDescent="0.2"/>
    <row r="5481" customFormat="1" ht="16" customHeight="1" x14ac:dyDescent="0.2"/>
    <row r="5482" customFormat="1" ht="16" customHeight="1" x14ac:dyDescent="0.2"/>
    <row r="5483" customFormat="1" ht="16" customHeight="1" x14ac:dyDescent="0.2"/>
    <row r="5484" customFormat="1" ht="16" customHeight="1" x14ac:dyDescent="0.2"/>
    <row r="5485" customFormat="1" ht="16" customHeight="1" x14ac:dyDescent="0.2"/>
    <row r="5486" customFormat="1" ht="16" customHeight="1" x14ac:dyDescent="0.2"/>
    <row r="5487" customFormat="1" ht="16" customHeight="1" x14ac:dyDescent="0.2"/>
    <row r="5488" customFormat="1" ht="16" customHeight="1" x14ac:dyDescent="0.2"/>
    <row r="5489" customFormat="1" ht="16" customHeight="1" x14ac:dyDescent="0.2"/>
    <row r="5490" customFormat="1" ht="16" customHeight="1" x14ac:dyDescent="0.2"/>
    <row r="5491" customFormat="1" ht="16" customHeight="1" x14ac:dyDescent="0.2"/>
    <row r="5492" customFormat="1" ht="16" customHeight="1" x14ac:dyDescent="0.2"/>
    <row r="5493" customFormat="1" ht="16" customHeight="1" x14ac:dyDescent="0.2"/>
    <row r="5494" customFormat="1" ht="16" customHeight="1" x14ac:dyDescent="0.2"/>
    <row r="5495" customFormat="1" ht="16" customHeight="1" x14ac:dyDescent="0.2"/>
    <row r="5496" customFormat="1" ht="16" customHeight="1" x14ac:dyDescent="0.2"/>
    <row r="5497" customFormat="1" ht="16" customHeight="1" x14ac:dyDescent="0.2"/>
    <row r="5498" customFormat="1" ht="16" customHeight="1" x14ac:dyDescent="0.2"/>
    <row r="5499" customFormat="1" ht="16" customHeight="1" x14ac:dyDescent="0.2"/>
    <row r="5500" customFormat="1" ht="16" customHeight="1" x14ac:dyDescent="0.2"/>
    <row r="5501" customFormat="1" ht="16" customHeight="1" x14ac:dyDescent="0.2"/>
    <row r="5502" customFormat="1" ht="16" customHeight="1" x14ac:dyDescent="0.2"/>
    <row r="5503" customFormat="1" ht="16" customHeight="1" x14ac:dyDescent="0.2"/>
    <row r="5504" customFormat="1" ht="16" customHeight="1" x14ac:dyDescent="0.2"/>
    <row r="5505" customFormat="1" ht="16" customHeight="1" x14ac:dyDescent="0.2"/>
    <row r="5506" customFormat="1" ht="16" customHeight="1" x14ac:dyDescent="0.2"/>
    <row r="5507" customFormat="1" ht="16" customHeight="1" x14ac:dyDescent="0.2"/>
    <row r="5508" customFormat="1" ht="16" customHeight="1" x14ac:dyDescent="0.2"/>
    <row r="5509" customFormat="1" ht="16" customHeight="1" x14ac:dyDescent="0.2"/>
    <row r="5510" customFormat="1" ht="16" customHeight="1" x14ac:dyDescent="0.2"/>
    <row r="5511" customFormat="1" ht="16" customHeight="1" x14ac:dyDescent="0.2"/>
    <row r="5512" customFormat="1" ht="16" customHeight="1" x14ac:dyDescent="0.2"/>
    <row r="5513" customFormat="1" ht="16" customHeight="1" x14ac:dyDescent="0.2"/>
    <row r="5514" customFormat="1" ht="16" customHeight="1" x14ac:dyDescent="0.2"/>
    <row r="5515" customFormat="1" ht="16" customHeight="1" x14ac:dyDescent="0.2"/>
    <row r="5516" customFormat="1" ht="16" customHeight="1" x14ac:dyDescent="0.2"/>
    <row r="5517" customFormat="1" ht="16" customHeight="1" x14ac:dyDescent="0.2"/>
    <row r="5518" customFormat="1" ht="16" customHeight="1" x14ac:dyDescent="0.2"/>
    <row r="5519" customFormat="1" ht="16" customHeight="1" x14ac:dyDescent="0.2"/>
    <row r="5520" customFormat="1" ht="16" customHeight="1" x14ac:dyDescent="0.2"/>
    <row r="5521" customFormat="1" ht="16" customHeight="1" x14ac:dyDescent="0.2"/>
    <row r="5522" customFormat="1" ht="16" customHeight="1" x14ac:dyDescent="0.2"/>
    <row r="5523" customFormat="1" ht="16" customHeight="1" x14ac:dyDescent="0.2"/>
    <row r="5524" customFormat="1" ht="16" customHeight="1" x14ac:dyDescent="0.2"/>
    <row r="5525" customFormat="1" ht="16" customHeight="1" x14ac:dyDescent="0.2"/>
    <row r="5526" customFormat="1" ht="16" customHeight="1" x14ac:dyDescent="0.2"/>
    <row r="5527" customFormat="1" ht="16" customHeight="1" x14ac:dyDescent="0.2"/>
    <row r="5528" customFormat="1" ht="16" customHeight="1" x14ac:dyDescent="0.2"/>
    <row r="5529" customFormat="1" ht="16" customHeight="1" x14ac:dyDescent="0.2"/>
    <row r="5530" customFormat="1" ht="16" customHeight="1" x14ac:dyDescent="0.2"/>
    <row r="5531" customFormat="1" ht="16" customHeight="1" x14ac:dyDescent="0.2"/>
    <row r="5532" customFormat="1" ht="16" customHeight="1" x14ac:dyDescent="0.2"/>
    <row r="5533" customFormat="1" ht="16" customHeight="1" x14ac:dyDescent="0.2"/>
    <row r="5534" customFormat="1" ht="16" customHeight="1" x14ac:dyDescent="0.2"/>
    <row r="5535" customFormat="1" ht="16" customHeight="1" x14ac:dyDescent="0.2"/>
    <row r="5536" customFormat="1" ht="16" customHeight="1" x14ac:dyDescent="0.2"/>
    <row r="5537" customFormat="1" ht="16" customHeight="1" x14ac:dyDescent="0.2"/>
    <row r="5538" customFormat="1" ht="16" customHeight="1" x14ac:dyDescent="0.2"/>
    <row r="5539" customFormat="1" ht="16" customHeight="1" x14ac:dyDescent="0.2"/>
    <row r="5540" customFormat="1" ht="16" customHeight="1" x14ac:dyDescent="0.2"/>
    <row r="5541" customFormat="1" ht="16" customHeight="1" x14ac:dyDescent="0.2"/>
    <row r="5542" customFormat="1" ht="16" customHeight="1" x14ac:dyDescent="0.2"/>
    <row r="5543" customFormat="1" ht="16" customHeight="1" x14ac:dyDescent="0.2"/>
    <row r="5544" customFormat="1" ht="16" customHeight="1" x14ac:dyDescent="0.2"/>
    <row r="5545" customFormat="1" ht="16" customHeight="1" x14ac:dyDescent="0.2"/>
    <row r="5546" customFormat="1" ht="16" customHeight="1" x14ac:dyDescent="0.2"/>
    <row r="5547" customFormat="1" ht="16" customHeight="1" x14ac:dyDescent="0.2"/>
    <row r="5548" customFormat="1" ht="16" customHeight="1" x14ac:dyDescent="0.2"/>
    <row r="5549" customFormat="1" ht="16" customHeight="1" x14ac:dyDescent="0.2"/>
    <row r="5550" customFormat="1" ht="16" customHeight="1" x14ac:dyDescent="0.2"/>
    <row r="5551" customFormat="1" ht="16" customHeight="1" x14ac:dyDescent="0.2"/>
    <row r="5552" customFormat="1" ht="16" customHeight="1" x14ac:dyDescent="0.2"/>
    <row r="5553" customFormat="1" ht="16" customHeight="1" x14ac:dyDescent="0.2"/>
    <row r="5554" customFormat="1" ht="16" customHeight="1" x14ac:dyDescent="0.2"/>
    <row r="5555" customFormat="1" ht="16" customHeight="1" x14ac:dyDescent="0.2"/>
    <row r="5556" customFormat="1" ht="16" customHeight="1" x14ac:dyDescent="0.2"/>
    <row r="5557" customFormat="1" ht="16" customHeight="1" x14ac:dyDescent="0.2"/>
    <row r="5558" customFormat="1" ht="16" customHeight="1" x14ac:dyDescent="0.2"/>
    <row r="5559" customFormat="1" ht="16" customHeight="1" x14ac:dyDescent="0.2"/>
    <row r="5560" customFormat="1" ht="16" customHeight="1" x14ac:dyDescent="0.2"/>
    <row r="5561" customFormat="1" ht="16" customHeight="1" x14ac:dyDescent="0.2"/>
    <row r="5562" customFormat="1" ht="16" customHeight="1" x14ac:dyDescent="0.2"/>
    <row r="5563" customFormat="1" ht="16" customHeight="1" x14ac:dyDescent="0.2"/>
    <row r="5564" customFormat="1" ht="16" customHeight="1" x14ac:dyDescent="0.2"/>
    <row r="5565" customFormat="1" ht="16" customHeight="1" x14ac:dyDescent="0.2"/>
    <row r="5566" customFormat="1" ht="16" customHeight="1" x14ac:dyDescent="0.2"/>
    <row r="5567" customFormat="1" ht="16" customHeight="1" x14ac:dyDescent="0.2"/>
    <row r="5568" customFormat="1" ht="16" customHeight="1" x14ac:dyDescent="0.2"/>
    <row r="5569" customFormat="1" ht="16" customHeight="1" x14ac:dyDescent="0.2"/>
    <row r="5570" customFormat="1" ht="16" customHeight="1" x14ac:dyDescent="0.2"/>
    <row r="5571" customFormat="1" ht="16" customHeight="1" x14ac:dyDescent="0.2"/>
    <row r="5572" customFormat="1" ht="16" customHeight="1" x14ac:dyDescent="0.2"/>
    <row r="5573" customFormat="1" ht="16" customHeight="1" x14ac:dyDescent="0.2"/>
    <row r="5574" customFormat="1" ht="16" customHeight="1" x14ac:dyDescent="0.2"/>
    <row r="5575" customFormat="1" ht="16" customHeight="1" x14ac:dyDescent="0.2"/>
    <row r="5576" customFormat="1" ht="16" customHeight="1" x14ac:dyDescent="0.2"/>
    <row r="5577" customFormat="1" ht="16" customHeight="1" x14ac:dyDescent="0.2"/>
    <row r="5578" customFormat="1" ht="16" customHeight="1" x14ac:dyDescent="0.2"/>
    <row r="5579" customFormat="1" ht="16" customHeight="1" x14ac:dyDescent="0.2"/>
    <row r="5580" customFormat="1" ht="16" customHeight="1" x14ac:dyDescent="0.2"/>
    <row r="5581" customFormat="1" ht="16" customHeight="1" x14ac:dyDescent="0.2"/>
    <row r="5582" customFormat="1" ht="16" customHeight="1" x14ac:dyDescent="0.2"/>
    <row r="5583" customFormat="1" ht="16" customHeight="1" x14ac:dyDescent="0.2"/>
    <row r="5584" customFormat="1" ht="16" customHeight="1" x14ac:dyDescent="0.2"/>
    <row r="5585" customFormat="1" ht="16" customHeight="1" x14ac:dyDescent="0.2"/>
    <row r="5586" customFormat="1" ht="16" customHeight="1" x14ac:dyDescent="0.2"/>
    <row r="5587" customFormat="1" ht="16" customHeight="1" x14ac:dyDescent="0.2"/>
    <row r="5588" customFormat="1" ht="16" customHeight="1" x14ac:dyDescent="0.2"/>
    <row r="5589" customFormat="1" ht="16" customHeight="1" x14ac:dyDescent="0.2"/>
    <row r="5590" customFormat="1" ht="16" customHeight="1" x14ac:dyDescent="0.2"/>
    <row r="5591" customFormat="1" ht="16" customHeight="1" x14ac:dyDescent="0.2"/>
    <row r="5592" customFormat="1" ht="16" customHeight="1" x14ac:dyDescent="0.2"/>
    <row r="5593" customFormat="1" ht="16" customHeight="1" x14ac:dyDescent="0.2"/>
    <row r="5594" customFormat="1" ht="16" customHeight="1" x14ac:dyDescent="0.2"/>
    <row r="5595" customFormat="1" ht="16" customHeight="1" x14ac:dyDescent="0.2"/>
    <row r="5596" customFormat="1" ht="16" customHeight="1" x14ac:dyDescent="0.2"/>
    <row r="5597" customFormat="1" ht="16" customHeight="1" x14ac:dyDescent="0.2"/>
    <row r="5598" customFormat="1" ht="16" customHeight="1" x14ac:dyDescent="0.2"/>
    <row r="5599" customFormat="1" ht="16" customHeight="1" x14ac:dyDescent="0.2"/>
    <row r="5600" customFormat="1" ht="16" customHeight="1" x14ac:dyDescent="0.2"/>
    <row r="5601" customFormat="1" ht="16" customHeight="1" x14ac:dyDescent="0.2"/>
    <row r="5602" customFormat="1" ht="16" customHeight="1" x14ac:dyDescent="0.2"/>
    <row r="5603" customFormat="1" ht="16" customHeight="1" x14ac:dyDescent="0.2"/>
    <row r="5604" customFormat="1" ht="16" customHeight="1" x14ac:dyDescent="0.2"/>
    <row r="5605" customFormat="1" ht="16" customHeight="1" x14ac:dyDescent="0.2"/>
    <row r="5606" customFormat="1" ht="16" customHeight="1" x14ac:dyDescent="0.2"/>
    <row r="5607" customFormat="1" ht="16" customHeight="1" x14ac:dyDescent="0.2"/>
    <row r="5608" customFormat="1" ht="16" customHeight="1" x14ac:dyDescent="0.2"/>
    <row r="5609" customFormat="1" ht="16" customHeight="1" x14ac:dyDescent="0.2"/>
    <row r="5610" customFormat="1" ht="16" customHeight="1" x14ac:dyDescent="0.2"/>
    <row r="5611" customFormat="1" ht="16" customHeight="1" x14ac:dyDescent="0.2"/>
    <row r="5612" customFormat="1" ht="16" customHeight="1" x14ac:dyDescent="0.2"/>
    <row r="5613" customFormat="1" ht="16" customHeight="1" x14ac:dyDescent="0.2"/>
    <row r="5614" customFormat="1" ht="16" customHeight="1" x14ac:dyDescent="0.2"/>
    <row r="5615" customFormat="1" ht="16" customHeight="1" x14ac:dyDescent="0.2"/>
    <row r="5616" customFormat="1" ht="16" customHeight="1" x14ac:dyDescent="0.2"/>
    <row r="5617" customFormat="1" ht="16" customHeight="1" x14ac:dyDescent="0.2"/>
    <row r="5618" customFormat="1" ht="16" customHeight="1" x14ac:dyDescent="0.2"/>
    <row r="5619" customFormat="1" ht="16" customHeight="1" x14ac:dyDescent="0.2"/>
    <row r="5620" customFormat="1" ht="16" customHeight="1" x14ac:dyDescent="0.2"/>
    <row r="5621" customFormat="1" ht="16" customHeight="1" x14ac:dyDescent="0.2"/>
    <row r="5622" customFormat="1" ht="16" customHeight="1" x14ac:dyDescent="0.2"/>
    <row r="5623" customFormat="1" ht="16" customHeight="1" x14ac:dyDescent="0.2"/>
    <row r="5624" customFormat="1" ht="16" customHeight="1" x14ac:dyDescent="0.2"/>
    <row r="5625" customFormat="1" ht="16" customHeight="1" x14ac:dyDescent="0.2"/>
    <row r="5626" customFormat="1" ht="16" customHeight="1" x14ac:dyDescent="0.2"/>
    <row r="5627" customFormat="1" ht="16" customHeight="1" x14ac:dyDescent="0.2"/>
    <row r="5628" customFormat="1" ht="16" customHeight="1" x14ac:dyDescent="0.2"/>
    <row r="5629" customFormat="1" ht="16" customHeight="1" x14ac:dyDescent="0.2"/>
    <row r="5630" customFormat="1" ht="16" customHeight="1" x14ac:dyDescent="0.2"/>
    <row r="5631" customFormat="1" ht="16" customHeight="1" x14ac:dyDescent="0.2"/>
    <row r="5632" customFormat="1" ht="16" customHeight="1" x14ac:dyDescent="0.2"/>
    <row r="5633" customFormat="1" ht="16" customHeight="1" x14ac:dyDescent="0.2"/>
    <row r="5634" customFormat="1" ht="16" customHeight="1" x14ac:dyDescent="0.2"/>
    <row r="5635" customFormat="1" ht="16" customHeight="1" x14ac:dyDescent="0.2"/>
    <row r="5636" customFormat="1" ht="16" customHeight="1" x14ac:dyDescent="0.2"/>
    <row r="5637" customFormat="1" ht="16" customHeight="1" x14ac:dyDescent="0.2"/>
    <row r="5638" customFormat="1" ht="16" customHeight="1" x14ac:dyDescent="0.2"/>
    <row r="5639" customFormat="1" ht="16" customHeight="1" x14ac:dyDescent="0.2"/>
    <row r="5640" customFormat="1" ht="16" customHeight="1" x14ac:dyDescent="0.2"/>
    <row r="5641" customFormat="1" ht="16" customHeight="1" x14ac:dyDescent="0.2"/>
    <row r="5642" customFormat="1" ht="16" customHeight="1" x14ac:dyDescent="0.2"/>
    <row r="5643" customFormat="1" ht="16" customHeight="1" x14ac:dyDescent="0.2"/>
    <row r="5644" customFormat="1" ht="16" customHeight="1" x14ac:dyDescent="0.2"/>
    <row r="5645" customFormat="1" ht="16" customHeight="1" x14ac:dyDescent="0.2"/>
    <row r="5646" customFormat="1" ht="16" customHeight="1" x14ac:dyDescent="0.2"/>
    <row r="5647" customFormat="1" ht="16" customHeight="1" x14ac:dyDescent="0.2"/>
    <row r="5648" customFormat="1" ht="16" customHeight="1" x14ac:dyDescent="0.2"/>
    <row r="5649" customFormat="1" ht="16" customHeight="1" x14ac:dyDescent="0.2"/>
    <row r="5650" customFormat="1" ht="16" customHeight="1" x14ac:dyDescent="0.2"/>
    <row r="5651" customFormat="1" ht="16" customHeight="1" x14ac:dyDescent="0.2"/>
    <row r="5652" customFormat="1" ht="16" customHeight="1" x14ac:dyDescent="0.2"/>
    <row r="5653" customFormat="1" ht="16" customHeight="1" x14ac:dyDescent="0.2"/>
    <row r="5654" customFormat="1" ht="16" customHeight="1" x14ac:dyDescent="0.2"/>
    <row r="5655" customFormat="1" ht="16" customHeight="1" x14ac:dyDescent="0.2"/>
    <row r="5656" customFormat="1" ht="16" customHeight="1" x14ac:dyDescent="0.2"/>
    <row r="5657" customFormat="1" ht="16" customHeight="1" x14ac:dyDescent="0.2"/>
    <row r="5658" customFormat="1" ht="16" customHeight="1" x14ac:dyDescent="0.2"/>
    <row r="5659" customFormat="1" ht="16" customHeight="1" x14ac:dyDescent="0.2"/>
    <row r="5660" customFormat="1" ht="16" customHeight="1" x14ac:dyDescent="0.2"/>
    <row r="5661" customFormat="1" ht="16" customHeight="1" x14ac:dyDescent="0.2"/>
    <row r="5662" customFormat="1" ht="16" customHeight="1" x14ac:dyDescent="0.2"/>
    <row r="5663" customFormat="1" ht="16" customHeight="1" x14ac:dyDescent="0.2"/>
    <row r="5664" customFormat="1" ht="16" customHeight="1" x14ac:dyDescent="0.2"/>
    <row r="5665" customFormat="1" ht="16" customHeight="1" x14ac:dyDescent="0.2"/>
    <row r="5666" customFormat="1" ht="16" customHeight="1" x14ac:dyDescent="0.2"/>
    <row r="5667" customFormat="1" ht="16" customHeight="1" x14ac:dyDescent="0.2"/>
    <row r="5668" customFormat="1" ht="16" customHeight="1" x14ac:dyDescent="0.2"/>
    <row r="5669" customFormat="1" ht="16" customHeight="1" x14ac:dyDescent="0.2"/>
    <row r="5670" customFormat="1" ht="16" customHeight="1" x14ac:dyDescent="0.2"/>
    <row r="5671" customFormat="1" ht="16" customHeight="1" x14ac:dyDescent="0.2"/>
    <row r="5672" customFormat="1" ht="16" customHeight="1" x14ac:dyDescent="0.2"/>
    <row r="5673" customFormat="1" ht="16" customHeight="1" x14ac:dyDescent="0.2"/>
    <row r="5674" customFormat="1" ht="16" customHeight="1" x14ac:dyDescent="0.2"/>
    <row r="5675" customFormat="1" ht="16" customHeight="1" x14ac:dyDescent="0.2"/>
    <row r="5676" customFormat="1" ht="16" customHeight="1" x14ac:dyDescent="0.2"/>
    <row r="5677" customFormat="1" ht="16" customHeight="1" x14ac:dyDescent="0.2"/>
    <row r="5678" customFormat="1" ht="16" customHeight="1" x14ac:dyDescent="0.2"/>
    <row r="5679" customFormat="1" ht="16" customHeight="1" x14ac:dyDescent="0.2"/>
    <row r="5680" customFormat="1" ht="16" customHeight="1" x14ac:dyDescent="0.2"/>
    <row r="5681" customFormat="1" ht="16" customHeight="1" x14ac:dyDescent="0.2"/>
    <row r="5682" customFormat="1" ht="16" customHeight="1" x14ac:dyDescent="0.2"/>
    <row r="5683" customFormat="1" ht="16" customHeight="1" x14ac:dyDescent="0.2"/>
    <row r="5684" customFormat="1" ht="16" customHeight="1" x14ac:dyDescent="0.2"/>
    <row r="5685" customFormat="1" ht="16" customHeight="1" x14ac:dyDescent="0.2"/>
    <row r="5686" customFormat="1" ht="16" customHeight="1" x14ac:dyDescent="0.2"/>
    <row r="5687" customFormat="1" ht="16" customHeight="1" x14ac:dyDescent="0.2"/>
    <row r="5688" customFormat="1" ht="16" customHeight="1" x14ac:dyDescent="0.2"/>
    <row r="5689" customFormat="1" ht="16" customHeight="1" x14ac:dyDescent="0.2"/>
    <row r="5690" customFormat="1" ht="16" customHeight="1" x14ac:dyDescent="0.2"/>
    <row r="5691" customFormat="1" ht="16" customHeight="1" x14ac:dyDescent="0.2"/>
    <row r="5692" customFormat="1" ht="16" customHeight="1" x14ac:dyDescent="0.2"/>
    <row r="5693" customFormat="1" ht="16" customHeight="1" x14ac:dyDescent="0.2"/>
    <row r="5694" customFormat="1" ht="16" customHeight="1" x14ac:dyDescent="0.2"/>
    <row r="5695" customFormat="1" ht="16" customHeight="1" x14ac:dyDescent="0.2"/>
    <row r="5696" customFormat="1" ht="16" customHeight="1" x14ac:dyDescent="0.2"/>
    <row r="5697" customFormat="1" ht="16" customHeight="1" x14ac:dyDescent="0.2"/>
    <row r="5698" customFormat="1" ht="16" customHeight="1" x14ac:dyDescent="0.2"/>
    <row r="5699" customFormat="1" ht="16" customHeight="1" x14ac:dyDescent="0.2"/>
    <row r="5700" customFormat="1" ht="16" customHeight="1" x14ac:dyDescent="0.2"/>
    <row r="5701" customFormat="1" ht="16" customHeight="1" x14ac:dyDescent="0.2"/>
    <row r="5702" customFormat="1" ht="16" customHeight="1" x14ac:dyDescent="0.2"/>
    <row r="5703" customFormat="1" ht="16" customHeight="1" x14ac:dyDescent="0.2"/>
    <row r="5704" customFormat="1" ht="16" customHeight="1" x14ac:dyDescent="0.2"/>
    <row r="5705" customFormat="1" ht="16" customHeight="1" x14ac:dyDescent="0.2"/>
    <row r="5706" customFormat="1" ht="16" customHeight="1" x14ac:dyDescent="0.2"/>
    <row r="5707" customFormat="1" ht="16" customHeight="1" x14ac:dyDescent="0.2"/>
    <row r="5708" customFormat="1" ht="16" customHeight="1" x14ac:dyDescent="0.2"/>
    <row r="5709" customFormat="1" ht="16" customHeight="1" x14ac:dyDescent="0.2"/>
    <row r="5710" customFormat="1" ht="16" customHeight="1" x14ac:dyDescent="0.2"/>
    <row r="5711" customFormat="1" ht="16" customHeight="1" x14ac:dyDescent="0.2"/>
    <row r="5712" customFormat="1" ht="16" customHeight="1" x14ac:dyDescent="0.2"/>
    <row r="5713" customFormat="1" ht="16" customHeight="1" x14ac:dyDescent="0.2"/>
    <row r="5714" customFormat="1" ht="16" customHeight="1" x14ac:dyDescent="0.2"/>
    <row r="5715" customFormat="1" ht="16" customHeight="1" x14ac:dyDescent="0.2"/>
    <row r="5716" customFormat="1" ht="16" customHeight="1" x14ac:dyDescent="0.2"/>
    <row r="5717" customFormat="1" ht="16" customHeight="1" x14ac:dyDescent="0.2"/>
    <row r="5718" customFormat="1" ht="16" customHeight="1" x14ac:dyDescent="0.2"/>
    <row r="5719" customFormat="1" ht="16" customHeight="1" x14ac:dyDescent="0.2"/>
    <row r="5720" customFormat="1" ht="16" customHeight="1" x14ac:dyDescent="0.2"/>
    <row r="5721" customFormat="1" ht="16" customHeight="1" x14ac:dyDescent="0.2"/>
    <row r="5722" customFormat="1" ht="16" customHeight="1" x14ac:dyDescent="0.2"/>
    <row r="5723" customFormat="1" ht="16" customHeight="1" x14ac:dyDescent="0.2"/>
    <row r="5724" customFormat="1" ht="16" customHeight="1" x14ac:dyDescent="0.2"/>
    <row r="5725" customFormat="1" ht="16" customHeight="1" x14ac:dyDescent="0.2"/>
    <row r="5726" customFormat="1" ht="16" customHeight="1" x14ac:dyDescent="0.2"/>
    <row r="5727" customFormat="1" ht="16" customHeight="1" x14ac:dyDescent="0.2"/>
    <row r="5728" customFormat="1" ht="16" customHeight="1" x14ac:dyDescent="0.2"/>
    <row r="5729" customFormat="1" ht="16" customHeight="1" x14ac:dyDescent="0.2"/>
    <row r="5730" customFormat="1" ht="16" customHeight="1" x14ac:dyDescent="0.2"/>
    <row r="5731" customFormat="1" ht="16" customHeight="1" x14ac:dyDescent="0.2"/>
    <row r="5732" customFormat="1" ht="16" customHeight="1" x14ac:dyDescent="0.2"/>
    <row r="5733" customFormat="1" ht="16" customHeight="1" x14ac:dyDescent="0.2"/>
    <row r="5734" customFormat="1" ht="16" customHeight="1" x14ac:dyDescent="0.2"/>
    <row r="5735" customFormat="1" ht="16" customHeight="1" x14ac:dyDescent="0.2"/>
    <row r="5736" customFormat="1" ht="16" customHeight="1" x14ac:dyDescent="0.2"/>
    <row r="5737" customFormat="1" ht="16" customHeight="1" x14ac:dyDescent="0.2"/>
    <row r="5738" customFormat="1" ht="16" customHeight="1" x14ac:dyDescent="0.2"/>
    <row r="5739" customFormat="1" ht="16" customHeight="1" x14ac:dyDescent="0.2"/>
    <row r="5740" customFormat="1" ht="16" customHeight="1" x14ac:dyDescent="0.2"/>
    <row r="5741" customFormat="1" ht="16" customHeight="1" x14ac:dyDescent="0.2"/>
    <row r="5742" customFormat="1" ht="16" customHeight="1" x14ac:dyDescent="0.2"/>
    <row r="5743" customFormat="1" ht="16" customHeight="1" x14ac:dyDescent="0.2"/>
    <row r="5744" customFormat="1" ht="16" customHeight="1" x14ac:dyDescent="0.2"/>
    <row r="5745" customFormat="1" ht="16" customHeight="1" x14ac:dyDescent="0.2"/>
    <row r="5746" customFormat="1" ht="16" customHeight="1" x14ac:dyDescent="0.2"/>
    <row r="5747" customFormat="1" ht="16" customHeight="1" x14ac:dyDescent="0.2"/>
    <row r="5748" customFormat="1" ht="16" customHeight="1" x14ac:dyDescent="0.2"/>
    <row r="5749" customFormat="1" ht="16" customHeight="1" x14ac:dyDescent="0.2"/>
    <row r="5750" customFormat="1" ht="16" customHeight="1" x14ac:dyDescent="0.2"/>
    <row r="5751" customFormat="1" ht="16" customHeight="1" x14ac:dyDescent="0.2"/>
    <row r="5752" customFormat="1" ht="16" customHeight="1" x14ac:dyDescent="0.2"/>
    <row r="5753" customFormat="1" ht="16" customHeight="1" x14ac:dyDescent="0.2"/>
    <row r="5754" customFormat="1" ht="16" customHeight="1" x14ac:dyDescent="0.2"/>
    <row r="5755" customFormat="1" ht="16" customHeight="1" x14ac:dyDescent="0.2"/>
    <row r="5756" customFormat="1" ht="16" customHeight="1" x14ac:dyDescent="0.2"/>
    <row r="5757" customFormat="1" ht="16" customHeight="1" x14ac:dyDescent="0.2"/>
    <row r="5758" customFormat="1" ht="16" customHeight="1" x14ac:dyDescent="0.2"/>
    <row r="5759" customFormat="1" ht="16" customHeight="1" x14ac:dyDescent="0.2"/>
    <row r="5760" customFormat="1" ht="16" customHeight="1" x14ac:dyDescent="0.2"/>
    <row r="5761" customFormat="1" ht="16" customHeight="1" x14ac:dyDescent="0.2"/>
    <row r="5762" customFormat="1" ht="16" customHeight="1" x14ac:dyDescent="0.2"/>
    <row r="5763" customFormat="1" ht="16" customHeight="1" x14ac:dyDescent="0.2"/>
    <row r="5764" customFormat="1" ht="16" customHeight="1" x14ac:dyDescent="0.2"/>
    <row r="5765" customFormat="1" ht="16" customHeight="1" x14ac:dyDescent="0.2"/>
    <row r="5766" customFormat="1" ht="16" customHeight="1" x14ac:dyDescent="0.2"/>
    <row r="5767" customFormat="1" ht="16" customHeight="1" x14ac:dyDescent="0.2"/>
    <row r="5768" customFormat="1" ht="16" customHeight="1" x14ac:dyDescent="0.2"/>
    <row r="5769" customFormat="1" ht="16" customHeight="1" x14ac:dyDescent="0.2"/>
    <row r="5770" customFormat="1" ht="16" customHeight="1" x14ac:dyDescent="0.2"/>
    <row r="5771" customFormat="1" ht="16" customHeight="1" x14ac:dyDescent="0.2"/>
    <row r="5772" customFormat="1" ht="16" customHeight="1" x14ac:dyDescent="0.2"/>
    <row r="5773" customFormat="1" ht="16" customHeight="1" x14ac:dyDescent="0.2"/>
    <row r="5774" customFormat="1" ht="16" customHeight="1" x14ac:dyDescent="0.2"/>
    <row r="5775" customFormat="1" ht="16" customHeight="1" x14ac:dyDescent="0.2"/>
    <row r="5776" customFormat="1" ht="16" customHeight="1" x14ac:dyDescent="0.2"/>
    <row r="5777" customFormat="1" ht="16" customHeight="1" x14ac:dyDescent="0.2"/>
    <row r="5778" customFormat="1" ht="16" customHeight="1" x14ac:dyDescent="0.2"/>
    <row r="5779" customFormat="1" ht="16" customHeight="1" x14ac:dyDescent="0.2"/>
    <row r="5780" customFormat="1" ht="16" customHeight="1" x14ac:dyDescent="0.2"/>
    <row r="5781" customFormat="1" ht="16" customHeight="1" x14ac:dyDescent="0.2"/>
    <row r="5782" customFormat="1" ht="16" customHeight="1" x14ac:dyDescent="0.2"/>
    <row r="5783" customFormat="1" ht="16" customHeight="1" x14ac:dyDescent="0.2"/>
    <row r="5784" customFormat="1" ht="16" customHeight="1" x14ac:dyDescent="0.2"/>
    <row r="5785" customFormat="1" ht="16" customHeight="1" x14ac:dyDescent="0.2"/>
    <row r="5786" customFormat="1" ht="16" customHeight="1" x14ac:dyDescent="0.2"/>
    <row r="5787" customFormat="1" ht="16" customHeight="1" x14ac:dyDescent="0.2"/>
    <row r="5788" customFormat="1" ht="16" customHeight="1" x14ac:dyDescent="0.2"/>
    <row r="5789" customFormat="1" ht="16" customHeight="1" x14ac:dyDescent="0.2"/>
    <row r="5790" customFormat="1" ht="16" customHeight="1" x14ac:dyDescent="0.2"/>
    <row r="5791" customFormat="1" ht="16" customHeight="1" x14ac:dyDescent="0.2"/>
    <row r="5792" customFormat="1" ht="16" customHeight="1" x14ac:dyDescent="0.2"/>
    <row r="5793" customFormat="1" ht="16" customHeight="1" x14ac:dyDescent="0.2"/>
    <row r="5794" customFormat="1" ht="16" customHeight="1" x14ac:dyDescent="0.2"/>
    <row r="5795" customFormat="1" ht="16" customHeight="1" x14ac:dyDescent="0.2"/>
    <row r="5796" customFormat="1" ht="16" customHeight="1" x14ac:dyDescent="0.2"/>
    <row r="5797" customFormat="1" ht="16" customHeight="1" x14ac:dyDescent="0.2"/>
    <row r="5798" customFormat="1" ht="16" customHeight="1" x14ac:dyDescent="0.2"/>
    <row r="5799" customFormat="1" ht="16" customHeight="1" x14ac:dyDescent="0.2"/>
    <row r="5800" customFormat="1" ht="16" customHeight="1" x14ac:dyDescent="0.2"/>
    <row r="5801" customFormat="1" ht="16" customHeight="1" x14ac:dyDescent="0.2"/>
    <row r="5802" customFormat="1" ht="16" customHeight="1" x14ac:dyDescent="0.2"/>
    <row r="5803" customFormat="1" ht="16" customHeight="1" x14ac:dyDescent="0.2"/>
    <row r="5804" customFormat="1" ht="16" customHeight="1" x14ac:dyDescent="0.2"/>
    <row r="5805" customFormat="1" ht="16" customHeight="1" x14ac:dyDescent="0.2"/>
    <row r="5806" customFormat="1" ht="16" customHeight="1" x14ac:dyDescent="0.2"/>
    <row r="5807" customFormat="1" ht="16" customHeight="1" x14ac:dyDescent="0.2"/>
    <row r="5808" customFormat="1" ht="16" customHeight="1" x14ac:dyDescent="0.2"/>
    <row r="5809" customFormat="1" ht="16" customHeight="1" x14ac:dyDescent="0.2"/>
    <row r="5810" customFormat="1" ht="16" customHeight="1" x14ac:dyDescent="0.2"/>
    <row r="5811" customFormat="1" ht="16" customHeight="1" x14ac:dyDescent="0.2"/>
    <row r="5812" customFormat="1" ht="16" customHeight="1" x14ac:dyDescent="0.2"/>
    <row r="5813" customFormat="1" ht="16" customHeight="1" x14ac:dyDescent="0.2"/>
    <row r="5814" customFormat="1" ht="16" customHeight="1" x14ac:dyDescent="0.2"/>
    <row r="5815" customFormat="1" ht="16" customHeight="1" x14ac:dyDescent="0.2"/>
    <row r="5816" customFormat="1" ht="16" customHeight="1" x14ac:dyDescent="0.2"/>
    <row r="5817" customFormat="1" ht="16" customHeight="1" x14ac:dyDescent="0.2"/>
    <row r="5818" customFormat="1" ht="16" customHeight="1" x14ac:dyDescent="0.2"/>
    <row r="5819" customFormat="1" ht="16" customHeight="1" x14ac:dyDescent="0.2"/>
    <row r="5820" customFormat="1" ht="16" customHeight="1" x14ac:dyDescent="0.2"/>
    <row r="5821" customFormat="1" ht="16" customHeight="1" x14ac:dyDescent="0.2"/>
    <row r="5822" customFormat="1" ht="16" customHeight="1" x14ac:dyDescent="0.2"/>
    <row r="5823" customFormat="1" ht="16" customHeight="1" x14ac:dyDescent="0.2"/>
    <row r="5824" customFormat="1" ht="16" customHeight="1" x14ac:dyDescent="0.2"/>
    <row r="5825" customFormat="1" ht="16" customHeight="1" x14ac:dyDescent="0.2"/>
    <row r="5826" customFormat="1" ht="16" customHeight="1" x14ac:dyDescent="0.2"/>
    <row r="5827" customFormat="1" ht="16" customHeight="1" x14ac:dyDescent="0.2"/>
    <row r="5828" customFormat="1" ht="16" customHeight="1" x14ac:dyDescent="0.2"/>
    <row r="5829" customFormat="1" ht="16" customHeight="1" x14ac:dyDescent="0.2"/>
    <row r="5830" customFormat="1" ht="16" customHeight="1" x14ac:dyDescent="0.2"/>
    <row r="5831" customFormat="1" ht="16" customHeight="1" x14ac:dyDescent="0.2"/>
    <row r="5832" customFormat="1" ht="16" customHeight="1" x14ac:dyDescent="0.2"/>
    <row r="5833" customFormat="1" ht="16" customHeight="1" x14ac:dyDescent="0.2"/>
    <row r="5834" customFormat="1" ht="16" customHeight="1" x14ac:dyDescent="0.2"/>
    <row r="5835" customFormat="1" ht="16" customHeight="1" x14ac:dyDescent="0.2"/>
    <row r="5836" customFormat="1" ht="16" customHeight="1" x14ac:dyDescent="0.2"/>
    <row r="5837" customFormat="1" ht="16" customHeight="1" x14ac:dyDescent="0.2"/>
    <row r="5838" customFormat="1" ht="16" customHeight="1" x14ac:dyDescent="0.2"/>
    <row r="5839" customFormat="1" ht="16" customHeight="1" x14ac:dyDescent="0.2"/>
    <row r="5840" customFormat="1" ht="16" customHeight="1" x14ac:dyDescent="0.2"/>
    <row r="5841" customFormat="1" ht="16" customHeight="1" x14ac:dyDescent="0.2"/>
    <row r="5842" customFormat="1" ht="16" customHeight="1" x14ac:dyDescent="0.2"/>
    <row r="5843" customFormat="1" ht="16" customHeight="1" x14ac:dyDescent="0.2"/>
    <row r="5844" customFormat="1" ht="16" customHeight="1" x14ac:dyDescent="0.2"/>
    <row r="5845" customFormat="1" ht="16" customHeight="1" x14ac:dyDescent="0.2"/>
    <row r="5846" customFormat="1" ht="16" customHeight="1" x14ac:dyDescent="0.2"/>
    <row r="5847" customFormat="1" ht="16" customHeight="1" x14ac:dyDescent="0.2"/>
    <row r="5848" customFormat="1" ht="16" customHeight="1" x14ac:dyDescent="0.2"/>
    <row r="5849" customFormat="1" ht="16" customHeight="1" x14ac:dyDescent="0.2"/>
    <row r="5850" customFormat="1" ht="16" customHeight="1" x14ac:dyDescent="0.2"/>
    <row r="5851" customFormat="1" ht="16" customHeight="1" x14ac:dyDescent="0.2"/>
    <row r="5852" customFormat="1" ht="16" customHeight="1" x14ac:dyDescent="0.2"/>
    <row r="5853" customFormat="1" ht="16" customHeight="1" x14ac:dyDescent="0.2"/>
    <row r="5854" customFormat="1" ht="16" customHeight="1" x14ac:dyDescent="0.2"/>
    <row r="5855" customFormat="1" ht="16" customHeight="1" x14ac:dyDescent="0.2"/>
    <row r="5856" customFormat="1" ht="16" customHeight="1" x14ac:dyDescent="0.2"/>
    <row r="5857" customFormat="1" ht="16" customHeight="1" x14ac:dyDescent="0.2"/>
    <row r="5858" customFormat="1" ht="16" customHeight="1" x14ac:dyDescent="0.2"/>
    <row r="5859" customFormat="1" ht="16" customHeight="1" x14ac:dyDescent="0.2"/>
    <row r="5860" customFormat="1" ht="16" customHeight="1" x14ac:dyDescent="0.2"/>
    <row r="5861" customFormat="1" ht="16" customHeight="1" x14ac:dyDescent="0.2"/>
    <row r="5862" customFormat="1" ht="16" customHeight="1" x14ac:dyDescent="0.2"/>
    <row r="5863" customFormat="1" ht="16" customHeight="1" x14ac:dyDescent="0.2"/>
    <row r="5864" customFormat="1" ht="16" customHeight="1" x14ac:dyDescent="0.2"/>
    <row r="5865" customFormat="1" ht="16" customHeight="1" x14ac:dyDescent="0.2"/>
    <row r="5866" customFormat="1" ht="16" customHeight="1" x14ac:dyDescent="0.2"/>
    <row r="5867" customFormat="1" ht="16" customHeight="1" x14ac:dyDescent="0.2"/>
    <row r="5868" customFormat="1" ht="16" customHeight="1" x14ac:dyDescent="0.2"/>
    <row r="5869" customFormat="1" ht="16" customHeight="1" x14ac:dyDescent="0.2"/>
    <row r="5870" customFormat="1" ht="16" customHeight="1" x14ac:dyDescent="0.2"/>
    <row r="5871" customFormat="1" ht="16" customHeight="1" x14ac:dyDescent="0.2"/>
    <row r="5872" customFormat="1" ht="16" customHeight="1" x14ac:dyDescent="0.2"/>
    <row r="5873" customFormat="1" ht="16" customHeight="1" x14ac:dyDescent="0.2"/>
    <row r="5874" customFormat="1" ht="16" customHeight="1" x14ac:dyDescent="0.2"/>
    <row r="5875" customFormat="1" ht="16" customHeight="1" x14ac:dyDescent="0.2"/>
    <row r="5876" customFormat="1" ht="16" customHeight="1" x14ac:dyDescent="0.2"/>
    <row r="5877" customFormat="1" ht="16" customHeight="1" x14ac:dyDescent="0.2"/>
    <row r="5878" customFormat="1" ht="16" customHeight="1" x14ac:dyDescent="0.2"/>
    <row r="5879" customFormat="1" ht="16" customHeight="1" x14ac:dyDescent="0.2"/>
    <row r="5880" customFormat="1" ht="16" customHeight="1" x14ac:dyDescent="0.2"/>
    <row r="5881" customFormat="1" ht="16" customHeight="1" x14ac:dyDescent="0.2"/>
    <row r="5882" customFormat="1" ht="16" customHeight="1" x14ac:dyDescent="0.2"/>
    <row r="5883" customFormat="1" ht="16" customHeight="1" x14ac:dyDescent="0.2"/>
    <row r="5884" customFormat="1" ht="16" customHeight="1" x14ac:dyDescent="0.2"/>
    <row r="5885" customFormat="1" ht="16" customHeight="1" x14ac:dyDescent="0.2"/>
    <row r="5886" customFormat="1" ht="16" customHeight="1" x14ac:dyDescent="0.2"/>
    <row r="5887" customFormat="1" ht="16" customHeight="1" x14ac:dyDescent="0.2"/>
    <row r="5888" customFormat="1" ht="16" customHeight="1" x14ac:dyDescent="0.2"/>
    <row r="5889" customFormat="1" ht="16" customHeight="1" x14ac:dyDescent="0.2"/>
    <row r="5890" customFormat="1" ht="16" customHeight="1" x14ac:dyDescent="0.2"/>
    <row r="5891" customFormat="1" ht="16" customHeight="1" x14ac:dyDescent="0.2"/>
    <row r="5892" customFormat="1" ht="16" customHeight="1" x14ac:dyDescent="0.2"/>
    <row r="5893" customFormat="1" ht="16" customHeight="1" x14ac:dyDescent="0.2"/>
    <row r="5894" customFormat="1" ht="16" customHeight="1" x14ac:dyDescent="0.2"/>
    <row r="5895" customFormat="1" ht="16" customHeight="1" x14ac:dyDescent="0.2"/>
    <row r="5896" customFormat="1" ht="16" customHeight="1" x14ac:dyDescent="0.2"/>
    <row r="5897" customFormat="1" ht="16" customHeight="1" x14ac:dyDescent="0.2"/>
    <row r="5898" customFormat="1" ht="16" customHeight="1" x14ac:dyDescent="0.2"/>
    <row r="5899" customFormat="1" ht="16" customHeight="1" x14ac:dyDescent="0.2"/>
    <row r="5900" customFormat="1" ht="16" customHeight="1" x14ac:dyDescent="0.2"/>
    <row r="5901" customFormat="1" ht="16" customHeight="1" x14ac:dyDescent="0.2"/>
    <row r="5902" customFormat="1" ht="16" customHeight="1" x14ac:dyDescent="0.2"/>
    <row r="5903" customFormat="1" ht="16" customHeight="1" x14ac:dyDescent="0.2"/>
    <row r="5904" customFormat="1" ht="16" customHeight="1" x14ac:dyDescent="0.2"/>
    <row r="5905" customFormat="1" ht="16" customHeight="1" x14ac:dyDescent="0.2"/>
    <row r="5906" customFormat="1" ht="16" customHeight="1" x14ac:dyDescent="0.2"/>
    <row r="5907" customFormat="1" ht="16" customHeight="1" x14ac:dyDescent="0.2"/>
    <row r="5908" customFormat="1" ht="16" customHeight="1" x14ac:dyDescent="0.2"/>
    <row r="5909" customFormat="1" ht="16" customHeight="1" x14ac:dyDescent="0.2"/>
    <row r="5910" customFormat="1" ht="16" customHeight="1" x14ac:dyDescent="0.2"/>
    <row r="5911" customFormat="1" ht="16" customHeight="1" x14ac:dyDescent="0.2"/>
    <row r="5912" customFormat="1" ht="16" customHeight="1" x14ac:dyDescent="0.2"/>
    <row r="5913" customFormat="1" ht="16" customHeight="1" x14ac:dyDescent="0.2"/>
    <row r="5914" customFormat="1" ht="16" customHeight="1" x14ac:dyDescent="0.2"/>
    <row r="5915" customFormat="1" ht="16" customHeight="1" x14ac:dyDescent="0.2"/>
    <row r="5916" customFormat="1" ht="16" customHeight="1" x14ac:dyDescent="0.2"/>
    <row r="5917" customFormat="1" ht="16" customHeight="1" x14ac:dyDescent="0.2"/>
    <row r="5918" customFormat="1" ht="16" customHeight="1" x14ac:dyDescent="0.2"/>
    <row r="5919" customFormat="1" ht="16" customHeight="1" x14ac:dyDescent="0.2"/>
    <row r="5920" customFormat="1" ht="16" customHeight="1" x14ac:dyDescent="0.2"/>
    <row r="5921" customFormat="1" ht="16" customHeight="1" x14ac:dyDescent="0.2"/>
    <row r="5922" customFormat="1" ht="16" customHeight="1" x14ac:dyDescent="0.2"/>
    <row r="5923" customFormat="1" ht="16" customHeight="1" x14ac:dyDescent="0.2"/>
    <row r="5924" customFormat="1" ht="16" customHeight="1" x14ac:dyDescent="0.2"/>
    <row r="5925" customFormat="1" ht="16" customHeight="1" x14ac:dyDescent="0.2"/>
    <row r="5926" customFormat="1" ht="16" customHeight="1" x14ac:dyDescent="0.2"/>
    <row r="5927" customFormat="1" ht="16" customHeight="1" x14ac:dyDescent="0.2"/>
    <row r="5928" customFormat="1" ht="16" customHeight="1" x14ac:dyDescent="0.2"/>
    <row r="5929" customFormat="1" ht="16" customHeight="1" x14ac:dyDescent="0.2"/>
    <row r="5930" customFormat="1" ht="16" customHeight="1" x14ac:dyDescent="0.2"/>
    <row r="5931" customFormat="1" ht="16" customHeight="1" x14ac:dyDescent="0.2"/>
    <row r="5932" customFormat="1" ht="16" customHeight="1" x14ac:dyDescent="0.2"/>
    <row r="5933" customFormat="1" ht="16" customHeight="1" x14ac:dyDescent="0.2"/>
    <row r="5934" customFormat="1" ht="16" customHeight="1" x14ac:dyDescent="0.2"/>
    <row r="5935" customFormat="1" ht="16" customHeight="1" x14ac:dyDescent="0.2"/>
    <row r="5936" customFormat="1" ht="16" customHeight="1" x14ac:dyDescent="0.2"/>
    <row r="5937" customFormat="1" ht="16" customHeight="1" x14ac:dyDescent="0.2"/>
    <row r="5938" customFormat="1" ht="16" customHeight="1" x14ac:dyDescent="0.2"/>
    <row r="5939" customFormat="1" ht="16" customHeight="1" x14ac:dyDescent="0.2"/>
    <row r="5940" customFormat="1" ht="16" customHeight="1" x14ac:dyDescent="0.2"/>
    <row r="5941" customFormat="1" ht="16" customHeight="1" x14ac:dyDescent="0.2"/>
    <row r="5942" customFormat="1" ht="16" customHeight="1" x14ac:dyDescent="0.2"/>
    <row r="5943" customFormat="1" ht="16" customHeight="1" x14ac:dyDescent="0.2"/>
    <row r="5944" customFormat="1" ht="16" customHeight="1" x14ac:dyDescent="0.2"/>
    <row r="5945" customFormat="1" ht="16" customHeight="1" x14ac:dyDescent="0.2"/>
    <row r="5946" customFormat="1" ht="16" customHeight="1" x14ac:dyDescent="0.2"/>
    <row r="5947" customFormat="1" ht="16" customHeight="1" x14ac:dyDescent="0.2"/>
    <row r="5948" customFormat="1" ht="16" customHeight="1" x14ac:dyDescent="0.2"/>
    <row r="5949" customFormat="1" ht="16" customHeight="1" x14ac:dyDescent="0.2"/>
    <row r="5950" customFormat="1" ht="16" customHeight="1" x14ac:dyDescent="0.2"/>
    <row r="5951" customFormat="1" ht="16" customHeight="1" x14ac:dyDescent="0.2"/>
    <row r="5952" customFormat="1" ht="16" customHeight="1" x14ac:dyDescent="0.2"/>
    <row r="5953" customFormat="1" ht="16" customHeight="1" x14ac:dyDescent="0.2"/>
    <row r="5954" customFormat="1" ht="16" customHeight="1" x14ac:dyDescent="0.2"/>
    <row r="5955" customFormat="1" ht="16" customHeight="1" x14ac:dyDescent="0.2"/>
    <row r="5956" customFormat="1" ht="16" customHeight="1" x14ac:dyDescent="0.2"/>
    <row r="5957" customFormat="1" ht="16" customHeight="1" x14ac:dyDescent="0.2"/>
    <row r="5958" customFormat="1" ht="16" customHeight="1" x14ac:dyDescent="0.2"/>
    <row r="5959" customFormat="1" ht="16" customHeight="1" x14ac:dyDescent="0.2"/>
    <row r="5960" customFormat="1" ht="16" customHeight="1" x14ac:dyDescent="0.2"/>
    <row r="5961" customFormat="1" ht="16" customHeight="1" x14ac:dyDescent="0.2"/>
    <row r="5962" customFormat="1" ht="16" customHeight="1" x14ac:dyDescent="0.2"/>
    <row r="5963" customFormat="1" ht="16" customHeight="1" x14ac:dyDescent="0.2"/>
    <row r="5964" customFormat="1" ht="16" customHeight="1" x14ac:dyDescent="0.2"/>
    <row r="5965" customFormat="1" ht="16" customHeight="1" x14ac:dyDescent="0.2"/>
    <row r="5966" customFormat="1" ht="16" customHeight="1" x14ac:dyDescent="0.2"/>
    <row r="5967" customFormat="1" ht="16" customHeight="1" x14ac:dyDescent="0.2"/>
    <row r="5968" customFormat="1" ht="16" customHeight="1" x14ac:dyDescent="0.2"/>
    <row r="5969" customFormat="1" ht="16" customHeight="1" x14ac:dyDescent="0.2"/>
    <row r="5970" customFormat="1" ht="16" customHeight="1" x14ac:dyDescent="0.2"/>
    <row r="5971" customFormat="1" ht="16" customHeight="1" x14ac:dyDescent="0.2"/>
    <row r="5972" customFormat="1" ht="16" customHeight="1" x14ac:dyDescent="0.2"/>
    <row r="5973" customFormat="1" ht="16" customHeight="1" x14ac:dyDescent="0.2"/>
    <row r="5974" customFormat="1" ht="16" customHeight="1" x14ac:dyDescent="0.2"/>
    <row r="5975" customFormat="1" ht="16" customHeight="1" x14ac:dyDescent="0.2"/>
    <row r="5976" customFormat="1" ht="16" customHeight="1" x14ac:dyDescent="0.2"/>
    <row r="5977" customFormat="1" ht="16" customHeight="1" x14ac:dyDescent="0.2"/>
    <row r="5978" customFormat="1" ht="16" customHeight="1" x14ac:dyDescent="0.2"/>
    <row r="5979" customFormat="1" ht="16" customHeight="1" x14ac:dyDescent="0.2"/>
    <row r="5980" customFormat="1" ht="16" customHeight="1" x14ac:dyDescent="0.2"/>
    <row r="5981" customFormat="1" ht="16" customHeight="1" x14ac:dyDescent="0.2"/>
    <row r="5982" customFormat="1" ht="16" customHeight="1" x14ac:dyDescent="0.2"/>
    <row r="5983" customFormat="1" ht="16" customHeight="1" x14ac:dyDescent="0.2"/>
    <row r="5984" customFormat="1" ht="16" customHeight="1" x14ac:dyDescent="0.2"/>
    <row r="5985" customFormat="1" ht="16" customHeight="1" x14ac:dyDescent="0.2"/>
    <row r="5986" customFormat="1" ht="16" customHeight="1" x14ac:dyDescent="0.2"/>
    <row r="5987" customFormat="1" ht="16" customHeight="1" x14ac:dyDescent="0.2"/>
    <row r="5988" customFormat="1" ht="16" customHeight="1" x14ac:dyDescent="0.2"/>
    <row r="5989" customFormat="1" ht="16" customHeight="1" x14ac:dyDescent="0.2"/>
    <row r="5990" customFormat="1" ht="16" customHeight="1" x14ac:dyDescent="0.2"/>
    <row r="5991" customFormat="1" ht="16" customHeight="1" x14ac:dyDescent="0.2"/>
    <row r="5992" customFormat="1" ht="16" customHeight="1" x14ac:dyDescent="0.2"/>
    <row r="5993" customFormat="1" ht="16" customHeight="1" x14ac:dyDescent="0.2"/>
    <row r="5994" customFormat="1" ht="16" customHeight="1" x14ac:dyDescent="0.2"/>
    <row r="5995" customFormat="1" ht="16" customHeight="1" x14ac:dyDescent="0.2"/>
    <row r="5996" customFormat="1" ht="16" customHeight="1" x14ac:dyDescent="0.2"/>
    <row r="5997" customFormat="1" ht="16" customHeight="1" x14ac:dyDescent="0.2"/>
    <row r="5998" customFormat="1" ht="16" customHeight="1" x14ac:dyDescent="0.2"/>
    <row r="5999" customFormat="1" ht="16" customHeight="1" x14ac:dyDescent="0.2"/>
    <row r="6000" customFormat="1" ht="16" customHeight="1" x14ac:dyDescent="0.2"/>
    <row r="6001" customFormat="1" ht="16" customHeight="1" x14ac:dyDescent="0.2"/>
    <row r="6002" customFormat="1" ht="16" customHeight="1" x14ac:dyDescent="0.2"/>
    <row r="6003" customFormat="1" ht="16" customHeight="1" x14ac:dyDescent="0.2"/>
    <row r="6004" customFormat="1" ht="16" customHeight="1" x14ac:dyDescent="0.2"/>
    <row r="6005" customFormat="1" ht="16" customHeight="1" x14ac:dyDescent="0.2"/>
    <row r="6006" customFormat="1" ht="16" customHeight="1" x14ac:dyDescent="0.2"/>
    <row r="6007" customFormat="1" ht="16" customHeight="1" x14ac:dyDescent="0.2"/>
    <row r="6008" customFormat="1" ht="16" customHeight="1" x14ac:dyDescent="0.2"/>
    <row r="6009" customFormat="1" ht="16" customHeight="1" x14ac:dyDescent="0.2"/>
    <row r="6010" customFormat="1" ht="16" customHeight="1" x14ac:dyDescent="0.2"/>
    <row r="6011" customFormat="1" ht="16" customHeight="1" x14ac:dyDescent="0.2"/>
    <row r="6012" customFormat="1" ht="16" customHeight="1" x14ac:dyDescent="0.2"/>
    <row r="6013" customFormat="1" ht="16" customHeight="1" x14ac:dyDescent="0.2"/>
    <row r="6014" customFormat="1" ht="16" customHeight="1" x14ac:dyDescent="0.2"/>
    <row r="6015" customFormat="1" ht="16" customHeight="1" x14ac:dyDescent="0.2"/>
    <row r="6016" customFormat="1" ht="16" customHeight="1" x14ac:dyDescent="0.2"/>
    <row r="6017" customFormat="1" ht="16" customHeight="1" x14ac:dyDescent="0.2"/>
    <row r="6018" customFormat="1" ht="16" customHeight="1" x14ac:dyDescent="0.2"/>
    <row r="6019" customFormat="1" ht="16" customHeight="1" x14ac:dyDescent="0.2"/>
    <row r="6020" customFormat="1" ht="16" customHeight="1" x14ac:dyDescent="0.2"/>
    <row r="6021" customFormat="1" ht="16" customHeight="1" x14ac:dyDescent="0.2"/>
    <row r="6022" customFormat="1" ht="16" customHeight="1" x14ac:dyDescent="0.2"/>
    <row r="6023" customFormat="1" ht="16" customHeight="1" x14ac:dyDescent="0.2"/>
    <row r="6024" customFormat="1" ht="16" customHeight="1" x14ac:dyDescent="0.2"/>
    <row r="6025" customFormat="1" ht="16" customHeight="1" x14ac:dyDescent="0.2"/>
    <row r="6026" customFormat="1" ht="16" customHeight="1" x14ac:dyDescent="0.2"/>
    <row r="6027" customFormat="1" ht="16" customHeight="1" x14ac:dyDescent="0.2"/>
    <row r="6028" customFormat="1" ht="16" customHeight="1" x14ac:dyDescent="0.2"/>
    <row r="6029" customFormat="1" ht="16" customHeight="1" x14ac:dyDescent="0.2"/>
    <row r="6030" customFormat="1" ht="16" customHeight="1" x14ac:dyDescent="0.2"/>
    <row r="6031" customFormat="1" ht="16" customHeight="1" x14ac:dyDescent="0.2"/>
    <row r="6032" customFormat="1" ht="16" customHeight="1" x14ac:dyDescent="0.2"/>
    <row r="6033" customFormat="1" ht="16" customHeight="1" x14ac:dyDescent="0.2"/>
    <row r="6034" customFormat="1" ht="16" customHeight="1" x14ac:dyDescent="0.2"/>
    <row r="6035" customFormat="1" ht="16" customHeight="1" x14ac:dyDescent="0.2"/>
    <row r="6036" customFormat="1" ht="16" customHeight="1" x14ac:dyDescent="0.2"/>
    <row r="6037" customFormat="1" ht="16" customHeight="1" x14ac:dyDescent="0.2"/>
    <row r="6038" customFormat="1" ht="16" customHeight="1" x14ac:dyDescent="0.2"/>
    <row r="6039" customFormat="1" ht="16" customHeight="1" x14ac:dyDescent="0.2"/>
    <row r="6040" customFormat="1" ht="16" customHeight="1" x14ac:dyDescent="0.2"/>
    <row r="6041" customFormat="1" ht="16" customHeight="1" x14ac:dyDescent="0.2"/>
    <row r="6042" customFormat="1" ht="16" customHeight="1" x14ac:dyDescent="0.2"/>
    <row r="6043" customFormat="1" ht="16" customHeight="1" x14ac:dyDescent="0.2"/>
    <row r="6044" customFormat="1" ht="16" customHeight="1" x14ac:dyDescent="0.2"/>
    <row r="6045" customFormat="1" ht="16" customHeight="1" x14ac:dyDescent="0.2"/>
    <row r="6046" customFormat="1" ht="16" customHeight="1" x14ac:dyDescent="0.2"/>
    <row r="6047" customFormat="1" ht="16" customHeight="1" x14ac:dyDescent="0.2"/>
    <row r="6048" customFormat="1" ht="16" customHeight="1" x14ac:dyDescent="0.2"/>
    <row r="6049" customFormat="1" ht="16" customHeight="1" x14ac:dyDescent="0.2"/>
    <row r="6050" customFormat="1" ht="16" customHeight="1" x14ac:dyDescent="0.2"/>
    <row r="6051" customFormat="1" ht="16" customHeight="1" x14ac:dyDescent="0.2"/>
    <row r="6052" customFormat="1" ht="16" customHeight="1" x14ac:dyDescent="0.2"/>
    <row r="6053" customFormat="1" ht="16" customHeight="1" x14ac:dyDescent="0.2"/>
    <row r="6054" customFormat="1" ht="16" customHeight="1" x14ac:dyDescent="0.2"/>
    <row r="6055" customFormat="1" ht="16" customHeight="1" x14ac:dyDescent="0.2"/>
    <row r="6056" customFormat="1" ht="16" customHeight="1" x14ac:dyDescent="0.2"/>
    <row r="6057" customFormat="1" ht="16" customHeight="1" x14ac:dyDescent="0.2"/>
    <row r="6058" customFormat="1" ht="16" customHeight="1" x14ac:dyDescent="0.2"/>
    <row r="6059" customFormat="1" ht="16" customHeight="1" x14ac:dyDescent="0.2"/>
    <row r="6060" customFormat="1" ht="16" customHeight="1" x14ac:dyDescent="0.2"/>
    <row r="6061" customFormat="1" ht="16" customHeight="1" x14ac:dyDescent="0.2"/>
    <row r="6062" customFormat="1" ht="16" customHeight="1" x14ac:dyDescent="0.2"/>
    <row r="6063" customFormat="1" ht="16" customHeight="1" x14ac:dyDescent="0.2"/>
    <row r="6064" customFormat="1" ht="16" customHeight="1" x14ac:dyDescent="0.2"/>
    <row r="6065" customFormat="1" ht="16" customHeight="1" x14ac:dyDescent="0.2"/>
    <row r="6066" customFormat="1" ht="16" customHeight="1" x14ac:dyDescent="0.2"/>
    <row r="6067" customFormat="1" ht="16" customHeight="1" x14ac:dyDescent="0.2"/>
    <row r="6068" customFormat="1" ht="16" customHeight="1" x14ac:dyDescent="0.2"/>
    <row r="6069" customFormat="1" ht="16" customHeight="1" x14ac:dyDescent="0.2"/>
    <row r="6070" customFormat="1" ht="16" customHeight="1" x14ac:dyDescent="0.2"/>
    <row r="6071" customFormat="1" ht="16" customHeight="1" x14ac:dyDescent="0.2"/>
    <row r="6072" customFormat="1" ht="16" customHeight="1" x14ac:dyDescent="0.2"/>
    <row r="6073" customFormat="1" ht="16" customHeight="1" x14ac:dyDescent="0.2"/>
    <row r="6074" customFormat="1" ht="16" customHeight="1" x14ac:dyDescent="0.2"/>
    <row r="6075" customFormat="1" ht="16" customHeight="1" x14ac:dyDescent="0.2"/>
    <row r="6076" customFormat="1" ht="16" customHeight="1" x14ac:dyDescent="0.2"/>
    <row r="6077" customFormat="1" ht="16" customHeight="1" x14ac:dyDescent="0.2"/>
    <row r="6078" customFormat="1" ht="16" customHeight="1" x14ac:dyDescent="0.2"/>
    <row r="6079" customFormat="1" ht="16" customHeight="1" x14ac:dyDescent="0.2"/>
    <row r="6080" customFormat="1" ht="16" customHeight="1" x14ac:dyDescent="0.2"/>
    <row r="6081" customFormat="1" ht="16" customHeight="1" x14ac:dyDescent="0.2"/>
    <row r="6082" customFormat="1" ht="16" customHeight="1" x14ac:dyDescent="0.2"/>
    <row r="6083" customFormat="1" ht="16" customHeight="1" x14ac:dyDescent="0.2"/>
    <row r="6084" customFormat="1" ht="16" customHeight="1" x14ac:dyDescent="0.2"/>
    <row r="6085" customFormat="1" ht="16" customHeight="1" x14ac:dyDescent="0.2"/>
    <row r="6086" customFormat="1" ht="16" customHeight="1" x14ac:dyDescent="0.2"/>
    <row r="6087" customFormat="1" ht="16" customHeight="1" x14ac:dyDescent="0.2"/>
    <row r="6088" customFormat="1" ht="16" customHeight="1" x14ac:dyDescent="0.2"/>
    <row r="6089" customFormat="1" ht="16" customHeight="1" x14ac:dyDescent="0.2"/>
    <row r="6090" customFormat="1" ht="16" customHeight="1" x14ac:dyDescent="0.2"/>
    <row r="6091" customFormat="1" ht="16" customHeight="1" x14ac:dyDescent="0.2"/>
    <row r="6092" customFormat="1" ht="16" customHeight="1" x14ac:dyDescent="0.2"/>
    <row r="6093" customFormat="1" ht="16" customHeight="1" x14ac:dyDescent="0.2"/>
    <row r="6094" customFormat="1" ht="16" customHeight="1" x14ac:dyDescent="0.2"/>
    <row r="6095" customFormat="1" ht="16" customHeight="1" x14ac:dyDescent="0.2"/>
    <row r="6096" customFormat="1" ht="16" customHeight="1" x14ac:dyDescent="0.2"/>
    <row r="6097" customFormat="1" ht="16" customHeight="1" x14ac:dyDescent="0.2"/>
    <row r="6098" customFormat="1" ht="16" customHeight="1" x14ac:dyDescent="0.2"/>
    <row r="6099" customFormat="1" ht="16" customHeight="1" x14ac:dyDescent="0.2"/>
    <row r="6100" customFormat="1" ht="16" customHeight="1" x14ac:dyDescent="0.2"/>
    <row r="6101" customFormat="1" ht="16" customHeight="1" x14ac:dyDescent="0.2"/>
    <row r="6102" customFormat="1" ht="16" customHeight="1" x14ac:dyDescent="0.2"/>
    <row r="6103" customFormat="1" ht="16" customHeight="1" x14ac:dyDescent="0.2"/>
    <row r="6104" customFormat="1" ht="16" customHeight="1" x14ac:dyDescent="0.2"/>
    <row r="6105" customFormat="1" ht="16" customHeight="1" x14ac:dyDescent="0.2"/>
    <row r="6106" customFormat="1" ht="16" customHeight="1" x14ac:dyDescent="0.2"/>
    <row r="6107" customFormat="1" ht="16" customHeight="1" x14ac:dyDescent="0.2"/>
    <row r="6108" customFormat="1" ht="16" customHeight="1" x14ac:dyDescent="0.2"/>
    <row r="6109" customFormat="1" ht="16" customHeight="1" x14ac:dyDescent="0.2"/>
    <row r="6110" customFormat="1" ht="16" customHeight="1" x14ac:dyDescent="0.2"/>
    <row r="6111" customFormat="1" ht="16" customHeight="1" x14ac:dyDescent="0.2"/>
    <row r="6112" customFormat="1" ht="16" customHeight="1" x14ac:dyDescent="0.2"/>
    <row r="6113" customFormat="1" ht="16" customHeight="1" x14ac:dyDescent="0.2"/>
    <row r="6114" customFormat="1" ht="16" customHeight="1" x14ac:dyDescent="0.2"/>
    <row r="6115" customFormat="1" ht="16" customHeight="1" x14ac:dyDescent="0.2"/>
    <row r="6116" customFormat="1" ht="16" customHeight="1" x14ac:dyDescent="0.2"/>
    <row r="6117" customFormat="1" ht="16" customHeight="1" x14ac:dyDescent="0.2"/>
    <row r="6118" customFormat="1" ht="16" customHeight="1" x14ac:dyDescent="0.2"/>
    <row r="6119" customFormat="1" ht="16" customHeight="1" x14ac:dyDescent="0.2"/>
    <row r="6120" customFormat="1" ht="16" customHeight="1" x14ac:dyDescent="0.2"/>
    <row r="6121" customFormat="1" ht="16" customHeight="1" x14ac:dyDescent="0.2"/>
    <row r="6122" customFormat="1" ht="16" customHeight="1" x14ac:dyDescent="0.2"/>
    <row r="6123" customFormat="1" ht="16" customHeight="1" x14ac:dyDescent="0.2"/>
    <row r="6124" customFormat="1" ht="16" customHeight="1" x14ac:dyDescent="0.2"/>
    <row r="6125" customFormat="1" ht="16" customHeight="1" x14ac:dyDescent="0.2"/>
    <row r="6126" customFormat="1" ht="16" customHeight="1" x14ac:dyDescent="0.2"/>
    <row r="6127" customFormat="1" ht="16" customHeight="1" x14ac:dyDescent="0.2"/>
    <row r="6128" customFormat="1" ht="16" customHeight="1" x14ac:dyDescent="0.2"/>
    <row r="6129" customFormat="1" ht="16" customHeight="1" x14ac:dyDescent="0.2"/>
    <row r="6130" customFormat="1" ht="16" customHeight="1" x14ac:dyDescent="0.2"/>
    <row r="6131" customFormat="1" ht="16" customHeight="1" x14ac:dyDescent="0.2"/>
    <row r="6132" customFormat="1" ht="16" customHeight="1" x14ac:dyDescent="0.2"/>
    <row r="6133" customFormat="1" ht="16" customHeight="1" x14ac:dyDescent="0.2"/>
    <row r="6134" customFormat="1" ht="16" customHeight="1" x14ac:dyDescent="0.2"/>
    <row r="6135" customFormat="1" ht="16" customHeight="1" x14ac:dyDescent="0.2"/>
    <row r="6136" customFormat="1" ht="16" customHeight="1" x14ac:dyDescent="0.2"/>
    <row r="6137" customFormat="1" ht="16" customHeight="1" x14ac:dyDescent="0.2"/>
    <row r="6138" customFormat="1" ht="16" customHeight="1" x14ac:dyDescent="0.2"/>
    <row r="6139" customFormat="1" ht="16" customHeight="1" x14ac:dyDescent="0.2"/>
    <row r="6140" customFormat="1" ht="16" customHeight="1" x14ac:dyDescent="0.2"/>
    <row r="6141" customFormat="1" ht="16" customHeight="1" x14ac:dyDescent="0.2"/>
    <row r="6142" customFormat="1" ht="16" customHeight="1" x14ac:dyDescent="0.2"/>
    <row r="6143" customFormat="1" ht="16" customHeight="1" x14ac:dyDescent="0.2"/>
    <row r="6144" customFormat="1" ht="16" customHeight="1" x14ac:dyDescent="0.2"/>
    <row r="6145" customFormat="1" ht="16" customHeight="1" x14ac:dyDescent="0.2"/>
    <row r="6146" customFormat="1" ht="16" customHeight="1" x14ac:dyDescent="0.2"/>
    <row r="6147" customFormat="1" ht="16" customHeight="1" x14ac:dyDescent="0.2"/>
    <row r="6148" customFormat="1" ht="16" customHeight="1" x14ac:dyDescent="0.2"/>
    <row r="6149" customFormat="1" ht="16" customHeight="1" x14ac:dyDescent="0.2"/>
    <row r="6150" customFormat="1" ht="16" customHeight="1" x14ac:dyDescent="0.2"/>
    <row r="6151" customFormat="1" ht="16" customHeight="1" x14ac:dyDescent="0.2"/>
    <row r="6152" customFormat="1" ht="16" customHeight="1" x14ac:dyDescent="0.2"/>
    <row r="6153" customFormat="1" ht="16" customHeight="1" x14ac:dyDescent="0.2"/>
    <row r="6154" customFormat="1" ht="16" customHeight="1" x14ac:dyDescent="0.2"/>
    <row r="6155" customFormat="1" ht="16" customHeight="1" x14ac:dyDescent="0.2"/>
    <row r="6156" customFormat="1" ht="16" customHeight="1" x14ac:dyDescent="0.2"/>
    <row r="6157" customFormat="1" ht="16" customHeight="1" x14ac:dyDescent="0.2"/>
    <row r="6158" customFormat="1" ht="16" customHeight="1" x14ac:dyDescent="0.2"/>
    <row r="6159" customFormat="1" ht="16" customHeight="1" x14ac:dyDescent="0.2"/>
    <row r="6160" customFormat="1" ht="16" customHeight="1" x14ac:dyDescent="0.2"/>
    <row r="6161" customFormat="1" ht="16" customHeight="1" x14ac:dyDescent="0.2"/>
    <row r="6162" customFormat="1" ht="16" customHeight="1" x14ac:dyDescent="0.2"/>
    <row r="6163" customFormat="1" ht="16" customHeight="1" x14ac:dyDescent="0.2"/>
    <row r="6164" customFormat="1" ht="16" customHeight="1" x14ac:dyDescent="0.2"/>
    <row r="6165" customFormat="1" ht="16" customHeight="1" x14ac:dyDescent="0.2"/>
    <row r="6166" customFormat="1" ht="16" customHeight="1" x14ac:dyDescent="0.2"/>
    <row r="6167" customFormat="1" ht="16" customHeight="1" x14ac:dyDescent="0.2"/>
    <row r="6168" customFormat="1" ht="16" customHeight="1" x14ac:dyDescent="0.2"/>
    <row r="6169" customFormat="1" ht="16" customHeight="1" x14ac:dyDescent="0.2"/>
    <row r="6170" customFormat="1" ht="16" customHeight="1" x14ac:dyDescent="0.2"/>
    <row r="6171" customFormat="1" ht="16" customHeight="1" x14ac:dyDescent="0.2"/>
    <row r="6172" customFormat="1" ht="16" customHeight="1" x14ac:dyDescent="0.2"/>
    <row r="6173" customFormat="1" ht="16" customHeight="1" x14ac:dyDescent="0.2"/>
    <row r="6174" customFormat="1" ht="16" customHeight="1" x14ac:dyDescent="0.2"/>
    <row r="6175" customFormat="1" ht="16" customHeight="1" x14ac:dyDescent="0.2"/>
    <row r="6176" customFormat="1" ht="16" customHeight="1" x14ac:dyDescent="0.2"/>
    <row r="6177" customFormat="1" ht="16" customHeight="1" x14ac:dyDescent="0.2"/>
    <row r="6178" customFormat="1" ht="16" customHeight="1" x14ac:dyDescent="0.2"/>
    <row r="6179" customFormat="1" ht="16" customHeight="1" x14ac:dyDescent="0.2"/>
    <row r="6180" customFormat="1" ht="16" customHeight="1" x14ac:dyDescent="0.2"/>
    <row r="6181" customFormat="1" ht="16" customHeight="1" x14ac:dyDescent="0.2"/>
    <row r="6182" customFormat="1" ht="16" customHeight="1" x14ac:dyDescent="0.2"/>
    <row r="6183" customFormat="1" ht="16" customHeight="1" x14ac:dyDescent="0.2"/>
    <row r="6184" customFormat="1" ht="16" customHeight="1" x14ac:dyDescent="0.2"/>
    <row r="6185" customFormat="1" ht="16" customHeight="1" x14ac:dyDescent="0.2"/>
    <row r="6186" customFormat="1" ht="16" customHeight="1" x14ac:dyDescent="0.2"/>
    <row r="6187" customFormat="1" ht="16" customHeight="1" x14ac:dyDescent="0.2"/>
    <row r="6188" customFormat="1" ht="16" customHeight="1" x14ac:dyDescent="0.2"/>
    <row r="6189" customFormat="1" ht="16" customHeight="1" x14ac:dyDescent="0.2"/>
    <row r="6190" customFormat="1" ht="16" customHeight="1" x14ac:dyDescent="0.2"/>
    <row r="6191" customFormat="1" ht="16" customHeight="1" x14ac:dyDescent="0.2"/>
    <row r="6192" customFormat="1" ht="16" customHeight="1" x14ac:dyDescent="0.2"/>
    <row r="6193" customFormat="1" ht="16" customHeight="1" x14ac:dyDescent="0.2"/>
    <row r="6194" customFormat="1" ht="16" customHeight="1" x14ac:dyDescent="0.2"/>
    <row r="6195" customFormat="1" ht="16" customHeight="1" x14ac:dyDescent="0.2"/>
    <row r="6196" customFormat="1" ht="16" customHeight="1" x14ac:dyDescent="0.2"/>
    <row r="6197" customFormat="1" ht="16" customHeight="1" x14ac:dyDescent="0.2"/>
    <row r="6198" customFormat="1" ht="16" customHeight="1" x14ac:dyDescent="0.2"/>
    <row r="6199" customFormat="1" ht="16" customHeight="1" x14ac:dyDescent="0.2"/>
    <row r="6200" customFormat="1" ht="16" customHeight="1" x14ac:dyDescent="0.2"/>
    <row r="6201" customFormat="1" ht="16" customHeight="1" x14ac:dyDescent="0.2"/>
    <row r="6202" customFormat="1" ht="16" customHeight="1" x14ac:dyDescent="0.2"/>
    <row r="6203" customFormat="1" ht="16" customHeight="1" x14ac:dyDescent="0.2"/>
    <row r="6204" customFormat="1" ht="16" customHeight="1" x14ac:dyDescent="0.2"/>
    <row r="6205" customFormat="1" ht="16" customHeight="1" x14ac:dyDescent="0.2"/>
    <row r="6206" customFormat="1" ht="16" customHeight="1" x14ac:dyDescent="0.2"/>
    <row r="6207" customFormat="1" ht="16" customHeight="1" x14ac:dyDescent="0.2"/>
    <row r="6208" customFormat="1" ht="16" customHeight="1" x14ac:dyDescent="0.2"/>
    <row r="6209" customFormat="1" ht="16" customHeight="1" x14ac:dyDescent="0.2"/>
    <row r="6210" customFormat="1" ht="16" customHeight="1" x14ac:dyDescent="0.2"/>
    <row r="6211" customFormat="1" ht="16" customHeight="1" x14ac:dyDescent="0.2"/>
    <row r="6212" customFormat="1" ht="16" customHeight="1" x14ac:dyDescent="0.2"/>
    <row r="6213" customFormat="1" ht="16" customHeight="1" x14ac:dyDescent="0.2"/>
    <row r="6214" customFormat="1" ht="16" customHeight="1" x14ac:dyDescent="0.2"/>
    <row r="6215" customFormat="1" ht="16" customHeight="1" x14ac:dyDescent="0.2"/>
    <row r="6216" customFormat="1" ht="16" customHeight="1" x14ac:dyDescent="0.2"/>
    <row r="6217" customFormat="1" ht="16" customHeight="1" x14ac:dyDescent="0.2"/>
    <row r="6218" customFormat="1" ht="16" customHeight="1" x14ac:dyDescent="0.2"/>
    <row r="6219" customFormat="1" ht="16" customHeight="1" x14ac:dyDescent="0.2"/>
    <row r="6220" customFormat="1" ht="16" customHeight="1" x14ac:dyDescent="0.2"/>
    <row r="6221" customFormat="1" ht="16" customHeight="1" x14ac:dyDescent="0.2"/>
    <row r="6222" customFormat="1" ht="16" customHeight="1" x14ac:dyDescent="0.2"/>
    <row r="6223" customFormat="1" ht="16" customHeight="1" x14ac:dyDescent="0.2"/>
    <row r="6224" customFormat="1" ht="16" customHeight="1" x14ac:dyDescent="0.2"/>
    <row r="6225" customFormat="1" ht="16" customHeight="1" x14ac:dyDescent="0.2"/>
    <row r="6226" customFormat="1" ht="16" customHeight="1" x14ac:dyDescent="0.2"/>
    <row r="6227" customFormat="1" ht="16" customHeight="1" x14ac:dyDescent="0.2"/>
    <row r="6228" customFormat="1" ht="16" customHeight="1" x14ac:dyDescent="0.2"/>
    <row r="6229" customFormat="1" ht="16" customHeight="1" x14ac:dyDescent="0.2"/>
    <row r="6230" customFormat="1" ht="16" customHeight="1" x14ac:dyDescent="0.2"/>
    <row r="6231" customFormat="1" ht="16" customHeight="1" x14ac:dyDescent="0.2"/>
    <row r="6232" customFormat="1" ht="16" customHeight="1" x14ac:dyDescent="0.2"/>
    <row r="6233" customFormat="1" ht="16" customHeight="1" x14ac:dyDescent="0.2"/>
    <row r="6234" customFormat="1" ht="16" customHeight="1" x14ac:dyDescent="0.2"/>
    <row r="6235" customFormat="1" ht="16" customHeight="1" x14ac:dyDescent="0.2"/>
    <row r="6236" customFormat="1" ht="16" customHeight="1" x14ac:dyDescent="0.2"/>
    <row r="6237" customFormat="1" ht="16" customHeight="1" x14ac:dyDescent="0.2"/>
    <row r="6238" customFormat="1" ht="16" customHeight="1" x14ac:dyDescent="0.2"/>
    <row r="6239" customFormat="1" ht="16" customHeight="1" x14ac:dyDescent="0.2"/>
    <row r="6240" customFormat="1" ht="16" customHeight="1" x14ac:dyDescent="0.2"/>
    <row r="6241" customFormat="1" ht="16" customHeight="1" x14ac:dyDescent="0.2"/>
    <row r="6242" customFormat="1" ht="16" customHeight="1" x14ac:dyDescent="0.2"/>
    <row r="6243" customFormat="1" ht="16" customHeight="1" x14ac:dyDescent="0.2"/>
    <row r="6244" customFormat="1" ht="16" customHeight="1" x14ac:dyDescent="0.2"/>
    <row r="6245" customFormat="1" ht="16" customHeight="1" x14ac:dyDescent="0.2"/>
    <row r="6246" customFormat="1" ht="16" customHeight="1" x14ac:dyDescent="0.2"/>
    <row r="6247" customFormat="1" ht="16" customHeight="1" x14ac:dyDescent="0.2"/>
    <row r="6248" customFormat="1" ht="16" customHeight="1" x14ac:dyDescent="0.2"/>
    <row r="6249" customFormat="1" ht="16" customHeight="1" x14ac:dyDescent="0.2"/>
    <row r="6250" customFormat="1" ht="16" customHeight="1" x14ac:dyDescent="0.2"/>
    <row r="6251" customFormat="1" ht="16" customHeight="1" x14ac:dyDescent="0.2"/>
    <row r="6252" customFormat="1" ht="16" customHeight="1" x14ac:dyDescent="0.2"/>
    <row r="6253" customFormat="1" ht="16" customHeight="1" x14ac:dyDescent="0.2"/>
    <row r="6254" customFormat="1" ht="16" customHeight="1" x14ac:dyDescent="0.2"/>
    <row r="6255" customFormat="1" ht="16" customHeight="1" x14ac:dyDescent="0.2"/>
    <row r="6256" customFormat="1" ht="16" customHeight="1" x14ac:dyDescent="0.2"/>
    <row r="6257" customFormat="1" ht="16" customHeight="1" x14ac:dyDescent="0.2"/>
    <row r="6258" customFormat="1" ht="16" customHeight="1" x14ac:dyDescent="0.2"/>
    <row r="6259" customFormat="1" ht="16" customHeight="1" x14ac:dyDescent="0.2"/>
    <row r="6260" customFormat="1" ht="16" customHeight="1" x14ac:dyDescent="0.2"/>
    <row r="6261" customFormat="1" ht="16" customHeight="1" x14ac:dyDescent="0.2"/>
    <row r="6262" customFormat="1" ht="16" customHeight="1" x14ac:dyDescent="0.2"/>
    <row r="6263" customFormat="1" ht="16" customHeight="1" x14ac:dyDescent="0.2"/>
    <row r="6264" customFormat="1" ht="16" customHeight="1" x14ac:dyDescent="0.2"/>
    <row r="6265" customFormat="1" ht="16" customHeight="1" x14ac:dyDescent="0.2"/>
    <row r="6266" customFormat="1" ht="16" customHeight="1" x14ac:dyDescent="0.2"/>
    <row r="6267" customFormat="1" ht="16" customHeight="1" x14ac:dyDescent="0.2"/>
    <row r="6268" customFormat="1" ht="16" customHeight="1" x14ac:dyDescent="0.2"/>
    <row r="6269" customFormat="1" ht="16" customHeight="1" x14ac:dyDescent="0.2"/>
    <row r="6270" customFormat="1" ht="16" customHeight="1" x14ac:dyDescent="0.2"/>
    <row r="6271" customFormat="1" ht="16" customHeight="1" x14ac:dyDescent="0.2"/>
    <row r="6272" customFormat="1" ht="16" customHeight="1" x14ac:dyDescent="0.2"/>
    <row r="6273" customFormat="1" ht="16" customHeight="1" x14ac:dyDescent="0.2"/>
    <row r="6274" customFormat="1" ht="16" customHeight="1" x14ac:dyDescent="0.2"/>
    <row r="6275" customFormat="1" ht="16" customHeight="1" x14ac:dyDescent="0.2"/>
    <row r="6276" customFormat="1" ht="16" customHeight="1" x14ac:dyDescent="0.2"/>
    <row r="6277" customFormat="1" ht="16" customHeight="1" x14ac:dyDescent="0.2"/>
    <row r="6278" customFormat="1" ht="16" customHeight="1" x14ac:dyDescent="0.2"/>
    <row r="6279" customFormat="1" ht="16" customHeight="1" x14ac:dyDescent="0.2"/>
    <row r="6280" customFormat="1" ht="16" customHeight="1" x14ac:dyDescent="0.2"/>
    <row r="6281" customFormat="1" ht="16" customHeight="1" x14ac:dyDescent="0.2"/>
    <row r="6282" customFormat="1" ht="16" customHeight="1" x14ac:dyDescent="0.2"/>
    <row r="6283" customFormat="1" ht="16" customHeight="1" x14ac:dyDescent="0.2"/>
    <row r="6284" customFormat="1" ht="16" customHeight="1" x14ac:dyDescent="0.2"/>
    <row r="6285" customFormat="1" ht="16" customHeight="1" x14ac:dyDescent="0.2"/>
    <row r="6286" customFormat="1" ht="16" customHeight="1" x14ac:dyDescent="0.2"/>
    <row r="6287" customFormat="1" ht="16" customHeight="1" x14ac:dyDescent="0.2"/>
    <row r="6288" customFormat="1" ht="16" customHeight="1" x14ac:dyDescent="0.2"/>
    <row r="6289" customFormat="1" ht="16" customHeight="1" x14ac:dyDescent="0.2"/>
    <row r="6290" customFormat="1" ht="16" customHeight="1" x14ac:dyDescent="0.2"/>
    <row r="6291" customFormat="1" ht="16" customHeight="1" x14ac:dyDescent="0.2"/>
    <row r="6292" customFormat="1" ht="16" customHeight="1" x14ac:dyDescent="0.2"/>
    <row r="6293" customFormat="1" ht="16" customHeight="1" x14ac:dyDescent="0.2"/>
    <row r="6294" customFormat="1" ht="16" customHeight="1" x14ac:dyDescent="0.2"/>
    <row r="6295" customFormat="1" ht="16" customHeight="1" x14ac:dyDescent="0.2"/>
    <row r="6296" customFormat="1" ht="16" customHeight="1" x14ac:dyDescent="0.2"/>
    <row r="6297" customFormat="1" ht="16" customHeight="1" x14ac:dyDescent="0.2"/>
    <row r="6298" customFormat="1" ht="16" customHeight="1" x14ac:dyDescent="0.2"/>
    <row r="6299" customFormat="1" ht="16" customHeight="1" x14ac:dyDescent="0.2"/>
    <row r="6300" customFormat="1" ht="16" customHeight="1" x14ac:dyDescent="0.2"/>
    <row r="6301" customFormat="1" ht="16" customHeight="1" x14ac:dyDescent="0.2"/>
    <row r="6302" customFormat="1" ht="16" customHeight="1" x14ac:dyDescent="0.2"/>
    <row r="6303" customFormat="1" ht="16" customHeight="1" x14ac:dyDescent="0.2"/>
    <row r="6304" customFormat="1" ht="16" customHeight="1" x14ac:dyDescent="0.2"/>
    <row r="6305" customFormat="1" ht="16" customHeight="1" x14ac:dyDescent="0.2"/>
    <row r="6306" customFormat="1" ht="16" customHeight="1" x14ac:dyDescent="0.2"/>
    <row r="6307" customFormat="1" ht="16" customHeight="1" x14ac:dyDescent="0.2"/>
    <row r="6308" customFormat="1" ht="16" customHeight="1" x14ac:dyDescent="0.2"/>
    <row r="6309" customFormat="1" ht="16" customHeight="1" x14ac:dyDescent="0.2"/>
    <row r="6310" customFormat="1" ht="16" customHeight="1" x14ac:dyDescent="0.2"/>
    <row r="6311" customFormat="1" ht="16" customHeight="1" x14ac:dyDescent="0.2"/>
    <row r="6312" customFormat="1" ht="16" customHeight="1" x14ac:dyDescent="0.2"/>
    <row r="6313" customFormat="1" ht="16" customHeight="1" x14ac:dyDescent="0.2"/>
    <row r="6314" customFormat="1" ht="16" customHeight="1" x14ac:dyDescent="0.2"/>
    <row r="6315" customFormat="1" ht="16" customHeight="1" x14ac:dyDescent="0.2"/>
    <row r="6316" customFormat="1" ht="16" customHeight="1" x14ac:dyDescent="0.2"/>
    <row r="6317" customFormat="1" ht="16" customHeight="1" x14ac:dyDescent="0.2"/>
    <row r="6318" customFormat="1" ht="16" customHeight="1" x14ac:dyDescent="0.2"/>
    <row r="6319" customFormat="1" ht="16" customHeight="1" x14ac:dyDescent="0.2"/>
    <row r="6320" customFormat="1" ht="16" customHeight="1" x14ac:dyDescent="0.2"/>
    <row r="6321" customFormat="1" ht="16" customHeight="1" x14ac:dyDescent="0.2"/>
    <row r="6322" customFormat="1" ht="16" customHeight="1" x14ac:dyDescent="0.2"/>
    <row r="6323" customFormat="1" ht="16" customHeight="1" x14ac:dyDescent="0.2"/>
    <row r="6324" customFormat="1" ht="16" customHeight="1" x14ac:dyDescent="0.2"/>
    <row r="6325" customFormat="1" ht="16" customHeight="1" x14ac:dyDescent="0.2"/>
    <row r="6326" customFormat="1" ht="16" customHeight="1" x14ac:dyDescent="0.2"/>
    <row r="6327" customFormat="1" ht="16" customHeight="1" x14ac:dyDescent="0.2"/>
    <row r="6328" customFormat="1" ht="16" customHeight="1" x14ac:dyDescent="0.2"/>
    <row r="6329" customFormat="1" ht="16" customHeight="1" x14ac:dyDescent="0.2"/>
    <row r="6330" customFormat="1" ht="16" customHeight="1" x14ac:dyDescent="0.2"/>
    <row r="6331" customFormat="1" ht="16" customHeight="1" x14ac:dyDescent="0.2"/>
    <row r="6332" customFormat="1" ht="16" customHeight="1" x14ac:dyDescent="0.2"/>
    <row r="6333" customFormat="1" ht="16" customHeight="1" x14ac:dyDescent="0.2"/>
    <row r="6334" customFormat="1" ht="16" customHeight="1" x14ac:dyDescent="0.2"/>
    <row r="6335" customFormat="1" ht="16" customHeight="1" x14ac:dyDescent="0.2"/>
    <row r="6336" customFormat="1" ht="16" customHeight="1" x14ac:dyDescent="0.2"/>
    <row r="6337" customFormat="1" ht="16" customHeight="1" x14ac:dyDescent="0.2"/>
    <row r="6338" customFormat="1" ht="16" customHeight="1" x14ac:dyDescent="0.2"/>
    <row r="6339" customFormat="1" ht="16" customHeight="1" x14ac:dyDescent="0.2"/>
    <row r="6340" customFormat="1" ht="16" customHeight="1" x14ac:dyDescent="0.2"/>
    <row r="6341" customFormat="1" ht="16" customHeight="1" x14ac:dyDescent="0.2"/>
    <row r="6342" customFormat="1" ht="16" customHeight="1" x14ac:dyDescent="0.2"/>
    <row r="6343" customFormat="1" ht="16" customHeight="1" x14ac:dyDescent="0.2"/>
    <row r="6344" customFormat="1" ht="16" customHeight="1" x14ac:dyDescent="0.2"/>
    <row r="6345" customFormat="1" ht="16" customHeight="1" x14ac:dyDescent="0.2"/>
    <row r="6346" customFormat="1" ht="16" customHeight="1" x14ac:dyDescent="0.2"/>
    <row r="6347" customFormat="1" ht="16" customHeight="1" x14ac:dyDescent="0.2"/>
    <row r="6348" customFormat="1" ht="16" customHeight="1" x14ac:dyDescent="0.2"/>
    <row r="6349" customFormat="1" ht="16" customHeight="1" x14ac:dyDescent="0.2"/>
    <row r="6350" customFormat="1" ht="16" customHeight="1" x14ac:dyDescent="0.2"/>
    <row r="6351" customFormat="1" ht="16" customHeight="1" x14ac:dyDescent="0.2"/>
    <row r="6352" customFormat="1" ht="16" customHeight="1" x14ac:dyDescent="0.2"/>
    <row r="6353" customFormat="1" ht="16" customHeight="1" x14ac:dyDescent="0.2"/>
    <row r="6354" customFormat="1" ht="16" customHeight="1" x14ac:dyDescent="0.2"/>
    <row r="6355" customFormat="1" ht="16" customHeight="1" x14ac:dyDescent="0.2"/>
    <row r="6356" customFormat="1" ht="16" customHeight="1" x14ac:dyDescent="0.2"/>
    <row r="6357" customFormat="1" ht="16" customHeight="1" x14ac:dyDescent="0.2"/>
    <row r="6358" customFormat="1" ht="16" customHeight="1" x14ac:dyDescent="0.2"/>
    <row r="6359" customFormat="1" ht="16" customHeight="1" x14ac:dyDescent="0.2"/>
    <row r="6360" customFormat="1" ht="16" customHeight="1" x14ac:dyDescent="0.2"/>
    <row r="6361" customFormat="1" ht="16" customHeight="1" x14ac:dyDescent="0.2"/>
    <row r="6362" customFormat="1" ht="16" customHeight="1" x14ac:dyDescent="0.2"/>
    <row r="6363" customFormat="1" ht="16" customHeight="1" x14ac:dyDescent="0.2"/>
    <row r="6364" customFormat="1" ht="16" customHeight="1" x14ac:dyDescent="0.2"/>
    <row r="6365" customFormat="1" ht="16" customHeight="1" x14ac:dyDescent="0.2"/>
    <row r="6366" customFormat="1" ht="16" customHeight="1" x14ac:dyDescent="0.2"/>
    <row r="6367" customFormat="1" ht="16" customHeight="1" x14ac:dyDescent="0.2"/>
    <row r="6368" customFormat="1" ht="16" customHeight="1" x14ac:dyDescent="0.2"/>
    <row r="6369" customFormat="1" ht="16" customHeight="1" x14ac:dyDescent="0.2"/>
    <row r="6370" customFormat="1" ht="16" customHeight="1" x14ac:dyDescent="0.2"/>
    <row r="6371" customFormat="1" ht="16" customHeight="1" x14ac:dyDescent="0.2"/>
    <row r="6372" customFormat="1" ht="16" customHeight="1" x14ac:dyDescent="0.2"/>
    <row r="6373" customFormat="1" ht="16" customHeight="1" x14ac:dyDescent="0.2"/>
    <row r="6374" customFormat="1" ht="16" customHeight="1" x14ac:dyDescent="0.2"/>
    <row r="6375" customFormat="1" ht="16" customHeight="1" x14ac:dyDescent="0.2"/>
    <row r="6376" customFormat="1" ht="16" customHeight="1" x14ac:dyDescent="0.2"/>
    <row r="6377" customFormat="1" ht="16" customHeight="1" x14ac:dyDescent="0.2"/>
    <row r="6378" customFormat="1" ht="16" customHeight="1" x14ac:dyDescent="0.2"/>
    <row r="6379" customFormat="1" ht="16" customHeight="1" x14ac:dyDescent="0.2"/>
    <row r="6380" customFormat="1" ht="16" customHeight="1" x14ac:dyDescent="0.2"/>
    <row r="6381" customFormat="1" ht="16" customHeight="1" x14ac:dyDescent="0.2"/>
    <row r="6382" customFormat="1" ht="16" customHeight="1" x14ac:dyDescent="0.2"/>
    <row r="6383" customFormat="1" ht="16" customHeight="1" x14ac:dyDescent="0.2"/>
    <row r="6384" customFormat="1" ht="16" customHeight="1" x14ac:dyDescent="0.2"/>
    <row r="6385" customFormat="1" ht="16" customHeight="1" x14ac:dyDescent="0.2"/>
    <row r="6386" customFormat="1" ht="16" customHeight="1" x14ac:dyDescent="0.2"/>
    <row r="6387" customFormat="1" ht="16" customHeight="1" x14ac:dyDescent="0.2"/>
    <row r="6388" customFormat="1" ht="16" customHeight="1" x14ac:dyDescent="0.2"/>
    <row r="6389" customFormat="1" ht="16" customHeight="1" x14ac:dyDescent="0.2"/>
    <row r="6390" customFormat="1" ht="16" customHeight="1" x14ac:dyDescent="0.2"/>
    <row r="6391" customFormat="1" ht="16" customHeight="1" x14ac:dyDescent="0.2"/>
    <row r="6392" customFormat="1" ht="16" customHeight="1" x14ac:dyDescent="0.2"/>
    <row r="6393" customFormat="1" ht="16" customHeight="1" x14ac:dyDescent="0.2"/>
    <row r="6394" customFormat="1" ht="16" customHeight="1" x14ac:dyDescent="0.2"/>
    <row r="6395" customFormat="1" ht="16" customHeight="1" x14ac:dyDescent="0.2"/>
    <row r="6396" customFormat="1" ht="16" customHeight="1" x14ac:dyDescent="0.2"/>
    <row r="6397" customFormat="1" ht="16" customHeight="1" x14ac:dyDescent="0.2"/>
    <row r="6398" customFormat="1" ht="16" customHeight="1" x14ac:dyDescent="0.2"/>
    <row r="6399" customFormat="1" ht="16" customHeight="1" x14ac:dyDescent="0.2"/>
    <row r="6400" customFormat="1" ht="16" customHeight="1" x14ac:dyDescent="0.2"/>
    <row r="6401" customFormat="1" ht="16" customHeight="1" x14ac:dyDescent="0.2"/>
    <row r="6402" customFormat="1" ht="16" customHeight="1" x14ac:dyDescent="0.2"/>
    <row r="6403" customFormat="1" ht="16" customHeight="1" x14ac:dyDescent="0.2"/>
    <row r="6404" customFormat="1" ht="16" customHeight="1" x14ac:dyDescent="0.2"/>
    <row r="6405" customFormat="1" ht="16" customHeight="1" x14ac:dyDescent="0.2"/>
    <row r="6406" customFormat="1" ht="16" customHeight="1" x14ac:dyDescent="0.2"/>
    <row r="6407" customFormat="1" ht="16" customHeight="1" x14ac:dyDescent="0.2"/>
    <row r="6408" customFormat="1" ht="16" customHeight="1" x14ac:dyDescent="0.2"/>
    <row r="6409" customFormat="1" ht="16" customHeight="1" x14ac:dyDescent="0.2"/>
    <row r="6410" customFormat="1" ht="16" customHeight="1" x14ac:dyDescent="0.2"/>
    <row r="6411" customFormat="1" ht="16" customHeight="1" x14ac:dyDescent="0.2"/>
    <row r="6412" customFormat="1" ht="16" customHeight="1" x14ac:dyDescent="0.2"/>
    <row r="6413" customFormat="1" ht="16" customHeight="1" x14ac:dyDescent="0.2"/>
    <row r="6414" customFormat="1" ht="16" customHeight="1" x14ac:dyDescent="0.2"/>
    <row r="6415" customFormat="1" ht="16" customHeight="1" x14ac:dyDescent="0.2"/>
    <row r="6416" customFormat="1" ht="16" customHeight="1" x14ac:dyDescent="0.2"/>
    <row r="6417" customFormat="1" ht="16" customHeight="1" x14ac:dyDescent="0.2"/>
    <row r="6418" customFormat="1" ht="16" customHeight="1" x14ac:dyDescent="0.2"/>
    <row r="6419" customFormat="1" ht="16" customHeight="1" x14ac:dyDescent="0.2"/>
    <row r="6420" customFormat="1" ht="16" customHeight="1" x14ac:dyDescent="0.2"/>
    <row r="6421" customFormat="1" ht="16" customHeight="1" x14ac:dyDescent="0.2"/>
    <row r="6422" customFormat="1" ht="16" customHeight="1" x14ac:dyDescent="0.2"/>
    <row r="6423" customFormat="1" ht="16" customHeight="1" x14ac:dyDescent="0.2"/>
    <row r="6424" customFormat="1" ht="16" customHeight="1" x14ac:dyDescent="0.2"/>
    <row r="6425" customFormat="1" ht="16" customHeight="1" x14ac:dyDescent="0.2"/>
    <row r="6426" customFormat="1" ht="16" customHeight="1" x14ac:dyDescent="0.2"/>
    <row r="6427" customFormat="1" ht="16" customHeight="1" x14ac:dyDescent="0.2"/>
    <row r="6428" customFormat="1" ht="16" customHeight="1" x14ac:dyDescent="0.2"/>
    <row r="6429" customFormat="1" ht="16" customHeight="1" x14ac:dyDescent="0.2"/>
    <row r="6430" customFormat="1" ht="16" customHeight="1" x14ac:dyDescent="0.2"/>
    <row r="6431" customFormat="1" ht="16" customHeight="1" x14ac:dyDescent="0.2"/>
    <row r="6432" customFormat="1" ht="16" customHeight="1" x14ac:dyDescent="0.2"/>
    <row r="6433" customFormat="1" ht="16" customHeight="1" x14ac:dyDescent="0.2"/>
    <row r="6434" customFormat="1" ht="16" customHeight="1" x14ac:dyDescent="0.2"/>
    <row r="6435" customFormat="1" ht="16" customHeight="1" x14ac:dyDescent="0.2"/>
    <row r="6436" customFormat="1" ht="16" customHeight="1" x14ac:dyDescent="0.2"/>
    <row r="6437" customFormat="1" ht="16" customHeight="1" x14ac:dyDescent="0.2"/>
    <row r="6438" customFormat="1" ht="16" customHeight="1" x14ac:dyDescent="0.2"/>
    <row r="6439" customFormat="1" ht="16" customHeight="1" x14ac:dyDescent="0.2"/>
    <row r="6440" customFormat="1" ht="16" customHeight="1" x14ac:dyDescent="0.2"/>
    <row r="6441" customFormat="1" ht="16" customHeight="1" x14ac:dyDescent="0.2"/>
    <row r="6442" customFormat="1" ht="16" customHeight="1" x14ac:dyDescent="0.2"/>
    <row r="6443" customFormat="1" ht="16" customHeight="1" x14ac:dyDescent="0.2"/>
    <row r="6444" customFormat="1" ht="16" customHeight="1" x14ac:dyDescent="0.2"/>
    <row r="6445" customFormat="1" ht="16" customHeight="1" x14ac:dyDescent="0.2"/>
    <row r="6446" customFormat="1" ht="16" customHeight="1" x14ac:dyDescent="0.2"/>
    <row r="6447" customFormat="1" ht="16" customHeight="1" x14ac:dyDescent="0.2"/>
    <row r="6448" customFormat="1" ht="16" customHeight="1" x14ac:dyDescent="0.2"/>
    <row r="6449" customFormat="1" ht="16" customHeight="1" x14ac:dyDescent="0.2"/>
    <row r="6450" customFormat="1" ht="16" customHeight="1" x14ac:dyDescent="0.2"/>
    <row r="6451" customFormat="1" ht="16" customHeight="1" x14ac:dyDescent="0.2"/>
    <row r="6452" customFormat="1" ht="16" customHeight="1" x14ac:dyDescent="0.2"/>
    <row r="6453" customFormat="1" ht="16" customHeight="1" x14ac:dyDescent="0.2"/>
    <row r="6454" customFormat="1" ht="16" customHeight="1" x14ac:dyDescent="0.2"/>
    <row r="6455" customFormat="1" ht="16" customHeight="1" x14ac:dyDescent="0.2"/>
    <row r="6456" customFormat="1" ht="16" customHeight="1" x14ac:dyDescent="0.2"/>
    <row r="6457" customFormat="1" ht="16" customHeight="1" x14ac:dyDescent="0.2"/>
    <row r="6458" customFormat="1" ht="16" customHeight="1" x14ac:dyDescent="0.2"/>
    <row r="6459" customFormat="1" ht="16" customHeight="1" x14ac:dyDescent="0.2"/>
    <row r="6460" customFormat="1" ht="16" customHeight="1" x14ac:dyDescent="0.2"/>
    <row r="6461" customFormat="1" ht="16" customHeight="1" x14ac:dyDescent="0.2"/>
    <row r="6462" customFormat="1" ht="16" customHeight="1" x14ac:dyDescent="0.2"/>
    <row r="6463" customFormat="1" ht="16" customHeight="1" x14ac:dyDescent="0.2"/>
    <row r="6464" customFormat="1" ht="16" customHeight="1" x14ac:dyDescent="0.2"/>
    <row r="6465" customFormat="1" ht="16" customHeight="1" x14ac:dyDescent="0.2"/>
    <row r="6466" customFormat="1" ht="16" customHeight="1" x14ac:dyDescent="0.2"/>
    <row r="6467" customFormat="1" ht="16" customHeight="1" x14ac:dyDescent="0.2"/>
    <row r="6468" customFormat="1" ht="16" customHeight="1" x14ac:dyDescent="0.2"/>
    <row r="6469" customFormat="1" ht="16" customHeight="1" x14ac:dyDescent="0.2"/>
    <row r="6470" customFormat="1" ht="16" customHeight="1" x14ac:dyDescent="0.2"/>
    <row r="6471" customFormat="1" ht="16" customHeight="1" x14ac:dyDescent="0.2"/>
    <row r="6472" customFormat="1" ht="16" customHeight="1" x14ac:dyDescent="0.2"/>
    <row r="6473" customFormat="1" ht="16" customHeight="1" x14ac:dyDescent="0.2"/>
    <row r="6474" customFormat="1" ht="16" customHeight="1" x14ac:dyDescent="0.2"/>
    <row r="6475" customFormat="1" ht="16" customHeight="1" x14ac:dyDescent="0.2"/>
    <row r="6476" customFormat="1" ht="16" customHeight="1" x14ac:dyDescent="0.2"/>
    <row r="6477" customFormat="1" ht="16" customHeight="1" x14ac:dyDescent="0.2"/>
    <row r="6478" customFormat="1" ht="16" customHeight="1" x14ac:dyDescent="0.2"/>
    <row r="6479" customFormat="1" ht="16" customHeight="1" x14ac:dyDescent="0.2"/>
    <row r="6480" customFormat="1" ht="16" customHeight="1" x14ac:dyDescent="0.2"/>
    <row r="6481" customFormat="1" ht="16" customHeight="1" x14ac:dyDescent="0.2"/>
    <row r="6482" customFormat="1" ht="16" customHeight="1" x14ac:dyDescent="0.2"/>
    <row r="6483" customFormat="1" ht="16" customHeight="1" x14ac:dyDescent="0.2"/>
    <row r="6484" customFormat="1" ht="16" customHeight="1" x14ac:dyDescent="0.2"/>
    <row r="6485" customFormat="1" ht="16" customHeight="1" x14ac:dyDescent="0.2"/>
    <row r="6486" customFormat="1" ht="16" customHeight="1" x14ac:dyDescent="0.2"/>
    <row r="6487" customFormat="1" ht="16" customHeight="1" x14ac:dyDescent="0.2"/>
    <row r="6488" customFormat="1" ht="16" customHeight="1" x14ac:dyDescent="0.2"/>
    <row r="6489" customFormat="1" ht="16" customHeight="1" x14ac:dyDescent="0.2"/>
    <row r="6490" customFormat="1" ht="16" customHeight="1" x14ac:dyDescent="0.2"/>
    <row r="6491" customFormat="1" ht="16" customHeight="1" x14ac:dyDescent="0.2"/>
    <row r="6492" customFormat="1" ht="16" customHeight="1" x14ac:dyDescent="0.2"/>
    <row r="6493" customFormat="1" ht="16" customHeight="1" x14ac:dyDescent="0.2"/>
    <row r="6494" customFormat="1" ht="16" customHeight="1" x14ac:dyDescent="0.2"/>
    <row r="6495" customFormat="1" ht="16" customHeight="1" x14ac:dyDescent="0.2"/>
    <row r="6496" customFormat="1" ht="16" customHeight="1" x14ac:dyDescent="0.2"/>
    <row r="6497" customFormat="1" ht="16" customHeight="1" x14ac:dyDescent="0.2"/>
    <row r="6498" customFormat="1" ht="16" customHeight="1" x14ac:dyDescent="0.2"/>
    <row r="6499" customFormat="1" ht="16" customHeight="1" x14ac:dyDescent="0.2"/>
    <row r="6500" customFormat="1" ht="16" customHeight="1" x14ac:dyDescent="0.2"/>
    <row r="6501" customFormat="1" ht="16" customHeight="1" x14ac:dyDescent="0.2"/>
    <row r="6502" customFormat="1" ht="16" customHeight="1" x14ac:dyDescent="0.2"/>
    <row r="6503" customFormat="1" ht="16" customHeight="1" x14ac:dyDescent="0.2"/>
    <row r="6504" customFormat="1" ht="16" customHeight="1" x14ac:dyDescent="0.2"/>
    <row r="6505" customFormat="1" ht="16" customHeight="1" x14ac:dyDescent="0.2"/>
    <row r="6506" customFormat="1" ht="16" customHeight="1" x14ac:dyDescent="0.2"/>
    <row r="6507" customFormat="1" ht="16" customHeight="1" x14ac:dyDescent="0.2"/>
    <row r="6508" customFormat="1" ht="16" customHeight="1" x14ac:dyDescent="0.2"/>
    <row r="6509" customFormat="1" ht="16" customHeight="1" x14ac:dyDescent="0.2"/>
    <row r="6510" customFormat="1" ht="16" customHeight="1" x14ac:dyDescent="0.2"/>
    <row r="6511" customFormat="1" ht="16" customHeight="1" x14ac:dyDescent="0.2"/>
    <row r="6512" customFormat="1" ht="16" customHeight="1" x14ac:dyDescent="0.2"/>
    <row r="6513" customFormat="1" ht="16" customHeight="1" x14ac:dyDescent="0.2"/>
    <row r="6514" customFormat="1" ht="16" customHeight="1" x14ac:dyDescent="0.2"/>
    <row r="6515" customFormat="1" ht="16" customHeight="1" x14ac:dyDescent="0.2"/>
    <row r="6516" customFormat="1" ht="16" customHeight="1" x14ac:dyDescent="0.2"/>
    <row r="6517" customFormat="1" ht="16" customHeight="1" x14ac:dyDescent="0.2"/>
    <row r="6518" customFormat="1" ht="16" customHeight="1" x14ac:dyDescent="0.2"/>
    <row r="6519" customFormat="1" ht="16" customHeight="1" x14ac:dyDescent="0.2"/>
    <row r="6520" customFormat="1" ht="16" customHeight="1" x14ac:dyDescent="0.2"/>
    <row r="6521" customFormat="1" ht="16" customHeight="1" x14ac:dyDescent="0.2"/>
    <row r="6522" customFormat="1" ht="16" customHeight="1" x14ac:dyDescent="0.2"/>
    <row r="6523" customFormat="1" ht="16" customHeight="1" x14ac:dyDescent="0.2"/>
    <row r="6524" customFormat="1" ht="16" customHeight="1" x14ac:dyDescent="0.2"/>
    <row r="6525" customFormat="1" ht="16" customHeight="1" x14ac:dyDescent="0.2"/>
    <row r="6526" customFormat="1" ht="16" customHeight="1" x14ac:dyDescent="0.2"/>
    <row r="6527" customFormat="1" ht="16" customHeight="1" x14ac:dyDescent="0.2"/>
    <row r="6528" customFormat="1" ht="16" customHeight="1" x14ac:dyDescent="0.2"/>
    <row r="6529" customFormat="1" ht="16" customHeight="1" x14ac:dyDescent="0.2"/>
    <row r="6530" customFormat="1" ht="16" customHeight="1" x14ac:dyDescent="0.2"/>
    <row r="6531" customFormat="1" ht="16" customHeight="1" x14ac:dyDescent="0.2"/>
    <row r="6532" customFormat="1" ht="16" customHeight="1" x14ac:dyDescent="0.2"/>
    <row r="6533" customFormat="1" ht="16" customHeight="1" x14ac:dyDescent="0.2"/>
    <row r="6534" customFormat="1" ht="16" customHeight="1" x14ac:dyDescent="0.2"/>
    <row r="6535" customFormat="1" ht="16" customHeight="1" x14ac:dyDescent="0.2"/>
    <row r="6536" customFormat="1" ht="16" customHeight="1" x14ac:dyDescent="0.2"/>
    <row r="6537" customFormat="1" ht="16" customHeight="1" x14ac:dyDescent="0.2"/>
    <row r="6538" customFormat="1" ht="16" customHeight="1" x14ac:dyDescent="0.2"/>
    <row r="6539" customFormat="1" ht="16" customHeight="1" x14ac:dyDescent="0.2"/>
    <row r="6540" customFormat="1" ht="16" customHeight="1" x14ac:dyDescent="0.2"/>
    <row r="6541" customFormat="1" ht="16" customHeight="1" x14ac:dyDescent="0.2"/>
    <row r="6542" customFormat="1" ht="16" customHeight="1" x14ac:dyDescent="0.2"/>
    <row r="6543" customFormat="1" ht="16" customHeight="1" x14ac:dyDescent="0.2"/>
    <row r="6544" customFormat="1" ht="16" customHeight="1" x14ac:dyDescent="0.2"/>
    <row r="6545" customFormat="1" ht="16" customHeight="1" x14ac:dyDescent="0.2"/>
    <row r="6546" customFormat="1" ht="16" customHeight="1" x14ac:dyDescent="0.2"/>
    <row r="6547" customFormat="1" ht="16" customHeight="1" x14ac:dyDescent="0.2"/>
    <row r="6548" customFormat="1" ht="16" customHeight="1" x14ac:dyDescent="0.2"/>
    <row r="6549" customFormat="1" ht="16" customHeight="1" x14ac:dyDescent="0.2"/>
    <row r="6550" customFormat="1" ht="16" customHeight="1" x14ac:dyDescent="0.2"/>
    <row r="6551" customFormat="1" ht="16" customHeight="1" x14ac:dyDescent="0.2"/>
    <row r="6552" customFormat="1" ht="16" customHeight="1" x14ac:dyDescent="0.2"/>
    <row r="6553" customFormat="1" ht="16" customHeight="1" x14ac:dyDescent="0.2"/>
    <row r="6554" customFormat="1" ht="16" customHeight="1" x14ac:dyDescent="0.2"/>
    <row r="6555" customFormat="1" ht="16" customHeight="1" x14ac:dyDescent="0.2"/>
    <row r="6556" customFormat="1" ht="16" customHeight="1" x14ac:dyDescent="0.2"/>
    <row r="6557" customFormat="1" ht="16" customHeight="1" x14ac:dyDescent="0.2"/>
    <row r="6558" customFormat="1" ht="16" customHeight="1" x14ac:dyDescent="0.2"/>
    <row r="6559" customFormat="1" ht="16" customHeight="1" x14ac:dyDescent="0.2"/>
    <row r="6560" customFormat="1" ht="16" customHeight="1" x14ac:dyDescent="0.2"/>
    <row r="6561" customFormat="1" ht="16" customHeight="1" x14ac:dyDescent="0.2"/>
    <row r="6562" customFormat="1" ht="16" customHeight="1" x14ac:dyDescent="0.2"/>
    <row r="6563" customFormat="1" ht="16" customHeight="1" x14ac:dyDescent="0.2"/>
    <row r="6564" customFormat="1" ht="16" customHeight="1" x14ac:dyDescent="0.2"/>
    <row r="6565" customFormat="1" ht="16" customHeight="1" x14ac:dyDescent="0.2"/>
    <row r="6566" customFormat="1" ht="16" customHeight="1" x14ac:dyDescent="0.2"/>
    <row r="6567" customFormat="1" ht="16" customHeight="1" x14ac:dyDescent="0.2"/>
    <row r="6568" customFormat="1" ht="16" customHeight="1" x14ac:dyDescent="0.2"/>
    <row r="6569" customFormat="1" ht="16" customHeight="1" x14ac:dyDescent="0.2"/>
    <row r="6570" customFormat="1" ht="16" customHeight="1" x14ac:dyDescent="0.2"/>
    <row r="6571" customFormat="1" ht="16" customHeight="1" x14ac:dyDescent="0.2"/>
    <row r="6572" customFormat="1" ht="16" customHeight="1" x14ac:dyDescent="0.2"/>
    <row r="6573" customFormat="1" ht="16" customHeight="1" x14ac:dyDescent="0.2"/>
    <row r="6574" customFormat="1" ht="16" customHeight="1" x14ac:dyDescent="0.2"/>
    <row r="6575" customFormat="1" ht="16" customHeight="1" x14ac:dyDescent="0.2"/>
    <row r="6576" customFormat="1" ht="16" customHeight="1" x14ac:dyDescent="0.2"/>
    <row r="6577" customFormat="1" ht="16" customHeight="1" x14ac:dyDescent="0.2"/>
    <row r="6578" customFormat="1" ht="16" customHeight="1" x14ac:dyDescent="0.2"/>
    <row r="6579" customFormat="1" ht="16" customHeight="1" x14ac:dyDescent="0.2"/>
    <row r="6580" customFormat="1" ht="16" customHeight="1" x14ac:dyDescent="0.2"/>
    <row r="6581" customFormat="1" ht="16" customHeight="1" x14ac:dyDescent="0.2"/>
    <row r="6582" customFormat="1" ht="16" customHeight="1" x14ac:dyDescent="0.2"/>
    <row r="6583" customFormat="1" ht="16" customHeight="1" x14ac:dyDescent="0.2"/>
    <row r="6584" customFormat="1" ht="16" customHeight="1" x14ac:dyDescent="0.2"/>
    <row r="6585" customFormat="1" ht="16" customHeight="1" x14ac:dyDescent="0.2"/>
    <row r="6586" customFormat="1" ht="16" customHeight="1" x14ac:dyDescent="0.2"/>
    <row r="6587" customFormat="1" ht="16" customHeight="1" x14ac:dyDescent="0.2"/>
    <row r="6588" customFormat="1" ht="16" customHeight="1" x14ac:dyDescent="0.2"/>
    <row r="6589" customFormat="1" ht="16" customHeight="1" x14ac:dyDescent="0.2"/>
    <row r="6590" customFormat="1" ht="16" customHeight="1" x14ac:dyDescent="0.2"/>
    <row r="6591" customFormat="1" ht="16" customHeight="1" x14ac:dyDescent="0.2"/>
    <row r="6592" customFormat="1" ht="16" customHeight="1" x14ac:dyDescent="0.2"/>
    <row r="6593" customFormat="1" ht="16" customHeight="1" x14ac:dyDescent="0.2"/>
    <row r="6594" customFormat="1" ht="16" customHeight="1" x14ac:dyDescent="0.2"/>
    <row r="6595" customFormat="1" ht="16" customHeight="1" x14ac:dyDescent="0.2"/>
    <row r="6596" customFormat="1" ht="16" customHeight="1" x14ac:dyDescent="0.2"/>
    <row r="6597" customFormat="1" ht="16" customHeight="1" x14ac:dyDescent="0.2"/>
    <row r="6598" customFormat="1" ht="16" customHeight="1" x14ac:dyDescent="0.2"/>
    <row r="6599" customFormat="1" ht="16" customHeight="1" x14ac:dyDescent="0.2"/>
    <row r="6600" customFormat="1" ht="16" customHeight="1" x14ac:dyDescent="0.2"/>
    <row r="6601" customFormat="1" ht="16" customHeight="1" x14ac:dyDescent="0.2"/>
    <row r="6602" customFormat="1" ht="16" customHeight="1" x14ac:dyDescent="0.2"/>
    <row r="6603" customFormat="1" ht="16" customHeight="1" x14ac:dyDescent="0.2"/>
    <row r="6604" customFormat="1" ht="16" customHeight="1" x14ac:dyDescent="0.2"/>
    <row r="6605" customFormat="1" ht="16" customHeight="1" x14ac:dyDescent="0.2"/>
    <row r="6606" customFormat="1" ht="16" customHeight="1" x14ac:dyDescent="0.2"/>
    <row r="6607" customFormat="1" ht="16" customHeight="1" x14ac:dyDescent="0.2"/>
    <row r="6608" customFormat="1" ht="16" customHeight="1" x14ac:dyDescent="0.2"/>
    <row r="6609" customFormat="1" ht="16" customHeight="1" x14ac:dyDescent="0.2"/>
    <row r="6610" customFormat="1" ht="16" customHeight="1" x14ac:dyDescent="0.2"/>
    <row r="6611" customFormat="1" ht="16" customHeight="1" x14ac:dyDescent="0.2"/>
    <row r="6612" customFormat="1" ht="16" customHeight="1" x14ac:dyDescent="0.2"/>
    <row r="6613" customFormat="1" ht="16" customHeight="1" x14ac:dyDescent="0.2"/>
    <row r="6614" customFormat="1" ht="16" customHeight="1" x14ac:dyDescent="0.2"/>
    <row r="6615" customFormat="1" ht="16" customHeight="1" x14ac:dyDescent="0.2"/>
    <row r="6616" customFormat="1" ht="16" customHeight="1" x14ac:dyDescent="0.2"/>
    <row r="6617" customFormat="1" ht="16" customHeight="1" x14ac:dyDescent="0.2"/>
    <row r="6618" customFormat="1" ht="16" customHeight="1" x14ac:dyDescent="0.2"/>
    <row r="6619" customFormat="1" ht="16" customHeight="1" x14ac:dyDescent="0.2"/>
    <row r="6620" customFormat="1" ht="16" customHeight="1" x14ac:dyDescent="0.2"/>
    <row r="6621" customFormat="1" ht="16" customHeight="1" x14ac:dyDescent="0.2"/>
    <row r="6622" customFormat="1" ht="16" customHeight="1" x14ac:dyDescent="0.2"/>
    <row r="6623" customFormat="1" ht="16" customHeight="1" x14ac:dyDescent="0.2"/>
    <row r="6624" customFormat="1" ht="16" customHeight="1" x14ac:dyDescent="0.2"/>
    <row r="6625" customFormat="1" ht="16" customHeight="1" x14ac:dyDescent="0.2"/>
    <row r="6626" customFormat="1" ht="16" customHeight="1" x14ac:dyDescent="0.2"/>
    <row r="6627" customFormat="1" ht="16" customHeight="1" x14ac:dyDescent="0.2"/>
    <row r="6628" customFormat="1" ht="16" customHeight="1" x14ac:dyDescent="0.2"/>
    <row r="6629" customFormat="1" ht="16" customHeight="1" x14ac:dyDescent="0.2"/>
    <row r="6630" customFormat="1" ht="16" customHeight="1" x14ac:dyDescent="0.2"/>
    <row r="6631" customFormat="1" ht="16" customHeight="1" x14ac:dyDescent="0.2"/>
    <row r="6632" customFormat="1" ht="16" customHeight="1" x14ac:dyDescent="0.2"/>
    <row r="6633" customFormat="1" ht="16" customHeight="1" x14ac:dyDescent="0.2"/>
    <row r="6634" customFormat="1" ht="16" customHeight="1" x14ac:dyDescent="0.2"/>
    <row r="6635" customFormat="1" ht="16" customHeight="1" x14ac:dyDescent="0.2"/>
    <row r="6636" customFormat="1" ht="16" customHeight="1" x14ac:dyDescent="0.2"/>
    <row r="6637" customFormat="1" ht="16" customHeight="1" x14ac:dyDescent="0.2"/>
    <row r="6638" customFormat="1" ht="16" customHeight="1" x14ac:dyDescent="0.2"/>
    <row r="6639" customFormat="1" ht="16" customHeight="1" x14ac:dyDescent="0.2"/>
    <row r="6640" customFormat="1" ht="16" customHeight="1" x14ac:dyDescent="0.2"/>
    <row r="6641" customFormat="1" ht="16" customHeight="1" x14ac:dyDescent="0.2"/>
    <row r="6642" customFormat="1" ht="16" customHeight="1" x14ac:dyDescent="0.2"/>
    <row r="6643" customFormat="1" ht="16" customHeight="1" x14ac:dyDescent="0.2"/>
    <row r="6644" customFormat="1" ht="16" customHeight="1" x14ac:dyDescent="0.2"/>
    <row r="6645" customFormat="1" ht="16" customHeight="1" x14ac:dyDescent="0.2"/>
    <row r="6646" customFormat="1" ht="16" customHeight="1" x14ac:dyDescent="0.2"/>
    <row r="6647" customFormat="1" ht="16" customHeight="1" x14ac:dyDescent="0.2"/>
    <row r="6648" customFormat="1" ht="16" customHeight="1" x14ac:dyDescent="0.2"/>
    <row r="6649" customFormat="1" ht="16" customHeight="1" x14ac:dyDescent="0.2"/>
    <row r="6650" customFormat="1" ht="16" customHeight="1" x14ac:dyDescent="0.2"/>
    <row r="6651" customFormat="1" ht="16" customHeight="1" x14ac:dyDescent="0.2"/>
    <row r="6652" customFormat="1" ht="16" customHeight="1" x14ac:dyDescent="0.2"/>
    <row r="6653" customFormat="1" ht="16" customHeight="1" x14ac:dyDescent="0.2"/>
    <row r="6654" customFormat="1" ht="16" customHeight="1" x14ac:dyDescent="0.2"/>
    <row r="6655" customFormat="1" ht="16" customHeight="1" x14ac:dyDescent="0.2"/>
    <row r="6656" customFormat="1" ht="16" customHeight="1" x14ac:dyDescent="0.2"/>
    <row r="6657" customFormat="1" ht="16" customHeight="1" x14ac:dyDescent="0.2"/>
    <row r="6658" customFormat="1" ht="16" customHeight="1" x14ac:dyDescent="0.2"/>
    <row r="6659" customFormat="1" ht="16" customHeight="1" x14ac:dyDescent="0.2"/>
    <row r="6660" customFormat="1" ht="16" customHeight="1" x14ac:dyDescent="0.2"/>
    <row r="6661" customFormat="1" ht="16" customHeight="1" x14ac:dyDescent="0.2"/>
    <row r="6662" customFormat="1" ht="16" customHeight="1" x14ac:dyDescent="0.2"/>
    <row r="6663" customFormat="1" ht="16" customHeight="1" x14ac:dyDescent="0.2"/>
    <row r="6664" customFormat="1" ht="16" customHeight="1" x14ac:dyDescent="0.2"/>
    <row r="6665" customFormat="1" ht="16" customHeight="1" x14ac:dyDescent="0.2"/>
    <row r="6666" customFormat="1" ht="16" customHeight="1" x14ac:dyDescent="0.2"/>
    <row r="6667" customFormat="1" ht="16" customHeight="1" x14ac:dyDescent="0.2"/>
    <row r="6668" customFormat="1" ht="16" customHeight="1" x14ac:dyDescent="0.2"/>
    <row r="6669" customFormat="1" ht="16" customHeight="1" x14ac:dyDescent="0.2"/>
    <row r="6670" customFormat="1" ht="16" customHeight="1" x14ac:dyDescent="0.2"/>
    <row r="6671" customFormat="1" ht="16" customHeight="1" x14ac:dyDescent="0.2"/>
    <row r="6672" customFormat="1" ht="16" customHeight="1" x14ac:dyDescent="0.2"/>
    <row r="6673" customFormat="1" ht="16" customHeight="1" x14ac:dyDescent="0.2"/>
    <row r="6674" customFormat="1" ht="16" customHeight="1" x14ac:dyDescent="0.2"/>
    <row r="6675" customFormat="1" ht="16" customHeight="1" x14ac:dyDescent="0.2"/>
    <row r="6676" customFormat="1" ht="16" customHeight="1" x14ac:dyDescent="0.2"/>
    <row r="6677" customFormat="1" ht="16" customHeight="1" x14ac:dyDescent="0.2"/>
    <row r="6678" customFormat="1" ht="16" customHeight="1" x14ac:dyDescent="0.2"/>
    <row r="6679" customFormat="1" ht="16" customHeight="1" x14ac:dyDescent="0.2"/>
    <row r="6680" customFormat="1" ht="16" customHeight="1" x14ac:dyDescent="0.2"/>
    <row r="6681" customFormat="1" ht="16" customHeight="1" x14ac:dyDescent="0.2"/>
    <row r="6682" customFormat="1" ht="16" customHeight="1" x14ac:dyDescent="0.2"/>
    <row r="6683" customFormat="1" ht="16" customHeight="1" x14ac:dyDescent="0.2"/>
    <row r="6684" customFormat="1" ht="16" customHeight="1" x14ac:dyDescent="0.2"/>
    <row r="6685" customFormat="1" ht="16" customHeight="1" x14ac:dyDescent="0.2"/>
    <row r="6686" customFormat="1" ht="16" customHeight="1" x14ac:dyDescent="0.2"/>
    <row r="6687" customFormat="1" ht="16" customHeight="1" x14ac:dyDescent="0.2"/>
    <row r="6688" customFormat="1" ht="16" customHeight="1" x14ac:dyDescent="0.2"/>
    <row r="6689" customFormat="1" ht="16" customHeight="1" x14ac:dyDescent="0.2"/>
    <row r="6690" customFormat="1" ht="16" customHeight="1" x14ac:dyDescent="0.2"/>
    <row r="6691" customFormat="1" ht="16" customHeight="1" x14ac:dyDescent="0.2"/>
    <row r="6692" customFormat="1" ht="16" customHeight="1" x14ac:dyDescent="0.2"/>
    <row r="6693" customFormat="1" ht="16" customHeight="1" x14ac:dyDescent="0.2"/>
    <row r="6694" customFormat="1" ht="16" customHeight="1" x14ac:dyDescent="0.2"/>
    <row r="6695" customFormat="1" ht="16" customHeight="1" x14ac:dyDescent="0.2"/>
    <row r="6696" customFormat="1" ht="16" customHeight="1" x14ac:dyDescent="0.2"/>
    <row r="6697" customFormat="1" ht="16" customHeight="1" x14ac:dyDescent="0.2"/>
    <row r="6698" customFormat="1" ht="16" customHeight="1" x14ac:dyDescent="0.2"/>
    <row r="6699" customFormat="1" ht="16" customHeight="1" x14ac:dyDescent="0.2"/>
    <row r="6700" customFormat="1" ht="16" customHeight="1" x14ac:dyDescent="0.2"/>
    <row r="6701" customFormat="1" ht="16" customHeight="1" x14ac:dyDescent="0.2"/>
    <row r="6702" customFormat="1" ht="16" customHeight="1" x14ac:dyDescent="0.2"/>
    <row r="6703" customFormat="1" ht="16" customHeight="1" x14ac:dyDescent="0.2"/>
    <row r="6704" customFormat="1" ht="16" customHeight="1" x14ac:dyDescent="0.2"/>
    <row r="6705" customFormat="1" ht="16" customHeight="1" x14ac:dyDescent="0.2"/>
    <row r="6706" customFormat="1" ht="16" customHeight="1" x14ac:dyDescent="0.2"/>
    <row r="6707" customFormat="1" ht="16" customHeight="1" x14ac:dyDescent="0.2"/>
    <row r="6708" customFormat="1" ht="16" customHeight="1" x14ac:dyDescent="0.2"/>
    <row r="6709" customFormat="1" ht="16" customHeight="1" x14ac:dyDescent="0.2"/>
    <row r="6710" customFormat="1" ht="16" customHeight="1" x14ac:dyDescent="0.2"/>
    <row r="6711" customFormat="1" ht="16" customHeight="1" x14ac:dyDescent="0.2"/>
    <row r="6712" customFormat="1" ht="16" customHeight="1" x14ac:dyDescent="0.2"/>
    <row r="6713" customFormat="1" ht="16" customHeight="1" x14ac:dyDescent="0.2"/>
    <row r="6714" customFormat="1" ht="16" customHeight="1" x14ac:dyDescent="0.2"/>
    <row r="6715" customFormat="1" ht="16" customHeight="1" x14ac:dyDescent="0.2"/>
    <row r="6716" customFormat="1" ht="16" customHeight="1" x14ac:dyDescent="0.2"/>
    <row r="6717" customFormat="1" ht="16" customHeight="1" x14ac:dyDescent="0.2"/>
    <row r="6718" customFormat="1" ht="16" customHeight="1" x14ac:dyDescent="0.2"/>
    <row r="6719" customFormat="1" ht="16" customHeight="1" x14ac:dyDescent="0.2"/>
    <row r="6720" customFormat="1" ht="16" customHeight="1" x14ac:dyDescent="0.2"/>
    <row r="6721" customFormat="1" ht="16" customHeight="1" x14ac:dyDescent="0.2"/>
    <row r="6722" customFormat="1" ht="16" customHeight="1" x14ac:dyDescent="0.2"/>
    <row r="6723" customFormat="1" ht="16" customHeight="1" x14ac:dyDescent="0.2"/>
    <row r="6724" customFormat="1" ht="16" customHeight="1" x14ac:dyDescent="0.2"/>
    <row r="6725" customFormat="1" ht="16" customHeight="1" x14ac:dyDescent="0.2"/>
    <row r="6726" customFormat="1" ht="16" customHeight="1" x14ac:dyDescent="0.2"/>
    <row r="6727" customFormat="1" ht="16" customHeight="1" x14ac:dyDescent="0.2"/>
    <row r="6728" customFormat="1" ht="16" customHeight="1" x14ac:dyDescent="0.2"/>
    <row r="6729" customFormat="1" ht="16" customHeight="1" x14ac:dyDescent="0.2"/>
    <row r="6730" customFormat="1" ht="16" customHeight="1" x14ac:dyDescent="0.2"/>
    <row r="6731" customFormat="1" ht="16" customHeight="1" x14ac:dyDescent="0.2"/>
    <row r="6732" customFormat="1" ht="16" customHeight="1" x14ac:dyDescent="0.2"/>
    <row r="6733" customFormat="1" ht="16" customHeight="1" x14ac:dyDescent="0.2"/>
    <row r="6734" customFormat="1" ht="16" customHeight="1" x14ac:dyDescent="0.2"/>
    <row r="6735" customFormat="1" ht="16" customHeight="1" x14ac:dyDescent="0.2"/>
    <row r="6736" customFormat="1" ht="16" customHeight="1" x14ac:dyDescent="0.2"/>
    <row r="6737" customFormat="1" ht="16" customHeight="1" x14ac:dyDescent="0.2"/>
    <row r="6738" customFormat="1" ht="16" customHeight="1" x14ac:dyDescent="0.2"/>
    <row r="6739" customFormat="1" ht="16" customHeight="1" x14ac:dyDescent="0.2"/>
    <row r="6740" customFormat="1" ht="16" customHeight="1" x14ac:dyDescent="0.2"/>
    <row r="6741" customFormat="1" ht="16" customHeight="1" x14ac:dyDescent="0.2"/>
    <row r="6742" customFormat="1" ht="16" customHeight="1" x14ac:dyDescent="0.2"/>
    <row r="6743" customFormat="1" ht="16" customHeight="1" x14ac:dyDescent="0.2"/>
    <row r="6744" customFormat="1" ht="16" customHeight="1" x14ac:dyDescent="0.2"/>
    <row r="6745" customFormat="1" ht="16" customHeight="1" x14ac:dyDescent="0.2"/>
    <row r="6746" customFormat="1" ht="16" customHeight="1" x14ac:dyDescent="0.2"/>
    <row r="6747" customFormat="1" ht="16" customHeight="1" x14ac:dyDescent="0.2"/>
    <row r="6748" customFormat="1" ht="16" customHeight="1" x14ac:dyDescent="0.2"/>
    <row r="6749" customFormat="1" ht="16" customHeight="1" x14ac:dyDescent="0.2"/>
    <row r="6750" customFormat="1" ht="16" customHeight="1" x14ac:dyDescent="0.2"/>
    <row r="6751" customFormat="1" ht="16" customHeight="1" x14ac:dyDescent="0.2"/>
    <row r="6752" customFormat="1" ht="16" customHeight="1" x14ac:dyDescent="0.2"/>
    <row r="6753" customFormat="1" ht="16" customHeight="1" x14ac:dyDescent="0.2"/>
    <row r="6754" customFormat="1" ht="16" customHeight="1" x14ac:dyDescent="0.2"/>
    <row r="6755" customFormat="1" ht="16" customHeight="1" x14ac:dyDescent="0.2"/>
    <row r="6756" customFormat="1" ht="16" customHeight="1" x14ac:dyDescent="0.2"/>
    <row r="6757" customFormat="1" ht="16" customHeight="1" x14ac:dyDescent="0.2"/>
    <row r="6758" customFormat="1" ht="16" customHeight="1" x14ac:dyDescent="0.2"/>
    <row r="6759" customFormat="1" ht="16" customHeight="1" x14ac:dyDescent="0.2"/>
    <row r="6760" customFormat="1" ht="16" customHeight="1" x14ac:dyDescent="0.2"/>
    <row r="6761" customFormat="1" ht="16" customHeight="1" x14ac:dyDescent="0.2"/>
    <row r="6762" customFormat="1" ht="16" customHeight="1" x14ac:dyDescent="0.2"/>
    <row r="6763" customFormat="1" ht="16" customHeight="1" x14ac:dyDescent="0.2"/>
    <row r="6764" customFormat="1" ht="16" customHeight="1" x14ac:dyDescent="0.2"/>
    <row r="6765" customFormat="1" ht="16" customHeight="1" x14ac:dyDescent="0.2"/>
    <row r="6766" customFormat="1" ht="16" customHeight="1" x14ac:dyDescent="0.2"/>
    <row r="6767" customFormat="1" ht="16" customHeight="1" x14ac:dyDescent="0.2"/>
    <row r="6768" customFormat="1" ht="16" customHeight="1" x14ac:dyDescent="0.2"/>
    <row r="6769" customFormat="1" ht="16" customHeight="1" x14ac:dyDescent="0.2"/>
    <row r="6770" customFormat="1" ht="16" customHeight="1" x14ac:dyDescent="0.2"/>
    <row r="6771" customFormat="1" ht="16" customHeight="1" x14ac:dyDescent="0.2"/>
    <row r="6772" customFormat="1" ht="16" customHeight="1" x14ac:dyDescent="0.2"/>
    <row r="6773" customFormat="1" ht="16" customHeight="1" x14ac:dyDescent="0.2"/>
    <row r="6774" customFormat="1" ht="16" customHeight="1" x14ac:dyDescent="0.2"/>
    <row r="6775" customFormat="1" ht="16" customHeight="1" x14ac:dyDescent="0.2"/>
    <row r="6776" customFormat="1" ht="16" customHeight="1" x14ac:dyDescent="0.2"/>
    <row r="6777" customFormat="1" ht="16" customHeight="1" x14ac:dyDescent="0.2"/>
    <row r="6778" customFormat="1" ht="16" customHeight="1" x14ac:dyDescent="0.2"/>
    <row r="6779" customFormat="1" ht="16" customHeight="1" x14ac:dyDescent="0.2"/>
    <row r="6780" customFormat="1" ht="16" customHeight="1" x14ac:dyDescent="0.2"/>
    <row r="6781" customFormat="1" ht="16" customHeight="1" x14ac:dyDescent="0.2"/>
    <row r="6782" customFormat="1" ht="16" customHeight="1" x14ac:dyDescent="0.2"/>
    <row r="6783" customFormat="1" ht="16" customHeight="1" x14ac:dyDescent="0.2"/>
    <row r="6784" customFormat="1" ht="16" customHeight="1" x14ac:dyDescent="0.2"/>
    <row r="6785" customFormat="1" ht="16" customHeight="1" x14ac:dyDescent="0.2"/>
    <row r="6786" customFormat="1" ht="16" customHeight="1" x14ac:dyDescent="0.2"/>
    <row r="6787" customFormat="1" ht="16" customHeight="1" x14ac:dyDescent="0.2"/>
    <row r="6788" customFormat="1" ht="16" customHeight="1" x14ac:dyDescent="0.2"/>
    <row r="6789" customFormat="1" ht="16" customHeight="1" x14ac:dyDescent="0.2"/>
    <row r="6790" customFormat="1" ht="16" customHeight="1" x14ac:dyDescent="0.2"/>
    <row r="6791" customFormat="1" ht="16" customHeight="1" x14ac:dyDescent="0.2"/>
    <row r="6792" customFormat="1" ht="16" customHeight="1" x14ac:dyDescent="0.2"/>
    <row r="6793" customFormat="1" ht="16" customHeight="1" x14ac:dyDescent="0.2"/>
    <row r="6794" customFormat="1" ht="16" customHeight="1" x14ac:dyDescent="0.2"/>
    <row r="6795" customFormat="1" ht="16" customHeight="1" x14ac:dyDescent="0.2"/>
    <row r="6796" customFormat="1" ht="16" customHeight="1" x14ac:dyDescent="0.2"/>
    <row r="6797" customFormat="1" ht="16" customHeight="1" x14ac:dyDescent="0.2"/>
    <row r="6798" customFormat="1" ht="16" customHeight="1" x14ac:dyDescent="0.2"/>
    <row r="6799" customFormat="1" ht="16" customHeight="1" x14ac:dyDescent="0.2"/>
    <row r="6800" customFormat="1" ht="16" customHeight="1" x14ac:dyDescent="0.2"/>
    <row r="6801" customFormat="1" ht="16" customHeight="1" x14ac:dyDescent="0.2"/>
    <row r="6802" customFormat="1" ht="16" customHeight="1" x14ac:dyDescent="0.2"/>
    <row r="6803" customFormat="1" ht="16" customHeight="1" x14ac:dyDescent="0.2"/>
    <row r="6804" customFormat="1" ht="16" customHeight="1" x14ac:dyDescent="0.2"/>
    <row r="6805" customFormat="1" ht="16" customHeight="1" x14ac:dyDescent="0.2"/>
    <row r="6806" customFormat="1" ht="16" customHeight="1" x14ac:dyDescent="0.2"/>
    <row r="6807" customFormat="1" ht="16" customHeight="1" x14ac:dyDescent="0.2"/>
    <row r="6808" customFormat="1" ht="16" customHeight="1" x14ac:dyDescent="0.2"/>
    <row r="6809" customFormat="1" ht="16" customHeight="1" x14ac:dyDescent="0.2"/>
    <row r="6810" customFormat="1" ht="16" customHeight="1" x14ac:dyDescent="0.2"/>
    <row r="6811" customFormat="1" ht="16" customHeight="1" x14ac:dyDescent="0.2"/>
    <row r="6812" customFormat="1" ht="16" customHeight="1" x14ac:dyDescent="0.2"/>
    <row r="6813" customFormat="1" ht="16" customHeight="1" x14ac:dyDescent="0.2"/>
    <row r="6814" customFormat="1" ht="16" customHeight="1" x14ac:dyDescent="0.2"/>
    <row r="6815" customFormat="1" ht="16" customHeight="1" x14ac:dyDescent="0.2"/>
    <row r="6816" customFormat="1" ht="16" customHeight="1" x14ac:dyDescent="0.2"/>
    <row r="6817" customFormat="1" ht="16" customHeight="1" x14ac:dyDescent="0.2"/>
    <row r="6818" customFormat="1" ht="16" customHeight="1" x14ac:dyDescent="0.2"/>
    <row r="6819" customFormat="1" ht="16" customHeight="1" x14ac:dyDescent="0.2"/>
    <row r="6820" customFormat="1" ht="16" customHeight="1" x14ac:dyDescent="0.2"/>
    <row r="6821" customFormat="1" ht="16" customHeight="1" x14ac:dyDescent="0.2"/>
    <row r="6822" customFormat="1" ht="16" customHeight="1" x14ac:dyDescent="0.2"/>
    <row r="6823" customFormat="1" ht="16" customHeight="1" x14ac:dyDescent="0.2"/>
    <row r="6824" customFormat="1" ht="16" customHeight="1" x14ac:dyDescent="0.2"/>
    <row r="6825" customFormat="1" ht="16" customHeight="1" x14ac:dyDescent="0.2"/>
    <row r="6826" customFormat="1" ht="16" customHeight="1" x14ac:dyDescent="0.2"/>
    <row r="6827" customFormat="1" ht="16" customHeight="1" x14ac:dyDescent="0.2"/>
    <row r="6828" customFormat="1" ht="16" customHeight="1" x14ac:dyDescent="0.2"/>
    <row r="6829" customFormat="1" ht="16" customHeight="1" x14ac:dyDescent="0.2"/>
    <row r="6830" customFormat="1" ht="16" customHeight="1" x14ac:dyDescent="0.2"/>
    <row r="6831" customFormat="1" ht="16" customHeight="1" x14ac:dyDescent="0.2"/>
    <row r="6832" customFormat="1" ht="16" customHeight="1" x14ac:dyDescent="0.2"/>
    <row r="6833" customFormat="1" ht="16" customHeight="1" x14ac:dyDescent="0.2"/>
    <row r="6834" customFormat="1" ht="16" customHeight="1" x14ac:dyDescent="0.2"/>
    <row r="6835" customFormat="1" ht="16" customHeight="1" x14ac:dyDescent="0.2"/>
    <row r="6836" customFormat="1" ht="16" customHeight="1" x14ac:dyDescent="0.2"/>
    <row r="6837" customFormat="1" ht="16" customHeight="1" x14ac:dyDescent="0.2"/>
    <row r="6838" customFormat="1" ht="16" customHeight="1" x14ac:dyDescent="0.2"/>
    <row r="6839" customFormat="1" ht="16" customHeight="1" x14ac:dyDescent="0.2"/>
    <row r="6840" customFormat="1" ht="16" customHeight="1" x14ac:dyDescent="0.2"/>
    <row r="6841" customFormat="1" ht="16" customHeight="1" x14ac:dyDescent="0.2"/>
    <row r="6842" customFormat="1" ht="16" customHeight="1" x14ac:dyDescent="0.2"/>
    <row r="6843" customFormat="1" ht="16" customHeight="1" x14ac:dyDescent="0.2"/>
    <row r="6844" customFormat="1" ht="16" customHeight="1" x14ac:dyDescent="0.2"/>
    <row r="6845" customFormat="1" ht="16" customHeight="1" x14ac:dyDescent="0.2"/>
    <row r="6846" customFormat="1" ht="16" customHeight="1" x14ac:dyDescent="0.2"/>
    <row r="6847" customFormat="1" ht="16" customHeight="1" x14ac:dyDescent="0.2"/>
    <row r="6848" customFormat="1" ht="16" customHeight="1" x14ac:dyDescent="0.2"/>
    <row r="6849" customFormat="1" ht="16" customHeight="1" x14ac:dyDescent="0.2"/>
    <row r="6850" customFormat="1" ht="16" customHeight="1" x14ac:dyDescent="0.2"/>
    <row r="6851" customFormat="1" ht="16" customHeight="1" x14ac:dyDescent="0.2"/>
    <row r="6852" customFormat="1" ht="16" customHeight="1" x14ac:dyDescent="0.2"/>
    <row r="6853" customFormat="1" ht="16" customHeight="1" x14ac:dyDescent="0.2"/>
    <row r="6854" customFormat="1" ht="16" customHeight="1" x14ac:dyDescent="0.2"/>
    <row r="6855" customFormat="1" ht="16" customHeight="1" x14ac:dyDescent="0.2"/>
    <row r="6856" customFormat="1" ht="16" customHeight="1" x14ac:dyDescent="0.2"/>
    <row r="6857" customFormat="1" ht="16" customHeight="1" x14ac:dyDescent="0.2"/>
    <row r="6858" customFormat="1" ht="16" customHeight="1" x14ac:dyDescent="0.2"/>
    <row r="6859" customFormat="1" ht="16" customHeight="1" x14ac:dyDescent="0.2"/>
    <row r="6860" customFormat="1" ht="16" customHeight="1" x14ac:dyDescent="0.2"/>
    <row r="6861" customFormat="1" ht="16" customHeight="1" x14ac:dyDescent="0.2"/>
    <row r="6862" customFormat="1" ht="16" customHeight="1" x14ac:dyDescent="0.2"/>
    <row r="6863" customFormat="1" ht="16" customHeight="1" x14ac:dyDescent="0.2"/>
    <row r="6864" customFormat="1" ht="16" customHeight="1" x14ac:dyDescent="0.2"/>
    <row r="6865" customFormat="1" ht="16" customHeight="1" x14ac:dyDescent="0.2"/>
    <row r="6866" customFormat="1" ht="16" customHeight="1" x14ac:dyDescent="0.2"/>
    <row r="6867" customFormat="1" ht="16" customHeight="1" x14ac:dyDescent="0.2"/>
    <row r="6868" customFormat="1" ht="16" customHeight="1" x14ac:dyDescent="0.2"/>
    <row r="6869" customFormat="1" ht="16" customHeight="1" x14ac:dyDescent="0.2"/>
    <row r="6870" customFormat="1" ht="16" customHeight="1" x14ac:dyDescent="0.2"/>
    <row r="6871" customFormat="1" ht="16" customHeight="1" x14ac:dyDescent="0.2"/>
    <row r="6872" customFormat="1" ht="16" customHeight="1" x14ac:dyDescent="0.2"/>
    <row r="6873" customFormat="1" ht="16" customHeight="1" x14ac:dyDescent="0.2"/>
    <row r="6874" customFormat="1" ht="16" customHeight="1" x14ac:dyDescent="0.2"/>
    <row r="6875" customFormat="1" ht="16" customHeight="1" x14ac:dyDescent="0.2"/>
    <row r="6876" customFormat="1" ht="16" customHeight="1" x14ac:dyDescent="0.2"/>
    <row r="6877" customFormat="1" ht="16" customHeight="1" x14ac:dyDescent="0.2"/>
    <row r="6878" customFormat="1" ht="16" customHeight="1" x14ac:dyDescent="0.2"/>
    <row r="6879" customFormat="1" ht="16" customHeight="1" x14ac:dyDescent="0.2"/>
    <row r="6880" customFormat="1" ht="16" customHeight="1" x14ac:dyDescent="0.2"/>
    <row r="6881" customFormat="1" ht="16" customHeight="1" x14ac:dyDescent="0.2"/>
    <row r="6882" customFormat="1" ht="16" customHeight="1" x14ac:dyDescent="0.2"/>
    <row r="6883" customFormat="1" ht="16" customHeight="1" x14ac:dyDescent="0.2"/>
    <row r="6884" customFormat="1" ht="16" customHeight="1" x14ac:dyDescent="0.2"/>
    <row r="6885" customFormat="1" ht="16" customHeight="1" x14ac:dyDescent="0.2"/>
    <row r="6886" customFormat="1" ht="16" customHeight="1" x14ac:dyDescent="0.2"/>
    <row r="6887" customFormat="1" ht="16" customHeight="1" x14ac:dyDescent="0.2"/>
    <row r="6888" customFormat="1" ht="16" customHeight="1" x14ac:dyDescent="0.2"/>
    <row r="6889" customFormat="1" ht="16" customHeight="1" x14ac:dyDescent="0.2"/>
    <row r="6890" customFormat="1" ht="16" customHeight="1" x14ac:dyDescent="0.2"/>
    <row r="6891" customFormat="1" ht="16" customHeight="1" x14ac:dyDescent="0.2"/>
    <row r="6892" customFormat="1" ht="16" customHeight="1" x14ac:dyDescent="0.2"/>
    <row r="6893" customFormat="1" ht="16" customHeight="1" x14ac:dyDescent="0.2"/>
    <row r="6894" customFormat="1" ht="16" customHeight="1" x14ac:dyDescent="0.2"/>
    <row r="6895" customFormat="1" ht="16" customHeight="1" x14ac:dyDescent="0.2"/>
    <row r="6896" customFormat="1" ht="16" customHeight="1" x14ac:dyDescent="0.2"/>
    <row r="6897" customFormat="1" ht="16" customHeight="1" x14ac:dyDescent="0.2"/>
    <row r="6898" customFormat="1" ht="16" customHeight="1" x14ac:dyDescent="0.2"/>
    <row r="6899" customFormat="1" ht="16" customHeight="1" x14ac:dyDescent="0.2"/>
    <row r="6900" customFormat="1" ht="16" customHeight="1" x14ac:dyDescent="0.2"/>
    <row r="6901" customFormat="1" ht="16" customHeight="1" x14ac:dyDescent="0.2"/>
    <row r="6902" customFormat="1" ht="16" customHeight="1" x14ac:dyDescent="0.2"/>
    <row r="6903" customFormat="1" ht="16" customHeight="1" x14ac:dyDescent="0.2"/>
    <row r="6904" customFormat="1" ht="16" customHeight="1" x14ac:dyDescent="0.2"/>
    <row r="6905" customFormat="1" ht="16" customHeight="1" x14ac:dyDescent="0.2"/>
    <row r="6906" customFormat="1" ht="16" customHeight="1" x14ac:dyDescent="0.2"/>
    <row r="6907" customFormat="1" ht="16" customHeight="1" x14ac:dyDescent="0.2"/>
    <row r="6908" customFormat="1" ht="16" customHeight="1" x14ac:dyDescent="0.2"/>
    <row r="6909" customFormat="1" ht="16" customHeight="1" x14ac:dyDescent="0.2"/>
    <row r="6910" customFormat="1" ht="16" customHeight="1" x14ac:dyDescent="0.2"/>
    <row r="6911" customFormat="1" ht="16" customHeight="1" x14ac:dyDescent="0.2"/>
    <row r="6912" customFormat="1" ht="16" customHeight="1" x14ac:dyDescent="0.2"/>
    <row r="6913" customFormat="1" ht="16" customHeight="1" x14ac:dyDescent="0.2"/>
    <row r="6914" customFormat="1" ht="16" customHeight="1" x14ac:dyDescent="0.2"/>
    <row r="6915" customFormat="1" ht="16" customHeight="1" x14ac:dyDescent="0.2"/>
    <row r="6916" customFormat="1" ht="16" customHeight="1" x14ac:dyDescent="0.2"/>
    <row r="6917" customFormat="1" ht="16" customHeight="1" x14ac:dyDescent="0.2"/>
    <row r="6918" customFormat="1" ht="16" customHeight="1" x14ac:dyDescent="0.2"/>
    <row r="6919" customFormat="1" ht="16" customHeight="1" x14ac:dyDescent="0.2"/>
    <row r="6920" customFormat="1" ht="16" customHeight="1" x14ac:dyDescent="0.2"/>
    <row r="6921" customFormat="1" ht="16" customHeight="1" x14ac:dyDescent="0.2"/>
    <row r="6922" customFormat="1" ht="16" customHeight="1" x14ac:dyDescent="0.2"/>
    <row r="6923" customFormat="1" ht="16" customHeight="1" x14ac:dyDescent="0.2"/>
    <row r="6924" customFormat="1" ht="16" customHeight="1" x14ac:dyDescent="0.2"/>
    <row r="6925" customFormat="1" ht="16" customHeight="1" x14ac:dyDescent="0.2"/>
    <row r="6926" customFormat="1" ht="16" customHeight="1" x14ac:dyDescent="0.2"/>
    <row r="6927" customFormat="1" ht="16" customHeight="1" x14ac:dyDescent="0.2"/>
    <row r="6928" customFormat="1" ht="16" customHeight="1" x14ac:dyDescent="0.2"/>
    <row r="6929" customFormat="1" ht="16" customHeight="1" x14ac:dyDescent="0.2"/>
    <row r="6930" customFormat="1" ht="16" customHeight="1" x14ac:dyDescent="0.2"/>
    <row r="6931" customFormat="1" ht="16" customHeight="1" x14ac:dyDescent="0.2"/>
    <row r="6932" customFormat="1" ht="16" customHeight="1" x14ac:dyDescent="0.2"/>
    <row r="6933" customFormat="1" ht="16" customHeight="1" x14ac:dyDescent="0.2"/>
    <row r="6934" customFormat="1" ht="16" customHeight="1" x14ac:dyDescent="0.2"/>
    <row r="6935" customFormat="1" ht="16" customHeight="1" x14ac:dyDescent="0.2"/>
    <row r="6936" customFormat="1" ht="16" customHeight="1" x14ac:dyDescent="0.2"/>
    <row r="6937" customFormat="1" ht="16" customHeight="1" x14ac:dyDescent="0.2"/>
    <row r="6938" customFormat="1" ht="16" customHeight="1" x14ac:dyDescent="0.2"/>
    <row r="6939" customFormat="1" ht="16" customHeight="1" x14ac:dyDescent="0.2"/>
    <row r="6940" customFormat="1" ht="16" customHeight="1" x14ac:dyDescent="0.2"/>
    <row r="6941" customFormat="1" ht="16" customHeight="1" x14ac:dyDescent="0.2"/>
    <row r="6942" customFormat="1" ht="16" customHeight="1" x14ac:dyDescent="0.2"/>
    <row r="6943" customFormat="1" ht="16" customHeight="1" x14ac:dyDescent="0.2"/>
    <row r="6944" customFormat="1" ht="16" customHeight="1" x14ac:dyDescent="0.2"/>
    <row r="6945" customFormat="1" ht="16" customHeight="1" x14ac:dyDescent="0.2"/>
    <row r="6946" customFormat="1" ht="16" customHeight="1" x14ac:dyDescent="0.2"/>
    <row r="6947" customFormat="1" ht="16" customHeight="1" x14ac:dyDescent="0.2"/>
    <row r="6948" customFormat="1" ht="16" customHeight="1" x14ac:dyDescent="0.2"/>
    <row r="6949" customFormat="1" ht="16" customHeight="1" x14ac:dyDescent="0.2"/>
    <row r="6950" customFormat="1" ht="16" customHeight="1" x14ac:dyDescent="0.2"/>
    <row r="6951" customFormat="1" ht="16" customHeight="1" x14ac:dyDescent="0.2"/>
    <row r="6952" customFormat="1" ht="16" customHeight="1" x14ac:dyDescent="0.2"/>
    <row r="6953" customFormat="1" ht="16" customHeight="1" x14ac:dyDescent="0.2"/>
    <row r="6954" customFormat="1" ht="16" customHeight="1" x14ac:dyDescent="0.2"/>
    <row r="6955" customFormat="1" ht="16" customHeight="1" x14ac:dyDescent="0.2"/>
    <row r="6956" customFormat="1" ht="16" customHeight="1" x14ac:dyDescent="0.2"/>
    <row r="6957" customFormat="1" ht="16" customHeight="1" x14ac:dyDescent="0.2"/>
    <row r="6958" customFormat="1" ht="16" customHeight="1" x14ac:dyDescent="0.2"/>
    <row r="6959" customFormat="1" ht="16" customHeight="1" x14ac:dyDescent="0.2"/>
    <row r="6960" customFormat="1" ht="16" customHeight="1" x14ac:dyDescent="0.2"/>
    <row r="6961" customFormat="1" ht="16" customHeight="1" x14ac:dyDescent="0.2"/>
    <row r="6962" customFormat="1" ht="16" customHeight="1" x14ac:dyDescent="0.2"/>
    <row r="6963" customFormat="1" ht="16" customHeight="1" x14ac:dyDescent="0.2"/>
    <row r="6964" customFormat="1" ht="16" customHeight="1" x14ac:dyDescent="0.2"/>
    <row r="6965" customFormat="1" ht="16" customHeight="1" x14ac:dyDescent="0.2"/>
    <row r="6966" customFormat="1" ht="16" customHeight="1" x14ac:dyDescent="0.2"/>
    <row r="6967" customFormat="1" ht="16" customHeight="1" x14ac:dyDescent="0.2"/>
    <row r="6968" customFormat="1" ht="16" customHeight="1" x14ac:dyDescent="0.2"/>
    <row r="6969" customFormat="1" ht="16" customHeight="1" x14ac:dyDescent="0.2"/>
    <row r="6970" customFormat="1" ht="16" customHeight="1" x14ac:dyDescent="0.2"/>
    <row r="6971" customFormat="1" ht="16" customHeight="1" x14ac:dyDescent="0.2"/>
    <row r="6972" customFormat="1" ht="16" customHeight="1" x14ac:dyDescent="0.2"/>
    <row r="6973" customFormat="1" ht="16" customHeight="1" x14ac:dyDescent="0.2"/>
    <row r="6974" customFormat="1" ht="16" customHeight="1" x14ac:dyDescent="0.2"/>
    <row r="6975" customFormat="1" ht="16" customHeight="1" x14ac:dyDescent="0.2"/>
    <row r="6976" customFormat="1" ht="16" customHeight="1" x14ac:dyDescent="0.2"/>
    <row r="6977" customFormat="1" ht="16" customHeight="1" x14ac:dyDescent="0.2"/>
    <row r="6978" customFormat="1" ht="16" customHeight="1" x14ac:dyDescent="0.2"/>
    <row r="6979" customFormat="1" ht="16" customHeight="1" x14ac:dyDescent="0.2"/>
    <row r="6980" customFormat="1" ht="16" customHeight="1" x14ac:dyDescent="0.2"/>
    <row r="6981" customFormat="1" ht="16" customHeight="1" x14ac:dyDescent="0.2"/>
    <row r="6982" customFormat="1" ht="16" customHeight="1" x14ac:dyDescent="0.2"/>
    <row r="6983" customFormat="1" ht="16" customHeight="1" x14ac:dyDescent="0.2"/>
    <row r="6984" customFormat="1" ht="16" customHeight="1" x14ac:dyDescent="0.2"/>
    <row r="6985" customFormat="1" ht="16" customHeight="1" x14ac:dyDescent="0.2"/>
    <row r="6986" customFormat="1" ht="16" customHeight="1" x14ac:dyDescent="0.2"/>
    <row r="6987" customFormat="1" ht="16" customHeight="1" x14ac:dyDescent="0.2"/>
    <row r="6988" customFormat="1" ht="16" customHeight="1" x14ac:dyDescent="0.2"/>
    <row r="6989" customFormat="1" ht="16" customHeight="1" x14ac:dyDescent="0.2"/>
    <row r="6990" customFormat="1" ht="16" customHeight="1" x14ac:dyDescent="0.2"/>
    <row r="6991" customFormat="1" ht="16" customHeight="1" x14ac:dyDescent="0.2"/>
    <row r="6992" customFormat="1" ht="16" customHeight="1" x14ac:dyDescent="0.2"/>
    <row r="6993" customFormat="1" ht="16" customHeight="1" x14ac:dyDescent="0.2"/>
    <row r="6994" customFormat="1" ht="16" customHeight="1" x14ac:dyDescent="0.2"/>
    <row r="6995" customFormat="1" ht="16" customHeight="1" x14ac:dyDescent="0.2"/>
    <row r="6996" customFormat="1" ht="16" customHeight="1" x14ac:dyDescent="0.2"/>
    <row r="6997" customFormat="1" ht="16" customHeight="1" x14ac:dyDescent="0.2"/>
    <row r="6998" customFormat="1" ht="16" customHeight="1" x14ac:dyDescent="0.2"/>
    <row r="6999" customFormat="1" ht="16" customHeight="1" x14ac:dyDescent="0.2"/>
    <row r="7000" customFormat="1" ht="16" customHeight="1" x14ac:dyDescent="0.2"/>
    <row r="7001" customFormat="1" ht="16" customHeight="1" x14ac:dyDescent="0.2"/>
    <row r="7002" customFormat="1" ht="16" customHeight="1" x14ac:dyDescent="0.2"/>
    <row r="7003" customFormat="1" ht="16" customHeight="1" x14ac:dyDescent="0.2"/>
    <row r="7004" customFormat="1" ht="16" customHeight="1" x14ac:dyDescent="0.2"/>
    <row r="7005" customFormat="1" ht="16" customHeight="1" x14ac:dyDescent="0.2"/>
    <row r="7006" customFormat="1" ht="16" customHeight="1" x14ac:dyDescent="0.2"/>
    <row r="7007" customFormat="1" ht="16" customHeight="1" x14ac:dyDescent="0.2"/>
    <row r="7008" customFormat="1" ht="16" customHeight="1" x14ac:dyDescent="0.2"/>
    <row r="7009" customFormat="1" ht="16" customHeight="1" x14ac:dyDescent="0.2"/>
    <row r="7010" customFormat="1" ht="16" customHeight="1" x14ac:dyDescent="0.2"/>
    <row r="7011" customFormat="1" ht="16" customHeight="1" x14ac:dyDescent="0.2"/>
    <row r="7012" customFormat="1" ht="16" customHeight="1" x14ac:dyDescent="0.2"/>
    <row r="7013" customFormat="1" ht="16" customHeight="1" x14ac:dyDescent="0.2"/>
    <row r="7014" customFormat="1" ht="16" customHeight="1" x14ac:dyDescent="0.2"/>
    <row r="7015" customFormat="1" ht="16" customHeight="1" x14ac:dyDescent="0.2"/>
    <row r="7016" customFormat="1" ht="16" customHeight="1" x14ac:dyDescent="0.2"/>
    <row r="7017" customFormat="1" ht="16" customHeight="1" x14ac:dyDescent="0.2"/>
    <row r="7018" customFormat="1" ht="16" customHeight="1" x14ac:dyDescent="0.2"/>
    <row r="7019" customFormat="1" ht="16" customHeight="1" x14ac:dyDescent="0.2"/>
    <row r="7020" customFormat="1" ht="16" customHeight="1" x14ac:dyDescent="0.2"/>
    <row r="7021" customFormat="1" ht="16" customHeight="1" x14ac:dyDescent="0.2"/>
    <row r="7022" customFormat="1" ht="16" customHeight="1" x14ac:dyDescent="0.2"/>
    <row r="7023" customFormat="1" ht="16" customHeight="1" x14ac:dyDescent="0.2"/>
    <row r="7024" customFormat="1" ht="16" customHeight="1" x14ac:dyDescent="0.2"/>
    <row r="7025" customFormat="1" ht="16" customHeight="1" x14ac:dyDescent="0.2"/>
    <row r="7026" customFormat="1" ht="16" customHeight="1" x14ac:dyDescent="0.2"/>
    <row r="7027" customFormat="1" ht="16" customHeight="1" x14ac:dyDescent="0.2"/>
    <row r="7028" customFormat="1" ht="16" customHeight="1" x14ac:dyDescent="0.2"/>
    <row r="7029" customFormat="1" ht="16" customHeight="1" x14ac:dyDescent="0.2"/>
    <row r="7030" customFormat="1" ht="16" customHeight="1" x14ac:dyDescent="0.2"/>
    <row r="7031" customFormat="1" ht="16" customHeight="1" x14ac:dyDescent="0.2"/>
    <row r="7032" customFormat="1" ht="16" customHeight="1" x14ac:dyDescent="0.2"/>
    <row r="7033" customFormat="1" ht="16" customHeight="1" x14ac:dyDescent="0.2"/>
    <row r="7034" customFormat="1" ht="16" customHeight="1" x14ac:dyDescent="0.2"/>
    <row r="7035" customFormat="1" ht="16" customHeight="1" x14ac:dyDescent="0.2"/>
    <row r="7036" customFormat="1" ht="16" customHeight="1" x14ac:dyDescent="0.2"/>
    <row r="7037" customFormat="1" ht="16" customHeight="1" x14ac:dyDescent="0.2"/>
    <row r="7038" customFormat="1" ht="16" customHeight="1" x14ac:dyDescent="0.2"/>
    <row r="7039" customFormat="1" ht="16" customHeight="1" x14ac:dyDescent="0.2"/>
    <row r="7040" customFormat="1" ht="16" customHeight="1" x14ac:dyDescent="0.2"/>
    <row r="7041" customFormat="1" ht="16" customHeight="1" x14ac:dyDescent="0.2"/>
    <row r="7042" customFormat="1" ht="16" customHeight="1" x14ac:dyDescent="0.2"/>
    <row r="7043" customFormat="1" ht="16" customHeight="1" x14ac:dyDescent="0.2"/>
    <row r="7044" customFormat="1" ht="16" customHeight="1" x14ac:dyDescent="0.2"/>
    <row r="7045" customFormat="1" ht="16" customHeight="1" x14ac:dyDescent="0.2"/>
    <row r="7046" customFormat="1" ht="16" customHeight="1" x14ac:dyDescent="0.2"/>
    <row r="7047" customFormat="1" ht="16" customHeight="1" x14ac:dyDescent="0.2"/>
    <row r="7048" customFormat="1" ht="16" customHeight="1" x14ac:dyDescent="0.2"/>
    <row r="7049" customFormat="1" ht="16" customHeight="1" x14ac:dyDescent="0.2"/>
    <row r="7050" customFormat="1" ht="16" customHeight="1" x14ac:dyDescent="0.2"/>
    <row r="7051" customFormat="1" ht="16" customHeight="1" x14ac:dyDescent="0.2"/>
    <row r="7052" customFormat="1" ht="16" customHeight="1" x14ac:dyDescent="0.2"/>
    <row r="7053" customFormat="1" ht="16" customHeight="1" x14ac:dyDescent="0.2"/>
    <row r="7054" customFormat="1" ht="16" customHeight="1" x14ac:dyDescent="0.2"/>
    <row r="7055" customFormat="1" ht="16" customHeight="1" x14ac:dyDescent="0.2"/>
    <row r="7056" customFormat="1" ht="16" customHeight="1" x14ac:dyDescent="0.2"/>
    <row r="7057" customFormat="1" ht="16" customHeight="1" x14ac:dyDescent="0.2"/>
    <row r="7058" customFormat="1" ht="16" customHeight="1" x14ac:dyDescent="0.2"/>
    <row r="7059" customFormat="1" ht="16" customHeight="1" x14ac:dyDescent="0.2"/>
    <row r="7060" customFormat="1" ht="16" customHeight="1" x14ac:dyDescent="0.2"/>
    <row r="7061" customFormat="1" ht="16" customHeight="1" x14ac:dyDescent="0.2"/>
    <row r="7062" customFormat="1" ht="16" customHeight="1" x14ac:dyDescent="0.2"/>
    <row r="7063" customFormat="1" ht="16" customHeight="1" x14ac:dyDescent="0.2"/>
    <row r="7064" customFormat="1" ht="16" customHeight="1" x14ac:dyDescent="0.2"/>
    <row r="7065" customFormat="1" ht="16" customHeight="1" x14ac:dyDescent="0.2"/>
    <row r="7066" customFormat="1" ht="16" customHeight="1" x14ac:dyDescent="0.2"/>
    <row r="7067" customFormat="1" ht="16" customHeight="1" x14ac:dyDescent="0.2"/>
    <row r="7068" customFormat="1" ht="16" customHeight="1" x14ac:dyDescent="0.2"/>
    <row r="7069" customFormat="1" ht="16" customHeight="1" x14ac:dyDescent="0.2"/>
    <row r="7070" customFormat="1" ht="16" customHeight="1" x14ac:dyDescent="0.2"/>
    <row r="7071" customFormat="1" ht="16" customHeight="1" x14ac:dyDescent="0.2"/>
    <row r="7072" customFormat="1" ht="16" customHeight="1" x14ac:dyDescent="0.2"/>
    <row r="7073" customFormat="1" ht="16" customHeight="1" x14ac:dyDescent="0.2"/>
    <row r="7074" customFormat="1" ht="16" customHeight="1" x14ac:dyDescent="0.2"/>
    <row r="7075" customFormat="1" ht="16" customHeight="1" x14ac:dyDescent="0.2"/>
    <row r="7076" customFormat="1" ht="16" customHeight="1" x14ac:dyDescent="0.2"/>
    <row r="7077" customFormat="1" ht="16" customHeight="1" x14ac:dyDescent="0.2"/>
    <row r="7078" customFormat="1" ht="16" customHeight="1" x14ac:dyDescent="0.2"/>
    <row r="7079" customFormat="1" ht="16" customHeight="1" x14ac:dyDescent="0.2"/>
    <row r="7080" customFormat="1" ht="16" customHeight="1" x14ac:dyDescent="0.2"/>
    <row r="7081" customFormat="1" ht="16" customHeight="1" x14ac:dyDescent="0.2"/>
    <row r="7082" customFormat="1" ht="16" customHeight="1" x14ac:dyDescent="0.2"/>
    <row r="7083" customFormat="1" ht="16" customHeight="1" x14ac:dyDescent="0.2"/>
    <row r="7084" customFormat="1" ht="16" customHeight="1" x14ac:dyDescent="0.2"/>
    <row r="7085" customFormat="1" ht="16" customHeight="1" x14ac:dyDescent="0.2"/>
    <row r="7086" customFormat="1" ht="16" customHeight="1" x14ac:dyDescent="0.2"/>
    <row r="7087" customFormat="1" ht="16" customHeight="1" x14ac:dyDescent="0.2"/>
    <row r="7088" customFormat="1" ht="16" customHeight="1" x14ac:dyDescent="0.2"/>
    <row r="7089" customFormat="1" ht="16" customHeight="1" x14ac:dyDescent="0.2"/>
    <row r="7090" customFormat="1" ht="16" customHeight="1" x14ac:dyDescent="0.2"/>
    <row r="7091" customFormat="1" ht="16" customHeight="1" x14ac:dyDescent="0.2"/>
    <row r="7092" customFormat="1" ht="16" customHeight="1" x14ac:dyDescent="0.2"/>
    <row r="7093" customFormat="1" ht="16" customHeight="1" x14ac:dyDescent="0.2"/>
    <row r="7094" customFormat="1" ht="16" customHeight="1" x14ac:dyDescent="0.2"/>
    <row r="7095" customFormat="1" ht="16" customHeight="1" x14ac:dyDescent="0.2"/>
    <row r="7096" customFormat="1" ht="16" customHeight="1" x14ac:dyDescent="0.2"/>
    <row r="7097" customFormat="1" ht="16" customHeight="1" x14ac:dyDescent="0.2"/>
    <row r="7098" customFormat="1" ht="16" customHeight="1" x14ac:dyDescent="0.2"/>
    <row r="7099" customFormat="1" ht="16" customHeight="1" x14ac:dyDescent="0.2"/>
    <row r="7100" customFormat="1" ht="16" customHeight="1" x14ac:dyDescent="0.2"/>
    <row r="7101" customFormat="1" ht="16" customHeight="1" x14ac:dyDescent="0.2"/>
    <row r="7102" customFormat="1" ht="16" customHeight="1" x14ac:dyDescent="0.2"/>
    <row r="7103" customFormat="1" ht="16" customHeight="1" x14ac:dyDescent="0.2"/>
    <row r="7104" customFormat="1" ht="16" customHeight="1" x14ac:dyDescent="0.2"/>
    <row r="7105" customFormat="1" ht="16" customHeight="1" x14ac:dyDescent="0.2"/>
    <row r="7106" customFormat="1" ht="16" customHeight="1" x14ac:dyDescent="0.2"/>
    <row r="7107" customFormat="1" ht="16" customHeight="1" x14ac:dyDescent="0.2"/>
    <row r="7108" customFormat="1" ht="16" customHeight="1" x14ac:dyDescent="0.2"/>
    <row r="7109" customFormat="1" ht="16" customHeight="1" x14ac:dyDescent="0.2"/>
    <row r="7110" customFormat="1" ht="16" customHeight="1" x14ac:dyDescent="0.2"/>
    <row r="7111" customFormat="1" ht="16" customHeight="1" x14ac:dyDescent="0.2"/>
    <row r="7112" customFormat="1" ht="16" customHeight="1" x14ac:dyDescent="0.2"/>
    <row r="7113" customFormat="1" ht="16" customHeight="1" x14ac:dyDescent="0.2"/>
    <row r="7114" customFormat="1" ht="16" customHeight="1" x14ac:dyDescent="0.2"/>
    <row r="7115" customFormat="1" ht="16" customHeight="1" x14ac:dyDescent="0.2"/>
    <row r="7116" customFormat="1" ht="16" customHeight="1" x14ac:dyDescent="0.2"/>
    <row r="7117" customFormat="1" ht="16" customHeight="1" x14ac:dyDescent="0.2"/>
    <row r="7118" customFormat="1" ht="16" customHeight="1" x14ac:dyDescent="0.2"/>
    <row r="7119" customFormat="1" ht="16" customHeight="1" x14ac:dyDescent="0.2"/>
    <row r="7120" customFormat="1" ht="16" customHeight="1" x14ac:dyDescent="0.2"/>
    <row r="7121" customFormat="1" ht="16" customHeight="1" x14ac:dyDescent="0.2"/>
    <row r="7122" customFormat="1" ht="16" customHeight="1" x14ac:dyDescent="0.2"/>
    <row r="7123" customFormat="1" ht="16" customHeight="1" x14ac:dyDescent="0.2"/>
    <row r="7124" customFormat="1" ht="16" customHeight="1" x14ac:dyDescent="0.2"/>
    <row r="7125" customFormat="1" ht="16" customHeight="1" x14ac:dyDescent="0.2"/>
    <row r="7126" customFormat="1" ht="16" customHeight="1" x14ac:dyDescent="0.2"/>
    <row r="7127" customFormat="1" ht="16" customHeight="1" x14ac:dyDescent="0.2"/>
    <row r="7128" customFormat="1" ht="16" customHeight="1" x14ac:dyDescent="0.2"/>
    <row r="7129" customFormat="1" ht="16" customHeight="1" x14ac:dyDescent="0.2"/>
    <row r="7130" customFormat="1" ht="16" customHeight="1" x14ac:dyDescent="0.2"/>
    <row r="7131" customFormat="1" ht="16" customHeight="1" x14ac:dyDescent="0.2"/>
    <row r="7132" customFormat="1" ht="16" customHeight="1" x14ac:dyDescent="0.2"/>
    <row r="7133" customFormat="1" ht="16" customHeight="1" x14ac:dyDescent="0.2"/>
    <row r="7134" customFormat="1" ht="16" customHeight="1" x14ac:dyDescent="0.2"/>
    <row r="7135" customFormat="1" ht="16" customHeight="1" x14ac:dyDescent="0.2"/>
    <row r="7136" customFormat="1" ht="16" customHeight="1" x14ac:dyDescent="0.2"/>
    <row r="7137" customFormat="1" ht="16" customHeight="1" x14ac:dyDescent="0.2"/>
    <row r="7138" customFormat="1" ht="16" customHeight="1" x14ac:dyDescent="0.2"/>
    <row r="7139" customFormat="1" ht="16" customHeight="1" x14ac:dyDescent="0.2"/>
    <row r="7140" customFormat="1" ht="16" customHeight="1" x14ac:dyDescent="0.2"/>
    <row r="7141" customFormat="1" ht="16" customHeight="1" x14ac:dyDescent="0.2"/>
    <row r="7142" customFormat="1" ht="16" customHeight="1" x14ac:dyDescent="0.2"/>
    <row r="7143" customFormat="1" ht="16" customHeight="1" x14ac:dyDescent="0.2"/>
    <row r="7144" customFormat="1" ht="16" customHeight="1" x14ac:dyDescent="0.2"/>
    <row r="7145" customFormat="1" ht="16" customHeight="1" x14ac:dyDescent="0.2"/>
    <row r="7146" customFormat="1" ht="16" customHeight="1" x14ac:dyDescent="0.2"/>
    <row r="7147" customFormat="1" ht="16" customHeight="1" x14ac:dyDescent="0.2"/>
    <row r="7148" customFormat="1" ht="16" customHeight="1" x14ac:dyDescent="0.2"/>
    <row r="7149" customFormat="1" ht="16" customHeight="1" x14ac:dyDescent="0.2"/>
    <row r="7150" customFormat="1" ht="16" customHeight="1" x14ac:dyDescent="0.2"/>
    <row r="7151" customFormat="1" ht="16" customHeight="1" x14ac:dyDescent="0.2"/>
    <row r="7152" customFormat="1" ht="16" customHeight="1" x14ac:dyDescent="0.2"/>
    <row r="7153" customFormat="1" ht="16" customHeight="1" x14ac:dyDescent="0.2"/>
    <row r="7154" customFormat="1" ht="16" customHeight="1" x14ac:dyDescent="0.2"/>
    <row r="7155" customFormat="1" ht="16" customHeight="1" x14ac:dyDescent="0.2"/>
    <row r="7156" customFormat="1" ht="16" customHeight="1" x14ac:dyDescent="0.2"/>
    <row r="7157" customFormat="1" ht="16" customHeight="1" x14ac:dyDescent="0.2"/>
    <row r="7158" customFormat="1" ht="16" customHeight="1" x14ac:dyDescent="0.2"/>
    <row r="7159" customFormat="1" ht="16" customHeight="1" x14ac:dyDescent="0.2"/>
    <row r="7160" customFormat="1" ht="16" customHeight="1" x14ac:dyDescent="0.2"/>
    <row r="7161" customFormat="1" ht="16" customHeight="1" x14ac:dyDescent="0.2"/>
    <row r="7162" customFormat="1" ht="16" customHeight="1" x14ac:dyDescent="0.2"/>
    <row r="7163" customFormat="1" ht="16" customHeight="1" x14ac:dyDescent="0.2"/>
    <row r="7164" customFormat="1" ht="16" customHeight="1" x14ac:dyDescent="0.2"/>
    <row r="7165" customFormat="1" ht="16" customHeight="1" x14ac:dyDescent="0.2"/>
    <row r="7166" customFormat="1" ht="16" customHeight="1" x14ac:dyDescent="0.2"/>
    <row r="7167" customFormat="1" ht="16" customHeight="1" x14ac:dyDescent="0.2"/>
    <row r="7168" customFormat="1" ht="16" customHeight="1" x14ac:dyDescent="0.2"/>
    <row r="7169" customFormat="1" ht="16" customHeight="1" x14ac:dyDescent="0.2"/>
    <row r="7170" customFormat="1" ht="16" customHeight="1" x14ac:dyDescent="0.2"/>
    <row r="7171" customFormat="1" ht="16" customHeight="1" x14ac:dyDescent="0.2"/>
    <row r="7172" customFormat="1" ht="16" customHeight="1" x14ac:dyDescent="0.2"/>
    <row r="7173" customFormat="1" ht="16" customHeight="1" x14ac:dyDescent="0.2"/>
    <row r="7174" customFormat="1" ht="16" customHeight="1" x14ac:dyDescent="0.2"/>
    <row r="7175" customFormat="1" ht="16" customHeight="1" x14ac:dyDescent="0.2"/>
    <row r="7176" customFormat="1" ht="16" customHeight="1" x14ac:dyDescent="0.2"/>
    <row r="7177" customFormat="1" ht="16" customHeight="1" x14ac:dyDescent="0.2"/>
    <row r="7178" customFormat="1" ht="16" customHeight="1" x14ac:dyDescent="0.2"/>
    <row r="7179" customFormat="1" ht="16" customHeight="1" x14ac:dyDescent="0.2"/>
    <row r="7180" customFormat="1" ht="16" customHeight="1" x14ac:dyDescent="0.2"/>
    <row r="7181" customFormat="1" ht="16" customHeight="1" x14ac:dyDescent="0.2"/>
    <row r="7182" customFormat="1" ht="16" customHeight="1" x14ac:dyDescent="0.2"/>
    <row r="7183" customFormat="1" ht="16" customHeight="1" x14ac:dyDescent="0.2"/>
    <row r="7184" customFormat="1" ht="16" customHeight="1" x14ac:dyDescent="0.2"/>
    <row r="7185" customFormat="1" ht="16" customHeight="1" x14ac:dyDescent="0.2"/>
    <row r="7186" customFormat="1" ht="16" customHeight="1" x14ac:dyDescent="0.2"/>
    <row r="7187" customFormat="1" ht="16" customHeight="1" x14ac:dyDescent="0.2"/>
    <row r="7188" customFormat="1" ht="16" customHeight="1" x14ac:dyDescent="0.2"/>
    <row r="7189" customFormat="1" ht="16" customHeight="1" x14ac:dyDescent="0.2"/>
    <row r="7190" customFormat="1" ht="16" customHeight="1" x14ac:dyDescent="0.2"/>
    <row r="7191" customFormat="1" ht="16" customHeight="1" x14ac:dyDescent="0.2"/>
    <row r="7192" customFormat="1" ht="16" customHeight="1" x14ac:dyDescent="0.2"/>
    <row r="7193" customFormat="1" ht="16" customHeight="1" x14ac:dyDescent="0.2"/>
    <row r="7194" customFormat="1" ht="16" customHeight="1" x14ac:dyDescent="0.2"/>
    <row r="7195" customFormat="1" ht="16" customHeight="1" x14ac:dyDescent="0.2"/>
    <row r="7196" customFormat="1" ht="16" customHeight="1" x14ac:dyDescent="0.2"/>
    <row r="7197" customFormat="1" ht="16" customHeight="1" x14ac:dyDescent="0.2"/>
    <row r="7198" customFormat="1" ht="16" customHeight="1" x14ac:dyDescent="0.2"/>
    <row r="7199" customFormat="1" ht="16" customHeight="1" x14ac:dyDescent="0.2"/>
    <row r="7200" customFormat="1" ht="16" customHeight="1" x14ac:dyDescent="0.2"/>
    <row r="7201" customFormat="1" ht="16" customHeight="1" x14ac:dyDescent="0.2"/>
    <row r="7202" customFormat="1" ht="16" customHeight="1" x14ac:dyDescent="0.2"/>
    <row r="7203" customFormat="1" ht="16" customHeight="1" x14ac:dyDescent="0.2"/>
    <row r="7204" customFormat="1" ht="16" customHeight="1" x14ac:dyDescent="0.2"/>
    <row r="7205" customFormat="1" ht="16" customHeight="1" x14ac:dyDescent="0.2"/>
    <row r="7206" customFormat="1" ht="16" customHeight="1" x14ac:dyDescent="0.2"/>
    <row r="7207" customFormat="1" ht="16" customHeight="1" x14ac:dyDescent="0.2"/>
    <row r="7208" customFormat="1" ht="16" customHeight="1" x14ac:dyDescent="0.2"/>
    <row r="7209" customFormat="1" ht="16" customHeight="1" x14ac:dyDescent="0.2"/>
    <row r="7210" customFormat="1" ht="16" customHeight="1" x14ac:dyDescent="0.2"/>
    <row r="7211" customFormat="1" ht="16" customHeight="1" x14ac:dyDescent="0.2"/>
    <row r="7212" customFormat="1" ht="16" customHeight="1" x14ac:dyDescent="0.2"/>
    <row r="7213" customFormat="1" ht="16" customHeight="1" x14ac:dyDescent="0.2"/>
    <row r="7214" customFormat="1" ht="16" customHeight="1" x14ac:dyDescent="0.2"/>
    <row r="7215" customFormat="1" ht="16" customHeight="1" x14ac:dyDescent="0.2"/>
    <row r="7216" customFormat="1" ht="16" customHeight="1" x14ac:dyDescent="0.2"/>
    <row r="7217" customFormat="1" ht="16" customHeight="1" x14ac:dyDescent="0.2"/>
    <row r="7218" customFormat="1" ht="16" customHeight="1" x14ac:dyDescent="0.2"/>
    <row r="7219" customFormat="1" ht="16" customHeight="1" x14ac:dyDescent="0.2"/>
    <row r="7220" customFormat="1" ht="16" customHeight="1" x14ac:dyDescent="0.2"/>
    <row r="7221" customFormat="1" ht="16" customHeight="1" x14ac:dyDescent="0.2"/>
    <row r="7222" customFormat="1" ht="16" customHeight="1" x14ac:dyDescent="0.2"/>
    <row r="7223" customFormat="1" ht="16" customHeight="1" x14ac:dyDescent="0.2"/>
    <row r="7224" customFormat="1" ht="16" customHeight="1" x14ac:dyDescent="0.2"/>
    <row r="7225" customFormat="1" ht="16" customHeight="1" x14ac:dyDescent="0.2"/>
    <row r="7226" customFormat="1" ht="16" customHeight="1" x14ac:dyDescent="0.2"/>
    <row r="7227" customFormat="1" ht="16" customHeight="1" x14ac:dyDescent="0.2"/>
    <row r="7228" customFormat="1" ht="16" customHeight="1" x14ac:dyDescent="0.2"/>
    <row r="7229" customFormat="1" ht="16" customHeight="1" x14ac:dyDescent="0.2"/>
    <row r="7230" customFormat="1" ht="16" customHeight="1" x14ac:dyDescent="0.2"/>
    <row r="7231" customFormat="1" ht="16" customHeight="1" x14ac:dyDescent="0.2"/>
    <row r="7232" customFormat="1" ht="16" customHeight="1" x14ac:dyDescent="0.2"/>
    <row r="7233" customFormat="1" ht="16" customHeight="1" x14ac:dyDescent="0.2"/>
    <row r="7234" customFormat="1" ht="16" customHeight="1" x14ac:dyDescent="0.2"/>
    <row r="7235" customFormat="1" ht="16" customHeight="1" x14ac:dyDescent="0.2"/>
    <row r="7236" customFormat="1" ht="16" customHeight="1" x14ac:dyDescent="0.2"/>
    <row r="7237" customFormat="1" ht="16" customHeight="1" x14ac:dyDescent="0.2"/>
    <row r="7238" customFormat="1" ht="16" customHeight="1" x14ac:dyDescent="0.2"/>
    <row r="7239" customFormat="1" ht="16" customHeight="1" x14ac:dyDescent="0.2"/>
    <row r="7240" customFormat="1" ht="16" customHeight="1" x14ac:dyDescent="0.2"/>
    <row r="7241" customFormat="1" ht="16" customHeight="1" x14ac:dyDescent="0.2"/>
    <row r="7242" customFormat="1" ht="16" customHeight="1" x14ac:dyDescent="0.2"/>
    <row r="7243" customFormat="1" ht="16" customHeight="1" x14ac:dyDescent="0.2"/>
    <row r="7244" customFormat="1" ht="16" customHeight="1" x14ac:dyDescent="0.2"/>
    <row r="7245" customFormat="1" ht="16" customHeight="1" x14ac:dyDescent="0.2"/>
    <row r="7246" customFormat="1" ht="16" customHeight="1" x14ac:dyDescent="0.2"/>
    <row r="7247" customFormat="1" ht="16" customHeight="1" x14ac:dyDescent="0.2"/>
    <row r="7248" customFormat="1" ht="16" customHeight="1" x14ac:dyDescent="0.2"/>
    <row r="7249" customFormat="1" ht="16" customHeight="1" x14ac:dyDescent="0.2"/>
    <row r="7250" customFormat="1" ht="16" customHeight="1" x14ac:dyDescent="0.2"/>
    <row r="7251" customFormat="1" ht="16" customHeight="1" x14ac:dyDescent="0.2"/>
    <row r="7252" customFormat="1" ht="16" customHeight="1" x14ac:dyDescent="0.2"/>
    <row r="7253" customFormat="1" ht="16" customHeight="1" x14ac:dyDescent="0.2"/>
    <row r="7254" customFormat="1" ht="16" customHeight="1" x14ac:dyDescent="0.2"/>
    <row r="7255" customFormat="1" ht="16" customHeight="1" x14ac:dyDescent="0.2"/>
    <row r="7256" customFormat="1" ht="16" customHeight="1" x14ac:dyDescent="0.2"/>
    <row r="7257" customFormat="1" ht="16" customHeight="1" x14ac:dyDescent="0.2"/>
    <row r="7258" customFormat="1" ht="16" customHeight="1" x14ac:dyDescent="0.2"/>
    <row r="7259" customFormat="1" ht="16" customHeight="1" x14ac:dyDescent="0.2"/>
    <row r="7260" customFormat="1" ht="16" customHeight="1" x14ac:dyDescent="0.2"/>
    <row r="7261" customFormat="1" ht="16" customHeight="1" x14ac:dyDescent="0.2"/>
    <row r="7262" customFormat="1" ht="16" customHeight="1" x14ac:dyDescent="0.2"/>
    <row r="7263" customFormat="1" ht="16" customHeight="1" x14ac:dyDescent="0.2"/>
    <row r="7264" customFormat="1" ht="16" customHeight="1" x14ac:dyDescent="0.2"/>
    <row r="7265" customFormat="1" ht="16" customHeight="1" x14ac:dyDescent="0.2"/>
    <row r="7266" customFormat="1" ht="16" customHeight="1" x14ac:dyDescent="0.2"/>
    <row r="7267" customFormat="1" ht="16" customHeight="1" x14ac:dyDescent="0.2"/>
    <row r="7268" customFormat="1" ht="16" customHeight="1" x14ac:dyDescent="0.2"/>
    <row r="7269" customFormat="1" ht="16" customHeight="1" x14ac:dyDescent="0.2"/>
    <row r="7270" customFormat="1" ht="16" customHeight="1" x14ac:dyDescent="0.2"/>
    <row r="7271" customFormat="1" ht="16" customHeight="1" x14ac:dyDescent="0.2"/>
    <row r="7272" customFormat="1" ht="16" customHeight="1" x14ac:dyDescent="0.2"/>
    <row r="7273" customFormat="1" ht="16" customHeight="1" x14ac:dyDescent="0.2"/>
    <row r="7274" customFormat="1" ht="16" customHeight="1" x14ac:dyDescent="0.2"/>
    <row r="7275" customFormat="1" ht="16" customHeight="1" x14ac:dyDescent="0.2"/>
    <row r="7276" customFormat="1" ht="16" customHeight="1" x14ac:dyDescent="0.2"/>
    <row r="7277" customFormat="1" ht="16" customHeight="1" x14ac:dyDescent="0.2"/>
    <row r="7278" customFormat="1" ht="16" customHeight="1" x14ac:dyDescent="0.2"/>
    <row r="7279" customFormat="1" ht="16" customHeight="1" x14ac:dyDescent="0.2"/>
    <row r="7280" customFormat="1" ht="16" customHeight="1" x14ac:dyDescent="0.2"/>
    <row r="7281" customFormat="1" ht="16" customHeight="1" x14ac:dyDescent="0.2"/>
    <row r="7282" customFormat="1" ht="16" customHeight="1" x14ac:dyDescent="0.2"/>
    <row r="7283" customFormat="1" ht="16" customHeight="1" x14ac:dyDescent="0.2"/>
    <row r="7284" customFormat="1" ht="16" customHeight="1" x14ac:dyDescent="0.2"/>
    <row r="7285" customFormat="1" ht="16" customHeight="1" x14ac:dyDescent="0.2"/>
    <row r="7286" customFormat="1" ht="16" customHeight="1" x14ac:dyDescent="0.2"/>
    <row r="7287" customFormat="1" ht="16" customHeight="1" x14ac:dyDescent="0.2"/>
    <row r="7288" customFormat="1" ht="16" customHeight="1" x14ac:dyDescent="0.2"/>
    <row r="7289" customFormat="1" ht="16" customHeight="1" x14ac:dyDescent="0.2"/>
    <row r="7290" customFormat="1" ht="16" customHeight="1" x14ac:dyDescent="0.2"/>
    <row r="7291" customFormat="1" ht="16" customHeight="1" x14ac:dyDescent="0.2"/>
    <row r="7292" customFormat="1" ht="16" customHeight="1" x14ac:dyDescent="0.2"/>
    <row r="7293" customFormat="1" ht="16" customHeight="1" x14ac:dyDescent="0.2"/>
    <row r="7294" customFormat="1" ht="16" customHeight="1" x14ac:dyDescent="0.2"/>
    <row r="7295" customFormat="1" ht="16" customHeight="1" x14ac:dyDescent="0.2"/>
    <row r="7296" customFormat="1" ht="16" customHeight="1" x14ac:dyDescent="0.2"/>
    <row r="7297" customFormat="1" ht="16" customHeight="1" x14ac:dyDescent="0.2"/>
    <row r="7298" customFormat="1" ht="16" customHeight="1" x14ac:dyDescent="0.2"/>
    <row r="7299" customFormat="1" ht="16" customHeight="1" x14ac:dyDescent="0.2"/>
    <row r="7300" customFormat="1" ht="16" customHeight="1" x14ac:dyDescent="0.2"/>
    <row r="7301" customFormat="1" ht="16" customHeight="1" x14ac:dyDescent="0.2"/>
    <row r="7302" customFormat="1" ht="16" customHeight="1" x14ac:dyDescent="0.2"/>
    <row r="7303" customFormat="1" ht="16" customHeight="1" x14ac:dyDescent="0.2"/>
    <row r="7304" customFormat="1" ht="16" customHeight="1" x14ac:dyDescent="0.2"/>
    <row r="7305" customFormat="1" ht="16" customHeight="1" x14ac:dyDescent="0.2"/>
    <row r="7306" customFormat="1" ht="16" customHeight="1" x14ac:dyDescent="0.2"/>
    <row r="7307" customFormat="1" ht="16" customHeight="1" x14ac:dyDescent="0.2"/>
    <row r="7308" customFormat="1" ht="16" customHeight="1" x14ac:dyDescent="0.2"/>
    <row r="7309" customFormat="1" ht="16" customHeight="1" x14ac:dyDescent="0.2"/>
    <row r="7310" customFormat="1" ht="16" customHeight="1" x14ac:dyDescent="0.2"/>
    <row r="7311" customFormat="1" ht="16" customHeight="1" x14ac:dyDescent="0.2"/>
    <row r="7312" customFormat="1" ht="16" customHeight="1" x14ac:dyDescent="0.2"/>
    <row r="7313" customFormat="1" ht="16" customHeight="1" x14ac:dyDescent="0.2"/>
    <row r="7314" customFormat="1" ht="16" customHeight="1" x14ac:dyDescent="0.2"/>
    <row r="7315" customFormat="1" ht="16" customHeight="1" x14ac:dyDescent="0.2"/>
    <row r="7316" customFormat="1" ht="16" customHeight="1" x14ac:dyDescent="0.2"/>
    <row r="7317" customFormat="1" ht="16" customHeight="1" x14ac:dyDescent="0.2"/>
    <row r="7318" customFormat="1" ht="16" customHeight="1" x14ac:dyDescent="0.2"/>
    <row r="7319" customFormat="1" ht="16" customHeight="1" x14ac:dyDescent="0.2"/>
    <row r="7320" customFormat="1" ht="16" customHeight="1" x14ac:dyDescent="0.2"/>
    <row r="7321" customFormat="1" ht="16" customHeight="1" x14ac:dyDescent="0.2"/>
    <row r="7322" customFormat="1" ht="16" customHeight="1" x14ac:dyDescent="0.2"/>
    <row r="7323" customFormat="1" ht="16" customHeight="1" x14ac:dyDescent="0.2"/>
    <row r="7324" customFormat="1" ht="16" customHeight="1" x14ac:dyDescent="0.2"/>
    <row r="7325" customFormat="1" ht="16" customHeight="1" x14ac:dyDescent="0.2"/>
    <row r="7326" customFormat="1" ht="16" customHeight="1" x14ac:dyDescent="0.2"/>
    <row r="7327" customFormat="1" ht="16" customHeight="1" x14ac:dyDescent="0.2"/>
    <row r="7328" customFormat="1" ht="16" customHeight="1" x14ac:dyDescent="0.2"/>
    <row r="7329" customFormat="1" ht="16" customHeight="1" x14ac:dyDescent="0.2"/>
    <row r="7330" customFormat="1" ht="16" customHeight="1" x14ac:dyDescent="0.2"/>
    <row r="7331" customFormat="1" ht="16" customHeight="1" x14ac:dyDescent="0.2"/>
    <row r="7332" customFormat="1" ht="16" customHeight="1" x14ac:dyDescent="0.2"/>
    <row r="7333" customFormat="1" ht="16" customHeight="1" x14ac:dyDescent="0.2"/>
    <row r="7334" customFormat="1" ht="16" customHeight="1" x14ac:dyDescent="0.2"/>
    <row r="7335" customFormat="1" ht="16" customHeight="1" x14ac:dyDescent="0.2"/>
    <row r="7336" customFormat="1" ht="16" customHeight="1" x14ac:dyDescent="0.2"/>
    <row r="7337" customFormat="1" ht="16" customHeight="1" x14ac:dyDescent="0.2"/>
    <row r="7338" customFormat="1" ht="16" customHeight="1" x14ac:dyDescent="0.2"/>
    <row r="7339" customFormat="1" ht="16" customHeight="1" x14ac:dyDescent="0.2"/>
    <row r="7340" customFormat="1" ht="16" customHeight="1" x14ac:dyDescent="0.2"/>
    <row r="7341" customFormat="1" ht="16" customHeight="1" x14ac:dyDescent="0.2"/>
    <row r="7342" customFormat="1" ht="16" customHeight="1" x14ac:dyDescent="0.2"/>
    <row r="7343" customFormat="1" ht="16" customHeight="1" x14ac:dyDescent="0.2"/>
    <row r="7344" customFormat="1" ht="16" customHeight="1" x14ac:dyDescent="0.2"/>
    <row r="7345" customFormat="1" ht="16" customHeight="1" x14ac:dyDescent="0.2"/>
    <row r="7346" customFormat="1" ht="16" customHeight="1" x14ac:dyDescent="0.2"/>
    <row r="7347" customFormat="1" ht="16" customHeight="1" x14ac:dyDescent="0.2"/>
    <row r="7348" customFormat="1" ht="16" customHeight="1" x14ac:dyDescent="0.2"/>
    <row r="7349" customFormat="1" ht="16" customHeight="1" x14ac:dyDescent="0.2"/>
    <row r="7350" customFormat="1" ht="16" customHeight="1" x14ac:dyDescent="0.2"/>
    <row r="7351" customFormat="1" ht="16" customHeight="1" x14ac:dyDescent="0.2"/>
    <row r="7352" customFormat="1" ht="16" customHeight="1" x14ac:dyDescent="0.2"/>
    <row r="7353" customFormat="1" ht="16" customHeight="1" x14ac:dyDescent="0.2"/>
    <row r="7354" customFormat="1" ht="16" customHeight="1" x14ac:dyDescent="0.2"/>
    <row r="7355" customFormat="1" ht="16" customHeight="1" x14ac:dyDescent="0.2"/>
    <row r="7356" customFormat="1" ht="16" customHeight="1" x14ac:dyDescent="0.2"/>
    <row r="7357" customFormat="1" ht="16" customHeight="1" x14ac:dyDescent="0.2"/>
    <row r="7358" customFormat="1" ht="16" customHeight="1" x14ac:dyDescent="0.2"/>
    <row r="7359" customFormat="1" ht="16" customHeight="1" x14ac:dyDescent="0.2"/>
    <row r="7360" customFormat="1" ht="16" customHeight="1" x14ac:dyDescent="0.2"/>
    <row r="7361" customFormat="1" ht="16" customHeight="1" x14ac:dyDescent="0.2"/>
    <row r="7362" customFormat="1" ht="16" customHeight="1" x14ac:dyDescent="0.2"/>
    <row r="7363" customFormat="1" ht="16" customHeight="1" x14ac:dyDescent="0.2"/>
    <row r="7364" customFormat="1" ht="16" customHeight="1" x14ac:dyDescent="0.2"/>
    <row r="7365" customFormat="1" ht="16" customHeight="1" x14ac:dyDescent="0.2"/>
    <row r="7366" customFormat="1" ht="16" customHeight="1" x14ac:dyDescent="0.2"/>
    <row r="7367" customFormat="1" ht="16" customHeight="1" x14ac:dyDescent="0.2"/>
    <row r="7368" customFormat="1" ht="16" customHeight="1" x14ac:dyDescent="0.2"/>
    <row r="7369" customFormat="1" ht="16" customHeight="1" x14ac:dyDescent="0.2"/>
    <row r="7370" customFormat="1" ht="16" customHeight="1" x14ac:dyDescent="0.2"/>
    <row r="7371" customFormat="1" ht="16" customHeight="1" x14ac:dyDescent="0.2"/>
    <row r="7372" customFormat="1" ht="16" customHeight="1" x14ac:dyDescent="0.2"/>
    <row r="7373" customFormat="1" ht="16" customHeight="1" x14ac:dyDescent="0.2"/>
    <row r="7374" customFormat="1" ht="16" customHeight="1" x14ac:dyDescent="0.2"/>
    <row r="7375" customFormat="1" ht="16" customHeight="1" x14ac:dyDescent="0.2"/>
    <row r="7376" customFormat="1" ht="16" customHeight="1" x14ac:dyDescent="0.2"/>
    <row r="7377" customFormat="1" ht="16" customHeight="1" x14ac:dyDescent="0.2"/>
    <row r="7378" customFormat="1" ht="16" customHeight="1" x14ac:dyDescent="0.2"/>
    <row r="7379" customFormat="1" ht="16" customHeight="1" x14ac:dyDescent="0.2"/>
    <row r="7380" customFormat="1" ht="16" customHeight="1" x14ac:dyDescent="0.2"/>
    <row r="7381" customFormat="1" ht="16" customHeight="1" x14ac:dyDescent="0.2"/>
    <row r="7382" customFormat="1" ht="16" customHeight="1" x14ac:dyDescent="0.2"/>
    <row r="7383" customFormat="1" ht="16" customHeight="1" x14ac:dyDescent="0.2"/>
    <row r="7384" customFormat="1" ht="16" customHeight="1" x14ac:dyDescent="0.2"/>
    <row r="7385" customFormat="1" ht="16" customHeight="1" x14ac:dyDescent="0.2"/>
    <row r="7386" customFormat="1" ht="16" customHeight="1" x14ac:dyDescent="0.2"/>
    <row r="7387" customFormat="1" ht="16" customHeight="1" x14ac:dyDescent="0.2"/>
    <row r="7388" customFormat="1" ht="16" customHeight="1" x14ac:dyDescent="0.2"/>
    <row r="7389" customFormat="1" ht="16" customHeight="1" x14ac:dyDescent="0.2"/>
    <row r="7390" customFormat="1" ht="16" customHeight="1" x14ac:dyDescent="0.2"/>
    <row r="7391" customFormat="1" ht="16" customHeight="1" x14ac:dyDescent="0.2"/>
    <row r="7392" customFormat="1" ht="16" customHeight="1" x14ac:dyDescent="0.2"/>
    <row r="7393" customFormat="1" ht="16" customHeight="1" x14ac:dyDescent="0.2"/>
    <row r="7394" customFormat="1" ht="16" customHeight="1" x14ac:dyDescent="0.2"/>
    <row r="7395" customFormat="1" ht="16" customHeight="1" x14ac:dyDescent="0.2"/>
    <row r="7396" customFormat="1" ht="16" customHeight="1" x14ac:dyDescent="0.2"/>
    <row r="7397" customFormat="1" ht="16" customHeight="1" x14ac:dyDescent="0.2"/>
    <row r="7398" customFormat="1" ht="16" customHeight="1" x14ac:dyDescent="0.2"/>
    <row r="7399" customFormat="1" ht="16" customHeight="1" x14ac:dyDescent="0.2"/>
    <row r="7400" customFormat="1" ht="16" customHeight="1" x14ac:dyDescent="0.2"/>
    <row r="7401" customFormat="1" ht="16" customHeight="1" x14ac:dyDescent="0.2"/>
    <row r="7402" customFormat="1" ht="16" customHeight="1" x14ac:dyDescent="0.2"/>
    <row r="7403" customFormat="1" ht="16" customHeight="1" x14ac:dyDescent="0.2"/>
    <row r="7404" customFormat="1" ht="16" customHeight="1" x14ac:dyDescent="0.2"/>
    <row r="7405" customFormat="1" ht="16" customHeight="1" x14ac:dyDescent="0.2"/>
    <row r="7406" customFormat="1" ht="16" customHeight="1" x14ac:dyDescent="0.2"/>
    <row r="7407" customFormat="1" ht="16" customHeight="1" x14ac:dyDescent="0.2"/>
    <row r="7408" customFormat="1" ht="16" customHeight="1" x14ac:dyDescent="0.2"/>
    <row r="7409" customFormat="1" ht="16" customHeight="1" x14ac:dyDescent="0.2"/>
    <row r="7410" customFormat="1" ht="16" customHeight="1" x14ac:dyDescent="0.2"/>
    <row r="7411" customFormat="1" ht="16" customHeight="1" x14ac:dyDescent="0.2"/>
    <row r="7412" customFormat="1" ht="16" customHeight="1" x14ac:dyDescent="0.2"/>
    <row r="7413" customFormat="1" ht="16" customHeight="1" x14ac:dyDescent="0.2"/>
    <row r="7414" customFormat="1" ht="16" customHeight="1" x14ac:dyDescent="0.2"/>
    <row r="7415" customFormat="1" ht="16" customHeight="1" x14ac:dyDescent="0.2"/>
    <row r="7416" customFormat="1" ht="16" customHeight="1" x14ac:dyDescent="0.2"/>
    <row r="7417" customFormat="1" ht="16" customHeight="1" x14ac:dyDescent="0.2"/>
    <row r="7418" customFormat="1" ht="16" customHeight="1" x14ac:dyDescent="0.2"/>
    <row r="7419" customFormat="1" ht="16" customHeight="1" x14ac:dyDescent="0.2"/>
    <row r="7420" customFormat="1" ht="16" customHeight="1" x14ac:dyDescent="0.2"/>
    <row r="7421" customFormat="1" ht="16" customHeight="1" x14ac:dyDescent="0.2"/>
    <row r="7422" customFormat="1" ht="16" customHeight="1" x14ac:dyDescent="0.2"/>
    <row r="7423" customFormat="1" ht="16" customHeight="1" x14ac:dyDescent="0.2"/>
    <row r="7424" customFormat="1" ht="16" customHeight="1" x14ac:dyDescent="0.2"/>
    <row r="7425" customFormat="1" ht="16" customHeight="1" x14ac:dyDescent="0.2"/>
    <row r="7426" customFormat="1" ht="16" customHeight="1" x14ac:dyDescent="0.2"/>
    <row r="7427" customFormat="1" ht="16" customHeight="1" x14ac:dyDescent="0.2"/>
    <row r="7428" customFormat="1" ht="16" customHeight="1" x14ac:dyDescent="0.2"/>
    <row r="7429" customFormat="1" ht="16" customHeight="1" x14ac:dyDescent="0.2"/>
    <row r="7430" customFormat="1" ht="16" customHeight="1" x14ac:dyDescent="0.2"/>
    <row r="7431" customFormat="1" ht="16" customHeight="1" x14ac:dyDescent="0.2"/>
    <row r="7432" customFormat="1" ht="16" customHeight="1" x14ac:dyDescent="0.2"/>
    <row r="7433" customFormat="1" ht="16" customHeight="1" x14ac:dyDescent="0.2"/>
    <row r="7434" customFormat="1" ht="16" customHeight="1" x14ac:dyDescent="0.2"/>
    <row r="7435" customFormat="1" ht="16" customHeight="1" x14ac:dyDescent="0.2"/>
    <row r="7436" customFormat="1" ht="16" customHeight="1" x14ac:dyDescent="0.2"/>
    <row r="7437" customFormat="1" ht="16" customHeight="1" x14ac:dyDescent="0.2"/>
    <row r="7438" customFormat="1" ht="16" customHeight="1" x14ac:dyDescent="0.2"/>
    <row r="7439" customFormat="1" ht="16" customHeight="1" x14ac:dyDescent="0.2"/>
    <row r="7440" customFormat="1" ht="16" customHeight="1" x14ac:dyDescent="0.2"/>
    <row r="7441" customFormat="1" ht="16" customHeight="1" x14ac:dyDescent="0.2"/>
    <row r="7442" customFormat="1" ht="16" customHeight="1" x14ac:dyDescent="0.2"/>
    <row r="7443" customFormat="1" ht="16" customHeight="1" x14ac:dyDescent="0.2"/>
    <row r="7444" customFormat="1" ht="16" customHeight="1" x14ac:dyDescent="0.2"/>
    <row r="7445" customFormat="1" ht="16" customHeight="1" x14ac:dyDescent="0.2"/>
    <row r="7446" customFormat="1" ht="16" customHeight="1" x14ac:dyDescent="0.2"/>
    <row r="7447" customFormat="1" ht="16" customHeight="1" x14ac:dyDescent="0.2"/>
    <row r="7448" customFormat="1" ht="16" customHeight="1" x14ac:dyDescent="0.2"/>
    <row r="7449" customFormat="1" ht="16" customHeight="1" x14ac:dyDescent="0.2"/>
    <row r="7450" customFormat="1" ht="16" customHeight="1" x14ac:dyDescent="0.2"/>
    <row r="7451" customFormat="1" ht="16" customHeight="1" x14ac:dyDescent="0.2"/>
    <row r="7452" customFormat="1" ht="16" customHeight="1" x14ac:dyDescent="0.2"/>
    <row r="7453" customFormat="1" ht="16" customHeight="1" x14ac:dyDescent="0.2"/>
    <row r="7454" customFormat="1" ht="16" customHeight="1" x14ac:dyDescent="0.2"/>
    <row r="7455" customFormat="1" ht="16" customHeight="1" x14ac:dyDescent="0.2"/>
    <row r="7456" customFormat="1" ht="16" customHeight="1" x14ac:dyDescent="0.2"/>
    <row r="7457" customFormat="1" ht="16" customHeight="1" x14ac:dyDescent="0.2"/>
    <row r="7458" customFormat="1" ht="16" customHeight="1" x14ac:dyDescent="0.2"/>
    <row r="7459" customFormat="1" ht="16" customHeight="1" x14ac:dyDescent="0.2"/>
    <row r="7460" customFormat="1" ht="16" customHeight="1" x14ac:dyDescent="0.2"/>
    <row r="7461" customFormat="1" ht="16" customHeight="1" x14ac:dyDescent="0.2"/>
    <row r="7462" customFormat="1" ht="16" customHeight="1" x14ac:dyDescent="0.2"/>
    <row r="7463" customFormat="1" ht="16" customHeight="1" x14ac:dyDescent="0.2"/>
    <row r="7464" customFormat="1" ht="16" customHeight="1" x14ac:dyDescent="0.2"/>
    <row r="7465" customFormat="1" ht="16" customHeight="1" x14ac:dyDescent="0.2"/>
    <row r="7466" customFormat="1" ht="16" customHeight="1" x14ac:dyDescent="0.2"/>
    <row r="7467" customFormat="1" ht="16" customHeight="1" x14ac:dyDescent="0.2"/>
    <row r="7468" customFormat="1" ht="16" customHeight="1" x14ac:dyDescent="0.2"/>
    <row r="7469" customFormat="1" ht="16" customHeight="1" x14ac:dyDescent="0.2"/>
    <row r="7470" customFormat="1" ht="16" customHeight="1" x14ac:dyDescent="0.2"/>
    <row r="7471" customFormat="1" ht="16" customHeight="1" x14ac:dyDescent="0.2"/>
    <row r="7472" customFormat="1" ht="16" customHeight="1" x14ac:dyDescent="0.2"/>
    <row r="7473" customFormat="1" ht="16" customHeight="1" x14ac:dyDescent="0.2"/>
    <row r="7474" customFormat="1" ht="16" customHeight="1" x14ac:dyDescent="0.2"/>
    <row r="7475" customFormat="1" ht="16" customHeight="1" x14ac:dyDescent="0.2"/>
    <row r="7476" customFormat="1" ht="16" customHeight="1" x14ac:dyDescent="0.2"/>
    <row r="7477" customFormat="1" ht="16" customHeight="1" x14ac:dyDescent="0.2"/>
    <row r="7478" customFormat="1" ht="16" customHeight="1" x14ac:dyDescent="0.2"/>
    <row r="7479" customFormat="1" ht="16" customHeight="1" x14ac:dyDescent="0.2"/>
    <row r="7480" customFormat="1" ht="16" customHeight="1" x14ac:dyDescent="0.2"/>
    <row r="7481" customFormat="1" ht="16" customHeight="1" x14ac:dyDescent="0.2"/>
    <row r="7482" customFormat="1" ht="16" customHeight="1" x14ac:dyDescent="0.2"/>
    <row r="7483" customFormat="1" ht="16" customHeight="1" x14ac:dyDescent="0.2"/>
    <row r="7484" customFormat="1" ht="16" customHeight="1" x14ac:dyDescent="0.2"/>
    <row r="7485" customFormat="1" ht="16" customHeight="1" x14ac:dyDescent="0.2"/>
    <row r="7486" customFormat="1" ht="16" customHeight="1" x14ac:dyDescent="0.2"/>
    <row r="7487" customFormat="1" ht="16" customHeight="1" x14ac:dyDescent="0.2"/>
    <row r="7488" customFormat="1" ht="16" customHeight="1" x14ac:dyDescent="0.2"/>
    <row r="7489" customFormat="1" ht="16" customHeight="1" x14ac:dyDescent="0.2"/>
    <row r="7490" customFormat="1" ht="16" customHeight="1" x14ac:dyDescent="0.2"/>
    <row r="7491" customFormat="1" ht="16" customHeight="1" x14ac:dyDescent="0.2"/>
    <row r="7492" customFormat="1" ht="16" customHeight="1" x14ac:dyDescent="0.2"/>
    <row r="7493" customFormat="1" ht="16" customHeight="1" x14ac:dyDescent="0.2"/>
    <row r="7494" customFormat="1" ht="16" customHeight="1" x14ac:dyDescent="0.2"/>
    <row r="7495" customFormat="1" ht="16" customHeight="1" x14ac:dyDescent="0.2"/>
    <row r="7496" customFormat="1" ht="16" customHeight="1" x14ac:dyDescent="0.2"/>
    <row r="7497" customFormat="1" ht="16" customHeight="1" x14ac:dyDescent="0.2"/>
    <row r="7498" customFormat="1" ht="16" customHeight="1" x14ac:dyDescent="0.2"/>
    <row r="7499" customFormat="1" ht="16" customHeight="1" x14ac:dyDescent="0.2"/>
    <row r="7500" customFormat="1" ht="16" customHeight="1" x14ac:dyDescent="0.2"/>
    <row r="7501" customFormat="1" ht="16" customHeight="1" x14ac:dyDescent="0.2"/>
    <row r="7502" customFormat="1" ht="16" customHeight="1" x14ac:dyDescent="0.2"/>
    <row r="7503" customFormat="1" ht="16" customHeight="1" x14ac:dyDescent="0.2"/>
    <row r="7504" customFormat="1" ht="16" customHeight="1" x14ac:dyDescent="0.2"/>
    <row r="7505" customFormat="1" ht="16" customHeight="1" x14ac:dyDescent="0.2"/>
    <row r="7506" customFormat="1" ht="16" customHeight="1" x14ac:dyDescent="0.2"/>
    <row r="7507" customFormat="1" ht="16" customHeight="1" x14ac:dyDescent="0.2"/>
    <row r="7508" customFormat="1" ht="16" customHeight="1" x14ac:dyDescent="0.2"/>
    <row r="7509" customFormat="1" ht="16" customHeight="1" x14ac:dyDescent="0.2"/>
    <row r="7510" customFormat="1" ht="16" customHeight="1" x14ac:dyDescent="0.2"/>
    <row r="7511" customFormat="1" ht="16" customHeight="1" x14ac:dyDescent="0.2"/>
    <row r="7512" customFormat="1" ht="16" customHeight="1" x14ac:dyDescent="0.2"/>
    <row r="7513" customFormat="1" ht="16" customHeight="1" x14ac:dyDescent="0.2"/>
    <row r="7514" customFormat="1" ht="16" customHeight="1" x14ac:dyDescent="0.2"/>
    <row r="7515" customFormat="1" ht="16" customHeight="1" x14ac:dyDescent="0.2"/>
    <row r="7516" customFormat="1" ht="16" customHeight="1" x14ac:dyDescent="0.2"/>
    <row r="7517" customFormat="1" ht="16" customHeight="1" x14ac:dyDescent="0.2"/>
    <row r="7518" customFormat="1" ht="16" customHeight="1" x14ac:dyDescent="0.2"/>
    <row r="7519" customFormat="1" ht="16" customHeight="1" x14ac:dyDescent="0.2"/>
    <row r="7520" customFormat="1" ht="16" customHeight="1" x14ac:dyDescent="0.2"/>
    <row r="7521" customFormat="1" ht="16" customHeight="1" x14ac:dyDescent="0.2"/>
    <row r="7522" customFormat="1" ht="16" customHeight="1" x14ac:dyDescent="0.2"/>
    <row r="7523" customFormat="1" ht="16" customHeight="1" x14ac:dyDescent="0.2"/>
    <row r="7524" customFormat="1" ht="16" customHeight="1" x14ac:dyDescent="0.2"/>
    <row r="7525" customFormat="1" ht="16" customHeight="1" x14ac:dyDescent="0.2"/>
    <row r="7526" customFormat="1" ht="16" customHeight="1" x14ac:dyDescent="0.2"/>
    <row r="7527" customFormat="1" ht="16" customHeight="1" x14ac:dyDescent="0.2"/>
    <row r="7528" customFormat="1" ht="16" customHeight="1" x14ac:dyDescent="0.2"/>
    <row r="7529" customFormat="1" ht="16" customHeight="1" x14ac:dyDescent="0.2"/>
    <row r="7530" customFormat="1" ht="16" customHeight="1" x14ac:dyDescent="0.2"/>
    <row r="7531" customFormat="1" ht="16" customHeight="1" x14ac:dyDescent="0.2"/>
    <row r="7532" customFormat="1" ht="16" customHeight="1" x14ac:dyDescent="0.2"/>
    <row r="7533" customFormat="1" ht="16" customHeight="1" x14ac:dyDescent="0.2"/>
    <row r="7534" customFormat="1" ht="16" customHeight="1" x14ac:dyDescent="0.2"/>
    <row r="7535" customFormat="1" ht="16" customHeight="1" x14ac:dyDescent="0.2"/>
    <row r="7536" customFormat="1" ht="16" customHeight="1" x14ac:dyDescent="0.2"/>
    <row r="7537" customFormat="1" ht="16" customHeight="1" x14ac:dyDescent="0.2"/>
    <row r="7538" customFormat="1" ht="16" customHeight="1" x14ac:dyDescent="0.2"/>
    <row r="7539" customFormat="1" ht="16" customHeight="1" x14ac:dyDescent="0.2"/>
    <row r="7540" customFormat="1" ht="16" customHeight="1" x14ac:dyDescent="0.2"/>
    <row r="7541" customFormat="1" ht="16" customHeight="1" x14ac:dyDescent="0.2"/>
    <row r="7542" customFormat="1" ht="16" customHeight="1" x14ac:dyDescent="0.2"/>
    <row r="7543" customFormat="1" ht="16" customHeight="1" x14ac:dyDescent="0.2"/>
    <row r="7544" customFormat="1" ht="16" customHeight="1" x14ac:dyDescent="0.2"/>
    <row r="7545" customFormat="1" ht="16" customHeight="1" x14ac:dyDescent="0.2"/>
    <row r="7546" customFormat="1" ht="16" customHeight="1" x14ac:dyDescent="0.2"/>
    <row r="7547" customFormat="1" ht="16" customHeight="1" x14ac:dyDescent="0.2"/>
    <row r="7548" customFormat="1" ht="16" customHeight="1" x14ac:dyDescent="0.2"/>
    <row r="7549" customFormat="1" ht="16" customHeight="1" x14ac:dyDescent="0.2"/>
    <row r="7550" customFormat="1" ht="16" customHeight="1" x14ac:dyDescent="0.2"/>
    <row r="7551" customFormat="1" ht="16" customHeight="1" x14ac:dyDescent="0.2"/>
    <row r="7552" customFormat="1" ht="16" customHeight="1" x14ac:dyDescent="0.2"/>
    <row r="7553" customFormat="1" ht="16" customHeight="1" x14ac:dyDescent="0.2"/>
    <row r="7554" customFormat="1" ht="16" customHeight="1" x14ac:dyDescent="0.2"/>
    <row r="7555" customFormat="1" ht="16" customHeight="1" x14ac:dyDescent="0.2"/>
    <row r="7556" customFormat="1" ht="16" customHeight="1" x14ac:dyDescent="0.2"/>
    <row r="7557" customFormat="1" ht="16" customHeight="1" x14ac:dyDescent="0.2"/>
    <row r="7558" customFormat="1" ht="16" customHeight="1" x14ac:dyDescent="0.2"/>
    <row r="7559" customFormat="1" ht="16" customHeight="1" x14ac:dyDescent="0.2"/>
    <row r="7560" customFormat="1" ht="16" customHeight="1" x14ac:dyDescent="0.2"/>
    <row r="7561" customFormat="1" ht="16" customHeight="1" x14ac:dyDescent="0.2"/>
    <row r="7562" customFormat="1" ht="16" customHeight="1" x14ac:dyDescent="0.2"/>
    <row r="7563" customFormat="1" ht="16" customHeight="1" x14ac:dyDescent="0.2"/>
    <row r="7564" customFormat="1" ht="16" customHeight="1" x14ac:dyDescent="0.2"/>
    <row r="7565" customFormat="1" ht="16" customHeight="1" x14ac:dyDescent="0.2"/>
    <row r="7566" customFormat="1" ht="16" customHeight="1" x14ac:dyDescent="0.2"/>
    <row r="7567" customFormat="1" ht="16" customHeight="1" x14ac:dyDescent="0.2"/>
    <row r="7568" customFormat="1" ht="16" customHeight="1" x14ac:dyDescent="0.2"/>
    <row r="7569" customFormat="1" ht="16" customHeight="1" x14ac:dyDescent="0.2"/>
    <row r="7570" customFormat="1" ht="16" customHeight="1" x14ac:dyDescent="0.2"/>
    <row r="7571" customFormat="1" ht="16" customHeight="1" x14ac:dyDescent="0.2"/>
    <row r="7572" customFormat="1" ht="16" customHeight="1" x14ac:dyDescent="0.2"/>
    <row r="7573" customFormat="1" ht="16" customHeight="1" x14ac:dyDescent="0.2"/>
    <row r="7574" customFormat="1" ht="16" customHeight="1" x14ac:dyDescent="0.2"/>
    <row r="7575" customFormat="1" ht="16" customHeight="1" x14ac:dyDescent="0.2"/>
    <row r="7576" customFormat="1" ht="16" customHeight="1" x14ac:dyDescent="0.2"/>
    <row r="7577" customFormat="1" ht="16" customHeight="1" x14ac:dyDescent="0.2"/>
    <row r="7578" customFormat="1" ht="16" customHeight="1" x14ac:dyDescent="0.2"/>
    <row r="7579" customFormat="1" ht="16" customHeight="1" x14ac:dyDescent="0.2"/>
    <row r="7580" customFormat="1" ht="16" customHeight="1" x14ac:dyDescent="0.2"/>
    <row r="7581" customFormat="1" ht="16" customHeight="1" x14ac:dyDescent="0.2"/>
    <row r="7582" customFormat="1" ht="16" customHeight="1" x14ac:dyDescent="0.2"/>
    <row r="7583" customFormat="1" ht="16" customHeight="1" x14ac:dyDescent="0.2"/>
    <row r="7584" customFormat="1" ht="16" customHeight="1" x14ac:dyDescent="0.2"/>
    <row r="7585" customFormat="1" ht="16" customHeight="1" x14ac:dyDescent="0.2"/>
    <row r="7586" customFormat="1" ht="16" customHeight="1" x14ac:dyDescent="0.2"/>
    <row r="7587" customFormat="1" ht="16" customHeight="1" x14ac:dyDescent="0.2"/>
    <row r="7588" customFormat="1" ht="16" customHeight="1" x14ac:dyDescent="0.2"/>
    <row r="7589" customFormat="1" ht="16" customHeight="1" x14ac:dyDescent="0.2"/>
    <row r="7590" customFormat="1" ht="16" customHeight="1" x14ac:dyDescent="0.2"/>
    <row r="7591" customFormat="1" ht="16" customHeight="1" x14ac:dyDescent="0.2"/>
    <row r="7592" customFormat="1" ht="16" customHeight="1" x14ac:dyDescent="0.2"/>
    <row r="7593" customFormat="1" ht="16" customHeight="1" x14ac:dyDescent="0.2"/>
    <row r="7594" customFormat="1" ht="16" customHeight="1" x14ac:dyDescent="0.2"/>
    <row r="7595" customFormat="1" ht="16" customHeight="1" x14ac:dyDescent="0.2"/>
    <row r="7596" customFormat="1" ht="16" customHeight="1" x14ac:dyDescent="0.2"/>
    <row r="7597" customFormat="1" ht="16" customHeight="1" x14ac:dyDescent="0.2"/>
    <row r="7598" customFormat="1" ht="16" customHeight="1" x14ac:dyDescent="0.2"/>
    <row r="7599" customFormat="1" ht="16" customHeight="1" x14ac:dyDescent="0.2"/>
    <row r="7600" customFormat="1" ht="16" customHeight="1" x14ac:dyDescent="0.2"/>
    <row r="7601" customFormat="1" ht="16" customHeight="1" x14ac:dyDescent="0.2"/>
    <row r="7602" customFormat="1" ht="16" customHeight="1" x14ac:dyDescent="0.2"/>
    <row r="7603" customFormat="1" ht="16" customHeight="1" x14ac:dyDescent="0.2"/>
    <row r="7604" customFormat="1" ht="16" customHeight="1" x14ac:dyDescent="0.2"/>
    <row r="7605" customFormat="1" ht="16" customHeight="1" x14ac:dyDescent="0.2"/>
    <row r="7606" customFormat="1" ht="16" customHeight="1" x14ac:dyDescent="0.2"/>
    <row r="7607" customFormat="1" ht="16" customHeight="1" x14ac:dyDescent="0.2"/>
    <row r="7608" customFormat="1" ht="16" customHeight="1" x14ac:dyDescent="0.2"/>
    <row r="7609" customFormat="1" ht="16" customHeight="1" x14ac:dyDescent="0.2"/>
    <row r="7610" customFormat="1" ht="16" customHeight="1" x14ac:dyDescent="0.2"/>
    <row r="7611" customFormat="1" ht="16" customHeight="1" x14ac:dyDescent="0.2"/>
    <row r="7612" customFormat="1" ht="16" customHeight="1" x14ac:dyDescent="0.2"/>
    <row r="7613" customFormat="1" ht="16" customHeight="1" x14ac:dyDescent="0.2"/>
    <row r="7614" customFormat="1" ht="16" customHeight="1" x14ac:dyDescent="0.2"/>
    <row r="7615" customFormat="1" ht="16" customHeight="1" x14ac:dyDescent="0.2"/>
    <row r="7616" customFormat="1" ht="16" customHeight="1" x14ac:dyDescent="0.2"/>
    <row r="7617" customFormat="1" ht="16" customHeight="1" x14ac:dyDescent="0.2"/>
    <row r="7618" customFormat="1" ht="16" customHeight="1" x14ac:dyDescent="0.2"/>
    <row r="7619" customFormat="1" ht="16" customHeight="1" x14ac:dyDescent="0.2"/>
    <row r="7620" customFormat="1" ht="16" customHeight="1" x14ac:dyDescent="0.2"/>
    <row r="7621" customFormat="1" ht="16" customHeight="1" x14ac:dyDescent="0.2"/>
    <row r="7622" customFormat="1" ht="16" customHeight="1" x14ac:dyDescent="0.2"/>
    <row r="7623" customFormat="1" ht="16" customHeight="1" x14ac:dyDescent="0.2"/>
    <row r="7624" customFormat="1" ht="16" customHeight="1" x14ac:dyDescent="0.2"/>
    <row r="7625" customFormat="1" ht="16" customHeight="1" x14ac:dyDescent="0.2"/>
    <row r="7626" customFormat="1" ht="16" customHeight="1" x14ac:dyDescent="0.2"/>
    <row r="7627" customFormat="1" ht="16" customHeight="1" x14ac:dyDescent="0.2"/>
    <row r="7628" customFormat="1" ht="16" customHeight="1" x14ac:dyDescent="0.2"/>
    <row r="7629" customFormat="1" ht="16" customHeight="1" x14ac:dyDescent="0.2"/>
    <row r="7630" customFormat="1" ht="16" customHeight="1" x14ac:dyDescent="0.2"/>
    <row r="7631" customFormat="1" ht="16" customHeight="1" x14ac:dyDescent="0.2"/>
    <row r="7632" customFormat="1" ht="16" customHeight="1" x14ac:dyDescent="0.2"/>
    <row r="7633" customFormat="1" ht="16" customHeight="1" x14ac:dyDescent="0.2"/>
    <row r="7634" customFormat="1" ht="16" customHeight="1" x14ac:dyDescent="0.2"/>
    <row r="7635" customFormat="1" ht="16" customHeight="1" x14ac:dyDescent="0.2"/>
    <row r="7636" customFormat="1" ht="16" customHeight="1" x14ac:dyDescent="0.2"/>
    <row r="7637" customFormat="1" ht="16" customHeight="1" x14ac:dyDescent="0.2"/>
    <row r="7638" customFormat="1" ht="16" customHeight="1" x14ac:dyDescent="0.2"/>
    <row r="7639" customFormat="1" ht="16" customHeight="1" x14ac:dyDescent="0.2"/>
    <row r="7640" customFormat="1" ht="16" customHeight="1" x14ac:dyDescent="0.2"/>
    <row r="7641" customFormat="1" ht="16" customHeight="1" x14ac:dyDescent="0.2"/>
    <row r="7642" customFormat="1" ht="16" customHeight="1" x14ac:dyDescent="0.2"/>
    <row r="7643" customFormat="1" ht="16" customHeight="1" x14ac:dyDescent="0.2"/>
    <row r="7644" customFormat="1" ht="16" customHeight="1" x14ac:dyDescent="0.2"/>
    <row r="7645" customFormat="1" ht="16" customHeight="1" x14ac:dyDescent="0.2"/>
    <row r="7646" customFormat="1" ht="16" customHeight="1" x14ac:dyDescent="0.2"/>
    <row r="7647" customFormat="1" ht="16" customHeight="1" x14ac:dyDescent="0.2"/>
    <row r="7648" customFormat="1" ht="16" customHeight="1" x14ac:dyDescent="0.2"/>
    <row r="7649" customFormat="1" ht="16" customHeight="1" x14ac:dyDescent="0.2"/>
    <row r="7650" customFormat="1" ht="16" customHeight="1" x14ac:dyDescent="0.2"/>
    <row r="7651" customFormat="1" ht="16" customHeight="1" x14ac:dyDescent="0.2"/>
    <row r="7652" customFormat="1" ht="16" customHeight="1" x14ac:dyDescent="0.2"/>
    <row r="7653" customFormat="1" ht="16" customHeight="1" x14ac:dyDescent="0.2"/>
    <row r="7654" customFormat="1" ht="16" customHeight="1" x14ac:dyDescent="0.2"/>
    <row r="7655" customFormat="1" ht="16" customHeight="1" x14ac:dyDescent="0.2"/>
    <row r="7656" customFormat="1" ht="16" customHeight="1" x14ac:dyDescent="0.2"/>
    <row r="7657" customFormat="1" ht="16" customHeight="1" x14ac:dyDescent="0.2"/>
    <row r="7658" customFormat="1" ht="16" customHeight="1" x14ac:dyDescent="0.2"/>
    <row r="7659" customFormat="1" ht="16" customHeight="1" x14ac:dyDescent="0.2"/>
    <row r="7660" customFormat="1" ht="16" customHeight="1" x14ac:dyDescent="0.2"/>
    <row r="7661" customFormat="1" ht="16" customHeight="1" x14ac:dyDescent="0.2"/>
    <row r="7662" customFormat="1" ht="16" customHeight="1" x14ac:dyDescent="0.2"/>
    <row r="7663" customFormat="1" ht="16" customHeight="1" x14ac:dyDescent="0.2"/>
    <row r="7664" customFormat="1" ht="16" customHeight="1" x14ac:dyDescent="0.2"/>
    <row r="7665" customFormat="1" ht="16" customHeight="1" x14ac:dyDescent="0.2"/>
    <row r="7666" customFormat="1" ht="16" customHeight="1" x14ac:dyDescent="0.2"/>
    <row r="7667" customFormat="1" ht="16" customHeight="1" x14ac:dyDescent="0.2"/>
    <row r="7668" customFormat="1" ht="16" customHeight="1" x14ac:dyDescent="0.2"/>
    <row r="7669" customFormat="1" ht="16" customHeight="1" x14ac:dyDescent="0.2"/>
    <row r="7670" customFormat="1" ht="16" customHeight="1" x14ac:dyDescent="0.2"/>
    <row r="7671" customFormat="1" ht="16" customHeight="1" x14ac:dyDescent="0.2"/>
    <row r="7672" customFormat="1" ht="16" customHeight="1" x14ac:dyDescent="0.2"/>
    <row r="7673" customFormat="1" ht="16" customHeight="1" x14ac:dyDescent="0.2"/>
    <row r="7674" customFormat="1" ht="16" customHeight="1" x14ac:dyDescent="0.2"/>
    <row r="7675" customFormat="1" ht="16" customHeight="1" x14ac:dyDescent="0.2"/>
    <row r="7676" customFormat="1" ht="16" customHeight="1" x14ac:dyDescent="0.2"/>
    <row r="7677" customFormat="1" ht="16" customHeight="1" x14ac:dyDescent="0.2"/>
    <row r="7678" customFormat="1" ht="16" customHeight="1" x14ac:dyDescent="0.2"/>
    <row r="7679" customFormat="1" ht="16" customHeight="1" x14ac:dyDescent="0.2"/>
    <row r="7680" customFormat="1" ht="16" customHeight="1" x14ac:dyDescent="0.2"/>
    <row r="7681" customFormat="1" ht="16" customHeight="1" x14ac:dyDescent="0.2"/>
    <row r="7682" customFormat="1" ht="16" customHeight="1" x14ac:dyDescent="0.2"/>
    <row r="7683" customFormat="1" ht="16" customHeight="1" x14ac:dyDescent="0.2"/>
    <row r="7684" customFormat="1" ht="16" customHeight="1" x14ac:dyDescent="0.2"/>
    <row r="7685" customFormat="1" ht="16" customHeight="1" x14ac:dyDescent="0.2"/>
    <row r="7686" customFormat="1" ht="16" customHeight="1" x14ac:dyDescent="0.2"/>
    <row r="7687" customFormat="1" ht="16" customHeight="1" x14ac:dyDescent="0.2"/>
    <row r="7688" customFormat="1" ht="16" customHeight="1" x14ac:dyDescent="0.2"/>
    <row r="7689" customFormat="1" ht="16" customHeight="1" x14ac:dyDescent="0.2"/>
    <row r="7690" customFormat="1" ht="16" customHeight="1" x14ac:dyDescent="0.2"/>
    <row r="7691" customFormat="1" ht="16" customHeight="1" x14ac:dyDescent="0.2"/>
    <row r="7692" customFormat="1" ht="16" customHeight="1" x14ac:dyDescent="0.2"/>
    <row r="7693" customFormat="1" ht="16" customHeight="1" x14ac:dyDescent="0.2"/>
    <row r="7694" customFormat="1" ht="16" customHeight="1" x14ac:dyDescent="0.2"/>
    <row r="7695" customFormat="1" ht="16" customHeight="1" x14ac:dyDescent="0.2"/>
    <row r="7696" customFormat="1" ht="16" customHeight="1" x14ac:dyDescent="0.2"/>
    <row r="7697" customFormat="1" ht="16" customHeight="1" x14ac:dyDescent="0.2"/>
    <row r="7698" customFormat="1" ht="16" customHeight="1" x14ac:dyDescent="0.2"/>
    <row r="7699" customFormat="1" ht="16" customHeight="1" x14ac:dyDescent="0.2"/>
    <row r="7700" customFormat="1" ht="16" customHeight="1" x14ac:dyDescent="0.2"/>
    <row r="7701" customFormat="1" ht="16" customHeight="1" x14ac:dyDescent="0.2"/>
    <row r="7702" customFormat="1" ht="16" customHeight="1" x14ac:dyDescent="0.2"/>
    <row r="7703" customFormat="1" ht="16" customHeight="1" x14ac:dyDescent="0.2"/>
    <row r="7704" customFormat="1" ht="16" customHeight="1" x14ac:dyDescent="0.2"/>
    <row r="7705" customFormat="1" ht="16" customHeight="1" x14ac:dyDescent="0.2"/>
    <row r="7706" customFormat="1" ht="16" customHeight="1" x14ac:dyDescent="0.2"/>
    <row r="7707" customFormat="1" ht="16" customHeight="1" x14ac:dyDescent="0.2"/>
    <row r="7708" customFormat="1" ht="16" customHeight="1" x14ac:dyDescent="0.2"/>
    <row r="7709" customFormat="1" ht="16" customHeight="1" x14ac:dyDescent="0.2"/>
    <row r="7710" customFormat="1" ht="16" customHeight="1" x14ac:dyDescent="0.2"/>
    <row r="7711" customFormat="1" ht="16" customHeight="1" x14ac:dyDescent="0.2"/>
    <row r="7712" customFormat="1" ht="16" customHeight="1" x14ac:dyDescent="0.2"/>
    <row r="7713" customFormat="1" ht="16" customHeight="1" x14ac:dyDescent="0.2"/>
    <row r="7714" customFormat="1" ht="16" customHeight="1" x14ac:dyDescent="0.2"/>
    <row r="7715" customFormat="1" ht="16" customHeight="1" x14ac:dyDescent="0.2"/>
    <row r="7716" customFormat="1" ht="16" customHeight="1" x14ac:dyDescent="0.2"/>
    <row r="7717" customFormat="1" ht="16" customHeight="1" x14ac:dyDescent="0.2"/>
    <row r="7718" customFormat="1" ht="16" customHeight="1" x14ac:dyDescent="0.2"/>
    <row r="7719" customFormat="1" ht="16" customHeight="1" x14ac:dyDescent="0.2"/>
    <row r="7720" customFormat="1" ht="16" customHeight="1" x14ac:dyDescent="0.2"/>
    <row r="7721" customFormat="1" ht="16" customHeight="1" x14ac:dyDescent="0.2"/>
    <row r="7722" customFormat="1" ht="16" customHeight="1" x14ac:dyDescent="0.2"/>
    <row r="7723" customFormat="1" ht="16" customHeight="1" x14ac:dyDescent="0.2"/>
    <row r="7724" customFormat="1" ht="16" customHeight="1" x14ac:dyDescent="0.2"/>
    <row r="7725" customFormat="1" ht="16" customHeight="1" x14ac:dyDescent="0.2"/>
    <row r="7726" customFormat="1" ht="16" customHeight="1" x14ac:dyDescent="0.2"/>
    <row r="7727" customFormat="1" ht="16" customHeight="1" x14ac:dyDescent="0.2"/>
    <row r="7728" customFormat="1" ht="16" customHeight="1" x14ac:dyDescent="0.2"/>
    <row r="7729" customFormat="1" ht="16" customHeight="1" x14ac:dyDescent="0.2"/>
    <row r="7730" customFormat="1" ht="16" customHeight="1" x14ac:dyDescent="0.2"/>
    <row r="7731" customFormat="1" ht="16" customHeight="1" x14ac:dyDescent="0.2"/>
    <row r="7732" customFormat="1" ht="16" customHeight="1" x14ac:dyDescent="0.2"/>
    <row r="7733" customFormat="1" ht="16" customHeight="1" x14ac:dyDescent="0.2"/>
    <row r="7734" customFormat="1" ht="16" customHeight="1" x14ac:dyDescent="0.2"/>
    <row r="7735" customFormat="1" ht="16" customHeight="1" x14ac:dyDescent="0.2"/>
    <row r="7736" customFormat="1" ht="16" customHeight="1" x14ac:dyDescent="0.2"/>
    <row r="7737" customFormat="1" ht="16" customHeight="1" x14ac:dyDescent="0.2"/>
    <row r="7738" customFormat="1" ht="16" customHeight="1" x14ac:dyDescent="0.2"/>
    <row r="7739" customFormat="1" ht="16" customHeight="1" x14ac:dyDescent="0.2"/>
    <row r="7740" customFormat="1" ht="16" customHeight="1" x14ac:dyDescent="0.2"/>
    <row r="7741" customFormat="1" ht="16" customHeight="1" x14ac:dyDescent="0.2"/>
    <row r="7742" customFormat="1" ht="16" customHeight="1" x14ac:dyDescent="0.2"/>
    <row r="7743" customFormat="1" ht="16" customHeight="1" x14ac:dyDescent="0.2"/>
    <row r="7744" customFormat="1" ht="16" customHeight="1" x14ac:dyDescent="0.2"/>
    <row r="7745" customFormat="1" ht="16" customHeight="1" x14ac:dyDescent="0.2"/>
    <row r="7746" customFormat="1" ht="16" customHeight="1" x14ac:dyDescent="0.2"/>
    <row r="7747" customFormat="1" ht="16" customHeight="1" x14ac:dyDescent="0.2"/>
    <row r="7748" customFormat="1" ht="16" customHeight="1" x14ac:dyDescent="0.2"/>
    <row r="7749" customFormat="1" ht="16" customHeight="1" x14ac:dyDescent="0.2"/>
    <row r="7750" customFormat="1" ht="16" customHeight="1" x14ac:dyDescent="0.2"/>
    <row r="7751" customFormat="1" ht="16" customHeight="1" x14ac:dyDescent="0.2"/>
    <row r="7752" customFormat="1" ht="16" customHeight="1" x14ac:dyDescent="0.2"/>
    <row r="7753" customFormat="1" ht="16" customHeight="1" x14ac:dyDescent="0.2"/>
    <row r="7754" customFormat="1" ht="16" customHeight="1" x14ac:dyDescent="0.2"/>
    <row r="7755" customFormat="1" ht="16" customHeight="1" x14ac:dyDescent="0.2"/>
    <row r="7756" customFormat="1" ht="16" customHeight="1" x14ac:dyDescent="0.2"/>
    <row r="7757" customFormat="1" ht="16" customHeight="1" x14ac:dyDescent="0.2"/>
    <row r="7758" customFormat="1" ht="16" customHeight="1" x14ac:dyDescent="0.2"/>
    <row r="7759" customFormat="1" ht="16" customHeight="1" x14ac:dyDescent="0.2"/>
    <row r="7760" customFormat="1" ht="16" customHeight="1" x14ac:dyDescent="0.2"/>
    <row r="7761" customFormat="1" ht="16" customHeight="1" x14ac:dyDescent="0.2"/>
    <row r="7762" customFormat="1" ht="16" customHeight="1" x14ac:dyDescent="0.2"/>
    <row r="7763" customFormat="1" ht="16" customHeight="1" x14ac:dyDescent="0.2"/>
    <row r="7764" customFormat="1" ht="16" customHeight="1" x14ac:dyDescent="0.2"/>
    <row r="7765" customFormat="1" ht="16" customHeight="1" x14ac:dyDescent="0.2"/>
    <row r="7766" customFormat="1" ht="16" customHeight="1" x14ac:dyDescent="0.2"/>
    <row r="7767" customFormat="1" ht="16" customHeight="1" x14ac:dyDescent="0.2"/>
    <row r="7768" customFormat="1" ht="16" customHeight="1" x14ac:dyDescent="0.2"/>
    <row r="7769" customFormat="1" ht="16" customHeight="1" x14ac:dyDescent="0.2"/>
    <row r="7770" customFormat="1" ht="16" customHeight="1" x14ac:dyDescent="0.2"/>
    <row r="7771" customFormat="1" ht="16" customHeight="1" x14ac:dyDescent="0.2"/>
    <row r="7772" customFormat="1" ht="16" customHeight="1" x14ac:dyDescent="0.2"/>
    <row r="7773" customFormat="1" ht="16" customHeight="1" x14ac:dyDescent="0.2"/>
    <row r="7774" customFormat="1" ht="16" customHeight="1" x14ac:dyDescent="0.2"/>
    <row r="7775" customFormat="1" ht="16" customHeight="1" x14ac:dyDescent="0.2"/>
    <row r="7776" customFormat="1" ht="16" customHeight="1" x14ac:dyDescent="0.2"/>
    <row r="7777" customFormat="1" ht="16" customHeight="1" x14ac:dyDescent="0.2"/>
    <row r="7778" customFormat="1" ht="16" customHeight="1" x14ac:dyDescent="0.2"/>
    <row r="7779" customFormat="1" ht="16" customHeight="1" x14ac:dyDescent="0.2"/>
    <row r="7780" customFormat="1" ht="16" customHeight="1" x14ac:dyDescent="0.2"/>
    <row r="7781" customFormat="1" ht="16" customHeight="1" x14ac:dyDescent="0.2"/>
    <row r="7782" customFormat="1" ht="16" customHeight="1" x14ac:dyDescent="0.2"/>
    <row r="7783" customFormat="1" ht="16" customHeight="1" x14ac:dyDescent="0.2"/>
    <row r="7784" customFormat="1" ht="16" customHeight="1" x14ac:dyDescent="0.2"/>
    <row r="7785" customFormat="1" ht="16" customHeight="1" x14ac:dyDescent="0.2"/>
    <row r="7786" customFormat="1" ht="16" customHeight="1" x14ac:dyDescent="0.2"/>
    <row r="7787" customFormat="1" ht="16" customHeight="1" x14ac:dyDescent="0.2"/>
    <row r="7788" customFormat="1" ht="16" customHeight="1" x14ac:dyDescent="0.2"/>
    <row r="7789" customFormat="1" ht="16" customHeight="1" x14ac:dyDescent="0.2"/>
    <row r="7790" customFormat="1" ht="16" customHeight="1" x14ac:dyDescent="0.2"/>
    <row r="7791" customFormat="1" ht="16" customHeight="1" x14ac:dyDescent="0.2"/>
    <row r="7792" customFormat="1" ht="16" customHeight="1" x14ac:dyDescent="0.2"/>
    <row r="7793" customFormat="1" ht="16" customHeight="1" x14ac:dyDescent="0.2"/>
    <row r="7794" customFormat="1" ht="16" customHeight="1" x14ac:dyDescent="0.2"/>
    <row r="7795" customFormat="1" ht="16" customHeight="1" x14ac:dyDescent="0.2"/>
    <row r="7796" customFormat="1" ht="16" customHeight="1" x14ac:dyDescent="0.2"/>
    <row r="7797" customFormat="1" ht="16" customHeight="1" x14ac:dyDescent="0.2"/>
    <row r="7798" customFormat="1" ht="16" customHeight="1" x14ac:dyDescent="0.2"/>
    <row r="7799" customFormat="1" ht="16" customHeight="1" x14ac:dyDescent="0.2"/>
    <row r="7800" customFormat="1" ht="16" customHeight="1" x14ac:dyDescent="0.2"/>
    <row r="7801" customFormat="1" ht="16" customHeight="1" x14ac:dyDescent="0.2"/>
    <row r="7802" customFormat="1" ht="16" customHeight="1" x14ac:dyDescent="0.2"/>
    <row r="7803" customFormat="1" ht="16" customHeight="1" x14ac:dyDescent="0.2"/>
    <row r="7804" customFormat="1" ht="16" customHeight="1" x14ac:dyDescent="0.2"/>
    <row r="7805" customFormat="1" ht="16" customHeight="1" x14ac:dyDescent="0.2"/>
    <row r="7806" customFormat="1" ht="16" customHeight="1" x14ac:dyDescent="0.2"/>
    <row r="7807" customFormat="1" ht="16" customHeight="1" x14ac:dyDescent="0.2"/>
    <row r="7808" customFormat="1" ht="16" customHeight="1" x14ac:dyDescent="0.2"/>
    <row r="7809" customFormat="1" ht="16" customHeight="1" x14ac:dyDescent="0.2"/>
    <row r="7810" customFormat="1" ht="16" customHeight="1" x14ac:dyDescent="0.2"/>
    <row r="7811" customFormat="1" ht="16" customHeight="1" x14ac:dyDescent="0.2"/>
    <row r="7812" customFormat="1" ht="16" customHeight="1" x14ac:dyDescent="0.2"/>
    <row r="7813" customFormat="1" ht="16" customHeight="1" x14ac:dyDescent="0.2"/>
    <row r="7814" customFormat="1" ht="16" customHeight="1" x14ac:dyDescent="0.2"/>
    <row r="7815" customFormat="1" ht="16" customHeight="1" x14ac:dyDescent="0.2"/>
    <row r="7816" customFormat="1" ht="16" customHeight="1" x14ac:dyDescent="0.2"/>
    <row r="7817" customFormat="1" ht="16" customHeight="1" x14ac:dyDescent="0.2"/>
    <row r="7818" customFormat="1" ht="16" customHeight="1" x14ac:dyDescent="0.2"/>
    <row r="7819" customFormat="1" ht="16" customHeight="1" x14ac:dyDescent="0.2"/>
    <row r="7820" customFormat="1" ht="16" customHeight="1" x14ac:dyDescent="0.2"/>
    <row r="7821" customFormat="1" ht="16" customHeight="1" x14ac:dyDescent="0.2"/>
    <row r="7822" customFormat="1" ht="16" customHeight="1" x14ac:dyDescent="0.2"/>
    <row r="7823" customFormat="1" ht="16" customHeight="1" x14ac:dyDescent="0.2"/>
    <row r="7824" customFormat="1" ht="16" customHeight="1" x14ac:dyDescent="0.2"/>
    <row r="7825" customFormat="1" ht="16" customHeight="1" x14ac:dyDescent="0.2"/>
    <row r="7826" customFormat="1" ht="16" customHeight="1" x14ac:dyDescent="0.2"/>
    <row r="7827" customFormat="1" ht="16" customHeight="1" x14ac:dyDescent="0.2"/>
    <row r="7828" customFormat="1" ht="16" customHeight="1" x14ac:dyDescent="0.2"/>
    <row r="7829" customFormat="1" ht="16" customHeight="1" x14ac:dyDescent="0.2"/>
    <row r="7830" customFormat="1" ht="16" customHeight="1" x14ac:dyDescent="0.2"/>
    <row r="7831" customFormat="1" ht="16" customHeight="1" x14ac:dyDescent="0.2"/>
    <row r="7832" customFormat="1" ht="16" customHeight="1" x14ac:dyDescent="0.2"/>
    <row r="7833" customFormat="1" ht="16" customHeight="1" x14ac:dyDescent="0.2"/>
    <row r="7834" customFormat="1" ht="16" customHeight="1" x14ac:dyDescent="0.2"/>
    <row r="7835" customFormat="1" ht="16" customHeight="1" x14ac:dyDescent="0.2"/>
    <row r="7836" customFormat="1" ht="16" customHeight="1" x14ac:dyDescent="0.2"/>
    <row r="7837" customFormat="1" ht="16" customHeight="1" x14ac:dyDescent="0.2"/>
    <row r="7838" customFormat="1" ht="16" customHeight="1" x14ac:dyDescent="0.2"/>
    <row r="7839" customFormat="1" ht="16" customHeight="1" x14ac:dyDescent="0.2"/>
    <row r="7840" customFormat="1" ht="16" customHeight="1" x14ac:dyDescent="0.2"/>
    <row r="7841" customFormat="1" ht="16" customHeight="1" x14ac:dyDescent="0.2"/>
    <row r="7842" customFormat="1" ht="16" customHeight="1" x14ac:dyDescent="0.2"/>
    <row r="7843" customFormat="1" ht="16" customHeight="1" x14ac:dyDescent="0.2"/>
    <row r="7844" customFormat="1" ht="16" customHeight="1" x14ac:dyDescent="0.2"/>
    <row r="7845" customFormat="1" ht="16" customHeight="1" x14ac:dyDescent="0.2"/>
    <row r="7846" customFormat="1" ht="16" customHeight="1" x14ac:dyDescent="0.2"/>
    <row r="7847" customFormat="1" ht="16" customHeight="1" x14ac:dyDescent="0.2"/>
    <row r="7848" customFormat="1" ht="16" customHeight="1" x14ac:dyDescent="0.2"/>
    <row r="7849" customFormat="1" ht="16" customHeight="1" x14ac:dyDescent="0.2"/>
    <row r="7850" customFormat="1" ht="16" customHeight="1" x14ac:dyDescent="0.2"/>
    <row r="7851" customFormat="1" ht="16" customHeight="1" x14ac:dyDescent="0.2"/>
    <row r="7852" customFormat="1" ht="16" customHeight="1" x14ac:dyDescent="0.2"/>
    <row r="7853" customFormat="1" ht="16" customHeight="1" x14ac:dyDescent="0.2"/>
    <row r="7854" customFormat="1" ht="16" customHeight="1" x14ac:dyDescent="0.2"/>
    <row r="7855" customFormat="1" ht="16" customHeight="1" x14ac:dyDescent="0.2"/>
    <row r="7856" customFormat="1" ht="16" customHeight="1" x14ac:dyDescent="0.2"/>
    <row r="7857" customFormat="1" ht="16" customHeight="1" x14ac:dyDescent="0.2"/>
    <row r="7858" customFormat="1" ht="16" customHeight="1" x14ac:dyDescent="0.2"/>
    <row r="7859" customFormat="1" ht="16" customHeight="1" x14ac:dyDescent="0.2"/>
    <row r="7860" customFormat="1" ht="16" customHeight="1" x14ac:dyDescent="0.2"/>
    <row r="7861" customFormat="1" ht="16" customHeight="1" x14ac:dyDescent="0.2"/>
    <row r="7862" customFormat="1" ht="16" customHeight="1" x14ac:dyDescent="0.2"/>
    <row r="7863" customFormat="1" ht="16" customHeight="1" x14ac:dyDescent="0.2"/>
    <row r="7864" customFormat="1" ht="16" customHeight="1" x14ac:dyDescent="0.2"/>
    <row r="7865" customFormat="1" ht="16" customHeight="1" x14ac:dyDescent="0.2"/>
    <row r="7866" customFormat="1" ht="16" customHeight="1" x14ac:dyDescent="0.2"/>
    <row r="7867" customFormat="1" ht="16" customHeight="1" x14ac:dyDescent="0.2"/>
    <row r="7868" customFormat="1" ht="16" customHeight="1" x14ac:dyDescent="0.2"/>
    <row r="7869" customFormat="1" ht="16" customHeight="1" x14ac:dyDescent="0.2"/>
    <row r="7870" customFormat="1" ht="16" customHeight="1" x14ac:dyDescent="0.2"/>
    <row r="7871" customFormat="1" ht="16" customHeight="1" x14ac:dyDescent="0.2"/>
    <row r="7872" customFormat="1" ht="16" customHeight="1" x14ac:dyDescent="0.2"/>
    <row r="7873" customFormat="1" ht="16" customHeight="1" x14ac:dyDescent="0.2"/>
    <row r="7874" customFormat="1" ht="16" customHeight="1" x14ac:dyDescent="0.2"/>
    <row r="7875" customFormat="1" ht="16" customHeight="1" x14ac:dyDescent="0.2"/>
    <row r="7876" customFormat="1" ht="16" customHeight="1" x14ac:dyDescent="0.2"/>
    <row r="7877" customFormat="1" ht="16" customHeight="1" x14ac:dyDescent="0.2"/>
    <row r="7878" customFormat="1" ht="16" customHeight="1" x14ac:dyDescent="0.2"/>
    <row r="7879" customFormat="1" ht="16" customHeight="1" x14ac:dyDescent="0.2"/>
    <row r="7880" customFormat="1" ht="16" customHeight="1" x14ac:dyDescent="0.2"/>
    <row r="7881" customFormat="1" ht="16" customHeight="1" x14ac:dyDescent="0.2"/>
    <row r="7882" customFormat="1" ht="16" customHeight="1" x14ac:dyDescent="0.2"/>
    <row r="7883" customFormat="1" ht="16" customHeight="1" x14ac:dyDescent="0.2"/>
    <row r="7884" customFormat="1" ht="16" customHeight="1" x14ac:dyDescent="0.2"/>
    <row r="7885" customFormat="1" ht="16" customHeight="1" x14ac:dyDescent="0.2"/>
    <row r="7886" customFormat="1" ht="16" customHeight="1" x14ac:dyDescent="0.2"/>
    <row r="7887" customFormat="1" ht="16" customHeight="1" x14ac:dyDescent="0.2"/>
    <row r="7888" customFormat="1" ht="16" customHeight="1" x14ac:dyDescent="0.2"/>
    <row r="7889" customFormat="1" ht="16" customHeight="1" x14ac:dyDescent="0.2"/>
    <row r="7890" customFormat="1" ht="16" customHeight="1" x14ac:dyDescent="0.2"/>
    <row r="7891" customFormat="1" ht="16" customHeight="1" x14ac:dyDescent="0.2"/>
    <row r="7892" customFormat="1" ht="16" customHeight="1" x14ac:dyDescent="0.2"/>
    <row r="7893" customFormat="1" ht="16" customHeight="1" x14ac:dyDescent="0.2"/>
    <row r="7894" customFormat="1" ht="16" customHeight="1" x14ac:dyDescent="0.2"/>
    <row r="7895" customFormat="1" ht="16" customHeight="1" x14ac:dyDescent="0.2"/>
    <row r="7896" customFormat="1" ht="16" customHeight="1" x14ac:dyDescent="0.2"/>
    <row r="7897" customFormat="1" ht="16" customHeight="1" x14ac:dyDescent="0.2"/>
    <row r="7898" customFormat="1" ht="16" customHeight="1" x14ac:dyDescent="0.2"/>
    <row r="7899" customFormat="1" ht="16" customHeight="1" x14ac:dyDescent="0.2"/>
    <row r="7900" customFormat="1" ht="16" customHeight="1" x14ac:dyDescent="0.2"/>
    <row r="7901" customFormat="1" ht="16" customHeight="1" x14ac:dyDescent="0.2"/>
    <row r="7902" customFormat="1" ht="16" customHeight="1" x14ac:dyDescent="0.2"/>
    <row r="7903" customFormat="1" ht="16" customHeight="1" x14ac:dyDescent="0.2"/>
    <row r="7904" customFormat="1" ht="16" customHeight="1" x14ac:dyDescent="0.2"/>
    <row r="7905" customFormat="1" ht="16" customHeight="1" x14ac:dyDescent="0.2"/>
    <row r="7906" customFormat="1" ht="16" customHeight="1" x14ac:dyDescent="0.2"/>
    <row r="7907" customFormat="1" ht="16" customHeight="1" x14ac:dyDescent="0.2"/>
    <row r="7908" customFormat="1" ht="16" customHeight="1" x14ac:dyDescent="0.2"/>
    <row r="7909" customFormat="1" ht="16" customHeight="1" x14ac:dyDescent="0.2"/>
    <row r="7910" customFormat="1" ht="16" customHeight="1" x14ac:dyDescent="0.2"/>
    <row r="7911" customFormat="1" ht="16" customHeight="1" x14ac:dyDescent="0.2"/>
    <row r="7912" customFormat="1" ht="16" customHeight="1" x14ac:dyDescent="0.2"/>
    <row r="7913" customFormat="1" ht="16" customHeight="1" x14ac:dyDescent="0.2"/>
    <row r="7914" customFormat="1" ht="16" customHeight="1" x14ac:dyDescent="0.2"/>
    <row r="7915" customFormat="1" ht="16" customHeight="1" x14ac:dyDescent="0.2"/>
    <row r="7916" customFormat="1" ht="16" customHeight="1" x14ac:dyDescent="0.2"/>
    <row r="7917" customFormat="1" ht="16" customHeight="1" x14ac:dyDescent="0.2"/>
    <row r="7918" customFormat="1" ht="16" customHeight="1" x14ac:dyDescent="0.2"/>
    <row r="7919" customFormat="1" ht="16" customHeight="1" x14ac:dyDescent="0.2"/>
    <row r="7920" customFormat="1" ht="16" customHeight="1" x14ac:dyDescent="0.2"/>
    <row r="7921" customFormat="1" ht="16" customHeight="1" x14ac:dyDescent="0.2"/>
    <row r="7922" customFormat="1" ht="16" customHeight="1" x14ac:dyDescent="0.2"/>
    <row r="7923" customFormat="1" ht="16" customHeight="1" x14ac:dyDescent="0.2"/>
    <row r="7924" customFormat="1" ht="16" customHeight="1" x14ac:dyDescent="0.2"/>
    <row r="7925" customFormat="1" ht="16" customHeight="1" x14ac:dyDescent="0.2"/>
    <row r="7926" customFormat="1" ht="16" customHeight="1" x14ac:dyDescent="0.2"/>
    <row r="7927" customFormat="1" ht="16" customHeight="1" x14ac:dyDescent="0.2"/>
    <row r="7928" customFormat="1" ht="16" customHeight="1" x14ac:dyDescent="0.2"/>
    <row r="7929" customFormat="1" ht="16" customHeight="1" x14ac:dyDescent="0.2"/>
    <row r="7930" customFormat="1" ht="16" customHeight="1" x14ac:dyDescent="0.2"/>
    <row r="7931" customFormat="1" ht="16" customHeight="1" x14ac:dyDescent="0.2"/>
    <row r="7932" customFormat="1" ht="16" customHeight="1" x14ac:dyDescent="0.2"/>
    <row r="7933" customFormat="1" ht="16" customHeight="1" x14ac:dyDescent="0.2"/>
    <row r="7934" customFormat="1" ht="16" customHeight="1" x14ac:dyDescent="0.2"/>
    <row r="7935" customFormat="1" ht="16" customHeight="1" x14ac:dyDescent="0.2"/>
    <row r="7936" customFormat="1" ht="16" customHeight="1" x14ac:dyDescent="0.2"/>
    <row r="7937" customFormat="1" ht="16" customHeight="1" x14ac:dyDescent="0.2"/>
    <row r="7938" customFormat="1" ht="16" customHeight="1" x14ac:dyDescent="0.2"/>
    <row r="7939" customFormat="1" ht="16" customHeight="1" x14ac:dyDescent="0.2"/>
    <row r="7940" customFormat="1" ht="16" customHeight="1" x14ac:dyDescent="0.2"/>
    <row r="7941" customFormat="1" ht="16" customHeight="1" x14ac:dyDescent="0.2"/>
    <row r="7942" customFormat="1" ht="16" customHeight="1" x14ac:dyDescent="0.2"/>
    <row r="7943" customFormat="1" ht="16" customHeight="1" x14ac:dyDescent="0.2"/>
    <row r="7944" customFormat="1" ht="16" customHeight="1" x14ac:dyDescent="0.2"/>
    <row r="7945" customFormat="1" ht="16" customHeight="1" x14ac:dyDescent="0.2"/>
    <row r="7946" customFormat="1" ht="16" customHeight="1" x14ac:dyDescent="0.2"/>
    <row r="7947" customFormat="1" ht="16" customHeight="1" x14ac:dyDescent="0.2"/>
    <row r="7948" customFormat="1" ht="16" customHeight="1" x14ac:dyDescent="0.2"/>
    <row r="7949" customFormat="1" ht="16" customHeight="1" x14ac:dyDescent="0.2"/>
    <row r="7950" customFormat="1" ht="16" customHeight="1" x14ac:dyDescent="0.2"/>
    <row r="7951" customFormat="1" ht="16" customHeight="1" x14ac:dyDescent="0.2"/>
    <row r="7952" customFormat="1" ht="16" customHeight="1" x14ac:dyDescent="0.2"/>
    <row r="7953" customFormat="1" ht="16" customHeight="1" x14ac:dyDescent="0.2"/>
    <row r="7954" customFormat="1" ht="16" customHeight="1" x14ac:dyDescent="0.2"/>
    <row r="7955" customFormat="1" ht="16" customHeight="1" x14ac:dyDescent="0.2"/>
    <row r="7956" customFormat="1" ht="16" customHeight="1" x14ac:dyDescent="0.2"/>
    <row r="7957" customFormat="1" ht="16" customHeight="1" x14ac:dyDescent="0.2"/>
    <row r="7958" customFormat="1" ht="16" customHeight="1" x14ac:dyDescent="0.2"/>
    <row r="7959" customFormat="1" ht="16" customHeight="1" x14ac:dyDescent="0.2"/>
    <row r="7960" customFormat="1" ht="16" customHeight="1" x14ac:dyDescent="0.2"/>
    <row r="7961" customFormat="1" ht="16" customHeight="1" x14ac:dyDescent="0.2"/>
    <row r="7962" customFormat="1" ht="16" customHeight="1" x14ac:dyDescent="0.2"/>
    <row r="7963" customFormat="1" ht="16" customHeight="1" x14ac:dyDescent="0.2"/>
    <row r="7964" customFormat="1" ht="16" customHeight="1" x14ac:dyDescent="0.2"/>
    <row r="7965" customFormat="1" ht="16" customHeight="1" x14ac:dyDescent="0.2"/>
    <row r="7966" customFormat="1" ht="16" customHeight="1" x14ac:dyDescent="0.2"/>
    <row r="7967" customFormat="1" ht="16" customHeight="1" x14ac:dyDescent="0.2"/>
    <row r="7968" customFormat="1" ht="16" customHeight="1" x14ac:dyDescent="0.2"/>
    <row r="7969" customFormat="1" ht="16" customHeight="1" x14ac:dyDescent="0.2"/>
    <row r="7970" customFormat="1" ht="16" customHeight="1" x14ac:dyDescent="0.2"/>
    <row r="7971" customFormat="1" ht="16" customHeight="1" x14ac:dyDescent="0.2"/>
    <row r="7972" customFormat="1" ht="16" customHeight="1" x14ac:dyDescent="0.2"/>
    <row r="7973" customFormat="1" ht="16" customHeight="1" x14ac:dyDescent="0.2"/>
    <row r="7974" customFormat="1" ht="16" customHeight="1" x14ac:dyDescent="0.2"/>
    <row r="7975" customFormat="1" ht="16" customHeight="1" x14ac:dyDescent="0.2"/>
    <row r="7976" customFormat="1" ht="16" customHeight="1" x14ac:dyDescent="0.2"/>
    <row r="7977" customFormat="1" ht="16" customHeight="1" x14ac:dyDescent="0.2"/>
    <row r="7978" customFormat="1" ht="16" customHeight="1" x14ac:dyDescent="0.2"/>
    <row r="7979" customFormat="1" ht="16" customHeight="1" x14ac:dyDescent="0.2"/>
    <row r="7980" customFormat="1" ht="16" customHeight="1" x14ac:dyDescent="0.2"/>
    <row r="7981" customFormat="1" ht="16" customHeight="1" x14ac:dyDescent="0.2"/>
    <row r="7982" customFormat="1" ht="16" customHeight="1" x14ac:dyDescent="0.2"/>
    <row r="7983" customFormat="1" ht="16" customHeight="1" x14ac:dyDescent="0.2"/>
    <row r="7984" customFormat="1" ht="16" customHeight="1" x14ac:dyDescent="0.2"/>
    <row r="7985" customFormat="1" ht="16" customHeight="1" x14ac:dyDescent="0.2"/>
    <row r="7986" customFormat="1" ht="16" customHeight="1" x14ac:dyDescent="0.2"/>
    <row r="7987" customFormat="1" ht="16" customHeight="1" x14ac:dyDescent="0.2"/>
    <row r="7988" customFormat="1" ht="16" customHeight="1" x14ac:dyDescent="0.2"/>
    <row r="7989" customFormat="1" ht="16" customHeight="1" x14ac:dyDescent="0.2"/>
    <row r="7990" customFormat="1" ht="16" customHeight="1" x14ac:dyDescent="0.2"/>
    <row r="7991" customFormat="1" ht="16" customHeight="1" x14ac:dyDescent="0.2"/>
    <row r="7992" customFormat="1" ht="16" customHeight="1" x14ac:dyDescent="0.2"/>
    <row r="7993" customFormat="1" ht="16" customHeight="1" x14ac:dyDescent="0.2"/>
    <row r="7994" customFormat="1" ht="16" customHeight="1" x14ac:dyDescent="0.2"/>
    <row r="7995" customFormat="1" ht="16" customHeight="1" x14ac:dyDescent="0.2"/>
    <row r="7996" customFormat="1" ht="16" customHeight="1" x14ac:dyDescent="0.2"/>
    <row r="7997" customFormat="1" ht="16" customHeight="1" x14ac:dyDescent="0.2"/>
    <row r="7998" customFormat="1" ht="16" customHeight="1" x14ac:dyDescent="0.2"/>
    <row r="7999" customFormat="1" ht="16" customHeight="1" x14ac:dyDescent="0.2"/>
    <row r="8000" customFormat="1" ht="16" customHeight="1" x14ac:dyDescent="0.2"/>
    <row r="8001" customFormat="1" ht="16" customHeight="1" x14ac:dyDescent="0.2"/>
    <row r="8002" customFormat="1" ht="16" customHeight="1" x14ac:dyDescent="0.2"/>
    <row r="8003" customFormat="1" ht="16" customHeight="1" x14ac:dyDescent="0.2"/>
    <row r="8004" customFormat="1" ht="16" customHeight="1" x14ac:dyDescent="0.2"/>
    <row r="8005" customFormat="1" ht="16" customHeight="1" x14ac:dyDescent="0.2"/>
    <row r="8006" customFormat="1" ht="16" customHeight="1" x14ac:dyDescent="0.2"/>
    <row r="8007" customFormat="1" ht="16" customHeight="1" x14ac:dyDescent="0.2"/>
    <row r="8008" customFormat="1" ht="16" customHeight="1" x14ac:dyDescent="0.2"/>
    <row r="8009" customFormat="1" ht="16" customHeight="1" x14ac:dyDescent="0.2"/>
    <row r="8010" customFormat="1" ht="16" customHeight="1" x14ac:dyDescent="0.2"/>
    <row r="8011" customFormat="1" ht="16" customHeight="1" x14ac:dyDescent="0.2"/>
    <row r="8012" customFormat="1" ht="16" customHeight="1" x14ac:dyDescent="0.2"/>
    <row r="8013" customFormat="1" ht="16" customHeight="1" x14ac:dyDescent="0.2"/>
    <row r="8014" customFormat="1" ht="16" customHeight="1" x14ac:dyDescent="0.2"/>
    <row r="8015" customFormat="1" ht="16" customHeight="1" x14ac:dyDescent="0.2"/>
    <row r="8016" customFormat="1" ht="16" customHeight="1" x14ac:dyDescent="0.2"/>
    <row r="8017" customFormat="1" ht="16" customHeight="1" x14ac:dyDescent="0.2"/>
    <row r="8018" customFormat="1" ht="16" customHeight="1" x14ac:dyDescent="0.2"/>
    <row r="8019" customFormat="1" ht="16" customHeight="1" x14ac:dyDescent="0.2"/>
    <row r="8020" customFormat="1" ht="16" customHeight="1" x14ac:dyDescent="0.2"/>
    <row r="8021" customFormat="1" ht="16" customHeight="1" x14ac:dyDescent="0.2"/>
    <row r="8022" customFormat="1" ht="16" customHeight="1" x14ac:dyDescent="0.2"/>
    <row r="8023" customFormat="1" ht="16" customHeight="1" x14ac:dyDescent="0.2"/>
    <row r="8024" customFormat="1" ht="16" customHeight="1" x14ac:dyDescent="0.2"/>
    <row r="8025" customFormat="1" ht="16" customHeight="1" x14ac:dyDescent="0.2"/>
    <row r="8026" customFormat="1" ht="16" customHeight="1" x14ac:dyDescent="0.2"/>
    <row r="8027" customFormat="1" ht="16" customHeight="1" x14ac:dyDescent="0.2"/>
    <row r="8028" customFormat="1" ht="16" customHeight="1" x14ac:dyDescent="0.2"/>
    <row r="8029" customFormat="1" ht="16" customHeight="1" x14ac:dyDescent="0.2"/>
    <row r="8030" customFormat="1" ht="16" customHeight="1" x14ac:dyDescent="0.2"/>
    <row r="8031" customFormat="1" ht="16" customHeight="1" x14ac:dyDescent="0.2"/>
    <row r="8032" customFormat="1" ht="16" customHeight="1" x14ac:dyDescent="0.2"/>
    <row r="8033" customFormat="1" ht="16" customHeight="1" x14ac:dyDescent="0.2"/>
    <row r="8034" customFormat="1" ht="16" customHeight="1" x14ac:dyDescent="0.2"/>
    <row r="8035" customFormat="1" ht="16" customHeight="1" x14ac:dyDescent="0.2"/>
    <row r="8036" customFormat="1" ht="16" customHeight="1" x14ac:dyDescent="0.2"/>
    <row r="8037" customFormat="1" ht="16" customHeight="1" x14ac:dyDescent="0.2"/>
    <row r="8038" customFormat="1" ht="16" customHeight="1" x14ac:dyDescent="0.2"/>
    <row r="8039" customFormat="1" ht="16" customHeight="1" x14ac:dyDescent="0.2"/>
    <row r="8040" customFormat="1" ht="16" customHeight="1" x14ac:dyDescent="0.2"/>
    <row r="8041" customFormat="1" ht="16" customHeight="1" x14ac:dyDescent="0.2"/>
    <row r="8042" customFormat="1" ht="16" customHeight="1" x14ac:dyDescent="0.2"/>
    <row r="8043" customFormat="1" ht="16" customHeight="1" x14ac:dyDescent="0.2"/>
    <row r="8044" customFormat="1" ht="16" customHeight="1" x14ac:dyDescent="0.2"/>
    <row r="8045" customFormat="1" ht="16" customHeight="1" x14ac:dyDescent="0.2"/>
    <row r="8046" customFormat="1" ht="16" customHeight="1" x14ac:dyDescent="0.2"/>
    <row r="8047" customFormat="1" ht="16" customHeight="1" x14ac:dyDescent="0.2"/>
    <row r="8048" customFormat="1" ht="16" customHeight="1" x14ac:dyDescent="0.2"/>
    <row r="8049" customFormat="1" ht="16" customHeight="1" x14ac:dyDescent="0.2"/>
    <row r="8050" customFormat="1" ht="16" customHeight="1" x14ac:dyDescent="0.2"/>
    <row r="8051" customFormat="1" ht="16" customHeight="1" x14ac:dyDescent="0.2"/>
    <row r="8052" customFormat="1" ht="16" customHeight="1" x14ac:dyDescent="0.2"/>
    <row r="8053" customFormat="1" ht="16" customHeight="1" x14ac:dyDescent="0.2"/>
    <row r="8054" customFormat="1" ht="16" customHeight="1" x14ac:dyDescent="0.2"/>
    <row r="8055" customFormat="1" ht="16" customHeight="1" x14ac:dyDescent="0.2"/>
    <row r="8056" customFormat="1" ht="16" customHeight="1" x14ac:dyDescent="0.2"/>
    <row r="8057" customFormat="1" ht="16" customHeight="1" x14ac:dyDescent="0.2"/>
    <row r="8058" customFormat="1" ht="16" customHeight="1" x14ac:dyDescent="0.2"/>
    <row r="8059" customFormat="1" ht="16" customHeight="1" x14ac:dyDescent="0.2"/>
    <row r="8060" customFormat="1" ht="16" customHeight="1" x14ac:dyDescent="0.2"/>
    <row r="8061" customFormat="1" ht="16" customHeight="1" x14ac:dyDescent="0.2"/>
    <row r="8062" customFormat="1" ht="16" customHeight="1" x14ac:dyDescent="0.2"/>
    <row r="8063" customFormat="1" ht="16" customHeight="1" x14ac:dyDescent="0.2"/>
    <row r="8064" customFormat="1" ht="16" customHeight="1" x14ac:dyDescent="0.2"/>
    <row r="8065" customFormat="1" ht="16" customHeight="1" x14ac:dyDescent="0.2"/>
    <row r="8066" customFormat="1" ht="16" customHeight="1" x14ac:dyDescent="0.2"/>
    <row r="8067" customFormat="1" ht="16" customHeight="1" x14ac:dyDescent="0.2"/>
    <row r="8068" customFormat="1" ht="16" customHeight="1" x14ac:dyDescent="0.2"/>
    <row r="8069" customFormat="1" ht="16" customHeight="1" x14ac:dyDescent="0.2"/>
    <row r="8070" customFormat="1" ht="16" customHeight="1" x14ac:dyDescent="0.2"/>
    <row r="8071" customFormat="1" ht="16" customHeight="1" x14ac:dyDescent="0.2"/>
    <row r="8072" customFormat="1" ht="16" customHeight="1" x14ac:dyDescent="0.2"/>
    <row r="8073" customFormat="1" ht="16" customHeight="1" x14ac:dyDescent="0.2"/>
    <row r="8074" customFormat="1" ht="16" customHeight="1" x14ac:dyDescent="0.2"/>
    <row r="8075" customFormat="1" ht="16" customHeight="1" x14ac:dyDescent="0.2"/>
    <row r="8076" customFormat="1" ht="16" customHeight="1" x14ac:dyDescent="0.2"/>
    <row r="8077" customFormat="1" ht="16" customHeight="1" x14ac:dyDescent="0.2"/>
    <row r="8078" customFormat="1" ht="16" customHeight="1" x14ac:dyDescent="0.2"/>
    <row r="8079" customFormat="1" ht="16" customHeight="1" x14ac:dyDescent="0.2"/>
    <row r="8080" customFormat="1" ht="16" customHeight="1" x14ac:dyDescent="0.2"/>
    <row r="8081" customFormat="1" ht="16" customHeight="1" x14ac:dyDescent="0.2"/>
    <row r="8082" customFormat="1" ht="16" customHeight="1" x14ac:dyDescent="0.2"/>
    <row r="8083" customFormat="1" ht="16" customHeight="1" x14ac:dyDescent="0.2"/>
    <row r="8084" customFormat="1" ht="16" customHeight="1" x14ac:dyDescent="0.2"/>
    <row r="8085" customFormat="1" ht="16" customHeight="1" x14ac:dyDescent="0.2"/>
    <row r="8086" customFormat="1" ht="16" customHeight="1" x14ac:dyDescent="0.2"/>
    <row r="8087" customFormat="1" ht="16" customHeight="1" x14ac:dyDescent="0.2"/>
    <row r="8088" customFormat="1" ht="16" customHeight="1" x14ac:dyDescent="0.2"/>
    <row r="8089" customFormat="1" ht="16" customHeight="1" x14ac:dyDescent="0.2"/>
    <row r="8090" customFormat="1" ht="16" customHeight="1" x14ac:dyDescent="0.2"/>
    <row r="8091" customFormat="1" ht="16" customHeight="1" x14ac:dyDescent="0.2"/>
    <row r="8092" customFormat="1" ht="16" customHeight="1" x14ac:dyDescent="0.2"/>
    <row r="8093" customFormat="1" ht="16" customHeight="1" x14ac:dyDescent="0.2"/>
    <row r="8094" customFormat="1" ht="16" customHeight="1" x14ac:dyDescent="0.2"/>
    <row r="8095" customFormat="1" ht="16" customHeight="1" x14ac:dyDescent="0.2"/>
    <row r="8096" customFormat="1" ht="16" customHeight="1" x14ac:dyDescent="0.2"/>
    <row r="8097" customFormat="1" ht="16" customHeight="1" x14ac:dyDescent="0.2"/>
    <row r="8098" customFormat="1" ht="16" customHeight="1" x14ac:dyDescent="0.2"/>
    <row r="8099" customFormat="1" ht="16" customHeight="1" x14ac:dyDescent="0.2"/>
    <row r="8100" customFormat="1" ht="16" customHeight="1" x14ac:dyDescent="0.2"/>
    <row r="8101" customFormat="1" ht="16" customHeight="1" x14ac:dyDescent="0.2"/>
    <row r="8102" customFormat="1" ht="16" customHeight="1" x14ac:dyDescent="0.2"/>
    <row r="8103" customFormat="1" ht="16" customHeight="1" x14ac:dyDescent="0.2"/>
    <row r="8104" customFormat="1" ht="16" customHeight="1" x14ac:dyDescent="0.2"/>
    <row r="8105" customFormat="1" ht="16" customHeight="1" x14ac:dyDescent="0.2"/>
    <row r="8106" customFormat="1" ht="16" customHeight="1" x14ac:dyDescent="0.2"/>
    <row r="8107" customFormat="1" ht="16" customHeight="1" x14ac:dyDescent="0.2"/>
    <row r="8108" customFormat="1" ht="16" customHeight="1" x14ac:dyDescent="0.2"/>
    <row r="8109" customFormat="1" ht="16" customHeight="1" x14ac:dyDescent="0.2"/>
    <row r="8110" customFormat="1" ht="16" customHeight="1" x14ac:dyDescent="0.2"/>
    <row r="8111" customFormat="1" ht="16" customHeight="1" x14ac:dyDescent="0.2"/>
    <row r="8112" customFormat="1" ht="16" customHeight="1" x14ac:dyDescent="0.2"/>
    <row r="8113" customFormat="1" ht="16" customHeight="1" x14ac:dyDescent="0.2"/>
    <row r="8114" customFormat="1" ht="16" customHeight="1" x14ac:dyDescent="0.2"/>
    <row r="8115" customFormat="1" ht="16" customHeight="1" x14ac:dyDescent="0.2"/>
    <row r="8116" customFormat="1" ht="16" customHeight="1" x14ac:dyDescent="0.2"/>
    <row r="8117" customFormat="1" ht="16" customHeight="1" x14ac:dyDescent="0.2"/>
    <row r="8118" customFormat="1" ht="16" customHeight="1" x14ac:dyDescent="0.2"/>
    <row r="8119" customFormat="1" ht="16" customHeight="1" x14ac:dyDescent="0.2"/>
    <row r="8120" customFormat="1" ht="16" customHeight="1" x14ac:dyDescent="0.2"/>
    <row r="8121" customFormat="1" ht="16" customHeight="1" x14ac:dyDescent="0.2"/>
    <row r="8122" customFormat="1" ht="16" customHeight="1" x14ac:dyDescent="0.2"/>
    <row r="8123" customFormat="1" ht="16" customHeight="1" x14ac:dyDescent="0.2"/>
    <row r="8124" customFormat="1" ht="16" customHeight="1" x14ac:dyDescent="0.2"/>
    <row r="8125" customFormat="1" ht="16" customHeight="1" x14ac:dyDescent="0.2"/>
    <row r="8126" customFormat="1" ht="16" customHeight="1" x14ac:dyDescent="0.2"/>
    <row r="8127" customFormat="1" ht="16" customHeight="1" x14ac:dyDescent="0.2"/>
    <row r="8128" customFormat="1" ht="16" customHeight="1" x14ac:dyDescent="0.2"/>
    <row r="8129" customFormat="1" ht="16" customHeight="1" x14ac:dyDescent="0.2"/>
    <row r="8130" customFormat="1" ht="16" customHeight="1" x14ac:dyDescent="0.2"/>
    <row r="8131" customFormat="1" ht="16" customHeight="1" x14ac:dyDescent="0.2"/>
    <row r="8132" customFormat="1" ht="16" customHeight="1" x14ac:dyDescent="0.2"/>
    <row r="8133" customFormat="1" ht="16" customHeight="1" x14ac:dyDescent="0.2"/>
    <row r="8134" customFormat="1" ht="16" customHeight="1" x14ac:dyDescent="0.2"/>
    <row r="8135" customFormat="1" ht="16" customHeight="1" x14ac:dyDescent="0.2"/>
    <row r="8136" customFormat="1" ht="16" customHeight="1" x14ac:dyDescent="0.2"/>
    <row r="8137" customFormat="1" ht="16" customHeight="1" x14ac:dyDescent="0.2"/>
    <row r="8138" customFormat="1" ht="16" customHeight="1" x14ac:dyDescent="0.2"/>
    <row r="8139" customFormat="1" ht="16" customHeight="1" x14ac:dyDescent="0.2"/>
    <row r="8140" customFormat="1" ht="16" customHeight="1" x14ac:dyDescent="0.2"/>
    <row r="8141" customFormat="1" ht="16" customHeight="1" x14ac:dyDescent="0.2"/>
    <row r="8142" customFormat="1" ht="16" customHeight="1" x14ac:dyDescent="0.2"/>
    <row r="8143" customFormat="1" ht="16" customHeight="1" x14ac:dyDescent="0.2"/>
    <row r="8144" customFormat="1" ht="16" customHeight="1" x14ac:dyDescent="0.2"/>
    <row r="8145" customFormat="1" ht="16" customHeight="1" x14ac:dyDescent="0.2"/>
    <row r="8146" customFormat="1" ht="16" customHeight="1" x14ac:dyDescent="0.2"/>
    <row r="8147" customFormat="1" ht="16" customHeight="1" x14ac:dyDescent="0.2"/>
    <row r="8148" customFormat="1" ht="16" customHeight="1" x14ac:dyDescent="0.2"/>
    <row r="8149" customFormat="1" ht="16" customHeight="1" x14ac:dyDescent="0.2"/>
    <row r="8150" customFormat="1" ht="16" customHeight="1" x14ac:dyDescent="0.2"/>
    <row r="8151" customFormat="1" ht="16" customHeight="1" x14ac:dyDescent="0.2"/>
    <row r="8152" customFormat="1" ht="16" customHeight="1" x14ac:dyDescent="0.2"/>
    <row r="8153" customFormat="1" ht="16" customHeight="1" x14ac:dyDescent="0.2"/>
    <row r="8154" customFormat="1" ht="16" customHeight="1" x14ac:dyDescent="0.2"/>
    <row r="8155" customFormat="1" ht="16" customHeight="1" x14ac:dyDescent="0.2"/>
    <row r="8156" customFormat="1" ht="16" customHeight="1" x14ac:dyDescent="0.2"/>
    <row r="8157" customFormat="1" ht="16" customHeight="1" x14ac:dyDescent="0.2"/>
    <row r="8158" customFormat="1" ht="16" customHeight="1" x14ac:dyDescent="0.2"/>
    <row r="8159" customFormat="1" ht="16" customHeight="1" x14ac:dyDescent="0.2"/>
    <row r="8160" customFormat="1" ht="16" customHeight="1" x14ac:dyDescent="0.2"/>
    <row r="8161" customFormat="1" ht="16" customHeight="1" x14ac:dyDescent="0.2"/>
    <row r="8162" customFormat="1" ht="16" customHeight="1" x14ac:dyDescent="0.2"/>
    <row r="8163" customFormat="1" ht="16" customHeight="1" x14ac:dyDescent="0.2"/>
    <row r="8164" customFormat="1" ht="16" customHeight="1" x14ac:dyDescent="0.2"/>
    <row r="8165" customFormat="1" ht="16" customHeight="1" x14ac:dyDescent="0.2"/>
    <row r="8166" customFormat="1" ht="16" customHeight="1" x14ac:dyDescent="0.2"/>
    <row r="8167" customFormat="1" ht="16" customHeight="1" x14ac:dyDescent="0.2"/>
    <row r="8168" customFormat="1" ht="16" customHeight="1" x14ac:dyDescent="0.2"/>
    <row r="8169" customFormat="1" ht="16" customHeight="1" x14ac:dyDescent="0.2"/>
    <row r="8170" customFormat="1" ht="16" customHeight="1" x14ac:dyDescent="0.2"/>
    <row r="8171" customFormat="1" ht="16" customHeight="1" x14ac:dyDescent="0.2"/>
    <row r="8172" customFormat="1" ht="16" customHeight="1" x14ac:dyDescent="0.2"/>
    <row r="8173" customFormat="1" ht="16" customHeight="1" x14ac:dyDescent="0.2"/>
    <row r="8174" customFormat="1" ht="16" customHeight="1" x14ac:dyDescent="0.2"/>
    <row r="8175" customFormat="1" ht="16" customHeight="1" x14ac:dyDescent="0.2"/>
    <row r="8176" customFormat="1" ht="16" customHeight="1" x14ac:dyDescent="0.2"/>
    <row r="8177" customFormat="1" ht="16" customHeight="1" x14ac:dyDescent="0.2"/>
    <row r="8178" customFormat="1" ht="16" customHeight="1" x14ac:dyDescent="0.2"/>
    <row r="8179" customFormat="1" ht="16" customHeight="1" x14ac:dyDescent="0.2"/>
    <row r="8180" customFormat="1" ht="16" customHeight="1" x14ac:dyDescent="0.2"/>
    <row r="8181" customFormat="1" ht="16" customHeight="1" x14ac:dyDescent="0.2"/>
    <row r="8182" customFormat="1" ht="16" customHeight="1" x14ac:dyDescent="0.2"/>
    <row r="8183" customFormat="1" ht="16" customHeight="1" x14ac:dyDescent="0.2"/>
    <row r="8184" customFormat="1" ht="16" customHeight="1" x14ac:dyDescent="0.2"/>
    <row r="8185" customFormat="1" ht="16" customHeight="1" x14ac:dyDescent="0.2"/>
    <row r="8186" customFormat="1" ht="16" customHeight="1" x14ac:dyDescent="0.2"/>
    <row r="8187" customFormat="1" ht="16" customHeight="1" x14ac:dyDescent="0.2"/>
    <row r="8188" customFormat="1" ht="16" customHeight="1" x14ac:dyDescent="0.2"/>
    <row r="8189" customFormat="1" ht="16" customHeight="1" x14ac:dyDescent="0.2"/>
    <row r="8190" customFormat="1" ht="16" customHeight="1" x14ac:dyDescent="0.2"/>
    <row r="8191" customFormat="1" ht="16" customHeight="1" x14ac:dyDescent="0.2"/>
    <row r="8192" customFormat="1" ht="16" customHeight="1" x14ac:dyDescent="0.2"/>
    <row r="8193" customFormat="1" ht="16" customHeight="1" x14ac:dyDescent="0.2"/>
    <row r="8194" customFormat="1" ht="16" customHeight="1" x14ac:dyDescent="0.2"/>
    <row r="8195" customFormat="1" ht="16" customHeight="1" x14ac:dyDescent="0.2"/>
    <row r="8196" customFormat="1" ht="16" customHeight="1" x14ac:dyDescent="0.2"/>
    <row r="8197" customFormat="1" ht="16" customHeight="1" x14ac:dyDescent="0.2"/>
    <row r="8198" customFormat="1" ht="16" customHeight="1" x14ac:dyDescent="0.2"/>
    <row r="8199" customFormat="1" ht="16" customHeight="1" x14ac:dyDescent="0.2"/>
    <row r="8200" customFormat="1" ht="16" customHeight="1" x14ac:dyDescent="0.2"/>
    <row r="8201" customFormat="1" ht="16" customHeight="1" x14ac:dyDescent="0.2"/>
    <row r="8202" customFormat="1" ht="16" customHeight="1" x14ac:dyDescent="0.2"/>
    <row r="8203" customFormat="1" ht="16" customHeight="1" x14ac:dyDescent="0.2"/>
    <row r="8204" customFormat="1" ht="16" customHeight="1" x14ac:dyDescent="0.2"/>
    <row r="8205" customFormat="1" ht="16" customHeight="1" x14ac:dyDescent="0.2"/>
    <row r="8206" customFormat="1" ht="16" customHeight="1" x14ac:dyDescent="0.2"/>
    <row r="8207" customFormat="1" ht="16" customHeight="1" x14ac:dyDescent="0.2"/>
    <row r="8208" customFormat="1" ht="16" customHeight="1" x14ac:dyDescent="0.2"/>
    <row r="8209" customFormat="1" ht="16" customHeight="1" x14ac:dyDescent="0.2"/>
    <row r="8210" customFormat="1" ht="16" customHeight="1" x14ac:dyDescent="0.2"/>
    <row r="8211" customFormat="1" ht="16" customHeight="1" x14ac:dyDescent="0.2"/>
    <row r="8212" customFormat="1" ht="16" customHeight="1" x14ac:dyDescent="0.2"/>
    <row r="8213" customFormat="1" ht="16" customHeight="1" x14ac:dyDescent="0.2"/>
    <row r="8214" customFormat="1" ht="16" customHeight="1" x14ac:dyDescent="0.2"/>
    <row r="8215" customFormat="1" ht="16" customHeight="1" x14ac:dyDescent="0.2"/>
    <row r="8216" customFormat="1" ht="16" customHeight="1" x14ac:dyDescent="0.2"/>
    <row r="8217" customFormat="1" ht="16" customHeight="1" x14ac:dyDescent="0.2"/>
    <row r="8218" customFormat="1" ht="16" customHeight="1" x14ac:dyDescent="0.2"/>
    <row r="8219" customFormat="1" ht="16" customHeight="1" x14ac:dyDescent="0.2"/>
    <row r="8220" customFormat="1" ht="16" customHeight="1" x14ac:dyDescent="0.2"/>
    <row r="8221" customFormat="1" ht="16" customHeight="1" x14ac:dyDescent="0.2"/>
    <row r="8222" customFormat="1" ht="16" customHeight="1" x14ac:dyDescent="0.2"/>
    <row r="8223" customFormat="1" ht="16" customHeight="1" x14ac:dyDescent="0.2"/>
    <row r="8224" customFormat="1" ht="16" customHeight="1" x14ac:dyDescent="0.2"/>
    <row r="8225" customFormat="1" ht="16" customHeight="1" x14ac:dyDescent="0.2"/>
    <row r="8226" customFormat="1" ht="16" customHeight="1" x14ac:dyDescent="0.2"/>
    <row r="8227" customFormat="1" ht="16" customHeight="1" x14ac:dyDescent="0.2"/>
    <row r="8228" customFormat="1" ht="16" customHeight="1" x14ac:dyDescent="0.2"/>
    <row r="8229" customFormat="1" ht="16" customHeight="1" x14ac:dyDescent="0.2"/>
    <row r="8230" customFormat="1" ht="16" customHeight="1" x14ac:dyDescent="0.2"/>
    <row r="8231" customFormat="1" ht="16" customHeight="1" x14ac:dyDescent="0.2"/>
    <row r="8232" customFormat="1" ht="16" customHeight="1" x14ac:dyDescent="0.2"/>
    <row r="8233" customFormat="1" ht="16" customHeight="1" x14ac:dyDescent="0.2"/>
    <row r="8234" customFormat="1" ht="16" customHeight="1" x14ac:dyDescent="0.2"/>
    <row r="8235" customFormat="1" ht="16" customHeight="1" x14ac:dyDescent="0.2"/>
    <row r="8236" customFormat="1" ht="16" customHeight="1" x14ac:dyDescent="0.2"/>
    <row r="8237" customFormat="1" ht="16" customHeight="1" x14ac:dyDescent="0.2"/>
    <row r="8238" customFormat="1" ht="16" customHeight="1" x14ac:dyDescent="0.2"/>
    <row r="8239" customFormat="1" ht="16" customHeight="1" x14ac:dyDescent="0.2"/>
    <row r="8240" customFormat="1" ht="16" customHeight="1" x14ac:dyDescent="0.2"/>
    <row r="8241" customFormat="1" ht="16" customHeight="1" x14ac:dyDescent="0.2"/>
    <row r="8242" customFormat="1" ht="16" customHeight="1" x14ac:dyDescent="0.2"/>
    <row r="8243" customFormat="1" ht="16" customHeight="1" x14ac:dyDescent="0.2"/>
    <row r="8244" customFormat="1" ht="16" customHeight="1" x14ac:dyDescent="0.2"/>
    <row r="8245" customFormat="1" ht="16" customHeight="1" x14ac:dyDescent="0.2"/>
    <row r="8246" customFormat="1" ht="16" customHeight="1" x14ac:dyDescent="0.2"/>
    <row r="8247" customFormat="1" ht="16" customHeight="1" x14ac:dyDescent="0.2"/>
    <row r="8248" customFormat="1" ht="16" customHeight="1" x14ac:dyDescent="0.2"/>
    <row r="8249" customFormat="1" ht="16" customHeight="1" x14ac:dyDescent="0.2"/>
    <row r="8250" customFormat="1" ht="16" customHeight="1" x14ac:dyDescent="0.2"/>
    <row r="8251" customFormat="1" ht="16" customHeight="1" x14ac:dyDescent="0.2"/>
    <row r="8252" customFormat="1" ht="16" customHeight="1" x14ac:dyDescent="0.2"/>
    <row r="8253" customFormat="1" ht="16" customHeight="1" x14ac:dyDescent="0.2"/>
    <row r="8254" customFormat="1" ht="16" customHeight="1" x14ac:dyDescent="0.2"/>
    <row r="8255" customFormat="1" ht="16" customHeight="1" x14ac:dyDescent="0.2"/>
    <row r="8256" customFormat="1" ht="16" customHeight="1" x14ac:dyDescent="0.2"/>
    <row r="8257" customFormat="1" ht="16" customHeight="1" x14ac:dyDescent="0.2"/>
    <row r="8258" customFormat="1" ht="16" customHeight="1" x14ac:dyDescent="0.2"/>
    <row r="8259" customFormat="1" ht="16" customHeight="1" x14ac:dyDescent="0.2"/>
    <row r="8260" customFormat="1" ht="16" customHeight="1" x14ac:dyDescent="0.2"/>
    <row r="8261" customFormat="1" ht="16" customHeight="1" x14ac:dyDescent="0.2"/>
    <row r="8262" customFormat="1" ht="16" customHeight="1" x14ac:dyDescent="0.2"/>
    <row r="8263" customFormat="1" ht="16" customHeight="1" x14ac:dyDescent="0.2"/>
    <row r="8264" customFormat="1" ht="16" customHeight="1" x14ac:dyDescent="0.2"/>
    <row r="8265" customFormat="1" ht="16" customHeight="1" x14ac:dyDescent="0.2"/>
    <row r="8266" customFormat="1" ht="16" customHeight="1" x14ac:dyDescent="0.2"/>
    <row r="8267" customFormat="1" ht="16" customHeight="1" x14ac:dyDescent="0.2"/>
    <row r="8268" customFormat="1" ht="16" customHeight="1" x14ac:dyDescent="0.2"/>
    <row r="8269" customFormat="1" ht="16" customHeight="1" x14ac:dyDescent="0.2"/>
    <row r="8270" customFormat="1" ht="16" customHeight="1" x14ac:dyDescent="0.2"/>
    <row r="8271" customFormat="1" ht="16" customHeight="1" x14ac:dyDescent="0.2"/>
    <row r="8272" customFormat="1" ht="16" customHeight="1" x14ac:dyDescent="0.2"/>
    <row r="8273" customFormat="1" ht="16" customHeight="1" x14ac:dyDescent="0.2"/>
    <row r="8274" customFormat="1" ht="16" customHeight="1" x14ac:dyDescent="0.2"/>
    <row r="8275" customFormat="1" ht="16" customHeight="1" x14ac:dyDescent="0.2"/>
    <row r="8276" customFormat="1" ht="16" customHeight="1" x14ac:dyDescent="0.2"/>
    <row r="8277" customFormat="1" ht="16" customHeight="1" x14ac:dyDescent="0.2"/>
    <row r="8278" customFormat="1" ht="16" customHeight="1" x14ac:dyDescent="0.2"/>
    <row r="8279" customFormat="1" ht="16" customHeight="1" x14ac:dyDescent="0.2"/>
    <row r="8280" customFormat="1" ht="16" customHeight="1" x14ac:dyDescent="0.2"/>
    <row r="8281" customFormat="1" ht="16" customHeight="1" x14ac:dyDescent="0.2"/>
    <row r="8282" customFormat="1" ht="16" customHeight="1" x14ac:dyDescent="0.2"/>
    <row r="8283" customFormat="1" ht="16" customHeight="1" x14ac:dyDescent="0.2"/>
    <row r="8284" customFormat="1" ht="16" customHeight="1" x14ac:dyDescent="0.2"/>
    <row r="8285" customFormat="1" ht="16" customHeight="1" x14ac:dyDescent="0.2"/>
    <row r="8286" customFormat="1" ht="16" customHeight="1" x14ac:dyDescent="0.2"/>
    <row r="8287" customFormat="1" ht="16" customHeight="1" x14ac:dyDescent="0.2"/>
    <row r="8288" customFormat="1" ht="16" customHeight="1" x14ac:dyDescent="0.2"/>
    <row r="8289" customFormat="1" ht="16" customHeight="1" x14ac:dyDescent="0.2"/>
    <row r="8290" customFormat="1" ht="16" customHeight="1" x14ac:dyDescent="0.2"/>
    <row r="8291" customFormat="1" ht="16" customHeight="1" x14ac:dyDescent="0.2"/>
    <row r="8292" customFormat="1" ht="16" customHeight="1" x14ac:dyDescent="0.2"/>
    <row r="8293" customFormat="1" ht="16" customHeight="1" x14ac:dyDescent="0.2"/>
    <row r="8294" customFormat="1" ht="16" customHeight="1" x14ac:dyDescent="0.2"/>
    <row r="8295" customFormat="1" ht="16" customHeight="1" x14ac:dyDescent="0.2"/>
    <row r="8296" customFormat="1" ht="16" customHeight="1" x14ac:dyDescent="0.2"/>
    <row r="8297" customFormat="1" ht="16" customHeight="1" x14ac:dyDescent="0.2"/>
    <row r="8298" customFormat="1" ht="16" customHeight="1" x14ac:dyDescent="0.2"/>
    <row r="8299" customFormat="1" ht="16" customHeight="1" x14ac:dyDescent="0.2"/>
    <row r="8300" customFormat="1" ht="16" customHeight="1" x14ac:dyDescent="0.2"/>
    <row r="8301" customFormat="1" ht="16" customHeight="1" x14ac:dyDescent="0.2"/>
    <row r="8302" customFormat="1" ht="16" customHeight="1" x14ac:dyDescent="0.2"/>
    <row r="8303" customFormat="1" ht="16" customHeight="1" x14ac:dyDescent="0.2"/>
    <row r="8304" customFormat="1" ht="16" customHeight="1" x14ac:dyDescent="0.2"/>
    <row r="8305" customFormat="1" ht="16" customHeight="1" x14ac:dyDescent="0.2"/>
    <row r="8306" customFormat="1" ht="16" customHeight="1" x14ac:dyDescent="0.2"/>
    <row r="8307" customFormat="1" ht="16" customHeight="1" x14ac:dyDescent="0.2"/>
    <row r="8308" customFormat="1" ht="16" customHeight="1" x14ac:dyDescent="0.2"/>
    <row r="8309" customFormat="1" ht="16" customHeight="1" x14ac:dyDescent="0.2"/>
    <row r="8310" customFormat="1" ht="16" customHeight="1" x14ac:dyDescent="0.2"/>
    <row r="8311" customFormat="1" ht="16" customHeight="1" x14ac:dyDescent="0.2"/>
    <row r="8312" customFormat="1" ht="16" customHeight="1" x14ac:dyDescent="0.2"/>
    <row r="8313" customFormat="1" ht="16" customHeight="1" x14ac:dyDescent="0.2"/>
    <row r="8314" customFormat="1" ht="16" customHeight="1" x14ac:dyDescent="0.2"/>
    <row r="8315" customFormat="1" ht="16" customHeight="1" x14ac:dyDescent="0.2"/>
    <row r="8316" customFormat="1" ht="16" customHeight="1" x14ac:dyDescent="0.2"/>
    <row r="8317" customFormat="1" ht="16" customHeight="1" x14ac:dyDescent="0.2"/>
    <row r="8318" customFormat="1" ht="16" customHeight="1" x14ac:dyDescent="0.2"/>
    <row r="8319" customFormat="1" ht="16" customHeight="1" x14ac:dyDescent="0.2"/>
    <row r="8320" customFormat="1" ht="16" customHeight="1" x14ac:dyDescent="0.2"/>
    <row r="8321" customFormat="1" ht="16" customHeight="1" x14ac:dyDescent="0.2"/>
    <row r="8322" customFormat="1" ht="16" customHeight="1" x14ac:dyDescent="0.2"/>
    <row r="8323" customFormat="1" ht="16" customHeight="1" x14ac:dyDescent="0.2"/>
    <row r="8324" customFormat="1" ht="16" customHeight="1" x14ac:dyDescent="0.2"/>
    <row r="8325" customFormat="1" ht="16" customHeight="1" x14ac:dyDescent="0.2"/>
    <row r="8326" customFormat="1" ht="16" customHeight="1" x14ac:dyDescent="0.2"/>
    <row r="8327" customFormat="1" ht="16" customHeight="1" x14ac:dyDescent="0.2"/>
    <row r="8328" customFormat="1" ht="16" customHeight="1" x14ac:dyDescent="0.2"/>
    <row r="8329" customFormat="1" ht="16" customHeight="1" x14ac:dyDescent="0.2"/>
    <row r="8330" customFormat="1" ht="16" customHeight="1" x14ac:dyDescent="0.2"/>
    <row r="8331" customFormat="1" ht="16" customHeight="1" x14ac:dyDescent="0.2"/>
    <row r="8332" customFormat="1" ht="16" customHeight="1" x14ac:dyDescent="0.2"/>
    <row r="8333" customFormat="1" ht="16" customHeight="1" x14ac:dyDescent="0.2"/>
    <row r="8334" customFormat="1" ht="16" customHeight="1" x14ac:dyDescent="0.2"/>
    <row r="8335" customFormat="1" ht="16" customHeight="1" x14ac:dyDescent="0.2"/>
    <row r="8336" customFormat="1" ht="16" customHeight="1" x14ac:dyDescent="0.2"/>
    <row r="8337" customFormat="1" ht="16" customHeight="1" x14ac:dyDescent="0.2"/>
    <row r="8338" customFormat="1" ht="16" customHeight="1" x14ac:dyDescent="0.2"/>
    <row r="8339" customFormat="1" ht="16" customHeight="1" x14ac:dyDescent="0.2"/>
    <row r="8340" customFormat="1" ht="16" customHeight="1" x14ac:dyDescent="0.2"/>
    <row r="8341" customFormat="1" ht="16" customHeight="1" x14ac:dyDescent="0.2"/>
    <row r="8342" customFormat="1" ht="16" customHeight="1" x14ac:dyDescent="0.2"/>
    <row r="8343" customFormat="1" ht="16" customHeight="1" x14ac:dyDescent="0.2"/>
    <row r="8344" customFormat="1" ht="16" customHeight="1" x14ac:dyDescent="0.2"/>
    <row r="8345" customFormat="1" ht="16" customHeight="1" x14ac:dyDescent="0.2"/>
    <row r="8346" customFormat="1" ht="16" customHeight="1" x14ac:dyDescent="0.2"/>
    <row r="8347" customFormat="1" ht="16" customHeight="1" x14ac:dyDescent="0.2"/>
    <row r="8348" customFormat="1" ht="16" customHeight="1" x14ac:dyDescent="0.2"/>
    <row r="8349" customFormat="1" ht="16" customHeight="1" x14ac:dyDescent="0.2"/>
    <row r="8350" customFormat="1" ht="16" customHeight="1" x14ac:dyDescent="0.2"/>
    <row r="8351" customFormat="1" ht="16" customHeight="1" x14ac:dyDescent="0.2"/>
    <row r="8352" customFormat="1" ht="16" customHeight="1" x14ac:dyDescent="0.2"/>
    <row r="8353" customFormat="1" ht="16" customHeight="1" x14ac:dyDescent="0.2"/>
    <row r="8354" customFormat="1" ht="16" customHeight="1" x14ac:dyDescent="0.2"/>
    <row r="8355" customFormat="1" ht="16" customHeight="1" x14ac:dyDescent="0.2"/>
    <row r="8356" customFormat="1" ht="16" customHeight="1" x14ac:dyDescent="0.2"/>
    <row r="8357" customFormat="1" ht="16" customHeight="1" x14ac:dyDescent="0.2"/>
    <row r="8358" customFormat="1" ht="16" customHeight="1" x14ac:dyDescent="0.2"/>
    <row r="8359" customFormat="1" ht="16" customHeight="1" x14ac:dyDescent="0.2"/>
    <row r="8360" customFormat="1" ht="16" customHeight="1" x14ac:dyDescent="0.2"/>
    <row r="8361" customFormat="1" ht="16" customHeight="1" x14ac:dyDescent="0.2"/>
    <row r="8362" customFormat="1" ht="16" customHeight="1" x14ac:dyDescent="0.2"/>
    <row r="8363" customFormat="1" ht="16" customHeight="1" x14ac:dyDescent="0.2"/>
    <row r="8364" customFormat="1" ht="16" customHeight="1" x14ac:dyDescent="0.2"/>
    <row r="8365" customFormat="1" ht="16" customHeight="1" x14ac:dyDescent="0.2"/>
    <row r="8366" customFormat="1" ht="16" customHeight="1" x14ac:dyDescent="0.2"/>
    <row r="8367" customFormat="1" ht="16" customHeight="1" x14ac:dyDescent="0.2"/>
    <row r="8368" customFormat="1" ht="16" customHeight="1" x14ac:dyDescent="0.2"/>
    <row r="8369" customFormat="1" ht="16" customHeight="1" x14ac:dyDescent="0.2"/>
    <row r="8370" customFormat="1" ht="16" customHeight="1" x14ac:dyDescent="0.2"/>
    <row r="8371" customFormat="1" ht="16" customHeight="1" x14ac:dyDescent="0.2"/>
    <row r="8372" customFormat="1" ht="16" customHeight="1" x14ac:dyDescent="0.2"/>
    <row r="8373" customFormat="1" ht="16" customHeight="1" x14ac:dyDescent="0.2"/>
    <row r="8374" customFormat="1" ht="16" customHeight="1" x14ac:dyDescent="0.2"/>
    <row r="8375" customFormat="1" ht="16" customHeight="1" x14ac:dyDescent="0.2"/>
    <row r="8376" customFormat="1" ht="16" customHeight="1" x14ac:dyDescent="0.2"/>
    <row r="8377" customFormat="1" ht="16" customHeight="1" x14ac:dyDescent="0.2"/>
    <row r="8378" customFormat="1" ht="16" customHeight="1" x14ac:dyDescent="0.2"/>
    <row r="8379" customFormat="1" ht="16" customHeight="1" x14ac:dyDescent="0.2"/>
    <row r="8380" customFormat="1" ht="16" customHeight="1" x14ac:dyDescent="0.2"/>
    <row r="8381" customFormat="1" ht="16" customHeight="1" x14ac:dyDescent="0.2"/>
    <row r="8382" customFormat="1" ht="16" customHeight="1" x14ac:dyDescent="0.2"/>
    <row r="8383" customFormat="1" ht="16" customHeight="1" x14ac:dyDescent="0.2"/>
    <row r="8384" customFormat="1" ht="16" customHeight="1" x14ac:dyDescent="0.2"/>
    <row r="8385" customFormat="1" ht="16" customHeight="1" x14ac:dyDescent="0.2"/>
    <row r="8386" customFormat="1" ht="16" customHeight="1" x14ac:dyDescent="0.2"/>
    <row r="8387" customFormat="1" ht="16" customHeight="1" x14ac:dyDescent="0.2"/>
    <row r="8388" customFormat="1" ht="16" customHeight="1" x14ac:dyDescent="0.2"/>
    <row r="8389" customFormat="1" ht="16" customHeight="1" x14ac:dyDescent="0.2"/>
    <row r="8390" customFormat="1" ht="16" customHeight="1" x14ac:dyDescent="0.2"/>
    <row r="8391" customFormat="1" ht="16" customHeight="1" x14ac:dyDescent="0.2"/>
    <row r="8392" customFormat="1" ht="16" customHeight="1" x14ac:dyDescent="0.2"/>
    <row r="8393" customFormat="1" ht="16" customHeight="1" x14ac:dyDescent="0.2"/>
    <row r="8394" customFormat="1" ht="16" customHeight="1" x14ac:dyDescent="0.2"/>
    <row r="8395" customFormat="1" ht="16" customHeight="1" x14ac:dyDescent="0.2"/>
    <row r="8396" customFormat="1" ht="16" customHeight="1" x14ac:dyDescent="0.2"/>
    <row r="8397" customFormat="1" ht="16" customHeight="1" x14ac:dyDescent="0.2"/>
    <row r="8398" customFormat="1" ht="16" customHeight="1" x14ac:dyDescent="0.2"/>
    <row r="8399" customFormat="1" ht="16" customHeight="1" x14ac:dyDescent="0.2"/>
    <row r="8400" customFormat="1" ht="16" customHeight="1" x14ac:dyDescent="0.2"/>
    <row r="8401" customFormat="1" ht="16" customHeight="1" x14ac:dyDescent="0.2"/>
    <row r="8402" customFormat="1" ht="16" customHeight="1" x14ac:dyDescent="0.2"/>
    <row r="8403" customFormat="1" ht="16" customHeight="1" x14ac:dyDescent="0.2"/>
    <row r="8404" customFormat="1" ht="16" customHeight="1" x14ac:dyDescent="0.2"/>
    <row r="8405" customFormat="1" ht="16" customHeight="1" x14ac:dyDescent="0.2"/>
    <row r="8406" customFormat="1" ht="16" customHeight="1" x14ac:dyDescent="0.2"/>
    <row r="8407" customFormat="1" ht="16" customHeight="1" x14ac:dyDescent="0.2"/>
    <row r="8408" customFormat="1" ht="16" customHeight="1" x14ac:dyDescent="0.2"/>
    <row r="8409" customFormat="1" ht="16" customHeight="1" x14ac:dyDescent="0.2"/>
    <row r="8410" customFormat="1" ht="16" customHeight="1" x14ac:dyDescent="0.2"/>
    <row r="8411" customFormat="1" ht="16" customHeight="1" x14ac:dyDescent="0.2"/>
    <row r="8412" customFormat="1" ht="16" customHeight="1" x14ac:dyDescent="0.2"/>
    <row r="8413" customFormat="1" ht="16" customHeight="1" x14ac:dyDescent="0.2"/>
    <row r="8414" customFormat="1" ht="16" customHeight="1" x14ac:dyDescent="0.2"/>
    <row r="8415" customFormat="1" ht="16" customHeight="1" x14ac:dyDescent="0.2"/>
    <row r="8416" customFormat="1" ht="16" customHeight="1" x14ac:dyDescent="0.2"/>
    <row r="8417" customFormat="1" ht="16" customHeight="1" x14ac:dyDescent="0.2"/>
    <row r="8418" customFormat="1" ht="16" customHeight="1" x14ac:dyDescent="0.2"/>
    <row r="8419" customFormat="1" ht="16" customHeight="1" x14ac:dyDescent="0.2"/>
    <row r="8420" customFormat="1" ht="16" customHeight="1" x14ac:dyDescent="0.2"/>
    <row r="8421" customFormat="1" ht="16" customHeight="1" x14ac:dyDescent="0.2"/>
    <row r="8422" customFormat="1" ht="16" customHeight="1" x14ac:dyDescent="0.2"/>
    <row r="8423" customFormat="1" ht="16" customHeight="1" x14ac:dyDescent="0.2"/>
    <row r="8424" customFormat="1" ht="16" customHeight="1" x14ac:dyDescent="0.2"/>
    <row r="8425" customFormat="1" ht="16" customHeight="1" x14ac:dyDescent="0.2"/>
    <row r="8426" customFormat="1" ht="16" customHeight="1" x14ac:dyDescent="0.2"/>
    <row r="8427" customFormat="1" ht="16" customHeight="1" x14ac:dyDescent="0.2"/>
    <row r="8428" customFormat="1" ht="16" customHeight="1" x14ac:dyDescent="0.2"/>
    <row r="8429" customFormat="1" ht="16" customHeight="1" x14ac:dyDescent="0.2"/>
    <row r="8430" customFormat="1" ht="16" customHeight="1" x14ac:dyDescent="0.2"/>
    <row r="8431" customFormat="1" ht="16" customHeight="1" x14ac:dyDescent="0.2"/>
    <row r="8432" customFormat="1" ht="16" customHeight="1" x14ac:dyDescent="0.2"/>
    <row r="8433" customFormat="1" ht="16" customHeight="1" x14ac:dyDescent="0.2"/>
    <row r="8434" customFormat="1" ht="16" customHeight="1" x14ac:dyDescent="0.2"/>
    <row r="8435" customFormat="1" ht="16" customHeight="1" x14ac:dyDescent="0.2"/>
    <row r="8436" customFormat="1" ht="16" customHeight="1" x14ac:dyDescent="0.2"/>
    <row r="8437" customFormat="1" ht="16" customHeight="1" x14ac:dyDescent="0.2"/>
    <row r="8438" customFormat="1" ht="16" customHeight="1" x14ac:dyDescent="0.2"/>
    <row r="8439" customFormat="1" ht="16" customHeight="1" x14ac:dyDescent="0.2"/>
    <row r="8440" customFormat="1" ht="16" customHeight="1" x14ac:dyDescent="0.2"/>
    <row r="8441" customFormat="1" ht="16" customHeight="1" x14ac:dyDescent="0.2"/>
    <row r="8442" customFormat="1" ht="16" customHeight="1" x14ac:dyDescent="0.2"/>
    <row r="8443" customFormat="1" ht="16" customHeight="1" x14ac:dyDescent="0.2"/>
    <row r="8444" customFormat="1" ht="16" customHeight="1" x14ac:dyDescent="0.2"/>
    <row r="8445" customFormat="1" ht="16" customHeight="1" x14ac:dyDescent="0.2"/>
    <row r="8446" customFormat="1" ht="16" customHeight="1" x14ac:dyDescent="0.2"/>
    <row r="8447" customFormat="1" ht="16" customHeight="1" x14ac:dyDescent="0.2"/>
    <row r="8448" customFormat="1" ht="16" customHeight="1" x14ac:dyDescent="0.2"/>
    <row r="8449" customFormat="1" ht="16" customHeight="1" x14ac:dyDescent="0.2"/>
    <row r="8450" customFormat="1" ht="16" customHeight="1" x14ac:dyDescent="0.2"/>
    <row r="8451" customFormat="1" ht="16" customHeight="1" x14ac:dyDescent="0.2"/>
    <row r="8452" customFormat="1" ht="16" customHeight="1" x14ac:dyDescent="0.2"/>
    <row r="8453" customFormat="1" ht="16" customHeight="1" x14ac:dyDescent="0.2"/>
    <row r="8454" customFormat="1" ht="16" customHeight="1" x14ac:dyDescent="0.2"/>
    <row r="8455" customFormat="1" ht="16" customHeight="1" x14ac:dyDescent="0.2"/>
    <row r="8456" customFormat="1" ht="16" customHeight="1" x14ac:dyDescent="0.2"/>
    <row r="8457" customFormat="1" ht="16" customHeight="1" x14ac:dyDescent="0.2"/>
    <row r="8458" customFormat="1" ht="16" customHeight="1" x14ac:dyDescent="0.2"/>
    <row r="8459" customFormat="1" ht="16" customHeight="1" x14ac:dyDescent="0.2"/>
    <row r="8460" customFormat="1" ht="16" customHeight="1" x14ac:dyDescent="0.2"/>
    <row r="8461" customFormat="1" ht="16" customHeight="1" x14ac:dyDescent="0.2"/>
    <row r="8462" customFormat="1" ht="16" customHeight="1" x14ac:dyDescent="0.2"/>
    <row r="8463" customFormat="1" ht="16" customHeight="1" x14ac:dyDescent="0.2"/>
    <row r="8464" customFormat="1" ht="16" customHeight="1" x14ac:dyDescent="0.2"/>
    <row r="8465" customFormat="1" ht="16" customHeight="1" x14ac:dyDescent="0.2"/>
    <row r="8466" customFormat="1" ht="16" customHeight="1" x14ac:dyDescent="0.2"/>
    <row r="8467" customFormat="1" ht="16" customHeight="1" x14ac:dyDescent="0.2"/>
    <row r="8468" customFormat="1" ht="16" customHeight="1" x14ac:dyDescent="0.2"/>
    <row r="8469" customFormat="1" ht="16" customHeight="1" x14ac:dyDescent="0.2"/>
    <row r="8470" customFormat="1" ht="16" customHeight="1" x14ac:dyDescent="0.2"/>
    <row r="8471" customFormat="1" ht="16" customHeight="1" x14ac:dyDescent="0.2"/>
    <row r="8472" customFormat="1" ht="16" customHeight="1" x14ac:dyDescent="0.2"/>
    <row r="8473" customFormat="1" ht="16" customHeight="1" x14ac:dyDescent="0.2"/>
    <row r="8474" customFormat="1" ht="16" customHeight="1" x14ac:dyDescent="0.2"/>
    <row r="8475" customFormat="1" ht="16" customHeight="1" x14ac:dyDescent="0.2"/>
    <row r="8476" customFormat="1" ht="16" customHeight="1" x14ac:dyDescent="0.2"/>
    <row r="8477" customFormat="1" ht="16" customHeight="1" x14ac:dyDescent="0.2"/>
    <row r="8478" customFormat="1" ht="16" customHeight="1" x14ac:dyDescent="0.2"/>
    <row r="8479" customFormat="1" ht="16" customHeight="1" x14ac:dyDescent="0.2"/>
    <row r="8480" customFormat="1" ht="16" customHeight="1" x14ac:dyDescent="0.2"/>
    <row r="8481" customFormat="1" ht="16" customHeight="1" x14ac:dyDescent="0.2"/>
    <row r="8482" customFormat="1" ht="16" customHeight="1" x14ac:dyDescent="0.2"/>
    <row r="8483" customFormat="1" ht="16" customHeight="1" x14ac:dyDescent="0.2"/>
    <row r="8484" customFormat="1" ht="16" customHeight="1" x14ac:dyDescent="0.2"/>
    <row r="8485" customFormat="1" ht="16" customHeight="1" x14ac:dyDescent="0.2"/>
    <row r="8486" customFormat="1" ht="16" customHeight="1" x14ac:dyDescent="0.2"/>
    <row r="8487" customFormat="1" ht="16" customHeight="1" x14ac:dyDescent="0.2"/>
    <row r="8488" customFormat="1" ht="16" customHeight="1" x14ac:dyDescent="0.2"/>
    <row r="8489" customFormat="1" ht="16" customHeight="1" x14ac:dyDescent="0.2"/>
    <row r="8490" customFormat="1" ht="16" customHeight="1" x14ac:dyDescent="0.2"/>
    <row r="8491" customFormat="1" ht="16" customHeight="1" x14ac:dyDescent="0.2"/>
    <row r="8492" customFormat="1" ht="16" customHeight="1" x14ac:dyDescent="0.2"/>
    <row r="8493" customFormat="1" ht="16" customHeight="1" x14ac:dyDescent="0.2"/>
    <row r="8494" customFormat="1" ht="16" customHeight="1" x14ac:dyDescent="0.2"/>
    <row r="8495" customFormat="1" ht="16" customHeight="1" x14ac:dyDescent="0.2"/>
    <row r="8496" customFormat="1" ht="16" customHeight="1" x14ac:dyDescent="0.2"/>
    <row r="8497" customFormat="1" ht="16" customHeight="1" x14ac:dyDescent="0.2"/>
    <row r="8498" customFormat="1" ht="16" customHeight="1" x14ac:dyDescent="0.2"/>
    <row r="8499" customFormat="1" ht="16" customHeight="1" x14ac:dyDescent="0.2"/>
    <row r="8500" customFormat="1" ht="16" customHeight="1" x14ac:dyDescent="0.2"/>
    <row r="8501" customFormat="1" ht="16" customHeight="1" x14ac:dyDescent="0.2"/>
    <row r="8502" customFormat="1" ht="16" customHeight="1" x14ac:dyDescent="0.2"/>
    <row r="8503" customFormat="1" ht="16" customHeight="1" x14ac:dyDescent="0.2"/>
    <row r="8504" customFormat="1" ht="16" customHeight="1" x14ac:dyDescent="0.2"/>
    <row r="8505" customFormat="1" ht="16" customHeight="1" x14ac:dyDescent="0.2"/>
    <row r="8506" customFormat="1" ht="16" customHeight="1" x14ac:dyDescent="0.2"/>
    <row r="8507" customFormat="1" ht="16" customHeight="1" x14ac:dyDescent="0.2"/>
    <row r="8508" customFormat="1" ht="16" customHeight="1" x14ac:dyDescent="0.2"/>
    <row r="8509" customFormat="1" ht="16" customHeight="1" x14ac:dyDescent="0.2"/>
    <row r="8510" customFormat="1" ht="16" customHeight="1" x14ac:dyDescent="0.2"/>
    <row r="8511" customFormat="1" ht="16" customHeight="1" x14ac:dyDescent="0.2"/>
    <row r="8512" customFormat="1" ht="16" customHeight="1" x14ac:dyDescent="0.2"/>
    <row r="8513" customFormat="1" ht="16" customHeight="1" x14ac:dyDescent="0.2"/>
    <row r="8514" customFormat="1" ht="16" customHeight="1" x14ac:dyDescent="0.2"/>
    <row r="8515" customFormat="1" ht="16" customHeight="1" x14ac:dyDescent="0.2"/>
    <row r="8516" customFormat="1" ht="16" customHeight="1" x14ac:dyDescent="0.2"/>
    <row r="8517" customFormat="1" ht="16" customHeight="1" x14ac:dyDescent="0.2"/>
    <row r="8518" customFormat="1" ht="16" customHeight="1" x14ac:dyDescent="0.2"/>
    <row r="8519" customFormat="1" ht="16" customHeight="1" x14ac:dyDescent="0.2"/>
    <row r="8520" customFormat="1" ht="16" customHeight="1" x14ac:dyDescent="0.2"/>
    <row r="8521" customFormat="1" ht="16" customHeight="1" x14ac:dyDescent="0.2"/>
    <row r="8522" customFormat="1" ht="16" customHeight="1" x14ac:dyDescent="0.2"/>
    <row r="8523" customFormat="1" ht="16" customHeight="1" x14ac:dyDescent="0.2"/>
    <row r="8524" customFormat="1" ht="16" customHeight="1" x14ac:dyDescent="0.2"/>
    <row r="8525" customFormat="1" ht="16" customHeight="1" x14ac:dyDescent="0.2"/>
    <row r="8526" customFormat="1" ht="16" customHeight="1" x14ac:dyDescent="0.2"/>
    <row r="8527" customFormat="1" ht="16" customHeight="1" x14ac:dyDescent="0.2"/>
    <row r="8528" customFormat="1" ht="16" customHeight="1" x14ac:dyDescent="0.2"/>
    <row r="8529" customFormat="1" ht="16" customHeight="1" x14ac:dyDescent="0.2"/>
    <row r="8530" customFormat="1" ht="16" customHeight="1" x14ac:dyDescent="0.2"/>
    <row r="8531" customFormat="1" ht="16" customHeight="1" x14ac:dyDescent="0.2"/>
    <row r="8532" customFormat="1" ht="16" customHeight="1" x14ac:dyDescent="0.2"/>
    <row r="8533" customFormat="1" ht="16" customHeight="1" x14ac:dyDescent="0.2"/>
    <row r="8534" customFormat="1" ht="16" customHeight="1" x14ac:dyDescent="0.2"/>
    <row r="8535" customFormat="1" ht="16" customHeight="1" x14ac:dyDescent="0.2"/>
    <row r="8536" customFormat="1" ht="16" customHeight="1" x14ac:dyDescent="0.2"/>
    <row r="8537" customFormat="1" ht="16" customHeight="1" x14ac:dyDescent="0.2"/>
    <row r="8538" customFormat="1" ht="16" customHeight="1" x14ac:dyDescent="0.2"/>
    <row r="8539" customFormat="1" ht="16" customHeight="1" x14ac:dyDescent="0.2"/>
    <row r="8540" customFormat="1" ht="16" customHeight="1" x14ac:dyDescent="0.2"/>
    <row r="8541" customFormat="1" ht="16" customHeight="1" x14ac:dyDescent="0.2"/>
    <row r="8542" customFormat="1" ht="16" customHeight="1" x14ac:dyDescent="0.2"/>
    <row r="8543" customFormat="1" ht="16" customHeight="1" x14ac:dyDescent="0.2"/>
    <row r="8544" customFormat="1" ht="16" customHeight="1" x14ac:dyDescent="0.2"/>
    <row r="8545" customFormat="1" ht="16" customHeight="1" x14ac:dyDescent="0.2"/>
    <row r="8546" customFormat="1" ht="16" customHeight="1" x14ac:dyDescent="0.2"/>
    <row r="8547" customFormat="1" ht="16" customHeight="1" x14ac:dyDescent="0.2"/>
    <row r="8548" customFormat="1" ht="16" customHeight="1" x14ac:dyDescent="0.2"/>
    <row r="8549" customFormat="1" ht="16" customHeight="1" x14ac:dyDescent="0.2"/>
    <row r="8550" customFormat="1" ht="16" customHeight="1" x14ac:dyDescent="0.2"/>
    <row r="8551" customFormat="1" ht="16" customHeight="1" x14ac:dyDescent="0.2"/>
    <row r="8552" customFormat="1" ht="16" customHeight="1" x14ac:dyDescent="0.2"/>
    <row r="8553" customFormat="1" ht="16" customHeight="1" x14ac:dyDescent="0.2"/>
    <row r="8554" customFormat="1" ht="16" customHeight="1" x14ac:dyDescent="0.2"/>
    <row r="8555" customFormat="1" ht="16" customHeight="1" x14ac:dyDescent="0.2"/>
    <row r="8556" customFormat="1" ht="16" customHeight="1" x14ac:dyDescent="0.2"/>
    <row r="8557" customFormat="1" ht="16" customHeight="1" x14ac:dyDescent="0.2"/>
    <row r="8558" customFormat="1" ht="16" customHeight="1" x14ac:dyDescent="0.2"/>
    <row r="8559" customFormat="1" ht="16" customHeight="1" x14ac:dyDescent="0.2"/>
    <row r="8560" customFormat="1" ht="16" customHeight="1" x14ac:dyDescent="0.2"/>
    <row r="8561" customFormat="1" ht="16" customHeight="1" x14ac:dyDescent="0.2"/>
    <row r="8562" customFormat="1" ht="16" customHeight="1" x14ac:dyDescent="0.2"/>
    <row r="8563" customFormat="1" ht="16" customHeight="1" x14ac:dyDescent="0.2"/>
    <row r="8564" customFormat="1" ht="16" customHeight="1" x14ac:dyDescent="0.2"/>
    <row r="8565" customFormat="1" ht="16" customHeight="1" x14ac:dyDescent="0.2"/>
    <row r="8566" customFormat="1" ht="16" customHeight="1" x14ac:dyDescent="0.2"/>
    <row r="8567" customFormat="1" ht="16" customHeight="1" x14ac:dyDescent="0.2"/>
    <row r="8568" customFormat="1" ht="16" customHeight="1" x14ac:dyDescent="0.2"/>
    <row r="8569" customFormat="1" ht="16" customHeight="1" x14ac:dyDescent="0.2"/>
    <row r="8570" customFormat="1" ht="16" customHeight="1" x14ac:dyDescent="0.2"/>
    <row r="8571" customFormat="1" ht="16" customHeight="1" x14ac:dyDescent="0.2"/>
    <row r="8572" customFormat="1" ht="16" customHeight="1" x14ac:dyDescent="0.2"/>
    <row r="8573" customFormat="1" ht="16" customHeight="1" x14ac:dyDescent="0.2"/>
    <row r="8574" customFormat="1" ht="16" customHeight="1" x14ac:dyDescent="0.2"/>
    <row r="8575" customFormat="1" ht="16" customHeight="1" x14ac:dyDescent="0.2"/>
    <row r="8576" customFormat="1" ht="16" customHeight="1" x14ac:dyDescent="0.2"/>
    <row r="8577" customFormat="1" ht="16" customHeight="1" x14ac:dyDescent="0.2"/>
    <row r="8578" customFormat="1" ht="16" customHeight="1" x14ac:dyDescent="0.2"/>
    <row r="8579" customFormat="1" ht="16" customHeight="1" x14ac:dyDescent="0.2"/>
    <row r="8580" customFormat="1" ht="16" customHeight="1" x14ac:dyDescent="0.2"/>
    <row r="8581" customFormat="1" ht="16" customHeight="1" x14ac:dyDescent="0.2"/>
    <row r="8582" customFormat="1" ht="16" customHeight="1" x14ac:dyDescent="0.2"/>
    <row r="8583" customFormat="1" ht="16" customHeight="1" x14ac:dyDescent="0.2"/>
    <row r="8584" customFormat="1" ht="16" customHeight="1" x14ac:dyDescent="0.2"/>
    <row r="8585" customFormat="1" ht="16" customHeight="1" x14ac:dyDescent="0.2"/>
    <row r="8586" customFormat="1" ht="16" customHeight="1" x14ac:dyDescent="0.2"/>
    <row r="8587" customFormat="1" ht="16" customHeight="1" x14ac:dyDescent="0.2"/>
    <row r="8588" customFormat="1" ht="16" customHeight="1" x14ac:dyDescent="0.2"/>
    <row r="8589" customFormat="1" ht="16" customHeight="1" x14ac:dyDescent="0.2"/>
    <row r="8590" customFormat="1" ht="16" customHeight="1" x14ac:dyDescent="0.2"/>
    <row r="8591" customFormat="1" ht="16" customHeight="1" x14ac:dyDescent="0.2"/>
    <row r="8592" customFormat="1" ht="16" customHeight="1" x14ac:dyDescent="0.2"/>
    <row r="8593" customFormat="1" ht="16" customHeight="1" x14ac:dyDescent="0.2"/>
    <row r="8594" customFormat="1" ht="16" customHeight="1" x14ac:dyDescent="0.2"/>
    <row r="8595" customFormat="1" ht="16" customHeight="1" x14ac:dyDescent="0.2"/>
    <row r="8596" customFormat="1" ht="16" customHeight="1" x14ac:dyDescent="0.2"/>
    <row r="8597" customFormat="1" ht="16" customHeight="1" x14ac:dyDescent="0.2"/>
    <row r="8598" customFormat="1" ht="16" customHeight="1" x14ac:dyDescent="0.2"/>
    <row r="8599" customFormat="1" ht="16" customHeight="1" x14ac:dyDescent="0.2"/>
    <row r="8600" customFormat="1" ht="16" customHeight="1" x14ac:dyDescent="0.2"/>
    <row r="8601" customFormat="1" ht="16" customHeight="1" x14ac:dyDescent="0.2"/>
    <row r="8602" customFormat="1" ht="16" customHeight="1" x14ac:dyDescent="0.2"/>
    <row r="8603" customFormat="1" ht="16" customHeight="1" x14ac:dyDescent="0.2"/>
    <row r="8604" customFormat="1" ht="16" customHeight="1" x14ac:dyDescent="0.2"/>
    <row r="8605" customFormat="1" ht="16" customHeight="1" x14ac:dyDescent="0.2"/>
    <row r="8606" customFormat="1" ht="16" customHeight="1" x14ac:dyDescent="0.2"/>
    <row r="8607" customFormat="1" ht="16" customHeight="1" x14ac:dyDescent="0.2"/>
    <row r="8608" customFormat="1" ht="16" customHeight="1" x14ac:dyDescent="0.2"/>
    <row r="8609" customFormat="1" ht="16" customHeight="1" x14ac:dyDescent="0.2"/>
    <row r="8610" customFormat="1" ht="16" customHeight="1" x14ac:dyDescent="0.2"/>
    <row r="8611" customFormat="1" ht="16" customHeight="1" x14ac:dyDescent="0.2"/>
    <row r="8612" customFormat="1" ht="16" customHeight="1" x14ac:dyDescent="0.2"/>
    <row r="8613" customFormat="1" ht="16" customHeight="1" x14ac:dyDescent="0.2"/>
    <row r="8614" customFormat="1" ht="16" customHeight="1" x14ac:dyDescent="0.2"/>
    <row r="8615" customFormat="1" ht="16" customHeight="1" x14ac:dyDescent="0.2"/>
    <row r="8616" customFormat="1" ht="16" customHeight="1" x14ac:dyDescent="0.2"/>
    <row r="8617" customFormat="1" ht="16" customHeight="1" x14ac:dyDescent="0.2"/>
    <row r="8618" customFormat="1" ht="16" customHeight="1" x14ac:dyDescent="0.2"/>
    <row r="8619" customFormat="1" ht="16" customHeight="1" x14ac:dyDescent="0.2"/>
    <row r="8620" customFormat="1" ht="16" customHeight="1" x14ac:dyDescent="0.2"/>
    <row r="8621" customFormat="1" ht="16" customHeight="1" x14ac:dyDescent="0.2"/>
    <row r="8622" customFormat="1" ht="16" customHeight="1" x14ac:dyDescent="0.2"/>
    <row r="8623" customFormat="1" ht="16" customHeight="1" x14ac:dyDescent="0.2"/>
    <row r="8624" customFormat="1" ht="16" customHeight="1" x14ac:dyDescent="0.2"/>
    <row r="8625" customFormat="1" ht="16" customHeight="1" x14ac:dyDescent="0.2"/>
    <row r="8626" customFormat="1" ht="16" customHeight="1" x14ac:dyDescent="0.2"/>
    <row r="8627" customFormat="1" ht="16" customHeight="1" x14ac:dyDescent="0.2"/>
    <row r="8628" customFormat="1" ht="16" customHeight="1" x14ac:dyDescent="0.2"/>
    <row r="8629" customFormat="1" ht="16" customHeight="1" x14ac:dyDescent="0.2"/>
    <row r="8630" customFormat="1" ht="16" customHeight="1" x14ac:dyDescent="0.2"/>
    <row r="8631" customFormat="1" ht="16" customHeight="1" x14ac:dyDescent="0.2"/>
    <row r="8632" customFormat="1" ht="16" customHeight="1" x14ac:dyDescent="0.2"/>
    <row r="8633" customFormat="1" ht="16" customHeight="1" x14ac:dyDescent="0.2"/>
    <row r="8634" customFormat="1" ht="16" customHeight="1" x14ac:dyDescent="0.2"/>
    <row r="8635" customFormat="1" ht="16" customHeight="1" x14ac:dyDescent="0.2"/>
    <row r="8636" customFormat="1" ht="16" customHeight="1" x14ac:dyDescent="0.2"/>
    <row r="8637" customFormat="1" ht="16" customHeight="1" x14ac:dyDescent="0.2"/>
    <row r="8638" customFormat="1" ht="16" customHeight="1" x14ac:dyDescent="0.2"/>
    <row r="8639" customFormat="1" ht="16" customHeight="1" x14ac:dyDescent="0.2"/>
    <row r="8640" customFormat="1" ht="16" customHeight="1" x14ac:dyDescent="0.2"/>
    <row r="8641" customFormat="1" ht="16" customHeight="1" x14ac:dyDescent="0.2"/>
    <row r="8642" customFormat="1" ht="16" customHeight="1" x14ac:dyDescent="0.2"/>
    <row r="8643" customFormat="1" ht="16" customHeight="1" x14ac:dyDescent="0.2"/>
    <row r="8644" customFormat="1" ht="16" customHeight="1" x14ac:dyDescent="0.2"/>
    <row r="8645" customFormat="1" ht="16" customHeight="1" x14ac:dyDescent="0.2"/>
    <row r="8646" customFormat="1" ht="16" customHeight="1" x14ac:dyDescent="0.2"/>
    <row r="8647" customFormat="1" ht="16" customHeight="1" x14ac:dyDescent="0.2"/>
    <row r="8648" customFormat="1" ht="16" customHeight="1" x14ac:dyDescent="0.2"/>
    <row r="8649" customFormat="1" ht="16" customHeight="1" x14ac:dyDescent="0.2"/>
    <row r="8650" customFormat="1" ht="16" customHeight="1" x14ac:dyDescent="0.2"/>
    <row r="8651" customFormat="1" ht="16" customHeight="1" x14ac:dyDescent="0.2"/>
    <row r="8652" customFormat="1" ht="16" customHeight="1" x14ac:dyDescent="0.2"/>
    <row r="8653" customFormat="1" ht="16" customHeight="1" x14ac:dyDescent="0.2"/>
    <row r="8654" customFormat="1" ht="16" customHeight="1" x14ac:dyDescent="0.2"/>
    <row r="8655" customFormat="1" ht="16" customHeight="1" x14ac:dyDescent="0.2"/>
    <row r="8656" customFormat="1" ht="16" customHeight="1" x14ac:dyDescent="0.2"/>
    <row r="8657" customFormat="1" ht="16" customHeight="1" x14ac:dyDescent="0.2"/>
    <row r="8658" customFormat="1" ht="16" customHeight="1" x14ac:dyDescent="0.2"/>
    <row r="8659" customFormat="1" ht="16" customHeight="1" x14ac:dyDescent="0.2"/>
    <row r="8660" customFormat="1" ht="16" customHeight="1" x14ac:dyDescent="0.2"/>
    <row r="8661" customFormat="1" ht="16" customHeight="1" x14ac:dyDescent="0.2"/>
    <row r="8662" customFormat="1" ht="16" customHeight="1" x14ac:dyDescent="0.2"/>
    <row r="8663" customFormat="1" ht="16" customHeight="1" x14ac:dyDescent="0.2"/>
    <row r="8664" customFormat="1" ht="16" customHeight="1" x14ac:dyDescent="0.2"/>
    <row r="8665" customFormat="1" ht="16" customHeight="1" x14ac:dyDescent="0.2"/>
    <row r="8666" customFormat="1" ht="16" customHeight="1" x14ac:dyDescent="0.2"/>
    <row r="8667" customFormat="1" ht="16" customHeight="1" x14ac:dyDescent="0.2"/>
    <row r="8668" customFormat="1" ht="16" customHeight="1" x14ac:dyDescent="0.2"/>
    <row r="8669" customFormat="1" ht="16" customHeight="1" x14ac:dyDescent="0.2"/>
    <row r="8670" customFormat="1" ht="16" customHeight="1" x14ac:dyDescent="0.2"/>
    <row r="8671" customFormat="1" ht="16" customHeight="1" x14ac:dyDescent="0.2"/>
    <row r="8672" customFormat="1" ht="16" customHeight="1" x14ac:dyDescent="0.2"/>
    <row r="8673" customFormat="1" ht="16" customHeight="1" x14ac:dyDescent="0.2"/>
    <row r="8674" customFormat="1" ht="16" customHeight="1" x14ac:dyDescent="0.2"/>
    <row r="8675" customFormat="1" ht="16" customHeight="1" x14ac:dyDescent="0.2"/>
    <row r="8676" customFormat="1" ht="16" customHeight="1" x14ac:dyDescent="0.2"/>
    <row r="8677" customFormat="1" ht="16" customHeight="1" x14ac:dyDescent="0.2"/>
    <row r="8678" customFormat="1" ht="16" customHeight="1" x14ac:dyDescent="0.2"/>
    <row r="8679" customFormat="1" ht="16" customHeight="1" x14ac:dyDescent="0.2"/>
    <row r="8680" customFormat="1" ht="16" customHeight="1" x14ac:dyDescent="0.2"/>
    <row r="8681" customFormat="1" ht="16" customHeight="1" x14ac:dyDescent="0.2"/>
    <row r="8682" customFormat="1" ht="16" customHeight="1" x14ac:dyDescent="0.2"/>
    <row r="8683" customFormat="1" ht="16" customHeight="1" x14ac:dyDescent="0.2"/>
    <row r="8684" customFormat="1" ht="16" customHeight="1" x14ac:dyDescent="0.2"/>
    <row r="8685" customFormat="1" ht="16" customHeight="1" x14ac:dyDescent="0.2"/>
    <row r="8686" customFormat="1" ht="16" customHeight="1" x14ac:dyDescent="0.2"/>
    <row r="8687" customFormat="1" ht="16" customHeight="1" x14ac:dyDescent="0.2"/>
    <row r="8688" customFormat="1" ht="16" customHeight="1" x14ac:dyDescent="0.2"/>
    <row r="8689" customFormat="1" ht="16" customHeight="1" x14ac:dyDescent="0.2"/>
    <row r="8690" customFormat="1" ht="16" customHeight="1" x14ac:dyDescent="0.2"/>
    <row r="8691" customFormat="1" ht="16" customHeight="1" x14ac:dyDescent="0.2"/>
    <row r="8692" customFormat="1" ht="16" customHeight="1" x14ac:dyDescent="0.2"/>
    <row r="8693" customFormat="1" ht="16" customHeight="1" x14ac:dyDescent="0.2"/>
    <row r="8694" customFormat="1" ht="16" customHeight="1" x14ac:dyDescent="0.2"/>
    <row r="8695" customFormat="1" ht="16" customHeight="1" x14ac:dyDescent="0.2"/>
    <row r="8696" customFormat="1" ht="16" customHeight="1" x14ac:dyDescent="0.2"/>
    <row r="8697" customFormat="1" ht="16" customHeight="1" x14ac:dyDescent="0.2"/>
    <row r="8698" customFormat="1" ht="16" customHeight="1" x14ac:dyDescent="0.2"/>
    <row r="8699" customFormat="1" ht="16" customHeight="1" x14ac:dyDescent="0.2"/>
    <row r="8700" customFormat="1" ht="16" customHeight="1" x14ac:dyDescent="0.2"/>
    <row r="8701" customFormat="1" ht="16" customHeight="1" x14ac:dyDescent="0.2"/>
    <row r="8702" customFormat="1" ht="16" customHeight="1" x14ac:dyDescent="0.2"/>
    <row r="8703" customFormat="1" ht="16" customHeight="1" x14ac:dyDescent="0.2"/>
    <row r="8704" customFormat="1" ht="16" customHeight="1" x14ac:dyDescent="0.2"/>
    <row r="8705" customFormat="1" ht="16" customHeight="1" x14ac:dyDescent="0.2"/>
    <row r="8706" customFormat="1" ht="16" customHeight="1" x14ac:dyDescent="0.2"/>
    <row r="8707" customFormat="1" ht="16" customHeight="1" x14ac:dyDescent="0.2"/>
    <row r="8708" customFormat="1" ht="16" customHeight="1" x14ac:dyDescent="0.2"/>
    <row r="8709" customFormat="1" ht="16" customHeight="1" x14ac:dyDescent="0.2"/>
    <row r="8710" customFormat="1" ht="16" customHeight="1" x14ac:dyDescent="0.2"/>
    <row r="8711" customFormat="1" ht="16" customHeight="1" x14ac:dyDescent="0.2"/>
    <row r="8712" customFormat="1" ht="16" customHeight="1" x14ac:dyDescent="0.2"/>
    <row r="8713" customFormat="1" ht="16" customHeight="1" x14ac:dyDescent="0.2"/>
    <row r="8714" customFormat="1" ht="16" customHeight="1" x14ac:dyDescent="0.2"/>
    <row r="8715" customFormat="1" ht="16" customHeight="1" x14ac:dyDescent="0.2"/>
    <row r="8716" customFormat="1" ht="16" customHeight="1" x14ac:dyDescent="0.2"/>
    <row r="8717" customFormat="1" ht="16" customHeight="1" x14ac:dyDescent="0.2"/>
    <row r="8718" customFormat="1" ht="16" customHeight="1" x14ac:dyDescent="0.2"/>
    <row r="8719" customFormat="1" ht="16" customHeight="1" x14ac:dyDescent="0.2"/>
    <row r="8720" customFormat="1" ht="16" customHeight="1" x14ac:dyDescent="0.2"/>
    <row r="8721" customFormat="1" ht="16" customHeight="1" x14ac:dyDescent="0.2"/>
    <row r="8722" customFormat="1" ht="16" customHeight="1" x14ac:dyDescent="0.2"/>
    <row r="8723" customFormat="1" ht="16" customHeight="1" x14ac:dyDescent="0.2"/>
    <row r="8724" customFormat="1" ht="16" customHeight="1" x14ac:dyDescent="0.2"/>
    <row r="8725" customFormat="1" ht="16" customHeight="1" x14ac:dyDescent="0.2"/>
    <row r="8726" customFormat="1" ht="16" customHeight="1" x14ac:dyDescent="0.2"/>
    <row r="8727" customFormat="1" ht="16" customHeight="1" x14ac:dyDescent="0.2"/>
    <row r="8728" customFormat="1" ht="16" customHeight="1" x14ac:dyDescent="0.2"/>
    <row r="8729" customFormat="1" ht="16" customHeight="1" x14ac:dyDescent="0.2"/>
    <row r="8730" customFormat="1" ht="16" customHeight="1" x14ac:dyDescent="0.2"/>
    <row r="8731" customFormat="1" ht="16" customHeight="1" x14ac:dyDescent="0.2"/>
    <row r="8732" customFormat="1" ht="16" customHeight="1" x14ac:dyDescent="0.2"/>
    <row r="8733" customFormat="1" ht="16" customHeight="1" x14ac:dyDescent="0.2"/>
    <row r="8734" customFormat="1" ht="16" customHeight="1" x14ac:dyDescent="0.2"/>
    <row r="8735" customFormat="1" ht="16" customHeight="1" x14ac:dyDescent="0.2"/>
    <row r="8736" customFormat="1" ht="16" customHeight="1" x14ac:dyDescent="0.2"/>
    <row r="8737" customFormat="1" ht="16" customHeight="1" x14ac:dyDescent="0.2"/>
    <row r="8738" customFormat="1" ht="16" customHeight="1" x14ac:dyDescent="0.2"/>
    <row r="8739" customFormat="1" ht="16" customHeight="1" x14ac:dyDescent="0.2"/>
    <row r="8740" customFormat="1" ht="16" customHeight="1" x14ac:dyDescent="0.2"/>
    <row r="8741" customFormat="1" ht="16" customHeight="1" x14ac:dyDescent="0.2"/>
    <row r="8742" customFormat="1" ht="16" customHeight="1" x14ac:dyDescent="0.2"/>
    <row r="8743" customFormat="1" ht="16" customHeight="1" x14ac:dyDescent="0.2"/>
    <row r="8744" customFormat="1" ht="16" customHeight="1" x14ac:dyDescent="0.2"/>
    <row r="8745" customFormat="1" ht="16" customHeight="1" x14ac:dyDescent="0.2"/>
    <row r="8746" customFormat="1" ht="16" customHeight="1" x14ac:dyDescent="0.2"/>
    <row r="8747" customFormat="1" ht="16" customHeight="1" x14ac:dyDescent="0.2"/>
    <row r="8748" customFormat="1" ht="16" customHeight="1" x14ac:dyDescent="0.2"/>
    <row r="8749" customFormat="1" ht="16" customHeight="1" x14ac:dyDescent="0.2"/>
    <row r="8750" customFormat="1" ht="16" customHeight="1" x14ac:dyDescent="0.2"/>
    <row r="8751" customFormat="1" ht="16" customHeight="1" x14ac:dyDescent="0.2"/>
    <row r="8752" customFormat="1" ht="16" customHeight="1" x14ac:dyDescent="0.2"/>
    <row r="8753" customFormat="1" ht="16" customHeight="1" x14ac:dyDescent="0.2"/>
    <row r="8754" customFormat="1" ht="16" customHeight="1" x14ac:dyDescent="0.2"/>
    <row r="8755" customFormat="1" ht="16" customHeight="1" x14ac:dyDescent="0.2"/>
    <row r="8756" customFormat="1" ht="16" customHeight="1" x14ac:dyDescent="0.2"/>
    <row r="8757" customFormat="1" ht="16" customHeight="1" x14ac:dyDescent="0.2"/>
    <row r="8758" customFormat="1" ht="16" customHeight="1" x14ac:dyDescent="0.2"/>
    <row r="8759" customFormat="1" ht="16" customHeight="1" x14ac:dyDescent="0.2"/>
    <row r="8760" customFormat="1" ht="16" customHeight="1" x14ac:dyDescent="0.2"/>
    <row r="8761" customFormat="1" ht="16" customHeight="1" x14ac:dyDescent="0.2"/>
    <row r="8762" customFormat="1" ht="16" customHeight="1" x14ac:dyDescent="0.2"/>
    <row r="8763" customFormat="1" ht="16" customHeight="1" x14ac:dyDescent="0.2"/>
    <row r="8764" customFormat="1" ht="16" customHeight="1" x14ac:dyDescent="0.2"/>
    <row r="8765" customFormat="1" ht="16" customHeight="1" x14ac:dyDescent="0.2"/>
    <row r="8766" customFormat="1" ht="16" customHeight="1" x14ac:dyDescent="0.2"/>
    <row r="8767" customFormat="1" ht="16" customHeight="1" x14ac:dyDescent="0.2"/>
    <row r="8768" customFormat="1" ht="16" customHeight="1" x14ac:dyDescent="0.2"/>
    <row r="8769" customFormat="1" ht="16" customHeight="1" x14ac:dyDescent="0.2"/>
    <row r="8770" customFormat="1" ht="16" customHeight="1" x14ac:dyDescent="0.2"/>
    <row r="8771" customFormat="1" ht="16" customHeight="1" x14ac:dyDescent="0.2"/>
    <row r="8772" customFormat="1" ht="16" customHeight="1" x14ac:dyDescent="0.2"/>
    <row r="8773" customFormat="1" ht="16" customHeight="1" x14ac:dyDescent="0.2"/>
    <row r="8774" customFormat="1" ht="16" customHeight="1" x14ac:dyDescent="0.2"/>
    <row r="8775" customFormat="1" ht="16" customHeight="1" x14ac:dyDescent="0.2"/>
    <row r="8776" customFormat="1" ht="16" customHeight="1" x14ac:dyDescent="0.2"/>
    <row r="8777" customFormat="1" ht="16" customHeight="1" x14ac:dyDescent="0.2"/>
    <row r="8778" customFormat="1" ht="16" customHeight="1" x14ac:dyDescent="0.2"/>
    <row r="8779" customFormat="1" ht="16" customHeight="1" x14ac:dyDescent="0.2"/>
    <row r="8780" customFormat="1" ht="16" customHeight="1" x14ac:dyDescent="0.2"/>
    <row r="8781" customFormat="1" ht="16" customHeight="1" x14ac:dyDescent="0.2"/>
    <row r="8782" customFormat="1" ht="16" customHeight="1" x14ac:dyDescent="0.2"/>
    <row r="8783" customFormat="1" ht="16" customHeight="1" x14ac:dyDescent="0.2"/>
    <row r="8784" customFormat="1" ht="16" customHeight="1" x14ac:dyDescent="0.2"/>
    <row r="8785" customFormat="1" ht="16" customHeight="1" x14ac:dyDescent="0.2"/>
    <row r="8786" customFormat="1" ht="16" customHeight="1" x14ac:dyDescent="0.2"/>
    <row r="8787" customFormat="1" ht="16" customHeight="1" x14ac:dyDescent="0.2"/>
    <row r="8788" customFormat="1" ht="16" customHeight="1" x14ac:dyDescent="0.2"/>
    <row r="8789" customFormat="1" ht="16" customHeight="1" x14ac:dyDescent="0.2"/>
    <row r="8790" customFormat="1" ht="16" customHeight="1" x14ac:dyDescent="0.2"/>
    <row r="8791" customFormat="1" ht="16" customHeight="1" x14ac:dyDescent="0.2"/>
    <row r="8792" customFormat="1" ht="16" customHeight="1" x14ac:dyDescent="0.2"/>
    <row r="8793" customFormat="1" ht="16" customHeight="1" x14ac:dyDescent="0.2"/>
    <row r="8794" customFormat="1" ht="16" customHeight="1" x14ac:dyDescent="0.2"/>
    <row r="8795" customFormat="1" ht="16" customHeight="1" x14ac:dyDescent="0.2"/>
    <row r="8796" customFormat="1" ht="16" customHeight="1" x14ac:dyDescent="0.2"/>
    <row r="8797" customFormat="1" ht="16" customHeight="1" x14ac:dyDescent="0.2"/>
    <row r="8798" customFormat="1" ht="16" customHeight="1" x14ac:dyDescent="0.2"/>
    <row r="8799" customFormat="1" ht="16" customHeight="1" x14ac:dyDescent="0.2"/>
    <row r="8800" customFormat="1" ht="16" customHeight="1" x14ac:dyDescent="0.2"/>
    <row r="8801" customFormat="1" ht="16" customHeight="1" x14ac:dyDescent="0.2"/>
    <row r="8802" customFormat="1" ht="16" customHeight="1" x14ac:dyDescent="0.2"/>
    <row r="8803" customFormat="1" ht="16" customHeight="1" x14ac:dyDescent="0.2"/>
    <row r="8804" customFormat="1" ht="16" customHeight="1" x14ac:dyDescent="0.2"/>
    <row r="8805" customFormat="1" ht="16" customHeight="1" x14ac:dyDescent="0.2"/>
    <row r="8806" customFormat="1" ht="16" customHeight="1" x14ac:dyDescent="0.2"/>
    <row r="8807" customFormat="1" ht="16" customHeight="1" x14ac:dyDescent="0.2"/>
    <row r="8808" customFormat="1" ht="16" customHeight="1" x14ac:dyDescent="0.2"/>
    <row r="8809" customFormat="1" ht="16" customHeight="1" x14ac:dyDescent="0.2"/>
    <row r="8810" customFormat="1" ht="16" customHeight="1" x14ac:dyDescent="0.2"/>
    <row r="8811" customFormat="1" ht="16" customHeight="1" x14ac:dyDescent="0.2"/>
    <row r="8812" customFormat="1" ht="16" customHeight="1" x14ac:dyDescent="0.2"/>
    <row r="8813" customFormat="1" ht="16" customHeight="1" x14ac:dyDescent="0.2"/>
    <row r="8814" customFormat="1" ht="16" customHeight="1" x14ac:dyDescent="0.2"/>
    <row r="8815" customFormat="1" ht="16" customHeight="1" x14ac:dyDescent="0.2"/>
    <row r="8816" customFormat="1" ht="16" customHeight="1" x14ac:dyDescent="0.2"/>
    <row r="8817" customFormat="1" ht="16" customHeight="1" x14ac:dyDescent="0.2"/>
    <row r="8818" customFormat="1" ht="16" customHeight="1" x14ac:dyDescent="0.2"/>
    <row r="8819" customFormat="1" ht="16" customHeight="1" x14ac:dyDescent="0.2"/>
    <row r="8820" customFormat="1" ht="16" customHeight="1" x14ac:dyDescent="0.2"/>
    <row r="8821" customFormat="1" ht="16" customHeight="1" x14ac:dyDescent="0.2"/>
    <row r="8822" customFormat="1" ht="16" customHeight="1" x14ac:dyDescent="0.2"/>
    <row r="8823" customFormat="1" ht="16" customHeight="1" x14ac:dyDescent="0.2"/>
    <row r="8824" customFormat="1" ht="16" customHeight="1" x14ac:dyDescent="0.2"/>
    <row r="8825" customFormat="1" ht="16" customHeight="1" x14ac:dyDescent="0.2"/>
    <row r="8826" customFormat="1" ht="16" customHeight="1" x14ac:dyDescent="0.2"/>
    <row r="8827" customFormat="1" ht="16" customHeight="1" x14ac:dyDescent="0.2"/>
    <row r="8828" customFormat="1" ht="16" customHeight="1" x14ac:dyDescent="0.2"/>
    <row r="8829" customFormat="1" ht="16" customHeight="1" x14ac:dyDescent="0.2"/>
    <row r="8830" customFormat="1" ht="16" customHeight="1" x14ac:dyDescent="0.2"/>
    <row r="8831" customFormat="1" ht="16" customHeight="1" x14ac:dyDescent="0.2"/>
    <row r="8832" customFormat="1" ht="16" customHeight="1" x14ac:dyDescent="0.2"/>
    <row r="8833" customFormat="1" ht="16" customHeight="1" x14ac:dyDescent="0.2"/>
    <row r="8834" customFormat="1" ht="16" customHeight="1" x14ac:dyDescent="0.2"/>
    <row r="8835" customFormat="1" ht="16" customHeight="1" x14ac:dyDescent="0.2"/>
    <row r="8836" customFormat="1" ht="16" customHeight="1" x14ac:dyDescent="0.2"/>
    <row r="8837" customFormat="1" ht="16" customHeight="1" x14ac:dyDescent="0.2"/>
    <row r="8838" customFormat="1" ht="16" customHeight="1" x14ac:dyDescent="0.2"/>
    <row r="8839" customFormat="1" ht="16" customHeight="1" x14ac:dyDescent="0.2"/>
    <row r="8840" customFormat="1" ht="16" customHeight="1" x14ac:dyDescent="0.2"/>
    <row r="8841" customFormat="1" ht="16" customHeight="1" x14ac:dyDescent="0.2"/>
    <row r="8842" customFormat="1" ht="16" customHeight="1" x14ac:dyDescent="0.2"/>
    <row r="8843" customFormat="1" ht="16" customHeight="1" x14ac:dyDescent="0.2"/>
    <row r="8844" customFormat="1" ht="16" customHeight="1" x14ac:dyDescent="0.2"/>
    <row r="8845" customFormat="1" ht="16" customHeight="1" x14ac:dyDescent="0.2"/>
    <row r="8846" customFormat="1" ht="16" customHeight="1" x14ac:dyDescent="0.2"/>
    <row r="8847" customFormat="1" ht="16" customHeight="1" x14ac:dyDescent="0.2"/>
    <row r="8848" customFormat="1" ht="16" customHeight="1" x14ac:dyDescent="0.2"/>
    <row r="8849" customFormat="1" ht="16" customHeight="1" x14ac:dyDescent="0.2"/>
    <row r="8850" customFormat="1" ht="16" customHeight="1" x14ac:dyDescent="0.2"/>
    <row r="8851" customFormat="1" ht="16" customHeight="1" x14ac:dyDescent="0.2"/>
    <row r="8852" customFormat="1" ht="16" customHeight="1" x14ac:dyDescent="0.2"/>
    <row r="8853" customFormat="1" ht="16" customHeight="1" x14ac:dyDescent="0.2"/>
    <row r="8854" customFormat="1" ht="16" customHeight="1" x14ac:dyDescent="0.2"/>
    <row r="8855" customFormat="1" ht="16" customHeight="1" x14ac:dyDescent="0.2"/>
    <row r="8856" customFormat="1" ht="16" customHeight="1" x14ac:dyDescent="0.2"/>
    <row r="8857" customFormat="1" ht="16" customHeight="1" x14ac:dyDescent="0.2"/>
    <row r="8858" customFormat="1" ht="16" customHeight="1" x14ac:dyDescent="0.2"/>
    <row r="8859" customFormat="1" ht="16" customHeight="1" x14ac:dyDescent="0.2"/>
    <row r="8860" customFormat="1" ht="16" customHeight="1" x14ac:dyDescent="0.2"/>
    <row r="8861" customFormat="1" ht="16" customHeight="1" x14ac:dyDescent="0.2"/>
    <row r="8862" customFormat="1" ht="16" customHeight="1" x14ac:dyDescent="0.2"/>
    <row r="8863" customFormat="1" ht="16" customHeight="1" x14ac:dyDescent="0.2"/>
    <row r="8864" customFormat="1" ht="16" customHeight="1" x14ac:dyDescent="0.2"/>
    <row r="8865" customFormat="1" ht="16" customHeight="1" x14ac:dyDescent="0.2"/>
    <row r="8866" customFormat="1" ht="16" customHeight="1" x14ac:dyDescent="0.2"/>
    <row r="8867" customFormat="1" ht="16" customHeight="1" x14ac:dyDescent="0.2"/>
    <row r="8868" customFormat="1" ht="16" customHeight="1" x14ac:dyDescent="0.2"/>
    <row r="8869" customFormat="1" ht="16" customHeight="1" x14ac:dyDescent="0.2"/>
    <row r="8870" customFormat="1" ht="16" customHeight="1" x14ac:dyDescent="0.2"/>
    <row r="8871" customFormat="1" ht="16" customHeight="1" x14ac:dyDescent="0.2"/>
    <row r="8872" customFormat="1" ht="16" customHeight="1" x14ac:dyDescent="0.2"/>
    <row r="8873" customFormat="1" ht="16" customHeight="1" x14ac:dyDescent="0.2"/>
    <row r="8874" customFormat="1" ht="16" customHeight="1" x14ac:dyDescent="0.2"/>
    <row r="8875" customFormat="1" ht="16" customHeight="1" x14ac:dyDescent="0.2"/>
    <row r="8876" customFormat="1" ht="16" customHeight="1" x14ac:dyDescent="0.2"/>
    <row r="8877" customFormat="1" ht="16" customHeight="1" x14ac:dyDescent="0.2"/>
    <row r="8878" customFormat="1" ht="16" customHeight="1" x14ac:dyDescent="0.2"/>
    <row r="8879" customFormat="1" ht="16" customHeight="1" x14ac:dyDescent="0.2"/>
    <row r="8880" customFormat="1" ht="16" customHeight="1" x14ac:dyDescent="0.2"/>
    <row r="8881" customFormat="1" ht="16" customHeight="1" x14ac:dyDescent="0.2"/>
    <row r="8882" customFormat="1" ht="16" customHeight="1" x14ac:dyDescent="0.2"/>
    <row r="8883" customFormat="1" ht="16" customHeight="1" x14ac:dyDescent="0.2"/>
    <row r="8884" customFormat="1" ht="16" customHeight="1" x14ac:dyDescent="0.2"/>
    <row r="8885" customFormat="1" ht="16" customHeight="1" x14ac:dyDescent="0.2"/>
    <row r="8886" customFormat="1" ht="16" customHeight="1" x14ac:dyDescent="0.2"/>
    <row r="8887" customFormat="1" ht="16" customHeight="1" x14ac:dyDescent="0.2"/>
    <row r="8888" customFormat="1" ht="16" customHeight="1" x14ac:dyDescent="0.2"/>
    <row r="8889" customFormat="1" ht="16" customHeight="1" x14ac:dyDescent="0.2"/>
    <row r="8890" customFormat="1" ht="16" customHeight="1" x14ac:dyDescent="0.2"/>
    <row r="8891" customFormat="1" ht="16" customHeight="1" x14ac:dyDescent="0.2"/>
    <row r="8892" customFormat="1" ht="16" customHeight="1" x14ac:dyDescent="0.2"/>
    <row r="8893" customFormat="1" ht="16" customHeight="1" x14ac:dyDescent="0.2"/>
    <row r="8894" customFormat="1" ht="16" customHeight="1" x14ac:dyDescent="0.2"/>
    <row r="8895" customFormat="1" ht="16" customHeight="1" x14ac:dyDescent="0.2"/>
    <row r="8896" customFormat="1" ht="16" customHeight="1" x14ac:dyDescent="0.2"/>
    <row r="8897" customFormat="1" ht="16" customHeight="1" x14ac:dyDescent="0.2"/>
    <row r="8898" customFormat="1" ht="16" customHeight="1" x14ac:dyDescent="0.2"/>
    <row r="8899" customFormat="1" ht="16" customHeight="1" x14ac:dyDescent="0.2"/>
    <row r="8900" customFormat="1" ht="16" customHeight="1" x14ac:dyDescent="0.2"/>
    <row r="8901" customFormat="1" ht="16" customHeight="1" x14ac:dyDescent="0.2"/>
    <row r="8902" customFormat="1" ht="16" customHeight="1" x14ac:dyDescent="0.2"/>
    <row r="8903" customFormat="1" ht="16" customHeight="1" x14ac:dyDescent="0.2"/>
    <row r="8904" customFormat="1" ht="16" customHeight="1" x14ac:dyDescent="0.2"/>
    <row r="8905" customFormat="1" ht="16" customHeight="1" x14ac:dyDescent="0.2"/>
    <row r="8906" customFormat="1" ht="16" customHeight="1" x14ac:dyDescent="0.2"/>
    <row r="8907" customFormat="1" ht="16" customHeight="1" x14ac:dyDescent="0.2"/>
    <row r="8908" customFormat="1" ht="16" customHeight="1" x14ac:dyDescent="0.2"/>
    <row r="8909" customFormat="1" ht="16" customHeight="1" x14ac:dyDescent="0.2"/>
    <row r="8910" customFormat="1" ht="16" customHeight="1" x14ac:dyDescent="0.2"/>
    <row r="8911" customFormat="1" ht="16" customHeight="1" x14ac:dyDescent="0.2"/>
    <row r="8912" customFormat="1" ht="16" customHeight="1" x14ac:dyDescent="0.2"/>
    <row r="8913" customFormat="1" ht="16" customHeight="1" x14ac:dyDescent="0.2"/>
    <row r="8914" customFormat="1" ht="16" customHeight="1" x14ac:dyDescent="0.2"/>
    <row r="8915" customFormat="1" ht="16" customHeight="1" x14ac:dyDescent="0.2"/>
    <row r="8916" customFormat="1" ht="16" customHeight="1" x14ac:dyDescent="0.2"/>
    <row r="8917" customFormat="1" ht="16" customHeight="1" x14ac:dyDescent="0.2"/>
    <row r="8918" customFormat="1" ht="16" customHeight="1" x14ac:dyDescent="0.2"/>
    <row r="8919" customFormat="1" ht="16" customHeight="1" x14ac:dyDescent="0.2"/>
    <row r="8920" customFormat="1" ht="16" customHeight="1" x14ac:dyDescent="0.2"/>
    <row r="8921" customFormat="1" ht="16" customHeight="1" x14ac:dyDescent="0.2"/>
    <row r="8922" customFormat="1" ht="16" customHeight="1" x14ac:dyDescent="0.2"/>
    <row r="8923" customFormat="1" ht="16" customHeight="1" x14ac:dyDescent="0.2"/>
    <row r="8924" customFormat="1" ht="16" customHeight="1" x14ac:dyDescent="0.2"/>
    <row r="8925" customFormat="1" ht="16" customHeight="1" x14ac:dyDescent="0.2"/>
    <row r="8926" customFormat="1" ht="16" customHeight="1" x14ac:dyDescent="0.2"/>
    <row r="8927" customFormat="1" ht="16" customHeight="1" x14ac:dyDescent="0.2"/>
    <row r="8928" customFormat="1" ht="16" customHeight="1" x14ac:dyDescent="0.2"/>
    <row r="8929" customFormat="1" ht="16" customHeight="1" x14ac:dyDescent="0.2"/>
    <row r="8930" customFormat="1" ht="16" customHeight="1" x14ac:dyDescent="0.2"/>
    <row r="8931" customFormat="1" ht="16" customHeight="1" x14ac:dyDescent="0.2"/>
    <row r="8932" customFormat="1" ht="16" customHeight="1" x14ac:dyDescent="0.2"/>
    <row r="8933" customFormat="1" ht="16" customHeight="1" x14ac:dyDescent="0.2"/>
    <row r="8934" customFormat="1" ht="16" customHeight="1" x14ac:dyDescent="0.2"/>
    <row r="8935" customFormat="1" ht="16" customHeight="1" x14ac:dyDescent="0.2"/>
    <row r="8936" customFormat="1" ht="16" customHeight="1" x14ac:dyDescent="0.2"/>
    <row r="8937" customFormat="1" ht="16" customHeight="1" x14ac:dyDescent="0.2"/>
    <row r="8938" customFormat="1" ht="16" customHeight="1" x14ac:dyDescent="0.2"/>
    <row r="8939" customFormat="1" ht="16" customHeight="1" x14ac:dyDescent="0.2"/>
    <row r="8940" customFormat="1" ht="16" customHeight="1" x14ac:dyDescent="0.2"/>
    <row r="8941" customFormat="1" ht="16" customHeight="1" x14ac:dyDescent="0.2"/>
    <row r="8942" customFormat="1" ht="16" customHeight="1" x14ac:dyDescent="0.2"/>
    <row r="8943" customFormat="1" ht="16" customHeight="1" x14ac:dyDescent="0.2"/>
    <row r="8944" customFormat="1" ht="16" customHeight="1" x14ac:dyDescent="0.2"/>
    <row r="8945" customFormat="1" ht="16" customHeight="1" x14ac:dyDescent="0.2"/>
    <row r="8946" customFormat="1" ht="16" customHeight="1" x14ac:dyDescent="0.2"/>
    <row r="8947" customFormat="1" ht="16" customHeight="1" x14ac:dyDescent="0.2"/>
    <row r="8948" customFormat="1" ht="16" customHeight="1" x14ac:dyDescent="0.2"/>
    <row r="8949" customFormat="1" ht="16" customHeight="1" x14ac:dyDescent="0.2"/>
    <row r="8950" customFormat="1" ht="16" customHeight="1" x14ac:dyDescent="0.2"/>
    <row r="8951" customFormat="1" ht="16" customHeight="1" x14ac:dyDescent="0.2"/>
    <row r="8952" customFormat="1" ht="16" customHeight="1" x14ac:dyDescent="0.2"/>
    <row r="8953" customFormat="1" ht="16" customHeight="1" x14ac:dyDescent="0.2"/>
    <row r="8954" customFormat="1" ht="16" customHeight="1" x14ac:dyDescent="0.2"/>
    <row r="8955" customFormat="1" ht="16" customHeight="1" x14ac:dyDescent="0.2"/>
    <row r="8956" customFormat="1" ht="16" customHeight="1" x14ac:dyDescent="0.2"/>
    <row r="8957" customFormat="1" ht="16" customHeight="1" x14ac:dyDescent="0.2"/>
    <row r="8958" customFormat="1" ht="16" customHeight="1" x14ac:dyDescent="0.2"/>
    <row r="8959" customFormat="1" ht="16" customHeight="1" x14ac:dyDescent="0.2"/>
    <row r="8960" customFormat="1" ht="16" customHeight="1" x14ac:dyDescent="0.2"/>
    <row r="8961" customFormat="1" ht="16" customHeight="1" x14ac:dyDescent="0.2"/>
    <row r="8962" customFormat="1" ht="16" customHeight="1" x14ac:dyDescent="0.2"/>
    <row r="8963" customFormat="1" ht="16" customHeight="1" x14ac:dyDescent="0.2"/>
    <row r="8964" customFormat="1" ht="16" customHeight="1" x14ac:dyDescent="0.2"/>
    <row r="8965" customFormat="1" ht="16" customHeight="1" x14ac:dyDescent="0.2"/>
    <row r="8966" customFormat="1" ht="16" customHeight="1" x14ac:dyDescent="0.2"/>
    <row r="8967" customFormat="1" ht="16" customHeight="1" x14ac:dyDescent="0.2"/>
    <row r="8968" customFormat="1" ht="16" customHeight="1" x14ac:dyDescent="0.2"/>
    <row r="8969" customFormat="1" ht="16" customHeight="1" x14ac:dyDescent="0.2"/>
    <row r="8970" customFormat="1" ht="16" customHeight="1" x14ac:dyDescent="0.2"/>
    <row r="8971" customFormat="1" ht="16" customHeight="1" x14ac:dyDescent="0.2"/>
    <row r="8972" customFormat="1" ht="16" customHeight="1" x14ac:dyDescent="0.2"/>
    <row r="8973" customFormat="1" ht="16" customHeight="1" x14ac:dyDescent="0.2"/>
    <row r="8974" customFormat="1" ht="16" customHeight="1" x14ac:dyDescent="0.2"/>
    <row r="8975" customFormat="1" ht="16" customHeight="1" x14ac:dyDescent="0.2"/>
    <row r="8976" customFormat="1" ht="16" customHeight="1" x14ac:dyDescent="0.2"/>
    <row r="8977" customFormat="1" ht="16" customHeight="1" x14ac:dyDescent="0.2"/>
    <row r="8978" customFormat="1" ht="16" customHeight="1" x14ac:dyDescent="0.2"/>
    <row r="8979" customFormat="1" ht="16" customHeight="1" x14ac:dyDescent="0.2"/>
    <row r="8980" customFormat="1" ht="16" customHeight="1" x14ac:dyDescent="0.2"/>
    <row r="8981" customFormat="1" ht="16" customHeight="1" x14ac:dyDescent="0.2"/>
    <row r="8982" customFormat="1" ht="16" customHeight="1" x14ac:dyDescent="0.2"/>
    <row r="8983" customFormat="1" ht="16" customHeight="1" x14ac:dyDescent="0.2"/>
    <row r="8984" customFormat="1" ht="16" customHeight="1" x14ac:dyDescent="0.2"/>
    <row r="8985" customFormat="1" ht="16" customHeight="1" x14ac:dyDescent="0.2"/>
    <row r="8986" customFormat="1" ht="16" customHeight="1" x14ac:dyDescent="0.2"/>
    <row r="8987" customFormat="1" ht="16" customHeight="1" x14ac:dyDescent="0.2"/>
    <row r="8988" customFormat="1" ht="16" customHeight="1" x14ac:dyDescent="0.2"/>
    <row r="8989" customFormat="1" ht="16" customHeight="1" x14ac:dyDescent="0.2"/>
    <row r="8990" customFormat="1" ht="16" customHeight="1" x14ac:dyDescent="0.2"/>
    <row r="8991" customFormat="1" ht="16" customHeight="1" x14ac:dyDescent="0.2"/>
    <row r="8992" customFormat="1" ht="16" customHeight="1" x14ac:dyDescent="0.2"/>
    <row r="8993" customFormat="1" ht="16" customHeight="1" x14ac:dyDescent="0.2"/>
    <row r="8994" customFormat="1" ht="16" customHeight="1" x14ac:dyDescent="0.2"/>
    <row r="8995" customFormat="1" ht="16" customHeight="1" x14ac:dyDescent="0.2"/>
    <row r="8996" customFormat="1" ht="16" customHeight="1" x14ac:dyDescent="0.2"/>
    <row r="8997" customFormat="1" ht="16" customHeight="1" x14ac:dyDescent="0.2"/>
    <row r="8998" customFormat="1" ht="16" customHeight="1" x14ac:dyDescent="0.2"/>
    <row r="8999" customFormat="1" ht="16" customHeight="1" x14ac:dyDescent="0.2"/>
    <row r="9000" customFormat="1" ht="16" customHeight="1" x14ac:dyDescent="0.2"/>
    <row r="9001" customFormat="1" ht="16" customHeight="1" x14ac:dyDescent="0.2"/>
    <row r="9002" customFormat="1" ht="16" customHeight="1" x14ac:dyDescent="0.2"/>
    <row r="9003" customFormat="1" ht="16" customHeight="1" x14ac:dyDescent="0.2"/>
    <row r="9004" customFormat="1" ht="16" customHeight="1" x14ac:dyDescent="0.2"/>
    <row r="9005" customFormat="1" ht="16" customHeight="1" x14ac:dyDescent="0.2"/>
    <row r="9006" customFormat="1" ht="16" customHeight="1" x14ac:dyDescent="0.2"/>
    <row r="9007" customFormat="1" ht="16" customHeight="1" x14ac:dyDescent="0.2"/>
    <row r="9008" customFormat="1" ht="16" customHeight="1" x14ac:dyDescent="0.2"/>
    <row r="9009" customFormat="1" ht="16" customHeight="1" x14ac:dyDescent="0.2"/>
    <row r="9010" customFormat="1" ht="16" customHeight="1" x14ac:dyDescent="0.2"/>
    <row r="9011" customFormat="1" ht="16" customHeight="1" x14ac:dyDescent="0.2"/>
    <row r="9012" customFormat="1" ht="16" customHeight="1" x14ac:dyDescent="0.2"/>
    <row r="9013" customFormat="1" ht="16" customHeight="1" x14ac:dyDescent="0.2"/>
    <row r="9014" customFormat="1" ht="16" customHeight="1" x14ac:dyDescent="0.2"/>
    <row r="9015" customFormat="1" ht="16" customHeight="1" x14ac:dyDescent="0.2"/>
    <row r="9016" customFormat="1" ht="16" customHeight="1" x14ac:dyDescent="0.2"/>
    <row r="9017" customFormat="1" ht="16" customHeight="1" x14ac:dyDescent="0.2"/>
    <row r="9018" customFormat="1" ht="16" customHeight="1" x14ac:dyDescent="0.2"/>
    <row r="9019" customFormat="1" ht="16" customHeight="1" x14ac:dyDescent="0.2"/>
    <row r="9020" customFormat="1" ht="16" customHeight="1" x14ac:dyDescent="0.2"/>
    <row r="9021" customFormat="1" ht="16" customHeight="1" x14ac:dyDescent="0.2"/>
    <row r="9022" customFormat="1" ht="16" customHeight="1" x14ac:dyDescent="0.2"/>
    <row r="9023" customFormat="1" ht="16" customHeight="1" x14ac:dyDescent="0.2"/>
    <row r="9024" customFormat="1" ht="16" customHeight="1" x14ac:dyDescent="0.2"/>
    <row r="9025" customFormat="1" ht="16" customHeight="1" x14ac:dyDescent="0.2"/>
    <row r="9026" customFormat="1" ht="16" customHeight="1" x14ac:dyDescent="0.2"/>
    <row r="9027" customFormat="1" ht="16" customHeight="1" x14ac:dyDescent="0.2"/>
    <row r="9028" customFormat="1" ht="16" customHeight="1" x14ac:dyDescent="0.2"/>
    <row r="9029" customFormat="1" ht="16" customHeight="1" x14ac:dyDescent="0.2"/>
    <row r="9030" customFormat="1" ht="16" customHeight="1" x14ac:dyDescent="0.2"/>
    <row r="9031" customFormat="1" ht="16" customHeight="1" x14ac:dyDescent="0.2"/>
    <row r="9032" customFormat="1" ht="16" customHeight="1" x14ac:dyDescent="0.2"/>
    <row r="9033" customFormat="1" ht="16" customHeight="1" x14ac:dyDescent="0.2"/>
    <row r="9034" customFormat="1" ht="16" customHeight="1" x14ac:dyDescent="0.2"/>
    <row r="9035" customFormat="1" ht="16" customHeight="1" x14ac:dyDescent="0.2"/>
    <row r="9036" customFormat="1" ht="16" customHeight="1" x14ac:dyDescent="0.2"/>
    <row r="9037" customFormat="1" ht="16" customHeight="1" x14ac:dyDescent="0.2"/>
    <row r="9038" customFormat="1" ht="16" customHeight="1" x14ac:dyDescent="0.2"/>
    <row r="9039" customFormat="1" ht="16" customHeight="1" x14ac:dyDescent="0.2"/>
    <row r="9040" customFormat="1" ht="16" customHeight="1" x14ac:dyDescent="0.2"/>
    <row r="9041" customFormat="1" ht="16" customHeight="1" x14ac:dyDescent="0.2"/>
    <row r="9042" customFormat="1" ht="16" customHeight="1" x14ac:dyDescent="0.2"/>
    <row r="9043" customFormat="1" ht="16" customHeight="1" x14ac:dyDescent="0.2"/>
    <row r="9044" customFormat="1" ht="16" customHeight="1" x14ac:dyDescent="0.2"/>
    <row r="9045" customFormat="1" ht="16" customHeight="1" x14ac:dyDescent="0.2"/>
    <row r="9046" customFormat="1" ht="16" customHeight="1" x14ac:dyDescent="0.2"/>
    <row r="9047" customFormat="1" ht="16" customHeight="1" x14ac:dyDescent="0.2"/>
    <row r="9048" customFormat="1" ht="16" customHeight="1" x14ac:dyDescent="0.2"/>
    <row r="9049" customFormat="1" ht="16" customHeight="1" x14ac:dyDescent="0.2"/>
    <row r="9050" customFormat="1" ht="16" customHeight="1" x14ac:dyDescent="0.2"/>
    <row r="9051" customFormat="1" ht="16" customHeight="1" x14ac:dyDescent="0.2"/>
    <row r="9052" customFormat="1" ht="16" customHeight="1" x14ac:dyDescent="0.2"/>
    <row r="9053" customFormat="1" ht="16" customHeight="1" x14ac:dyDescent="0.2"/>
    <row r="9054" customFormat="1" ht="16" customHeight="1" x14ac:dyDescent="0.2"/>
    <row r="9055" customFormat="1" ht="16" customHeight="1" x14ac:dyDescent="0.2"/>
    <row r="9056" customFormat="1" ht="16" customHeight="1" x14ac:dyDescent="0.2"/>
    <row r="9057" customFormat="1" ht="16" customHeight="1" x14ac:dyDescent="0.2"/>
    <row r="9058" customFormat="1" ht="16" customHeight="1" x14ac:dyDescent="0.2"/>
    <row r="9059" customFormat="1" ht="16" customHeight="1" x14ac:dyDescent="0.2"/>
    <row r="9060" customFormat="1" ht="16" customHeight="1" x14ac:dyDescent="0.2"/>
    <row r="9061" customFormat="1" ht="16" customHeight="1" x14ac:dyDescent="0.2"/>
    <row r="9062" customFormat="1" ht="16" customHeight="1" x14ac:dyDescent="0.2"/>
    <row r="9063" customFormat="1" ht="16" customHeight="1" x14ac:dyDescent="0.2"/>
    <row r="9064" customFormat="1" ht="16" customHeight="1" x14ac:dyDescent="0.2"/>
    <row r="9065" customFormat="1" ht="16" customHeight="1" x14ac:dyDescent="0.2"/>
    <row r="9066" customFormat="1" ht="16" customHeight="1" x14ac:dyDescent="0.2"/>
    <row r="9067" customFormat="1" ht="16" customHeight="1" x14ac:dyDescent="0.2"/>
    <row r="9068" customFormat="1" ht="16" customHeight="1" x14ac:dyDescent="0.2"/>
    <row r="9069" customFormat="1" ht="16" customHeight="1" x14ac:dyDescent="0.2"/>
    <row r="9070" customFormat="1" ht="16" customHeight="1" x14ac:dyDescent="0.2"/>
    <row r="9071" customFormat="1" ht="16" customHeight="1" x14ac:dyDescent="0.2"/>
    <row r="9072" customFormat="1" ht="16" customHeight="1" x14ac:dyDescent="0.2"/>
    <row r="9073" customFormat="1" ht="16" customHeight="1" x14ac:dyDescent="0.2"/>
    <row r="9074" customFormat="1" ht="16" customHeight="1" x14ac:dyDescent="0.2"/>
    <row r="9075" customFormat="1" ht="16" customHeight="1" x14ac:dyDescent="0.2"/>
    <row r="9076" customFormat="1" ht="16" customHeight="1" x14ac:dyDescent="0.2"/>
    <row r="9077" customFormat="1" ht="16" customHeight="1" x14ac:dyDescent="0.2"/>
    <row r="9078" customFormat="1" ht="16" customHeight="1" x14ac:dyDescent="0.2"/>
    <row r="9079" customFormat="1" ht="16" customHeight="1" x14ac:dyDescent="0.2"/>
    <row r="9080" customFormat="1" ht="16" customHeight="1" x14ac:dyDescent="0.2"/>
    <row r="9081" customFormat="1" ht="16" customHeight="1" x14ac:dyDescent="0.2"/>
    <row r="9082" customFormat="1" ht="16" customHeight="1" x14ac:dyDescent="0.2"/>
    <row r="9083" customFormat="1" ht="16" customHeight="1" x14ac:dyDescent="0.2"/>
    <row r="9084" customFormat="1" ht="16" customHeight="1" x14ac:dyDescent="0.2"/>
    <row r="9085" customFormat="1" ht="16" customHeight="1" x14ac:dyDescent="0.2"/>
    <row r="9086" customFormat="1" ht="16" customHeight="1" x14ac:dyDescent="0.2"/>
    <row r="9087" customFormat="1" ht="16" customHeight="1" x14ac:dyDescent="0.2"/>
    <row r="9088" customFormat="1" ht="16" customHeight="1" x14ac:dyDescent="0.2"/>
    <row r="9089" customFormat="1" ht="16" customHeight="1" x14ac:dyDescent="0.2"/>
    <row r="9090" customFormat="1" ht="16" customHeight="1" x14ac:dyDescent="0.2"/>
    <row r="9091" customFormat="1" ht="16" customHeight="1" x14ac:dyDescent="0.2"/>
    <row r="9092" customFormat="1" ht="16" customHeight="1" x14ac:dyDescent="0.2"/>
    <row r="9093" customFormat="1" ht="16" customHeight="1" x14ac:dyDescent="0.2"/>
    <row r="9094" customFormat="1" ht="16" customHeight="1" x14ac:dyDescent="0.2"/>
    <row r="9095" customFormat="1" ht="16" customHeight="1" x14ac:dyDescent="0.2"/>
    <row r="9096" customFormat="1" ht="16" customHeight="1" x14ac:dyDescent="0.2"/>
    <row r="9097" customFormat="1" ht="16" customHeight="1" x14ac:dyDescent="0.2"/>
    <row r="9098" customFormat="1" ht="16" customHeight="1" x14ac:dyDescent="0.2"/>
    <row r="9099" customFormat="1" ht="16" customHeight="1" x14ac:dyDescent="0.2"/>
    <row r="9100" customFormat="1" ht="16" customHeight="1" x14ac:dyDescent="0.2"/>
    <row r="9101" customFormat="1" ht="16" customHeight="1" x14ac:dyDescent="0.2"/>
    <row r="9102" customFormat="1" ht="16" customHeight="1" x14ac:dyDescent="0.2"/>
    <row r="9103" customFormat="1" ht="16" customHeight="1" x14ac:dyDescent="0.2"/>
    <row r="9104" customFormat="1" ht="16" customHeight="1" x14ac:dyDescent="0.2"/>
    <row r="9105" customFormat="1" ht="16" customHeight="1" x14ac:dyDescent="0.2"/>
    <row r="9106" customFormat="1" ht="16" customHeight="1" x14ac:dyDescent="0.2"/>
    <row r="9107" customFormat="1" ht="16" customHeight="1" x14ac:dyDescent="0.2"/>
    <row r="9108" customFormat="1" ht="16" customHeight="1" x14ac:dyDescent="0.2"/>
    <row r="9109" customFormat="1" ht="16" customHeight="1" x14ac:dyDescent="0.2"/>
    <row r="9110" customFormat="1" ht="16" customHeight="1" x14ac:dyDescent="0.2"/>
    <row r="9111" customFormat="1" ht="16" customHeight="1" x14ac:dyDescent="0.2"/>
    <row r="9112" customFormat="1" ht="16" customHeight="1" x14ac:dyDescent="0.2"/>
    <row r="9113" customFormat="1" ht="16" customHeight="1" x14ac:dyDescent="0.2"/>
    <row r="9114" customFormat="1" ht="16" customHeight="1" x14ac:dyDescent="0.2"/>
    <row r="9115" customFormat="1" ht="16" customHeight="1" x14ac:dyDescent="0.2"/>
    <row r="9116" customFormat="1" ht="16" customHeight="1" x14ac:dyDescent="0.2"/>
    <row r="9117" customFormat="1" ht="16" customHeight="1" x14ac:dyDescent="0.2"/>
    <row r="9118" customFormat="1" ht="16" customHeight="1" x14ac:dyDescent="0.2"/>
    <row r="9119" customFormat="1" ht="16" customHeight="1" x14ac:dyDescent="0.2"/>
    <row r="9120" customFormat="1" ht="16" customHeight="1" x14ac:dyDescent="0.2"/>
    <row r="9121" customFormat="1" ht="16" customHeight="1" x14ac:dyDescent="0.2"/>
    <row r="9122" customFormat="1" ht="16" customHeight="1" x14ac:dyDescent="0.2"/>
    <row r="9123" customFormat="1" ht="16" customHeight="1" x14ac:dyDescent="0.2"/>
    <row r="9124" customFormat="1" ht="16" customHeight="1" x14ac:dyDescent="0.2"/>
    <row r="9125" customFormat="1" ht="16" customHeight="1" x14ac:dyDescent="0.2"/>
    <row r="9126" customFormat="1" ht="16" customHeight="1" x14ac:dyDescent="0.2"/>
    <row r="9127" customFormat="1" ht="16" customHeight="1" x14ac:dyDescent="0.2"/>
    <row r="9128" customFormat="1" ht="16" customHeight="1" x14ac:dyDescent="0.2"/>
    <row r="9129" customFormat="1" ht="16" customHeight="1" x14ac:dyDescent="0.2"/>
    <row r="9130" customFormat="1" ht="16" customHeight="1" x14ac:dyDescent="0.2"/>
    <row r="9131" customFormat="1" ht="16" customHeight="1" x14ac:dyDescent="0.2"/>
    <row r="9132" customFormat="1" ht="16" customHeight="1" x14ac:dyDescent="0.2"/>
    <row r="9133" customFormat="1" ht="16" customHeight="1" x14ac:dyDescent="0.2"/>
    <row r="9134" customFormat="1" ht="16" customHeight="1" x14ac:dyDescent="0.2"/>
    <row r="9135" customFormat="1" ht="16" customHeight="1" x14ac:dyDescent="0.2"/>
    <row r="9136" customFormat="1" ht="16" customHeight="1" x14ac:dyDescent="0.2"/>
    <row r="9137" customFormat="1" ht="16" customHeight="1" x14ac:dyDescent="0.2"/>
    <row r="9138" customFormat="1" ht="16" customHeight="1" x14ac:dyDescent="0.2"/>
    <row r="9139" customFormat="1" ht="16" customHeight="1" x14ac:dyDescent="0.2"/>
    <row r="9140" customFormat="1" ht="16" customHeight="1" x14ac:dyDescent="0.2"/>
    <row r="9141" customFormat="1" ht="16" customHeight="1" x14ac:dyDescent="0.2"/>
    <row r="9142" customFormat="1" ht="16" customHeight="1" x14ac:dyDescent="0.2"/>
    <row r="9143" customFormat="1" ht="16" customHeight="1" x14ac:dyDescent="0.2"/>
    <row r="9144" customFormat="1" ht="16" customHeight="1" x14ac:dyDescent="0.2"/>
    <row r="9145" customFormat="1" ht="16" customHeight="1" x14ac:dyDescent="0.2"/>
    <row r="9146" customFormat="1" ht="16" customHeight="1" x14ac:dyDescent="0.2"/>
    <row r="9147" customFormat="1" ht="16" customHeight="1" x14ac:dyDescent="0.2"/>
    <row r="9148" customFormat="1" ht="16" customHeight="1" x14ac:dyDescent="0.2"/>
    <row r="9149" customFormat="1" ht="16" customHeight="1" x14ac:dyDescent="0.2"/>
    <row r="9150" customFormat="1" ht="16" customHeight="1" x14ac:dyDescent="0.2"/>
    <row r="9151" customFormat="1" ht="16" customHeight="1" x14ac:dyDescent="0.2"/>
    <row r="9152" customFormat="1" ht="16" customHeight="1" x14ac:dyDescent="0.2"/>
    <row r="9153" customFormat="1" ht="16" customHeight="1" x14ac:dyDescent="0.2"/>
    <row r="9154" customFormat="1" ht="16" customHeight="1" x14ac:dyDescent="0.2"/>
    <row r="9155" customFormat="1" ht="16" customHeight="1" x14ac:dyDescent="0.2"/>
    <row r="9156" customFormat="1" ht="16" customHeight="1" x14ac:dyDescent="0.2"/>
    <row r="9157" customFormat="1" ht="16" customHeight="1" x14ac:dyDescent="0.2"/>
    <row r="9158" customFormat="1" ht="16" customHeight="1" x14ac:dyDescent="0.2"/>
    <row r="9159" customFormat="1" ht="16" customHeight="1" x14ac:dyDescent="0.2"/>
    <row r="9160" customFormat="1" ht="16" customHeight="1" x14ac:dyDescent="0.2"/>
    <row r="9161" customFormat="1" ht="16" customHeight="1" x14ac:dyDescent="0.2"/>
    <row r="9162" customFormat="1" ht="16" customHeight="1" x14ac:dyDescent="0.2"/>
    <row r="9163" customFormat="1" ht="16" customHeight="1" x14ac:dyDescent="0.2"/>
    <row r="9164" customFormat="1" ht="16" customHeight="1" x14ac:dyDescent="0.2"/>
    <row r="9165" customFormat="1" ht="16" customHeight="1" x14ac:dyDescent="0.2"/>
    <row r="9166" customFormat="1" ht="16" customHeight="1" x14ac:dyDescent="0.2"/>
    <row r="9167" customFormat="1" ht="16" customHeight="1" x14ac:dyDescent="0.2"/>
    <row r="9168" customFormat="1" ht="16" customHeight="1" x14ac:dyDescent="0.2"/>
    <row r="9169" customFormat="1" ht="16" customHeight="1" x14ac:dyDescent="0.2"/>
    <row r="9170" customFormat="1" ht="16" customHeight="1" x14ac:dyDescent="0.2"/>
    <row r="9171" customFormat="1" ht="16" customHeight="1" x14ac:dyDescent="0.2"/>
    <row r="9172" customFormat="1" ht="16" customHeight="1" x14ac:dyDescent="0.2"/>
    <row r="9173" customFormat="1" ht="16" customHeight="1" x14ac:dyDescent="0.2"/>
    <row r="9174" customFormat="1" ht="16" customHeight="1" x14ac:dyDescent="0.2"/>
    <row r="9175" customFormat="1" ht="16" customHeight="1" x14ac:dyDescent="0.2"/>
    <row r="9176" customFormat="1" ht="16" customHeight="1" x14ac:dyDescent="0.2"/>
    <row r="9177" customFormat="1" ht="16" customHeight="1" x14ac:dyDescent="0.2"/>
    <row r="9178" customFormat="1" ht="16" customHeight="1" x14ac:dyDescent="0.2"/>
    <row r="9179" customFormat="1" ht="16" customHeight="1" x14ac:dyDescent="0.2"/>
    <row r="9180" customFormat="1" ht="16" customHeight="1" x14ac:dyDescent="0.2"/>
    <row r="9181" customFormat="1" ht="16" customHeight="1" x14ac:dyDescent="0.2"/>
    <row r="9182" customFormat="1" ht="16" customHeight="1" x14ac:dyDescent="0.2"/>
    <row r="9183" customFormat="1" ht="16" customHeight="1" x14ac:dyDescent="0.2"/>
    <row r="9184" customFormat="1" ht="16" customHeight="1" x14ac:dyDescent="0.2"/>
    <row r="9185" customFormat="1" ht="16" customHeight="1" x14ac:dyDescent="0.2"/>
    <row r="9186" customFormat="1" ht="16" customHeight="1" x14ac:dyDescent="0.2"/>
    <row r="9187" customFormat="1" ht="16" customHeight="1" x14ac:dyDescent="0.2"/>
    <row r="9188" customFormat="1" ht="16" customHeight="1" x14ac:dyDescent="0.2"/>
    <row r="9189" customFormat="1" ht="16" customHeight="1" x14ac:dyDescent="0.2"/>
    <row r="9190" customFormat="1" ht="16" customHeight="1" x14ac:dyDescent="0.2"/>
    <row r="9191" customFormat="1" ht="16" customHeight="1" x14ac:dyDescent="0.2"/>
    <row r="9192" customFormat="1" ht="16" customHeight="1" x14ac:dyDescent="0.2"/>
    <row r="9193" customFormat="1" ht="16" customHeight="1" x14ac:dyDescent="0.2"/>
    <row r="9194" customFormat="1" ht="16" customHeight="1" x14ac:dyDescent="0.2"/>
    <row r="9195" customFormat="1" ht="16" customHeight="1" x14ac:dyDescent="0.2"/>
    <row r="9196" customFormat="1" ht="16" customHeight="1" x14ac:dyDescent="0.2"/>
    <row r="9197" customFormat="1" ht="16" customHeight="1" x14ac:dyDescent="0.2"/>
    <row r="9198" customFormat="1" ht="16" customHeight="1" x14ac:dyDescent="0.2"/>
    <row r="9199" customFormat="1" ht="16" customHeight="1" x14ac:dyDescent="0.2"/>
    <row r="9200" customFormat="1" ht="16" customHeight="1" x14ac:dyDescent="0.2"/>
    <row r="9201" customFormat="1" ht="16" customHeight="1" x14ac:dyDescent="0.2"/>
    <row r="9202" customFormat="1" ht="16" customHeight="1" x14ac:dyDescent="0.2"/>
    <row r="9203" customFormat="1" ht="16" customHeight="1" x14ac:dyDescent="0.2"/>
    <row r="9204" customFormat="1" ht="16" customHeight="1" x14ac:dyDescent="0.2"/>
    <row r="9205" customFormat="1" ht="16" customHeight="1" x14ac:dyDescent="0.2"/>
    <row r="9206" customFormat="1" ht="16" customHeight="1" x14ac:dyDescent="0.2"/>
    <row r="9207" customFormat="1" ht="16" customHeight="1" x14ac:dyDescent="0.2"/>
    <row r="9208" customFormat="1" ht="16" customHeight="1" x14ac:dyDescent="0.2"/>
    <row r="9209" customFormat="1" ht="16" customHeight="1" x14ac:dyDescent="0.2"/>
    <row r="9210" customFormat="1" ht="16" customHeight="1" x14ac:dyDescent="0.2"/>
    <row r="9211" customFormat="1" ht="16" customHeight="1" x14ac:dyDescent="0.2"/>
    <row r="9212" customFormat="1" ht="16" customHeight="1" x14ac:dyDescent="0.2"/>
    <row r="9213" customFormat="1" ht="16" customHeight="1" x14ac:dyDescent="0.2"/>
    <row r="9214" customFormat="1" ht="16" customHeight="1" x14ac:dyDescent="0.2"/>
    <row r="9215" customFormat="1" ht="16" customHeight="1" x14ac:dyDescent="0.2"/>
    <row r="9216" customFormat="1" ht="16" customHeight="1" x14ac:dyDescent="0.2"/>
    <row r="9217" customFormat="1" ht="16" customHeight="1" x14ac:dyDescent="0.2"/>
    <row r="9218" customFormat="1" ht="16" customHeight="1" x14ac:dyDescent="0.2"/>
    <row r="9219" customFormat="1" ht="16" customHeight="1" x14ac:dyDescent="0.2"/>
    <row r="9220" customFormat="1" ht="16" customHeight="1" x14ac:dyDescent="0.2"/>
    <row r="9221" customFormat="1" ht="16" customHeight="1" x14ac:dyDescent="0.2"/>
    <row r="9222" customFormat="1" ht="16" customHeight="1" x14ac:dyDescent="0.2"/>
    <row r="9223" customFormat="1" ht="16" customHeight="1" x14ac:dyDescent="0.2"/>
    <row r="9224" customFormat="1" ht="16" customHeight="1" x14ac:dyDescent="0.2"/>
    <row r="9225" customFormat="1" ht="16" customHeight="1" x14ac:dyDescent="0.2"/>
    <row r="9226" customFormat="1" ht="16" customHeight="1" x14ac:dyDescent="0.2"/>
    <row r="9227" customFormat="1" ht="16" customHeight="1" x14ac:dyDescent="0.2"/>
    <row r="9228" customFormat="1" ht="16" customHeight="1" x14ac:dyDescent="0.2"/>
    <row r="9229" customFormat="1" ht="16" customHeight="1" x14ac:dyDescent="0.2"/>
    <row r="9230" customFormat="1" ht="16" customHeight="1" x14ac:dyDescent="0.2"/>
    <row r="9231" customFormat="1" ht="16" customHeight="1" x14ac:dyDescent="0.2"/>
    <row r="9232" customFormat="1" ht="16" customHeight="1" x14ac:dyDescent="0.2"/>
    <row r="9233" customFormat="1" ht="16" customHeight="1" x14ac:dyDescent="0.2"/>
    <row r="9234" customFormat="1" ht="16" customHeight="1" x14ac:dyDescent="0.2"/>
    <row r="9235" customFormat="1" ht="16" customHeight="1" x14ac:dyDescent="0.2"/>
    <row r="9236" customFormat="1" ht="16" customHeight="1" x14ac:dyDescent="0.2"/>
    <row r="9237" customFormat="1" ht="16" customHeight="1" x14ac:dyDescent="0.2"/>
    <row r="9238" customFormat="1" ht="16" customHeight="1" x14ac:dyDescent="0.2"/>
    <row r="9239" customFormat="1" ht="16" customHeight="1" x14ac:dyDescent="0.2"/>
    <row r="9240" customFormat="1" ht="16" customHeight="1" x14ac:dyDescent="0.2"/>
    <row r="9241" customFormat="1" ht="16" customHeight="1" x14ac:dyDescent="0.2"/>
    <row r="9242" customFormat="1" ht="16" customHeight="1" x14ac:dyDescent="0.2"/>
    <row r="9243" customFormat="1" ht="16" customHeight="1" x14ac:dyDescent="0.2"/>
    <row r="9244" customFormat="1" ht="16" customHeight="1" x14ac:dyDescent="0.2"/>
    <row r="9245" customFormat="1" ht="16" customHeight="1" x14ac:dyDescent="0.2"/>
    <row r="9246" customFormat="1" ht="16" customHeight="1" x14ac:dyDescent="0.2"/>
    <row r="9247" customFormat="1" ht="16" customHeight="1" x14ac:dyDescent="0.2"/>
    <row r="9248" customFormat="1" ht="16" customHeight="1" x14ac:dyDescent="0.2"/>
    <row r="9249" customFormat="1" ht="16" customHeight="1" x14ac:dyDescent="0.2"/>
    <row r="9250" customFormat="1" ht="16" customHeight="1" x14ac:dyDescent="0.2"/>
    <row r="9251" customFormat="1" ht="16" customHeight="1" x14ac:dyDescent="0.2"/>
    <row r="9252" customFormat="1" ht="16" customHeight="1" x14ac:dyDescent="0.2"/>
    <row r="9253" customFormat="1" ht="16" customHeight="1" x14ac:dyDescent="0.2"/>
    <row r="9254" customFormat="1" ht="16" customHeight="1" x14ac:dyDescent="0.2"/>
    <row r="9255" customFormat="1" ht="16" customHeight="1" x14ac:dyDescent="0.2"/>
    <row r="9256" customFormat="1" ht="16" customHeight="1" x14ac:dyDescent="0.2"/>
    <row r="9257" customFormat="1" ht="16" customHeight="1" x14ac:dyDescent="0.2"/>
    <row r="9258" customFormat="1" ht="16" customHeight="1" x14ac:dyDescent="0.2"/>
    <row r="9259" customFormat="1" ht="16" customHeight="1" x14ac:dyDescent="0.2"/>
    <row r="9260" customFormat="1" ht="16" customHeight="1" x14ac:dyDescent="0.2"/>
    <row r="9261" customFormat="1" ht="16" customHeight="1" x14ac:dyDescent="0.2"/>
    <row r="9262" customFormat="1" ht="16" customHeight="1" x14ac:dyDescent="0.2"/>
    <row r="9263" customFormat="1" ht="16" customHeight="1" x14ac:dyDescent="0.2"/>
    <row r="9264" customFormat="1" ht="16" customHeight="1" x14ac:dyDescent="0.2"/>
    <row r="9265" customFormat="1" ht="16" customHeight="1" x14ac:dyDescent="0.2"/>
    <row r="9266" customFormat="1" ht="16" customHeight="1" x14ac:dyDescent="0.2"/>
    <row r="9267" customFormat="1" ht="16" customHeight="1" x14ac:dyDescent="0.2"/>
    <row r="9268" customFormat="1" ht="16" customHeight="1" x14ac:dyDescent="0.2"/>
    <row r="9269" customFormat="1" ht="16" customHeight="1" x14ac:dyDescent="0.2"/>
    <row r="9270" customFormat="1" ht="16" customHeight="1" x14ac:dyDescent="0.2"/>
    <row r="9271" customFormat="1" ht="16" customHeight="1" x14ac:dyDescent="0.2"/>
    <row r="9272" customFormat="1" ht="16" customHeight="1" x14ac:dyDescent="0.2"/>
    <row r="9273" customFormat="1" ht="16" customHeight="1" x14ac:dyDescent="0.2"/>
    <row r="9274" customFormat="1" ht="16" customHeight="1" x14ac:dyDescent="0.2"/>
    <row r="9275" customFormat="1" ht="16" customHeight="1" x14ac:dyDescent="0.2"/>
    <row r="9276" customFormat="1" ht="16" customHeight="1" x14ac:dyDescent="0.2"/>
    <row r="9277" customFormat="1" ht="16" customHeight="1" x14ac:dyDescent="0.2"/>
    <row r="9278" customFormat="1" ht="16" customHeight="1" x14ac:dyDescent="0.2"/>
    <row r="9279" customFormat="1" ht="16" customHeight="1" x14ac:dyDescent="0.2"/>
    <row r="9280" customFormat="1" ht="16" customHeight="1" x14ac:dyDescent="0.2"/>
    <row r="9281" customFormat="1" ht="16" customHeight="1" x14ac:dyDescent="0.2"/>
    <row r="9282" customFormat="1" ht="16" customHeight="1" x14ac:dyDescent="0.2"/>
    <row r="9283" customFormat="1" ht="16" customHeight="1" x14ac:dyDescent="0.2"/>
    <row r="9284" customFormat="1" ht="16" customHeight="1" x14ac:dyDescent="0.2"/>
    <row r="9285" customFormat="1" ht="16" customHeight="1" x14ac:dyDescent="0.2"/>
    <row r="9286" customFormat="1" ht="16" customHeight="1" x14ac:dyDescent="0.2"/>
    <row r="9287" customFormat="1" ht="16" customHeight="1" x14ac:dyDescent="0.2"/>
    <row r="9288" customFormat="1" ht="16" customHeight="1" x14ac:dyDescent="0.2"/>
    <row r="9289" customFormat="1" ht="16" customHeight="1" x14ac:dyDescent="0.2"/>
    <row r="9290" customFormat="1" ht="16" customHeight="1" x14ac:dyDescent="0.2"/>
    <row r="9291" customFormat="1" ht="16" customHeight="1" x14ac:dyDescent="0.2"/>
    <row r="9292" customFormat="1" ht="16" customHeight="1" x14ac:dyDescent="0.2"/>
    <row r="9293" customFormat="1" ht="16" customHeight="1" x14ac:dyDescent="0.2"/>
    <row r="9294" customFormat="1" ht="16" customHeight="1" x14ac:dyDescent="0.2"/>
    <row r="9295" customFormat="1" ht="16" customHeight="1" x14ac:dyDescent="0.2"/>
    <row r="9296" customFormat="1" ht="16" customHeight="1" x14ac:dyDescent="0.2"/>
    <row r="9297" customFormat="1" ht="16" customHeight="1" x14ac:dyDescent="0.2"/>
    <row r="9298" customFormat="1" ht="16" customHeight="1" x14ac:dyDescent="0.2"/>
    <row r="9299" customFormat="1" ht="16" customHeight="1" x14ac:dyDescent="0.2"/>
    <row r="9300" customFormat="1" ht="16" customHeight="1" x14ac:dyDescent="0.2"/>
    <row r="9301" customFormat="1" ht="16" customHeight="1" x14ac:dyDescent="0.2"/>
    <row r="9302" customFormat="1" ht="16" customHeight="1" x14ac:dyDescent="0.2"/>
    <row r="9303" customFormat="1" ht="16" customHeight="1" x14ac:dyDescent="0.2"/>
    <row r="9304" customFormat="1" ht="16" customHeight="1" x14ac:dyDescent="0.2"/>
    <row r="9305" customFormat="1" ht="16" customHeight="1" x14ac:dyDescent="0.2"/>
    <row r="9306" customFormat="1" ht="16" customHeight="1" x14ac:dyDescent="0.2"/>
    <row r="9307" customFormat="1" ht="16" customHeight="1" x14ac:dyDescent="0.2"/>
    <row r="9308" customFormat="1" ht="16" customHeight="1" x14ac:dyDescent="0.2"/>
    <row r="9309" customFormat="1" ht="16" customHeight="1" x14ac:dyDescent="0.2"/>
    <row r="9310" customFormat="1" ht="16" customHeight="1" x14ac:dyDescent="0.2"/>
    <row r="9311" customFormat="1" ht="16" customHeight="1" x14ac:dyDescent="0.2"/>
    <row r="9312" customFormat="1" ht="16" customHeight="1" x14ac:dyDescent="0.2"/>
    <row r="9313" customFormat="1" ht="16" customHeight="1" x14ac:dyDescent="0.2"/>
    <row r="9314" customFormat="1" ht="16" customHeight="1" x14ac:dyDescent="0.2"/>
    <row r="9315" customFormat="1" ht="16" customHeight="1" x14ac:dyDescent="0.2"/>
    <row r="9316" customFormat="1" ht="16" customHeight="1" x14ac:dyDescent="0.2"/>
    <row r="9317" customFormat="1" ht="16" customHeight="1" x14ac:dyDescent="0.2"/>
    <row r="9318" customFormat="1" ht="16" customHeight="1" x14ac:dyDescent="0.2"/>
    <row r="9319" customFormat="1" ht="16" customHeight="1" x14ac:dyDescent="0.2"/>
    <row r="9320" customFormat="1" ht="16" customHeight="1" x14ac:dyDescent="0.2"/>
    <row r="9321" customFormat="1" ht="16" customHeight="1" x14ac:dyDescent="0.2"/>
    <row r="9322" customFormat="1" ht="16" customHeight="1" x14ac:dyDescent="0.2"/>
    <row r="9323" customFormat="1" ht="16" customHeight="1" x14ac:dyDescent="0.2"/>
    <row r="9324" customFormat="1" ht="16" customHeight="1" x14ac:dyDescent="0.2"/>
    <row r="9325" customFormat="1" ht="16" customHeight="1" x14ac:dyDescent="0.2"/>
    <row r="9326" customFormat="1" ht="16" customHeight="1" x14ac:dyDescent="0.2"/>
    <row r="9327" customFormat="1" ht="16" customHeight="1" x14ac:dyDescent="0.2"/>
    <row r="9328" customFormat="1" ht="16" customHeight="1" x14ac:dyDescent="0.2"/>
    <row r="9329" customFormat="1" ht="16" customHeight="1" x14ac:dyDescent="0.2"/>
    <row r="9330" customFormat="1" ht="16" customHeight="1" x14ac:dyDescent="0.2"/>
    <row r="9331" customFormat="1" ht="16" customHeight="1" x14ac:dyDescent="0.2"/>
    <row r="9332" customFormat="1" ht="16" customHeight="1" x14ac:dyDescent="0.2"/>
    <row r="9333" customFormat="1" ht="16" customHeight="1" x14ac:dyDescent="0.2"/>
    <row r="9334" customFormat="1" ht="16" customHeight="1" x14ac:dyDescent="0.2"/>
    <row r="9335" customFormat="1" ht="16" customHeight="1" x14ac:dyDescent="0.2"/>
    <row r="9336" customFormat="1" ht="16" customHeight="1" x14ac:dyDescent="0.2"/>
    <row r="9337" customFormat="1" ht="16" customHeight="1" x14ac:dyDescent="0.2"/>
    <row r="9338" customFormat="1" ht="16" customHeight="1" x14ac:dyDescent="0.2"/>
    <row r="9339" customFormat="1" ht="16" customHeight="1" x14ac:dyDescent="0.2"/>
    <row r="9340" customFormat="1" ht="16" customHeight="1" x14ac:dyDescent="0.2"/>
    <row r="9341" customFormat="1" ht="16" customHeight="1" x14ac:dyDescent="0.2"/>
    <row r="9342" customFormat="1" ht="16" customHeight="1" x14ac:dyDescent="0.2"/>
    <row r="9343" customFormat="1" ht="16" customHeight="1" x14ac:dyDescent="0.2"/>
    <row r="9344" customFormat="1" ht="16" customHeight="1" x14ac:dyDescent="0.2"/>
    <row r="9345" customFormat="1" ht="16" customHeight="1" x14ac:dyDescent="0.2"/>
    <row r="9346" customFormat="1" ht="16" customHeight="1" x14ac:dyDescent="0.2"/>
    <row r="9347" customFormat="1" ht="16" customHeight="1" x14ac:dyDescent="0.2"/>
    <row r="9348" customFormat="1" ht="16" customHeight="1" x14ac:dyDescent="0.2"/>
    <row r="9349" customFormat="1" ht="16" customHeight="1" x14ac:dyDescent="0.2"/>
    <row r="9350" customFormat="1" ht="16" customHeight="1" x14ac:dyDescent="0.2"/>
    <row r="9351" customFormat="1" ht="16" customHeight="1" x14ac:dyDescent="0.2"/>
    <row r="9352" customFormat="1" ht="16" customHeight="1" x14ac:dyDescent="0.2"/>
    <row r="9353" customFormat="1" ht="16" customHeight="1" x14ac:dyDescent="0.2"/>
    <row r="9354" customFormat="1" ht="16" customHeight="1" x14ac:dyDescent="0.2"/>
    <row r="9355" customFormat="1" ht="16" customHeight="1" x14ac:dyDescent="0.2"/>
    <row r="9356" customFormat="1" ht="16" customHeight="1" x14ac:dyDescent="0.2"/>
    <row r="9357" customFormat="1" ht="16" customHeight="1" x14ac:dyDescent="0.2"/>
    <row r="9358" customFormat="1" ht="16" customHeight="1" x14ac:dyDescent="0.2"/>
    <row r="9359" customFormat="1" ht="16" customHeight="1" x14ac:dyDescent="0.2"/>
    <row r="9360" customFormat="1" ht="16" customHeight="1" x14ac:dyDescent="0.2"/>
    <row r="9361" customFormat="1" ht="16" customHeight="1" x14ac:dyDescent="0.2"/>
    <row r="9362" customFormat="1" ht="16" customHeight="1" x14ac:dyDescent="0.2"/>
    <row r="9363" customFormat="1" ht="16" customHeight="1" x14ac:dyDescent="0.2"/>
    <row r="9364" customFormat="1" ht="16" customHeight="1" x14ac:dyDescent="0.2"/>
    <row r="9365" customFormat="1" ht="16" customHeight="1" x14ac:dyDescent="0.2"/>
    <row r="9366" customFormat="1" ht="16" customHeight="1" x14ac:dyDescent="0.2"/>
    <row r="9367" customFormat="1" ht="16" customHeight="1" x14ac:dyDescent="0.2"/>
    <row r="9368" customFormat="1" ht="16" customHeight="1" x14ac:dyDescent="0.2"/>
    <row r="9369" customFormat="1" ht="16" customHeight="1" x14ac:dyDescent="0.2"/>
    <row r="9370" customFormat="1" ht="16" customHeight="1" x14ac:dyDescent="0.2"/>
    <row r="9371" customFormat="1" ht="16" customHeight="1" x14ac:dyDescent="0.2"/>
    <row r="9372" customFormat="1" ht="16" customHeight="1" x14ac:dyDescent="0.2"/>
    <row r="9373" customFormat="1" ht="16" customHeight="1" x14ac:dyDescent="0.2"/>
    <row r="9374" customFormat="1" ht="16" customHeight="1" x14ac:dyDescent="0.2"/>
    <row r="9375" customFormat="1" ht="16" customHeight="1" x14ac:dyDescent="0.2"/>
    <row r="9376" customFormat="1" ht="16" customHeight="1" x14ac:dyDescent="0.2"/>
    <row r="9377" customFormat="1" ht="16" customHeight="1" x14ac:dyDescent="0.2"/>
    <row r="9378" customFormat="1" ht="16" customHeight="1" x14ac:dyDescent="0.2"/>
    <row r="9379" customFormat="1" ht="16" customHeight="1" x14ac:dyDescent="0.2"/>
    <row r="9380" customFormat="1" ht="16" customHeight="1" x14ac:dyDescent="0.2"/>
    <row r="9381" customFormat="1" ht="16" customHeight="1" x14ac:dyDescent="0.2"/>
    <row r="9382" customFormat="1" ht="16" customHeight="1" x14ac:dyDescent="0.2"/>
    <row r="9383" customFormat="1" ht="16" customHeight="1" x14ac:dyDescent="0.2"/>
    <row r="9384" customFormat="1" ht="16" customHeight="1" x14ac:dyDescent="0.2"/>
    <row r="9385" customFormat="1" ht="16" customHeight="1" x14ac:dyDescent="0.2"/>
    <row r="9386" customFormat="1" ht="16" customHeight="1" x14ac:dyDescent="0.2"/>
    <row r="9387" customFormat="1" ht="16" customHeight="1" x14ac:dyDescent="0.2"/>
    <row r="9388" customFormat="1" ht="16" customHeight="1" x14ac:dyDescent="0.2"/>
    <row r="9389" customFormat="1" ht="16" customHeight="1" x14ac:dyDescent="0.2"/>
    <row r="9390" customFormat="1" ht="16" customHeight="1" x14ac:dyDescent="0.2"/>
    <row r="9391" customFormat="1" ht="16" customHeight="1" x14ac:dyDescent="0.2"/>
    <row r="9392" customFormat="1" ht="16" customHeight="1" x14ac:dyDescent="0.2"/>
    <row r="9393" customFormat="1" ht="16" customHeight="1" x14ac:dyDescent="0.2"/>
    <row r="9394" customFormat="1" ht="16" customHeight="1" x14ac:dyDescent="0.2"/>
    <row r="9395" customFormat="1" ht="16" customHeight="1" x14ac:dyDescent="0.2"/>
    <row r="9396" customFormat="1" ht="16" customHeight="1" x14ac:dyDescent="0.2"/>
    <row r="9397" customFormat="1" ht="16" customHeight="1" x14ac:dyDescent="0.2"/>
    <row r="9398" customFormat="1" ht="16" customHeight="1" x14ac:dyDescent="0.2"/>
    <row r="9399" customFormat="1" ht="16" customHeight="1" x14ac:dyDescent="0.2"/>
    <row r="9400" customFormat="1" ht="16" customHeight="1" x14ac:dyDescent="0.2"/>
    <row r="9401" customFormat="1" ht="16" customHeight="1" x14ac:dyDescent="0.2"/>
    <row r="9402" customFormat="1" ht="16" customHeight="1" x14ac:dyDescent="0.2"/>
    <row r="9403" customFormat="1" ht="16" customHeight="1" x14ac:dyDescent="0.2"/>
    <row r="9404" customFormat="1" ht="16" customHeight="1" x14ac:dyDescent="0.2"/>
    <row r="9405" customFormat="1" ht="16" customHeight="1" x14ac:dyDescent="0.2"/>
    <row r="9406" customFormat="1" ht="16" customHeight="1" x14ac:dyDescent="0.2"/>
    <row r="9407" customFormat="1" ht="16" customHeight="1" x14ac:dyDescent="0.2"/>
    <row r="9408" customFormat="1" ht="16" customHeight="1" x14ac:dyDescent="0.2"/>
    <row r="9409" customFormat="1" ht="16" customHeight="1" x14ac:dyDescent="0.2"/>
    <row r="9410" customFormat="1" ht="16" customHeight="1" x14ac:dyDescent="0.2"/>
    <row r="9411" customFormat="1" ht="16" customHeight="1" x14ac:dyDescent="0.2"/>
    <row r="9412" customFormat="1" ht="16" customHeight="1" x14ac:dyDescent="0.2"/>
    <row r="9413" customFormat="1" ht="16" customHeight="1" x14ac:dyDescent="0.2"/>
    <row r="9414" customFormat="1" ht="16" customHeight="1" x14ac:dyDescent="0.2"/>
    <row r="9415" customFormat="1" ht="16" customHeight="1" x14ac:dyDescent="0.2"/>
    <row r="9416" customFormat="1" ht="16" customHeight="1" x14ac:dyDescent="0.2"/>
    <row r="9417" customFormat="1" ht="16" customHeight="1" x14ac:dyDescent="0.2"/>
    <row r="9418" customFormat="1" ht="16" customHeight="1" x14ac:dyDescent="0.2"/>
    <row r="9419" customFormat="1" ht="16" customHeight="1" x14ac:dyDescent="0.2"/>
    <row r="9420" customFormat="1" ht="16" customHeight="1" x14ac:dyDescent="0.2"/>
    <row r="9421" customFormat="1" ht="16" customHeight="1" x14ac:dyDescent="0.2"/>
    <row r="9422" customFormat="1" ht="16" customHeight="1" x14ac:dyDescent="0.2"/>
    <row r="9423" customFormat="1" ht="16" customHeight="1" x14ac:dyDescent="0.2"/>
    <row r="9424" customFormat="1" ht="16" customHeight="1" x14ac:dyDescent="0.2"/>
    <row r="9425" customFormat="1" ht="16" customHeight="1" x14ac:dyDescent="0.2"/>
    <row r="9426" customFormat="1" ht="16" customHeight="1" x14ac:dyDescent="0.2"/>
    <row r="9427" customFormat="1" ht="16" customHeight="1" x14ac:dyDescent="0.2"/>
    <row r="9428" customFormat="1" ht="16" customHeight="1" x14ac:dyDescent="0.2"/>
    <row r="9429" customFormat="1" ht="16" customHeight="1" x14ac:dyDescent="0.2"/>
    <row r="9430" customFormat="1" ht="16" customHeight="1" x14ac:dyDescent="0.2"/>
    <row r="9431" customFormat="1" ht="16" customHeight="1" x14ac:dyDescent="0.2"/>
    <row r="9432" customFormat="1" ht="16" customHeight="1" x14ac:dyDescent="0.2"/>
    <row r="9433" customFormat="1" ht="16" customHeight="1" x14ac:dyDescent="0.2"/>
    <row r="9434" customFormat="1" ht="16" customHeight="1" x14ac:dyDescent="0.2"/>
    <row r="9435" customFormat="1" ht="16" customHeight="1" x14ac:dyDescent="0.2"/>
    <row r="9436" customFormat="1" ht="16" customHeight="1" x14ac:dyDescent="0.2"/>
    <row r="9437" customFormat="1" ht="16" customHeight="1" x14ac:dyDescent="0.2"/>
    <row r="9438" customFormat="1" ht="16" customHeight="1" x14ac:dyDescent="0.2"/>
    <row r="9439" customFormat="1" ht="16" customHeight="1" x14ac:dyDescent="0.2"/>
    <row r="9440" customFormat="1" ht="16" customHeight="1" x14ac:dyDescent="0.2"/>
    <row r="9441" customFormat="1" ht="16" customHeight="1" x14ac:dyDescent="0.2"/>
    <row r="9442" customFormat="1" ht="16" customHeight="1" x14ac:dyDescent="0.2"/>
    <row r="9443" customFormat="1" ht="16" customHeight="1" x14ac:dyDescent="0.2"/>
    <row r="9444" customFormat="1" ht="16" customHeight="1" x14ac:dyDescent="0.2"/>
    <row r="9445" customFormat="1" ht="16" customHeight="1" x14ac:dyDescent="0.2"/>
    <row r="9446" customFormat="1" ht="16" customHeight="1" x14ac:dyDescent="0.2"/>
    <row r="9447" customFormat="1" ht="16" customHeight="1" x14ac:dyDescent="0.2"/>
    <row r="9448" customFormat="1" ht="16" customHeight="1" x14ac:dyDescent="0.2"/>
    <row r="9449" customFormat="1" ht="16" customHeight="1" x14ac:dyDescent="0.2"/>
    <row r="9450" customFormat="1" ht="16" customHeight="1" x14ac:dyDescent="0.2"/>
    <row r="9451" customFormat="1" ht="16" customHeight="1" x14ac:dyDescent="0.2"/>
    <row r="9452" customFormat="1" ht="16" customHeight="1" x14ac:dyDescent="0.2"/>
    <row r="9453" customFormat="1" ht="16" customHeight="1" x14ac:dyDescent="0.2"/>
    <row r="9454" customFormat="1" ht="16" customHeight="1" x14ac:dyDescent="0.2"/>
    <row r="9455" customFormat="1" ht="16" customHeight="1" x14ac:dyDescent="0.2"/>
    <row r="9456" customFormat="1" ht="16" customHeight="1" x14ac:dyDescent="0.2"/>
    <row r="9457" customFormat="1" ht="16" customHeight="1" x14ac:dyDescent="0.2"/>
    <row r="9458" customFormat="1" ht="16" customHeight="1" x14ac:dyDescent="0.2"/>
    <row r="9459" customFormat="1" ht="16" customHeight="1" x14ac:dyDescent="0.2"/>
    <row r="9460" customFormat="1" ht="16" customHeight="1" x14ac:dyDescent="0.2"/>
    <row r="9461" customFormat="1" ht="16" customHeight="1" x14ac:dyDescent="0.2"/>
    <row r="9462" customFormat="1" ht="16" customHeight="1" x14ac:dyDescent="0.2"/>
    <row r="9463" customFormat="1" ht="16" customHeight="1" x14ac:dyDescent="0.2"/>
    <row r="9464" customFormat="1" ht="16" customHeight="1" x14ac:dyDescent="0.2"/>
    <row r="9465" customFormat="1" ht="16" customHeight="1" x14ac:dyDescent="0.2"/>
    <row r="9466" customFormat="1" ht="16" customHeight="1" x14ac:dyDescent="0.2"/>
    <row r="9467" customFormat="1" ht="16" customHeight="1" x14ac:dyDescent="0.2"/>
    <row r="9468" customFormat="1" ht="16" customHeight="1" x14ac:dyDescent="0.2"/>
    <row r="9469" customFormat="1" ht="16" customHeight="1" x14ac:dyDescent="0.2"/>
    <row r="9470" customFormat="1" ht="16" customHeight="1" x14ac:dyDescent="0.2"/>
    <row r="9471" customFormat="1" ht="16" customHeight="1" x14ac:dyDescent="0.2"/>
    <row r="9472" customFormat="1" ht="16" customHeight="1" x14ac:dyDescent="0.2"/>
    <row r="9473" customFormat="1" ht="16" customHeight="1" x14ac:dyDescent="0.2"/>
    <row r="9474" customFormat="1" ht="16" customHeight="1" x14ac:dyDescent="0.2"/>
    <row r="9475" customFormat="1" ht="16" customHeight="1" x14ac:dyDescent="0.2"/>
    <row r="9476" customFormat="1" ht="16" customHeight="1" x14ac:dyDescent="0.2"/>
    <row r="9477" customFormat="1" ht="16" customHeight="1" x14ac:dyDescent="0.2"/>
    <row r="9478" customFormat="1" ht="16" customHeight="1" x14ac:dyDescent="0.2"/>
    <row r="9479" customFormat="1" ht="16" customHeight="1" x14ac:dyDescent="0.2"/>
    <row r="9480" customFormat="1" ht="16" customHeight="1" x14ac:dyDescent="0.2"/>
    <row r="9481" customFormat="1" ht="16" customHeight="1" x14ac:dyDescent="0.2"/>
    <row r="9482" customFormat="1" ht="16" customHeight="1" x14ac:dyDescent="0.2"/>
    <row r="9483" customFormat="1" ht="16" customHeight="1" x14ac:dyDescent="0.2"/>
    <row r="9484" customFormat="1" ht="16" customHeight="1" x14ac:dyDescent="0.2"/>
    <row r="9485" customFormat="1" ht="16" customHeight="1" x14ac:dyDescent="0.2"/>
    <row r="9486" customFormat="1" ht="16" customHeight="1" x14ac:dyDescent="0.2"/>
    <row r="9487" customFormat="1" ht="16" customHeight="1" x14ac:dyDescent="0.2"/>
    <row r="9488" customFormat="1" ht="16" customHeight="1" x14ac:dyDescent="0.2"/>
    <row r="9489" customFormat="1" ht="16" customHeight="1" x14ac:dyDescent="0.2"/>
    <row r="9490" customFormat="1" ht="16" customHeight="1" x14ac:dyDescent="0.2"/>
    <row r="9491" customFormat="1" ht="16" customHeight="1" x14ac:dyDescent="0.2"/>
    <row r="9492" customFormat="1" ht="16" customHeight="1" x14ac:dyDescent="0.2"/>
    <row r="9493" customFormat="1" ht="16" customHeight="1" x14ac:dyDescent="0.2"/>
    <row r="9494" customFormat="1" ht="16" customHeight="1" x14ac:dyDescent="0.2"/>
    <row r="9495" customFormat="1" ht="16" customHeight="1" x14ac:dyDescent="0.2"/>
    <row r="9496" customFormat="1" ht="16" customHeight="1" x14ac:dyDescent="0.2"/>
    <row r="9497" customFormat="1" ht="16" customHeight="1" x14ac:dyDescent="0.2"/>
    <row r="9498" customFormat="1" ht="16" customHeight="1" x14ac:dyDescent="0.2"/>
    <row r="9499" customFormat="1" ht="16" customHeight="1" x14ac:dyDescent="0.2"/>
    <row r="9500" customFormat="1" ht="16" customHeight="1" x14ac:dyDescent="0.2"/>
    <row r="9501" customFormat="1" ht="16" customHeight="1" x14ac:dyDescent="0.2"/>
    <row r="9502" customFormat="1" ht="16" customHeight="1" x14ac:dyDescent="0.2"/>
    <row r="9503" customFormat="1" ht="16" customHeight="1" x14ac:dyDescent="0.2"/>
    <row r="9504" customFormat="1" ht="16" customHeight="1" x14ac:dyDescent="0.2"/>
    <row r="9505" customFormat="1" ht="16" customHeight="1" x14ac:dyDescent="0.2"/>
    <row r="9506" customFormat="1" ht="16" customHeight="1" x14ac:dyDescent="0.2"/>
    <row r="9507" customFormat="1" ht="16" customHeight="1" x14ac:dyDescent="0.2"/>
    <row r="9508" customFormat="1" ht="16" customHeight="1" x14ac:dyDescent="0.2"/>
    <row r="9509" customFormat="1" ht="16" customHeight="1" x14ac:dyDescent="0.2"/>
    <row r="9510" customFormat="1" ht="16" customHeight="1" x14ac:dyDescent="0.2"/>
    <row r="9511" customFormat="1" ht="16" customHeight="1" x14ac:dyDescent="0.2"/>
    <row r="9512" customFormat="1" ht="16" customHeight="1" x14ac:dyDescent="0.2"/>
    <row r="9513" customFormat="1" ht="16" customHeight="1" x14ac:dyDescent="0.2"/>
    <row r="9514" customFormat="1" ht="16" customHeight="1" x14ac:dyDescent="0.2"/>
    <row r="9515" customFormat="1" ht="16" customHeight="1" x14ac:dyDescent="0.2"/>
    <row r="9516" customFormat="1" ht="16" customHeight="1" x14ac:dyDescent="0.2"/>
    <row r="9517" customFormat="1" ht="16" customHeight="1" x14ac:dyDescent="0.2"/>
    <row r="9518" customFormat="1" ht="16" customHeight="1" x14ac:dyDescent="0.2"/>
    <row r="9519" customFormat="1" ht="16" customHeight="1" x14ac:dyDescent="0.2"/>
    <row r="9520" customFormat="1" ht="16" customHeight="1" x14ac:dyDescent="0.2"/>
    <row r="9521" customFormat="1" ht="16" customHeight="1" x14ac:dyDescent="0.2"/>
    <row r="9522" customFormat="1" ht="16" customHeight="1" x14ac:dyDescent="0.2"/>
    <row r="9523" customFormat="1" ht="16" customHeight="1" x14ac:dyDescent="0.2"/>
    <row r="9524" customFormat="1" ht="16" customHeight="1" x14ac:dyDescent="0.2"/>
    <row r="9525" customFormat="1" ht="16" customHeight="1" x14ac:dyDescent="0.2"/>
    <row r="9526" customFormat="1" ht="16" customHeight="1" x14ac:dyDescent="0.2"/>
    <row r="9527" customFormat="1" ht="16" customHeight="1" x14ac:dyDescent="0.2"/>
    <row r="9528" customFormat="1" ht="16" customHeight="1" x14ac:dyDescent="0.2"/>
    <row r="9529" customFormat="1" ht="16" customHeight="1" x14ac:dyDescent="0.2"/>
    <row r="9530" customFormat="1" ht="16" customHeight="1" x14ac:dyDescent="0.2"/>
    <row r="9531" customFormat="1" ht="16" customHeight="1" x14ac:dyDescent="0.2"/>
    <row r="9532" customFormat="1" ht="16" customHeight="1" x14ac:dyDescent="0.2"/>
    <row r="9533" customFormat="1" ht="16" customHeight="1" x14ac:dyDescent="0.2"/>
    <row r="9534" customFormat="1" ht="16" customHeight="1" x14ac:dyDescent="0.2"/>
    <row r="9535" customFormat="1" ht="16" customHeight="1" x14ac:dyDescent="0.2"/>
    <row r="9536" customFormat="1" ht="16" customHeight="1" x14ac:dyDescent="0.2"/>
    <row r="9537" customFormat="1" ht="16" customHeight="1" x14ac:dyDescent="0.2"/>
    <row r="9538" customFormat="1" ht="16" customHeight="1" x14ac:dyDescent="0.2"/>
    <row r="9539" customFormat="1" ht="16" customHeight="1" x14ac:dyDescent="0.2"/>
    <row r="9540" customFormat="1" ht="16" customHeight="1" x14ac:dyDescent="0.2"/>
    <row r="9541" customFormat="1" ht="16" customHeight="1" x14ac:dyDescent="0.2"/>
    <row r="9542" customFormat="1" ht="16" customHeight="1" x14ac:dyDescent="0.2"/>
    <row r="9543" customFormat="1" ht="16" customHeight="1" x14ac:dyDescent="0.2"/>
    <row r="9544" customFormat="1" ht="16" customHeight="1" x14ac:dyDescent="0.2"/>
    <row r="9545" customFormat="1" ht="16" customHeight="1" x14ac:dyDescent="0.2"/>
    <row r="9546" customFormat="1" ht="16" customHeight="1" x14ac:dyDescent="0.2"/>
    <row r="9547" customFormat="1" ht="16" customHeight="1" x14ac:dyDescent="0.2"/>
    <row r="9548" customFormat="1" ht="16" customHeight="1" x14ac:dyDescent="0.2"/>
    <row r="9549" customFormat="1" ht="16" customHeight="1" x14ac:dyDescent="0.2"/>
    <row r="9550" customFormat="1" ht="16" customHeight="1" x14ac:dyDescent="0.2"/>
    <row r="9551" customFormat="1" ht="16" customHeight="1" x14ac:dyDescent="0.2"/>
    <row r="9552" customFormat="1" ht="16" customHeight="1" x14ac:dyDescent="0.2"/>
    <row r="9553" customFormat="1" ht="16" customHeight="1" x14ac:dyDescent="0.2"/>
    <row r="9554" customFormat="1" ht="16" customHeight="1" x14ac:dyDescent="0.2"/>
    <row r="9555" customFormat="1" ht="16" customHeight="1" x14ac:dyDescent="0.2"/>
    <row r="9556" customFormat="1" ht="16" customHeight="1" x14ac:dyDescent="0.2"/>
    <row r="9557" customFormat="1" ht="16" customHeight="1" x14ac:dyDescent="0.2"/>
    <row r="9558" customFormat="1" ht="16" customHeight="1" x14ac:dyDescent="0.2"/>
    <row r="9559" customFormat="1" ht="16" customHeight="1" x14ac:dyDescent="0.2"/>
    <row r="9560" customFormat="1" ht="16" customHeight="1" x14ac:dyDescent="0.2"/>
    <row r="9561" customFormat="1" ht="16" customHeight="1" x14ac:dyDescent="0.2"/>
    <row r="9562" customFormat="1" ht="16" customHeight="1" x14ac:dyDescent="0.2"/>
    <row r="9563" customFormat="1" ht="16" customHeight="1" x14ac:dyDescent="0.2"/>
    <row r="9564" customFormat="1" ht="16" customHeight="1" x14ac:dyDescent="0.2"/>
    <row r="9565" customFormat="1" ht="16" customHeight="1" x14ac:dyDescent="0.2"/>
    <row r="9566" customFormat="1" ht="16" customHeight="1" x14ac:dyDescent="0.2"/>
    <row r="9567" customFormat="1" ht="16" customHeight="1" x14ac:dyDescent="0.2"/>
    <row r="9568" customFormat="1" ht="16" customHeight="1" x14ac:dyDescent="0.2"/>
    <row r="9569" customFormat="1" ht="16" customHeight="1" x14ac:dyDescent="0.2"/>
    <row r="9570" customFormat="1" ht="16" customHeight="1" x14ac:dyDescent="0.2"/>
    <row r="9571" customFormat="1" ht="16" customHeight="1" x14ac:dyDescent="0.2"/>
    <row r="9572" customFormat="1" ht="16" customHeight="1" x14ac:dyDescent="0.2"/>
    <row r="9573" customFormat="1" ht="16" customHeight="1" x14ac:dyDescent="0.2"/>
    <row r="9574" customFormat="1" ht="16" customHeight="1" x14ac:dyDescent="0.2"/>
    <row r="9575" customFormat="1" ht="16" customHeight="1" x14ac:dyDescent="0.2"/>
    <row r="9576" customFormat="1" ht="16" customHeight="1" x14ac:dyDescent="0.2"/>
    <row r="9577" customFormat="1" ht="16" customHeight="1" x14ac:dyDescent="0.2"/>
    <row r="9578" customFormat="1" ht="16" customHeight="1" x14ac:dyDescent="0.2"/>
    <row r="9579" customFormat="1" ht="16" customHeight="1" x14ac:dyDescent="0.2"/>
    <row r="9580" customFormat="1" ht="16" customHeight="1" x14ac:dyDescent="0.2"/>
    <row r="9581" customFormat="1" ht="16" customHeight="1" x14ac:dyDescent="0.2"/>
    <row r="9582" customFormat="1" ht="16" customHeight="1" x14ac:dyDescent="0.2"/>
    <row r="9583" customFormat="1" ht="16" customHeight="1" x14ac:dyDescent="0.2"/>
    <row r="9584" customFormat="1" ht="16" customHeight="1" x14ac:dyDescent="0.2"/>
    <row r="9585" customFormat="1" ht="16" customHeight="1" x14ac:dyDescent="0.2"/>
    <row r="9586" customFormat="1" ht="16" customHeight="1" x14ac:dyDescent="0.2"/>
    <row r="9587" customFormat="1" ht="16" customHeight="1" x14ac:dyDescent="0.2"/>
    <row r="9588" customFormat="1" ht="16" customHeight="1" x14ac:dyDescent="0.2"/>
    <row r="9589" customFormat="1" ht="16" customHeight="1" x14ac:dyDescent="0.2"/>
    <row r="9590" customFormat="1" ht="16" customHeight="1" x14ac:dyDescent="0.2"/>
    <row r="9591" customFormat="1" ht="16" customHeight="1" x14ac:dyDescent="0.2"/>
    <row r="9592" customFormat="1" ht="16" customHeight="1" x14ac:dyDescent="0.2"/>
    <row r="9593" customFormat="1" ht="16" customHeight="1" x14ac:dyDescent="0.2"/>
    <row r="9594" customFormat="1" ht="16" customHeight="1" x14ac:dyDescent="0.2"/>
    <row r="9595" customFormat="1" ht="16" customHeight="1" x14ac:dyDescent="0.2"/>
    <row r="9596" customFormat="1" ht="16" customHeight="1" x14ac:dyDescent="0.2"/>
    <row r="9597" customFormat="1" ht="16" customHeight="1" x14ac:dyDescent="0.2"/>
    <row r="9598" customFormat="1" ht="16" customHeight="1" x14ac:dyDescent="0.2"/>
    <row r="9599" customFormat="1" ht="16" customHeight="1" x14ac:dyDescent="0.2"/>
    <row r="9600" customFormat="1" ht="16" customHeight="1" x14ac:dyDescent="0.2"/>
    <row r="9601" customFormat="1" ht="16" customHeight="1" x14ac:dyDescent="0.2"/>
    <row r="9602" customFormat="1" ht="16" customHeight="1" x14ac:dyDescent="0.2"/>
    <row r="9603" customFormat="1" ht="16" customHeight="1" x14ac:dyDescent="0.2"/>
    <row r="9604" customFormat="1" ht="16" customHeight="1" x14ac:dyDescent="0.2"/>
    <row r="9605" customFormat="1" ht="16" customHeight="1" x14ac:dyDescent="0.2"/>
    <row r="9606" customFormat="1" ht="16" customHeight="1" x14ac:dyDescent="0.2"/>
    <row r="9607" customFormat="1" ht="16" customHeight="1" x14ac:dyDescent="0.2"/>
    <row r="9608" customFormat="1" ht="16" customHeight="1" x14ac:dyDescent="0.2"/>
    <row r="9609" customFormat="1" ht="16" customHeight="1" x14ac:dyDescent="0.2"/>
    <row r="9610" customFormat="1" ht="16" customHeight="1" x14ac:dyDescent="0.2"/>
    <row r="9611" customFormat="1" ht="16" customHeight="1" x14ac:dyDescent="0.2"/>
    <row r="9612" customFormat="1" ht="16" customHeight="1" x14ac:dyDescent="0.2"/>
    <row r="9613" customFormat="1" ht="16" customHeight="1" x14ac:dyDescent="0.2"/>
    <row r="9614" customFormat="1" ht="16" customHeight="1" x14ac:dyDescent="0.2"/>
    <row r="9615" customFormat="1" ht="16" customHeight="1" x14ac:dyDescent="0.2"/>
    <row r="9616" customFormat="1" ht="16" customHeight="1" x14ac:dyDescent="0.2"/>
    <row r="9617" customFormat="1" ht="16" customHeight="1" x14ac:dyDescent="0.2"/>
    <row r="9618" customFormat="1" ht="16" customHeight="1" x14ac:dyDescent="0.2"/>
    <row r="9619" customFormat="1" ht="16" customHeight="1" x14ac:dyDescent="0.2"/>
    <row r="9620" customFormat="1" ht="16" customHeight="1" x14ac:dyDescent="0.2"/>
    <row r="9621" customFormat="1" ht="16" customHeight="1" x14ac:dyDescent="0.2"/>
    <row r="9622" customFormat="1" ht="16" customHeight="1" x14ac:dyDescent="0.2"/>
    <row r="9623" customFormat="1" ht="16" customHeight="1" x14ac:dyDescent="0.2"/>
    <row r="9624" customFormat="1" ht="16" customHeight="1" x14ac:dyDescent="0.2"/>
    <row r="9625" customFormat="1" ht="16" customHeight="1" x14ac:dyDescent="0.2"/>
    <row r="9626" customFormat="1" ht="16" customHeight="1" x14ac:dyDescent="0.2"/>
    <row r="9627" customFormat="1" ht="16" customHeight="1" x14ac:dyDescent="0.2"/>
    <row r="9628" customFormat="1" ht="16" customHeight="1" x14ac:dyDescent="0.2"/>
    <row r="9629" customFormat="1" ht="16" customHeight="1" x14ac:dyDescent="0.2"/>
    <row r="9630" customFormat="1" ht="16" customHeight="1" x14ac:dyDescent="0.2"/>
    <row r="9631" customFormat="1" ht="16" customHeight="1" x14ac:dyDescent="0.2"/>
    <row r="9632" customFormat="1" ht="16" customHeight="1" x14ac:dyDescent="0.2"/>
    <row r="9633" customFormat="1" ht="16" customHeight="1" x14ac:dyDescent="0.2"/>
    <row r="9634" customFormat="1" ht="16" customHeight="1" x14ac:dyDescent="0.2"/>
    <row r="9635" customFormat="1" ht="16" customHeight="1" x14ac:dyDescent="0.2"/>
    <row r="9636" customFormat="1" ht="16" customHeight="1" x14ac:dyDescent="0.2"/>
    <row r="9637" customFormat="1" ht="16" customHeight="1" x14ac:dyDescent="0.2"/>
    <row r="9638" customFormat="1" ht="16" customHeight="1" x14ac:dyDescent="0.2"/>
    <row r="9639" customFormat="1" ht="16" customHeight="1" x14ac:dyDescent="0.2"/>
    <row r="9640" customFormat="1" ht="16" customHeight="1" x14ac:dyDescent="0.2"/>
    <row r="9641" customFormat="1" ht="16" customHeight="1" x14ac:dyDescent="0.2"/>
    <row r="9642" customFormat="1" ht="16" customHeight="1" x14ac:dyDescent="0.2"/>
    <row r="9643" customFormat="1" ht="16" customHeight="1" x14ac:dyDescent="0.2"/>
    <row r="9644" customFormat="1" ht="16" customHeight="1" x14ac:dyDescent="0.2"/>
    <row r="9645" customFormat="1" ht="16" customHeight="1" x14ac:dyDescent="0.2"/>
    <row r="9646" customFormat="1" ht="16" customHeight="1" x14ac:dyDescent="0.2"/>
    <row r="9647" customFormat="1" ht="16" customHeight="1" x14ac:dyDescent="0.2"/>
    <row r="9648" customFormat="1" ht="16" customHeight="1" x14ac:dyDescent="0.2"/>
    <row r="9649" customFormat="1" ht="16" customHeight="1" x14ac:dyDescent="0.2"/>
    <row r="9650" customFormat="1" ht="16" customHeight="1" x14ac:dyDescent="0.2"/>
    <row r="9651" customFormat="1" ht="16" customHeight="1" x14ac:dyDescent="0.2"/>
    <row r="9652" customFormat="1" ht="16" customHeight="1" x14ac:dyDescent="0.2"/>
    <row r="9653" customFormat="1" ht="16" customHeight="1" x14ac:dyDescent="0.2"/>
    <row r="9654" customFormat="1" ht="16" customHeight="1" x14ac:dyDescent="0.2"/>
    <row r="9655" customFormat="1" ht="16" customHeight="1" x14ac:dyDescent="0.2"/>
    <row r="9656" customFormat="1" ht="16" customHeight="1" x14ac:dyDescent="0.2"/>
    <row r="9657" customFormat="1" ht="16" customHeight="1" x14ac:dyDescent="0.2"/>
    <row r="9658" customFormat="1" ht="16" customHeight="1" x14ac:dyDescent="0.2"/>
    <row r="9659" customFormat="1" ht="16" customHeight="1" x14ac:dyDescent="0.2"/>
    <row r="9660" customFormat="1" ht="16" customHeight="1" x14ac:dyDescent="0.2"/>
    <row r="9661" customFormat="1" ht="16" customHeight="1" x14ac:dyDescent="0.2"/>
    <row r="9662" customFormat="1" ht="16" customHeight="1" x14ac:dyDescent="0.2"/>
    <row r="9663" customFormat="1" ht="16" customHeight="1" x14ac:dyDescent="0.2"/>
    <row r="9664" customFormat="1" ht="16" customHeight="1" x14ac:dyDescent="0.2"/>
    <row r="9665" customFormat="1" ht="16" customHeight="1" x14ac:dyDescent="0.2"/>
    <row r="9666" customFormat="1" ht="16" customHeight="1" x14ac:dyDescent="0.2"/>
    <row r="9667" customFormat="1" ht="16" customHeight="1" x14ac:dyDescent="0.2"/>
    <row r="9668" customFormat="1" ht="16" customHeight="1" x14ac:dyDescent="0.2"/>
    <row r="9669" customFormat="1" ht="16" customHeight="1" x14ac:dyDescent="0.2"/>
    <row r="9670" customFormat="1" ht="16" customHeight="1" x14ac:dyDescent="0.2"/>
    <row r="9671" customFormat="1" ht="16" customHeight="1" x14ac:dyDescent="0.2"/>
    <row r="9672" customFormat="1" ht="16" customHeight="1" x14ac:dyDescent="0.2"/>
    <row r="9673" customFormat="1" ht="16" customHeight="1" x14ac:dyDescent="0.2"/>
    <row r="9674" customFormat="1" ht="16" customHeight="1" x14ac:dyDescent="0.2"/>
    <row r="9675" customFormat="1" ht="16" customHeight="1" x14ac:dyDescent="0.2"/>
    <row r="9676" customFormat="1" ht="16" customHeight="1" x14ac:dyDescent="0.2"/>
    <row r="9677" customFormat="1" ht="16" customHeight="1" x14ac:dyDescent="0.2"/>
    <row r="9678" customFormat="1" ht="16" customHeight="1" x14ac:dyDescent="0.2"/>
    <row r="9679" customFormat="1" ht="16" customHeight="1" x14ac:dyDescent="0.2"/>
    <row r="9680" customFormat="1" ht="16" customHeight="1" x14ac:dyDescent="0.2"/>
    <row r="9681" customFormat="1" ht="16" customHeight="1" x14ac:dyDescent="0.2"/>
    <row r="9682" customFormat="1" ht="16" customHeight="1" x14ac:dyDescent="0.2"/>
    <row r="9683" customFormat="1" ht="16" customHeight="1" x14ac:dyDescent="0.2"/>
    <row r="9684" customFormat="1" ht="16" customHeight="1" x14ac:dyDescent="0.2"/>
    <row r="9685" customFormat="1" ht="16" customHeight="1" x14ac:dyDescent="0.2"/>
    <row r="9686" customFormat="1" ht="16" customHeight="1" x14ac:dyDescent="0.2"/>
    <row r="9687" customFormat="1" ht="16" customHeight="1" x14ac:dyDescent="0.2"/>
    <row r="9688" customFormat="1" ht="16" customHeight="1" x14ac:dyDescent="0.2"/>
    <row r="9689" customFormat="1" ht="16" customHeight="1" x14ac:dyDescent="0.2"/>
    <row r="9690" customFormat="1" ht="16" customHeight="1" x14ac:dyDescent="0.2"/>
    <row r="9691" customFormat="1" ht="16" customHeight="1" x14ac:dyDescent="0.2"/>
    <row r="9692" customFormat="1" ht="16" customHeight="1" x14ac:dyDescent="0.2"/>
    <row r="9693" customFormat="1" ht="16" customHeight="1" x14ac:dyDescent="0.2"/>
    <row r="9694" customFormat="1" ht="16" customHeight="1" x14ac:dyDescent="0.2"/>
    <row r="9695" customFormat="1" ht="16" customHeight="1" x14ac:dyDescent="0.2"/>
    <row r="9696" customFormat="1" ht="16" customHeight="1" x14ac:dyDescent="0.2"/>
    <row r="9697" customFormat="1" ht="16" customHeight="1" x14ac:dyDescent="0.2"/>
    <row r="9698" customFormat="1" ht="16" customHeight="1" x14ac:dyDescent="0.2"/>
    <row r="9699" customFormat="1" ht="16" customHeight="1" x14ac:dyDescent="0.2"/>
    <row r="9700" customFormat="1" ht="16" customHeight="1" x14ac:dyDescent="0.2"/>
    <row r="9701" customFormat="1" ht="16" customHeight="1" x14ac:dyDescent="0.2"/>
    <row r="9702" customFormat="1" ht="16" customHeight="1" x14ac:dyDescent="0.2"/>
    <row r="9703" customFormat="1" ht="16" customHeight="1" x14ac:dyDescent="0.2"/>
    <row r="9704" customFormat="1" ht="16" customHeight="1" x14ac:dyDescent="0.2"/>
    <row r="9705" customFormat="1" ht="16" customHeight="1" x14ac:dyDescent="0.2"/>
    <row r="9706" customFormat="1" ht="16" customHeight="1" x14ac:dyDescent="0.2"/>
    <row r="9707" customFormat="1" ht="16" customHeight="1" x14ac:dyDescent="0.2"/>
    <row r="9708" customFormat="1" ht="16" customHeight="1" x14ac:dyDescent="0.2"/>
    <row r="9709" customFormat="1" ht="16" customHeight="1" x14ac:dyDescent="0.2"/>
    <row r="9710" customFormat="1" ht="16" customHeight="1" x14ac:dyDescent="0.2"/>
    <row r="9711" customFormat="1" ht="16" customHeight="1" x14ac:dyDescent="0.2"/>
    <row r="9712" customFormat="1" ht="16" customHeight="1" x14ac:dyDescent="0.2"/>
    <row r="9713" customFormat="1" ht="16" customHeight="1" x14ac:dyDescent="0.2"/>
    <row r="9714" customFormat="1" ht="16" customHeight="1" x14ac:dyDescent="0.2"/>
    <row r="9715" customFormat="1" ht="16" customHeight="1" x14ac:dyDescent="0.2"/>
    <row r="9716" customFormat="1" ht="16" customHeight="1" x14ac:dyDescent="0.2"/>
    <row r="9717" customFormat="1" ht="16" customHeight="1" x14ac:dyDescent="0.2"/>
    <row r="9718" customFormat="1" ht="16" customHeight="1" x14ac:dyDescent="0.2"/>
    <row r="9719" customFormat="1" ht="16" customHeight="1" x14ac:dyDescent="0.2"/>
    <row r="9720" customFormat="1" ht="16" customHeight="1" x14ac:dyDescent="0.2"/>
    <row r="9721" customFormat="1" ht="16" customHeight="1" x14ac:dyDescent="0.2"/>
    <row r="9722" customFormat="1" ht="16" customHeight="1" x14ac:dyDescent="0.2"/>
    <row r="9723" customFormat="1" ht="16" customHeight="1" x14ac:dyDescent="0.2"/>
    <row r="9724" customFormat="1" ht="16" customHeight="1" x14ac:dyDescent="0.2"/>
    <row r="9725" customFormat="1" ht="16" customHeight="1" x14ac:dyDescent="0.2"/>
    <row r="9726" customFormat="1" ht="16" customHeight="1" x14ac:dyDescent="0.2"/>
    <row r="9727" customFormat="1" ht="16" customHeight="1" x14ac:dyDescent="0.2"/>
    <row r="9728" customFormat="1" ht="16" customHeight="1" x14ac:dyDescent="0.2"/>
    <row r="9729" customFormat="1" ht="16" customHeight="1" x14ac:dyDescent="0.2"/>
    <row r="9730" customFormat="1" ht="16" customHeight="1" x14ac:dyDescent="0.2"/>
    <row r="9731" customFormat="1" ht="16" customHeight="1" x14ac:dyDescent="0.2"/>
    <row r="9732" customFormat="1" ht="16" customHeight="1" x14ac:dyDescent="0.2"/>
    <row r="9733" customFormat="1" ht="16" customHeight="1" x14ac:dyDescent="0.2"/>
    <row r="9734" customFormat="1" ht="16" customHeight="1" x14ac:dyDescent="0.2"/>
    <row r="9735" customFormat="1" ht="16" customHeight="1" x14ac:dyDescent="0.2"/>
    <row r="9736" customFormat="1" ht="16" customHeight="1" x14ac:dyDescent="0.2"/>
    <row r="9737" customFormat="1" ht="16" customHeight="1" x14ac:dyDescent="0.2"/>
    <row r="9738" customFormat="1" ht="16" customHeight="1" x14ac:dyDescent="0.2"/>
    <row r="9739" customFormat="1" ht="16" customHeight="1" x14ac:dyDescent="0.2"/>
    <row r="9740" customFormat="1" ht="16" customHeight="1" x14ac:dyDescent="0.2"/>
    <row r="9741" customFormat="1" ht="16" customHeight="1" x14ac:dyDescent="0.2"/>
    <row r="9742" customFormat="1" ht="16" customHeight="1" x14ac:dyDescent="0.2"/>
    <row r="9743" customFormat="1" ht="16" customHeight="1" x14ac:dyDescent="0.2"/>
    <row r="9744" customFormat="1" ht="16" customHeight="1" x14ac:dyDescent="0.2"/>
    <row r="9745" customFormat="1" ht="16" customHeight="1" x14ac:dyDescent="0.2"/>
    <row r="9746" customFormat="1" ht="16" customHeight="1" x14ac:dyDescent="0.2"/>
    <row r="9747" customFormat="1" ht="16" customHeight="1" x14ac:dyDescent="0.2"/>
    <row r="9748" customFormat="1" ht="16" customHeight="1" x14ac:dyDescent="0.2"/>
    <row r="9749" customFormat="1" ht="16" customHeight="1" x14ac:dyDescent="0.2"/>
    <row r="9750" customFormat="1" ht="16" customHeight="1" x14ac:dyDescent="0.2"/>
    <row r="9751" customFormat="1" ht="16" customHeight="1" x14ac:dyDescent="0.2"/>
    <row r="9752" customFormat="1" ht="16" customHeight="1" x14ac:dyDescent="0.2"/>
    <row r="9753" customFormat="1" ht="16" customHeight="1" x14ac:dyDescent="0.2"/>
    <row r="9754" customFormat="1" ht="16" customHeight="1" x14ac:dyDescent="0.2"/>
    <row r="9755" customFormat="1" ht="16" customHeight="1" x14ac:dyDescent="0.2"/>
    <row r="9756" customFormat="1" ht="16" customHeight="1" x14ac:dyDescent="0.2"/>
    <row r="9757" customFormat="1" ht="16" customHeight="1" x14ac:dyDescent="0.2"/>
    <row r="9758" customFormat="1" ht="16" customHeight="1" x14ac:dyDescent="0.2"/>
    <row r="9759" customFormat="1" ht="16" customHeight="1" x14ac:dyDescent="0.2"/>
    <row r="9760" customFormat="1" ht="16" customHeight="1" x14ac:dyDescent="0.2"/>
    <row r="9761" customFormat="1" ht="16" customHeight="1" x14ac:dyDescent="0.2"/>
    <row r="9762" customFormat="1" ht="16" customHeight="1" x14ac:dyDescent="0.2"/>
    <row r="9763" customFormat="1" ht="16" customHeight="1" x14ac:dyDescent="0.2"/>
    <row r="9764" customFormat="1" ht="16" customHeight="1" x14ac:dyDescent="0.2"/>
    <row r="9765" customFormat="1" ht="16" customHeight="1" x14ac:dyDescent="0.2"/>
    <row r="9766" customFormat="1" ht="16" customHeight="1" x14ac:dyDescent="0.2"/>
    <row r="9767" customFormat="1" ht="16" customHeight="1" x14ac:dyDescent="0.2"/>
    <row r="9768" customFormat="1" ht="16" customHeight="1" x14ac:dyDescent="0.2"/>
    <row r="9769" customFormat="1" ht="16" customHeight="1" x14ac:dyDescent="0.2"/>
    <row r="9770" customFormat="1" ht="16" customHeight="1" x14ac:dyDescent="0.2"/>
    <row r="9771" customFormat="1" ht="16" customHeight="1" x14ac:dyDescent="0.2"/>
    <row r="9772" customFormat="1" ht="16" customHeight="1" x14ac:dyDescent="0.2"/>
    <row r="9773" customFormat="1" ht="16" customHeight="1" x14ac:dyDescent="0.2"/>
    <row r="9774" customFormat="1" ht="16" customHeight="1" x14ac:dyDescent="0.2"/>
    <row r="9775" customFormat="1" ht="16" customHeight="1" x14ac:dyDescent="0.2"/>
    <row r="9776" customFormat="1" ht="16" customHeight="1" x14ac:dyDescent="0.2"/>
    <row r="9777" customFormat="1" ht="16" customHeight="1" x14ac:dyDescent="0.2"/>
    <row r="9778" customFormat="1" ht="16" customHeight="1" x14ac:dyDescent="0.2"/>
    <row r="9779" customFormat="1" ht="16" customHeight="1" x14ac:dyDescent="0.2"/>
    <row r="9780" customFormat="1" ht="16" customHeight="1" x14ac:dyDescent="0.2"/>
    <row r="9781" customFormat="1" ht="16" customHeight="1" x14ac:dyDescent="0.2"/>
    <row r="9782" customFormat="1" ht="16" customHeight="1" x14ac:dyDescent="0.2"/>
    <row r="9783" customFormat="1" ht="16" customHeight="1" x14ac:dyDescent="0.2"/>
    <row r="9784" customFormat="1" ht="16" customHeight="1" x14ac:dyDescent="0.2"/>
    <row r="9785" customFormat="1" ht="16" customHeight="1" x14ac:dyDescent="0.2"/>
    <row r="9786" customFormat="1" ht="16" customHeight="1" x14ac:dyDescent="0.2"/>
    <row r="9787" customFormat="1" ht="16" customHeight="1" x14ac:dyDescent="0.2"/>
    <row r="9788" customFormat="1" ht="16" customHeight="1" x14ac:dyDescent="0.2"/>
    <row r="9789" customFormat="1" ht="16" customHeight="1" x14ac:dyDescent="0.2"/>
    <row r="9790" customFormat="1" ht="16" customHeight="1" x14ac:dyDescent="0.2"/>
    <row r="9791" customFormat="1" ht="16" customHeight="1" x14ac:dyDescent="0.2"/>
    <row r="9792" customFormat="1" ht="16" customHeight="1" x14ac:dyDescent="0.2"/>
    <row r="9793" customFormat="1" ht="16" customHeight="1" x14ac:dyDescent="0.2"/>
    <row r="9794" customFormat="1" ht="16" customHeight="1" x14ac:dyDescent="0.2"/>
    <row r="9795" customFormat="1" ht="16" customHeight="1" x14ac:dyDescent="0.2"/>
    <row r="9796" customFormat="1" ht="16" customHeight="1" x14ac:dyDescent="0.2"/>
    <row r="9797" customFormat="1" ht="16" customHeight="1" x14ac:dyDescent="0.2"/>
    <row r="9798" customFormat="1" ht="16" customHeight="1" x14ac:dyDescent="0.2"/>
    <row r="9799" customFormat="1" ht="16" customHeight="1" x14ac:dyDescent="0.2"/>
    <row r="9800" customFormat="1" ht="16" customHeight="1" x14ac:dyDescent="0.2"/>
    <row r="9801" customFormat="1" ht="16" customHeight="1" x14ac:dyDescent="0.2"/>
    <row r="9802" customFormat="1" ht="16" customHeight="1" x14ac:dyDescent="0.2"/>
    <row r="9803" customFormat="1" ht="16" customHeight="1" x14ac:dyDescent="0.2"/>
    <row r="9804" customFormat="1" ht="16" customHeight="1" x14ac:dyDescent="0.2"/>
    <row r="9805" customFormat="1" ht="16" customHeight="1" x14ac:dyDescent="0.2"/>
    <row r="9806" customFormat="1" ht="16" customHeight="1" x14ac:dyDescent="0.2"/>
    <row r="9807" customFormat="1" ht="16" customHeight="1" x14ac:dyDescent="0.2"/>
    <row r="9808" customFormat="1" ht="16" customHeight="1" x14ac:dyDescent="0.2"/>
    <row r="9809" customFormat="1" ht="16" customHeight="1" x14ac:dyDescent="0.2"/>
    <row r="9810" customFormat="1" ht="16" customHeight="1" x14ac:dyDescent="0.2"/>
    <row r="9811" customFormat="1" ht="16" customHeight="1" x14ac:dyDescent="0.2"/>
    <row r="9812" customFormat="1" ht="16" customHeight="1" x14ac:dyDescent="0.2"/>
    <row r="9813" customFormat="1" ht="16" customHeight="1" x14ac:dyDescent="0.2"/>
    <row r="9814" customFormat="1" ht="16" customHeight="1" x14ac:dyDescent="0.2"/>
    <row r="9815" customFormat="1" ht="16" customHeight="1" x14ac:dyDescent="0.2"/>
    <row r="9816" customFormat="1" ht="16" customHeight="1" x14ac:dyDescent="0.2"/>
    <row r="9817" customFormat="1" ht="16" customHeight="1" x14ac:dyDescent="0.2"/>
    <row r="9818" customFormat="1" ht="16" customHeight="1" x14ac:dyDescent="0.2"/>
    <row r="9819" customFormat="1" ht="16" customHeight="1" x14ac:dyDescent="0.2"/>
    <row r="9820" customFormat="1" ht="16" customHeight="1" x14ac:dyDescent="0.2"/>
    <row r="9821" customFormat="1" ht="16" customHeight="1" x14ac:dyDescent="0.2"/>
    <row r="9822" customFormat="1" ht="16" customHeight="1" x14ac:dyDescent="0.2"/>
    <row r="9823" customFormat="1" ht="16" customHeight="1" x14ac:dyDescent="0.2"/>
    <row r="9824" customFormat="1" ht="16" customHeight="1" x14ac:dyDescent="0.2"/>
    <row r="9825" customFormat="1" ht="16" customHeight="1" x14ac:dyDescent="0.2"/>
    <row r="9826" customFormat="1" ht="16" customHeight="1" x14ac:dyDescent="0.2"/>
    <row r="9827" customFormat="1" ht="16" customHeight="1" x14ac:dyDescent="0.2"/>
    <row r="9828" customFormat="1" ht="16" customHeight="1" x14ac:dyDescent="0.2"/>
    <row r="9829" customFormat="1" ht="16" customHeight="1" x14ac:dyDescent="0.2"/>
    <row r="9830" customFormat="1" ht="16" customHeight="1" x14ac:dyDescent="0.2"/>
    <row r="9831" customFormat="1" ht="16" customHeight="1" x14ac:dyDescent="0.2"/>
    <row r="9832" customFormat="1" ht="16" customHeight="1" x14ac:dyDescent="0.2"/>
    <row r="9833" customFormat="1" ht="16" customHeight="1" x14ac:dyDescent="0.2"/>
    <row r="9834" customFormat="1" ht="16" customHeight="1" x14ac:dyDescent="0.2"/>
    <row r="9835" customFormat="1" ht="16" customHeight="1" x14ac:dyDescent="0.2"/>
    <row r="9836" customFormat="1" ht="16" customHeight="1" x14ac:dyDescent="0.2"/>
    <row r="9837" customFormat="1" ht="16" customHeight="1" x14ac:dyDescent="0.2"/>
    <row r="9838" customFormat="1" ht="16" customHeight="1" x14ac:dyDescent="0.2"/>
    <row r="9839" customFormat="1" ht="16" customHeight="1" x14ac:dyDescent="0.2"/>
    <row r="9840" customFormat="1" ht="16" customHeight="1" x14ac:dyDescent="0.2"/>
    <row r="9841" customFormat="1" ht="16" customHeight="1" x14ac:dyDescent="0.2"/>
    <row r="9842" customFormat="1" ht="16" customHeight="1" x14ac:dyDescent="0.2"/>
    <row r="9843" customFormat="1" ht="16" customHeight="1" x14ac:dyDescent="0.2"/>
    <row r="9844" customFormat="1" ht="16" customHeight="1" x14ac:dyDescent="0.2"/>
    <row r="9845" customFormat="1" ht="16" customHeight="1" x14ac:dyDescent="0.2"/>
    <row r="9846" customFormat="1" ht="16" customHeight="1" x14ac:dyDescent="0.2"/>
    <row r="9847" customFormat="1" ht="16" customHeight="1" x14ac:dyDescent="0.2"/>
    <row r="9848" customFormat="1" ht="16" customHeight="1" x14ac:dyDescent="0.2"/>
    <row r="9849" customFormat="1" ht="16" customHeight="1" x14ac:dyDescent="0.2"/>
    <row r="9850" customFormat="1" ht="16" customHeight="1" x14ac:dyDescent="0.2"/>
    <row r="9851" customFormat="1" ht="16" customHeight="1" x14ac:dyDescent="0.2"/>
    <row r="9852" customFormat="1" ht="16" customHeight="1" x14ac:dyDescent="0.2"/>
    <row r="9853" customFormat="1" ht="16" customHeight="1" x14ac:dyDescent="0.2"/>
    <row r="9854" customFormat="1" ht="16" customHeight="1" x14ac:dyDescent="0.2"/>
    <row r="9855" customFormat="1" ht="16" customHeight="1" x14ac:dyDescent="0.2"/>
    <row r="9856" customFormat="1" ht="16" customHeight="1" x14ac:dyDescent="0.2"/>
    <row r="9857" customFormat="1" ht="16" customHeight="1" x14ac:dyDescent="0.2"/>
    <row r="9858" customFormat="1" ht="16" customHeight="1" x14ac:dyDescent="0.2"/>
    <row r="9859" customFormat="1" ht="16" customHeight="1" x14ac:dyDescent="0.2"/>
    <row r="9860" customFormat="1" ht="16" customHeight="1" x14ac:dyDescent="0.2"/>
    <row r="9861" customFormat="1" ht="16" customHeight="1" x14ac:dyDescent="0.2"/>
    <row r="9862" customFormat="1" ht="16" customHeight="1" x14ac:dyDescent="0.2"/>
    <row r="9863" customFormat="1" ht="16" customHeight="1" x14ac:dyDescent="0.2"/>
    <row r="9864" customFormat="1" ht="16" customHeight="1" x14ac:dyDescent="0.2"/>
    <row r="9865" customFormat="1" ht="16" customHeight="1" x14ac:dyDescent="0.2"/>
    <row r="9866" customFormat="1" ht="16" customHeight="1" x14ac:dyDescent="0.2"/>
    <row r="9867" customFormat="1" ht="16" customHeight="1" x14ac:dyDescent="0.2"/>
    <row r="9868" customFormat="1" ht="16" customHeight="1" x14ac:dyDescent="0.2"/>
    <row r="9869" customFormat="1" ht="16" customHeight="1" x14ac:dyDescent="0.2"/>
    <row r="9870" customFormat="1" ht="16" customHeight="1" x14ac:dyDescent="0.2"/>
    <row r="9871" customFormat="1" ht="16" customHeight="1" x14ac:dyDescent="0.2"/>
    <row r="9872" customFormat="1" ht="16" customHeight="1" x14ac:dyDescent="0.2"/>
    <row r="9873" customFormat="1" ht="16" customHeight="1" x14ac:dyDescent="0.2"/>
    <row r="9874" customFormat="1" ht="16" customHeight="1" x14ac:dyDescent="0.2"/>
    <row r="9875" customFormat="1" ht="16" customHeight="1" x14ac:dyDescent="0.2"/>
    <row r="9876" customFormat="1" ht="16" customHeight="1" x14ac:dyDescent="0.2"/>
    <row r="9877" customFormat="1" ht="16" customHeight="1" x14ac:dyDescent="0.2"/>
    <row r="9878" customFormat="1" ht="16" customHeight="1" x14ac:dyDescent="0.2"/>
    <row r="9879" customFormat="1" ht="16" customHeight="1" x14ac:dyDescent="0.2"/>
    <row r="9880" customFormat="1" ht="16" customHeight="1" x14ac:dyDescent="0.2"/>
    <row r="9881" customFormat="1" ht="16" customHeight="1" x14ac:dyDescent="0.2"/>
    <row r="9882" customFormat="1" ht="16" customHeight="1" x14ac:dyDescent="0.2"/>
    <row r="9883" customFormat="1" ht="16" customHeight="1" x14ac:dyDescent="0.2"/>
    <row r="9884" customFormat="1" ht="16" customHeight="1" x14ac:dyDescent="0.2"/>
    <row r="9885" customFormat="1" ht="16" customHeight="1" x14ac:dyDescent="0.2"/>
    <row r="9886" customFormat="1" ht="16" customHeight="1" x14ac:dyDescent="0.2"/>
    <row r="9887" customFormat="1" ht="16" customHeight="1" x14ac:dyDescent="0.2"/>
    <row r="9888" customFormat="1" ht="16" customHeight="1" x14ac:dyDescent="0.2"/>
    <row r="9889" customFormat="1" ht="16" customHeight="1" x14ac:dyDescent="0.2"/>
    <row r="9890" customFormat="1" ht="16" customHeight="1" x14ac:dyDescent="0.2"/>
    <row r="9891" customFormat="1" ht="16" customHeight="1" x14ac:dyDescent="0.2"/>
    <row r="9892" customFormat="1" ht="16" customHeight="1" x14ac:dyDescent="0.2"/>
    <row r="9893" customFormat="1" ht="16" customHeight="1" x14ac:dyDescent="0.2"/>
    <row r="9894" customFormat="1" ht="16" customHeight="1" x14ac:dyDescent="0.2"/>
    <row r="9895" customFormat="1" ht="16" customHeight="1" x14ac:dyDescent="0.2"/>
    <row r="9896" customFormat="1" ht="16" customHeight="1" x14ac:dyDescent="0.2"/>
    <row r="9897" customFormat="1" ht="16" customHeight="1" x14ac:dyDescent="0.2"/>
    <row r="9898" customFormat="1" ht="16" customHeight="1" x14ac:dyDescent="0.2"/>
    <row r="9899" customFormat="1" ht="16" customHeight="1" x14ac:dyDescent="0.2"/>
    <row r="9900" customFormat="1" ht="16" customHeight="1" x14ac:dyDescent="0.2"/>
    <row r="9901" customFormat="1" ht="16" customHeight="1" x14ac:dyDescent="0.2"/>
    <row r="9902" customFormat="1" ht="16" customHeight="1" x14ac:dyDescent="0.2"/>
    <row r="9903" customFormat="1" ht="16" customHeight="1" x14ac:dyDescent="0.2"/>
    <row r="9904" customFormat="1" ht="16" customHeight="1" x14ac:dyDescent="0.2"/>
    <row r="9905" customFormat="1" ht="16" customHeight="1" x14ac:dyDescent="0.2"/>
    <row r="9906" customFormat="1" ht="16" customHeight="1" x14ac:dyDescent="0.2"/>
    <row r="9907" customFormat="1" ht="16" customHeight="1" x14ac:dyDescent="0.2"/>
    <row r="9908" customFormat="1" ht="16" customHeight="1" x14ac:dyDescent="0.2"/>
    <row r="9909" customFormat="1" ht="16" customHeight="1" x14ac:dyDescent="0.2"/>
    <row r="9910" customFormat="1" ht="16" customHeight="1" x14ac:dyDescent="0.2"/>
    <row r="9911" customFormat="1" ht="16" customHeight="1" x14ac:dyDescent="0.2"/>
    <row r="9912" customFormat="1" ht="16" customHeight="1" x14ac:dyDescent="0.2"/>
    <row r="9913" customFormat="1" ht="16" customHeight="1" x14ac:dyDescent="0.2"/>
    <row r="9914" customFormat="1" ht="16" customHeight="1" x14ac:dyDescent="0.2"/>
    <row r="9915" customFormat="1" ht="16" customHeight="1" x14ac:dyDescent="0.2"/>
    <row r="9916" customFormat="1" ht="16" customHeight="1" x14ac:dyDescent="0.2"/>
    <row r="9917" customFormat="1" ht="16" customHeight="1" x14ac:dyDescent="0.2"/>
    <row r="9918" customFormat="1" ht="16" customHeight="1" x14ac:dyDescent="0.2"/>
    <row r="9919" customFormat="1" ht="16" customHeight="1" x14ac:dyDescent="0.2"/>
    <row r="9920" customFormat="1" ht="16" customHeight="1" x14ac:dyDescent="0.2"/>
    <row r="9921" customFormat="1" ht="16" customHeight="1" x14ac:dyDescent="0.2"/>
    <row r="9922" customFormat="1" ht="16" customHeight="1" x14ac:dyDescent="0.2"/>
    <row r="9923" customFormat="1" ht="16" customHeight="1" x14ac:dyDescent="0.2"/>
    <row r="9924" customFormat="1" ht="16" customHeight="1" x14ac:dyDescent="0.2"/>
    <row r="9925" customFormat="1" ht="16" customHeight="1" x14ac:dyDescent="0.2"/>
    <row r="9926" customFormat="1" ht="16" customHeight="1" x14ac:dyDescent="0.2"/>
    <row r="9927" customFormat="1" ht="16" customHeight="1" x14ac:dyDescent="0.2"/>
    <row r="9928" customFormat="1" ht="16" customHeight="1" x14ac:dyDescent="0.2"/>
    <row r="9929" customFormat="1" ht="16" customHeight="1" x14ac:dyDescent="0.2"/>
    <row r="9930" customFormat="1" ht="16" customHeight="1" x14ac:dyDescent="0.2"/>
    <row r="9931" customFormat="1" ht="16" customHeight="1" x14ac:dyDescent="0.2"/>
    <row r="9932" customFormat="1" ht="16" customHeight="1" x14ac:dyDescent="0.2"/>
    <row r="9933" customFormat="1" ht="16" customHeight="1" x14ac:dyDescent="0.2"/>
    <row r="9934" customFormat="1" ht="16" customHeight="1" x14ac:dyDescent="0.2"/>
    <row r="9935" customFormat="1" ht="16" customHeight="1" x14ac:dyDescent="0.2"/>
    <row r="9936" customFormat="1" ht="16" customHeight="1" x14ac:dyDescent="0.2"/>
    <row r="9937" customFormat="1" ht="16" customHeight="1" x14ac:dyDescent="0.2"/>
    <row r="9938" customFormat="1" ht="16" customHeight="1" x14ac:dyDescent="0.2"/>
    <row r="9939" customFormat="1" ht="16" customHeight="1" x14ac:dyDescent="0.2"/>
    <row r="9940" customFormat="1" ht="16" customHeight="1" x14ac:dyDescent="0.2"/>
    <row r="9941" customFormat="1" ht="16" customHeight="1" x14ac:dyDescent="0.2"/>
    <row r="9942" customFormat="1" ht="16" customHeight="1" x14ac:dyDescent="0.2"/>
    <row r="9943" customFormat="1" ht="16" customHeight="1" x14ac:dyDescent="0.2"/>
    <row r="9944" customFormat="1" ht="16" customHeight="1" x14ac:dyDescent="0.2"/>
    <row r="9945" customFormat="1" ht="16" customHeight="1" x14ac:dyDescent="0.2"/>
    <row r="9946" customFormat="1" ht="16" customHeight="1" x14ac:dyDescent="0.2"/>
    <row r="9947" customFormat="1" ht="16" customHeight="1" x14ac:dyDescent="0.2"/>
    <row r="9948" customFormat="1" ht="16" customHeight="1" x14ac:dyDescent="0.2"/>
    <row r="9949" customFormat="1" ht="16" customHeight="1" x14ac:dyDescent="0.2"/>
    <row r="9950" customFormat="1" ht="16" customHeight="1" x14ac:dyDescent="0.2"/>
    <row r="9951" customFormat="1" ht="16" customHeight="1" x14ac:dyDescent="0.2"/>
    <row r="9952" customFormat="1" ht="16" customHeight="1" x14ac:dyDescent="0.2"/>
    <row r="9953" customFormat="1" ht="16" customHeight="1" x14ac:dyDescent="0.2"/>
    <row r="9954" customFormat="1" ht="16" customHeight="1" x14ac:dyDescent="0.2"/>
    <row r="9955" customFormat="1" ht="16" customHeight="1" x14ac:dyDescent="0.2"/>
    <row r="9956" customFormat="1" ht="16" customHeight="1" x14ac:dyDescent="0.2"/>
    <row r="9957" customFormat="1" ht="16" customHeight="1" x14ac:dyDescent="0.2"/>
    <row r="9958" customFormat="1" ht="16" customHeight="1" x14ac:dyDescent="0.2"/>
    <row r="9959" customFormat="1" ht="16" customHeight="1" x14ac:dyDescent="0.2"/>
    <row r="9960" customFormat="1" ht="16" customHeight="1" x14ac:dyDescent="0.2"/>
    <row r="9961" customFormat="1" ht="16" customHeight="1" x14ac:dyDescent="0.2"/>
    <row r="9962" customFormat="1" ht="16" customHeight="1" x14ac:dyDescent="0.2"/>
    <row r="9963" customFormat="1" ht="16" customHeight="1" x14ac:dyDescent="0.2"/>
    <row r="9964" customFormat="1" ht="16" customHeight="1" x14ac:dyDescent="0.2"/>
    <row r="9965" customFormat="1" ht="16" customHeight="1" x14ac:dyDescent="0.2"/>
    <row r="9966" customFormat="1" ht="16" customHeight="1" x14ac:dyDescent="0.2"/>
    <row r="9967" customFormat="1" ht="16" customHeight="1" x14ac:dyDescent="0.2"/>
    <row r="9968" customFormat="1" ht="16" customHeight="1" x14ac:dyDescent="0.2"/>
    <row r="9969" customFormat="1" ht="16" customHeight="1" x14ac:dyDescent="0.2"/>
    <row r="9970" customFormat="1" ht="16" customHeight="1" x14ac:dyDescent="0.2"/>
    <row r="9971" customFormat="1" ht="16" customHeight="1" x14ac:dyDescent="0.2"/>
    <row r="9972" customFormat="1" ht="16" customHeight="1" x14ac:dyDescent="0.2"/>
    <row r="9973" customFormat="1" ht="16" customHeight="1" x14ac:dyDescent="0.2"/>
    <row r="9974" customFormat="1" ht="16" customHeight="1" x14ac:dyDescent="0.2"/>
    <row r="9975" customFormat="1" ht="16" customHeight="1" x14ac:dyDescent="0.2"/>
    <row r="9976" customFormat="1" ht="16" customHeight="1" x14ac:dyDescent="0.2"/>
    <row r="9977" customFormat="1" ht="16" customHeight="1" x14ac:dyDescent="0.2"/>
    <row r="9978" customFormat="1" ht="16" customHeight="1" x14ac:dyDescent="0.2"/>
    <row r="9979" customFormat="1" ht="16" customHeight="1" x14ac:dyDescent="0.2"/>
    <row r="9980" customFormat="1" ht="16" customHeight="1" x14ac:dyDescent="0.2"/>
    <row r="9981" customFormat="1" ht="16" customHeight="1" x14ac:dyDescent="0.2"/>
    <row r="9982" customFormat="1" ht="16" customHeight="1" x14ac:dyDescent="0.2"/>
    <row r="9983" customFormat="1" ht="16" customHeight="1" x14ac:dyDescent="0.2"/>
    <row r="9984" customFormat="1" ht="16" customHeight="1" x14ac:dyDescent="0.2"/>
    <row r="9985" customFormat="1" ht="16" customHeight="1" x14ac:dyDescent="0.2"/>
    <row r="9986" customFormat="1" ht="16" customHeight="1" x14ac:dyDescent="0.2"/>
    <row r="9987" customFormat="1" ht="16" customHeight="1" x14ac:dyDescent="0.2"/>
    <row r="9988" customFormat="1" ht="16" customHeight="1" x14ac:dyDescent="0.2"/>
    <row r="9989" customFormat="1" ht="16" customHeight="1" x14ac:dyDescent="0.2"/>
    <row r="9990" customFormat="1" ht="16" customHeight="1" x14ac:dyDescent="0.2"/>
    <row r="9991" customFormat="1" ht="16" customHeight="1" x14ac:dyDescent="0.2"/>
    <row r="9992" customFormat="1" ht="16" customHeight="1" x14ac:dyDescent="0.2"/>
    <row r="9993" customFormat="1" ht="16" customHeight="1" x14ac:dyDescent="0.2"/>
    <row r="9994" customFormat="1" ht="16" customHeight="1" x14ac:dyDescent="0.2"/>
    <row r="9995" customFormat="1" ht="16" customHeight="1" x14ac:dyDescent="0.2"/>
    <row r="9996" customFormat="1" ht="16" customHeight="1" x14ac:dyDescent="0.2"/>
    <row r="9997" customFormat="1" ht="16" customHeight="1" x14ac:dyDescent="0.2"/>
    <row r="9998" customFormat="1" ht="16" customHeight="1" x14ac:dyDescent="0.2"/>
    <row r="9999" customFormat="1" ht="16" customHeight="1" x14ac:dyDescent="0.2"/>
    <row r="10000" customFormat="1" ht="16" customHeight="1" x14ac:dyDescent="0.2"/>
    <row r="10001" customFormat="1" ht="16" customHeight="1" x14ac:dyDescent="0.2"/>
    <row r="10002" customFormat="1" ht="16" customHeight="1" x14ac:dyDescent="0.2"/>
    <row r="10003" customFormat="1" ht="16" customHeight="1" x14ac:dyDescent="0.2"/>
    <row r="10004" customFormat="1" ht="16" customHeight="1" x14ac:dyDescent="0.2"/>
    <row r="10005" customFormat="1" ht="16" customHeight="1" x14ac:dyDescent="0.2"/>
    <row r="10006" customFormat="1" ht="16" customHeight="1" x14ac:dyDescent="0.2"/>
    <row r="10007" customFormat="1" ht="16" customHeight="1" x14ac:dyDescent="0.2"/>
    <row r="10008" customFormat="1" ht="16" customHeight="1" x14ac:dyDescent="0.2"/>
    <row r="10009" customFormat="1" ht="16" customHeight="1" x14ac:dyDescent="0.2"/>
    <row r="10010" customFormat="1" ht="16" customHeight="1" x14ac:dyDescent="0.2"/>
    <row r="10011" customFormat="1" ht="16" customHeight="1" x14ac:dyDescent="0.2"/>
    <row r="10012" customFormat="1" ht="16" customHeight="1" x14ac:dyDescent="0.2"/>
    <row r="10013" customFormat="1" ht="16" customHeight="1" x14ac:dyDescent="0.2"/>
    <row r="10014" customFormat="1" ht="16" customHeight="1" x14ac:dyDescent="0.2"/>
    <row r="10015" customFormat="1" ht="16" customHeight="1" x14ac:dyDescent="0.2"/>
    <row r="10016" customFormat="1" ht="16" customHeight="1" x14ac:dyDescent="0.2"/>
    <row r="10017" customFormat="1" ht="16" customHeight="1" x14ac:dyDescent="0.2"/>
    <row r="10018" customFormat="1" ht="16" customHeight="1" x14ac:dyDescent="0.2"/>
    <row r="10019" customFormat="1" ht="16" customHeight="1" x14ac:dyDescent="0.2"/>
    <row r="10020" customFormat="1" ht="16" customHeight="1" x14ac:dyDescent="0.2"/>
    <row r="10021" customFormat="1" ht="16" customHeight="1" x14ac:dyDescent="0.2"/>
    <row r="10022" customFormat="1" ht="16" customHeight="1" x14ac:dyDescent="0.2"/>
    <row r="10023" customFormat="1" ht="16" customHeight="1" x14ac:dyDescent="0.2"/>
    <row r="10024" customFormat="1" ht="16" customHeight="1" x14ac:dyDescent="0.2"/>
    <row r="10025" customFormat="1" ht="16" customHeight="1" x14ac:dyDescent="0.2"/>
    <row r="10026" customFormat="1" ht="16" customHeight="1" x14ac:dyDescent="0.2"/>
    <row r="10027" customFormat="1" ht="16" customHeight="1" x14ac:dyDescent="0.2"/>
    <row r="10028" customFormat="1" ht="16" customHeight="1" x14ac:dyDescent="0.2"/>
    <row r="10029" customFormat="1" ht="16" customHeight="1" x14ac:dyDescent="0.2"/>
    <row r="10030" customFormat="1" ht="16" customHeight="1" x14ac:dyDescent="0.2"/>
    <row r="10031" customFormat="1" ht="16" customHeight="1" x14ac:dyDescent="0.2"/>
    <row r="10032" customFormat="1" ht="16" customHeight="1" x14ac:dyDescent="0.2"/>
    <row r="10033" customFormat="1" ht="16" customHeight="1" x14ac:dyDescent="0.2"/>
    <row r="10034" customFormat="1" ht="16" customHeight="1" x14ac:dyDescent="0.2"/>
    <row r="10035" customFormat="1" ht="16" customHeight="1" x14ac:dyDescent="0.2"/>
    <row r="10036" customFormat="1" ht="16" customHeight="1" x14ac:dyDescent="0.2"/>
    <row r="10037" customFormat="1" ht="16" customHeight="1" x14ac:dyDescent="0.2"/>
    <row r="10038" customFormat="1" ht="16" customHeight="1" x14ac:dyDescent="0.2"/>
    <row r="10039" customFormat="1" ht="16" customHeight="1" x14ac:dyDescent="0.2"/>
    <row r="10040" customFormat="1" ht="16" customHeight="1" x14ac:dyDescent="0.2"/>
    <row r="10041" customFormat="1" ht="16" customHeight="1" x14ac:dyDescent="0.2"/>
    <row r="10042" customFormat="1" ht="16" customHeight="1" x14ac:dyDescent="0.2"/>
    <row r="10043" customFormat="1" ht="16" customHeight="1" x14ac:dyDescent="0.2"/>
    <row r="10044" customFormat="1" ht="16" customHeight="1" x14ac:dyDescent="0.2"/>
    <row r="10045" customFormat="1" ht="16" customHeight="1" x14ac:dyDescent="0.2"/>
    <row r="10046" customFormat="1" ht="16" customHeight="1" x14ac:dyDescent="0.2"/>
    <row r="10047" customFormat="1" ht="16" customHeight="1" x14ac:dyDescent="0.2"/>
    <row r="10048" customFormat="1" ht="16" customHeight="1" x14ac:dyDescent="0.2"/>
    <row r="10049" customFormat="1" ht="16" customHeight="1" x14ac:dyDescent="0.2"/>
    <row r="10050" customFormat="1" ht="16" customHeight="1" x14ac:dyDescent="0.2"/>
    <row r="10051" customFormat="1" ht="16" customHeight="1" x14ac:dyDescent="0.2"/>
    <row r="10052" customFormat="1" ht="16" customHeight="1" x14ac:dyDescent="0.2"/>
    <row r="10053" customFormat="1" ht="16" customHeight="1" x14ac:dyDescent="0.2"/>
    <row r="10054" customFormat="1" ht="16" customHeight="1" x14ac:dyDescent="0.2"/>
    <row r="10055" customFormat="1" ht="16" customHeight="1" x14ac:dyDescent="0.2"/>
    <row r="10056" customFormat="1" ht="16" customHeight="1" x14ac:dyDescent="0.2"/>
    <row r="10057" customFormat="1" ht="16" customHeight="1" x14ac:dyDescent="0.2"/>
    <row r="10058" customFormat="1" ht="16" customHeight="1" x14ac:dyDescent="0.2"/>
    <row r="10059" customFormat="1" ht="16" customHeight="1" x14ac:dyDescent="0.2"/>
    <row r="10060" customFormat="1" ht="16" customHeight="1" x14ac:dyDescent="0.2"/>
    <row r="10061" customFormat="1" ht="16" customHeight="1" x14ac:dyDescent="0.2"/>
    <row r="10062" customFormat="1" ht="16" customHeight="1" x14ac:dyDescent="0.2"/>
    <row r="10063" customFormat="1" ht="16" customHeight="1" x14ac:dyDescent="0.2"/>
    <row r="10064" customFormat="1" ht="16" customHeight="1" x14ac:dyDescent="0.2"/>
    <row r="10065" customFormat="1" ht="16" customHeight="1" x14ac:dyDescent="0.2"/>
    <row r="10066" customFormat="1" ht="16" customHeight="1" x14ac:dyDescent="0.2"/>
    <row r="10067" customFormat="1" ht="16" customHeight="1" x14ac:dyDescent="0.2"/>
    <row r="10068" customFormat="1" ht="16" customHeight="1" x14ac:dyDescent="0.2"/>
    <row r="10069" customFormat="1" ht="16" customHeight="1" x14ac:dyDescent="0.2"/>
    <row r="10070" customFormat="1" ht="16" customHeight="1" x14ac:dyDescent="0.2"/>
    <row r="10071" customFormat="1" ht="16" customHeight="1" x14ac:dyDescent="0.2"/>
    <row r="10072" customFormat="1" ht="16" customHeight="1" x14ac:dyDescent="0.2"/>
    <row r="10073" customFormat="1" ht="16" customHeight="1" x14ac:dyDescent="0.2"/>
    <row r="10074" customFormat="1" ht="16" customHeight="1" x14ac:dyDescent="0.2"/>
    <row r="10075" customFormat="1" ht="16" customHeight="1" x14ac:dyDescent="0.2"/>
    <row r="10076" customFormat="1" ht="16" customHeight="1" x14ac:dyDescent="0.2"/>
    <row r="10077" customFormat="1" ht="16" customHeight="1" x14ac:dyDescent="0.2"/>
    <row r="10078" customFormat="1" ht="16" customHeight="1" x14ac:dyDescent="0.2"/>
    <row r="10079" customFormat="1" ht="16" customHeight="1" x14ac:dyDescent="0.2"/>
    <row r="10080" customFormat="1" ht="16" customHeight="1" x14ac:dyDescent="0.2"/>
    <row r="10081" customFormat="1" ht="16" customHeight="1" x14ac:dyDescent="0.2"/>
    <row r="10082" customFormat="1" ht="16" customHeight="1" x14ac:dyDescent="0.2"/>
    <row r="10083" customFormat="1" ht="16" customHeight="1" x14ac:dyDescent="0.2"/>
    <row r="10084" customFormat="1" ht="16" customHeight="1" x14ac:dyDescent="0.2"/>
    <row r="10085" customFormat="1" ht="16" customHeight="1" x14ac:dyDescent="0.2"/>
    <row r="10086" customFormat="1" ht="16" customHeight="1" x14ac:dyDescent="0.2"/>
    <row r="10087" customFormat="1" ht="16" customHeight="1" x14ac:dyDescent="0.2"/>
    <row r="10088" customFormat="1" ht="16" customHeight="1" x14ac:dyDescent="0.2"/>
    <row r="10089" customFormat="1" ht="16" customHeight="1" x14ac:dyDescent="0.2"/>
    <row r="10090" customFormat="1" ht="16" customHeight="1" x14ac:dyDescent="0.2"/>
    <row r="10091" customFormat="1" ht="16" customHeight="1" x14ac:dyDescent="0.2"/>
    <row r="10092" customFormat="1" ht="16" customHeight="1" x14ac:dyDescent="0.2"/>
    <row r="10093" customFormat="1" ht="16" customHeight="1" x14ac:dyDescent="0.2"/>
    <row r="10094" customFormat="1" ht="16" customHeight="1" x14ac:dyDescent="0.2"/>
    <row r="10095" customFormat="1" ht="16" customHeight="1" x14ac:dyDescent="0.2"/>
    <row r="10096" customFormat="1" ht="16" customHeight="1" x14ac:dyDescent="0.2"/>
    <row r="10097" customFormat="1" ht="16" customHeight="1" x14ac:dyDescent="0.2"/>
    <row r="10098" customFormat="1" ht="16" customHeight="1" x14ac:dyDescent="0.2"/>
    <row r="10099" customFormat="1" ht="16" customHeight="1" x14ac:dyDescent="0.2"/>
    <row r="10100" customFormat="1" ht="16" customHeight="1" x14ac:dyDescent="0.2"/>
    <row r="10101" customFormat="1" ht="16" customHeight="1" x14ac:dyDescent="0.2"/>
    <row r="10102" customFormat="1" ht="16" customHeight="1" x14ac:dyDescent="0.2"/>
    <row r="10103" customFormat="1" ht="16" customHeight="1" x14ac:dyDescent="0.2"/>
    <row r="10104" customFormat="1" ht="16" customHeight="1" x14ac:dyDescent="0.2"/>
    <row r="10105" customFormat="1" ht="16" customHeight="1" x14ac:dyDescent="0.2"/>
    <row r="10106" customFormat="1" ht="16" customHeight="1" x14ac:dyDescent="0.2"/>
    <row r="10107" customFormat="1" ht="16" customHeight="1" x14ac:dyDescent="0.2"/>
    <row r="10108" customFormat="1" ht="16" customHeight="1" x14ac:dyDescent="0.2"/>
    <row r="10109" customFormat="1" ht="16" customHeight="1" x14ac:dyDescent="0.2"/>
    <row r="10110" customFormat="1" ht="16" customHeight="1" x14ac:dyDescent="0.2"/>
    <row r="10111" customFormat="1" ht="16" customHeight="1" x14ac:dyDescent="0.2"/>
    <row r="10112" customFormat="1" ht="16" customHeight="1" x14ac:dyDescent="0.2"/>
    <row r="10113" customFormat="1" ht="16" customHeight="1" x14ac:dyDescent="0.2"/>
    <row r="10114" customFormat="1" ht="16" customHeight="1" x14ac:dyDescent="0.2"/>
    <row r="10115" customFormat="1" ht="16" customHeight="1" x14ac:dyDescent="0.2"/>
    <row r="10116" customFormat="1" ht="16" customHeight="1" x14ac:dyDescent="0.2"/>
    <row r="10117" customFormat="1" ht="16" customHeight="1" x14ac:dyDescent="0.2"/>
    <row r="10118" customFormat="1" ht="16" customHeight="1" x14ac:dyDescent="0.2"/>
    <row r="10119" customFormat="1" ht="16" customHeight="1" x14ac:dyDescent="0.2"/>
    <row r="10120" customFormat="1" ht="16" customHeight="1" x14ac:dyDescent="0.2"/>
    <row r="10121" customFormat="1" ht="16" customHeight="1" x14ac:dyDescent="0.2"/>
    <row r="10122" customFormat="1" ht="16" customHeight="1" x14ac:dyDescent="0.2"/>
    <row r="10123" customFormat="1" ht="16" customHeight="1" x14ac:dyDescent="0.2"/>
    <row r="10124" customFormat="1" ht="16" customHeight="1" x14ac:dyDescent="0.2"/>
    <row r="10125" customFormat="1" ht="16" customHeight="1" x14ac:dyDescent="0.2"/>
    <row r="10126" customFormat="1" ht="16" customHeight="1" x14ac:dyDescent="0.2"/>
    <row r="10127" customFormat="1" ht="16" customHeight="1" x14ac:dyDescent="0.2"/>
    <row r="10128" customFormat="1" ht="16" customHeight="1" x14ac:dyDescent="0.2"/>
    <row r="10129" customFormat="1" ht="16" customHeight="1" x14ac:dyDescent="0.2"/>
    <row r="10130" customFormat="1" ht="16" customHeight="1" x14ac:dyDescent="0.2"/>
    <row r="10131" customFormat="1" ht="16" customHeight="1" x14ac:dyDescent="0.2"/>
    <row r="10132" customFormat="1" ht="16" customHeight="1" x14ac:dyDescent="0.2"/>
    <row r="10133" customFormat="1" ht="16" customHeight="1" x14ac:dyDescent="0.2"/>
    <row r="10134" customFormat="1" ht="16" customHeight="1" x14ac:dyDescent="0.2"/>
    <row r="10135" customFormat="1" ht="16" customHeight="1" x14ac:dyDescent="0.2"/>
    <row r="10136" customFormat="1" ht="16" customHeight="1" x14ac:dyDescent="0.2"/>
    <row r="10137" customFormat="1" ht="16" customHeight="1" x14ac:dyDescent="0.2"/>
    <row r="10138" customFormat="1" ht="16" customHeight="1" x14ac:dyDescent="0.2"/>
    <row r="10139" customFormat="1" ht="16" customHeight="1" x14ac:dyDescent="0.2"/>
    <row r="10140" customFormat="1" ht="16" customHeight="1" x14ac:dyDescent="0.2"/>
    <row r="10141" customFormat="1" ht="16" customHeight="1" x14ac:dyDescent="0.2"/>
    <row r="10142" customFormat="1" ht="16" customHeight="1" x14ac:dyDescent="0.2"/>
    <row r="10143" customFormat="1" ht="16" customHeight="1" x14ac:dyDescent="0.2"/>
    <row r="10144" customFormat="1" ht="16" customHeight="1" x14ac:dyDescent="0.2"/>
    <row r="10145" customFormat="1" ht="16" customHeight="1" x14ac:dyDescent="0.2"/>
    <row r="10146" customFormat="1" ht="16" customHeight="1" x14ac:dyDescent="0.2"/>
    <row r="10147" customFormat="1" ht="16" customHeight="1" x14ac:dyDescent="0.2"/>
    <row r="10148" customFormat="1" ht="16" customHeight="1" x14ac:dyDescent="0.2"/>
    <row r="10149" customFormat="1" ht="16" customHeight="1" x14ac:dyDescent="0.2"/>
    <row r="10150" customFormat="1" ht="16" customHeight="1" x14ac:dyDescent="0.2"/>
    <row r="10151" customFormat="1" ht="16" customHeight="1" x14ac:dyDescent="0.2"/>
    <row r="10152" customFormat="1" ht="16" customHeight="1" x14ac:dyDescent="0.2"/>
    <row r="10153" customFormat="1" ht="16" customHeight="1" x14ac:dyDescent="0.2"/>
    <row r="10154" customFormat="1" ht="16" customHeight="1" x14ac:dyDescent="0.2"/>
    <row r="10155" customFormat="1" ht="16" customHeight="1" x14ac:dyDescent="0.2"/>
    <row r="10156" customFormat="1" ht="16" customHeight="1" x14ac:dyDescent="0.2"/>
    <row r="10157" customFormat="1" ht="16" customHeight="1" x14ac:dyDescent="0.2"/>
    <row r="10158" customFormat="1" ht="16" customHeight="1" x14ac:dyDescent="0.2"/>
    <row r="10159" customFormat="1" ht="16" customHeight="1" x14ac:dyDescent="0.2"/>
    <row r="10160" customFormat="1" ht="16" customHeight="1" x14ac:dyDescent="0.2"/>
    <row r="10161" customFormat="1" ht="16" customHeight="1" x14ac:dyDescent="0.2"/>
    <row r="10162" customFormat="1" ht="16" customHeight="1" x14ac:dyDescent="0.2"/>
    <row r="10163" customFormat="1" ht="16" customHeight="1" x14ac:dyDescent="0.2"/>
    <row r="10164" customFormat="1" ht="16" customHeight="1" x14ac:dyDescent="0.2"/>
    <row r="10165" customFormat="1" ht="16" customHeight="1" x14ac:dyDescent="0.2"/>
    <row r="10166" customFormat="1" ht="16" customHeight="1" x14ac:dyDescent="0.2"/>
    <row r="10167" customFormat="1" ht="16" customHeight="1" x14ac:dyDescent="0.2"/>
    <row r="10168" customFormat="1" ht="16" customHeight="1" x14ac:dyDescent="0.2"/>
    <row r="10169" customFormat="1" ht="16" customHeight="1" x14ac:dyDescent="0.2"/>
    <row r="10170" customFormat="1" ht="16" customHeight="1" x14ac:dyDescent="0.2"/>
    <row r="10171" customFormat="1" ht="16" customHeight="1" x14ac:dyDescent="0.2"/>
    <row r="10172" customFormat="1" ht="16" customHeight="1" x14ac:dyDescent="0.2"/>
    <row r="10173" customFormat="1" ht="16" customHeight="1" x14ac:dyDescent="0.2"/>
    <row r="10174" customFormat="1" ht="16" customHeight="1" x14ac:dyDescent="0.2"/>
    <row r="10175" customFormat="1" ht="16" customHeight="1" x14ac:dyDescent="0.2"/>
    <row r="10176" customFormat="1" ht="16" customHeight="1" x14ac:dyDescent="0.2"/>
    <row r="10177" customFormat="1" ht="16" customHeight="1" x14ac:dyDescent="0.2"/>
    <row r="10178" customFormat="1" ht="16" customHeight="1" x14ac:dyDescent="0.2"/>
    <row r="10179" customFormat="1" ht="16" customHeight="1" x14ac:dyDescent="0.2"/>
    <row r="10180" customFormat="1" ht="16" customHeight="1" x14ac:dyDescent="0.2"/>
    <row r="10181" customFormat="1" ht="16" customHeight="1" x14ac:dyDescent="0.2"/>
    <row r="10182" customFormat="1" ht="16" customHeight="1" x14ac:dyDescent="0.2"/>
    <row r="10183" customFormat="1" ht="16" customHeight="1" x14ac:dyDescent="0.2"/>
    <row r="10184" customFormat="1" ht="16" customHeight="1" x14ac:dyDescent="0.2"/>
    <row r="10185" customFormat="1" ht="16" customHeight="1" x14ac:dyDescent="0.2"/>
    <row r="10186" customFormat="1" ht="16" customHeight="1" x14ac:dyDescent="0.2"/>
    <row r="10187" customFormat="1" ht="16" customHeight="1" x14ac:dyDescent="0.2"/>
    <row r="10188" customFormat="1" ht="16" customHeight="1" x14ac:dyDescent="0.2"/>
    <row r="10189" customFormat="1" ht="16" customHeight="1" x14ac:dyDescent="0.2"/>
    <row r="10190" customFormat="1" ht="16" customHeight="1" x14ac:dyDescent="0.2"/>
    <row r="10191" customFormat="1" ht="16" customHeight="1" x14ac:dyDescent="0.2"/>
    <row r="10192" customFormat="1" ht="16" customHeight="1" x14ac:dyDescent="0.2"/>
    <row r="10193" customFormat="1" ht="16" customHeight="1" x14ac:dyDescent="0.2"/>
    <row r="10194" customFormat="1" ht="16" customHeight="1" x14ac:dyDescent="0.2"/>
    <row r="10195" customFormat="1" ht="16" customHeight="1" x14ac:dyDescent="0.2"/>
    <row r="10196" customFormat="1" ht="16" customHeight="1" x14ac:dyDescent="0.2"/>
    <row r="10197" customFormat="1" ht="16" customHeight="1" x14ac:dyDescent="0.2"/>
    <row r="10198" customFormat="1" ht="16" customHeight="1" x14ac:dyDescent="0.2"/>
    <row r="10199" customFormat="1" ht="16" customHeight="1" x14ac:dyDescent="0.2"/>
    <row r="10200" customFormat="1" ht="16" customHeight="1" x14ac:dyDescent="0.2"/>
    <row r="10201" customFormat="1" ht="16" customHeight="1" x14ac:dyDescent="0.2"/>
    <row r="10202" customFormat="1" ht="16" customHeight="1" x14ac:dyDescent="0.2"/>
    <row r="10203" customFormat="1" ht="16" customHeight="1" x14ac:dyDescent="0.2"/>
    <row r="10204" customFormat="1" ht="16" customHeight="1" x14ac:dyDescent="0.2"/>
    <row r="10205" customFormat="1" ht="16" customHeight="1" x14ac:dyDescent="0.2"/>
    <row r="10206" customFormat="1" ht="16" customHeight="1" x14ac:dyDescent="0.2"/>
    <row r="10207" customFormat="1" ht="16" customHeight="1" x14ac:dyDescent="0.2"/>
    <row r="10208" customFormat="1" ht="16" customHeight="1" x14ac:dyDescent="0.2"/>
    <row r="10209" customFormat="1" ht="16" customHeight="1" x14ac:dyDescent="0.2"/>
    <row r="10210" customFormat="1" ht="16" customHeight="1" x14ac:dyDescent="0.2"/>
    <row r="10211" customFormat="1" ht="16" customHeight="1" x14ac:dyDescent="0.2"/>
    <row r="10212" customFormat="1" ht="16" customHeight="1" x14ac:dyDescent="0.2"/>
    <row r="10213" customFormat="1" ht="16" customHeight="1" x14ac:dyDescent="0.2"/>
    <row r="10214" customFormat="1" ht="16" customHeight="1" x14ac:dyDescent="0.2"/>
    <row r="10215" customFormat="1" ht="16" customHeight="1" x14ac:dyDescent="0.2"/>
    <row r="10216" customFormat="1" ht="16" customHeight="1" x14ac:dyDescent="0.2"/>
    <row r="10217" customFormat="1" ht="16" customHeight="1" x14ac:dyDescent="0.2"/>
    <row r="10218" customFormat="1" ht="16" customHeight="1" x14ac:dyDescent="0.2"/>
    <row r="10219" customFormat="1" ht="16" customHeight="1" x14ac:dyDescent="0.2"/>
    <row r="10220" customFormat="1" ht="16" customHeight="1" x14ac:dyDescent="0.2"/>
    <row r="10221" customFormat="1" ht="16" customHeight="1" x14ac:dyDescent="0.2"/>
    <row r="10222" customFormat="1" ht="16" customHeight="1" x14ac:dyDescent="0.2"/>
    <row r="10223" customFormat="1" ht="16" customHeight="1" x14ac:dyDescent="0.2"/>
    <row r="10224" customFormat="1" ht="16" customHeight="1" x14ac:dyDescent="0.2"/>
    <row r="10225" customFormat="1" ht="16" customHeight="1" x14ac:dyDescent="0.2"/>
    <row r="10226" customFormat="1" ht="16" customHeight="1" x14ac:dyDescent="0.2"/>
    <row r="10227" customFormat="1" ht="16" customHeight="1" x14ac:dyDescent="0.2"/>
    <row r="10228" customFormat="1" ht="16" customHeight="1" x14ac:dyDescent="0.2"/>
    <row r="10229" customFormat="1" ht="16" customHeight="1" x14ac:dyDescent="0.2"/>
    <row r="10230" customFormat="1" ht="16" customHeight="1" x14ac:dyDescent="0.2"/>
    <row r="10231" customFormat="1" ht="16" customHeight="1" x14ac:dyDescent="0.2"/>
    <row r="10232" customFormat="1" ht="16" customHeight="1" x14ac:dyDescent="0.2"/>
    <row r="10233" customFormat="1" ht="16" customHeight="1" x14ac:dyDescent="0.2"/>
    <row r="10234" customFormat="1" ht="16" customHeight="1" x14ac:dyDescent="0.2"/>
    <row r="10235" customFormat="1" ht="16" customHeight="1" x14ac:dyDescent="0.2"/>
    <row r="10236" customFormat="1" ht="16" customHeight="1" x14ac:dyDescent="0.2"/>
    <row r="10237" customFormat="1" ht="16" customHeight="1" x14ac:dyDescent="0.2"/>
    <row r="10238" customFormat="1" ht="16" customHeight="1" x14ac:dyDescent="0.2"/>
    <row r="10239" customFormat="1" ht="16" customHeight="1" x14ac:dyDescent="0.2"/>
    <row r="10240" customFormat="1" ht="16" customHeight="1" x14ac:dyDescent="0.2"/>
    <row r="10241" customFormat="1" ht="16" customHeight="1" x14ac:dyDescent="0.2"/>
    <row r="10242" customFormat="1" ht="16" customHeight="1" x14ac:dyDescent="0.2"/>
    <row r="10243" customFormat="1" ht="16" customHeight="1" x14ac:dyDescent="0.2"/>
    <row r="10244" customFormat="1" ht="16" customHeight="1" x14ac:dyDescent="0.2"/>
    <row r="10245" customFormat="1" ht="16" customHeight="1" x14ac:dyDescent="0.2"/>
    <row r="10246" customFormat="1" ht="16" customHeight="1" x14ac:dyDescent="0.2"/>
    <row r="10247" customFormat="1" ht="16" customHeight="1" x14ac:dyDescent="0.2"/>
    <row r="10248" customFormat="1" ht="16" customHeight="1" x14ac:dyDescent="0.2"/>
    <row r="10249" customFormat="1" ht="16" customHeight="1" x14ac:dyDescent="0.2"/>
    <row r="10250" customFormat="1" ht="16" customHeight="1" x14ac:dyDescent="0.2"/>
    <row r="10251" customFormat="1" ht="16" customHeight="1" x14ac:dyDescent="0.2"/>
    <row r="10252" customFormat="1" ht="16" customHeight="1" x14ac:dyDescent="0.2"/>
    <row r="10253" customFormat="1" ht="16" customHeight="1" x14ac:dyDescent="0.2"/>
    <row r="10254" customFormat="1" ht="16" customHeight="1" x14ac:dyDescent="0.2"/>
    <row r="10255" customFormat="1" ht="16" customHeight="1" x14ac:dyDescent="0.2"/>
    <row r="10256" customFormat="1" ht="16" customHeight="1" x14ac:dyDescent="0.2"/>
    <row r="10257" customFormat="1" ht="16" customHeight="1" x14ac:dyDescent="0.2"/>
    <row r="10258" customFormat="1" ht="16" customHeight="1" x14ac:dyDescent="0.2"/>
    <row r="10259" customFormat="1" ht="16" customHeight="1" x14ac:dyDescent="0.2"/>
    <row r="10260" customFormat="1" ht="16" customHeight="1" x14ac:dyDescent="0.2"/>
    <row r="10261" customFormat="1" ht="16" customHeight="1" x14ac:dyDescent="0.2"/>
    <row r="10262" customFormat="1" ht="16" customHeight="1" x14ac:dyDescent="0.2"/>
    <row r="10263" customFormat="1" ht="16" customHeight="1" x14ac:dyDescent="0.2"/>
    <row r="10264" customFormat="1" ht="16" customHeight="1" x14ac:dyDescent="0.2"/>
    <row r="10265" customFormat="1" ht="16" customHeight="1" x14ac:dyDescent="0.2"/>
    <row r="10266" customFormat="1" ht="16" customHeight="1" x14ac:dyDescent="0.2"/>
    <row r="10267" customFormat="1" ht="16" customHeight="1" x14ac:dyDescent="0.2"/>
    <row r="10268" customFormat="1" ht="16" customHeight="1" x14ac:dyDescent="0.2"/>
    <row r="10269" customFormat="1" ht="16" customHeight="1" x14ac:dyDescent="0.2"/>
    <row r="10270" customFormat="1" ht="16" customHeight="1" x14ac:dyDescent="0.2"/>
    <row r="10271" customFormat="1" ht="16" customHeight="1" x14ac:dyDescent="0.2"/>
    <row r="10272" customFormat="1" ht="16" customHeight="1" x14ac:dyDescent="0.2"/>
    <row r="10273" customFormat="1" ht="16" customHeight="1" x14ac:dyDescent="0.2"/>
    <row r="10274" customFormat="1" ht="16" customHeight="1" x14ac:dyDescent="0.2"/>
    <row r="10275" customFormat="1" ht="16" customHeight="1" x14ac:dyDescent="0.2"/>
    <row r="10276" customFormat="1" ht="16" customHeight="1" x14ac:dyDescent="0.2"/>
    <row r="10277" customFormat="1" ht="16" customHeight="1" x14ac:dyDescent="0.2"/>
    <row r="10278" customFormat="1" ht="16" customHeight="1" x14ac:dyDescent="0.2"/>
    <row r="10279" customFormat="1" ht="16" customHeight="1" x14ac:dyDescent="0.2"/>
    <row r="10280" customFormat="1" ht="16" customHeight="1" x14ac:dyDescent="0.2"/>
    <row r="10281" customFormat="1" ht="16" customHeight="1" x14ac:dyDescent="0.2"/>
    <row r="10282" customFormat="1" ht="16" customHeight="1" x14ac:dyDescent="0.2"/>
    <row r="10283" customFormat="1" ht="16" customHeight="1" x14ac:dyDescent="0.2"/>
    <row r="10284" customFormat="1" ht="16" customHeight="1" x14ac:dyDescent="0.2"/>
    <row r="10285" customFormat="1" ht="16" customHeight="1" x14ac:dyDescent="0.2"/>
    <row r="10286" customFormat="1" ht="16" customHeight="1" x14ac:dyDescent="0.2"/>
    <row r="10287" customFormat="1" ht="16" customHeight="1" x14ac:dyDescent="0.2"/>
    <row r="10288" customFormat="1" ht="16" customHeight="1" x14ac:dyDescent="0.2"/>
    <row r="10289" customFormat="1" ht="16" customHeight="1" x14ac:dyDescent="0.2"/>
    <row r="10290" customFormat="1" ht="16" customHeight="1" x14ac:dyDescent="0.2"/>
    <row r="10291" customFormat="1" ht="16" customHeight="1" x14ac:dyDescent="0.2"/>
    <row r="10292" customFormat="1" ht="16" customHeight="1" x14ac:dyDescent="0.2"/>
    <row r="10293" customFormat="1" ht="16" customHeight="1" x14ac:dyDescent="0.2"/>
    <row r="10294" customFormat="1" ht="16" customHeight="1" x14ac:dyDescent="0.2"/>
    <row r="10295" customFormat="1" ht="16" customHeight="1" x14ac:dyDescent="0.2"/>
    <row r="10296" customFormat="1" ht="16" customHeight="1" x14ac:dyDescent="0.2"/>
    <row r="10297" customFormat="1" ht="16" customHeight="1" x14ac:dyDescent="0.2"/>
    <row r="10298" customFormat="1" ht="16" customHeight="1" x14ac:dyDescent="0.2"/>
    <row r="10299" customFormat="1" ht="16" customHeight="1" x14ac:dyDescent="0.2"/>
    <row r="10300" customFormat="1" ht="16" customHeight="1" x14ac:dyDescent="0.2"/>
    <row r="10301" customFormat="1" ht="16" customHeight="1" x14ac:dyDescent="0.2"/>
    <row r="10302" customFormat="1" ht="16" customHeight="1" x14ac:dyDescent="0.2"/>
    <row r="10303" customFormat="1" ht="16" customHeight="1" x14ac:dyDescent="0.2"/>
    <row r="10304" customFormat="1" ht="16" customHeight="1" x14ac:dyDescent="0.2"/>
    <row r="10305" customFormat="1" ht="16" customHeight="1" x14ac:dyDescent="0.2"/>
    <row r="10306" customFormat="1" ht="16" customHeight="1" x14ac:dyDescent="0.2"/>
    <row r="10307" customFormat="1" ht="16" customHeight="1" x14ac:dyDescent="0.2"/>
    <row r="10308" customFormat="1" ht="16" customHeight="1" x14ac:dyDescent="0.2"/>
    <row r="10309" customFormat="1" ht="16" customHeight="1" x14ac:dyDescent="0.2"/>
    <row r="10310" customFormat="1" ht="16" customHeight="1" x14ac:dyDescent="0.2"/>
    <row r="10311" customFormat="1" ht="16" customHeight="1" x14ac:dyDescent="0.2"/>
    <row r="10312" customFormat="1" ht="16" customHeight="1" x14ac:dyDescent="0.2"/>
    <row r="10313" customFormat="1" ht="16" customHeight="1" x14ac:dyDescent="0.2"/>
    <row r="10314" customFormat="1" ht="16" customHeight="1" x14ac:dyDescent="0.2"/>
    <row r="10315" customFormat="1" ht="16" customHeight="1" x14ac:dyDescent="0.2"/>
    <row r="10316" customFormat="1" ht="16" customHeight="1" x14ac:dyDescent="0.2"/>
    <row r="10317" customFormat="1" ht="16" customHeight="1" x14ac:dyDescent="0.2"/>
    <row r="10318" customFormat="1" ht="16" customHeight="1" x14ac:dyDescent="0.2"/>
    <row r="10319" customFormat="1" ht="16" customHeight="1" x14ac:dyDescent="0.2"/>
    <row r="10320" customFormat="1" ht="16" customHeight="1" x14ac:dyDescent="0.2"/>
    <row r="10321" customFormat="1" ht="16" customHeight="1" x14ac:dyDescent="0.2"/>
    <row r="10322" customFormat="1" ht="16" customHeight="1" x14ac:dyDescent="0.2"/>
    <row r="10323" customFormat="1" ht="16" customHeight="1" x14ac:dyDescent="0.2"/>
    <row r="10324" customFormat="1" ht="16" customHeight="1" x14ac:dyDescent="0.2"/>
    <row r="10325" customFormat="1" ht="16" customHeight="1" x14ac:dyDescent="0.2"/>
    <row r="10326" customFormat="1" ht="16" customHeight="1" x14ac:dyDescent="0.2"/>
    <row r="10327" customFormat="1" ht="16" customHeight="1" x14ac:dyDescent="0.2"/>
    <row r="10328" customFormat="1" ht="16" customHeight="1" x14ac:dyDescent="0.2"/>
    <row r="10329" customFormat="1" ht="16" customHeight="1" x14ac:dyDescent="0.2"/>
    <row r="10330" customFormat="1" ht="16" customHeight="1" x14ac:dyDescent="0.2"/>
    <row r="10331" customFormat="1" ht="16" customHeight="1" x14ac:dyDescent="0.2"/>
    <row r="10332" customFormat="1" ht="16" customHeight="1" x14ac:dyDescent="0.2"/>
    <row r="10333" customFormat="1" ht="16" customHeight="1" x14ac:dyDescent="0.2"/>
    <row r="10334" customFormat="1" ht="16" customHeight="1" x14ac:dyDescent="0.2"/>
    <row r="10335" customFormat="1" ht="16" customHeight="1" x14ac:dyDescent="0.2"/>
    <row r="10336" customFormat="1" ht="16" customHeight="1" x14ac:dyDescent="0.2"/>
    <row r="10337" customFormat="1" ht="16" customHeight="1" x14ac:dyDescent="0.2"/>
    <row r="10338" customFormat="1" ht="16" customHeight="1" x14ac:dyDescent="0.2"/>
    <row r="10339" customFormat="1" ht="16" customHeight="1" x14ac:dyDescent="0.2"/>
    <row r="10340" customFormat="1" ht="16" customHeight="1" x14ac:dyDescent="0.2"/>
    <row r="10341" customFormat="1" ht="16" customHeight="1" x14ac:dyDescent="0.2"/>
    <row r="10342" customFormat="1" ht="16" customHeight="1" x14ac:dyDescent="0.2"/>
    <row r="10343" customFormat="1" ht="16" customHeight="1" x14ac:dyDescent="0.2"/>
    <row r="10344" customFormat="1" ht="16" customHeight="1" x14ac:dyDescent="0.2"/>
    <row r="10345" customFormat="1" ht="16" customHeight="1" x14ac:dyDescent="0.2"/>
    <row r="10346" customFormat="1" ht="16" customHeight="1" x14ac:dyDescent="0.2"/>
    <row r="10347" customFormat="1" ht="16" customHeight="1" x14ac:dyDescent="0.2"/>
    <row r="10348" customFormat="1" ht="16" customHeight="1" x14ac:dyDescent="0.2"/>
    <row r="10349" customFormat="1" ht="16" customHeight="1" x14ac:dyDescent="0.2"/>
    <row r="10350" customFormat="1" ht="16" customHeight="1" x14ac:dyDescent="0.2"/>
    <row r="10351" customFormat="1" ht="16" customHeight="1" x14ac:dyDescent="0.2"/>
    <row r="10352" customFormat="1" ht="16" customHeight="1" x14ac:dyDescent="0.2"/>
    <row r="10353" customFormat="1" ht="16" customHeight="1" x14ac:dyDescent="0.2"/>
    <row r="10354" customFormat="1" ht="16" customHeight="1" x14ac:dyDescent="0.2"/>
    <row r="10355" customFormat="1" ht="16" customHeight="1" x14ac:dyDescent="0.2"/>
    <row r="10356" customFormat="1" ht="16" customHeight="1" x14ac:dyDescent="0.2"/>
    <row r="10357" customFormat="1" ht="16" customHeight="1" x14ac:dyDescent="0.2"/>
    <row r="10358" customFormat="1" ht="16" customHeight="1" x14ac:dyDescent="0.2"/>
    <row r="10359" customFormat="1" ht="16" customHeight="1" x14ac:dyDescent="0.2"/>
    <row r="10360" customFormat="1" ht="16" customHeight="1" x14ac:dyDescent="0.2"/>
    <row r="10361" customFormat="1" ht="16" customHeight="1" x14ac:dyDescent="0.2"/>
    <row r="10362" customFormat="1" ht="16" customHeight="1" x14ac:dyDescent="0.2"/>
    <row r="10363" customFormat="1" ht="16" customHeight="1" x14ac:dyDescent="0.2"/>
    <row r="10364" customFormat="1" ht="16" customHeight="1" x14ac:dyDescent="0.2"/>
    <row r="10365" customFormat="1" ht="16" customHeight="1" x14ac:dyDescent="0.2"/>
    <row r="10366" customFormat="1" ht="16" customHeight="1" x14ac:dyDescent="0.2"/>
    <row r="10367" customFormat="1" ht="16" customHeight="1" x14ac:dyDescent="0.2"/>
  </sheetData>
  <sheetProtection algorithmName="SHA-512" hashValue="bhxo/2yHvLtf2ZlXdACgB0bi9rsGdQItkior0xXHxlDUG3a6pbqpS3fup2322EdR965Qg00X0BEVqgdaKGmCzQ==" saltValue="fDNzsSO2AXdwgJFoA+4j9w==" spinCount="100000" sheet="1" objects="1" scenarios="1" selectLockedCells="1"/>
  <mergeCells count="3">
    <mergeCell ref="A14:I14"/>
    <mergeCell ref="A15:D15"/>
    <mergeCell ref="F15:I15"/>
  </mergeCells>
  <hyperlinks>
    <hyperlink ref="A11" r:id="rId1" xr:uid="{2FD00FE3-9004-3F42-8A4F-AE1140C383BF}"/>
  </hyperlinks>
  <printOptions horizontalCentered="1"/>
  <pageMargins left="0.2" right="0.2" top="0.25" bottom="0.25" header="0" footer="0"/>
  <pageSetup paperSize="9" fitToHeight="0" orientation="portrait" r:id="rId2"/>
  <drawing r:id="rId3"/>
  <legacyDrawing r:id="rId4"/>
  <tableParts count="4">
    <tablePart r:id="rId5"/>
    <tablePart r:id="rId6"/>
    <tablePart r:id="rId7"/>
    <tablePart r:id="rId8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F96B8-4DB0-3649-9E68-64ADB7F1719B}">
  <sheetPr>
    <pageSetUpPr autoPageBreaks="0" fitToPage="1"/>
  </sheetPr>
  <dimension ref="A1:TB10367"/>
  <sheetViews>
    <sheetView showGridLines="0" topLeftCell="A10" workbookViewId="0">
      <selection activeCell="B44" sqref="B44"/>
    </sheetView>
  </sheetViews>
  <sheetFormatPr baseColWidth="10" defaultColWidth="8.83203125" defaultRowHeight="16" customHeight="1" x14ac:dyDescent="0.2"/>
  <cols>
    <col min="1" max="1" width="35.6640625" style="3" bestFit="1" customWidth="1"/>
    <col min="2" max="4" width="14.6640625" style="3" customWidth="1"/>
    <col min="5" max="5" width="4.6640625" style="3" customWidth="1"/>
    <col min="6" max="6" width="38.6640625" style="3" customWidth="1"/>
    <col min="7" max="9" width="14.6640625" style="2" customWidth="1"/>
    <col min="10" max="10" width="21.6640625" style="2" customWidth="1"/>
    <col min="11" max="11" width="14" customWidth="1"/>
    <col min="12" max="13" width="13.83203125" customWidth="1"/>
  </cols>
  <sheetData>
    <row r="1" spans="1:23" s="17" customFormat="1" ht="16" customHeight="1" x14ac:dyDescent="0.2">
      <c r="A1" s="19"/>
      <c r="B1" s="19"/>
      <c r="C1" s="19"/>
      <c r="D1" s="19"/>
      <c r="E1" s="19"/>
      <c r="F1" s="19"/>
      <c r="G1" s="19"/>
      <c r="H1" s="19"/>
      <c r="I1" s="19"/>
    </row>
    <row r="2" spans="1:23" s="17" customFormat="1" ht="16" customHeight="1" x14ac:dyDescent="0.2">
      <c r="A2" s="19"/>
      <c r="B2" s="19"/>
      <c r="C2" s="19"/>
      <c r="D2" s="19"/>
      <c r="E2" s="19"/>
      <c r="F2" s="19"/>
      <c r="G2" s="19"/>
      <c r="H2" s="19"/>
      <c r="I2" s="19"/>
    </row>
    <row r="3" spans="1:23" s="17" customFormat="1" ht="16" customHeight="1" x14ac:dyDescent="0.2">
      <c r="A3" s="19"/>
      <c r="B3" s="19"/>
      <c r="C3" s="19"/>
      <c r="D3" s="19"/>
      <c r="E3" s="19"/>
      <c r="F3" s="19"/>
      <c r="G3" s="19"/>
      <c r="H3" s="19"/>
      <c r="I3" s="19"/>
    </row>
    <row r="4" spans="1:23" s="17" customFormat="1" ht="16" customHeight="1" x14ac:dyDescent="0.2">
      <c r="A4" s="19"/>
      <c r="B4" s="19"/>
      <c r="C4" s="19"/>
      <c r="D4" s="19"/>
      <c r="E4" s="19"/>
      <c r="F4" s="19"/>
      <c r="G4" s="19"/>
      <c r="H4" s="19"/>
      <c r="I4" s="19"/>
    </row>
    <row r="5" spans="1:23" s="17" customFormat="1" ht="16" customHeight="1" x14ac:dyDescent="0.2">
      <c r="A5" s="19"/>
      <c r="B5" s="19"/>
      <c r="C5" s="19"/>
      <c r="D5" s="19"/>
      <c r="E5" s="19"/>
      <c r="F5" s="19"/>
      <c r="G5" s="19"/>
      <c r="H5" s="19"/>
      <c r="I5" s="19"/>
    </row>
    <row r="6" spans="1:23" s="17" customFormat="1" ht="16" customHeight="1" x14ac:dyDescent="0.2">
      <c r="A6" s="19"/>
      <c r="B6" s="19"/>
      <c r="C6" s="19"/>
      <c r="D6" s="19"/>
      <c r="E6" s="19"/>
      <c r="F6" s="19"/>
      <c r="G6" s="19"/>
      <c r="H6" s="19"/>
      <c r="I6" s="19"/>
    </row>
    <row r="7" spans="1:23" s="17" customFormat="1" ht="16" customHeight="1" x14ac:dyDescent="0.2">
      <c r="A7" s="19"/>
      <c r="B7" s="19"/>
      <c r="C7" s="19"/>
      <c r="D7" s="19"/>
      <c r="E7" s="19"/>
      <c r="F7" s="19"/>
      <c r="G7" s="19"/>
      <c r="H7" s="19"/>
      <c r="I7" s="19"/>
    </row>
    <row r="8" spans="1:23" s="17" customFormat="1" ht="16" customHeight="1" x14ac:dyDescent="0.2">
      <c r="A8" s="19"/>
      <c r="B8" s="19"/>
      <c r="C8" s="19"/>
      <c r="D8" s="19"/>
      <c r="E8" s="19"/>
      <c r="F8" s="19"/>
      <c r="G8" s="19"/>
      <c r="H8" s="19"/>
      <c r="I8" s="19"/>
    </row>
    <row r="9" spans="1:23" s="17" customFormat="1" ht="16" customHeight="1" x14ac:dyDescent="0.2">
      <c r="A9" s="19"/>
      <c r="B9" s="19"/>
      <c r="C9" s="19"/>
      <c r="D9" s="19"/>
      <c r="E9" s="19"/>
      <c r="F9" s="19"/>
      <c r="G9" s="19"/>
      <c r="H9" s="19"/>
      <c r="I9" s="19"/>
    </row>
    <row r="10" spans="1:23" s="17" customFormat="1" ht="16" customHeight="1" x14ac:dyDescent="0.2">
      <c r="A10" s="19"/>
      <c r="B10" s="19"/>
      <c r="C10" s="19"/>
      <c r="D10" s="19"/>
      <c r="E10" s="19"/>
      <c r="F10" s="19"/>
      <c r="G10" s="19"/>
      <c r="H10" s="19"/>
      <c r="I10" s="19"/>
    </row>
    <row r="11" spans="1:23" s="17" customFormat="1" ht="16" customHeight="1" x14ac:dyDescent="0.2">
      <c r="A11" s="18" t="s">
        <v>36</v>
      </c>
      <c r="B11" s="20"/>
      <c r="C11" s="20"/>
      <c r="D11" s="21"/>
      <c r="E11" s="22"/>
      <c r="F11" s="19"/>
      <c r="G11" s="19"/>
      <c r="H11" s="21" t="s">
        <v>37</v>
      </c>
      <c r="I11" s="22" t="s">
        <v>38</v>
      </c>
    </row>
    <row r="12" spans="1:23" s="17" customFormat="1" ht="16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</row>
    <row r="13" spans="1:23" s="17" customFormat="1" ht="16" customHeight="1" x14ac:dyDescent="0.2">
      <c r="A13" s="19"/>
      <c r="B13" s="19"/>
      <c r="C13" s="19"/>
      <c r="D13" s="19"/>
      <c r="E13" s="19"/>
      <c r="F13" s="19"/>
      <c r="G13" s="19"/>
      <c r="H13" s="19"/>
      <c r="I13" s="19"/>
    </row>
    <row r="14" spans="1:23" ht="21" x14ac:dyDescent="0.25">
      <c r="A14" s="12" t="s">
        <v>35</v>
      </c>
      <c r="B14" s="13"/>
      <c r="C14" s="13"/>
      <c r="D14" s="13"/>
      <c r="E14" s="13"/>
      <c r="F14" s="13"/>
      <c r="G14" s="13"/>
      <c r="H14" s="13"/>
      <c r="I14" s="1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19" x14ac:dyDescent="0.25">
      <c r="A15" s="23" t="str">
        <f>ANO!A15</f>
        <v>COLOQUE O NOME DA EMPRESA AQUI!</v>
      </c>
      <c r="B15" s="24"/>
      <c r="C15" s="24"/>
      <c r="D15" s="25"/>
      <c r="E15" s="26"/>
      <c r="F15" s="27" t="s">
        <v>43</v>
      </c>
      <c r="G15" s="28"/>
      <c r="H15" s="28"/>
      <c r="I15" s="29"/>
      <c r="J15" s="5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19" x14ac:dyDescent="0.25">
      <c r="A16" s="30"/>
      <c r="B16" s="54">
        <f>ANO!B16</f>
        <v>2024</v>
      </c>
      <c r="C16" s="54">
        <f>ANO!C16</f>
        <v>2024</v>
      </c>
      <c r="D16" s="32"/>
      <c r="E16" s="26"/>
      <c r="F16" s="33"/>
      <c r="G16" s="34"/>
      <c r="H16" s="34"/>
      <c r="I16" s="34"/>
      <c r="J16" s="5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s="1" customFormat="1" ht="15" x14ac:dyDescent="0.2">
      <c r="A17" s="35" t="s">
        <v>12</v>
      </c>
      <c r="B17" s="36" t="s">
        <v>1</v>
      </c>
      <c r="C17" s="36" t="s">
        <v>2</v>
      </c>
      <c r="D17" s="37" t="s">
        <v>3</v>
      </c>
      <c r="E17" s="38"/>
      <c r="F17" s="39" t="s">
        <v>0</v>
      </c>
      <c r="G17" s="40" t="s">
        <v>1</v>
      </c>
      <c r="H17" s="40" t="s">
        <v>2</v>
      </c>
      <c r="I17" s="40" t="s">
        <v>3</v>
      </c>
      <c r="J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3" ht="15" x14ac:dyDescent="0.2">
      <c r="A18" s="41" t="str">
        <f>TabelaDeRendimentos8131563371115[[#This Row],[RENDIMENTOS]]</f>
        <v>Revenda de Mercadorias</v>
      </c>
      <c r="B18" s="7">
        <v>3</v>
      </c>
      <c r="C18" s="8">
        <v>3</v>
      </c>
      <c r="D18" s="6">
        <f>TabelaDeRendimentos81315633711192327313539434751[[#This Row],[REAL]]-TabelaDeRendimentos81315633711192327313539434751[[#This Row],[ESTIMADO]]</f>
        <v>0</v>
      </c>
      <c r="E18" s="38"/>
      <c r="F18" s="41" t="s">
        <v>4</v>
      </c>
      <c r="G18" s="6">
        <f>TabelaDeRendimentos81315633711192327313539434751[[#Totals],[ESTIMADO]]</f>
        <v>5</v>
      </c>
      <c r="H18" s="6">
        <f>TabelaDeRendimentos81315633711192327313539434751[[#Totals],[REAL]]</f>
        <v>5</v>
      </c>
      <c r="I18" s="6">
        <f>TabelaDeTotais91416644812202428323640444852[[#This Row],[REAL]]-TabelaDeTotais91416644812202428323640444852[[#This Row],[ESTIMADO]]</f>
        <v>0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3" ht="15" x14ac:dyDescent="0.2">
      <c r="A19" s="41" t="str">
        <f>TabelaDeRendimentos8131563371115[[#This Row],[RENDIMENTOS]]</f>
        <v>Venda de Produtos Industrializados</v>
      </c>
      <c r="B19" s="7">
        <v>2</v>
      </c>
      <c r="C19" s="8">
        <v>2</v>
      </c>
      <c r="D19" s="6">
        <f>TabelaDeRendimentos81315633711192327313539434751[[#This Row],[REAL]]-TabelaDeRendimentos81315633711192327313539434751[[#This Row],[ESTIMADO]]</f>
        <v>0</v>
      </c>
      <c r="E19" s="38"/>
      <c r="F19" s="41" t="s">
        <v>5</v>
      </c>
      <c r="G19" s="6">
        <f>TabelaDeDespesasDePessoal111618655913212529333741454953[[#Totals],[ESTIMADO]]+TabelaDeDespesasOperacionais71214622610182226303438424650[[#Totals],[ESTIMADO]]</f>
        <v>0</v>
      </c>
      <c r="H19" s="6">
        <f>TabelaDeDespesasDePessoal111618655913212529333741454953[[#Totals],[REAL]]+TabelaDeDespesasOperacionais71214622610182226303438424650[[#Totals],[REAL]]</f>
        <v>0</v>
      </c>
      <c r="I19" s="6">
        <f>TabelaDeTotais91416644812202428323640444852[[#This Row],[ESTIMADO]]-TabelaDeTotais91416644812202428323640444852[[#This Row],[REAL]]</f>
        <v>0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3" ht="15" x14ac:dyDescent="0.2">
      <c r="A20" s="41" t="str">
        <f>TabelaDeRendimentos8131563371115[[#This Row],[RENDIMENTOS]]</f>
        <v>Prestação de Serviços</v>
      </c>
      <c r="B20" s="7">
        <v>0</v>
      </c>
      <c r="C20" s="8">
        <v>0</v>
      </c>
      <c r="D20" s="6">
        <f>TabelaDeRendimentos81315633711192327313539434751[[#This Row],[REAL]]-TabelaDeRendimentos81315633711192327313539434751[[#This Row],[ESTIMADO]]</f>
        <v>0</v>
      </c>
      <c r="E20" s="38"/>
      <c r="F20" s="42" t="s">
        <v>6</v>
      </c>
      <c r="G20" s="15">
        <f>G18-G19</f>
        <v>5</v>
      </c>
      <c r="H20" s="15">
        <f>H18-H19</f>
        <v>5</v>
      </c>
      <c r="I20" s="16">
        <f>TabelaDeTotais91416644812202428323640444852[[#Totals],[REAL]]-TabelaDeTotais91416644812202428323640444852[[#Totals],[ESTIMADO]]</f>
        <v>0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3" ht="15" x14ac:dyDescent="0.2">
      <c r="A21" s="41" t="str">
        <f>TabelaDeRendimentos8131563371115[[#This Row],[RENDIMENTOS]]</f>
        <v>Outras receitas</v>
      </c>
      <c r="B21" s="7">
        <v>0</v>
      </c>
      <c r="C21" s="8">
        <v>0</v>
      </c>
      <c r="D21" s="6">
        <f>TabelaDeRendimentos81315633711192327313539434751[[#This Row],[REAL]]-TabelaDeRendimentos81315633711192327313539434751[[#This Row],[ESTIMADO]]</f>
        <v>0</v>
      </c>
      <c r="E21" s="38"/>
      <c r="F21" s="38"/>
      <c r="G21" s="38"/>
      <c r="H21" s="38"/>
      <c r="I21" s="3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3" ht="15" x14ac:dyDescent="0.2">
      <c r="A22" s="43" t="s">
        <v>11</v>
      </c>
      <c r="B22" s="44">
        <f>SUBTOTAL(9,TabelaDeRendimentos81315633711192327313539434751[ESTIMADO])</f>
        <v>5</v>
      </c>
      <c r="C22" s="44">
        <f>SUBTOTAL(9,TabelaDeRendimentos81315633711192327313539434751[REAL])</f>
        <v>5</v>
      </c>
      <c r="D22" s="45">
        <f>SUBTOTAL(9,TabelaDeRendimentos81315633711192327313539434751[DIFERENÇA])</f>
        <v>0</v>
      </c>
      <c r="E22" s="38"/>
      <c r="F22" s="38"/>
      <c r="G22" s="38"/>
      <c r="H22" s="38"/>
      <c r="I22" s="3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3" ht="15" x14ac:dyDescent="0.2">
      <c r="A23" s="46"/>
      <c r="B23" s="47"/>
      <c r="C23" s="47"/>
      <c r="D23" s="47"/>
      <c r="E23" s="38"/>
      <c r="F23" s="38"/>
      <c r="G23" s="38"/>
      <c r="H23" s="38"/>
      <c r="I23" s="3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3" ht="15" x14ac:dyDescent="0.2">
      <c r="A24" s="38"/>
      <c r="B24" s="31">
        <f>$B$16</f>
        <v>2024</v>
      </c>
      <c r="C24" s="31">
        <f>$C$16</f>
        <v>2024</v>
      </c>
      <c r="D24" s="38"/>
      <c r="E24" s="38"/>
      <c r="F24" s="38"/>
      <c r="G24" s="38"/>
      <c r="H24" s="38"/>
      <c r="I24" s="3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15" x14ac:dyDescent="0.2">
      <c r="A25" s="48" t="s">
        <v>17</v>
      </c>
      <c r="B25" s="31" t="s">
        <v>1</v>
      </c>
      <c r="C25" s="31" t="s">
        <v>2</v>
      </c>
      <c r="D25" s="31" t="s">
        <v>3</v>
      </c>
      <c r="E25" s="38"/>
      <c r="F25" s="38"/>
      <c r="G25" s="38"/>
      <c r="H25" s="38"/>
      <c r="I25" s="38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3" ht="15" x14ac:dyDescent="0.2">
      <c r="A26" s="41" t="str">
        <f>TabelaDeDespesasDePessoal11161865591317[[#This Row],[DESPESAS PRINCIPAIS]]</f>
        <v>Compra de Mercadorias</v>
      </c>
      <c r="B26" s="7">
        <v>0</v>
      </c>
      <c r="C26" s="9">
        <v>0</v>
      </c>
      <c r="D26" s="6">
        <f>TabelaDeDespesasDePessoal111618655913212529333741454953[[#This Row],[ESTIMADO]]-TabelaDeDespesasDePessoal111618655913212529333741454953[[#This Row],[REAL]]</f>
        <v>0</v>
      </c>
      <c r="E26" s="38"/>
      <c r="F26" s="38"/>
      <c r="G26" s="38"/>
      <c r="H26" s="38"/>
      <c r="I26" s="3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3" ht="15" x14ac:dyDescent="0.2">
      <c r="A27" s="41" t="str">
        <f>TabelaDeDespesasDePessoal11161865591317[[#This Row],[DESPESAS PRINCIPAIS]]</f>
        <v>Material de Expediente</v>
      </c>
      <c r="B27" s="7">
        <v>0</v>
      </c>
      <c r="C27" s="9">
        <v>0</v>
      </c>
      <c r="D27" s="6">
        <f>TabelaDeDespesasDePessoal111618655913212529333741454953[[#This Row],[ESTIMADO]]-TabelaDeDespesasDePessoal111618655913212529333741454953[[#This Row],[REAL]]</f>
        <v>0</v>
      </c>
      <c r="E27" s="38"/>
      <c r="F27" s="38"/>
      <c r="G27" s="38"/>
      <c r="H27" s="38"/>
      <c r="I27" s="38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3" ht="15" x14ac:dyDescent="0.2">
      <c r="A28" s="41" t="str">
        <f>TabelaDeDespesasDePessoal11161865591317[[#This Row],[DESPESAS PRINCIPAIS]]</f>
        <v>Funcionários e Pro Labore</v>
      </c>
      <c r="B28" s="7">
        <v>0</v>
      </c>
      <c r="C28" s="9">
        <v>0</v>
      </c>
      <c r="D28" s="6">
        <f>TabelaDeDespesasDePessoal111618655913212529333741454953[[#This Row],[ESTIMADO]]-TabelaDeDespesasDePessoal111618655913212529333741454953[[#This Row],[REAL]]</f>
        <v>0</v>
      </c>
      <c r="E28" s="38"/>
      <c r="F28" s="38"/>
      <c r="G28" s="38"/>
      <c r="H28" s="38"/>
      <c r="I28" s="38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3" ht="15" x14ac:dyDescent="0.2">
      <c r="A29" s="41" t="str">
        <f>TabelaDeDespesasDePessoal11161865591317[[#This Row],[DESPESAS PRINCIPAIS]]</f>
        <v>Veículos (Manutenção e Combustível)</v>
      </c>
      <c r="B29" s="7">
        <v>0</v>
      </c>
      <c r="C29" s="9">
        <v>0</v>
      </c>
      <c r="D29" s="6">
        <f>TabelaDeDespesasDePessoal111618655913212529333741454953[[#This Row],[ESTIMADO]]-TabelaDeDespesasDePessoal111618655913212529333741454953[[#This Row],[REAL]]</f>
        <v>0</v>
      </c>
      <c r="E29" s="38"/>
      <c r="F29" s="38"/>
      <c r="G29" s="38"/>
      <c r="H29" s="38"/>
      <c r="I29" s="3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3" ht="15" x14ac:dyDescent="0.2">
      <c r="A30" s="49" t="s">
        <v>19</v>
      </c>
      <c r="B30" s="50">
        <f>SUBTOTAL(9,TabelaDeDespesasDePessoal111618655913212529333741454953[ESTIMADO])</f>
        <v>0</v>
      </c>
      <c r="C30" s="50">
        <f>SUBTOTAL(9,TabelaDeDespesasDePessoal111618655913212529333741454953[REAL])</f>
        <v>0</v>
      </c>
      <c r="D30" s="50">
        <f>SUBTOTAL(9,TabelaDeDespesasDePessoal111618655913212529333741454953[DIFERENÇA])</f>
        <v>0</v>
      </c>
      <c r="E30" s="38"/>
      <c r="F30" s="38"/>
      <c r="G30" s="38"/>
      <c r="H30" s="38"/>
      <c r="I30" s="3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3" ht="15" x14ac:dyDescent="0.2">
      <c r="A31" s="38"/>
      <c r="B31" s="38"/>
      <c r="C31" s="38"/>
      <c r="D31" s="38"/>
      <c r="E31" s="38"/>
      <c r="F31" s="38"/>
      <c r="G31" s="38"/>
      <c r="H31" s="38"/>
      <c r="I31" s="3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15" x14ac:dyDescent="0.2">
      <c r="A32" s="38"/>
      <c r="B32" s="31">
        <f>$B$16</f>
        <v>2024</v>
      </c>
      <c r="C32" s="31">
        <f>$C$16</f>
        <v>2024</v>
      </c>
      <c r="D32" s="38"/>
      <c r="E32" s="38"/>
      <c r="F32" s="38"/>
      <c r="G32" s="38"/>
      <c r="H32" s="38"/>
      <c r="I32" s="3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522" s="3" customFormat="1" ht="15" x14ac:dyDescent="0.2">
      <c r="A33" s="48" t="s">
        <v>21</v>
      </c>
      <c r="B33" s="31" t="s">
        <v>1</v>
      </c>
      <c r="C33" s="31" t="s">
        <v>2</v>
      </c>
      <c r="D33" s="31" t="s">
        <v>3</v>
      </c>
      <c r="E33" s="38"/>
      <c r="F33" s="38"/>
      <c r="G33" s="38"/>
      <c r="H33" s="38"/>
      <c r="I33" s="3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</row>
    <row r="34" spans="1:522" s="3" customFormat="1" ht="15" x14ac:dyDescent="0.2">
      <c r="A34" s="41" t="str">
        <f>TabelaDeDespesasOperacionais7121462261014[[#This Row],[OUTRAS DESPESAS]]</f>
        <v>Energia Elétrica</v>
      </c>
      <c r="B34" s="10">
        <v>0</v>
      </c>
      <c r="C34" s="11">
        <v>0</v>
      </c>
      <c r="D34" s="51">
        <f>TabelaDeDespesasOperacionais71214622610182226303438424650[[#This Row],[ESTIMADO]]-TabelaDeDespesasOperacionais71214622610182226303438424650[[#This Row],[REAL]]</f>
        <v>0</v>
      </c>
      <c r="E34" s="38"/>
      <c r="F34" s="38"/>
      <c r="G34" s="38"/>
      <c r="H34" s="38"/>
      <c r="I34" s="38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</row>
    <row r="35" spans="1:522" s="3" customFormat="1" ht="16.5" customHeight="1" x14ac:dyDescent="0.2">
      <c r="A35" s="41" t="str">
        <f>TabelaDeDespesasOperacionais7121462261014[[#This Row],[OUTRAS DESPESAS]]</f>
        <v>Telefone e Internet</v>
      </c>
      <c r="B35" s="10">
        <v>0</v>
      </c>
      <c r="C35" s="11">
        <v>0</v>
      </c>
      <c r="D35" s="51">
        <f>TabelaDeDespesasOperacionais71214622610182226303438424650[[#This Row],[ESTIMADO]]-TabelaDeDespesasOperacionais71214622610182226303438424650[[#This Row],[REAL]]</f>
        <v>0</v>
      </c>
      <c r="E35" s="38"/>
      <c r="F35" s="38"/>
      <c r="G35" s="38"/>
      <c r="H35" s="38"/>
      <c r="I35" s="38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</row>
    <row r="36" spans="1:522" s="3" customFormat="1" ht="16.5" customHeight="1" x14ac:dyDescent="0.2">
      <c r="A36" s="41" t="str">
        <f>TabelaDeDespesasOperacionais7121462261014[[#This Row],[OUTRAS DESPESAS]]</f>
        <v>Água e Esgoto</v>
      </c>
      <c r="B36" s="10">
        <v>0</v>
      </c>
      <c r="C36" s="11">
        <v>0</v>
      </c>
      <c r="D36" s="51">
        <f>TabelaDeDespesasOperacionais71214622610182226303438424650[[#This Row],[ESTIMADO]]-TabelaDeDespesasOperacionais71214622610182226303438424650[[#This Row],[REAL]]</f>
        <v>0</v>
      </c>
      <c r="E36" s="38"/>
      <c r="F36" s="38"/>
      <c r="G36" s="38"/>
      <c r="H36" s="38"/>
      <c r="I36" s="38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</row>
    <row r="37" spans="1:522" s="3" customFormat="1" ht="16.5" customHeight="1" x14ac:dyDescent="0.2">
      <c r="A37" s="41" t="str">
        <f>TabelaDeDespesasOperacionais7121462261014[[#This Row],[OUTRAS DESPESAS]]</f>
        <v>Consultorias</v>
      </c>
      <c r="B37" s="10">
        <v>0</v>
      </c>
      <c r="C37" s="11">
        <v>0</v>
      </c>
      <c r="D37" s="51">
        <f>TabelaDeDespesasOperacionais71214622610182226303438424650[[#This Row],[ESTIMADO]]-TabelaDeDespesasOperacionais71214622610182226303438424650[[#This Row],[REAL]]</f>
        <v>0</v>
      </c>
      <c r="E37" s="38"/>
      <c r="F37" s="38"/>
      <c r="G37" s="38"/>
      <c r="H37" s="38"/>
      <c r="I37" s="38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</row>
    <row r="38" spans="1:522" s="3" customFormat="1" ht="16.5" customHeight="1" x14ac:dyDescent="0.2">
      <c r="A38" s="41" t="str">
        <f>TabelaDeDespesasOperacionais7121462261014[[#This Row],[OUTRAS DESPESAS]]</f>
        <v>Assistência Técnica</v>
      </c>
      <c r="B38" s="10">
        <v>0</v>
      </c>
      <c r="C38" s="11">
        <v>0</v>
      </c>
      <c r="D38" s="51">
        <f>TabelaDeDespesasOperacionais71214622610182226303438424650[[#This Row],[ESTIMADO]]-TabelaDeDespesasOperacionais71214622610182226303438424650[[#This Row],[REAL]]</f>
        <v>0</v>
      </c>
      <c r="E38" s="38"/>
      <c r="F38" s="38"/>
      <c r="G38" s="38"/>
      <c r="H38" s="38"/>
      <c r="I38" s="38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</row>
    <row r="39" spans="1:522" s="3" customFormat="1" ht="16.5" customHeight="1" x14ac:dyDescent="0.2">
      <c r="A39" s="41" t="str">
        <f>TabelaDeDespesasOperacionais7121462261014[[#This Row],[OUTRAS DESPESAS]]</f>
        <v>Sistema de Gestão</v>
      </c>
      <c r="B39" s="10">
        <v>0</v>
      </c>
      <c r="C39" s="11">
        <v>0</v>
      </c>
      <c r="D39" s="51">
        <f>TabelaDeDespesasOperacionais71214622610182226303438424650[[#This Row],[ESTIMADO]]-TabelaDeDespesasOperacionais71214622610182226303438424650[[#This Row],[REAL]]</f>
        <v>0</v>
      </c>
      <c r="E39" s="38"/>
      <c r="F39" s="38"/>
      <c r="G39" s="38"/>
      <c r="H39" s="38"/>
      <c r="I39" s="3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</row>
    <row r="40" spans="1:522" s="3" customFormat="1" ht="16.5" customHeight="1" x14ac:dyDescent="0.2">
      <c r="A40" s="41" t="str">
        <f>TabelaDeDespesasOperacionais7121462261014[[#This Row],[OUTRAS DESPESAS]]</f>
        <v>Marketing e Publicidade</v>
      </c>
      <c r="B40" s="10">
        <v>0</v>
      </c>
      <c r="C40" s="11">
        <v>0</v>
      </c>
      <c r="D40" s="51">
        <f>TabelaDeDespesasOperacionais71214622610182226303438424650[[#This Row],[ESTIMADO]]-TabelaDeDespesasOperacionais71214622610182226303438424650[[#This Row],[REAL]]</f>
        <v>0</v>
      </c>
      <c r="E40" s="38"/>
      <c r="F40" s="38"/>
      <c r="G40" s="38"/>
      <c r="H40" s="38"/>
      <c r="I40" s="38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</row>
    <row r="41" spans="1:522" s="3" customFormat="1" ht="16.5" customHeight="1" x14ac:dyDescent="0.2">
      <c r="A41" s="41" t="str">
        <f>TabelaDeDespesasOperacionais7121462261014[[#This Row],[OUTRAS DESPESAS]]</f>
        <v>Fretes, Seguros e Correios</v>
      </c>
      <c r="B41" s="10">
        <v>0</v>
      </c>
      <c r="C41" s="11">
        <v>0</v>
      </c>
      <c r="D41" s="51">
        <f>TabelaDeDespesasOperacionais71214622610182226303438424650[[#This Row],[ESTIMADO]]-TabelaDeDespesasOperacionais71214622610182226303438424650[[#This Row],[REAL]]</f>
        <v>0</v>
      </c>
      <c r="E41" s="38"/>
      <c r="F41" s="38"/>
      <c r="G41" s="38"/>
      <c r="H41" s="38"/>
      <c r="I41" s="3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</row>
    <row r="42" spans="1:522" s="3" customFormat="1" ht="16.5" customHeight="1" x14ac:dyDescent="0.2">
      <c r="A42" s="41" t="str">
        <f>TabelaDeDespesasOperacionais7121462261014[[#This Row],[OUTRAS DESPESAS]]</f>
        <v>Comissões</v>
      </c>
      <c r="B42" s="10">
        <v>0</v>
      </c>
      <c r="C42" s="11">
        <v>0</v>
      </c>
      <c r="D42" s="51">
        <f>TabelaDeDespesasOperacionais71214622610182226303438424650[[#This Row],[ESTIMADO]]-TabelaDeDespesasOperacionais71214622610182226303438424650[[#This Row],[REAL]]</f>
        <v>0</v>
      </c>
      <c r="E42" s="38"/>
      <c r="F42" s="38"/>
      <c r="G42" s="38"/>
      <c r="H42" s="38"/>
      <c r="I42" s="38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</row>
    <row r="43" spans="1:522" s="3" customFormat="1" ht="16.5" customHeight="1" x14ac:dyDescent="0.2">
      <c r="A43" s="41" t="str">
        <f>TabelaDeDespesasOperacionais7121462261014[[#This Row],[OUTRAS DESPESAS]]</f>
        <v>Empréstimos e Financiamentos</v>
      </c>
      <c r="B43" s="10">
        <v>0</v>
      </c>
      <c r="C43" s="11">
        <v>0</v>
      </c>
      <c r="D43" s="51">
        <f>TabelaDeDespesasOperacionais71214622610182226303438424650[[#This Row],[ESTIMADO]]-TabelaDeDespesasOperacionais71214622610182226303438424650[[#This Row],[REAL]]</f>
        <v>0</v>
      </c>
      <c r="E43" s="38"/>
      <c r="F43" s="38"/>
      <c r="G43" s="38"/>
      <c r="H43" s="38"/>
      <c r="I43" s="38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</row>
    <row r="44" spans="1:522" s="3" customFormat="1" ht="16.5" customHeight="1" x14ac:dyDescent="0.2">
      <c r="A44" s="41" t="str">
        <f>TabelaDeDespesasOperacionais7121462261014[[#This Row],[OUTRAS DESPESAS]]</f>
        <v>Impostos</v>
      </c>
      <c r="B44" s="10">
        <v>0</v>
      </c>
      <c r="C44" s="11">
        <v>0</v>
      </c>
      <c r="D44" s="51">
        <f>TabelaDeDespesasOperacionais71214622610182226303438424650[[#This Row],[ESTIMADO]]-TabelaDeDespesasOperacionais71214622610182226303438424650[[#This Row],[REAL]]</f>
        <v>0</v>
      </c>
      <c r="E44" s="38"/>
      <c r="F44" s="38"/>
      <c r="G44" s="38"/>
      <c r="H44" s="38"/>
      <c r="I44" s="38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</row>
    <row r="45" spans="1:522" s="3" customFormat="1" ht="16.5" customHeight="1" x14ac:dyDescent="0.2">
      <c r="A45" s="41" t="str">
        <f>TabelaDeDespesasOperacionais7121462261014[[#This Row],[OUTRAS DESPESAS]]</f>
        <v>Outros</v>
      </c>
      <c r="B45" s="10">
        <v>0</v>
      </c>
      <c r="C45" s="11">
        <v>0</v>
      </c>
      <c r="D45" s="51">
        <f>TabelaDeDespesasOperacionais71214622610182226303438424650[[#This Row],[ESTIMADO]]-TabelaDeDespesasOperacionais71214622610182226303438424650[[#This Row],[REAL]]</f>
        <v>0</v>
      </c>
      <c r="E45" s="38"/>
      <c r="F45" s="38"/>
      <c r="G45" s="38"/>
      <c r="H45" s="38"/>
      <c r="I45" s="38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</row>
    <row r="46" spans="1:522" s="3" customFormat="1" ht="16.5" customHeight="1" x14ac:dyDescent="0.2">
      <c r="A46" s="41" t="str">
        <f>TabelaDeDespesasOperacionais7121462261014[[#This Row],[OUTRAS DESPESAS]]</f>
        <v>Outros</v>
      </c>
      <c r="B46" s="10">
        <v>0</v>
      </c>
      <c r="C46" s="11">
        <v>0</v>
      </c>
      <c r="D46" s="51">
        <f>TabelaDeDespesasOperacionais71214622610182226303438424650[[#This Row],[ESTIMADO]]-TabelaDeDespesasOperacionais71214622610182226303438424650[[#This Row],[REAL]]</f>
        <v>0</v>
      </c>
      <c r="E46" s="38"/>
      <c r="F46" s="38"/>
      <c r="G46" s="38"/>
      <c r="H46" s="38"/>
      <c r="I46" s="3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</row>
    <row r="47" spans="1:522" s="3" customFormat="1" ht="16.5" customHeight="1" x14ac:dyDescent="0.2">
      <c r="A47" s="41" t="str">
        <f>TabelaDeDespesasOperacionais7121462261014[[#This Row],[OUTRAS DESPESAS]]</f>
        <v>Outros</v>
      </c>
      <c r="B47" s="10">
        <v>0</v>
      </c>
      <c r="C47" s="11">
        <v>0</v>
      </c>
      <c r="D47" s="51">
        <f>TabelaDeDespesasOperacionais71214622610182226303438424650[[#This Row],[ESTIMADO]]-TabelaDeDespesasOperacionais71214622610182226303438424650[[#This Row],[REAL]]</f>
        <v>0</v>
      </c>
      <c r="E47" s="38"/>
      <c r="F47" s="38"/>
      <c r="G47" s="38"/>
      <c r="H47" s="38"/>
      <c r="I47" s="38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</row>
    <row r="48" spans="1:522" s="3" customFormat="1" ht="16.5" customHeight="1" x14ac:dyDescent="0.2">
      <c r="A48" s="41" t="str">
        <f>TabelaDeDespesasOperacionais7121462261014[[#This Row],[OUTRAS DESPESAS]]</f>
        <v>Outros</v>
      </c>
      <c r="B48" s="10">
        <v>0</v>
      </c>
      <c r="C48" s="11">
        <v>0</v>
      </c>
      <c r="D48" s="51">
        <f>TabelaDeDespesasOperacionais71214622610182226303438424650[[#This Row],[ESTIMADO]]-TabelaDeDespesasOperacionais71214622610182226303438424650[[#This Row],[REAL]]</f>
        <v>0</v>
      </c>
      <c r="E48" s="38"/>
      <c r="F48" s="38"/>
      <c r="G48" s="38"/>
      <c r="H48" s="38"/>
      <c r="I48" s="3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</row>
    <row r="49" spans="1:522" s="3" customFormat="1" ht="16.5" customHeight="1" x14ac:dyDescent="0.2">
      <c r="A49" s="41" t="str">
        <f>TabelaDeDespesasOperacionais7121462261014[[#This Row],[OUTRAS DESPESAS]]</f>
        <v>Outros</v>
      </c>
      <c r="B49" s="10">
        <v>0</v>
      </c>
      <c r="C49" s="11">
        <v>0</v>
      </c>
      <c r="D49" s="51">
        <f>TabelaDeDespesasOperacionais71214622610182226303438424650[[#This Row],[ESTIMADO]]-TabelaDeDespesasOperacionais71214622610182226303438424650[[#This Row],[REAL]]</f>
        <v>0</v>
      </c>
      <c r="E49" s="38"/>
      <c r="F49" s="38"/>
      <c r="G49" s="38"/>
      <c r="H49" s="38"/>
      <c r="I49" s="3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</row>
    <row r="50" spans="1:522" s="3" customFormat="1" ht="16" customHeight="1" x14ac:dyDescent="0.2">
      <c r="A50" s="49" t="s">
        <v>22</v>
      </c>
      <c r="B50" s="50">
        <f>SUBTOTAL(9,TabelaDeDespesasOperacionais71214622610182226303438424650[ESTIMADO])</f>
        <v>0</v>
      </c>
      <c r="C50" s="50">
        <f>SUBTOTAL(9,TabelaDeDespesasOperacionais71214622610182226303438424650[REAL])</f>
        <v>0</v>
      </c>
      <c r="D50" s="50">
        <f>SUBTOTAL(9,TabelaDeDespesasOperacionais71214622610182226303438424650[DIFERENÇA])</f>
        <v>0</v>
      </c>
      <c r="E50" s="38"/>
      <c r="F50" s="38"/>
      <c r="G50" s="38"/>
      <c r="H50" s="38"/>
      <c r="I50" s="38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</row>
    <row r="51" spans="1:522" ht="16" customHeight="1" x14ac:dyDescent="0.2">
      <c r="A51" s="4" t="s">
        <v>8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522" ht="16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522" ht="16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522" ht="16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522" ht="16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522" ht="16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522" ht="16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522" ht="16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522" ht="16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522" ht="16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522" ht="16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522" ht="16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522" ht="16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522" ht="16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6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6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6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6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6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6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6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6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6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6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6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6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6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6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6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6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6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6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6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6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6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6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6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6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6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6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6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6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6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6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6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6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6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6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6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6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6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6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6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6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6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6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6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6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6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6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6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6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6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6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6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6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6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6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6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6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6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6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6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6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6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6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6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6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6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6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6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6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6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6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6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6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6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6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6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6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6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6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6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6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6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6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6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6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6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6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6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6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6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6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6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6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6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6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6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6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6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6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6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6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6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6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6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6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6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6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6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6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6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6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6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6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6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6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6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6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6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6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6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6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6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6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6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6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6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6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6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6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6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6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6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6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6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6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6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6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6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6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6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6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6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6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6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6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6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6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6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6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6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6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6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6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6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6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6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6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6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6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6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6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6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6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6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6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6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6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6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6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6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6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6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6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6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6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6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6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6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6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6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6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6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6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6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6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6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6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6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6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6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6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6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6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6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6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6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6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6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6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6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6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6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6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6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6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6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6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6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6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6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6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6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6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6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6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6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6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6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6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6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6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6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6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6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6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6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6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6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6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6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6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6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6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6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6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6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6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6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6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6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6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6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6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6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6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6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6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6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6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6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6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6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6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6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6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6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6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6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6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6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6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6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6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6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6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6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6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6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6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6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6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6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6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6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6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6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6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6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6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6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6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6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6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6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6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6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6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6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6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6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6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6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6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6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6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6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6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6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6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6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6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6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6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6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6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6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6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6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6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6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6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6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6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6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6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6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6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6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6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6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6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6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6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6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6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6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6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6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6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6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6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6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6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6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6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6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6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6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6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6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6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6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6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6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6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6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6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6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6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6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6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6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6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6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6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6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6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6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6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6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6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6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6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6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6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6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6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6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6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6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6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6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6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6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6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6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6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6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6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6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6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6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6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6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6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6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6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6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6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6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6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6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6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6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6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6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6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6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6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6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6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6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6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6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6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6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6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6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6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6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6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6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6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6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6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6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6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6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6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6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6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6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6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6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6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6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6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6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6" customHeight="1" x14ac:dyDescent="0.2">
      <c r="A492"/>
      <c r="B492"/>
      <c r="C492"/>
      <c r="D492"/>
      <c r="E492"/>
      <c r="F492"/>
      <c r="G492"/>
      <c r="H492"/>
      <c r="I492"/>
      <c r="J492"/>
    </row>
    <row r="493" spans="1:23" ht="16" customHeight="1" x14ac:dyDescent="0.2">
      <c r="A493"/>
      <c r="B493"/>
      <c r="C493"/>
      <c r="D493"/>
      <c r="E493"/>
      <c r="F493"/>
      <c r="G493"/>
      <c r="H493"/>
      <c r="I493"/>
      <c r="J493"/>
    </row>
    <row r="494" spans="1:23" ht="16" customHeight="1" x14ac:dyDescent="0.2">
      <c r="A494"/>
      <c r="B494"/>
      <c r="C494"/>
      <c r="D494"/>
      <c r="E494"/>
      <c r="F494"/>
      <c r="G494"/>
      <c r="H494"/>
      <c r="I494"/>
      <c r="J494"/>
    </row>
    <row r="495" spans="1:23" ht="16" customHeight="1" x14ac:dyDescent="0.2">
      <c r="A495"/>
      <c r="B495"/>
      <c r="C495"/>
      <c r="D495"/>
      <c r="E495"/>
      <c r="F495"/>
      <c r="G495"/>
      <c r="H495"/>
      <c r="I495"/>
      <c r="J495"/>
    </row>
    <row r="496" spans="1:23" ht="16" customHeight="1" x14ac:dyDescent="0.2">
      <c r="A496"/>
      <c r="B496"/>
      <c r="C496"/>
      <c r="D496"/>
      <c r="E496"/>
      <c r="F496"/>
      <c r="G496"/>
      <c r="H496"/>
      <c r="I496"/>
      <c r="J496"/>
    </row>
    <row r="497" customFormat="1" ht="16" customHeight="1" x14ac:dyDescent="0.2"/>
    <row r="498" customFormat="1" ht="16" customHeight="1" x14ac:dyDescent="0.2"/>
    <row r="499" customFormat="1" ht="16" customHeight="1" x14ac:dyDescent="0.2"/>
    <row r="500" customFormat="1" ht="16" customHeight="1" x14ac:dyDescent="0.2"/>
    <row r="501" customFormat="1" ht="16" customHeight="1" x14ac:dyDescent="0.2"/>
    <row r="502" customFormat="1" ht="16" customHeight="1" x14ac:dyDescent="0.2"/>
    <row r="503" customFormat="1" ht="16" customHeight="1" x14ac:dyDescent="0.2"/>
    <row r="504" customFormat="1" ht="16" customHeight="1" x14ac:dyDescent="0.2"/>
    <row r="505" customFormat="1" ht="16" customHeight="1" x14ac:dyDescent="0.2"/>
    <row r="506" customFormat="1" ht="16" customHeight="1" x14ac:dyDescent="0.2"/>
    <row r="507" customFormat="1" ht="16" customHeight="1" x14ac:dyDescent="0.2"/>
    <row r="508" customFormat="1" ht="16" customHeight="1" x14ac:dyDescent="0.2"/>
    <row r="509" customFormat="1" ht="16" customHeight="1" x14ac:dyDescent="0.2"/>
    <row r="510" customFormat="1" ht="16" customHeight="1" x14ac:dyDescent="0.2"/>
    <row r="511" customFormat="1" ht="16" customHeight="1" x14ac:dyDescent="0.2"/>
    <row r="512" customFormat="1" ht="16" customHeight="1" x14ac:dyDescent="0.2"/>
    <row r="513" customFormat="1" ht="16" customHeight="1" x14ac:dyDescent="0.2"/>
    <row r="514" customFormat="1" ht="16" customHeight="1" x14ac:dyDescent="0.2"/>
    <row r="515" customFormat="1" ht="16" customHeight="1" x14ac:dyDescent="0.2"/>
    <row r="516" customFormat="1" ht="16" customHeight="1" x14ac:dyDescent="0.2"/>
    <row r="517" customFormat="1" ht="16" customHeight="1" x14ac:dyDescent="0.2"/>
    <row r="518" customFormat="1" ht="16" customHeight="1" x14ac:dyDescent="0.2"/>
    <row r="519" customFormat="1" ht="16" customHeight="1" x14ac:dyDescent="0.2"/>
    <row r="520" customFormat="1" ht="16" customHeight="1" x14ac:dyDescent="0.2"/>
    <row r="521" customFormat="1" ht="16" customHeight="1" x14ac:dyDescent="0.2"/>
    <row r="522" customFormat="1" ht="16" customHeight="1" x14ac:dyDescent="0.2"/>
    <row r="523" customFormat="1" ht="16" customHeight="1" x14ac:dyDescent="0.2"/>
    <row r="524" customFormat="1" ht="16" customHeight="1" x14ac:dyDescent="0.2"/>
    <row r="525" customFormat="1" ht="16" customHeight="1" x14ac:dyDescent="0.2"/>
    <row r="526" customFormat="1" ht="16" customHeight="1" x14ac:dyDescent="0.2"/>
    <row r="527" customFormat="1" ht="16" customHeight="1" x14ac:dyDescent="0.2"/>
    <row r="528" customFormat="1" ht="16" customHeight="1" x14ac:dyDescent="0.2"/>
    <row r="529" customFormat="1" ht="16" customHeight="1" x14ac:dyDescent="0.2"/>
    <row r="530" customFormat="1" ht="16" customHeight="1" x14ac:dyDescent="0.2"/>
    <row r="531" customFormat="1" ht="16" customHeight="1" x14ac:dyDescent="0.2"/>
    <row r="532" customFormat="1" ht="16" customHeight="1" x14ac:dyDescent="0.2"/>
    <row r="533" customFormat="1" ht="16" customHeight="1" x14ac:dyDescent="0.2"/>
    <row r="534" customFormat="1" ht="16" customHeight="1" x14ac:dyDescent="0.2"/>
    <row r="535" customFormat="1" ht="16" customHeight="1" x14ac:dyDescent="0.2"/>
    <row r="536" customFormat="1" ht="16" customHeight="1" x14ac:dyDescent="0.2"/>
    <row r="537" customFormat="1" ht="16" customHeight="1" x14ac:dyDescent="0.2"/>
    <row r="538" customFormat="1" ht="16" customHeight="1" x14ac:dyDescent="0.2"/>
    <row r="539" customFormat="1" ht="16" customHeight="1" x14ac:dyDescent="0.2"/>
    <row r="540" customFormat="1" ht="16" customHeight="1" x14ac:dyDescent="0.2"/>
    <row r="541" customFormat="1" ht="16" customHeight="1" x14ac:dyDescent="0.2"/>
    <row r="542" customFormat="1" ht="16" customHeight="1" x14ac:dyDescent="0.2"/>
    <row r="543" customFormat="1" ht="16" customHeight="1" x14ac:dyDescent="0.2"/>
    <row r="544" customFormat="1" ht="16" customHeight="1" x14ac:dyDescent="0.2"/>
    <row r="545" customFormat="1" ht="16" customHeight="1" x14ac:dyDescent="0.2"/>
    <row r="546" customFormat="1" ht="16" customHeight="1" x14ac:dyDescent="0.2"/>
    <row r="547" customFormat="1" ht="16" customHeight="1" x14ac:dyDescent="0.2"/>
    <row r="548" customFormat="1" ht="16" customHeight="1" x14ac:dyDescent="0.2"/>
    <row r="549" customFormat="1" ht="16" customHeight="1" x14ac:dyDescent="0.2"/>
    <row r="550" customFormat="1" ht="16" customHeight="1" x14ac:dyDescent="0.2"/>
    <row r="551" customFormat="1" ht="16" customHeight="1" x14ac:dyDescent="0.2"/>
    <row r="552" customFormat="1" ht="16" customHeight="1" x14ac:dyDescent="0.2"/>
    <row r="553" customFormat="1" ht="16" customHeight="1" x14ac:dyDescent="0.2"/>
    <row r="554" customFormat="1" ht="16" customHeight="1" x14ac:dyDescent="0.2"/>
    <row r="555" customFormat="1" ht="16" customHeight="1" x14ac:dyDescent="0.2"/>
    <row r="556" customFormat="1" ht="16" customHeight="1" x14ac:dyDescent="0.2"/>
    <row r="557" customFormat="1" ht="16" customHeight="1" x14ac:dyDescent="0.2"/>
    <row r="558" customFormat="1" ht="16" customHeight="1" x14ac:dyDescent="0.2"/>
    <row r="559" customFormat="1" ht="16" customHeight="1" x14ac:dyDescent="0.2"/>
    <row r="560" customFormat="1" ht="16" customHeight="1" x14ac:dyDescent="0.2"/>
    <row r="561" customFormat="1" ht="16" customHeight="1" x14ac:dyDescent="0.2"/>
    <row r="562" customFormat="1" ht="16" customHeight="1" x14ac:dyDescent="0.2"/>
    <row r="563" customFormat="1" ht="16" customHeight="1" x14ac:dyDescent="0.2"/>
    <row r="564" customFormat="1" ht="16" customHeight="1" x14ac:dyDescent="0.2"/>
    <row r="565" customFormat="1" ht="16" customHeight="1" x14ac:dyDescent="0.2"/>
    <row r="566" customFormat="1" ht="16" customHeight="1" x14ac:dyDescent="0.2"/>
    <row r="567" customFormat="1" ht="16" customHeight="1" x14ac:dyDescent="0.2"/>
    <row r="568" customFormat="1" ht="16" customHeight="1" x14ac:dyDescent="0.2"/>
    <row r="569" customFormat="1" ht="16" customHeight="1" x14ac:dyDescent="0.2"/>
    <row r="570" customFormat="1" ht="16" customHeight="1" x14ac:dyDescent="0.2"/>
    <row r="571" customFormat="1" ht="16" customHeight="1" x14ac:dyDescent="0.2"/>
    <row r="572" customFormat="1" ht="16" customHeight="1" x14ac:dyDescent="0.2"/>
    <row r="573" customFormat="1" ht="16" customHeight="1" x14ac:dyDescent="0.2"/>
    <row r="574" customFormat="1" ht="16" customHeight="1" x14ac:dyDescent="0.2"/>
    <row r="575" customFormat="1" ht="16" customHeight="1" x14ac:dyDescent="0.2"/>
    <row r="576" customFormat="1" ht="16" customHeight="1" x14ac:dyDescent="0.2"/>
    <row r="577" customFormat="1" ht="16" customHeight="1" x14ac:dyDescent="0.2"/>
    <row r="578" customFormat="1" ht="16" customHeight="1" x14ac:dyDescent="0.2"/>
    <row r="579" customFormat="1" ht="16" customHeight="1" x14ac:dyDescent="0.2"/>
    <row r="580" customFormat="1" ht="16" customHeight="1" x14ac:dyDescent="0.2"/>
    <row r="581" customFormat="1" ht="16" customHeight="1" x14ac:dyDescent="0.2"/>
    <row r="582" customFormat="1" ht="16" customHeight="1" x14ac:dyDescent="0.2"/>
    <row r="583" customFormat="1" ht="16" customHeight="1" x14ac:dyDescent="0.2"/>
    <row r="584" customFormat="1" ht="16" customHeight="1" x14ac:dyDescent="0.2"/>
    <row r="585" customFormat="1" ht="16" customHeight="1" x14ac:dyDescent="0.2"/>
    <row r="586" customFormat="1" ht="16" customHeight="1" x14ac:dyDescent="0.2"/>
    <row r="587" customFormat="1" ht="16" customHeight="1" x14ac:dyDescent="0.2"/>
    <row r="588" customFormat="1" ht="16" customHeight="1" x14ac:dyDescent="0.2"/>
    <row r="589" customFormat="1" ht="16" customHeight="1" x14ac:dyDescent="0.2"/>
    <row r="590" customFormat="1" ht="16" customHeight="1" x14ac:dyDescent="0.2"/>
    <row r="591" customFormat="1" ht="16" customHeight="1" x14ac:dyDescent="0.2"/>
    <row r="592" customFormat="1" ht="16" customHeight="1" x14ac:dyDescent="0.2"/>
    <row r="593" customFormat="1" ht="16" customHeight="1" x14ac:dyDescent="0.2"/>
    <row r="594" customFormat="1" ht="16" customHeight="1" x14ac:dyDescent="0.2"/>
    <row r="595" customFormat="1" ht="16" customHeight="1" x14ac:dyDescent="0.2"/>
    <row r="596" customFormat="1" ht="16" customHeight="1" x14ac:dyDescent="0.2"/>
    <row r="597" customFormat="1" ht="16" customHeight="1" x14ac:dyDescent="0.2"/>
    <row r="598" customFormat="1" ht="16" customHeight="1" x14ac:dyDescent="0.2"/>
    <row r="599" customFormat="1" ht="16" customHeight="1" x14ac:dyDescent="0.2"/>
    <row r="600" customFormat="1" ht="16" customHeight="1" x14ac:dyDescent="0.2"/>
    <row r="601" customFormat="1" ht="16" customHeight="1" x14ac:dyDescent="0.2"/>
    <row r="602" customFormat="1" ht="16" customHeight="1" x14ac:dyDescent="0.2"/>
    <row r="603" customFormat="1" ht="16" customHeight="1" x14ac:dyDescent="0.2"/>
    <row r="604" customFormat="1" ht="16" customHeight="1" x14ac:dyDescent="0.2"/>
    <row r="605" customFormat="1" ht="16" customHeight="1" x14ac:dyDescent="0.2"/>
    <row r="606" customFormat="1" ht="16" customHeight="1" x14ac:dyDescent="0.2"/>
    <row r="607" customFormat="1" ht="16" customHeight="1" x14ac:dyDescent="0.2"/>
    <row r="608" customFormat="1" ht="16" customHeight="1" x14ac:dyDescent="0.2"/>
    <row r="609" customFormat="1" ht="16" customHeight="1" x14ac:dyDescent="0.2"/>
    <row r="610" customFormat="1" ht="16" customHeight="1" x14ac:dyDescent="0.2"/>
    <row r="611" customFormat="1" ht="16" customHeight="1" x14ac:dyDescent="0.2"/>
    <row r="612" customFormat="1" ht="16" customHeight="1" x14ac:dyDescent="0.2"/>
    <row r="613" customFormat="1" ht="16" customHeight="1" x14ac:dyDescent="0.2"/>
    <row r="614" customFormat="1" ht="16" customHeight="1" x14ac:dyDescent="0.2"/>
    <row r="615" customFormat="1" ht="16" customHeight="1" x14ac:dyDescent="0.2"/>
    <row r="616" customFormat="1" ht="16" customHeight="1" x14ac:dyDescent="0.2"/>
    <row r="617" customFormat="1" ht="16" customHeight="1" x14ac:dyDescent="0.2"/>
    <row r="618" customFormat="1" ht="16" customHeight="1" x14ac:dyDescent="0.2"/>
    <row r="619" customFormat="1" ht="16" customHeight="1" x14ac:dyDescent="0.2"/>
    <row r="620" customFormat="1" ht="16" customHeight="1" x14ac:dyDescent="0.2"/>
    <row r="621" customFormat="1" ht="16" customHeight="1" x14ac:dyDescent="0.2"/>
    <row r="622" customFormat="1" ht="16" customHeight="1" x14ac:dyDescent="0.2"/>
    <row r="623" customFormat="1" ht="16" customHeight="1" x14ac:dyDescent="0.2"/>
    <row r="624" customFormat="1" ht="16" customHeight="1" x14ac:dyDescent="0.2"/>
    <row r="625" customFormat="1" ht="16" customHeight="1" x14ac:dyDescent="0.2"/>
    <row r="626" customFormat="1" ht="16" customHeight="1" x14ac:dyDescent="0.2"/>
    <row r="627" customFormat="1" ht="16" customHeight="1" x14ac:dyDescent="0.2"/>
    <row r="628" customFormat="1" ht="16" customHeight="1" x14ac:dyDescent="0.2"/>
    <row r="629" customFormat="1" ht="16" customHeight="1" x14ac:dyDescent="0.2"/>
    <row r="630" customFormat="1" ht="16" customHeight="1" x14ac:dyDescent="0.2"/>
    <row r="631" customFormat="1" ht="16" customHeight="1" x14ac:dyDescent="0.2"/>
    <row r="632" customFormat="1" ht="16" customHeight="1" x14ac:dyDescent="0.2"/>
    <row r="633" customFormat="1" ht="16" customHeight="1" x14ac:dyDescent="0.2"/>
    <row r="634" customFormat="1" ht="16" customHeight="1" x14ac:dyDescent="0.2"/>
    <row r="635" customFormat="1" ht="16" customHeight="1" x14ac:dyDescent="0.2"/>
    <row r="636" customFormat="1" ht="16" customHeight="1" x14ac:dyDescent="0.2"/>
    <row r="637" customFormat="1" ht="16" customHeight="1" x14ac:dyDescent="0.2"/>
    <row r="638" customFormat="1" ht="16" customHeight="1" x14ac:dyDescent="0.2"/>
    <row r="639" customFormat="1" ht="16" customHeight="1" x14ac:dyDescent="0.2"/>
    <row r="640" customFormat="1" ht="16" customHeight="1" x14ac:dyDescent="0.2"/>
    <row r="641" customFormat="1" ht="16" customHeight="1" x14ac:dyDescent="0.2"/>
    <row r="642" customFormat="1" ht="16" customHeight="1" x14ac:dyDescent="0.2"/>
    <row r="643" customFormat="1" ht="16" customHeight="1" x14ac:dyDescent="0.2"/>
    <row r="644" customFormat="1" ht="16" customHeight="1" x14ac:dyDescent="0.2"/>
    <row r="645" customFormat="1" ht="16" customHeight="1" x14ac:dyDescent="0.2"/>
    <row r="646" customFormat="1" ht="16" customHeight="1" x14ac:dyDescent="0.2"/>
    <row r="647" customFormat="1" ht="16" customHeight="1" x14ac:dyDescent="0.2"/>
    <row r="648" customFormat="1" ht="16" customHeight="1" x14ac:dyDescent="0.2"/>
    <row r="649" customFormat="1" ht="16" customHeight="1" x14ac:dyDescent="0.2"/>
    <row r="650" customFormat="1" ht="16" customHeight="1" x14ac:dyDescent="0.2"/>
    <row r="651" customFormat="1" ht="16" customHeight="1" x14ac:dyDescent="0.2"/>
    <row r="652" customFormat="1" ht="16" customHeight="1" x14ac:dyDescent="0.2"/>
    <row r="653" customFormat="1" ht="16" customHeight="1" x14ac:dyDescent="0.2"/>
    <row r="654" customFormat="1" ht="16" customHeight="1" x14ac:dyDescent="0.2"/>
    <row r="655" customFormat="1" ht="16" customHeight="1" x14ac:dyDescent="0.2"/>
    <row r="656" customFormat="1" ht="16" customHeight="1" x14ac:dyDescent="0.2"/>
    <row r="657" customFormat="1" ht="16" customHeight="1" x14ac:dyDescent="0.2"/>
    <row r="658" customFormat="1" ht="16" customHeight="1" x14ac:dyDescent="0.2"/>
    <row r="659" customFormat="1" ht="16" customHeight="1" x14ac:dyDescent="0.2"/>
    <row r="660" customFormat="1" ht="16" customHeight="1" x14ac:dyDescent="0.2"/>
    <row r="661" customFormat="1" ht="16" customHeight="1" x14ac:dyDescent="0.2"/>
    <row r="662" customFormat="1" ht="16" customHeight="1" x14ac:dyDescent="0.2"/>
    <row r="663" customFormat="1" ht="16" customHeight="1" x14ac:dyDescent="0.2"/>
    <row r="664" customFormat="1" ht="16" customHeight="1" x14ac:dyDescent="0.2"/>
    <row r="665" customFormat="1" ht="16" customHeight="1" x14ac:dyDescent="0.2"/>
    <row r="666" customFormat="1" ht="16" customHeight="1" x14ac:dyDescent="0.2"/>
    <row r="667" customFormat="1" ht="16" customHeight="1" x14ac:dyDescent="0.2"/>
    <row r="668" customFormat="1" ht="16" customHeight="1" x14ac:dyDescent="0.2"/>
    <row r="669" customFormat="1" ht="16" customHeight="1" x14ac:dyDescent="0.2"/>
    <row r="670" customFormat="1" ht="16" customHeight="1" x14ac:dyDescent="0.2"/>
    <row r="671" customFormat="1" ht="16" customHeight="1" x14ac:dyDescent="0.2"/>
    <row r="672" customFormat="1" ht="16" customHeight="1" x14ac:dyDescent="0.2"/>
    <row r="673" customFormat="1" ht="16" customHeight="1" x14ac:dyDescent="0.2"/>
    <row r="674" customFormat="1" ht="16" customHeight="1" x14ac:dyDescent="0.2"/>
    <row r="675" customFormat="1" ht="16" customHeight="1" x14ac:dyDescent="0.2"/>
    <row r="676" customFormat="1" ht="16" customHeight="1" x14ac:dyDescent="0.2"/>
    <row r="677" customFormat="1" ht="16" customHeight="1" x14ac:dyDescent="0.2"/>
    <row r="678" customFormat="1" ht="16" customHeight="1" x14ac:dyDescent="0.2"/>
    <row r="679" customFormat="1" ht="16" customHeight="1" x14ac:dyDescent="0.2"/>
    <row r="680" customFormat="1" ht="16" customHeight="1" x14ac:dyDescent="0.2"/>
    <row r="681" customFormat="1" ht="16" customHeight="1" x14ac:dyDescent="0.2"/>
    <row r="682" customFormat="1" ht="16" customHeight="1" x14ac:dyDescent="0.2"/>
    <row r="683" customFormat="1" ht="16" customHeight="1" x14ac:dyDescent="0.2"/>
    <row r="684" customFormat="1" ht="16" customHeight="1" x14ac:dyDescent="0.2"/>
    <row r="685" customFormat="1" ht="16" customHeight="1" x14ac:dyDescent="0.2"/>
    <row r="686" customFormat="1" ht="16" customHeight="1" x14ac:dyDescent="0.2"/>
    <row r="687" customFormat="1" ht="16" customHeight="1" x14ac:dyDescent="0.2"/>
    <row r="688" customFormat="1" ht="16" customHeight="1" x14ac:dyDescent="0.2"/>
    <row r="689" customFormat="1" ht="16" customHeight="1" x14ac:dyDescent="0.2"/>
    <row r="690" customFormat="1" ht="16" customHeight="1" x14ac:dyDescent="0.2"/>
    <row r="691" customFormat="1" ht="16" customHeight="1" x14ac:dyDescent="0.2"/>
    <row r="692" customFormat="1" ht="16" customHeight="1" x14ac:dyDescent="0.2"/>
    <row r="693" customFormat="1" ht="16" customHeight="1" x14ac:dyDescent="0.2"/>
    <row r="694" customFormat="1" ht="16" customHeight="1" x14ac:dyDescent="0.2"/>
    <row r="695" customFormat="1" ht="16" customHeight="1" x14ac:dyDescent="0.2"/>
    <row r="696" customFormat="1" ht="16" customHeight="1" x14ac:dyDescent="0.2"/>
    <row r="697" customFormat="1" ht="16" customHeight="1" x14ac:dyDescent="0.2"/>
    <row r="698" customFormat="1" ht="16" customHeight="1" x14ac:dyDescent="0.2"/>
    <row r="699" customFormat="1" ht="16" customHeight="1" x14ac:dyDescent="0.2"/>
    <row r="700" customFormat="1" ht="16" customHeight="1" x14ac:dyDescent="0.2"/>
    <row r="701" customFormat="1" ht="16" customHeight="1" x14ac:dyDescent="0.2"/>
    <row r="702" customFormat="1" ht="16" customHeight="1" x14ac:dyDescent="0.2"/>
    <row r="703" customFormat="1" ht="16" customHeight="1" x14ac:dyDescent="0.2"/>
    <row r="704" customFormat="1" ht="16" customHeight="1" x14ac:dyDescent="0.2"/>
    <row r="705" customFormat="1" ht="16" customHeight="1" x14ac:dyDescent="0.2"/>
    <row r="706" customFormat="1" ht="16" customHeight="1" x14ac:dyDescent="0.2"/>
    <row r="707" customFormat="1" ht="16" customHeight="1" x14ac:dyDescent="0.2"/>
    <row r="708" customFormat="1" ht="16" customHeight="1" x14ac:dyDescent="0.2"/>
    <row r="709" customFormat="1" ht="16" customHeight="1" x14ac:dyDescent="0.2"/>
    <row r="710" customFormat="1" ht="16" customHeight="1" x14ac:dyDescent="0.2"/>
    <row r="711" customFormat="1" ht="16" customHeight="1" x14ac:dyDescent="0.2"/>
    <row r="712" customFormat="1" ht="16" customHeight="1" x14ac:dyDescent="0.2"/>
    <row r="713" customFormat="1" ht="16" customHeight="1" x14ac:dyDescent="0.2"/>
    <row r="714" customFormat="1" ht="16" customHeight="1" x14ac:dyDescent="0.2"/>
    <row r="715" customFormat="1" ht="16" customHeight="1" x14ac:dyDescent="0.2"/>
    <row r="716" customFormat="1" ht="16" customHeight="1" x14ac:dyDescent="0.2"/>
    <row r="717" customFormat="1" ht="16" customHeight="1" x14ac:dyDescent="0.2"/>
    <row r="718" customFormat="1" ht="16" customHeight="1" x14ac:dyDescent="0.2"/>
    <row r="719" customFormat="1" ht="16" customHeight="1" x14ac:dyDescent="0.2"/>
    <row r="720" customFormat="1" ht="16" customHeight="1" x14ac:dyDescent="0.2"/>
    <row r="721" customFormat="1" ht="16" customHeight="1" x14ac:dyDescent="0.2"/>
    <row r="722" customFormat="1" ht="16" customHeight="1" x14ac:dyDescent="0.2"/>
    <row r="723" customFormat="1" ht="16" customHeight="1" x14ac:dyDescent="0.2"/>
    <row r="724" customFormat="1" ht="16" customHeight="1" x14ac:dyDescent="0.2"/>
    <row r="725" customFormat="1" ht="16" customHeight="1" x14ac:dyDescent="0.2"/>
    <row r="726" customFormat="1" ht="16" customHeight="1" x14ac:dyDescent="0.2"/>
    <row r="727" customFormat="1" ht="16" customHeight="1" x14ac:dyDescent="0.2"/>
    <row r="728" customFormat="1" ht="16" customHeight="1" x14ac:dyDescent="0.2"/>
    <row r="729" customFormat="1" ht="16" customHeight="1" x14ac:dyDescent="0.2"/>
    <row r="730" customFormat="1" ht="16" customHeight="1" x14ac:dyDescent="0.2"/>
    <row r="731" customFormat="1" ht="16" customHeight="1" x14ac:dyDescent="0.2"/>
    <row r="732" customFormat="1" ht="16" customHeight="1" x14ac:dyDescent="0.2"/>
    <row r="733" customFormat="1" ht="16" customHeight="1" x14ac:dyDescent="0.2"/>
    <row r="734" customFormat="1" ht="16" customHeight="1" x14ac:dyDescent="0.2"/>
    <row r="735" customFormat="1" ht="16" customHeight="1" x14ac:dyDescent="0.2"/>
    <row r="736" customFormat="1" ht="16" customHeight="1" x14ac:dyDescent="0.2"/>
    <row r="737" customFormat="1" ht="16" customHeight="1" x14ac:dyDescent="0.2"/>
    <row r="738" customFormat="1" ht="16" customHeight="1" x14ac:dyDescent="0.2"/>
    <row r="739" customFormat="1" ht="16" customHeight="1" x14ac:dyDescent="0.2"/>
    <row r="740" customFormat="1" ht="16" customHeight="1" x14ac:dyDescent="0.2"/>
    <row r="741" customFormat="1" ht="16" customHeight="1" x14ac:dyDescent="0.2"/>
    <row r="742" customFormat="1" ht="16" customHeight="1" x14ac:dyDescent="0.2"/>
    <row r="743" customFormat="1" ht="16" customHeight="1" x14ac:dyDescent="0.2"/>
    <row r="744" customFormat="1" ht="16" customHeight="1" x14ac:dyDescent="0.2"/>
    <row r="745" customFormat="1" ht="16" customHeight="1" x14ac:dyDescent="0.2"/>
    <row r="746" customFormat="1" ht="16" customHeight="1" x14ac:dyDescent="0.2"/>
    <row r="747" customFormat="1" ht="16" customHeight="1" x14ac:dyDescent="0.2"/>
    <row r="748" customFormat="1" ht="16" customHeight="1" x14ac:dyDescent="0.2"/>
    <row r="749" customFormat="1" ht="16" customHeight="1" x14ac:dyDescent="0.2"/>
    <row r="750" customFormat="1" ht="16" customHeight="1" x14ac:dyDescent="0.2"/>
    <row r="751" customFormat="1" ht="16" customHeight="1" x14ac:dyDescent="0.2"/>
    <row r="752" customFormat="1" ht="16" customHeight="1" x14ac:dyDescent="0.2"/>
    <row r="753" customFormat="1" ht="16" customHeight="1" x14ac:dyDescent="0.2"/>
    <row r="754" customFormat="1" ht="16" customHeight="1" x14ac:dyDescent="0.2"/>
    <row r="755" customFormat="1" ht="16" customHeight="1" x14ac:dyDescent="0.2"/>
    <row r="756" customFormat="1" ht="16" customHeight="1" x14ac:dyDescent="0.2"/>
    <row r="757" customFormat="1" ht="16" customHeight="1" x14ac:dyDescent="0.2"/>
    <row r="758" customFormat="1" ht="16" customHeight="1" x14ac:dyDescent="0.2"/>
    <row r="759" customFormat="1" ht="16" customHeight="1" x14ac:dyDescent="0.2"/>
    <row r="760" customFormat="1" ht="16" customHeight="1" x14ac:dyDescent="0.2"/>
    <row r="761" customFormat="1" ht="16" customHeight="1" x14ac:dyDescent="0.2"/>
    <row r="762" customFormat="1" ht="16" customHeight="1" x14ac:dyDescent="0.2"/>
    <row r="763" customFormat="1" ht="16" customHeight="1" x14ac:dyDescent="0.2"/>
    <row r="764" customFormat="1" ht="16" customHeight="1" x14ac:dyDescent="0.2"/>
    <row r="765" customFormat="1" ht="16" customHeight="1" x14ac:dyDescent="0.2"/>
    <row r="766" customFormat="1" ht="16" customHeight="1" x14ac:dyDescent="0.2"/>
    <row r="767" customFormat="1" ht="16" customHeight="1" x14ac:dyDescent="0.2"/>
    <row r="768" customFormat="1" ht="16" customHeight="1" x14ac:dyDescent="0.2"/>
    <row r="769" customFormat="1" ht="16" customHeight="1" x14ac:dyDescent="0.2"/>
    <row r="770" customFormat="1" ht="16" customHeight="1" x14ac:dyDescent="0.2"/>
    <row r="771" customFormat="1" ht="16" customHeight="1" x14ac:dyDescent="0.2"/>
    <row r="772" customFormat="1" ht="16" customHeight="1" x14ac:dyDescent="0.2"/>
    <row r="773" customFormat="1" ht="16" customHeight="1" x14ac:dyDescent="0.2"/>
    <row r="774" customFormat="1" ht="16" customHeight="1" x14ac:dyDescent="0.2"/>
    <row r="775" customFormat="1" ht="16" customHeight="1" x14ac:dyDescent="0.2"/>
    <row r="776" customFormat="1" ht="16" customHeight="1" x14ac:dyDescent="0.2"/>
    <row r="777" customFormat="1" ht="16" customHeight="1" x14ac:dyDescent="0.2"/>
    <row r="778" customFormat="1" ht="16" customHeight="1" x14ac:dyDescent="0.2"/>
    <row r="779" customFormat="1" ht="16" customHeight="1" x14ac:dyDescent="0.2"/>
    <row r="780" customFormat="1" ht="16" customHeight="1" x14ac:dyDescent="0.2"/>
    <row r="781" customFormat="1" ht="16" customHeight="1" x14ac:dyDescent="0.2"/>
    <row r="782" customFormat="1" ht="16" customHeight="1" x14ac:dyDescent="0.2"/>
    <row r="783" customFormat="1" ht="16" customHeight="1" x14ac:dyDescent="0.2"/>
    <row r="784" customFormat="1" ht="16" customHeight="1" x14ac:dyDescent="0.2"/>
    <row r="785" customFormat="1" ht="16" customHeight="1" x14ac:dyDescent="0.2"/>
    <row r="786" customFormat="1" ht="16" customHeight="1" x14ac:dyDescent="0.2"/>
    <row r="787" customFormat="1" ht="16" customHeight="1" x14ac:dyDescent="0.2"/>
    <row r="788" customFormat="1" ht="16" customHeight="1" x14ac:dyDescent="0.2"/>
    <row r="789" customFormat="1" ht="16" customHeight="1" x14ac:dyDescent="0.2"/>
    <row r="790" customFormat="1" ht="16" customHeight="1" x14ac:dyDescent="0.2"/>
    <row r="791" customFormat="1" ht="16" customHeight="1" x14ac:dyDescent="0.2"/>
    <row r="792" customFormat="1" ht="16" customHeight="1" x14ac:dyDescent="0.2"/>
    <row r="793" customFormat="1" ht="16" customHeight="1" x14ac:dyDescent="0.2"/>
    <row r="794" customFormat="1" ht="16" customHeight="1" x14ac:dyDescent="0.2"/>
    <row r="795" customFormat="1" ht="16" customHeight="1" x14ac:dyDescent="0.2"/>
    <row r="796" customFormat="1" ht="16" customHeight="1" x14ac:dyDescent="0.2"/>
    <row r="797" customFormat="1" ht="16" customHeight="1" x14ac:dyDescent="0.2"/>
    <row r="798" customFormat="1" ht="16" customHeight="1" x14ac:dyDescent="0.2"/>
    <row r="799" customFormat="1" ht="16" customHeight="1" x14ac:dyDescent="0.2"/>
    <row r="800" customFormat="1" ht="16" customHeight="1" x14ac:dyDescent="0.2"/>
    <row r="801" customFormat="1" ht="16" customHeight="1" x14ac:dyDescent="0.2"/>
    <row r="802" customFormat="1" ht="16" customHeight="1" x14ac:dyDescent="0.2"/>
    <row r="803" customFormat="1" ht="16" customHeight="1" x14ac:dyDescent="0.2"/>
    <row r="804" customFormat="1" ht="16" customHeight="1" x14ac:dyDescent="0.2"/>
    <row r="805" customFormat="1" ht="16" customHeight="1" x14ac:dyDescent="0.2"/>
    <row r="806" customFormat="1" ht="16" customHeight="1" x14ac:dyDescent="0.2"/>
    <row r="807" customFormat="1" ht="16" customHeight="1" x14ac:dyDescent="0.2"/>
    <row r="808" customFormat="1" ht="16" customHeight="1" x14ac:dyDescent="0.2"/>
    <row r="809" customFormat="1" ht="16" customHeight="1" x14ac:dyDescent="0.2"/>
    <row r="810" customFormat="1" ht="16" customHeight="1" x14ac:dyDescent="0.2"/>
    <row r="811" customFormat="1" ht="16" customHeight="1" x14ac:dyDescent="0.2"/>
    <row r="812" customFormat="1" ht="16" customHeight="1" x14ac:dyDescent="0.2"/>
    <row r="813" customFormat="1" ht="16" customHeight="1" x14ac:dyDescent="0.2"/>
    <row r="814" customFormat="1" ht="16" customHeight="1" x14ac:dyDescent="0.2"/>
    <row r="815" customFormat="1" ht="16" customHeight="1" x14ac:dyDescent="0.2"/>
    <row r="816" customFormat="1" ht="16" customHeight="1" x14ac:dyDescent="0.2"/>
    <row r="817" customFormat="1" ht="16" customHeight="1" x14ac:dyDescent="0.2"/>
    <row r="818" customFormat="1" ht="16" customHeight="1" x14ac:dyDescent="0.2"/>
    <row r="819" customFormat="1" ht="16" customHeight="1" x14ac:dyDescent="0.2"/>
    <row r="820" customFormat="1" ht="16" customHeight="1" x14ac:dyDescent="0.2"/>
    <row r="821" customFormat="1" ht="16" customHeight="1" x14ac:dyDescent="0.2"/>
    <row r="822" customFormat="1" ht="16" customHeight="1" x14ac:dyDescent="0.2"/>
    <row r="823" customFormat="1" ht="16" customHeight="1" x14ac:dyDescent="0.2"/>
    <row r="824" customFormat="1" ht="16" customHeight="1" x14ac:dyDescent="0.2"/>
    <row r="825" customFormat="1" ht="16" customHeight="1" x14ac:dyDescent="0.2"/>
    <row r="826" customFormat="1" ht="16" customHeight="1" x14ac:dyDescent="0.2"/>
    <row r="827" customFormat="1" ht="16" customHeight="1" x14ac:dyDescent="0.2"/>
    <row r="828" customFormat="1" ht="16" customHeight="1" x14ac:dyDescent="0.2"/>
    <row r="829" customFormat="1" ht="16" customHeight="1" x14ac:dyDescent="0.2"/>
    <row r="830" customFormat="1" ht="16" customHeight="1" x14ac:dyDescent="0.2"/>
    <row r="831" customFormat="1" ht="16" customHeight="1" x14ac:dyDescent="0.2"/>
    <row r="832" customFormat="1" ht="16" customHeight="1" x14ac:dyDescent="0.2"/>
    <row r="833" customFormat="1" ht="16" customHeight="1" x14ac:dyDescent="0.2"/>
    <row r="834" customFormat="1" ht="16" customHeight="1" x14ac:dyDescent="0.2"/>
    <row r="835" customFormat="1" ht="16" customHeight="1" x14ac:dyDescent="0.2"/>
    <row r="836" customFormat="1" ht="16" customHeight="1" x14ac:dyDescent="0.2"/>
    <row r="837" customFormat="1" ht="16" customHeight="1" x14ac:dyDescent="0.2"/>
    <row r="838" customFormat="1" ht="16" customHeight="1" x14ac:dyDescent="0.2"/>
    <row r="839" customFormat="1" ht="16" customHeight="1" x14ac:dyDescent="0.2"/>
    <row r="840" customFormat="1" ht="16" customHeight="1" x14ac:dyDescent="0.2"/>
    <row r="841" customFormat="1" ht="16" customHeight="1" x14ac:dyDescent="0.2"/>
    <row r="842" customFormat="1" ht="16" customHeight="1" x14ac:dyDescent="0.2"/>
    <row r="843" customFormat="1" ht="16" customHeight="1" x14ac:dyDescent="0.2"/>
    <row r="844" customFormat="1" ht="16" customHeight="1" x14ac:dyDescent="0.2"/>
    <row r="845" customFormat="1" ht="16" customHeight="1" x14ac:dyDescent="0.2"/>
    <row r="846" customFormat="1" ht="16" customHeight="1" x14ac:dyDescent="0.2"/>
    <row r="847" customFormat="1" ht="16" customHeight="1" x14ac:dyDescent="0.2"/>
    <row r="848" customFormat="1" ht="16" customHeight="1" x14ac:dyDescent="0.2"/>
    <row r="849" customFormat="1" ht="16" customHeight="1" x14ac:dyDescent="0.2"/>
    <row r="850" customFormat="1" ht="16" customHeight="1" x14ac:dyDescent="0.2"/>
    <row r="851" customFormat="1" ht="16" customHeight="1" x14ac:dyDescent="0.2"/>
    <row r="852" customFormat="1" ht="16" customHeight="1" x14ac:dyDescent="0.2"/>
    <row r="853" customFormat="1" ht="16" customHeight="1" x14ac:dyDescent="0.2"/>
    <row r="854" customFormat="1" ht="16" customHeight="1" x14ac:dyDescent="0.2"/>
    <row r="855" customFormat="1" ht="16" customHeight="1" x14ac:dyDescent="0.2"/>
    <row r="856" customFormat="1" ht="16" customHeight="1" x14ac:dyDescent="0.2"/>
    <row r="857" customFormat="1" ht="16" customHeight="1" x14ac:dyDescent="0.2"/>
    <row r="858" customFormat="1" ht="16" customHeight="1" x14ac:dyDescent="0.2"/>
    <row r="859" customFormat="1" ht="16" customHeight="1" x14ac:dyDescent="0.2"/>
    <row r="860" customFormat="1" ht="16" customHeight="1" x14ac:dyDescent="0.2"/>
    <row r="861" customFormat="1" ht="16" customHeight="1" x14ac:dyDescent="0.2"/>
    <row r="862" customFormat="1" ht="16" customHeight="1" x14ac:dyDescent="0.2"/>
    <row r="863" customFormat="1" ht="16" customHeight="1" x14ac:dyDescent="0.2"/>
    <row r="864" customFormat="1" ht="16" customHeight="1" x14ac:dyDescent="0.2"/>
    <row r="865" customFormat="1" ht="16" customHeight="1" x14ac:dyDescent="0.2"/>
    <row r="866" customFormat="1" ht="16" customHeight="1" x14ac:dyDescent="0.2"/>
    <row r="867" customFormat="1" ht="16" customHeight="1" x14ac:dyDescent="0.2"/>
    <row r="868" customFormat="1" ht="16" customHeight="1" x14ac:dyDescent="0.2"/>
    <row r="869" customFormat="1" ht="16" customHeight="1" x14ac:dyDescent="0.2"/>
    <row r="870" customFormat="1" ht="16" customHeight="1" x14ac:dyDescent="0.2"/>
    <row r="871" customFormat="1" ht="16" customHeight="1" x14ac:dyDescent="0.2"/>
    <row r="872" customFormat="1" ht="16" customHeight="1" x14ac:dyDescent="0.2"/>
    <row r="873" customFormat="1" ht="16" customHeight="1" x14ac:dyDescent="0.2"/>
    <row r="874" customFormat="1" ht="16" customHeight="1" x14ac:dyDescent="0.2"/>
    <row r="875" customFormat="1" ht="16" customHeight="1" x14ac:dyDescent="0.2"/>
    <row r="876" customFormat="1" ht="16" customHeight="1" x14ac:dyDescent="0.2"/>
    <row r="877" customFormat="1" ht="16" customHeight="1" x14ac:dyDescent="0.2"/>
    <row r="878" customFormat="1" ht="16" customHeight="1" x14ac:dyDescent="0.2"/>
    <row r="879" customFormat="1" ht="16" customHeight="1" x14ac:dyDescent="0.2"/>
    <row r="880" customFormat="1" ht="16" customHeight="1" x14ac:dyDescent="0.2"/>
    <row r="881" customFormat="1" ht="16" customHeight="1" x14ac:dyDescent="0.2"/>
    <row r="882" customFormat="1" ht="16" customHeight="1" x14ac:dyDescent="0.2"/>
    <row r="883" customFormat="1" ht="16" customHeight="1" x14ac:dyDescent="0.2"/>
    <row r="884" customFormat="1" ht="16" customHeight="1" x14ac:dyDescent="0.2"/>
    <row r="885" customFormat="1" ht="16" customHeight="1" x14ac:dyDescent="0.2"/>
    <row r="886" customFormat="1" ht="16" customHeight="1" x14ac:dyDescent="0.2"/>
    <row r="887" customFormat="1" ht="16" customHeight="1" x14ac:dyDescent="0.2"/>
    <row r="888" customFormat="1" ht="16" customHeight="1" x14ac:dyDescent="0.2"/>
    <row r="889" customFormat="1" ht="16" customHeight="1" x14ac:dyDescent="0.2"/>
    <row r="890" customFormat="1" ht="16" customHeight="1" x14ac:dyDescent="0.2"/>
    <row r="891" customFormat="1" ht="16" customHeight="1" x14ac:dyDescent="0.2"/>
    <row r="892" customFormat="1" ht="16" customHeight="1" x14ac:dyDescent="0.2"/>
    <row r="893" customFormat="1" ht="16" customHeight="1" x14ac:dyDescent="0.2"/>
    <row r="894" customFormat="1" ht="16" customHeight="1" x14ac:dyDescent="0.2"/>
    <row r="895" customFormat="1" ht="16" customHeight="1" x14ac:dyDescent="0.2"/>
    <row r="896" customFormat="1" ht="16" customHeight="1" x14ac:dyDescent="0.2"/>
    <row r="897" customFormat="1" ht="16" customHeight="1" x14ac:dyDescent="0.2"/>
    <row r="898" customFormat="1" ht="16" customHeight="1" x14ac:dyDescent="0.2"/>
    <row r="899" customFormat="1" ht="16" customHeight="1" x14ac:dyDescent="0.2"/>
    <row r="900" customFormat="1" ht="16" customHeight="1" x14ac:dyDescent="0.2"/>
    <row r="901" customFormat="1" ht="16" customHeight="1" x14ac:dyDescent="0.2"/>
    <row r="902" customFormat="1" ht="16" customHeight="1" x14ac:dyDescent="0.2"/>
    <row r="903" customFormat="1" ht="16" customHeight="1" x14ac:dyDescent="0.2"/>
    <row r="904" customFormat="1" ht="16" customHeight="1" x14ac:dyDescent="0.2"/>
    <row r="905" customFormat="1" ht="16" customHeight="1" x14ac:dyDescent="0.2"/>
    <row r="906" customFormat="1" ht="16" customHeight="1" x14ac:dyDescent="0.2"/>
    <row r="907" customFormat="1" ht="16" customHeight="1" x14ac:dyDescent="0.2"/>
    <row r="908" customFormat="1" ht="16" customHeight="1" x14ac:dyDescent="0.2"/>
    <row r="909" customFormat="1" ht="16" customHeight="1" x14ac:dyDescent="0.2"/>
    <row r="910" customFormat="1" ht="16" customHeight="1" x14ac:dyDescent="0.2"/>
    <row r="911" customFormat="1" ht="16" customHeight="1" x14ac:dyDescent="0.2"/>
    <row r="912" customFormat="1" ht="16" customHeight="1" x14ac:dyDescent="0.2"/>
    <row r="913" customFormat="1" ht="16" customHeight="1" x14ac:dyDescent="0.2"/>
    <row r="914" customFormat="1" ht="16" customHeight="1" x14ac:dyDescent="0.2"/>
    <row r="915" customFormat="1" ht="16" customHeight="1" x14ac:dyDescent="0.2"/>
    <row r="916" customFormat="1" ht="16" customHeight="1" x14ac:dyDescent="0.2"/>
    <row r="917" customFormat="1" ht="16" customHeight="1" x14ac:dyDescent="0.2"/>
    <row r="918" customFormat="1" ht="16" customHeight="1" x14ac:dyDescent="0.2"/>
    <row r="919" customFormat="1" ht="16" customHeight="1" x14ac:dyDescent="0.2"/>
    <row r="920" customFormat="1" ht="16" customHeight="1" x14ac:dyDescent="0.2"/>
    <row r="921" customFormat="1" ht="16" customHeight="1" x14ac:dyDescent="0.2"/>
    <row r="922" customFormat="1" ht="16" customHeight="1" x14ac:dyDescent="0.2"/>
    <row r="923" customFormat="1" ht="16" customHeight="1" x14ac:dyDescent="0.2"/>
    <row r="924" customFormat="1" ht="16" customHeight="1" x14ac:dyDescent="0.2"/>
    <row r="925" customFormat="1" ht="16" customHeight="1" x14ac:dyDescent="0.2"/>
    <row r="926" customFormat="1" ht="16" customHeight="1" x14ac:dyDescent="0.2"/>
    <row r="927" customFormat="1" ht="16" customHeight="1" x14ac:dyDescent="0.2"/>
    <row r="928" customFormat="1" ht="16" customHeight="1" x14ac:dyDescent="0.2"/>
    <row r="929" customFormat="1" ht="16" customHeight="1" x14ac:dyDescent="0.2"/>
    <row r="930" customFormat="1" ht="16" customHeight="1" x14ac:dyDescent="0.2"/>
    <row r="931" customFormat="1" ht="16" customHeight="1" x14ac:dyDescent="0.2"/>
    <row r="932" customFormat="1" ht="16" customHeight="1" x14ac:dyDescent="0.2"/>
    <row r="933" customFormat="1" ht="16" customHeight="1" x14ac:dyDescent="0.2"/>
    <row r="934" customFormat="1" ht="16" customHeight="1" x14ac:dyDescent="0.2"/>
    <row r="935" customFormat="1" ht="16" customHeight="1" x14ac:dyDescent="0.2"/>
    <row r="936" customFormat="1" ht="16" customHeight="1" x14ac:dyDescent="0.2"/>
    <row r="937" customFormat="1" ht="16" customHeight="1" x14ac:dyDescent="0.2"/>
    <row r="938" customFormat="1" ht="16" customHeight="1" x14ac:dyDescent="0.2"/>
    <row r="939" customFormat="1" ht="16" customHeight="1" x14ac:dyDescent="0.2"/>
    <row r="940" customFormat="1" ht="16" customHeight="1" x14ac:dyDescent="0.2"/>
    <row r="941" customFormat="1" ht="16" customHeight="1" x14ac:dyDescent="0.2"/>
    <row r="942" customFormat="1" ht="16" customHeight="1" x14ac:dyDescent="0.2"/>
    <row r="943" customFormat="1" ht="16" customHeight="1" x14ac:dyDescent="0.2"/>
    <row r="944" customFormat="1" ht="16" customHeight="1" x14ac:dyDescent="0.2"/>
    <row r="945" customFormat="1" ht="16" customHeight="1" x14ac:dyDescent="0.2"/>
    <row r="946" customFormat="1" ht="16" customHeight="1" x14ac:dyDescent="0.2"/>
    <row r="947" customFormat="1" ht="16" customHeight="1" x14ac:dyDescent="0.2"/>
    <row r="948" customFormat="1" ht="16" customHeight="1" x14ac:dyDescent="0.2"/>
    <row r="949" customFormat="1" ht="16" customHeight="1" x14ac:dyDescent="0.2"/>
    <row r="950" customFormat="1" ht="16" customHeight="1" x14ac:dyDescent="0.2"/>
    <row r="951" customFormat="1" ht="16" customHeight="1" x14ac:dyDescent="0.2"/>
    <row r="952" customFormat="1" ht="16" customHeight="1" x14ac:dyDescent="0.2"/>
    <row r="953" customFormat="1" ht="16" customHeight="1" x14ac:dyDescent="0.2"/>
    <row r="954" customFormat="1" ht="16" customHeight="1" x14ac:dyDescent="0.2"/>
    <row r="955" customFormat="1" ht="16" customHeight="1" x14ac:dyDescent="0.2"/>
    <row r="956" customFormat="1" ht="16" customHeight="1" x14ac:dyDescent="0.2"/>
    <row r="957" customFormat="1" ht="16" customHeight="1" x14ac:dyDescent="0.2"/>
    <row r="958" customFormat="1" ht="16" customHeight="1" x14ac:dyDescent="0.2"/>
    <row r="959" customFormat="1" ht="16" customHeight="1" x14ac:dyDescent="0.2"/>
    <row r="960" customFormat="1" ht="16" customHeight="1" x14ac:dyDescent="0.2"/>
    <row r="961" customFormat="1" ht="16" customHeight="1" x14ac:dyDescent="0.2"/>
    <row r="962" customFormat="1" ht="16" customHeight="1" x14ac:dyDescent="0.2"/>
    <row r="963" customFormat="1" ht="16" customHeight="1" x14ac:dyDescent="0.2"/>
    <row r="964" customFormat="1" ht="16" customHeight="1" x14ac:dyDescent="0.2"/>
    <row r="965" customFormat="1" ht="16" customHeight="1" x14ac:dyDescent="0.2"/>
    <row r="966" customFormat="1" ht="16" customHeight="1" x14ac:dyDescent="0.2"/>
    <row r="967" customFormat="1" ht="16" customHeight="1" x14ac:dyDescent="0.2"/>
    <row r="968" customFormat="1" ht="16" customHeight="1" x14ac:dyDescent="0.2"/>
    <row r="969" customFormat="1" ht="16" customHeight="1" x14ac:dyDescent="0.2"/>
    <row r="970" customFormat="1" ht="16" customHeight="1" x14ac:dyDescent="0.2"/>
    <row r="971" customFormat="1" ht="16" customHeight="1" x14ac:dyDescent="0.2"/>
    <row r="972" customFormat="1" ht="16" customHeight="1" x14ac:dyDescent="0.2"/>
    <row r="973" customFormat="1" ht="16" customHeight="1" x14ac:dyDescent="0.2"/>
    <row r="974" customFormat="1" ht="16" customHeight="1" x14ac:dyDescent="0.2"/>
    <row r="975" customFormat="1" ht="16" customHeight="1" x14ac:dyDescent="0.2"/>
    <row r="976" customFormat="1" ht="16" customHeight="1" x14ac:dyDescent="0.2"/>
    <row r="977" customFormat="1" ht="16" customHeight="1" x14ac:dyDescent="0.2"/>
    <row r="978" customFormat="1" ht="16" customHeight="1" x14ac:dyDescent="0.2"/>
    <row r="979" customFormat="1" ht="16" customHeight="1" x14ac:dyDescent="0.2"/>
    <row r="980" customFormat="1" ht="16" customHeight="1" x14ac:dyDescent="0.2"/>
    <row r="981" customFormat="1" ht="16" customHeight="1" x14ac:dyDescent="0.2"/>
    <row r="982" customFormat="1" ht="16" customHeight="1" x14ac:dyDescent="0.2"/>
    <row r="983" customFormat="1" ht="16" customHeight="1" x14ac:dyDescent="0.2"/>
    <row r="984" customFormat="1" ht="16" customHeight="1" x14ac:dyDescent="0.2"/>
    <row r="985" customFormat="1" ht="16" customHeight="1" x14ac:dyDescent="0.2"/>
    <row r="986" customFormat="1" ht="16" customHeight="1" x14ac:dyDescent="0.2"/>
    <row r="987" customFormat="1" ht="16" customHeight="1" x14ac:dyDescent="0.2"/>
    <row r="988" customFormat="1" ht="16" customHeight="1" x14ac:dyDescent="0.2"/>
    <row r="989" customFormat="1" ht="16" customHeight="1" x14ac:dyDescent="0.2"/>
    <row r="990" customFormat="1" ht="16" customHeight="1" x14ac:dyDescent="0.2"/>
    <row r="991" customFormat="1" ht="16" customHeight="1" x14ac:dyDescent="0.2"/>
    <row r="992" customFormat="1" ht="16" customHeight="1" x14ac:dyDescent="0.2"/>
    <row r="993" customFormat="1" ht="16" customHeight="1" x14ac:dyDescent="0.2"/>
    <row r="994" customFormat="1" ht="16" customHeight="1" x14ac:dyDescent="0.2"/>
    <row r="995" customFormat="1" ht="16" customHeight="1" x14ac:dyDescent="0.2"/>
    <row r="996" customFormat="1" ht="16" customHeight="1" x14ac:dyDescent="0.2"/>
    <row r="997" customFormat="1" ht="16" customHeight="1" x14ac:dyDescent="0.2"/>
    <row r="998" customFormat="1" ht="16" customHeight="1" x14ac:dyDescent="0.2"/>
    <row r="999" customFormat="1" ht="16" customHeight="1" x14ac:dyDescent="0.2"/>
    <row r="1000" customFormat="1" ht="16" customHeight="1" x14ac:dyDescent="0.2"/>
    <row r="1001" customFormat="1" ht="16" customHeight="1" x14ac:dyDescent="0.2"/>
    <row r="1002" customFormat="1" ht="16" customHeight="1" x14ac:dyDescent="0.2"/>
    <row r="1003" customFormat="1" ht="16" customHeight="1" x14ac:dyDescent="0.2"/>
    <row r="1004" customFormat="1" ht="16" customHeight="1" x14ac:dyDescent="0.2"/>
    <row r="1005" customFormat="1" ht="16" customHeight="1" x14ac:dyDescent="0.2"/>
    <row r="1006" customFormat="1" ht="16" customHeight="1" x14ac:dyDescent="0.2"/>
    <row r="1007" customFormat="1" ht="16" customHeight="1" x14ac:dyDescent="0.2"/>
    <row r="1008" customFormat="1" ht="16" customHeight="1" x14ac:dyDescent="0.2"/>
    <row r="1009" customFormat="1" ht="16" customHeight="1" x14ac:dyDescent="0.2"/>
    <row r="1010" customFormat="1" ht="16" customHeight="1" x14ac:dyDescent="0.2"/>
    <row r="1011" customFormat="1" ht="16" customHeight="1" x14ac:dyDescent="0.2"/>
    <row r="1012" customFormat="1" ht="16" customHeight="1" x14ac:dyDescent="0.2"/>
    <row r="1013" customFormat="1" ht="16" customHeight="1" x14ac:dyDescent="0.2"/>
    <row r="1014" customFormat="1" ht="16" customHeight="1" x14ac:dyDescent="0.2"/>
    <row r="1015" customFormat="1" ht="16" customHeight="1" x14ac:dyDescent="0.2"/>
    <row r="1016" customFormat="1" ht="16" customHeight="1" x14ac:dyDescent="0.2"/>
    <row r="1017" customFormat="1" ht="16" customHeight="1" x14ac:dyDescent="0.2"/>
    <row r="1018" customFormat="1" ht="16" customHeight="1" x14ac:dyDescent="0.2"/>
    <row r="1019" customFormat="1" ht="16" customHeight="1" x14ac:dyDescent="0.2"/>
    <row r="1020" customFormat="1" ht="16" customHeight="1" x14ac:dyDescent="0.2"/>
    <row r="1021" customFormat="1" ht="16" customHeight="1" x14ac:dyDescent="0.2"/>
    <row r="1022" customFormat="1" ht="16" customHeight="1" x14ac:dyDescent="0.2"/>
    <row r="1023" customFormat="1" ht="16" customHeight="1" x14ac:dyDescent="0.2"/>
    <row r="1024" customFormat="1" ht="16" customHeight="1" x14ac:dyDescent="0.2"/>
    <row r="1025" customFormat="1" ht="16" customHeight="1" x14ac:dyDescent="0.2"/>
    <row r="1026" customFormat="1" ht="16" customHeight="1" x14ac:dyDescent="0.2"/>
    <row r="1027" customFormat="1" ht="16" customHeight="1" x14ac:dyDescent="0.2"/>
    <row r="1028" customFormat="1" ht="16" customHeight="1" x14ac:dyDescent="0.2"/>
    <row r="1029" customFormat="1" ht="16" customHeight="1" x14ac:dyDescent="0.2"/>
    <row r="1030" customFormat="1" ht="16" customHeight="1" x14ac:dyDescent="0.2"/>
    <row r="1031" customFormat="1" ht="16" customHeight="1" x14ac:dyDescent="0.2"/>
    <row r="1032" customFormat="1" ht="16" customHeight="1" x14ac:dyDescent="0.2"/>
    <row r="1033" customFormat="1" ht="16" customHeight="1" x14ac:dyDescent="0.2"/>
    <row r="1034" customFormat="1" ht="16" customHeight="1" x14ac:dyDescent="0.2"/>
    <row r="1035" customFormat="1" ht="16" customHeight="1" x14ac:dyDescent="0.2"/>
    <row r="1036" customFormat="1" ht="16" customHeight="1" x14ac:dyDescent="0.2"/>
    <row r="1037" customFormat="1" ht="16" customHeight="1" x14ac:dyDescent="0.2"/>
    <row r="1038" customFormat="1" ht="16" customHeight="1" x14ac:dyDescent="0.2"/>
    <row r="1039" customFormat="1" ht="16" customHeight="1" x14ac:dyDescent="0.2"/>
    <row r="1040" customFormat="1" ht="16" customHeight="1" x14ac:dyDescent="0.2"/>
    <row r="1041" customFormat="1" ht="16" customHeight="1" x14ac:dyDescent="0.2"/>
    <row r="1042" customFormat="1" ht="16" customHeight="1" x14ac:dyDescent="0.2"/>
    <row r="1043" customFormat="1" ht="16" customHeight="1" x14ac:dyDescent="0.2"/>
    <row r="1044" customFormat="1" ht="16" customHeight="1" x14ac:dyDescent="0.2"/>
    <row r="1045" customFormat="1" ht="16" customHeight="1" x14ac:dyDescent="0.2"/>
    <row r="1046" customFormat="1" ht="16" customHeight="1" x14ac:dyDescent="0.2"/>
    <row r="1047" customFormat="1" ht="16" customHeight="1" x14ac:dyDescent="0.2"/>
    <row r="1048" customFormat="1" ht="16" customHeight="1" x14ac:dyDescent="0.2"/>
    <row r="1049" customFormat="1" ht="16" customHeight="1" x14ac:dyDescent="0.2"/>
    <row r="1050" customFormat="1" ht="16" customHeight="1" x14ac:dyDescent="0.2"/>
    <row r="1051" customFormat="1" ht="16" customHeight="1" x14ac:dyDescent="0.2"/>
    <row r="1052" customFormat="1" ht="16" customHeight="1" x14ac:dyDescent="0.2"/>
    <row r="1053" customFormat="1" ht="16" customHeight="1" x14ac:dyDescent="0.2"/>
    <row r="1054" customFormat="1" ht="16" customHeight="1" x14ac:dyDescent="0.2"/>
    <row r="1055" customFormat="1" ht="16" customHeight="1" x14ac:dyDescent="0.2"/>
    <row r="1056" customFormat="1" ht="16" customHeight="1" x14ac:dyDescent="0.2"/>
    <row r="1057" customFormat="1" ht="16" customHeight="1" x14ac:dyDescent="0.2"/>
    <row r="1058" customFormat="1" ht="16" customHeight="1" x14ac:dyDescent="0.2"/>
    <row r="1059" customFormat="1" ht="16" customHeight="1" x14ac:dyDescent="0.2"/>
    <row r="1060" customFormat="1" ht="16" customHeight="1" x14ac:dyDescent="0.2"/>
    <row r="1061" customFormat="1" ht="16" customHeight="1" x14ac:dyDescent="0.2"/>
    <row r="1062" customFormat="1" ht="16" customHeight="1" x14ac:dyDescent="0.2"/>
    <row r="1063" customFormat="1" ht="16" customHeight="1" x14ac:dyDescent="0.2"/>
    <row r="1064" customFormat="1" ht="16" customHeight="1" x14ac:dyDescent="0.2"/>
    <row r="1065" customFormat="1" ht="16" customHeight="1" x14ac:dyDescent="0.2"/>
    <row r="1066" customFormat="1" ht="16" customHeight="1" x14ac:dyDescent="0.2"/>
    <row r="1067" customFormat="1" ht="16" customHeight="1" x14ac:dyDescent="0.2"/>
    <row r="1068" customFormat="1" ht="16" customHeight="1" x14ac:dyDescent="0.2"/>
    <row r="1069" customFormat="1" ht="16" customHeight="1" x14ac:dyDescent="0.2"/>
    <row r="1070" customFormat="1" ht="16" customHeight="1" x14ac:dyDescent="0.2"/>
    <row r="1071" customFormat="1" ht="16" customHeight="1" x14ac:dyDescent="0.2"/>
    <row r="1072" customFormat="1" ht="16" customHeight="1" x14ac:dyDescent="0.2"/>
    <row r="1073" customFormat="1" ht="16" customHeight="1" x14ac:dyDescent="0.2"/>
    <row r="1074" customFormat="1" ht="16" customHeight="1" x14ac:dyDescent="0.2"/>
    <row r="1075" customFormat="1" ht="16" customHeight="1" x14ac:dyDescent="0.2"/>
    <row r="1076" customFormat="1" ht="16" customHeight="1" x14ac:dyDescent="0.2"/>
    <row r="1077" customFormat="1" ht="16" customHeight="1" x14ac:dyDescent="0.2"/>
    <row r="1078" customFormat="1" ht="16" customHeight="1" x14ac:dyDescent="0.2"/>
    <row r="1079" customFormat="1" ht="16" customHeight="1" x14ac:dyDescent="0.2"/>
    <row r="1080" customFormat="1" ht="16" customHeight="1" x14ac:dyDescent="0.2"/>
    <row r="1081" customFormat="1" ht="16" customHeight="1" x14ac:dyDescent="0.2"/>
    <row r="1082" customFormat="1" ht="16" customHeight="1" x14ac:dyDescent="0.2"/>
    <row r="1083" customFormat="1" ht="16" customHeight="1" x14ac:dyDescent="0.2"/>
    <row r="1084" customFormat="1" ht="16" customHeight="1" x14ac:dyDescent="0.2"/>
    <row r="1085" customFormat="1" ht="16" customHeight="1" x14ac:dyDescent="0.2"/>
    <row r="1086" customFormat="1" ht="16" customHeight="1" x14ac:dyDescent="0.2"/>
    <row r="1087" customFormat="1" ht="16" customHeight="1" x14ac:dyDescent="0.2"/>
    <row r="1088" customFormat="1" ht="16" customHeight="1" x14ac:dyDescent="0.2"/>
    <row r="1089" customFormat="1" ht="16" customHeight="1" x14ac:dyDescent="0.2"/>
    <row r="1090" customFormat="1" ht="16" customHeight="1" x14ac:dyDescent="0.2"/>
    <row r="1091" customFormat="1" ht="16" customHeight="1" x14ac:dyDescent="0.2"/>
    <row r="1092" customFormat="1" ht="16" customHeight="1" x14ac:dyDescent="0.2"/>
    <row r="1093" customFormat="1" ht="16" customHeight="1" x14ac:dyDescent="0.2"/>
    <row r="1094" customFormat="1" ht="16" customHeight="1" x14ac:dyDescent="0.2"/>
    <row r="1095" customFormat="1" ht="16" customHeight="1" x14ac:dyDescent="0.2"/>
    <row r="1096" customFormat="1" ht="16" customHeight="1" x14ac:dyDescent="0.2"/>
    <row r="1097" customFormat="1" ht="16" customHeight="1" x14ac:dyDescent="0.2"/>
    <row r="1098" customFormat="1" ht="16" customHeight="1" x14ac:dyDescent="0.2"/>
    <row r="1099" customFormat="1" ht="16" customHeight="1" x14ac:dyDescent="0.2"/>
    <row r="1100" customFormat="1" ht="16" customHeight="1" x14ac:dyDescent="0.2"/>
    <row r="1101" customFormat="1" ht="16" customHeight="1" x14ac:dyDescent="0.2"/>
    <row r="1102" customFormat="1" ht="16" customHeight="1" x14ac:dyDescent="0.2"/>
    <row r="1103" customFormat="1" ht="16" customHeight="1" x14ac:dyDescent="0.2"/>
    <row r="1104" customFormat="1" ht="16" customHeight="1" x14ac:dyDescent="0.2"/>
    <row r="1105" customFormat="1" ht="16" customHeight="1" x14ac:dyDescent="0.2"/>
    <row r="1106" customFormat="1" ht="16" customHeight="1" x14ac:dyDescent="0.2"/>
    <row r="1107" customFormat="1" ht="16" customHeight="1" x14ac:dyDescent="0.2"/>
    <row r="1108" customFormat="1" ht="16" customHeight="1" x14ac:dyDescent="0.2"/>
    <row r="1109" customFormat="1" ht="16" customHeight="1" x14ac:dyDescent="0.2"/>
    <row r="1110" customFormat="1" ht="16" customHeight="1" x14ac:dyDescent="0.2"/>
    <row r="1111" customFormat="1" ht="16" customHeight="1" x14ac:dyDescent="0.2"/>
    <row r="1112" customFormat="1" ht="16" customHeight="1" x14ac:dyDescent="0.2"/>
    <row r="1113" customFormat="1" ht="16" customHeight="1" x14ac:dyDescent="0.2"/>
    <row r="1114" customFormat="1" ht="16" customHeight="1" x14ac:dyDescent="0.2"/>
    <row r="1115" customFormat="1" ht="16" customHeight="1" x14ac:dyDescent="0.2"/>
    <row r="1116" customFormat="1" ht="16" customHeight="1" x14ac:dyDescent="0.2"/>
    <row r="1117" customFormat="1" ht="16" customHeight="1" x14ac:dyDescent="0.2"/>
    <row r="1118" customFormat="1" ht="16" customHeight="1" x14ac:dyDescent="0.2"/>
    <row r="1119" customFormat="1" ht="16" customHeight="1" x14ac:dyDescent="0.2"/>
    <row r="1120" customFormat="1" ht="16" customHeight="1" x14ac:dyDescent="0.2"/>
    <row r="1121" customFormat="1" ht="16" customHeight="1" x14ac:dyDescent="0.2"/>
    <row r="1122" customFormat="1" ht="16" customHeight="1" x14ac:dyDescent="0.2"/>
    <row r="1123" customFormat="1" ht="16" customHeight="1" x14ac:dyDescent="0.2"/>
    <row r="1124" customFormat="1" ht="16" customHeight="1" x14ac:dyDescent="0.2"/>
    <row r="1125" customFormat="1" ht="16" customHeight="1" x14ac:dyDescent="0.2"/>
    <row r="1126" customFormat="1" ht="16" customHeight="1" x14ac:dyDescent="0.2"/>
    <row r="1127" customFormat="1" ht="16" customHeight="1" x14ac:dyDescent="0.2"/>
    <row r="1128" customFormat="1" ht="16" customHeight="1" x14ac:dyDescent="0.2"/>
    <row r="1129" customFormat="1" ht="16" customHeight="1" x14ac:dyDescent="0.2"/>
    <row r="1130" customFormat="1" ht="16" customHeight="1" x14ac:dyDescent="0.2"/>
    <row r="1131" customFormat="1" ht="16" customHeight="1" x14ac:dyDescent="0.2"/>
    <row r="1132" customFormat="1" ht="16" customHeight="1" x14ac:dyDescent="0.2"/>
    <row r="1133" customFormat="1" ht="16" customHeight="1" x14ac:dyDescent="0.2"/>
    <row r="1134" customFormat="1" ht="16" customHeight="1" x14ac:dyDescent="0.2"/>
    <row r="1135" customFormat="1" ht="16" customHeight="1" x14ac:dyDescent="0.2"/>
    <row r="1136" customFormat="1" ht="16" customHeight="1" x14ac:dyDescent="0.2"/>
    <row r="1137" customFormat="1" ht="16" customHeight="1" x14ac:dyDescent="0.2"/>
    <row r="1138" customFormat="1" ht="16" customHeight="1" x14ac:dyDescent="0.2"/>
    <row r="1139" customFormat="1" ht="16" customHeight="1" x14ac:dyDescent="0.2"/>
    <row r="1140" customFormat="1" ht="16" customHeight="1" x14ac:dyDescent="0.2"/>
    <row r="1141" customFormat="1" ht="16" customHeight="1" x14ac:dyDescent="0.2"/>
    <row r="1142" customFormat="1" ht="16" customHeight="1" x14ac:dyDescent="0.2"/>
    <row r="1143" customFormat="1" ht="16" customHeight="1" x14ac:dyDescent="0.2"/>
    <row r="1144" customFormat="1" ht="16" customHeight="1" x14ac:dyDescent="0.2"/>
    <row r="1145" customFormat="1" ht="16" customHeight="1" x14ac:dyDescent="0.2"/>
    <row r="1146" customFormat="1" ht="16" customHeight="1" x14ac:dyDescent="0.2"/>
    <row r="1147" customFormat="1" ht="16" customHeight="1" x14ac:dyDescent="0.2"/>
    <row r="1148" customFormat="1" ht="16" customHeight="1" x14ac:dyDescent="0.2"/>
    <row r="1149" customFormat="1" ht="16" customHeight="1" x14ac:dyDescent="0.2"/>
    <row r="1150" customFormat="1" ht="16" customHeight="1" x14ac:dyDescent="0.2"/>
    <row r="1151" customFormat="1" ht="16" customHeight="1" x14ac:dyDescent="0.2"/>
    <row r="1152" customFormat="1" ht="16" customHeight="1" x14ac:dyDescent="0.2"/>
    <row r="1153" customFormat="1" ht="16" customHeight="1" x14ac:dyDescent="0.2"/>
    <row r="1154" customFormat="1" ht="16" customHeight="1" x14ac:dyDescent="0.2"/>
    <row r="1155" customFormat="1" ht="16" customHeight="1" x14ac:dyDescent="0.2"/>
    <row r="1156" customFormat="1" ht="16" customHeight="1" x14ac:dyDescent="0.2"/>
    <row r="1157" customFormat="1" ht="16" customHeight="1" x14ac:dyDescent="0.2"/>
    <row r="1158" customFormat="1" ht="16" customHeight="1" x14ac:dyDescent="0.2"/>
    <row r="1159" customFormat="1" ht="16" customHeight="1" x14ac:dyDescent="0.2"/>
    <row r="1160" customFormat="1" ht="16" customHeight="1" x14ac:dyDescent="0.2"/>
    <row r="1161" customFormat="1" ht="16" customHeight="1" x14ac:dyDescent="0.2"/>
    <row r="1162" customFormat="1" ht="16" customHeight="1" x14ac:dyDescent="0.2"/>
    <row r="1163" customFormat="1" ht="16" customHeight="1" x14ac:dyDescent="0.2"/>
    <row r="1164" customFormat="1" ht="16" customHeight="1" x14ac:dyDescent="0.2"/>
    <row r="1165" customFormat="1" ht="16" customHeight="1" x14ac:dyDescent="0.2"/>
    <row r="1166" customFormat="1" ht="16" customHeight="1" x14ac:dyDescent="0.2"/>
    <row r="1167" customFormat="1" ht="16" customHeight="1" x14ac:dyDescent="0.2"/>
    <row r="1168" customFormat="1" ht="16" customHeight="1" x14ac:dyDescent="0.2"/>
    <row r="1169" customFormat="1" ht="16" customHeight="1" x14ac:dyDescent="0.2"/>
    <row r="1170" customFormat="1" ht="16" customHeight="1" x14ac:dyDescent="0.2"/>
    <row r="1171" customFormat="1" ht="16" customHeight="1" x14ac:dyDescent="0.2"/>
    <row r="1172" customFormat="1" ht="16" customHeight="1" x14ac:dyDescent="0.2"/>
    <row r="1173" customFormat="1" ht="16" customHeight="1" x14ac:dyDescent="0.2"/>
    <row r="1174" customFormat="1" ht="16" customHeight="1" x14ac:dyDescent="0.2"/>
    <row r="1175" customFormat="1" ht="16" customHeight="1" x14ac:dyDescent="0.2"/>
    <row r="1176" customFormat="1" ht="16" customHeight="1" x14ac:dyDescent="0.2"/>
    <row r="1177" customFormat="1" ht="16" customHeight="1" x14ac:dyDescent="0.2"/>
    <row r="1178" customFormat="1" ht="16" customHeight="1" x14ac:dyDescent="0.2"/>
    <row r="1179" customFormat="1" ht="16" customHeight="1" x14ac:dyDescent="0.2"/>
    <row r="1180" customFormat="1" ht="16" customHeight="1" x14ac:dyDescent="0.2"/>
    <row r="1181" customFormat="1" ht="16" customHeight="1" x14ac:dyDescent="0.2"/>
    <row r="1182" customFormat="1" ht="16" customHeight="1" x14ac:dyDescent="0.2"/>
    <row r="1183" customFormat="1" ht="16" customHeight="1" x14ac:dyDescent="0.2"/>
    <row r="1184" customFormat="1" ht="16" customHeight="1" x14ac:dyDescent="0.2"/>
    <row r="1185" customFormat="1" ht="16" customHeight="1" x14ac:dyDescent="0.2"/>
    <row r="1186" customFormat="1" ht="16" customHeight="1" x14ac:dyDescent="0.2"/>
    <row r="1187" customFormat="1" ht="16" customHeight="1" x14ac:dyDescent="0.2"/>
    <row r="1188" customFormat="1" ht="16" customHeight="1" x14ac:dyDescent="0.2"/>
    <row r="1189" customFormat="1" ht="16" customHeight="1" x14ac:dyDescent="0.2"/>
    <row r="1190" customFormat="1" ht="16" customHeight="1" x14ac:dyDescent="0.2"/>
    <row r="1191" customFormat="1" ht="16" customHeight="1" x14ac:dyDescent="0.2"/>
    <row r="1192" customFormat="1" ht="16" customHeight="1" x14ac:dyDescent="0.2"/>
    <row r="1193" customFormat="1" ht="16" customHeight="1" x14ac:dyDescent="0.2"/>
    <row r="1194" customFormat="1" ht="16" customHeight="1" x14ac:dyDescent="0.2"/>
    <row r="1195" customFormat="1" ht="16" customHeight="1" x14ac:dyDescent="0.2"/>
    <row r="1196" customFormat="1" ht="16" customHeight="1" x14ac:dyDescent="0.2"/>
    <row r="1197" customFormat="1" ht="16" customHeight="1" x14ac:dyDescent="0.2"/>
    <row r="1198" customFormat="1" ht="16" customHeight="1" x14ac:dyDescent="0.2"/>
    <row r="1199" customFormat="1" ht="16" customHeight="1" x14ac:dyDescent="0.2"/>
    <row r="1200" customFormat="1" ht="16" customHeight="1" x14ac:dyDescent="0.2"/>
    <row r="1201" customFormat="1" ht="16" customHeight="1" x14ac:dyDescent="0.2"/>
    <row r="1202" customFormat="1" ht="16" customHeight="1" x14ac:dyDescent="0.2"/>
    <row r="1203" customFormat="1" ht="16" customHeight="1" x14ac:dyDescent="0.2"/>
    <row r="1204" customFormat="1" ht="16" customHeight="1" x14ac:dyDescent="0.2"/>
    <row r="1205" customFormat="1" ht="16" customHeight="1" x14ac:dyDescent="0.2"/>
    <row r="1206" customFormat="1" ht="16" customHeight="1" x14ac:dyDescent="0.2"/>
    <row r="1207" customFormat="1" ht="16" customHeight="1" x14ac:dyDescent="0.2"/>
    <row r="1208" customFormat="1" ht="16" customHeight="1" x14ac:dyDescent="0.2"/>
    <row r="1209" customFormat="1" ht="16" customHeight="1" x14ac:dyDescent="0.2"/>
    <row r="1210" customFormat="1" ht="16" customHeight="1" x14ac:dyDescent="0.2"/>
    <row r="1211" customFormat="1" ht="16" customHeight="1" x14ac:dyDescent="0.2"/>
    <row r="1212" customFormat="1" ht="16" customHeight="1" x14ac:dyDescent="0.2"/>
    <row r="1213" customFormat="1" ht="16" customHeight="1" x14ac:dyDescent="0.2"/>
    <row r="1214" customFormat="1" ht="16" customHeight="1" x14ac:dyDescent="0.2"/>
    <row r="1215" customFormat="1" ht="16" customHeight="1" x14ac:dyDescent="0.2"/>
    <row r="1216" customFormat="1" ht="16" customHeight="1" x14ac:dyDescent="0.2"/>
    <row r="1217" customFormat="1" ht="16" customHeight="1" x14ac:dyDescent="0.2"/>
    <row r="1218" customFormat="1" ht="16" customHeight="1" x14ac:dyDescent="0.2"/>
    <row r="1219" customFormat="1" ht="16" customHeight="1" x14ac:dyDescent="0.2"/>
    <row r="1220" customFormat="1" ht="16" customHeight="1" x14ac:dyDescent="0.2"/>
    <row r="1221" customFormat="1" ht="16" customHeight="1" x14ac:dyDescent="0.2"/>
    <row r="1222" customFormat="1" ht="16" customHeight="1" x14ac:dyDescent="0.2"/>
    <row r="1223" customFormat="1" ht="16" customHeight="1" x14ac:dyDescent="0.2"/>
    <row r="1224" customFormat="1" ht="16" customHeight="1" x14ac:dyDescent="0.2"/>
    <row r="1225" customFormat="1" ht="16" customHeight="1" x14ac:dyDescent="0.2"/>
    <row r="1226" customFormat="1" ht="16" customHeight="1" x14ac:dyDescent="0.2"/>
    <row r="1227" customFormat="1" ht="16" customHeight="1" x14ac:dyDescent="0.2"/>
    <row r="1228" customFormat="1" ht="16" customHeight="1" x14ac:dyDescent="0.2"/>
    <row r="1229" customFormat="1" ht="16" customHeight="1" x14ac:dyDescent="0.2"/>
    <row r="1230" customFormat="1" ht="16" customHeight="1" x14ac:dyDescent="0.2"/>
    <row r="1231" customFormat="1" ht="16" customHeight="1" x14ac:dyDescent="0.2"/>
    <row r="1232" customFormat="1" ht="16" customHeight="1" x14ac:dyDescent="0.2"/>
    <row r="1233" customFormat="1" ht="16" customHeight="1" x14ac:dyDescent="0.2"/>
    <row r="1234" customFormat="1" ht="16" customHeight="1" x14ac:dyDescent="0.2"/>
    <row r="1235" customFormat="1" ht="16" customHeight="1" x14ac:dyDescent="0.2"/>
    <row r="1236" customFormat="1" ht="16" customHeight="1" x14ac:dyDescent="0.2"/>
    <row r="1237" customFormat="1" ht="16" customHeight="1" x14ac:dyDescent="0.2"/>
    <row r="1238" customFormat="1" ht="16" customHeight="1" x14ac:dyDescent="0.2"/>
    <row r="1239" customFormat="1" ht="16" customHeight="1" x14ac:dyDescent="0.2"/>
    <row r="1240" customFormat="1" ht="16" customHeight="1" x14ac:dyDescent="0.2"/>
    <row r="1241" customFormat="1" ht="16" customHeight="1" x14ac:dyDescent="0.2"/>
    <row r="1242" customFormat="1" ht="16" customHeight="1" x14ac:dyDescent="0.2"/>
    <row r="1243" customFormat="1" ht="16" customHeight="1" x14ac:dyDescent="0.2"/>
    <row r="1244" customFormat="1" ht="16" customHeight="1" x14ac:dyDescent="0.2"/>
    <row r="1245" customFormat="1" ht="16" customHeight="1" x14ac:dyDescent="0.2"/>
    <row r="1246" customFormat="1" ht="16" customHeight="1" x14ac:dyDescent="0.2"/>
    <row r="1247" customFormat="1" ht="16" customHeight="1" x14ac:dyDescent="0.2"/>
    <row r="1248" customFormat="1" ht="16" customHeight="1" x14ac:dyDescent="0.2"/>
    <row r="1249" customFormat="1" ht="16" customHeight="1" x14ac:dyDescent="0.2"/>
    <row r="1250" customFormat="1" ht="16" customHeight="1" x14ac:dyDescent="0.2"/>
    <row r="1251" customFormat="1" ht="16" customHeight="1" x14ac:dyDescent="0.2"/>
    <row r="1252" customFormat="1" ht="16" customHeight="1" x14ac:dyDescent="0.2"/>
    <row r="1253" customFormat="1" ht="16" customHeight="1" x14ac:dyDescent="0.2"/>
    <row r="1254" customFormat="1" ht="16" customHeight="1" x14ac:dyDescent="0.2"/>
    <row r="1255" customFormat="1" ht="16" customHeight="1" x14ac:dyDescent="0.2"/>
    <row r="1256" customFormat="1" ht="16" customHeight="1" x14ac:dyDescent="0.2"/>
    <row r="1257" customFormat="1" ht="16" customHeight="1" x14ac:dyDescent="0.2"/>
    <row r="1258" customFormat="1" ht="16" customHeight="1" x14ac:dyDescent="0.2"/>
    <row r="1259" customFormat="1" ht="16" customHeight="1" x14ac:dyDescent="0.2"/>
    <row r="1260" customFormat="1" ht="16" customHeight="1" x14ac:dyDescent="0.2"/>
    <row r="1261" customFormat="1" ht="16" customHeight="1" x14ac:dyDescent="0.2"/>
    <row r="1262" customFormat="1" ht="16" customHeight="1" x14ac:dyDescent="0.2"/>
    <row r="1263" customFormat="1" ht="16" customHeight="1" x14ac:dyDescent="0.2"/>
    <row r="1264" customFormat="1" ht="16" customHeight="1" x14ac:dyDescent="0.2"/>
    <row r="1265" customFormat="1" ht="16" customHeight="1" x14ac:dyDescent="0.2"/>
    <row r="1266" customFormat="1" ht="16" customHeight="1" x14ac:dyDescent="0.2"/>
    <row r="1267" customFormat="1" ht="16" customHeight="1" x14ac:dyDescent="0.2"/>
    <row r="1268" customFormat="1" ht="16" customHeight="1" x14ac:dyDescent="0.2"/>
    <row r="1269" customFormat="1" ht="16" customHeight="1" x14ac:dyDescent="0.2"/>
    <row r="1270" customFormat="1" ht="16" customHeight="1" x14ac:dyDescent="0.2"/>
    <row r="1271" customFormat="1" ht="16" customHeight="1" x14ac:dyDescent="0.2"/>
    <row r="1272" customFormat="1" ht="16" customHeight="1" x14ac:dyDescent="0.2"/>
    <row r="1273" customFormat="1" ht="16" customHeight="1" x14ac:dyDescent="0.2"/>
    <row r="1274" customFormat="1" ht="16" customHeight="1" x14ac:dyDescent="0.2"/>
    <row r="1275" customFormat="1" ht="16" customHeight="1" x14ac:dyDescent="0.2"/>
    <row r="1276" customFormat="1" ht="16" customHeight="1" x14ac:dyDescent="0.2"/>
    <row r="1277" customFormat="1" ht="16" customHeight="1" x14ac:dyDescent="0.2"/>
    <row r="1278" customFormat="1" ht="16" customHeight="1" x14ac:dyDescent="0.2"/>
    <row r="1279" customFormat="1" ht="16" customHeight="1" x14ac:dyDescent="0.2"/>
    <row r="1280" customFormat="1" ht="16" customHeight="1" x14ac:dyDescent="0.2"/>
    <row r="1281" customFormat="1" ht="16" customHeight="1" x14ac:dyDescent="0.2"/>
    <row r="1282" customFormat="1" ht="16" customHeight="1" x14ac:dyDescent="0.2"/>
    <row r="1283" customFormat="1" ht="16" customHeight="1" x14ac:dyDescent="0.2"/>
    <row r="1284" customFormat="1" ht="16" customHeight="1" x14ac:dyDescent="0.2"/>
    <row r="1285" customFormat="1" ht="16" customHeight="1" x14ac:dyDescent="0.2"/>
    <row r="1286" customFormat="1" ht="16" customHeight="1" x14ac:dyDescent="0.2"/>
    <row r="1287" customFormat="1" ht="16" customHeight="1" x14ac:dyDescent="0.2"/>
    <row r="1288" customFormat="1" ht="16" customHeight="1" x14ac:dyDescent="0.2"/>
    <row r="1289" customFormat="1" ht="16" customHeight="1" x14ac:dyDescent="0.2"/>
    <row r="1290" customFormat="1" ht="16" customHeight="1" x14ac:dyDescent="0.2"/>
    <row r="1291" customFormat="1" ht="16" customHeight="1" x14ac:dyDescent="0.2"/>
    <row r="1292" customFormat="1" ht="16" customHeight="1" x14ac:dyDescent="0.2"/>
    <row r="1293" customFormat="1" ht="16" customHeight="1" x14ac:dyDescent="0.2"/>
    <row r="1294" customFormat="1" ht="16" customHeight="1" x14ac:dyDescent="0.2"/>
    <row r="1295" customFormat="1" ht="16" customHeight="1" x14ac:dyDescent="0.2"/>
    <row r="1296" customFormat="1" ht="16" customHeight="1" x14ac:dyDescent="0.2"/>
    <row r="1297" customFormat="1" ht="16" customHeight="1" x14ac:dyDescent="0.2"/>
    <row r="1298" customFormat="1" ht="16" customHeight="1" x14ac:dyDescent="0.2"/>
    <row r="1299" customFormat="1" ht="16" customHeight="1" x14ac:dyDescent="0.2"/>
    <row r="1300" customFormat="1" ht="16" customHeight="1" x14ac:dyDescent="0.2"/>
    <row r="1301" customFormat="1" ht="16" customHeight="1" x14ac:dyDescent="0.2"/>
    <row r="1302" customFormat="1" ht="16" customHeight="1" x14ac:dyDescent="0.2"/>
    <row r="1303" customFormat="1" ht="16" customHeight="1" x14ac:dyDescent="0.2"/>
    <row r="1304" customFormat="1" ht="16" customHeight="1" x14ac:dyDescent="0.2"/>
    <row r="1305" customFormat="1" ht="16" customHeight="1" x14ac:dyDescent="0.2"/>
    <row r="1306" customFormat="1" ht="16" customHeight="1" x14ac:dyDescent="0.2"/>
    <row r="1307" customFormat="1" ht="16" customHeight="1" x14ac:dyDescent="0.2"/>
    <row r="1308" customFormat="1" ht="16" customHeight="1" x14ac:dyDescent="0.2"/>
    <row r="1309" customFormat="1" ht="16" customHeight="1" x14ac:dyDescent="0.2"/>
    <row r="1310" customFormat="1" ht="16" customHeight="1" x14ac:dyDescent="0.2"/>
    <row r="1311" customFormat="1" ht="16" customHeight="1" x14ac:dyDescent="0.2"/>
    <row r="1312" customFormat="1" ht="16" customHeight="1" x14ac:dyDescent="0.2"/>
    <row r="1313" customFormat="1" ht="16" customHeight="1" x14ac:dyDescent="0.2"/>
    <row r="1314" customFormat="1" ht="16" customHeight="1" x14ac:dyDescent="0.2"/>
    <row r="1315" customFormat="1" ht="16" customHeight="1" x14ac:dyDescent="0.2"/>
    <row r="1316" customFormat="1" ht="16" customHeight="1" x14ac:dyDescent="0.2"/>
    <row r="1317" customFormat="1" ht="16" customHeight="1" x14ac:dyDescent="0.2"/>
    <row r="1318" customFormat="1" ht="16" customHeight="1" x14ac:dyDescent="0.2"/>
    <row r="1319" customFormat="1" ht="16" customHeight="1" x14ac:dyDescent="0.2"/>
    <row r="1320" customFormat="1" ht="16" customHeight="1" x14ac:dyDescent="0.2"/>
    <row r="1321" customFormat="1" ht="16" customHeight="1" x14ac:dyDescent="0.2"/>
    <row r="1322" customFormat="1" ht="16" customHeight="1" x14ac:dyDescent="0.2"/>
    <row r="1323" customFormat="1" ht="16" customHeight="1" x14ac:dyDescent="0.2"/>
    <row r="1324" customFormat="1" ht="16" customHeight="1" x14ac:dyDescent="0.2"/>
    <row r="1325" customFormat="1" ht="16" customHeight="1" x14ac:dyDescent="0.2"/>
    <row r="1326" customFormat="1" ht="16" customHeight="1" x14ac:dyDescent="0.2"/>
    <row r="1327" customFormat="1" ht="16" customHeight="1" x14ac:dyDescent="0.2"/>
    <row r="1328" customFormat="1" ht="16" customHeight="1" x14ac:dyDescent="0.2"/>
    <row r="1329" customFormat="1" ht="16" customHeight="1" x14ac:dyDescent="0.2"/>
    <row r="1330" customFormat="1" ht="16" customHeight="1" x14ac:dyDescent="0.2"/>
    <row r="1331" customFormat="1" ht="16" customHeight="1" x14ac:dyDescent="0.2"/>
    <row r="1332" customFormat="1" ht="16" customHeight="1" x14ac:dyDescent="0.2"/>
    <row r="1333" customFormat="1" ht="16" customHeight="1" x14ac:dyDescent="0.2"/>
    <row r="1334" customFormat="1" ht="16" customHeight="1" x14ac:dyDescent="0.2"/>
    <row r="1335" customFormat="1" ht="16" customHeight="1" x14ac:dyDescent="0.2"/>
    <row r="1336" customFormat="1" ht="16" customHeight="1" x14ac:dyDescent="0.2"/>
    <row r="1337" customFormat="1" ht="16" customHeight="1" x14ac:dyDescent="0.2"/>
    <row r="1338" customFormat="1" ht="16" customHeight="1" x14ac:dyDescent="0.2"/>
    <row r="1339" customFormat="1" ht="16" customHeight="1" x14ac:dyDescent="0.2"/>
    <row r="1340" customFormat="1" ht="16" customHeight="1" x14ac:dyDescent="0.2"/>
    <row r="1341" customFormat="1" ht="16" customHeight="1" x14ac:dyDescent="0.2"/>
    <row r="1342" customFormat="1" ht="16" customHeight="1" x14ac:dyDescent="0.2"/>
    <row r="1343" customFormat="1" ht="16" customHeight="1" x14ac:dyDescent="0.2"/>
    <row r="1344" customFormat="1" ht="16" customHeight="1" x14ac:dyDescent="0.2"/>
    <row r="1345" customFormat="1" ht="16" customHeight="1" x14ac:dyDescent="0.2"/>
    <row r="1346" customFormat="1" ht="16" customHeight="1" x14ac:dyDescent="0.2"/>
    <row r="1347" customFormat="1" ht="16" customHeight="1" x14ac:dyDescent="0.2"/>
    <row r="1348" customFormat="1" ht="16" customHeight="1" x14ac:dyDescent="0.2"/>
    <row r="1349" customFormat="1" ht="16" customHeight="1" x14ac:dyDescent="0.2"/>
    <row r="1350" customFormat="1" ht="16" customHeight="1" x14ac:dyDescent="0.2"/>
    <row r="1351" customFormat="1" ht="16" customHeight="1" x14ac:dyDescent="0.2"/>
    <row r="1352" customFormat="1" ht="16" customHeight="1" x14ac:dyDescent="0.2"/>
    <row r="1353" customFormat="1" ht="16" customHeight="1" x14ac:dyDescent="0.2"/>
    <row r="1354" customFormat="1" ht="16" customHeight="1" x14ac:dyDescent="0.2"/>
    <row r="1355" customFormat="1" ht="16" customHeight="1" x14ac:dyDescent="0.2"/>
    <row r="1356" customFormat="1" ht="16" customHeight="1" x14ac:dyDescent="0.2"/>
    <row r="1357" customFormat="1" ht="16" customHeight="1" x14ac:dyDescent="0.2"/>
    <row r="1358" customFormat="1" ht="16" customHeight="1" x14ac:dyDescent="0.2"/>
    <row r="1359" customFormat="1" ht="16" customHeight="1" x14ac:dyDescent="0.2"/>
    <row r="1360" customFormat="1" ht="16" customHeight="1" x14ac:dyDescent="0.2"/>
    <row r="1361" customFormat="1" ht="16" customHeight="1" x14ac:dyDescent="0.2"/>
    <row r="1362" customFormat="1" ht="16" customHeight="1" x14ac:dyDescent="0.2"/>
    <row r="1363" customFormat="1" ht="16" customHeight="1" x14ac:dyDescent="0.2"/>
    <row r="1364" customFormat="1" ht="16" customHeight="1" x14ac:dyDescent="0.2"/>
    <row r="1365" customFormat="1" ht="16" customHeight="1" x14ac:dyDescent="0.2"/>
    <row r="1366" customFormat="1" ht="16" customHeight="1" x14ac:dyDescent="0.2"/>
    <row r="1367" customFormat="1" ht="16" customHeight="1" x14ac:dyDescent="0.2"/>
    <row r="1368" customFormat="1" ht="16" customHeight="1" x14ac:dyDescent="0.2"/>
    <row r="1369" customFormat="1" ht="16" customHeight="1" x14ac:dyDescent="0.2"/>
    <row r="1370" customFormat="1" ht="16" customHeight="1" x14ac:dyDescent="0.2"/>
    <row r="1371" customFormat="1" ht="16" customHeight="1" x14ac:dyDescent="0.2"/>
    <row r="1372" customFormat="1" ht="16" customHeight="1" x14ac:dyDescent="0.2"/>
    <row r="1373" customFormat="1" ht="16" customHeight="1" x14ac:dyDescent="0.2"/>
    <row r="1374" customFormat="1" ht="16" customHeight="1" x14ac:dyDescent="0.2"/>
    <row r="1375" customFormat="1" ht="16" customHeight="1" x14ac:dyDescent="0.2"/>
    <row r="1376" customFormat="1" ht="16" customHeight="1" x14ac:dyDescent="0.2"/>
    <row r="1377" customFormat="1" ht="16" customHeight="1" x14ac:dyDescent="0.2"/>
    <row r="1378" customFormat="1" ht="16" customHeight="1" x14ac:dyDescent="0.2"/>
    <row r="1379" customFormat="1" ht="16" customHeight="1" x14ac:dyDescent="0.2"/>
    <row r="1380" customFormat="1" ht="16" customHeight="1" x14ac:dyDescent="0.2"/>
    <row r="1381" customFormat="1" ht="16" customHeight="1" x14ac:dyDescent="0.2"/>
    <row r="1382" customFormat="1" ht="16" customHeight="1" x14ac:dyDescent="0.2"/>
    <row r="1383" customFormat="1" ht="16" customHeight="1" x14ac:dyDescent="0.2"/>
    <row r="1384" customFormat="1" ht="16" customHeight="1" x14ac:dyDescent="0.2"/>
    <row r="1385" customFormat="1" ht="16" customHeight="1" x14ac:dyDescent="0.2"/>
    <row r="1386" customFormat="1" ht="16" customHeight="1" x14ac:dyDescent="0.2"/>
    <row r="1387" customFormat="1" ht="16" customHeight="1" x14ac:dyDescent="0.2"/>
    <row r="1388" customFormat="1" ht="16" customHeight="1" x14ac:dyDescent="0.2"/>
    <row r="1389" customFormat="1" ht="16" customHeight="1" x14ac:dyDescent="0.2"/>
    <row r="1390" customFormat="1" ht="16" customHeight="1" x14ac:dyDescent="0.2"/>
    <row r="1391" customFormat="1" ht="16" customHeight="1" x14ac:dyDescent="0.2"/>
    <row r="1392" customFormat="1" ht="16" customHeight="1" x14ac:dyDescent="0.2"/>
    <row r="1393" customFormat="1" ht="16" customHeight="1" x14ac:dyDescent="0.2"/>
    <row r="1394" customFormat="1" ht="16" customHeight="1" x14ac:dyDescent="0.2"/>
    <row r="1395" customFormat="1" ht="16" customHeight="1" x14ac:dyDescent="0.2"/>
    <row r="1396" customFormat="1" ht="16" customHeight="1" x14ac:dyDescent="0.2"/>
    <row r="1397" customFormat="1" ht="16" customHeight="1" x14ac:dyDescent="0.2"/>
    <row r="1398" customFormat="1" ht="16" customHeight="1" x14ac:dyDescent="0.2"/>
    <row r="1399" customFormat="1" ht="16" customHeight="1" x14ac:dyDescent="0.2"/>
    <row r="1400" customFormat="1" ht="16" customHeight="1" x14ac:dyDescent="0.2"/>
    <row r="1401" customFormat="1" ht="16" customHeight="1" x14ac:dyDescent="0.2"/>
    <row r="1402" customFormat="1" ht="16" customHeight="1" x14ac:dyDescent="0.2"/>
    <row r="1403" customFormat="1" ht="16" customHeight="1" x14ac:dyDescent="0.2"/>
    <row r="1404" customFormat="1" ht="16" customHeight="1" x14ac:dyDescent="0.2"/>
    <row r="1405" customFormat="1" ht="16" customHeight="1" x14ac:dyDescent="0.2"/>
    <row r="1406" customFormat="1" ht="16" customHeight="1" x14ac:dyDescent="0.2"/>
    <row r="1407" customFormat="1" ht="16" customHeight="1" x14ac:dyDescent="0.2"/>
    <row r="1408" customFormat="1" ht="16" customHeight="1" x14ac:dyDescent="0.2"/>
    <row r="1409" customFormat="1" ht="16" customHeight="1" x14ac:dyDescent="0.2"/>
    <row r="1410" customFormat="1" ht="16" customHeight="1" x14ac:dyDescent="0.2"/>
    <row r="1411" customFormat="1" ht="16" customHeight="1" x14ac:dyDescent="0.2"/>
    <row r="1412" customFormat="1" ht="16" customHeight="1" x14ac:dyDescent="0.2"/>
    <row r="1413" customFormat="1" ht="16" customHeight="1" x14ac:dyDescent="0.2"/>
    <row r="1414" customFormat="1" ht="16" customHeight="1" x14ac:dyDescent="0.2"/>
    <row r="1415" customFormat="1" ht="16" customHeight="1" x14ac:dyDescent="0.2"/>
    <row r="1416" customFormat="1" ht="16" customHeight="1" x14ac:dyDescent="0.2"/>
    <row r="1417" customFormat="1" ht="16" customHeight="1" x14ac:dyDescent="0.2"/>
    <row r="1418" customFormat="1" ht="16" customHeight="1" x14ac:dyDescent="0.2"/>
    <row r="1419" customFormat="1" ht="16" customHeight="1" x14ac:dyDescent="0.2"/>
    <row r="1420" customFormat="1" ht="16" customHeight="1" x14ac:dyDescent="0.2"/>
    <row r="1421" customFormat="1" ht="16" customHeight="1" x14ac:dyDescent="0.2"/>
    <row r="1422" customFormat="1" ht="16" customHeight="1" x14ac:dyDescent="0.2"/>
    <row r="1423" customFormat="1" ht="16" customHeight="1" x14ac:dyDescent="0.2"/>
    <row r="1424" customFormat="1" ht="16" customHeight="1" x14ac:dyDescent="0.2"/>
    <row r="1425" customFormat="1" ht="16" customHeight="1" x14ac:dyDescent="0.2"/>
    <row r="1426" customFormat="1" ht="16" customHeight="1" x14ac:dyDescent="0.2"/>
    <row r="1427" customFormat="1" ht="16" customHeight="1" x14ac:dyDescent="0.2"/>
    <row r="1428" customFormat="1" ht="16" customHeight="1" x14ac:dyDescent="0.2"/>
    <row r="1429" customFormat="1" ht="16" customHeight="1" x14ac:dyDescent="0.2"/>
    <row r="1430" customFormat="1" ht="16" customHeight="1" x14ac:dyDescent="0.2"/>
    <row r="1431" customFormat="1" ht="16" customHeight="1" x14ac:dyDescent="0.2"/>
    <row r="1432" customFormat="1" ht="16" customHeight="1" x14ac:dyDescent="0.2"/>
    <row r="1433" customFormat="1" ht="16" customHeight="1" x14ac:dyDescent="0.2"/>
    <row r="1434" customFormat="1" ht="16" customHeight="1" x14ac:dyDescent="0.2"/>
    <row r="1435" customFormat="1" ht="16" customHeight="1" x14ac:dyDescent="0.2"/>
    <row r="1436" customFormat="1" ht="16" customHeight="1" x14ac:dyDescent="0.2"/>
    <row r="1437" customFormat="1" ht="16" customHeight="1" x14ac:dyDescent="0.2"/>
    <row r="1438" customFormat="1" ht="16" customHeight="1" x14ac:dyDescent="0.2"/>
    <row r="1439" customFormat="1" ht="16" customHeight="1" x14ac:dyDescent="0.2"/>
    <row r="1440" customFormat="1" ht="16" customHeight="1" x14ac:dyDescent="0.2"/>
    <row r="1441" customFormat="1" ht="16" customHeight="1" x14ac:dyDescent="0.2"/>
    <row r="1442" customFormat="1" ht="16" customHeight="1" x14ac:dyDescent="0.2"/>
    <row r="1443" customFormat="1" ht="16" customHeight="1" x14ac:dyDescent="0.2"/>
    <row r="1444" customFormat="1" ht="16" customHeight="1" x14ac:dyDescent="0.2"/>
    <row r="1445" customFormat="1" ht="16" customHeight="1" x14ac:dyDescent="0.2"/>
    <row r="1446" customFormat="1" ht="16" customHeight="1" x14ac:dyDescent="0.2"/>
    <row r="1447" customFormat="1" ht="16" customHeight="1" x14ac:dyDescent="0.2"/>
    <row r="1448" customFormat="1" ht="16" customHeight="1" x14ac:dyDescent="0.2"/>
    <row r="1449" customFormat="1" ht="16" customHeight="1" x14ac:dyDescent="0.2"/>
    <row r="1450" customFormat="1" ht="16" customHeight="1" x14ac:dyDescent="0.2"/>
    <row r="1451" customFormat="1" ht="16" customHeight="1" x14ac:dyDescent="0.2"/>
    <row r="1452" customFormat="1" ht="16" customHeight="1" x14ac:dyDescent="0.2"/>
    <row r="1453" customFormat="1" ht="16" customHeight="1" x14ac:dyDescent="0.2"/>
    <row r="1454" customFormat="1" ht="16" customHeight="1" x14ac:dyDescent="0.2"/>
    <row r="1455" customFormat="1" ht="16" customHeight="1" x14ac:dyDescent="0.2"/>
    <row r="1456" customFormat="1" ht="16" customHeight="1" x14ac:dyDescent="0.2"/>
    <row r="1457" customFormat="1" ht="16" customHeight="1" x14ac:dyDescent="0.2"/>
    <row r="1458" customFormat="1" ht="16" customHeight="1" x14ac:dyDescent="0.2"/>
    <row r="1459" customFormat="1" ht="16" customHeight="1" x14ac:dyDescent="0.2"/>
    <row r="1460" customFormat="1" ht="16" customHeight="1" x14ac:dyDescent="0.2"/>
    <row r="1461" customFormat="1" ht="16" customHeight="1" x14ac:dyDescent="0.2"/>
    <row r="1462" customFormat="1" ht="16" customHeight="1" x14ac:dyDescent="0.2"/>
    <row r="1463" customFormat="1" ht="16" customHeight="1" x14ac:dyDescent="0.2"/>
    <row r="1464" customFormat="1" ht="16" customHeight="1" x14ac:dyDescent="0.2"/>
    <row r="1465" customFormat="1" ht="16" customHeight="1" x14ac:dyDescent="0.2"/>
    <row r="1466" customFormat="1" ht="16" customHeight="1" x14ac:dyDescent="0.2"/>
    <row r="1467" customFormat="1" ht="16" customHeight="1" x14ac:dyDescent="0.2"/>
    <row r="1468" customFormat="1" ht="16" customHeight="1" x14ac:dyDescent="0.2"/>
    <row r="1469" customFormat="1" ht="16" customHeight="1" x14ac:dyDescent="0.2"/>
    <row r="1470" customFormat="1" ht="16" customHeight="1" x14ac:dyDescent="0.2"/>
    <row r="1471" customFormat="1" ht="16" customHeight="1" x14ac:dyDescent="0.2"/>
    <row r="1472" customFormat="1" ht="16" customHeight="1" x14ac:dyDescent="0.2"/>
    <row r="1473" customFormat="1" ht="16" customHeight="1" x14ac:dyDescent="0.2"/>
    <row r="1474" customFormat="1" ht="16" customHeight="1" x14ac:dyDescent="0.2"/>
    <row r="1475" customFormat="1" ht="16" customHeight="1" x14ac:dyDescent="0.2"/>
    <row r="1476" customFormat="1" ht="16" customHeight="1" x14ac:dyDescent="0.2"/>
    <row r="1477" customFormat="1" ht="16" customHeight="1" x14ac:dyDescent="0.2"/>
    <row r="1478" customFormat="1" ht="16" customHeight="1" x14ac:dyDescent="0.2"/>
    <row r="1479" customFormat="1" ht="16" customHeight="1" x14ac:dyDescent="0.2"/>
    <row r="1480" customFormat="1" ht="16" customHeight="1" x14ac:dyDescent="0.2"/>
    <row r="1481" customFormat="1" ht="16" customHeight="1" x14ac:dyDescent="0.2"/>
    <row r="1482" customFormat="1" ht="16" customHeight="1" x14ac:dyDescent="0.2"/>
    <row r="1483" customFormat="1" ht="16" customHeight="1" x14ac:dyDescent="0.2"/>
    <row r="1484" customFormat="1" ht="16" customHeight="1" x14ac:dyDescent="0.2"/>
    <row r="1485" customFormat="1" ht="16" customHeight="1" x14ac:dyDescent="0.2"/>
    <row r="1486" customFormat="1" ht="16" customHeight="1" x14ac:dyDescent="0.2"/>
    <row r="1487" customFormat="1" ht="16" customHeight="1" x14ac:dyDescent="0.2"/>
    <row r="1488" customFormat="1" ht="16" customHeight="1" x14ac:dyDescent="0.2"/>
    <row r="1489" customFormat="1" ht="16" customHeight="1" x14ac:dyDescent="0.2"/>
    <row r="1490" customFormat="1" ht="16" customHeight="1" x14ac:dyDescent="0.2"/>
    <row r="1491" customFormat="1" ht="16" customHeight="1" x14ac:dyDescent="0.2"/>
    <row r="1492" customFormat="1" ht="16" customHeight="1" x14ac:dyDescent="0.2"/>
    <row r="1493" customFormat="1" ht="16" customHeight="1" x14ac:dyDescent="0.2"/>
    <row r="1494" customFormat="1" ht="16" customHeight="1" x14ac:dyDescent="0.2"/>
    <row r="1495" customFormat="1" ht="16" customHeight="1" x14ac:dyDescent="0.2"/>
    <row r="1496" customFormat="1" ht="16" customHeight="1" x14ac:dyDescent="0.2"/>
    <row r="1497" customFormat="1" ht="16" customHeight="1" x14ac:dyDescent="0.2"/>
    <row r="1498" customFormat="1" ht="16" customHeight="1" x14ac:dyDescent="0.2"/>
    <row r="1499" customFormat="1" ht="16" customHeight="1" x14ac:dyDescent="0.2"/>
    <row r="1500" customFormat="1" ht="16" customHeight="1" x14ac:dyDescent="0.2"/>
    <row r="1501" customFormat="1" ht="16" customHeight="1" x14ac:dyDescent="0.2"/>
    <row r="1502" customFormat="1" ht="16" customHeight="1" x14ac:dyDescent="0.2"/>
    <row r="1503" customFormat="1" ht="16" customHeight="1" x14ac:dyDescent="0.2"/>
    <row r="1504" customFormat="1" ht="16" customHeight="1" x14ac:dyDescent="0.2"/>
    <row r="1505" customFormat="1" ht="16" customHeight="1" x14ac:dyDescent="0.2"/>
    <row r="1506" customFormat="1" ht="16" customHeight="1" x14ac:dyDescent="0.2"/>
    <row r="1507" customFormat="1" ht="16" customHeight="1" x14ac:dyDescent="0.2"/>
    <row r="1508" customFormat="1" ht="16" customHeight="1" x14ac:dyDescent="0.2"/>
    <row r="1509" customFormat="1" ht="16" customHeight="1" x14ac:dyDescent="0.2"/>
    <row r="1510" customFormat="1" ht="16" customHeight="1" x14ac:dyDescent="0.2"/>
    <row r="1511" customFormat="1" ht="16" customHeight="1" x14ac:dyDescent="0.2"/>
    <row r="1512" customFormat="1" ht="16" customHeight="1" x14ac:dyDescent="0.2"/>
    <row r="1513" customFormat="1" ht="16" customHeight="1" x14ac:dyDescent="0.2"/>
    <row r="1514" customFormat="1" ht="16" customHeight="1" x14ac:dyDescent="0.2"/>
    <row r="1515" customFormat="1" ht="16" customHeight="1" x14ac:dyDescent="0.2"/>
    <row r="1516" customFormat="1" ht="16" customHeight="1" x14ac:dyDescent="0.2"/>
    <row r="1517" customFormat="1" ht="16" customHeight="1" x14ac:dyDescent="0.2"/>
    <row r="1518" customFormat="1" ht="16" customHeight="1" x14ac:dyDescent="0.2"/>
    <row r="1519" customFormat="1" ht="16" customHeight="1" x14ac:dyDescent="0.2"/>
    <row r="1520" customFormat="1" ht="16" customHeight="1" x14ac:dyDescent="0.2"/>
    <row r="1521" customFormat="1" ht="16" customHeight="1" x14ac:dyDescent="0.2"/>
    <row r="1522" customFormat="1" ht="16" customHeight="1" x14ac:dyDescent="0.2"/>
    <row r="1523" customFormat="1" ht="16" customHeight="1" x14ac:dyDescent="0.2"/>
    <row r="1524" customFormat="1" ht="16" customHeight="1" x14ac:dyDescent="0.2"/>
    <row r="1525" customFormat="1" ht="16" customHeight="1" x14ac:dyDescent="0.2"/>
    <row r="1526" customFormat="1" ht="16" customHeight="1" x14ac:dyDescent="0.2"/>
    <row r="1527" customFormat="1" ht="16" customHeight="1" x14ac:dyDescent="0.2"/>
    <row r="1528" customFormat="1" ht="16" customHeight="1" x14ac:dyDescent="0.2"/>
    <row r="1529" customFormat="1" ht="16" customHeight="1" x14ac:dyDescent="0.2"/>
    <row r="1530" customFormat="1" ht="16" customHeight="1" x14ac:dyDescent="0.2"/>
    <row r="1531" customFormat="1" ht="16" customHeight="1" x14ac:dyDescent="0.2"/>
    <row r="1532" customFormat="1" ht="16" customHeight="1" x14ac:dyDescent="0.2"/>
    <row r="1533" customFormat="1" ht="16" customHeight="1" x14ac:dyDescent="0.2"/>
    <row r="1534" customFormat="1" ht="16" customHeight="1" x14ac:dyDescent="0.2"/>
    <row r="1535" customFormat="1" ht="16" customHeight="1" x14ac:dyDescent="0.2"/>
    <row r="1536" customFormat="1" ht="16" customHeight="1" x14ac:dyDescent="0.2"/>
    <row r="1537" customFormat="1" ht="16" customHeight="1" x14ac:dyDescent="0.2"/>
    <row r="1538" customFormat="1" ht="16" customHeight="1" x14ac:dyDescent="0.2"/>
    <row r="1539" customFormat="1" ht="16" customHeight="1" x14ac:dyDescent="0.2"/>
    <row r="1540" customFormat="1" ht="16" customHeight="1" x14ac:dyDescent="0.2"/>
    <row r="1541" customFormat="1" ht="16" customHeight="1" x14ac:dyDescent="0.2"/>
    <row r="1542" customFormat="1" ht="16" customHeight="1" x14ac:dyDescent="0.2"/>
    <row r="1543" customFormat="1" ht="16" customHeight="1" x14ac:dyDescent="0.2"/>
    <row r="1544" customFormat="1" ht="16" customHeight="1" x14ac:dyDescent="0.2"/>
    <row r="1545" customFormat="1" ht="16" customHeight="1" x14ac:dyDescent="0.2"/>
    <row r="1546" customFormat="1" ht="16" customHeight="1" x14ac:dyDescent="0.2"/>
    <row r="1547" customFormat="1" ht="16" customHeight="1" x14ac:dyDescent="0.2"/>
    <row r="1548" customFormat="1" ht="16" customHeight="1" x14ac:dyDescent="0.2"/>
    <row r="1549" customFormat="1" ht="16" customHeight="1" x14ac:dyDescent="0.2"/>
    <row r="1550" customFormat="1" ht="16" customHeight="1" x14ac:dyDescent="0.2"/>
    <row r="1551" customFormat="1" ht="16" customHeight="1" x14ac:dyDescent="0.2"/>
    <row r="1552" customFormat="1" ht="16" customHeight="1" x14ac:dyDescent="0.2"/>
    <row r="1553" customFormat="1" ht="16" customHeight="1" x14ac:dyDescent="0.2"/>
    <row r="1554" customFormat="1" ht="16" customHeight="1" x14ac:dyDescent="0.2"/>
    <row r="1555" customFormat="1" ht="16" customHeight="1" x14ac:dyDescent="0.2"/>
    <row r="1556" customFormat="1" ht="16" customHeight="1" x14ac:dyDescent="0.2"/>
    <row r="1557" customFormat="1" ht="16" customHeight="1" x14ac:dyDescent="0.2"/>
    <row r="1558" customFormat="1" ht="16" customHeight="1" x14ac:dyDescent="0.2"/>
    <row r="1559" customFormat="1" ht="16" customHeight="1" x14ac:dyDescent="0.2"/>
    <row r="1560" customFormat="1" ht="16" customHeight="1" x14ac:dyDescent="0.2"/>
    <row r="1561" customFormat="1" ht="16" customHeight="1" x14ac:dyDescent="0.2"/>
    <row r="1562" customFormat="1" ht="16" customHeight="1" x14ac:dyDescent="0.2"/>
    <row r="1563" customFormat="1" ht="16" customHeight="1" x14ac:dyDescent="0.2"/>
    <row r="1564" customFormat="1" ht="16" customHeight="1" x14ac:dyDescent="0.2"/>
    <row r="1565" customFormat="1" ht="16" customHeight="1" x14ac:dyDescent="0.2"/>
    <row r="1566" customFormat="1" ht="16" customHeight="1" x14ac:dyDescent="0.2"/>
    <row r="1567" customFormat="1" ht="16" customHeight="1" x14ac:dyDescent="0.2"/>
    <row r="1568" customFormat="1" ht="16" customHeight="1" x14ac:dyDescent="0.2"/>
    <row r="1569" customFormat="1" ht="16" customHeight="1" x14ac:dyDescent="0.2"/>
    <row r="1570" customFormat="1" ht="16" customHeight="1" x14ac:dyDescent="0.2"/>
    <row r="1571" customFormat="1" ht="16" customHeight="1" x14ac:dyDescent="0.2"/>
    <row r="1572" customFormat="1" ht="16" customHeight="1" x14ac:dyDescent="0.2"/>
    <row r="1573" customFormat="1" ht="16" customHeight="1" x14ac:dyDescent="0.2"/>
    <row r="1574" customFormat="1" ht="16" customHeight="1" x14ac:dyDescent="0.2"/>
    <row r="1575" customFormat="1" ht="16" customHeight="1" x14ac:dyDescent="0.2"/>
    <row r="1576" customFormat="1" ht="16" customHeight="1" x14ac:dyDescent="0.2"/>
    <row r="1577" customFormat="1" ht="16" customHeight="1" x14ac:dyDescent="0.2"/>
    <row r="1578" customFormat="1" ht="16" customHeight="1" x14ac:dyDescent="0.2"/>
    <row r="1579" customFormat="1" ht="16" customHeight="1" x14ac:dyDescent="0.2"/>
    <row r="1580" customFormat="1" ht="16" customHeight="1" x14ac:dyDescent="0.2"/>
    <row r="1581" customFormat="1" ht="16" customHeight="1" x14ac:dyDescent="0.2"/>
    <row r="1582" customFormat="1" ht="16" customHeight="1" x14ac:dyDescent="0.2"/>
    <row r="1583" customFormat="1" ht="16" customHeight="1" x14ac:dyDescent="0.2"/>
    <row r="1584" customFormat="1" ht="16" customHeight="1" x14ac:dyDescent="0.2"/>
    <row r="1585" customFormat="1" ht="16" customHeight="1" x14ac:dyDescent="0.2"/>
    <row r="1586" customFormat="1" ht="16" customHeight="1" x14ac:dyDescent="0.2"/>
    <row r="1587" customFormat="1" ht="16" customHeight="1" x14ac:dyDescent="0.2"/>
    <row r="1588" customFormat="1" ht="16" customHeight="1" x14ac:dyDescent="0.2"/>
    <row r="1589" customFormat="1" ht="16" customHeight="1" x14ac:dyDescent="0.2"/>
    <row r="1590" customFormat="1" ht="16" customHeight="1" x14ac:dyDescent="0.2"/>
    <row r="1591" customFormat="1" ht="16" customHeight="1" x14ac:dyDescent="0.2"/>
    <row r="1592" customFormat="1" ht="16" customHeight="1" x14ac:dyDescent="0.2"/>
    <row r="1593" customFormat="1" ht="16" customHeight="1" x14ac:dyDescent="0.2"/>
    <row r="1594" customFormat="1" ht="16" customHeight="1" x14ac:dyDescent="0.2"/>
    <row r="1595" customFormat="1" ht="16" customHeight="1" x14ac:dyDescent="0.2"/>
    <row r="1596" customFormat="1" ht="16" customHeight="1" x14ac:dyDescent="0.2"/>
    <row r="1597" customFormat="1" ht="16" customHeight="1" x14ac:dyDescent="0.2"/>
    <row r="1598" customFormat="1" ht="16" customHeight="1" x14ac:dyDescent="0.2"/>
    <row r="1599" customFormat="1" ht="16" customHeight="1" x14ac:dyDescent="0.2"/>
    <row r="1600" customFormat="1" ht="16" customHeight="1" x14ac:dyDescent="0.2"/>
    <row r="1601" customFormat="1" ht="16" customHeight="1" x14ac:dyDescent="0.2"/>
    <row r="1602" customFormat="1" ht="16" customHeight="1" x14ac:dyDescent="0.2"/>
    <row r="1603" customFormat="1" ht="16" customHeight="1" x14ac:dyDescent="0.2"/>
    <row r="1604" customFormat="1" ht="16" customHeight="1" x14ac:dyDescent="0.2"/>
    <row r="1605" customFormat="1" ht="16" customHeight="1" x14ac:dyDescent="0.2"/>
    <row r="1606" customFormat="1" ht="16" customHeight="1" x14ac:dyDescent="0.2"/>
    <row r="1607" customFormat="1" ht="16" customHeight="1" x14ac:dyDescent="0.2"/>
    <row r="1608" customFormat="1" ht="16" customHeight="1" x14ac:dyDescent="0.2"/>
    <row r="1609" customFormat="1" ht="16" customHeight="1" x14ac:dyDescent="0.2"/>
    <row r="1610" customFormat="1" ht="16" customHeight="1" x14ac:dyDescent="0.2"/>
    <row r="1611" customFormat="1" ht="16" customHeight="1" x14ac:dyDescent="0.2"/>
    <row r="1612" customFormat="1" ht="16" customHeight="1" x14ac:dyDescent="0.2"/>
    <row r="1613" customFormat="1" ht="16" customHeight="1" x14ac:dyDescent="0.2"/>
    <row r="1614" customFormat="1" ht="16" customHeight="1" x14ac:dyDescent="0.2"/>
    <row r="1615" customFormat="1" ht="16" customHeight="1" x14ac:dyDescent="0.2"/>
    <row r="1616" customFormat="1" ht="16" customHeight="1" x14ac:dyDescent="0.2"/>
    <row r="1617" customFormat="1" ht="16" customHeight="1" x14ac:dyDescent="0.2"/>
    <row r="1618" customFormat="1" ht="16" customHeight="1" x14ac:dyDescent="0.2"/>
    <row r="1619" customFormat="1" ht="16" customHeight="1" x14ac:dyDescent="0.2"/>
    <row r="1620" customFormat="1" ht="16" customHeight="1" x14ac:dyDescent="0.2"/>
    <row r="1621" customFormat="1" ht="16" customHeight="1" x14ac:dyDescent="0.2"/>
    <row r="1622" customFormat="1" ht="16" customHeight="1" x14ac:dyDescent="0.2"/>
    <row r="1623" customFormat="1" ht="16" customHeight="1" x14ac:dyDescent="0.2"/>
    <row r="1624" customFormat="1" ht="16" customHeight="1" x14ac:dyDescent="0.2"/>
    <row r="1625" customFormat="1" ht="16" customHeight="1" x14ac:dyDescent="0.2"/>
    <row r="1626" customFormat="1" ht="16" customHeight="1" x14ac:dyDescent="0.2"/>
    <row r="1627" customFormat="1" ht="16" customHeight="1" x14ac:dyDescent="0.2"/>
    <row r="1628" customFormat="1" ht="16" customHeight="1" x14ac:dyDescent="0.2"/>
    <row r="1629" customFormat="1" ht="16" customHeight="1" x14ac:dyDescent="0.2"/>
    <row r="1630" customFormat="1" ht="16" customHeight="1" x14ac:dyDescent="0.2"/>
    <row r="1631" customFormat="1" ht="16" customHeight="1" x14ac:dyDescent="0.2"/>
    <row r="1632" customFormat="1" ht="16" customHeight="1" x14ac:dyDescent="0.2"/>
    <row r="1633" customFormat="1" ht="16" customHeight="1" x14ac:dyDescent="0.2"/>
    <row r="1634" customFormat="1" ht="16" customHeight="1" x14ac:dyDescent="0.2"/>
    <row r="1635" customFormat="1" ht="16" customHeight="1" x14ac:dyDescent="0.2"/>
    <row r="1636" customFormat="1" ht="16" customHeight="1" x14ac:dyDescent="0.2"/>
    <row r="1637" customFormat="1" ht="16" customHeight="1" x14ac:dyDescent="0.2"/>
    <row r="1638" customFormat="1" ht="16" customHeight="1" x14ac:dyDescent="0.2"/>
    <row r="1639" customFormat="1" ht="16" customHeight="1" x14ac:dyDescent="0.2"/>
    <row r="1640" customFormat="1" ht="16" customHeight="1" x14ac:dyDescent="0.2"/>
    <row r="1641" customFormat="1" ht="16" customHeight="1" x14ac:dyDescent="0.2"/>
    <row r="1642" customFormat="1" ht="16" customHeight="1" x14ac:dyDescent="0.2"/>
    <row r="1643" customFormat="1" ht="16" customHeight="1" x14ac:dyDescent="0.2"/>
    <row r="1644" customFormat="1" ht="16" customHeight="1" x14ac:dyDescent="0.2"/>
    <row r="1645" customFormat="1" ht="16" customHeight="1" x14ac:dyDescent="0.2"/>
    <row r="1646" customFormat="1" ht="16" customHeight="1" x14ac:dyDescent="0.2"/>
    <row r="1647" customFormat="1" ht="16" customHeight="1" x14ac:dyDescent="0.2"/>
    <row r="1648" customFormat="1" ht="16" customHeight="1" x14ac:dyDescent="0.2"/>
    <row r="1649" customFormat="1" ht="16" customHeight="1" x14ac:dyDescent="0.2"/>
    <row r="1650" customFormat="1" ht="16" customHeight="1" x14ac:dyDescent="0.2"/>
    <row r="1651" customFormat="1" ht="16" customHeight="1" x14ac:dyDescent="0.2"/>
    <row r="1652" customFormat="1" ht="16" customHeight="1" x14ac:dyDescent="0.2"/>
    <row r="1653" customFormat="1" ht="16" customHeight="1" x14ac:dyDescent="0.2"/>
    <row r="1654" customFormat="1" ht="16" customHeight="1" x14ac:dyDescent="0.2"/>
    <row r="1655" customFormat="1" ht="16" customHeight="1" x14ac:dyDescent="0.2"/>
    <row r="1656" customFormat="1" ht="16" customHeight="1" x14ac:dyDescent="0.2"/>
    <row r="1657" customFormat="1" ht="16" customHeight="1" x14ac:dyDescent="0.2"/>
    <row r="1658" customFormat="1" ht="16" customHeight="1" x14ac:dyDescent="0.2"/>
    <row r="1659" customFormat="1" ht="16" customHeight="1" x14ac:dyDescent="0.2"/>
    <row r="1660" customFormat="1" ht="16" customHeight="1" x14ac:dyDescent="0.2"/>
    <row r="1661" customFormat="1" ht="16" customHeight="1" x14ac:dyDescent="0.2"/>
    <row r="1662" customFormat="1" ht="16" customHeight="1" x14ac:dyDescent="0.2"/>
    <row r="1663" customFormat="1" ht="16" customHeight="1" x14ac:dyDescent="0.2"/>
    <row r="1664" customFormat="1" ht="16" customHeight="1" x14ac:dyDescent="0.2"/>
    <row r="1665" customFormat="1" ht="16" customHeight="1" x14ac:dyDescent="0.2"/>
    <row r="1666" customFormat="1" ht="16" customHeight="1" x14ac:dyDescent="0.2"/>
    <row r="1667" customFormat="1" ht="16" customHeight="1" x14ac:dyDescent="0.2"/>
    <row r="1668" customFormat="1" ht="16" customHeight="1" x14ac:dyDescent="0.2"/>
    <row r="1669" customFormat="1" ht="16" customHeight="1" x14ac:dyDescent="0.2"/>
    <row r="1670" customFormat="1" ht="16" customHeight="1" x14ac:dyDescent="0.2"/>
    <row r="1671" customFormat="1" ht="16" customHeight="1" x14ac:dyDescent="0.2"/>
    <row r="1672" customFormat="1" ht="16" customHeight="1" x14ac:dyDescent="0.2"/>
    <row r="1673" customFormat="1" ht="16" customHeight="1" x14ac:dyDescent="0.2"/>
    <row r="1674" customFormat="1" ht="16" customHeight="1" x14ac:dyDescent="0.2"/>
    <row r="1675" customFormat="1" ht="16" customHeight="1" x14ac:dyDescent="0.2"/>
    <row r="1676" customFormat="1" ht="16" customHeight="1" x14ac:dyDescent="0.2"/>
    <row r="1677" customFormat="1" ht="16" customHeight="1" x14ac:dyDescent="0.2"/>
    <row r="1678" customFormat="1" ht="16" customHeight="1" x14ac:dyDescent="0.2"/>
    <row r="1679" customFormat="1" ht="16" customHeight="1" x14ac:dyDescent="0.2"/>
    <row r="1680" customFormat="1" ht="16" customHeight="1" x14ac:dyDescent="0.2"/>
    <row r="1681" customFormat="1" ht="16" customHeight="1" x14ac:dyDescent="0.2"/>
    <row r="1682" customFormat="1" ht="16" customHeight="1" x14ac:dyDescent="0.2"/>
    <row r="1683" customFormat="1" ht="16" customHeight="1" x14ac:dyDescent="0.2"/>
    <row r="1684" customFormat="1" ht="16" customHeight="1" x14ac:dyDescent="0.2"/>
    <row r="1685" customFormat="1" ht="16" customHeight="1" x14ac:dyDescent="0.2"/>
    <row r="1686" customFormat="1" ht="16" customHeight="1" x14ac:dyDescent="0.2"/>
    <row r="1687" customFormat="1" ht="16" customHeight="1" x14ac:dyDescent="0.2"/>
    <row r="1688" customFormat="1" ht="16" customHeight="1" x14ac:dyDescent="0.2"/>
    <row r="1689" customFormat="1" ht="16" customHeight="1" x14ac:dyDescent="0.2"/>
    <row r="1690" customFormat="1" ht="16" customHeight="1" x14ac:dyDescent="0.2"/>
    <row r="1691" customFormat="1" ht="16" customHeight="1" x14ac:dyDescent="0.2"/>
    <row r="1692" customFormat="1" ht="16" customHeight="1" x14ac:dyDescent="0.2"/>
    <row r="1693" customFormat="1" ht="16" customHeight="1" x14ac:dyDescent="0.2"/>
    <row r="1694" customFormat="1" ht="16" customHeight="1" x14ac:dyDescent="0.2"/>
    <row r="1695" customFormat="1" ht="16" customHeight="1" x14ac:dyDescent="0.2"/>
    <row r="1696" customFormat="1" ht="16" customHeight="1" x14ac:dyDescent="0.2"/>
    <row r="1697" customFormat="1" ht="16" customHeight="1" x14ac:dyDescent="0.2"/>
    <row r="1698" customFormat="1" ht="16" customHeight="1" x14ac:dyDescent="0.2"/>
    <row r="1699" customFormat="1" ht="16" customHeight="1" x14ac:dyDescent="0.2"/>
    <row r="1700" customFormat="1" ht="16" customHeight="1" x14ac:dyDescent="0.2"/>
    <row r="1701" customFormat="1" ht="16" customHeight="1" x14ac:dyDescent="0.2"/>
    <row r="1702" customFormat="1" ht="16" customHeight="1" x14ac:dyDescent="0.2"/>
    <row r="1703" customFormat="1" ht="16" customHeight="1" x14ac:dyDescent="0.2"/>
    <row r="1704" customFormat="1" ht="16" customHeight="1" x14ac:dyDescent="0.2"/>
    <row r="1705" customFormat="1" ht="16" customHeight="1" x14ac:dyDescent="0.2"/>
    <row r="1706" customFormat="1" ht="16" customHeight="1" x14ac:dyDescent="0.2"/>
    <row r="1707" customFormat="1" ht="16" customHeight="1" x14ac:dyDescent="0.2"/>
    <row r="1708" customFormat="1" ht="16" customHeight="1" x14ac:dyDescent="0.2"/>
    <row r="1709" customFormat="1" ht="16" customHeight="1" x14ac:dyDescent="0.2"/>
    <row r="1710" customFormat="1" ht="16" customHeight="1" x14ac:dyDescent="0.2"/>
    <row r="1711" customFormat="1" ht="16" customHeight="1" x14ac:dyDescent="0.2"/>
    <row r="1712" customFormat="1" ht="16" customHeight="1" x14ac:dyDescent="0.2"/>
    <row r="1713" customFormat="1" ht="16" customHeight="1" x14ac:dyDescent="0.2"/>
    <row r="1714" customFormat="1" ht="16" customHeight="1" x14ac:dyDescent="0.2"/>
    <row r="1715" customFormat="1" ht="16" customHeight="1" x14ac:dyDescent="0.2"/>
    <row r="1716" customFormat="1" ht="16" customHeight="1" x14ac:dyDescent="0.2"/>
    <row r="1717" customFormat="1" ht="16" customHeight="1" x14ac:dyDescent="0.2"/>
    <row r="1718" customFormat="1" ht="16" customHeight="1" x14ac:dyDescent="0.2"/>
    <row r="1719" customFormat="1" ht="16" customHeight="1" x14ac:dyDescent="0.2"/>
    <row r="1720" customFormat="1" ht="16" customHeight="1" x14ac:dyDescent="0.2"/>
    <row r="1721" customFormat="1" ht="16" customHeight="1" x14ac:dyDescent="0.2"/>
    <row r="1722" customFormat="1" ht="16" customHeight="1" x14ac:dyDescent="0.2"/>
    <row r="1723" customFormat="1" ht="16" customHeight="1" x14ac:dyDescent="0.2"/>
    <row r="1724" customFormat="1" ht="16" customHeight="1" x14ac:dyDescent="0.2"/>
    <row r="1725" customFormat="1" ht="16" customHeight="1" x14ac:dyDescent="0.2"/>
    <row r="1726" customFormat="1" ht="16" customHeight="1" x14ac:dyDescent="0.2"/>
    <row r="1727" customFormat="1" ht="16" customHeight="1" x14ac:dyDescent="0.2"/>
    <row r="1728" customFormat="1" ht="16" customHeight="1" x14ac:dyDescent="0.2"/>
    <row r="1729" customFormat="1" ht="16" customHeight="1" x14ac:dyDescent="0.2"/>
    <row r="1730" customFormat="1" ht="16" customHeight="1" x14ac:dyDescent="0.2"/>
    <row r="1731" customFormat="1" ht="16" customHeight="1" x14ac:dyDescent="0.2"/>
    <row r="1732" customFormat="1" ht="16" customHeight="1" x14ac:dyDescent="0.2"/>
    <row r="1733" customFormat="1" ht="16" customHeight="1" x14ac:dyDescent="0.2"/>
    <row r="1734" customFormat="1" ht="16" customHeight="1" x14ac:dyDescent="0.2"/>
    <row r="1735" customFormat="1" ht="16" customHeight="1" x14ac:dyDescent="0.2"/>
    <row r="1736" customFormat="1" ht="16" customHeight="1" x14ac:dyDescent="0.2"/>
    <row r="1737" customFormat="1" ht="16" customHeight="1" x14ac:dyDescent="0.2"/>
    <row r="1738" customFormat="1" ht="16" customHeight="1" x14ac:dyDescent="0.2"/>
    <row r="1739" customFormat="1" ht="16" customHeight="1" x14ac:dyDescent="0.2"/>
    <row r="1740" customFormat="1" ht="16" customHeight="1" x14ac:dyDescent="0.2"/>
    <row r="1741" customFormat="1" ht="16" customHeight="1" x14ac:dyDescent="0.2"/>
    <row r="1742" customFormat="1" ht="16" customHeight="1" x14ac:dyDescent="0.2"/>
    <row r="1743" customFormat="1" ht="16" customHeight="1" x14ac:dyDescent="0.2"/>
    <row r="1744" customFormat="1" ht="16" customHeight="1" x14ac:dyDescent="0.2"/>
    <row r="1745" customFormat="1" ht="16" customHeight="1" x14ac:dyDescent="0.2"/>
    <row r="1746" customFormat="1" ht="16" customHeight="1" x14ac:dyDescent="0.2"/>
    <row r="1747" customFormat="1" ht="16" customHeight="1" x14ac:dyDescent="0.2"/>
    <row r="1748" customFormat="1" ht="16" customHeight="1" x14ac:dyDescent="0.2"/>
    <row r="1749" customFormat="1" ht="16" customHeight="1" x14ac:dyDescent="0.2"/>
    <row r="1750" customFormat="1" ht="16" customHeight="1" x14ac:dyDescent="0.2"/>
    <row r="1751" customFormat="1" ht="16" customHeight="1" x14ac:dyDescent="0.2"/>
    <row r="1752" customFormat="1" ht="16" customHeight="1" x14ac:dyDescent="0.2"/>
    <row r="1753" customFormat="1" ht="16" customHeight="1" x14ac:dyDescent="0.2"/>
    <row r="1754" customFormat="1" ht="16" customHeight="1" x14ac:dyDescent="0.2"/>
    <row r="1755" customFormat="1" ht="16" customHeight="1" x14ac:dyDescent="0.2"/>
    <row r="1756" customFormat="1" ht="16" customHeight="1" x14ac:dyDescent="0.2"/>
    <row r="1757" customFormat="1" ht="16" customHeight="1" x14ac:dyDescent="0.2"/>
    <row r="1758" customFormat="1" ht="16" customHeight="1" x14ac:dyDescent="0.2"/>
    <row r="1759" customFormat="1" ht="16" customHeight="1" x14ac:dyDescent="0.2"/>
    <row r="1760" customFormat="1" ht="16" customHeight="1" x14ac:dyDescent="0.2"/>
    <row r="1761" customFormat="1" ht="16" customHeight="1" x14ac:dyDescent="0.2"/>
    <row r="1762" customFormat="1" ht="16" customHeight="1" x14ac:dyDescent="0.2"/>
    <row r="1763" customFormat="1" ht="16" customHeight="1" x14ac:dyDescent="0.2"/>
    <row r="1764" customFormat="1" ht="16" customHeight="1" x14ac:dyDescent="0.2"/>
    <row r="1765" customFormat="1" ht="16" customHeight="1" x14ac:dyDescent="0.2"/>
    <row r="1766" customFormat="1" ht="16" customHeight="1" x14ac:dyDescent="0.2"/>
    <row r="1767" customFormat="1" ht="16" customHeight="1" x14ac:dyDescent="0.2"/>
    <row r="1768" customFormat="1" ht="16" customHeight="1" x14ac:dyDescent="0.2"/>
    <row r="1769" customFormat="1" ht="16" customHeight="1" x14ac:dyDescent="0.2"/>
    <row r="1770" customFormat="1" ht="16" customHeight="1" x14ac:dyDescent="0.2"/>
    <row r="1771" customFormat="1" ht="16" customHeight="1" x14ac:dyDescent="0.2"/>
    <row r="1772" customFormat="1" ht="16" customHeight="1" x14ac:dyDescent="0.2"/>
    <row r="1773" customFormat="1" ht="16" customHeight="1" x14ac:dyDescent="0.2"/>
    <row r="1774" customFormat="1" ht="16" customHeight="1" x14ac:dyDescent="0.2"/>
    <row r="1775" customFormat="1" ht="16" customHeight="1" x14ac:dyDescent="0.2"/>
    <row r="1776" customFormat="1" ht="16" customHeight="1" x14ac:dyDescent="0.2"/>
    <row r="1777" customFormat="1" ht="16" customHeight="1" x14ac:dyDescent="0.2"/>
    <row r="1778" customFormat="1" ht="16" customHeight="1" x14ac:dyDescent="0.2"/>
    <row r="1779" customFormat="1" ht="16" customHeight="1" x14ac:dyDescent="0.2"/>
    <row r="1780" customFormat="1" ht="16" customHeight="1" x14ac:dyDescent="0.2"/>
    <row r="1781" customFormat="1" ht="16" customHeight="1" x14ac:dyDescent="0.2"/>
    <row r="1782" customFormat="1" ht="16" customHeight="1" x14ac:dyDescent="0.2"/>
    <row r="1783" customFormat="1" ht="16" customHeight="1" x14ac:dyDescent="0.2"/>
    <row r="1784" customFormat="1" ht="16" customHeight="1" x14ac:dyDescent="0.2"/>
    <row r="1785" customFormat="1" ht="16" customHeight="1" x14ac:dyDescent="0.2"/>
    <row r="1786" customFormat="1" ht="16" customHeight="1" x14ac:dyDescent="0.2"/>
    <row r="1787" customFormat="1" ht="16" customHeight="1" x14ac:dyDescent="0.2"/>
    <row r="1788" customFormat="1" ht="16" customHeight="1" x14ac:dyDescent="0.2"/>
    <row r="1789" customFormat="1" ht="16" customHeight="1" x14ac:dyDescent="0.2"/>
    <row r="1790" customFormat="1" ht="16" customHeight="1" x14ac:dyDescent="0.2"/>
    <row r="1791" customFormat="1" ht="16" customHeight="1" x14ac:dyDescent="0.2"/>
    <row r="1792" customFormat="1" ht="16" customHeight="1" x14ac:dyDescent="0.2"/>
    <row r="1793" customFormat="1" ht="16" customHeight="1" x14ac:dyDescent="0.2"/>
    <row r="1794" customFormat="1" ht="16" customHeight="1" x14ac:dyDescent="0.2"/>
    <row r="1795" customFormat="1" ht="16" customHeight="1" x14ac:dyDescent="0.2"/>
    <row r="1796" customFormat="1" ht="16" customHeight="1" x14ac:dyDescent="0.2"/>
    <row r="1797" customFormat="1" ht="16" customHeight="1" x14ac:dyDescent="0.2"/>
    <row r="1798" customFormat="1" ht="16" customHeight="1" x14ac:dyDescent="0.2"/>
    <row r="1799" customFormat="1" ht="16" customHeight="1" x14ac:dyDescent="0.2"/>
    <row r="1800" customFormat="1" ht="16" customHeight="1" x14ac:dyDescent="0.2"/>
    <row r="1801" customFormat="1" ht="16" customHeight="1" x14ac:dyDescent="0.2"/>
    <row r="1802" customFormat="1" ht="16" customHeight="1" x14ac:dyDescent="0.2"/>
    <row r="1803" customFormat="1" ht="16" customHeight="1" x14ac:dyDescent="0.2"/>
    <row r="1804" customFormat="1" ht="16" customHeight="1" x14ac:dyDescent="0.2"/>
    <row r="1805" customFormat="1" ht="16" customHeight="1" x14ac:dyDescent="0.2"/>
    <row r="1806" customFormat="1" ht="16" customHeight="1" x14ac:dyDescent="0.2"/>
    <row r="1807" customFormat="1" ht="16" customHeight="1" x14ac:dyDescent="0.2"/>
    <row r="1808" customFormat="1" ht="16" customHeight="1" x14ac:dyDescent="0.2"/>
    <row r="1809" customFormat="1" ht="16" customHeight="1" x14ac:dyDescent="0.2"/>
    <row r="1810" customFormat="1" ht="16" customHeight="1" x14ac:dyDescent="0.2"/>
    <row r="1811" customFormat="1" ht="16" customHeight="1" x14ac:dyDescent="0.2"/>
    <row r="1812" customFormat="1" ht="16" customHeight="1" x14ac:dyDescent="0.2"/>
    <row r="1813" customFormat="1" ht="16" customHeight="1" x14ac:dyDescent="0.2"/>
    <row r="1814" customFormat="1" ht="16" customHeight="1" x14ac:dyDescent="0.2"/>
    <row r="1815" customFormat="1" ht="16" customHeight="1" x14ac:dyDescent="0.2"/>
    <row r="1816" customFormat="1" ht="16" customHeight="1" x14ac:dyDescent="0.2"/>
    <row r="1817" customFormat="1" ht="16" customHeight="1" x14ac:dyDescent="0.2"/>
    <row r="1818" customFormat="1" ht="16" customHeight="1" x14ac:dyDescent="0.2"/>
    <row r="1819" customFormat="1" ht="16" customHeight="1" x14ac:dyDescent="0.2"/>
    <row r="1820" customFormat="1" ht="16" customHeight="1" x14ac:dyDescent="0.2"/>
    <row r="1821" customFormat="1" ht="16" customHeight="1" x14ac:dyDescent="0.2"/>
    <row r="1822" customFormat="1" ht="16" customHeight="1" x14ac:dyDescent="0.2"/>
    <row r="1823" customFormat="1" ht="16" customHeight="1" x14ac:dyDescent="0.2"/>
    <row r="1824" customFormat="1" ht="16" customHeight="1" x14ac:dyDescent="0.2"/>
    <row r="1825" customFormat="1" ht="16" customHeight="1" x14ac:dyDescent="0.2"/>
    <row r="1826" customFormat="1" ht="16" customHeight="1" x14ac:dyDescent="0.2"/>
    <row r="1827" customFormat="1" ht="16" customHeight="1" x14ac:dyDescent="0.2"/>
    <row r="1828" customFormat="1" ht="16" customHeight="1" x14ac:dyDescent="0.2"/>
    <row r="1829" customFormat="1" ht="16" customHeight="1" x14ac:dyDescent="0.2"/>
    <row r="1830" customFormat="1" ht="16" customHeight="1" x14ac:dyDescent="0.2"/>
    <row r="1831" customFormat="1" ht="16" customHeight="1" x14ac:dyDescent="0.2"/>
    <row r="1832" customFormat="1" ht="16" customHeight="1" x14ac:dyDescent="0.2"/>
    <row r="1833" customFormat="1" ht="16" customHeight="1" x14ac:dyDescent="0.2"/>
    <row r="1834" customFormat="1" ht="16" customHeight="1" x14ac:dyDescent="0.2"/>
    <row r="1835" customFormat="1" ht="16" customHeight="1" x14ac:dyDescent="0.2"/>
    <row r="1836" customFormat="1" ht="16" customHeight="1" x14ac:dyDescent="0.2"/>
    <row r="1837" customFormat="1" ht="16" customHeight="1" x14ac:dyDescent="0.2"/>
    <row r="1838" customFormat="1" ht="16" customHeight="1" x14ac:dyDescent="0.2"/>
    <row r="1839" customFormat="1" ht="16" customHeight="1" x14ac:dyDescent="0.2"/>
    <row r="1840" customFormat="1" ht="16" customHeight="1" x14ac:dyDescent="0.2"/>
    <row r="1841" customFormat="1" ht="16" customHeight="1" x14ac:dyDescent="0.2"/>
    <row r="1842" customFormat="1" ht="16" customHeight="1" x14ac:dyDescent="0.2"/>
    <row r="1843" customFormat="1" ht="16" customHeight="1" x14ac:dyDescent="0.2"/>
    <row r="1844" customFormat="1" ht="16" customHeight="1" x14ac:dyDescent="0.2"/>
    <row r="1845" customFormat="1" ht="16" customHeight="1" x14ac:dyDescent="0.2"/>
    <row r="1846" customFormat="1" ht="16" customHeight="1" x14ac:dyDescent="0.2"/>
    <row r="1847" customFormat="1" ht="16" customHeight="1" x14ac:dyDescent="0.2"/>
    <row r="1848" customFormat="1" ht="16" customHeight="1" x14ac:dyDescent="0.2"/>
    <row r="1849" customFormat="1" ht="16" customHeight="1" x14ac:dyDescent="0.2"/>
    <row r="1850" customFormat="1" ht="16" customHeight="1" x14ac:dyDescent="0.2"/>
    <row r="1851" customFormat="1" ht="16" customHeight="1" x14ac:dyDescent="0.2"/>
    <row r="1852" customFormat="1" ht="16" customHeight="1" x14ac:dyDescent="0.2"/>
    <row r="1853" customFormat="1" ht="16" customHeight="1" x14ac:dyDescent="0.2"/>
    <row r="1854" customFormat="1" ht="16" customHeight="1" x14ac:dyDescent="0.2"/>
    <row r="1855" customFormat="1" ht="16" customHeight="1" x14ac:dyDescent="0.2"/>
    <row r="1856" customFormat="1" ht="16" customHeight="1" x14ac:dyDescent="0.2"/>
    <row r="1857" customFormat="1" ht="16" customHeight="1" x14ac:dyDescent="0.2"/>
    <row r="1858" customFormat="1" ht="16" customHeight="1" x14ac:dyDescent="0.2"/>
    <row r="1859" customFormat="1" ht="16" customHeight="1" x14ac:dyDescent="0.2"/>
    <row r="1860" customFormat="1" ht="16" customHeight="1" x14ac:dyDescent="0.2"/>
    <row r="1861" customFormat="1" ht="16" customHeight="1" x14ac:dyDescent="0.2"/>
    <row r="1862" customFormat="1" ht="16" customHeight="1" x14ac:dyDescent="0.2"/>
    <row r="1863" customFormat="1" ht="16" customHeight="1" x14ac:dyDescent="0.2"/>
    <row r="1864" customFormat="1" ht="16" customHeight="1" x14ac:dyDescent="0.2"/>
    <row r="1865" customFormat="1" ht="16" customHeight="1" x14ac:dyDescent="0.2"/>
    <row r="1866" customFormat="1" ht="16" customHeight="1" x14ac:dyDescent="0.2"/>
    <row r="1867" customFormat="1" ht="16" customHeight="1" x14ac:dyDescent="0.2"/>
    <row r="1868" customFormat="1" ht="16" customHeight="1" x14ac:dyDescent="0.2"/>
    <row r="1869" customFormat="1" ht="16" customHeight="1" x14ac:dyDescent="0.2"/>
    <row r="1870" customFormat="1" ht="16" customHeight="1" x14ac:dyDescent="0.2"/>
    <row r="1871" customFormat="1" ht="16" customHeight="1" x14ac:dyDescent="0.2"/>
    <row r="1872" customFormat="1" ht="16" customHeight="1" x14ac:dyDescent="0.2"/>
    <row r="1873" customFormat="1" ht="16" customHeight="1" x14ac:dyDescent="0.2"/>
    <row r="1874" customFormat="1" ht="16" customHeight="1" x14ac:dyDescent="0.2"/>
    <row r="1875" customFormat="1" ht="16" customHeight="1" x14ac:dyDescent="0.2"/>
    <row r="1876" customFormat="1" ht="16" customHeight="1" x14ac:dyDescent="0.2"/>
    <row r="1877" customFormat="1" ht="16" customHeight="1" x14ac:dyDescent="0.2"/>
    <row r="1878" customFormat="1" ht="16" customHeight="1" x14ac:dyDescent="0.2"/>
    <row r="1879" customFormat="1" ht="16" customHeight="1" x14ac:dyDescent="0.2"/>
    <row r="1880" customFormat="1" ht="16" customHeight="1" x14ac:dyDescent="0.2"/>
    <row r="1881" customFormat="1" ht="16" customHeight="1" x14ac:dyDescent="0.2"/>
    <row r="1882" customFormat="1" ht="16" customHeight="1" x14ac:dyDescent="0.2"/>
    <row r="1883" customFormat="1" ht="16" customHeight="1" x14ac:dyDescent="0.2"/>
    <row r="1884" customFormat="1" ht="16" customHeight="1" x14ac:dyDescent="0.2"/>
    <row r="1885" customFormat="1" ht="16" customHeight="1" x14ac:dyDescent="0.2"/>
    <row r="1886" customFormat="1" ht="16" customHeight="1" x14ac:dyDescent="0.2"/>
    <row r="1887" customFormat="1" ht="16" customHeight="1" x14ac:dyDescent="0.2"/>
    <row r="1888" customFormat="1" ht="16" customHeight="1" x14ac:dyDescent="0.2"/>
    <row r="1889" customFormat="1" ht="16" customHeight="1" x14ac:dyDescent="0.2"/>
    <row r="1890" customFormat="1" ht="16" customHeight="1" x14ac:dyDescent="0.2"/>
    <row r="1891" customFormat="1" ht="16" customHeight="1" x14ac:dyDescent="0.2"/>
    <row r="1892" customFormat="1" ht="16" customHeight="1" x14ac:dyDescent="0.2"/>
    <row r="1893" customFormat="1" ht="16" customHeight="1" x14ac:dyDescent="0.2"/>
    <row r="1894" customFormat="1" ht="16" customHeight="1" x14ac:dyDescent="0.2"/>
    <row r="1895" customFormat="1" ht="16" customHeight="1" x14ac:dyDescent="0.2"/>
    <row r="1896" customFormat="1" ht="16" customHeight="1" x14ac:dyDescent="0.2"/>
    <row r="1897" customFormat="1" ht="16" customHeight="1" x14ac:dyDescent="0.2"/>
    <row r="1898" customFormat="1" ht="16" customHeight="1" x14ac:dyDescent="0.2"/>
    <row r="1899" customFormat="1" ht="16" customHeight="1" x14ac:dyDescent="0.2"/>
    <row r="1900" customFormat="1" ht="16" customHeight="1" x14ac:dyDescent="0.2"/>
    <row r="1901" customFormat="1" ht="16" customHeight="1" x14ac:dyDescent="0.2"/>
    <row r="1902" customFormat="1" ht="16" customHeight="1" x14ac:dyDescent="0.2"/>
    <row r="1903" customFormat="1" ht="16" customHeight="1" x14ac:dyDescent="0.2"/>
    <row r="1904" customFormat="1" ht="16" customHeight="1" x14ac:dyDescent="0.2"/>
    <row r="1905" customFormat="1" ht="16" customHeight="1" x14ac:dyDescent="0.2"/>
    <row r="1906" customFormat="1" ht="16" customHeight="1" x14ac:dyDescent="0.2"/>
    <row r="1907" customFormat="1" ht="16" customHeight="1" x14ac:dyDescent="0.2"/>
    <row r="1908" customFormat="1" ht="16" customHeight="1" x14ac:dyDescent="0.2"/>
    <row r="1909" customFormat="1" ht="16" customHeight="1" x14ac:dyDescent="0.2"/>
    <row r="1910" customFormat="1" ht="16" customHeight="1" x14ac:dyDescent="0.2"/>
    <row r="1911" customFormat="1" ht="16" customHeight="1" x14ac:dyDescent="0.2"/>
    <row r="1912" customFormat="1" ht="16" customHeight="1" x14ac:dyDescent="0.2"/>
    <row r="1913" customFormat="1" ht="16" customHeight="1" x14ac:dyDescent="0.2"/>
    <row r="1914" customFormat="1" ht="16" customHeight="1" x14ac:dyDescent="0.2"/>
    <row r="1915" customFormat="1" ht="16" customHeight="1" x14ac:dyDescent="0.2"/>
    <row r="1916" customFormat="1" ht="16" customHeight="1" x14ac:dyDescent="0.2"/>
    <row r="1917" customFormat="1" ht="16" customHeight="1" x14ac:dyDescent="0.2"/>
    <row r="1918" customFormat="1" ht="16" customHeight="1" x14ac:dyDescent="0.2"/>
    <row r="1919" customFormat="1" ht="16" customHeight="1" x14ac:dyDescent="0.2"/>
    <row r="1920" customFormat="1" ht="16" customHeight="1" x14ac:dyDescent="0.2"/>
    <row r="1921" customFormat="1" ht="16" customHeight="1" x14ac:dyDescent="0.2"/>
    <row r="1922" customFormat="1" ht="16" customHeight="1" x14ac:dyDescent="0.2"/>
    <row r="1923" customFormat="1" ht="16" customHeight="1" x14ac:dyDescent="0.2"/>
    <row r="1924" customFormat="1" ht="16" customHeight="1" x14ac:dyDescent="0.2"/>
    <row r="1925" customFormat="1" ht="16" customHeight="1" x14ac:dyDescent="0.2"/>
    <row r="1926" customFormat="1" ht="16" customHeight="1" x14ac:dyDescent="0.2"/>
    <row r="1927" customFormat="1" ht="16" customHeight="1" x14ac:dyDescent="0.2"/>
    <row r="1928" customFormat="1" ht="16" customHeight="1" x14ac:dyDescent="0.2"/>
    <row r="1929" customFormat="1" ht="16" customHeight="1" x14ac:dyDescent="0.2"/>
    <row r="1930" customFormat="1" ht="16" customHeight="1" x14ac:dyDescent="0.2"/>
    <row r="1931" customFormat="1" ht="16" customHeight="1" x14ac:dyDescent="0.2"/>
    <row r="1932" customFormat="1" ht="16" customHeight="1" x14ac:dyDescent="0.2"/>
    <row r="1933" customFormat="1" ht="16" customHeight="1" x14ac:dyDescent="0.2"/>
    <row r="1934" customFormat="1" ht="16" customHeight="1" x14ac:dyDescent="0.2"/>
    <row r="1935" customFormat="1" ht="16" customHeight="1" x14ac:dyDescent="0.2"/>
    <row r="1936" customFormat="1" ht="16" customHeight="1" x14ac:dyDescent="0.2"/>
    <row r="1937" customFormat="1" ht="16" customHeight="1" x14ac:dyDescent="0.2"/>
    <row r="1938" customFormat="1" ht="16" customHeight="1" x14ac:dyDescent="0.2"/>
    <row r="1939" customFormat="1" ht="16" customHeight="1" x14ac:dyDescent="0.2"/>
    <row r="1940" customFormat="1" ht="16" customHeight="1" x14ac:dyDescent="0.2"/>
    <row r="1941" customFormat="1" ht="16" customHeight="1" x14ac:dyDescent="0.2"/>
    <row r="1942" customFormat="1" ht="16" customHeight="1" x14ac:dyDescent="0.2"/>
    <row r="1943" customFormat="1" ht="16" customHeight="1" x14ac:dyDescent="0.2"/>
    <row r="1944" customFormat="1" ht="16" customHeight="1" x14ac:dyDescent="0.2"/>
    <row r="1945" customFormat="1" ht="16" customHeight="1" x14ac:dyDescent="0.2"/>
    <row r="1946" customFormat="1" ht="16" customHeight="1" x14ac:dyDescent="0.2"/>
    <row r="1947" customFormat="1" ht="16" customHeight="1" x14ac:dyDescent="0.2"/>
    <row r="1948" customFormat="1" ht="16" customHeight="1" x14ac:dyDescent="0.2"/>
    <row r="1949" customFormat="1" ht="16" customHeight="1" x14ac:dyDescent="0.2"/>
    <row r="1950" customFormat="1" ht="16" customHeight="1" x14ac:dyDescent="0.2"/>
    <row r="1951" customFormat="1" ht="16" customHeight="1" x14ac:dyDescent="0.2"/>
    <row r="1952" customFormat="1" ht="16" customHeight="1" x14ac:dyDescent="0.2"/>
    <row r="1953" customFormat="1" ht="16" customHeight="1" x14ac:dyDescent="0.2"/>
    <row r="1954" customFormat="1" ht="16" customHeight="1" x14ac:dyDescent="0.2"/>
    <row r="1955" customFormat="1" ht="16" customHeight="1" x14ac:dyDescent="0.2"/>
    <row r="1956" customFormat="1" ht="16" customHeight="1" x14ac:dyDescent="0.2"/>
    <row r="1957" customFormat="1" ht="16" customHeight="1" x14ac:dyDescent="0.2"/>
    <row r="1958" customFormat="1" ht="16" customHeight="1" x14ac:dyDescent="0.2"/>
    <row r="1959" customFormat="1" ht="16" customHeight="1" x14ac:dyDescent="0.2"/>
    <row r="1960" customFormat="1" ht="16" customHeight="1" x14ac:dyDescent="0.2"/>
    <row r="1961" customFormat="1" ht="16" customHeight="1" x14ac:dyDescent="0.2"/>
    <row r="1962" customFormat="1" ht="16" customHeight="1" x14ac:dyDescent="0.2"/>
    <row r="1963" customFormat="1" ht="16" customHeight="1" x14ac:dyDescent="0.2"/>
    <row r="1964" customFormat="1" ht="16" customHeight="1" x14ac:dyDescent="0.2"/>
    <row r="1965" customFormat="1" ht="16" customHeight="1" x14ac:dyDescent="0.2"/>
    <row r="1966" customFormat="1" ht="16" customHeight="1" x14ac:dyDescent="0.2"/>
    <row r="1967" customFormat="1" ht="16" customHeight="1" x14ac:dyDescent="0.2"/>
    <row r="1968" customFormat="1" ht="16" customHeight="1" x14ac:dyDescent="0.2"/>
    <row r="1969" customFormat="1" ht="16" customHeight="1" x14ac:dyDescent="0.2"/>
    <row r="1970" customFormat="1" ht="16" customHeight="1" x14ac:dyDescent="0.2"/>
    <row r="1971" customFormat="1" ht="16" customHeight="1" x14ac:dyDescent="0.2"/>
    <row r="1972" customFormat="1" ht="16" customHeight="1" x14ac:dyDescent="0.2"/>
    <row r="1973" customFormat="1" ht="16" customHeight="1" x14ac:dyDescent="0.2"/>
    <row r="1974" customFormat="1" ht="16" customHeight="1" x14ac:dyDescent="0.2"/>
    <row r="1975" customFormat="1" ht="16" customHeight="1" x14ac:dyDescent="0.2"/>
    <row r="1976" customFormat="1" ht="16" customHeight="1" x14ac:dyDescent="0.2"/>
    <row r="1977" customFormat="1" ht="16" customHeight="1" x14ac:dyDescent="0.2"/>
    <row r="1978" customFormat="1" ht="16" customHeight="1" x14ac:dyDescent="0.2"/>
    <row r="1979" customFormat="1" ht="16" customHeight="1" x14ac:dyDescent="0.2"/>
    <row r="1980" customFormat="1" ht="16" customHeight="1" x14ac:dyDescent="0.2"/>
    <row r="1981" customFormat="1" ht="16" customHeight="1" x14ac:dyDescent="0.2"/>
    <row r="1982" customFormat="1" ht="16" customHeight="1" x14ac:dyDescent="0.2"/>
    <row r="1983" customFormat="1" ht="16" customHeight="1" x14ac:dyDescent="0.2"/>
    <row r="1984" customFormat="1" ht="16" customHeight="1" x14ac:dyDescent="0.2"/>
    <row r="1985" customFormat="1" ht="16" customHeight="1" x14ac:dyDescent="0.2"/>
    <row r="1986" customFormat="1" ht="16" customHeight="1" x14ac:dyDescent="0.2"/>
    <row r="1987" customFormat="1" ht="16" customHeight="1" x14ac:dyDescent="0.2"/>
    <row r="1988" customFormat="1" ht="16" customHeight="1" x14ac:dyDescent="0.2"/>
    <row r="1989" customFormat="1" ht="16" customHeight="1" x14ac:dyDescent="0.2"/>
    <row r="1990" customFormat="1" ht="16" customHeight="1" x14ac:dyDescent="0.2"/>
    <row r="1991" customFormat="1" ht="16" customHeight="1" x14ac:dyDescent="0.2"/>
    <row r="1992" customFormat="1" ht="16" customHeight="1" x14ac:dyDescent="0.2"/>
    <row r="1993" customFormat="1" ht="16" customHeight="1" x14ac:dyDescent="0.2"/>
    <row r="1994" customFormat="1" ht="16" customHeight="1" x14ac:dyDescent="0.2"/>
    <row r="1995" customFormat="1" ht="16" customHeight="1" x14ac:dyDescent="0.2"/>
    <row r="1996" customFormat="1" ht="16" customHeight="1" x14ac:dyDescent="0.2"/>
    <row r="1997" customFormat="1" ht="16" customHeight="1" x14ac:dyDescent="0.2"/>
    <row r="1998" customFormat="1" ht="16" customHeight="1" x14ac:dyDescent="0.2"/>
    <row r="1999" customFormat="1" ht="16" customHeight="1" x14ac:dyDescent="0.2"/>
    <row r="2000" customFormat="1" ht="16" customHeight="1" x14ac:dyDescent="0.2"/>
    <row r="2001" customFormat="1" ht="16" customHeight="1" x14ac:dyDescent="0.2"/>
    <row r="2002" customFormat="1" ht="16" customHeight="1" x14ac:dyDescent="0.2"/>
    <row r="2003" customFormat="1" ht="16" customHeight="1" x14ac:dyDescent="0.2"/>
    <row r="2004" customFormat="1" ht="16" customHeight="1" x14ac:dyDescent="0.2"/>
    <row r="2005" customFormat="1" ht="16" customHeight="1" x14ac:dyDescent="0.2"/>
    <row r="2006" customFormat="1" ht="16" customHeight="1" x14ac:dyDescent="0.2"/>
    <row r="2007" customFormat="1" ht="16" customHeight="1" x14ac:dyDescent="0.2"/>
    <row r="2008" customFormat="1" ht="16" customHeight="1" x14ac:dyDescent="0.2"/>
    <row r="2009" customFormat="1" ht="16" customHeight="1" x14ac:dyDescent="0.2"/>
    <row r="2010" customFormat="1" ht="16" customHeight="1" x14ac:dyDescent="0.2"/>
    <row r="2011" customFormat="1" ht="16" customHeight="1" x14ac:dyDescent="0.2"/>
    <row r="2012" customFormat="1" ht="16" customHeight="1" x14ac:dyDescent="0.2"/>
    <row r="2013" customFormat="1" ht="16" customHeight="1" x14ac:dyDescent="0.2"/>
    <row r="2014" customFormat="1" ht="16" customHeight="1" x14ac:dyDescent="0.2"/>
    <row r="2015" customFormat="1" ht="16" customHeight="1" x14ac:dyDescent="0.2"/>
    <row r="2016" customFormat="1" ht="16" customHeight="1" x14ac:dyDescent="0.2"/>
    <row r="2017" customFormat="1" ht="16" customHeight="1" x14ac:dyDescent="0.2"/>
    <row r="2018" customFormat="1" ht="16" customHeight="1" x14ac:dyDescent="0.2"/>
    <row r="2019" customFormat="1" ht="16" customHeight="1" x14ac:dyDescent="0.2"/>
    <row r="2020" customFormat="1" ht="16" customHeight="1" x14ac:dyDescent="0.2"/>
    <row r="2021" customFormat="1" ht="16" customHeight="1" x14ac:dyDescent="0.2"/>
    <row r="2022" customFormat="1" ht="16" customHeight="1" x14ac:dyDescent="0.2"/>
    <row r="2023" customFormat="1" ht="16" customHeight="1" x14ac:dyDescent="0.2"/>
    <row r="2024" customFormat="1" ht="16" customHeight="1" x14ac:dyDescent="0.2"/>
    <row r="2025" customFormat="1" ht="16" customHeight="1" x14ac:dyDescent="0.2"/>
    <row r="2026" customFormat="1" ht="16" customHeight="1" x14ac:dyDescent="0.2"/>
    <row r="2027" customFormat="1" ht="16" customHeight="1" x14ac:dyDescent="0.2"/>
    <row r="2028" customFormat="1" ht="16" customHeight="1" x14ac:dyDescent="0.2"/>
    <row r="2029" customFormat="1" ht="16" customHeight="1" x14ac:dyDescent="0.2"/>
    <row r="2030" customFormat="1" ht="16" customHeight="1" x14ac:dyDescent="0.2"/>
    <row r="2031" customFormat="1" ht="16" customHeight="1" x14ac:dyDescent="0.2"/>
    <row r="2032" customFormat="1" ht="16" customHeight="1" x14ac:dyDescent="0.2"/>
    <row r="2033" customFormat="1" ht="16" customHeight="1" x14ac:dyDescent="0.2"/>
    <row r="2034" customFormat="1" ht="16" customHeight="1" x14ac:dyDescent="0.2"/>
    <row r="2035" customFormat="1" ht="16" customHeight="1" x14ac:dyDescent="0.2"/>
    <row r="2036" customFormat="1" ht="16" customHeight="1" x14ac:dyDescent="0.2"/>
    <row r="2037" customFormat="1" ht="16" customHeight="1" x14ac:dyDescent="0.2"/>
    <row r="2038" customFormat="1" ht="16" customHeight="1" x14ac:dyDescent="0.2"/>
    <row r="2039" customFormat="1" ht="16" customHeight="1" x14ac:dyDescent="0.2"/>
    <row r="2040" customFormat="1" ht="16" customHeight="1" x14ac:dyDescent="0.2"/>
    <row r="2041" customFormat="1" ht="16" customHeight="1" x14ac:dyDescent="0.2"/>
    <row r="2042" customFormat="1" ht="16" customHeight="1" x14ac:dyDescent="0.2"/>
    <row r="2043" customFormat="1" ht="16" customHeight="1" x14ac:dyDescent="0.2"/>
    <row r="2044" customFormat="1" ht="16" customHeight="1" x14ac:dyDescent="0.2"/>
    <row r="2045" customFormat="1" ht="16" customHeight="1" x14ac:dyDescent="0.2"/>
    <row r="2046" customFormat="1" ht="16" customHeight="1" x14ac:dyDescent="0.2"/>
    <row r="2047" customFormat="1" ht="16" customHeight="1" x14ac:dyDescent="0.2"/>
    <row r="2048" customFormat="1" ht="16" customHeight="1" x14ac:dyDescent="0.2"/>
    <row r="2049" customFormat="1" ht="16" customHeight="1" x14ac:dyDescent="0.2"/>
    <row r="2050" customFormat="1" ht="16" customHeight="1" x14ac:dyDescent="0.2"/>
    <row r="2051" customFormat="1" ht="16" customHeight="1" x14ac:dyDescent="0.2"/>
    <row r="2052" customFormat="1" ht="16" customHeight="1" x14ac:dyDescent="0.2"/>
    <row r="2053" customFormat="1" ht="16" customHeight="1" x14ac:dyDescent="0.2"/>
    <row r="2054" customFormat="1" ht="16" customHeight="1" x14ac:dyDescent="0.2"/>
    <row r="2055" customFormat="1" ht="16" customHeight="1" x14ac:dyDescent="0.2"/>
    <row r="2056" customFormat="1" ht="16" customHeight="1" x14ac:dyDescent="0.2"/>
    <row r="2057" customFormat="1" ht="16" customHeight="1" x14ac:dyDescent="0.2"/>
    <row r="2058" customFormat="1" ht="16" customHeight="1" x14ac:dyDescent="0.2"/>
    <row r="2059" customFormat="1" ht="16" customHeight="1" x14ac:dyDescent="0.2"/>
    <row r="2060" customFormat="1" ht="16" customHeight="1" x14ac:dyDescent="0.2"/>
    <row r="2061" customFormat="1" ht="16" customHeight="1" x14ac:dyDescent="0.2"/>
    <row r="2062" customFormat="1" ht="16" customHeight="1" x14ac:dyDescent="0.2"/>
    <row r="2063" customFormat="1" ht="16" customHeight="1" x14ac:dyDescent="0.2"/>
    <row r="2064" customFormat="1" ht="16" customHeight="1" x14ac:dyDescent="0.2"/>
    <row r="2065" customFormat="1" ht="16" customHeight="1" x14ac:dyDescent="0.2"/>
    <row r="2066" customFormat="1" ht="16" customHeight="1" x14ac:dyDescent="0.2"/>
    <row r="2067" customFormat="1" ht="16" customHeight="1" x14ac:dyDescent="0.2"/>
    <row r="2068" customFormat="1" ht="16" customHeight="1" x14ac:dyDescent="0.2"/>
    <row r="2069" customFormat="1" ht="16" customHeight="1" x14ac:dyDescent="0.2"/>
    <row r="2070" customFormat="1" ht="16" customHeight="1" x14ac:dyDescent="0.2"/>
    <row r="2071" customFormat="1" ht="16" customHeight="1" x14ac:dyDescent="0.2"/>
    <row r="2072" customFormat="1" ht="16" customHeight="1" x14ac:dyDescent="0.2"/>
    <row r="2073" customFormat="1" ht="16" customHeight="1" x14ac:dyDescent="0.2"/>
    <row r="2074" customFormat="1" ht="16" customHeight="1" x14ac:dyDescent="0.2"/>
    <row r="2075" customFormat="1" ht="16" customHeight="1" x14ac:dyDescent="0.2"/>
    <row r="2076" customFormat="1" ht="16" customHeight="1" x14ac:dyDescent="0.2"/>
    <row r="2077" customFormat="1" ht="16" customHeight="1" x14ac:dyDescent="0.2"/>
    <row r="2078" customFormat="1" ht="16" customHeight="1" x14ac:dyDescent="0.2"/>
    <row r="2079" customFormat="1" ht="16" customHeight="1" x14ac:dyDescent="0.2"/>
    <row r="2080" customFormat="1" ht="16" customHeight="1" x14ac:dyDescent="0.2"/>
    <row r="2081" customFormat="1" ht="16" customHeight="1" x14ac:dyDescent="0.2"/>
    <row r="2082" customFormat="1" ht="16" customHeight="1" x14ac:dyDescent="0.2"/>
    <row r="2083" customFormat="1" ht="16" customHeight="1" x14ac:dyDescent="0.2"/>
    <row r="2084" customFormat="1" ht="16" customHeight="1" x14ac:dyDescent="0.2"/>
    <row r="2085" customFormat="1" ht="16" customHeight="1" x14ac:dyDescent="0.2"/>
    <row r="2086" customFormat="1" ht="16" customHeight="1" x14ac:dyDescent="0.2"/>
    <row r="2087" customFormat="1" ht="16" customHeight="1" x14ac:dyDescent="0.2"/>
    <row r="2088" customFormat="1" ht="16" customHeight="1" x14ac:dyDescent="0.2"/>
    <row r="2089" customFormat="1" ht="16" customHeight="1" x14ac:dyDescent="0.2"/>
    <row r="2090" customFormat="1" ht="16" customHeight="1" x14ac:dyDescent="0.2"/>
    <row r="2091" customFormat="1" ht="16" customHeight="1" x14ac:dyDescent="0.2"/>
    <row r="2092" customFormat="1" ht="16" customHeight="1" x14ac:dyDescent="0.2"/>
    <row r="2093" customFormat="1" ht="16" customHeight="1" x14ac:dyDescent="0.2"/>
    <row r="2094" customFormat="1" ht="16" customHeight="1" x14ac:dyDescent="0.2"/>
    <row r="2095" customFormat="1" ht="16" customHeight="1" x14ac:dyDescent="0.2"/>
    <row r="2096" customFormat="1" ht="16" customHeight="1" x14ac:dyDescent="0.2"/>
    <row r="2097" customFormat="1" ht="16" customHeight="1" x14ac:dyDescent="0.2"/>
    <row r="2098" customFormat="1" ht="16" customHeight="1" x14ac:dyDescent="0.2"/>
    <row r="2099" customFormat="1" ht="16" customHeight="1" x14ac:dyDescent="0.2"/>
    <row r="2100" customFormat="1" ht="16" customHeight="1" x14ac:dyDescent="0.2"/>
    <row r="2101" customFormat="1" ht="16" customHeight="1" x14ac:dyDescent="0.2"/>
    <row r="2102" customFormat="1" ht="16" customHeight="1" x14ac:dyDescent="0.2"/>
    <row r="2103" customFormat="1" ht="16" customHeight="1" x14ac:dyDescent="0.2"/>
    <row r="2104" customFormat="1" ht="16" customHeight="1" x14ac:dyDescent="0.2"/>
    <row r="2105" customFormat="1" ht="16" customHeight="1" x14ac:dyDescent="0.2"/>
    <row r="2106" customFormat="1" ht="16" customHeight="1" x14ac:dyDescent="0.2"/>
    <row r="2107" customFormat="1" ht="16" customHeight="1" x14ac:dyDescent="0.2"/>
    <row r="2108" customFormat="1" ht="16" customHeight="1" x14ac:dyDescent="0.2"/>
    <row r="2109" customFormat="1" ht="16" customHeight="1" x14ac:dyDescent="0.2"/>
    <row r="2110" customFormat="1" ht="16" customHeight="1" x14ac:dyDescent="0.2"/>
    <row r="2111" customFormat="1" ht="16" customHeight="1" x14ac:dyDescent="0.2"/>
    <row r="2112" customFormat="1" ht="16" customHeight="1" x14ac:dyDescent="0.2"/>
    <row r="2113" customFormat="1" ht="16" customHeight="1" x14ac:dyDescent="0.2"/>
    <row r="2114" customFormat="1" ht="16" customHeight="1" x14ac:dyDescent="0.2"/>
    <row r="2115" customFormat="1" ht="16" customHeight="1" x14ac:dyDescent="0.2"/>
    <row r="2116" customFormat="1" ht="16" customHeight="1" x14ac:dyDescent="0.2"/>
    <row r="2117" customFormat="1" ht="16" customHeight="1" x14ac:dyDescent="0.2"/>
    <row r="2118" customFormat="1" ht="16" customHeight="1" x14ac:dyDescent="0.2"/>
    <row r="2119" customFormat="1" ht="16" customHeight="1" x14ac:dyDescent="0.2"/>
    <row r="2120" customFormat="1" ht="16" customHeight="1" x14ac:dyDescent="0.2"/>
    <row r="2121" customFormat="1" ht="16" customHeight="1" x14ac:dyDescent="0.2"/>
    <row r="2122" customFormat="1" ht="16" customHeight="1" x14ac:dyDescent="0.2"/>
    <row r="2123" customFormat="1" ht="16" customHeight="1" x14ac:dyDescent="0.2"/>
    <row r="2124" customFormat="1" ht="16" customHeight="1" x14ac:dyDescent="0.2"/>
    <row r="2125" customFormat="1" ht="16" customHeight="1" x14ac:dyDescent="0.2"/>
    <row r="2126" customFormat="1" ht="16" customHeight="1" x14ac:dyDescent="0.2"/>
    <row r="2127" customFormat="1" ht="16" customHeight="1" x14ac:dyDescent="0.2"/>
    <row r="2128" customFormat="1" ht="16" customHeight="1" x14ac:dyDescent="0.2"/>
    <row r="2129" customFormat="1" ht="16" customHeight="1" x14ac:dyDescent="0.2"/>
    <row r="2130" customFormat="1" ht="16" customHeight="1" x14ac:dyDescent="0.2"/>
    <row r="2131" customFormat="1" ht="16" customHeight="1" x14ac:dyDescent="0.2"/>
    <row r="2132" customFormat="1" ht="16" customHeight="1" x14ac:dyDescent="0.2"/>
    <row r="2133" customFormat="1" ht="16" customHeight="1" x14ac:dyDescent="0.2"/>
    <row r="2134" customFormat="1" ht="16" customHeight="1" x14ac:dyDescent="0.2"/>
    <row r="2135" customFormat="1" ht="16" customHeight="1" x14ac:dyDescent="0.2"/>
    <row r="2136" customFormat="1" ht="16" customHeight="1" x14ac:dyDescent="0.2"/>
    <row r="2137" customFormat="1" ht="16" customHeight="1" x14ac:dyDescent="0.2"/>
    <row r="2138" customFormat="1" ht="16" customHeight="1" x14ac:dyDescent="0.2"/>
    <row r="2139" customFormat="1" ht="16" customHeight="1" x14ac:dyDescent="0.2"/>
    <row r="2140" customFormat="1" ht="16" customHeight="1" x14ac:dyDescent="0.2"/>
    <row r="2141" customFormat="1" ht="16" customHeight="1" x14ac:dyDescent="0.2"/>
    <row r="2142" customFormat="1" ht="16" customHeight="1" x14ac:dyDescent="0.2"/>
    <row r="2143" customFormat="1" ht="16" customHeight="1" x14ac:dyDescent="0.2"/>
    <row r="2144" customFormat="1" ht="16" customHeight="1" x14ac:dyDescent="0.2"/>
    <row r="2145" customFormat="1" ht="16" customHeight="1" x14ac:dyDescent="0.2"/>
    <row r="2146" customFormat="1" ht="16" customHeight="1" x14ac:dyDescent="0.2"/>
    <row r="2147" customFormat="1" ht="16" customHeight="1" x14ac:dyDescent="0.2"/>
    <row r="2148" customFormat="1" ht="16" customHeight="1" x14ac:dyDescent="0.2"/>
    <row r="2149" customFormat="1" ht="16" customHeight="1" x14ac:dyDescent="0.2"/>
    <row r="2150" customFormat="1" ht="16" customHeight="1" x14ac:dyDescent="0.2"/>
    <row r="2151" customFormat="1" ht="16" customHeight="1" x14ac:dyDescent="0.2"/>
    <row r="2152" customFormat="1" ht="16" customHeight="1" x14ac:dyDescent="0.2"/>
    <row r="2153" customFormat="1" ht="16" customHeight="1" x14ac:dyDescent="0.2"/>
    <row r="2154" customFormat="1" ht="16" customHeight="1" x14ac:dyDescent="0.2"/>
    <row r="2155" customFormat="1" ht="16" customHeight="1" x14ac:dyDescent="0.2"/>
    <row r="2156" customFormat="1" ht="16" customHeight="1" x14ac:dyDescent="0.2"/>
    <row r="2157" customFormat="1" ht="16" customHeight="1" x14ac:dyDescent="0.2"/>
    <row r="2158" customFormat="1" ht="16" customHeight="1" x14ac:dyDescent="0.2"/>
    <row r="2159" customFormat="1" ht="16" customHeight="1" x14ac:dyDescent="0.2"/>
    <row r="2160" customFormat="1" ht="16" customHeight="1" x14ac:dyDescent="0.2"/>
    <row r="2161" customFormat="1" ht="16" customHeight="1" x14ac:dyDescent="0.2"/>
    <row r="2162" customFormat="1" ht="16" customHeight="1" x14ac:dyDescent="0.2"/>
    <row r="2163" customFormat="1" ht="16" customHeight="1" x14ac:dyDescent="0.2"/>
    <row r="2164" customFormat="1" ht="16" customHeight="1" x14ac:dyDescent="0.2"/>
    <row r="2165" customFormat="1" ht="16" customHeight="1" x14ac:dyDescent="0.2"/>
    <row r="2166" customFormat="1" ht="16" customHeight="1" x14ac:dyDescent="0.2"/>
    <row r="2167" customFormat="1" ht="16" customHeight="1" x14ac:dyDescent="0.2"/>
    <row r="2168" customFormat="1" ht="16" customHeight="1" x14ac:dyDescent="0.2"/>
    <row r="2169" customFormat="1" ht="16" customHeight="1" x14ac:dyDescent="0.2"/>
    <row r="2170" customFormat="1" ht="16" customHeight="1" x14ac:dyDescent="0.2"/>
    <row r="2171" customFormat="1" ht="16" customHeight="1" x14ac:dyDescent="0.2"/>
    <row r="2172" customFormat="1" ht="16" customHeight="1" x14ac:dyDescent="0.2"/>
    <row r="2173" customFormat="1" ht="16" customHeight="1" x14ac:dyDescent="0.2"/>
    <row r="2174" customFormat="1" ht="16" customHeight="1" x14ac:dyDescent="0.2"/>
    <row r="2175" customFormat="1" ht="16" customHeight="1" x14ac:dyDescent="0.2"/>
    <row r="2176" customFormat="1" ht="16" customHeight="1" x14ac:dyDescent="0.2"/>
    <row r="2177" customFormat="1" ht="16" customHeight="1" x14ac:dyDescent="0.2"/>
    <row r="2178" customFormat="1" ht="16" customHeight="1" x14ac:dyDescent="0.2"/>
    <row r="2179" customFormat="1" ht="16" customHeight="1" x14ac:dyDescent="0.2"/>
    <row r="2180" customFormat="1" ht="16" customHeight="1" x14ac:dyDescent="0.2"/>
    <row r="2181" customFormat="1" ht="16" customHeight="1" x14ac:dyDescent="0.2"/>
    <row r="2182" customFormat="1" ht="16" customHeight="1" x14ac:dyDescent="0.2"/>
    <row r="2183" customFormat="1" ht="16" customHeight="1" x14ac:dyDescent="0.2"/>
    <row r="2184" customFormat="1" ht="16" customHeight="1" x14ac:dyDescent="0.2"/>
    <row r="2185" customFormat="1" ht="16" customHeight="1" x14ac:dyDescent="0.2"/>
    <row r="2186" customFormat="1" ht="16" customHeight="1" x14ac:dyDescent="0.2"/>
    <row r="2187" customFormat="1" ht="16" customHeight="1" x14ac:dyDescent="0.2"/>
    <row r="2188" customFormat="1" ht="16" customHeight="1" x14ac:dyDescent="0.2"/>
    <row r="2189" customFormat="1" ht="16" customHeight="1" x14ac:dyDescent="0.2"/>
    <row r="2190" customFormat="1" ht="16" customHeight="1" x14ac:dyDescent="0.2"/>
    <row r="2191" customFormat="1" ht="16" customHeight="1" x14ac:dyDescent="0.2"/>
    <row r="2192" customFormat="1" ht="16" customHeight="1" x14ac:dyDescent="0.2"/>
    <row r="2193" customFormat="1" ht="16" customHeight="1" x14ac:dyDescent="0.2"/>
    <row r="2194" customFormat="1" ht="16" customHeight="1" x14ac:dyDescent="0.2"/>
    <row r="2195" customFormat="1" ht="16" customHeight="1" x14ac:dyDescent="0.2"/>
    <row r="2196" customFormat="1" ht="16" customHeight="1" x14ac:dyDescent="0.2"/>
    <row r="2197" customFormat="1" ht="16" customHeight="1" x14ac:dyDescent="0.2"/>
    <row r="2198" customFormat="1" ht="16" customHeight="1" x14ac:dyDescent="0.2"/>
    <row r="2199" customFormat="1" ht="16" customHeight="1" x14ac:dyDescent="0.2"/>
    <row r="2200" customFormat="1" ht="16" customHeight="1" x14ac:dyDescent="0.2"/>
    <row r="2201" customFormat="1" ht="16" customHeight="1" x14ac:dyDescent="0.2"/>
    <row r="2202" customFormat="1" ht="16" customHeight="1" x14ac:dyDescent="0.2"/>
    <row r="2203" customFormat="1" ht="16" customHeight="1" x14ac:dyDescent="0.2"/>
    <row r="2204" customFormat="1" ht="16" customHeight="1" x14ac:dyDescent="0.2"/>
    <row r="2205" customFormat="1" ht="16" customHeight="1" x14ac:dyDescent="0.2"/>
    <row r="2206" customFormat="1" ht="16" customHeight="1" x14ac:dyDescent="0.2"/>
    <row r="2207" customFormat="1" ht="16" customHeight="1" x14ac:dyDescent="0.2"/>
    <row r="2208" customFormat="1" ht="16" customHeight="1" x14ac:dyDescent="0.2"/>
    <row r="2209" customFormat="1" ht="16" customHeight="1" x14ac:dyDescent="0.2"/>
    <row r="2210" customFormat="1" ht="16" customHeight="1" x14ac:dyDescent="0.2"/>
    <row r="2211" customFormat="1" ht="16" customHeight="1" x14ac:dyDescent="0.2"/>
    <row r="2212" customFormat="1" ht="16" customHeight="1" x14ac:dyDescent="0.2"/>
    <row r="2213" customFormat="1" ht="16" customHeight="1" x14ac:dyDescent="0.2"/>
    <row r="2214" customFormat="1" ht="16" customHeight="1" x14ac:dyDescent="0.2"/>
    <row r="2215" customFormat="1" ht="16" customHeight="1" x14ac:dyDescent="0.2"/>
    <row r="2216" customFormat="1" ht="16" customHeight="1" x14ac:dyDescent="0.2"/>
    <row r="2217" customFormat="1" ht="16" customHeight="1" x14ac:dyDescent="0.2"/>
    <row r="2218" customFormat="1" ht="16" customHeight="1" x14ac:dyDescent="0.2"/>
    <row r="2219" customFormat="1" ht="16" customHeight="1" x14ac:dyDescent="0.2"/>
    <row r="2220" customFormat="1" ht="16" customHeight="1" x14ac:dyDescent="0.2"/>
    <row r="2221" customFormat="1" ht="16" customHeight="1" x14ac:dyDescent="0.2"/>
    <row r="2222" customFormat="1" ht="16" customHeight="1" x14ac:dyDescent="0.2"/>
    <row r="2223" customFormat="1" ht="16" customHeight="1" x14ac:dyDescent="0.2"/>
    <row r="2224" customFormat="1" ht="16" customHeight="1" x14ac:dyDescent="0.2"/>
    <row r="2225" customFormat="1" ht="16" customHeight="1" x14ac:dyDescent="0.2"/>
    <row r="2226" customFormat="1" ht="16" customHeight="1" x14ac:dyDescent="0.2"/>
    <row r="2227" customFormat="1" ht="16" customHeight="1" x14ac:dyDescent="0.2"/>
    <row r="2228" customFormat="1" ht="16" customHeight="1" x14ac:dyDescent="0.2"/>
    <row r="2229" customFormat="1" ht="16" customHeight="1" x14ac:dyDescent="0.2"/>
    <row r="2230" customFormat="1" ht="16" customHeight="1" x14ac:dyDescent="0.2"/>
    <row r="2231" customFormat="1" ht="16" customHeight="1" x14ac:dyDescent="0.2"/>
    <row r="2232" customFormat="1" ht="16" customHeight="1" x14ac:dyDescent="0.2"/>
    <row r="2233" customFormat="1" ht="16" customHeight="1" x14ac:dyDescent="0.2"/>
    <row r="2234" customFormat="1" ht="16" customHeight="1" x14ac:dyDescent="0.2"/>
    <row r="2235" customFormat="1" ht="16" customHeight="1" x14ac:dyDescent="0.2"/>
    <row r="2236" customFormat="1" ht="16" customHeight="1" x14ac:dyDescent="0.2"/>
    <row r="2237" customFormat="1" ht="16" customHeight="1" x14ac:dyDescent="0.2"/>
    <row r="2238" customFormat="1" ht="16" customHeight="1" x14ac:dyDescent="0.2"/>
    <row r="2239" customFormat="1" ht="16" customHeight="1" x14ac:dyDescent="0.2"/>
    <row r="2240" customFormat="1" ht="16" customHeight="1" x14ac:dyDescent="0.2"/>
    <row r="2241" customFormat="1" ht="16" customHeight="1" x14ac:dyDescent="0.2"/>
    <row r="2242" customFormat="1" ht="16" customHeight="1" x14ac:dyDescent="0.2"/>
    <row r="2243" customFormat="1" ht="16" customHeight="1" x14ac:dyDescent="0.2"/>
    <row r="2244" customFormat="1" ht="16" customHeight="1" x14ac:dyDescent="0.2"/>
    <row r="2245" customFormat="1" ht="16" customHeight="1" x14ac:dyDescent="0.2"/>
    <row r="2246" customFormat="1" ht="16" customHeight="1" x14ac:dyDescent="0.2"/>
    <row r="2247" customFormat="1" ht="16" customHeight="1" x14ac:dyDescent="0.2"/>
    <row r="2248" customFormat="1" ht="16" customHeight="1" x14ac:dyDescent="0.2"/>
    <row r="2249" customFormat="1" ht="16" customHeight="1" x14ac:dyDescent="0.2"/>
    <row r="2250" customFormat="1" ht="16" customHeight="1" x14ac:dyDescent="0.2"/>
    <row r="2251" customFormat="1" ht="16" customHeight="1" x14ac:dyDescent="0.2"/>
    <row r="2252" customFormat="1" ht="16" customHeight="1" x14ac:dyDescent="0.2"/>
    <row r="2253" customFormat="1" ht="16" customHeight="1" x14ac:dyDescent="0.2"/>
    <row r="2254" customFormat="1" ht="16" customHeight="1" x14ac:dyDescent="0.2"/>
    <row r="2255" customFormat="1" ht="16" customHeight="1" x14ac:dyDescent="0.2"/>
    <row r="2256" customFormat="1" ht="16" customHeight="1" x14ac:dyDescent="0.2"/>
    <row r="2257" customFormat="1" ht="16" customHeight="1" x14ac:dyDescent="0.2"/>
    <row r="2258" customFormat="1" ht="16" customHeight="1" x14ac:dyDescent="0.2"/>
    <row r="2259" customFormat="1" ht="16" customHeight="1" x14ac:dyDescent="0.2"/>
    <row r="2260" customFormat="1" ht="16" customHeight="1" x14ac:dyDescent="0.2"/>
    <row r="2261" customFormat="1" ht="16" customHeight="1" x14ac:dyDescent="0.2"/>
    <row r="2262" customFormat="1" ht="16" customHeight="1" x14ac:dyDescent="0.2"/>
    <row r="2263" customFormat="1" ht="16" customHeight="1" x14ac:dyDescent="0.2"/>
    <row r="2264" customFormat="1" ht="16" customHeight="1" x14ac:dyDescent="0.2"/>
    <row r="2265" customFormat="1" ht="16" customHeight="1" x14ac:dyDescent="0.2"/>
    <row r="2266" customFormat="1" ht="16" customHeight="1" x14ac:dyDescent="0.2"/>
    <row r="2267" customFormat="1" ht="16" customHeight="1" x14ac:dyDescent="0.2"/>
    <row r="2268" customFormat="1" ht="16" customHeight="1" x14ac:dyDescent="0.2"/>
    <row r="2269" customFormat="1" ht="16" customHeight="1" x14ac:dyDescent="0.2"/>
    <row r="2270" customFormat="1" ht="16" customHeight="1" x14ac:dyDescent="0.2"/>
    <row r="2271" customFormat="1" ht="16" customHeight="1" x14ac:dyDescent="0.2"/>
    <row r="2272" customFormat="1" ht="16" customHeight="1" x14ac:dyDescent="0.2"/>
    <row r="2273" customFormat="1" ht="16" customHeight="1" x14ac:dyDescent="0.2"/>
    <row r="2274" customFormat="1" ht="16" customHeight="1" x14ac:dyDescent="0.2"/>
    <row r="2275" customFormat="1" ht="16" customHeight="1" x14ac:dyDescent="0.2"/>
    <row r="2276" customFormat="1" ht="16" customHeight="1" x14ac:dyDescent="0.2"/>
    <row r="2277" customFormat="1" ht="16" customHeight="1" x14ac:dyDescent="0.2"/>
    <row r="2278" customFormat="1" ht="16" customHeight="1" x14ac:dyDescent="0.2"/>
    <row r="2279" customFormat="1" ht="16" customHeight="1" x14ac:dyDescent="0.2"/>
    <row r="2280" customFormat="1" ht="16" customHeight="1" x14ac:dyDescent="0.2"/>
    <row r="2281" customFormat="1" ht="16" customHeight="1" x14ac:dyDescent="0.2"/>
    <row r="2282" customFormat="1" ht="16" customHeight="1" x14ac:dyDescent="0.2"/>
    <row r="2283" customFormat="1" ht="16" customHeight="1" x14ac:dyDescent="0.2"/>
    <row r="2284" customFormat="1" ht="16" customHeight="1" x14ac:dyDescent="0.2"/>
    <row r="2285" customFormat="1" ht="16" customHeight="1" x14ac:dyDescent="0.2"/>
    <row r="2286" customFormat="1" ht="16" customHeight="1" x14ac:dyDescent="0.2"/>
    <row r="2287" customFormat="1" ht="16" customHeight="1" x14ac:dyDescent="0.2"/>
    <row r="2288" customFormat="1" ht="16" customHeight="1" x14ac:dyDescent="0.2"/>
    <row r="2289" customFormat="1" ht="16" customHeight="1" x14ac:dyDescent="0.2"/>
    <row r="2290" customFormat="1" ht="16" customHeight="1" x14ac:dyDescent="0.2"/>
    <row r="2291" customFormat="1" ht="16" customHeight="1" x14ac:dyDescent="0.2"/>
    <row r="2292" customFormat="1" ht="16" customHeight="1" x14ac:dyDescent="0.2"/>
    <row r="2293" customFormat="1" ht="16" customHeight="1" x14ac:dyDescent="0.2"/>
    <row r="2294" customFormat="1" ht="16" customHeight="1" x14ac:dyDescent="0.2"/>
    <row r="2295" customFormat="1" ht="16" customHeight="1" x14ac:dyDescent="0.2"/>
    <row r="2296" customFormat="1" ht="16" customHeight="1" x14ac:dyDescent="0.2"/>
    <row r="2297" customFormat="1" ht="16" customHeight="1" x14ac:dyDescent="0.2"/>
    <row r="2298" customFormat="1" ht="16" customHeight="1" x14ac:dyDescent="0.2"/>
    <row r="2299" customFormat="1" ht="16" customHeight="1" x14ac:dyDescent="0.2"/>
    <row r="2300" customFormat="1" ht="16" customHeight="1" x14ac:dyDescent="0.2"/>
    <row r="2301" customFormat="1" ht="16" customHeight="1" x14ac:dyDescent="0.2"/>
    <row r="2302" customFormat="1" ht="16" customHeight="1" x14ac:dyDescent="0.2"/>
    <row r="2303" customFormat="1" ht="16" customHeight="1" x14ac:dyDescent="0.2"/>
    <row r="2304" customFormat="1" ht="16" customHeight="1" x14ac:dyDescent="0.2"/>
    <row r="2305" customFormat="1" ht="16" customHeight="1" x14ac:dyDescent="0.2"/>
    <row r="2306" customFormat="1" ht="16" customHeight="1" x14ac:dyDescent="0.2"/>
    <row r="2307" customFormat="1" ht="16" customHeight="1" x14ac:dyDescent="0.2"/>
    <row r="2308" customFormat="1" ht="16" customHeight="1" x14ac:dyDescent="0.2"/>
    <row r="2309" customFormat="1" ht="16" customHeight="1" x14ac:dyDescent="0.2"/>
    <row r="2310" customFormat="1" ht="16" customHeight="1" x14ac:dyDescent="0.2"/>
    <row r="2311" customFormat="1" ht="16" customHeight="1" x14ac:dyDescent="0.2"/>
    <row r="2312" customFormat="1" ht="16" customHeight="1" x14ac:dyDescent="0.2"/>
    <row r="2313" customFormat="1" ht="16" customHeight="1" x14ac:dyDescent="0.2"/>
    <row r="2314" customFormat="1" ht="16" customHeight="1" x14ac:dyDescent="0.2"/>
    <row r="2315" customFormat="1" ht="16" customHeight="1" x14ac:dyDescent="0.2"/>
    <row r="2316" customFormat="1" ht="16" customHeight="1" x14ac:dyDescent="0.2"/>
    <row r="2317" customFormat="1" ht="16" customHeight="1" x14ac:dyDescent="0.2"/>
    <row r="2318" customFormat="1" ht="16" customHeight="1" x14ac:dyDescent="0.2"/>
    <row r="2319" customFormat="1" ht="16" customHeight="1" x14ac:dyDescent="0.2"/>
    <row r="2320" customFormat="1" ht="16" customHeight="1" x14ac:dyDescent="0.2"/>
    <row r="2321" customFormat="1" ht="16" customHeight="1" x14ac:dyDescent="0.2"/>
    <row r="2322" customFormat="1" ht="16" customHeight="1" x14ac:dyDescent="0.2"/>
    <row r="2323" customFormat="1" ht="16" customHeight="1" x14ac:dyDescent="0.2"/>
    <row r="2324" customFormat="1" ht="16" customHeight="1" x14ac:dyDescent="0.2"/>
    <row r="2325" customFormat="1" ht="16" customHeight="1" x14ac:dyDescent="0.2"/>
    <row r="2326" customFormat="1" ht="16" customHeight="1" x14ac:dyDescent="0.2"/>
    <row r="2327" customFormat="1" ht="16" customHeight="1" x14ac:dyDescent="0.2"/>
    <row r="2328" customFormat="1" ht="16" customHeight="1" x14ac:dyDescent="0.2"/>
    <row r="2329" customFormat="1" ht="16" customHeight="1" x14ac:dyDescent="0.2"/>
    <row r="2330" customFormat="1" ht="16" customHeight="1" x14ac:dyDescent="0.2"/>
    <row r="2331" customFormat="1" ht="16" customHeight="1" x14ac:dyDescent="0.2"/>
    <row r="2332" customFormat="1" ht="16" customHeight="1" x14ac:dyDescent="0.2"/>
    <row r="2333" customFormat="1" ht="16" customHeight="1" x14ac:dyDescent="0.2"/>
    <row r="2334" customFormat="1" ht="16" customHeight="1" x14ac:dyDescent="0.2"/>
    <row r="2335" customFormat="1" ht="16" customHeight="1" x14ac:dyDescent="0.2"/>
    <row r="2336" customFormat="1" ht="16" customHeight="1" x14ac:dyDescent="0.2"/>
    <row r="2337" customFormat="1" ht="16" customHeight="1" x14ac:dyDescent="0.2"/>
    <row r="2338" customFormat="1" ht="16" customHeight="1" x14ac:dyDescent="0.2"/>
    <row r="2339" customFormat="1" ht="16" customHeight="1" x14ac:dyDescent="0.2"/>
    <row r="2340" customFormat="1" ht="16" customHeight="1" x14ac:dyDescent="0.2"/>
    <row r="2341" customFormat="1" ht="16" customHeight="1" x14ac:dyDescent="0.2"/>
    <row r="2342" customFormat="1" ht="16" customHeight="1" x14ac:dyDescent="0.2"/>
    <row r="2343" customFormat="1" ht="16" customHeight="1" x14ac:dyDescent="0.2"/>
    <row r="2344" customFormat="1" ht="16" customHeight="1" x14ac:dyDescent="0.2"/>
    <row r="2345" customFormat="1" ht="16" customHeight="1" x14ac:dyDescent="0.2"/>
    <row r="2346" customFormat="1" ht="16" customHeight="1" x14ac:dyDescent="0.2"/>
    <row r="2347" customFormat="1" ht="16" customHeight="1" x14ac:dyDescent="0.2"/>
    <row r="2348" customFormat="1" ht="16" customHeight="1" x14ac:dyDescent="0.2"/>
    <row r="2349" customFormat="1" ht="16" customHeight="1" x14ac:dyDescent="0.2"/>
    <row r="2350" customFormat="1" ht="16" customHeight="1" x14ac:dyDescent="0.2"/>
    <row r="2351" customFormat="1" ht="16" customHeight="1" x14ac:dyDescent="0.2"/>
    <row r="2352" customFormat="1" ht="16" customHeight="1" x14ac:dyDescent="0.2"/>
    <row r="2353" customFormat="1" ht="16" customHeight="1" x14ac:dyDescent="0.2"/>
    <row r="2354" customFormat="1" ht="16" customHeight="1" x14ac:dyDescent="0.2"/>
    <row r="2355" customFormat="1" ht="16" customHeight="1" x14ac:dyDescent="0.2"/>
    <row r="2356" customFormat="1" ht="16" customHeight="1" x14ac:dyDescent="0.2"/>
    <row r="2357" customFormat="1" ht="16" customHeight="1" x14ac:dyDescent="0.2"/>
    <row r="2358" customFormat="1" ht="16" customHeight="1" x14ac:dyDescent="0.2"/>
    <row r="2359" customFormat="1" ht="16" customHeight="1" x14ac:dyDescent="0.2"/>
    <row r="2360" customFormat="1" ht="16" customHeight="1" x14ac:dyDescent="0.2"/>
    <row r="2361" customFormat="1" ht="16" customHeight="1" x14ac:dyDescent="0.2"/>
    <row r="2362" customFormat="1" ht="16" customHeight="1" x14ac:dyDescent="0.2"/>
    <row r="2363" customFormat="1" ht="16" customHeight="1" x14ac:dyDescent="0.2"/>
    <row r="2364" customFormat="1" ht="16" customHeight="1" x14ac:dyDescent="0.2"/>
    <row r="2365" customFormat="1" ht="16" customHeight="1" x14ac:dyDescent="0.2"/>
    <row r="2366" customFormat="1" ht="16" customHeight="1" x14ac:dyDescent="0.2"/>
    <row r="2367" customFormat="1" ht="16" customHeight="1" x14ac:dyDescent="0.2"/>
    <row r="2368" customFormat="1" ht="16" customHeight="1" x14ac:dyDescent="0.2"/>
    <row r="2369" customFormat="1" ht="16" customHeight="1" x14ac:dyDescent="0.2"/>
    <row r="2370" customFormat="1" ht="16" customHeight="1" x14ac:dyDescent="0.2"/>
    <row r="2371" customFormat="1" ht="16" customHeight="1" x14ac:dyDescent="0.2"/>
    <row r="2372" customFormat="1" ht="16" customHeight="1" x14ac:dyDescent="0.2"/>
    <row r="2373" customFormat="1" ht="16" customHeight="1" x14ac:dyDescent="0.2"/>
    <row r="2374" customFormat="1" ht="16" customHeight="1" x14ac:dyDescent="0.2"/>
    <row r="2375" customFormat="1" ht="16" customHeight="1" x14ac:dyDescent="0.2"/>
    <row r="2376" customFormat="1" ht="16" customHeight="1" x14ac:dyDescent="0.2"/>
    <row r="2377" customFormat="1" ht="16" customHeight="1" x14ac:dyDescent="0.2"/>
    <row r="2378" customFormat="1" ht="16" customHeight="1" x14ac:dyDescent="0.2"/>
    <row r="2379" customFormat="1" ht="16" customHeight="1" x14ac:dyDescent="0.2"/>
    <row r="2380" customFormat="1" ht="16" customHeight="1" x14ac:dyDescent="0.2"/>
    <row r="2381" customFormat="1" ht="16" customHeight="1" x14ac:dyDescent="0.2"/>
    <row r="2382" customFormat="1" ht="16" customHeight="1" x14ac:dyDescent="0.2"/>
    <row r="2383" customFormat="1" ht="16" customHeight="1" x14ac:dyDescent="0.2"/>
    <row r="2384" customFormat="1" ht="16" customHeight="1" x14ac:dyDescent="0.2"/>
    <row r="2385" customFormat="1" ht="16" customHeight="1" x14ac:dyDescent="0.2"/>
    <row r="2386" customFormat="1" ht="16" customHeight="1" x14ac:dyDescent="0.2"/>
    <row r="2387" customFormat="1" ht="16" customHeight="1" x14ac:dyDescent="0.2"/>
    <row r="2388" customFormat="1" ht="16" customHeight="1" x14ac:dyDescent="0.2"/>
    <row r="2389" customFormat="1" ht="16" customHeight="1" x14ac:dyDescent="0.2"/>
    <row r="2390" customFormat="1" ht="16" customHeight="1" x14ac:dyDescent="0.2"/>
    <row r="2391" customFormat="1" ht="16" customHeight="1" x14ac:dyDescent="0.2"/>
    <row r="2392" customFormat="1" ht="16" customHeight="1" x14ac:dyDescent="0.2"/>
    <row r="2393" customFormat="1" ht="16" customHeight="1" x14ac:dyDescent="0.2"/>
    <row r="2394" customFormat="1" ht="16" customHeight="1" x14ac:dyDescent="0.2"/>
    <row r="2395" customFormat="1" ht="16" customHeight="1" x14ac:dyDescent="0.2"/>
    <row r="2396" customFormat="1" ht="16" customHeight="1" x14ac:dyDescent="0.2"/>
    <row r="2397" customFormat="1" ht="16" customHeight="1" x14ac:dyDescent="0.2"/>
    <row r="2398" customFormat="1" ht="16" customHeight="1" x14ac:dyDescent="0.2"/>
    <row r="2399" customFormat="1" ht="16" customHeight="1" x14ac:dyDescent="0.2"/>
    <row r="2400" customFormat="1" ht="16" customHeight="1" x14ac:dyDescent="0.2"/>
    <row r="2401" customFormat="1" ht="16" customHeight="1" x14ac:dyDescent="0.2"/>
    <row r="2402" customFormat="1" ht="16" customHeight="1" x14ac:dyDescent="0.2"/>
    <row r="2403" customFormat="1" ht="16" customHeight="1" x14ac:dyDescent="0.2"/>
    <row r="2404" customFormat="1" ht="16" customHeight="1" x14ac:dyDescent="0.2"/>
    <row r="2405" customFormat="1" ht="16" customHeight="1" x14ac:dyDescent="0.2"/>
    <row r="2406" customFormat="1" ht="16" customHeight="1" x14ac:dyDescent="0.2"/>
    <row r="2407" customFormat="1" ht="16" customHeight="1" x14ac:dyDescent="0.2"/>
    <row r="2408" customFormat="1" ht="16" customHeight="1" x14ac:dyDescent="0.2"/>
    <row r="2409" customFormat="1" ht="16" customHeight="1" x14ac:dyDescent="0.2"/>
    <row r="2410" customFormat="1" ht="16" customHeight="1" x14ac:dyDescent="0.2"/>
    <row r="2411" customFormat="1" ht="16" customHeight="1" x14ac:dyDescent="0.2"/>
    <row r="2412" customFormat="1" ht="16" customHeight="1" x14ac:dyDescent="0.2"/>
    <row r="2413" customFormat="1" ht="16" customHeight="1" x14ac:dyDescent="0.2"/>
    <row r="2414" customFormat="1" ht="16" customHeight="1" x14ac:dyDescent="0.2"/>
    <row r="2415" customFormat="1" ht="16" customHeight="1" x14ac:dyDescent="0.2"/>
    <row r="2416" customFormat="1" ht="16" customHeight="1" x14ac:dyDescent="0.2"/>
    <row r="2417" customFormat="1" ht="16" customHeight="1" x14ac:dyDescent="0.2"/>
    <row r="2418" customFormat="1" ht="16" customHeight="1" x14ac:dyDescent="0.2"/>
    <row r="2419" customFormat="1" ht="16" customHeight="1" x14ac:dyDescent="0.2"/>
    <row r="2420" customFormat="1" ht="16" customHeight="1" x14ac:dyDescent="0.2"/>
    <row r="2421" customFormat="1" ht="16" customHeight="1" x14ac:dyDescent="0.2"/>
    <row r="2422" customFormat="1" ht="16" customHeight="1" x14ac:dyDescent="0.2"/>
    <row r="2423" customFormat="1" ht="16" customHeight="1" x14ac:dyDescent="0.2"/>
    <row r="2424" customFormat="1" ht="16" customHeight="1" x14ac:dyDescent="0.2"/>
    <row r="2425" customFormat="1" ht="16" customHeight="1" x14ac:dyDescent="0.2"/>
    <row r="2426" customFormat="1" ht="16" customHeight="1" x14ac:dyDescent="0.2"/>
    <row r="2427" customFormat="1" ht="16" customHeight="1" x14ac:dyDescent="0.2"/>
    <row r="2428" customFormat="1" ht="16" customHeight="1" x14ac:dyDescent="0.2"/>
    <row r="2429" customFormat="1" ht="16" customHeight="1" x14ac:dyDescent="0.2"/>
    <row r="2430" customFormat="1" ht="16" customHeight="1" x14ac:dyDescent="0.2"/>
    <row r="2431" customFormat="1" ht="16" customHeight="1" x14ac:dyDescent="0.2"/>
    <row r="2432" customFormat="1" ht="16" customHeight="1" x14ac:dyDescent="0.2"/>
    <row r="2433" customFormat="1" ht="16" customHeight="1" x14ac:dyDescent="0.2"/>
    <row r="2434" customFormat="1" ht="16" customHeight="1" x14ac:dyDescent="0.2"/>
    <row r="2435" customFormat="1" ht="16" customHeight="1" x14ac:dyDescent="0.2"/>
    <row r="2436" customFormat="1" ht="16" customHeight="1" x14ac:dyDescent="0.2"/>
    <row r="2437" customFormat="1" ht="16" customHeight="1" x14ac:dyDescent="0.2"/>
    <row r="2438" customFormat="1" ht="16" customHeight="1" x14ac:dyDescent="0.2"/>
    <row r="2439" customFormat="1" ht="16" customHeight="1" x14ac:dyDescent="0.2"/>
    <row r="2440" customFormat="1" ht="16" customHeight="1" x14ac:dyDescent="0.2"/>
    <row r="2441" customFormat="1" ht="16" customHeight="1" x14ac:dyDescent="0.2"/>
    <row r="2442" customFormat="1" ht="16" customHeight="1" x14ac:dyDescent="0.2"/>
    <row r="2443" customFormat="1" ht="16" customHeight="1" x14ac:dyDescent="0.2"/>
    <row r="2444" customFormat="1" ht="16" customHeight="1" x14ac:dyDescent="0.2"/>
    <row r="2445" customFormat="1" ht="16" customHeight="1" x14ac:dyDescent="0.2"/>
    <row r="2446" customFormat="1" ht="16" customHeight="1" x14ac:dyDescent="0.2"/>
    <row r="2447" customFormat="1" ht="16" customHeight="1" x14ac:dyDescent="0.2"/>
    <row r="2448" customFormat="1" ht="16" customHeight="1" x14ac:dyDescent="0.2"/>
    <row r="2449" customFormat="1" ht="16" customHeight="1" x14ac:dyDescent="0.2"/>
    <row r="2450" customFormat="1" ht="16" customHeight="1" x14ac:dyDescent="0.2"/>
    <row r="2451" customFormat="1" ht="16" customHeight="1" x14ac:dyDescent="0.2"/>
    <row r="2452" customFormat="1" ht="16" customHeight="1" x14ac:dyDescent="0.2"/>
    <row r="2453" customFormat="1" ht="16" customHeight="1" x14ac:dyDescent="0.2"/>
    <row r="2454" customFormat="1" ht="16" customHeight="1" x14ac:dyDescent="0.2"/>
    <row r="2455" customFormat="1" ht="16" customHeight="1" x14ac:dyDescent="0.2"/>
    <row r="2456" customFormat="1" ht="16" customHeight="1" x14ac:dyDescent="0.2"/>
    <row r="2457" customFormat="1" ht="16" customHeight="1" x14ac:dyDescent="0.2"/>
    <row r="2458" customFormat="1" ht="16" customHeight="1" x14ac:dyDescent="0.2"/>
    <row r="2459" customFormat="1" ht="16" customHeight="1" x14ac:dyDescent="0.2"/>
    <row r="2460" customFormat="1" ht="16" customHeight="1" x14ac:dyDescent="0.2"/>
    <row r="2461" customFormat="1" ht="16" customHeight="1" x14ac:dyDescent="0.2"/>
    <row r="2462" customFormat="1" ht="16" customHeight="1" x14ac:dyDescent="0.2"/>
    <row r="2463" customFormat="1" ht="16" customHeight="1" x14ac:dyDescent="0.2"/>
    <row r="2464" customFormat="1" ht="16" customHeight="1" x14ac:dyDescent="0.2"/>
    <row r="2465" customFormat="1" ht="16" customHeight="1" x14ac:dyDescent="0.2"/>
    <row r="2466" customFormat="1" ht="16" customHeight="1" x14ac:dyDescent="0.2"/>
    <row r="2467" customFormat="1" ht="16" customHeight="1" x14ac:dyDescent="0.2"/>
    <row r="2468" customFormat="1" ht="16" customHeight="1" x14ac:dyDescent="0.2"/>
    <row r="2469" customFormat="1" ht="16" customHeight="1" x14ac:dyDescent="0.2"/>
    <row r="2470" customFormat="1" ht="16" customHeight="1" x14ac:dyDescent="0.2"/>
    <row r="2471" customFormat="1" ht="16" customHeight="1" x14ac:dyDescent="0.2"/>
    <row r="2472" customFormat="1" ht="16" customHeight="1" x14ac:dyDescent="0.2"/>
    <row r="2473" customFormat="1" ht="16" customHeight="1" x14ac:dyDescent="0.2"/>
    <row r="2474" customFormat="1" ht="16" customHeight="1" x14ac:dyDescent="0.2"/>
    <row r="2475" customFormat="1" ht="16" customHeight="1" x14ac:dyDescent="0.2"/>
    <row r="2476" customFormat="1" ht="16" customHeight="1" x14ac:dyDescent="0.2"/>
    <row r="2477" customFormat="1" ht="16" customHeight="1" x14ac:dyDescent="0.2"/>
    <row r="2478" customFormat="1" ht="16" customHeight="1" x14ac:dyDescent="0.2"/>
    <row r="2479" customFormat="1" ht="16" customHeight="1" x14ac:dyDescent="0.2"/>
    <row r="2480" customFormat="1" ht="16" customHeight="1" x14ac:dyDescent="0.2"/>
    <row r="2481" customFormat="1" ht="16" customHeight="1" x14ac:dyDescent="0.2"/>
    <row r="2482" customFormat="1" ht="16" customHeight="1" x14ac:dyDescent="0.2"/>
    <row r="2483" customFormat="1" ht="16" customHeight="1" x14ac:dyDescent="0.2"/>
    <row r="2484" customFormat="1" ht="16" customHeight="1" x14ac:dyDescent="0.2"/>
    <row r="2485" customFormat="1" ht="16" customHeight="1" x14ac:dyDescent="0.2"/>
    <row r="2486" customFormat="1" ht="16" customHeight="1" x14ac:dyDescent="0.2"/>
    <row r="2487" customFormat="1" ht="16" customHeight="1" x14ac:dyDescent="0.2"/>
    <row r="2488" customFormat="1" ht="16" customHeight="1" x14ac:dyDescent="0.2"/>
    <row r="2489" customFormat="1" ht="16" customHeight="1" x14ac:dyDescent="0.2"/>
    <row r="2490" customFormat="1" ht="16" customHeight="1" x14ac:dyDescent="0.2"/>
    <row r="2491" customFormat="1" ht="16" customHeight="1" x14ac:dyDescent="0.2"/>
    <row r="2492" customFormat="1" ht="16" customHeight="1" x14ac:dyDescent="0.2"/>
    <row r="2493" customFormat="1" ht="16" customHeight="1" x14ac:dyDescent="0.2"/>
    <row r="2494" customFormat="1" ht="16" customHeight="1" x14ac:dyDescent="0.2"/>
    <row r="2495" customFormat="1" ht="16" customHeight="1" x14ac:dyDescent="0.2"/>
    <row r="2496" customFormat="1" ht="16" customHeight="1" x14ac:dyDescent="0.2"/>
    <row r="2497" customFormat="1" ht="16" customHeight="1" x14ac:dyDescent="0.2"/>
    <row r="2498" customFormat="1" ht="16" customHeight="1" x14ac:dyDescent="0.2"/>
    <row r="2499" customFormat="1" ht="16" customHeight="1" x14ac:dyDescent="0.2"/>
    <row r="2500" customFormat="1" ht="16" customHeight="1" x14ac:dyDescent="0.2"/>
    <row r="2501" customFormat="1" ht="16" customHeight="1" x14ac:dyDescent="0.2"/>
    <row r="2502" customFormat="1" ht="16" customHeight="1" x14ac:dyDescent="0.2"/>
    <row r="2503" customFormat="1" ht="16" customHeight="1" x14ac:dyDescent="0.2"/>
    <row r="2504" customFormat="1" ht="16" customHeight="1" x14ac:dyDescent="0.2"/>
    <row r="2505" customFormat="1" ht="16" customHeight="1" x14ac:dyDescent="0.2"/>
    <row r="2506" customFormat="1" ht="16" customHeight="1" x14ac:dyDescent="0.2"/>
    <row r="2507" customFormat="1" ht="16" customHeight="1" x14ac:dyDescent="0.2"/>
    <row r="2508" customFormat="1" ht="16" customHeight="1" x14ac:dyDescent="0.2"/>
    <row r="2509" customFormat="1" ht="16" customHeight="1" x14ac:dyDescent="0.2"/>
    <row r="2510" customFormat="1" ht="16" customHeight="1" x14ac:dyDescent="0.2"/>
    <row r="2511" customFormat="1" ht="16" customHeight="1" x14ac:dyDescent="0.2"/>
    <row r="2512" customFormat="1" ht="16" customHeight="1" x14ac:dyDescent="0.2"/>
    <row r="2513" customFormat="1" ht="16" customHeight="1" x14ac:dyDescent="0.2"/>
    <row r="2514" customFormat="1" ht="16" customHeight="1" x14ac:dyDescent="0.2"/>
    <row r="2515" customFormat="1" ht="16" customHeight="1" x14ac:dyDescent="0.2"/>
    <row r="2516" customFormat="1" ht="16" customHeight="1" x14ac:dyDescent="0.2"/>
    <row r="2517" customFormat="1" ht="16" customHeight="1" x14ac:dyDescent="0.2"/>
    <row r="2518" customFormat="1" ht="16" customHeight="1" x14ac:dyDescent="0.2"/>
    <row r="2519" customFormat="1" ht="16" customHeight="1" x14ac:dyDescent="0.2"/>
    <row r="2520" customFormat="1" ht="16" customHeight="1" x14ac:dyDescent="0.2"/>
    <row r="2521" customFormat="1" ht="16" customHeight="1" x14ac:dyDescent="0.2"/>
    <row r="2522" customFormat="1" ht="16" customHeight="1" x14ac:dyDescent="0.2"/>
    <row r="2523" customFormat="1" ht="16" customHeight="1" x14ac:dyDescent="0.2"/>
    <row r="2524" customFormat="1" ht="16" customHeight="1" x14ac:dyDescent="0.2"/>
    <row r="2525" customFormat="1" ht="16" customHeight="1" x14ac:dyDescent="0.2"/>
    <row r="2526" customFormat="1" ht="16" customHeight="1" x14ac:dyDescent="0.2"/>
    <row r="2527" customFormat="1" ht="16" customHeight="1" x14ac:dyDescent="0.2"/>
    <row r="2528" customFormat="1" ht="16" customHeight="1" x14ac:dyDescent="0.2"/>
    <row r="2529" customFormat="1" ht="16" customHeight="1" x14ac:dyDescent="0.2"/>
    <row r="2530" customFormat="1" ht="16" customHeight="1" x14ac:dyDescent="0.2"/>
    <row r="2531" customFormat="1" ht="16" customHeight="1" x14ac:dyDescent="0.2"/>
    <row r="2532" customFormat="1" ht="16" customHeight="1" x14ac:dyDescent="0.2"/>
    <row r="2533" customFormat="1" ht="16" customHeight="1" x14ac:dyDescent="0.2"/>
    <row r="2534" customFormat="1" ht="16" customHeight="1" x14ac:dyDescent="0.2"/>
    <row r="2535" customFormat="1" ht="16" customHeight="1" x14ac:dyDescent="0.2"/>
    <row r="2536" customFormat="1" ht="16" customHeight="1" x14ac:dyDescent="0.2"/>
    <row r="2537" customFormat="1" ht="16" customHeight="1" x14ac:dyDescent="0.2"/>
    <row r="2538" customFormat="1" ht="16" customHeight="1" x14ac:dyDescent="0.2"/>
    <row r="2539" customFormat="1" ht="16" customHeight="1" x14ac:dyDescent="0.2"/>
    <row r="2540" customFormat="1" ht="16" customHeight="1" x14ac:dyDescent="0.2"/>
    <row r="2541" customFormat="1" ht="16" customHeight="1" x14ac:dyDescent="0.2"/>
    <row r="2542" customFormat="1" ht="16" customHeight="1" x14ac:dyDescent="0.2"/>
    <row r="2543" customFormat="1" ht="16" customHeight="1" x14ac:dyDescent="0.2"/>
    <row r="2544" customFormat="1" ht="16" customHeight="1" x14ac:dyDescent="0.2"/>
    <row r="2545" customFormat="1" ht="16" customHeight="1" x14ac:dyDescent="0.2"/>
    <row r="2546" customFormat="1" ht="16" customHeight="1" x14ac:dyDescent="0.2"/>
    <row r="2547" customFormat="1" ht="16" customHeight="1" x14ac:dyDescent="0.2"/>
    <row r="2548" customFormat="1" ht="16" customHeight="1" x14ac:dyDescent="0.2"/>
    <row r="2549" customFormat="1" ht="16" customHeight="1" x14ac:dyDescent="0.2"/>
    <row r="2550" customFormat="1" ht="16" customHeight="1" x14ac:dyDescent="0.2"/>
    <row r="2551" customFormat="1" ht="16" customHeight="1" x14ac:dyDescent="0.2"/>
    <row r="2552" customFormat="1" ht="16" customHeight="1" x14ac:dyDescent="0.2"/>
    <row r="2553" customFormat="1" ht="16" customHeight="1" x14ac:dyDescent="0.2"/>
    <row r="2554" customFormat="1" ht="16" customHeight="1" x14ac:dyDescent="0.2"/>
    <row r="2555" customFormat="1" ht="16" customHeight="1" x14ac:dyDescent="0.2"/>
    <row r="2556" customFormat="1" ht="16" customHeight="1" x14ac:dyDescent="0.2"/>
    <row r="2557" customFormat="1" ht="16" customHeight="1" x14ac:dyDescent="0.2"/>
    <row r="2558" customFormat="1" ht="16" customHeight="1" x14ac:dyDescent="0.2"/>
    <row r="2559" customFormat="1" ht="16" customHeight="1" x14ac:dyDescent="0.2"/>
    <row r="2560" customFormat="1" ht="16" customHeight="1" x14ac:dyDescent="0.2"/>
    <row r="2561" customFormat="1" ht="16" customHeight="1" x14ac:dyDescent="0.2"/>
    <row r="2562" customFormat="1" ht="16" customHeight="1" x14ac:dyDescent="0.2"/>
    <row r="2563" customFormat="1" ht="16" customHeight="1" x14ac:dyDescent="0.2"/>
    <row r="2564" customFormat="1" ht="16" customHeight="1" x14ac:dyDescent="0.2"/>
    <row r="2565" customFormat="1" ht="16" customHeight="1" x14ac:dyDescent="0.2"/>
    <row r="2566" customFormat="1" ht="16" customHeight="1" x14ac:dyDescent="0.2"/>
    <row r="2567" customFormat="1" ht="16" customHeight="1" x14ac:dyDescent="0.2"/>
    <row r="2568" customFormat="1" ht="16" customHeight="1" x14ac:dyDescent="0.2"/>
    <row r="2569" customFormat="1" ht="16" customHeight="1" x14ac:dyDescent="0.2"/>
    <row r="2570" customFormat="1" ht="16" customHeight="1" x14ac:dyDescent="0.2"/>
    <row r="2571" customFormat="1" ht="16" customHeight="1" x14ac:dyDescent="0.2"/>
    <row r="2572" customFormat="1" ht="16" customHeight="1" x14ac:dyDescent="0.2"/>
    <row r="2573" customFormat="1" ht="16" customHeight="1" x14ac:dyDescent="0.2"/>
    <row r="2574" customFormat="1" ht="16" customHeight="1" x14ac:dyDescent="0.2"/>
    <row r="2575" customFormat="1" ht="16" customHeight="1" x14ac:dyDescent="0.2"/>
    <row r="2576" customFormat="1" ht="16" customHeight="1" x14ac:dyDescent="0.2"/>
    <row r="2577" customFormat="1" ht="16" customHeight="1" x14ac:dyDescent="0.2"/>
    <row r="2578" customFormat="1" ht="16" customHeight="1" x14ac:dyDescent="0.2"/>
    <row r="2579" customFormat="1" ht="16" customHeight="1" x14ac:dyDescent="0.2"/>
    <row r="2580" customFormat="1" ht="16" customHeight="1" x14ac:dyDescent="0.2"/>
    <row r="2581" customFormat="1" ht="16" customHeight="1" x14ac:dyDescent="0.2"/>
    <row r="2582" customFormat="1" ht="16" customHeight="1" x14ac:dyDescent="0.2"/>
    <row r="2583" customFormat="1" ht="16" customHeight="1" x14ac:dyDescent="0.2"/>
    <row r="2584" customFormat="1" ht="16" customHeight="1" x14ac:dyDescent="0.2"/>
    <row r="2585" customFormat="1" ht="16" customHeight="1" x14ac:dyDescent="0.2"/>
    <row r="2586" customFormat="1" ht="16" customHeight="1" x14ac:dyDescent="0.2"/>
    <row r="2587" customFormat="1" ht="16" customHeight="1" x14ac:dyDescent="0.2"/>
    <row r="2588" customFormat="1" ht="16" customHeight="1" x14ac:dyDescent="0.2"/>
    <row r="2589" customFormat="1" ht="16" customHeight="1" x14ac:dyDescent="0.2"/>
    <row r="2590" customFormat="1" ht="16" customHeight="1" x14ac:dyDescent="0.2"/>
    <row r="2591" customFormat="1" ht="16" customHeight="1" x14ac:dyDescent="0.2"/>
    <row r="2592" customFormat="1" ht="16" customHeight="1" x14ac:dyDescent="0.2"/>
    <row r="2593" customFormat="1" ht="16" customHeight="1" x14ac:dyDescent="0.2"/>
    <row r="2594" customFormat="1" ht="16" customHeight="1" x14ac:dyDescent="0.2"/>
    <row r="2595" customFormat="1" ht="16" customHeight="1" x14ac:dyDescent="0.2"/>
    <row r="2596" customFormat="1" ht="16" customHeight="1" x14ac:dyDescent="0.2"/>
    <row r="2597" customFormat="1" ht="16" customHeight="1" x14ac:dyDescent="0.2"/>
    <row r="2598" customFormat="1" ht="16" customHeight="1" x14ac:dyDescent="0.2"/>
    <row r="2599" customFormat="1" ht="16" customHeight="1" x14ac:dyDescent="0.2"/>
    <row r="2600" customFormat="1" ht="16" customHeight="1" x14ac:dyDescent="0.2"/>
    <row r="2601" customFormat="1" ht="16" customHeight="1" x14ac:dyDescent="0.2"/>
    <row r="2602" customFormat="1" ht="16" customHeight="1" x14ac:dyDescent="0.2"/>
    <row r="2603" customFormat="1" ht="16" customHeight="1" x14ac:dyDescent="0.2"/>
    <row r="2604" customFormat="1" ht="16" customHeight="1" x14ac:dyDescent="0.2"/>
    <row r="2605" customFormat="1" ht="16" customHeight="1" x14ac:dyDescent="0.2"/>
    <row r="2606" customFormat="1" ht="16" customHeight="1" x14ac:dyDescent="0.2"/>
    <row r="2607" customFormat="1" ht="16" customHeight="1" x14ac:dyDescent="0.2"/>
    <row r="2608" customFormat="1" ht="16" customHeight="1" x14ac:dyDescent="0.2"/>
    <row r="2609" customFormat="1" ht="16" customHeight="1" x14ac:dyDescent="0.2"/>
    <row r="2610" customFormat="1" ht="16" customHeight="1" x14ac:dyDescent="0.2"/>
    <row r="2611" customFormat="1" ht="16" customHeight="1" x14ac:dyDescent="0.2"/>
    <row r="2612" customFormat="1" ht="16" customHeight="1" x14ac:dyDescent="0.2"/>
    <row r="2613" customFormat="1" ht="16" customHeight="1" x14ac:dyDescent="0.2"/>
    <row r="2614" customFormat="1" ht="16" customHeight="1" x14ac:dyDescent="0.2"/>
    <row r="2615" customFormat="1" ht="16" customHeight="1" x14ac:dyDescent="0.2"/>
    <row r="2616" customFormat="1" ht="16" customHeight="1" x14ac:dyDescent="0.2"/>
    <row r="2617" customFormat="1" ht="16" customHeight="1" x14ac:dyDescent="0.2"/>
    <row r="2618" customFormat="1" ht="16" customHeight="1" x14ac:dyDescent="0.2"/>
    <row r="2619" customFormat="1" ht="16" customHeight="1" x14ac:dyDescent="0.2"/>
    <row r="2620" customFormat="1" ht="16" customHeight="1" x14ac:dyDescent="0.2"/>
    <row r="2621" customFormat="1" ht="16" customHeight="1" x14ac:dyDescent="0.2"/>
    <row r="2622" customFormat="1" ht="16" customHeight="1" x14ac:dyDescent="0.2"/>
    <row r="2623" customFormat="1" ht="16" customHeight="1" x14ac:dyDescent="0.2"/>
    <row r="2624" customFormat="1" ht="16" customHeight="1" x14ac:dyDescent="0.2"/>
    <row r="2625" customFormat="1" ht="16" customHeight="1" x14ac:dyDescent="0.2"/>
    <row r="2626" customFormat="1" ht="16" customHeight="1" x14ac:dyDescent="0.2"/>
    <row r="2627" customFormat="1" ht="16" customHeight="1" x14ac:dyDescent="0.2"/>
    <row r="2628" customFormat="1" ht="16" customHeight="1" x14ac:dyDescent="0.2"/>
    <row r="2629" customFormat="1" ht="16" customHeight="1" x14ac:dyDescent="0.2"/>
    <row r="2630" customFormat="1" ht="16" customHeight="1" x14ac:dyDescent="0.2"/>
    <row r="2631" customFormat="1" ht="16" customHeight="1" x14ac:dyDescent="0.2"/>
    <row r="2632" customFormat="1" ht="16" customHeight="1" x14ac:dyDescent="0.2"/>
    <row r="2633" customFormat="1" ht="16" customHeight="1" x14ac:dyDescent="0.2"/>
    <row r="2634" customFormat="1" ht="16" customHeight="1" x14ac:dyDescent="0.2"/>
    <row r="2635" customFormat="1" ht="16" customHeight="1" x14ac:dyDescent="0.2"/>
    <row r="2636" customFormat="1" ht="16" customHeight="1" x14ac:dyDescent="0.2"/>
    <row r="2637" customFormat="1" ht="16" customHeight="1" x14ac:dyDescent="0.2"/>
    <row r="2638" customFormat="1" ht="16" customHeight="1" x14ac:dyDescent="0.2"/>
    <row r="2639" customFormat="1" ht="16" customHeight="1" x14ac:dyDescent="0.2"/>
    <row r="2640" customFormat="1" ht="16" customHeight="1" x14ac:dyDescent="0.2"/>
    <row r="2641" customFormat="1" ht="16" customHeight="1" x14ac:dyDescent="0.2"/>
    <row r="2642" customFormat="1" ht="16" customHeight="1" x14ac:dyDescent="0.2"/>
    <row r="2643" customFormat="1" ht="16" customHeight="1" x14ac:dyDescent="0.2"/>
    <row r="2644" customFormat="1" ht="16" customHeight="1" x14ac:dyDescent="0.2"/>
    <row r="2645" customFormat="1" ht="16" customHeight="1" x14ac:dyDescent="0.2"/>
    <row r="2646" customFormat="1" ht="16" customHeight="1" x14ac:dyDescent="0.2"/>
    <row r="2647" customFormat="1" ht="16" customHeight="1" x14ac:dyDescent="0.2"/>
    <row r="2648" customFormat="1" ht="16" customHeight="1" x14ac:dyDescent="0.2"/>
    <row r="2649" customFormat="1" ht="16" customHeight="1" x14ac:dyDescent="0.2"/>
    <row r="2650" customFormat="1" ht="16" customHeight="1" x14ac:dyDescent="0.2"/>
    <row r="2651" customFormat="1" ht="16" customHeight="1" x14ac:dyDescent="0.2"/>
    <row r="2652" customFormat="1" ht="16" customHeight="1" x14ac:dyDescent="0.2"/>
    <row r="2653" customFormat="1" ht="16" customHeight="1" x14ac:dyDescent="0.2"/>
    <row r="2654" customFormat="1" ht="16" customHeight="1" x14ac:dyDescent="0.2"/>
    <row r="2655" customFormat="1" ht="16" customHeight="1" x14ac:dyDescent="0.2"/>
    <row r="2656" customFormat="1" ht="16" customHeight="1" x14ac:dyDescent="0.2"/>
    <row r="2657" customFormat="1" ht="16" customHeight="1" x14ac:dyDescent="0.2"/>
    <row r="2658" customFormat="1" ht="16" customHeight="1" x14ac:dyDescent="0.2"/>
    <row r="2659" customFormat="1" ht="16" customHeight="1" x14ac:dyDescent="0.2"/>
    <row r="2660" customFormat="1" ht="16" customHeight="1" x14ac:dyDescent="0.2"/>
    <row r="2661" customFormat="1" ht="16" customHeight="1" x14ac:dyDescent="0.2"/>
    <row r="2662" customFormat="1" ht="16" customHeight="1" x14ac:dyDescent="0.2"/>
    <row r="2663" customFormat="1" ht="16" customHeight="1" x14ac:dyDescent="0.2"/>
    <row r="2664" customFormat="1" ht="16" customHeight="1" x14ac:dyDescent="0.2"/>
    <row r="2665" customFormat="1" ht="16" customHeight="1" x14ac:dyDescent="0.2"/>
    <row r="2666" customFormat="1" ht="16" customHeight="1" x14ac:dyDescent="0.2"/>
    <row r="2667" customFormat="1" ht="16" customHeight="1" x14ac:dyDescent="0.2"/>
    <row r="2668" customFormat="1" ht="16" customHeight="1" x14ac:dyDescent="0.2"/>
    <row r="2669" customFormat="1" ht="16" customHeight="1" x14ac:dyDescent="0.2"/>
    <row r="2670" customFormat="1" ht="16" customHeight="1" x14ac:dyDescent="0.2"/>
    <row r="2671" customFormat="1" ht="16" customHeight="1" x14ac:dyDescent="0.2"/>
    <row r="2672" customFormat="1" ht="16" customHeight="1" x14ac:dyDescent="0.2"/>
    <row r="2673" customFormat="1" ht="16" customHeight="1" x14ac:dyDescent="0.2"/>
    <row r="2674" customFormat="1" ht="16" customHeight="1" x14ac:dyDescent="0.2"/>
    <row r="2675" customFormat="1" ht="16" customHeight="1" x14ac:dyDescent="0.2"/>
    <row r="2676" customFormat="1" ht="16" customHeight="1" x14ac:dyDescent="0.2"/>
    <row r="2677" customFormat="1" ht="16" customHeight="1" x14ac:dyDescent="0.2"/>
    <row r="2678" customFormat="1" ht="16" customHeight="1" x14ac:dyDescent="0.2"/>
    <row r="2679" customFormat="1" ht="16" customHeight="1" x14ac:dyDescent="0.2"/>
    <row r="2680" customFormat="1" ht="16" customHeight="1" x14ac:dyDescent="0.2"/>
    <row r="2681" customFormat="1" ht="16" customHeight="1" x14ac:dyDescent="0.2"/>
    <row r="2682" customFormat="1" ht="16" customHeight="1" x14ac:dyDescent="0.2"/>
    <row r="2683" customFormat="1" ht="16" customHeight="1" x14ac:dyDescent="0.2"/>
    <row r="2684" customFormat="1" ht="16" customHeight="1" x14ac:dyDescent="0.2"/>
    <row r="2685" customFormat="1" ht="16" customHeight="1" x14ac:dyDescent="0.2"/>
    <row r="2686" customFormat="1" ht="16" customHeight="1" x14ac:dyDescent="0.2"/>
    <row r="2687" customFormat="1" ht="16" customHeight="1" x14ac:dyDescent="0.2"/>
    <row r="2688" customFormat="1" ht="16" customHeight="1" x14ac:dyDescent="0.2"/>
    <row r="2689" customFormat="1" ht="16" customHeight="1" x14ac:dyDescent="0.2"/>
    <row r="2690" customFormat="1" ht="16" customHeight="1" x14ac:dyDescent="0.2"/>
    <row r="2691" customFormat="1" ht="16" customHeight="1" x14ac:dyDescent="0.2"/>
    <row r="2692" customFormat="1" ht="16" customHeight="1" x14ac:dyDescent="0.2"/>
    <row r="2693" customFormat="1" ht="16" customHeight="1" x14ac:dyDescent="0.2"/>
    <row r="2694" customFormat="1" ht="16" customHeight="1" x14ac:dyDescent="0.2"/>
    <row r="2695" customFormat="1" ht="16" customHeight="1" x14ac:dyDescent="0.2"/>
    <row r="2696" customFormat="1" ht="16" customHeight="1" x14ac:dyDescent="0.2"/>
    <row r="2697" customFormat="1" ht="16" customHeight="1" x14ac:dyDescent="0.2"/>
    <row r="2698" customFormat="1" ht="16" customHeight="1" x14ac:dyDescent="0.2"/>
    <row r="2699" customFormat="1" ht="16" customHeight="1" x14ac:dyDescent="0.2"/>
    <row r="2700" customFormat="1" ht="16" customHeight="1" x14ac:dyDescent="0.2"/>
    <row r="2701" customFormat="1" ht="16" customHeight="1" x14ac:dyDescent="0.2"/>
    <row r="2702" customFormat="1" ht="16" customHeight="1" x14ac:dyDescent="0.2"/>
    <row r="2703" customFormat="1" ht="16" customHeight="1" x14ac:dyDescent="0.2"/>
    <row r="2704" customFormat="1" ht="16" customHeight="1" x14ac:dyDescent="0.2"/>
    <row r="2705" customFormat="1" ht="16" customHeight="1" x14ac:dyDescent="0.2"/>
    <row r="2706" customFormat="1" ht="16" customHeight="1" x14ac:dyDescent="0.2"/>
    <row r="2707" customFormat="1" ht="16" customHeight="1" x14ac:dyDescent="0.2"/>
    <row r="2708" customFormat="1" ht="16" customHeight="1" x14ac:dyDescent="0.2"/>
    <row r="2709" customFormat="1" ht="16" customHeight="1" x14ac:dyDescent="0.2"/>
    <row r="2710" customFormat="1" ht="16" customHeight="1" x14ac:dyDescent="0.2"/>
    <row r="2711" customFormat="1" ht="16" customHeight="1" x14ac:dyDescent="0.2"/>
    <row r="2712" customFormat="1" ht="16" customHeight="1" x14ac:dyDescent="0.2"/>
    <row r="2713" customFormat="1" ht="16" customHeight="1" x14ac:dyDescent="0.2"/>
    <row r="2714" customFormat="1" ht="16" customHeight="1" x14ac:dyDescent="0.2"/>
    <row r="2715" customFormat="1" ht="16" customHeight="1" x14ac:dyDescent="0.2"/>
    <row r="2716" customFormat="1" ht="16" customHeight="1" x14ac:dyDescent="0.2"/>
    <row r="2717" customFormat="1" ht="16" customHeight="1" x14ac:dyDescent="0.2"/>
    <row r="2718" customFormat="1" ht="16" customHeight="1" x14ac:dyDescent="0.2"/>
    <row r="2719" customFormat="1" ht="16" customHeight="1" x14ac:dyDescent="0.2"/>
    <row r="2720" customFormat="1" ht="16" customHeight="1" x14ac:dyDescent="0.2"/>
    <row r="2721" customFormat="1" ht="16" customHeight="1" x14ac:dyDescent="0.2"/>
    <row r="2722" customFormat="1" ht="16" customHeight="1" x14ac:dyDescent="0.2"/>
    <row r="2723" customFormat="1" ht="16" customHeight="1" x14ac:dyDescent="0.2"/>
    <row r="2724" customFormat="1" ht="16" customHeight="1" x14ac:dyDescent="0.2"/>
    <row r="2725" customFormat="1" ht="16" customHeight="1" x14ac:dyDescent="0.2"/>
    <row r="2726" customFormat="1" ht="16" customHeight="1" x14ac:dyDescent="0.2"/>
    <row r="2727" customFormat="1" ht="16" customHeight="1" x14ac:dyDescent="0.2"/>
    <row r="2728" customFormat="1" ht="16" customHeight="1" x14ac:dyDescent="0.2"/>
    <row r="2729" customFormat="1" ht="16" customHeight="1" x14ac:dyDescent="0.2"/>
    <row r="2730" customFormat="1" ht="16" customHeight="1" x14ac:dyDescent="0.2"/>
    <row r="2731" customFormat="1" ht="16" customHeight="1" x14ac:dyDescent="0.2"/>
    <row r="2732" customFormat="1" ht="16" customHeight="1" x14ac:dyDescent="0.2"/>
    <row r="2733" customFormat="1" ht="16" customHeight="1" x14ac:dyDescent="0.2"/>
    <row r="2734" customFormat="1" ht="16" customHeight="1" x14ac:dyDescent="0.2"/>
    <row r="2735" customFormat="1" ht="16" customHeight="1" x14ac:dyDescent="0.2"/>
    <row r="2736" customFormat="1" ht="16" customHeight="1" x14ac:dyDescent="0.2"/>
    <row r="2737" customFormat="1" ht="16" customHeight="1" x14ac:dyDescent="0.2"/>
    <row r="2738" customFormat="1" ht="16" customHeight="1" x14ac:dyDescent="0.2"/>
    <row r="2739" customFormat="1" ht="16" customHeight="1" x14ac:dyDescent="0.2"/>
    <row r="2740" customFormat="1" ht="16" customHeight="1" x14ac:dyDescent="0.2"/>
    <row r="2741" customFormat="1" ht="16" customHeight="1" x14ac:dyDescent="0.2"/>
    <row r="2742" customFormat="1" ht="16" customHeight="1" x14ac:dyDescent="0.2"/>
    <row r="2743" customFormat="1" ht="16" customHeight="1" x14ac:dyDescent="0.2"/>
    <row r="2744" customFormat="1" ht="16" customHeight="1" x14ac:dyDescent="0.2"/>
    <row r="2745" customFormat="1" ht="16" customHeight="1" x14ac:dyDescent="0.2"/>
    <row r="2746" customFormat="1" ht="16" customHeight="1" x14ac:dyDescent="0.2"/>
    <row r="2747" customFormat="1" ht="16" customHeight="1" x14ac:dyDescent="0.2"/>
    <row r="2748" customFormat="1" ht="16" customHeight="1" x14ac:dyDescent="0.2"/>
    <row r="2749" customFormat="1" ht="16" customHeight="1" x14ac:dyDescent="0.2"/>
    <row r="2750" customFormat="1" ht="16" customHeight="1" x14ac:dyDescent="0.2"/>
    <row r="2751" customFormat="1" ht="16" customHeight="1" x14ac:dyDescent="0.2"/>
    <row r="2752" customFormat="1" ht="16" customHeight="1" x14ac:dyDescent="0.2"/>
    <row r="2753" customFormat="1" ht="16" customHeight="1" x14ac:dyDescent="0.2"/>
    <row r="2754" customFormat="1" ht="16" customHeight="1" x14ac:dyDescent="0.2"/>
    <row r="2755" customFormat="1" ht="16" customHeight="1" x14ac:dyDescent="0.2"/>
    <row r="2756" customFormat="1" ht="16" customHeight="1" x14ac:dyDescent="0.2"/>
    <row r="2757" customFormat="1" ht="16" customHeight="1" x14ac:dyDescent="0.2"/>
    <row r="2758" customFormat="1" ht="16" customHeight="1" x14ac:dyDescent="0.2"/>
    <row r="2759" customFormat="1" ht="16" customHeight="1" x14ac:dyDescent="0.2"/>
    <row r="2760" customFormat="1" ht="16" customHeight="1" x14ac:dyDescent="0.2"/>
    <row r="2761" customFormat="1" ht="16" customHeight="1" x14ac:dyDescent="0.2"/>
    <row r="2762" customFormat="1" ht="16" customHeight="1" x14ac:dyDescent="0.2"/>
    <row r="2763" customFormat="1" ht="16" customHeight="1" x14ac:dyDescent="0.2"/>
    <row r="2764" customFormat="1" ht="16" customHeight="1" x14ac:dyDescent="0.2"/>
    <row r="2765" customFormat="1" ht="16" customHeight="1" x14ac:dyDescent="0.2"/>
    <row r="2766" customFormat="1" ht="16" customHeight="1" x14ac:dyDescent="0.2"/>
    <row r="2767" customFormat="1" ht="16" customHeight="1" x14ac:dyDescent="0.2"/>
    <row r="2768" customFormat="1" ht="16" customHeight="1" x14ac:dyDescent="0.2"/>
    <row r="2769" customFormat="1" ht="16" customHeight="1" x14ac:dyDescent="0.2"/>
    <row r="2770" customFormat="1" ht="16" customHeight="1" x14ac:dyDescent="0.2"/>
    <row r="2771" customFormat="1" ht="16" customHeight="1" x14ac:dyDescent="0.2"/>
    <row r="2772" customFormat="1" ht="16" customHeight="1" x14ac:dyDescent="0.2"/>
    <row r="2773" customFormat="1" ht="16" customHeight="1" x14ac:dyDescent="0.2"/>
    <row r="2774" customFormat="1" ht="16" customHeight="1" x14ac:dyDescent="0.2"/>
    <row r="2775" customFormat="1" ht="16" customHeight="1" x14ac:dyDescent="0.2"/>
    <row r="2776" customFormat="1" ht="16" customHeight="1" x14ac:dyDescent="0.2"/>
    <row r="2777" customFormat="1" ht="16" customHeight="1" x14ac:dyDescent="0.2"/>
    <row r="2778" customFormat="1" ht="16" customHeight="1" x14ac:dyDescent="0.2"/>
    <row r="2779" customFormat="1" ht="16" customHeight="1" x14ac:dyDescent="0.2"/>
    <row r="2780" customFormat="1" ht="16" customHeight="1" x14ac:dyDescent="0.2"/>
    <row r="2781" customFormat="1" ht="16" customHeight="1" x14ac:dyDescent="0.2"/>
    <row r="2782" customFormat="1" ht="16" customHeight="1" x14ac:dyDescent="0.2"/>
    <row r="2783" customFormat="1" ht="16" customHeight="1" x14ac:dyDescent="0.2"/>
    <row r="2784" customFormat="1" ht="16" customHeight="1" x14ac:dyDescent="0.2"/>
    <row r="2785" customFormat="1" ht="16" customHeight="1" x14ac:dyDescent="0.2"/>
    <row r="2786" customFormat="1" ht="16" customHeight="1" x14ac:dyDescent="0.2"/>
    <row r="2787" customFormat="1" ht="16" customHeight="1" x14ac:dyDescent="0.2"/>
    <row r="2788" customFormat="1" ht="16" customHeight="1" x14ac:dyDescent="0.2"/>
    <row r="2789" customFormat="1" ht="16" customHeight="1" x14ac:dyDescent="0.2"/>
    <row r="2790" customFormat="1" ht="16" customHeight="1" x14ac:dyDescent="0.2"/>
    <row r="2791" customFormat="1" ht="16" customHeight="1" x14ac:dyDescent="0.2"/>
    <row r="2792" customFormat="1" ht="16" customHeight="1" x14ac:dyDescent="0.2"/>
    <row r="2793" customFormat="1" ht="16" customHeight="1" x14ac:dyDescent="0.2"/>
    <row r="2794" customFormat="1" ht="16" customHeight="1" x14ac:dyDescent="0.2"/>
    <row r="2795" customFormat="1" ht="16" customHeight="1" x14ac:dyDescent="0.2"/>
    <row r="2796" customFormat="1" ht="16" customHeight="1" x14ac:dyDescent="0.2"/>
    <row r="2797" customFormat="1" ht="16" customHeight="1" x14ac:dyDescent="0.2"/>
    <row r="2798" customFormat="1" ht="16" customHeight="1" x14ac:dyDescent="0.2"/>
    <row r="2799" customFormat="1" ht="16" customHeight="1" x14ac:dyDescent="0.2"/>
    <row r="2800" customFormat="1" ht="16" customHeight="1" x14ac:dyDescent="0.2"/>
    <row r="2801" customFormat="1" ht="16" customHeight="1" x14ac:dyDescent="0.2"/>
    <row r="2802" customFormat="1" ht="16" customHeight="1" x14ac:dyDescent="0.2"/>
    <row r="2803" customFormat="1" ht="16" customHeight="1" x14ac:dyDescent="0.2"/>
    <row r="2804" customFormat="1" ht="16" customHeight="1" x14ac:dyDescent="0.2"/>
    <row r="2805" customFormat="1" ht="16" customHeight="1" x14ac:dyDescent="0.2"/>
    <row r="2806" customFormat="1" ht="16" customHeight="1" x14ac:dyDescent="0.2"/>
    <row r="2807" customFormat="1" ht="16" customHeight="1" x14ac:dyDescent="0.2"/>
    <row r="2808" customFormat="1" ht="16" customHeight="1" x14ac:dyDescent="0.2"/>
    <row r="2809" customFormat="1" ht="16" customHeight="1" x14ac:dyDescent="0.2"/>
    <row r="2810" customFormat="1" ht="16" customHeight="1" x14ac:dyDescent="0.2"/>
    <row r="2811" customFormat="1" ht="16" customHeight="1" x14ac:dyDescent="0.2"/>
    <row r="2812" customFormat="1" ht="16" customHeight="1" x14ac:dyDescent="0.2"/>
    <row r="2813" customFormat="1" ht="16" customHeight="1" x14ac:dyDescent="0.2"/>
    <row r="2814" customFormat="1" ht="16" customHeight="1" x14ac:dyDescent="0.2"/>
    <row r="2815" customFormat="1" ht="16" customHeight="1" x14ac:dyDescent="0.2"/>
    <row r="2816" customFormat="1" ht="16" customHeight="1" x14ac:dyDescent="0.2"/>
    <row r="2817" customFormat="1" ht="16" customHeight="1" x14ac:dyDescent="0.2"/>
    <row r="2818" customFormat="1" ht="16" customHeight="1" x14ac:dyDescent="0.2"/>
    <row r="2819" customFormat="1" ht="16" customHeight="1" x14ac:dyDescent="0.2"/>
    <row r="2820" customFormat="1" ht="16" customHeight="1" x14ac:dyDescent="0.2"/>
    <row r="2821" customFormat="1" ht="16" customHeight="1" x14ac:dyDescent="0.2"/>
    <row r="2822" customFormat="1" ht="16" customHeight="1" x14ac:dyDescent="0.2"/>
    <row r="2823" customFormat="1" ht="16" customHeight="1" x14ac:dyDescent="0.2"/>
    <row r="2824" customFormat="1" ht="16" customHeight="1" x14ac:dyDescent="0.2"/>
    <row r="2825" customFormat="1" ht="16" customHeight="1" x14ac:dyDescent="0.2"/>
    <row r="2826" customFormat="1" ht="16" customHeight="1" x14ac:dyDescent="0.2"/>
    <row r="2827" customFormat="1" ht="16" customHeight="1" x14ac:dyDescent="0.2"/>
    <row r="2828" customFormat="1" ht="16" customHeight="1" x14ac:dyDescent="0.2"/>
    <row r="2829" customFormat="1" ht="16" customHeight="1" x14ac:dyDescent="0.2"/>
    <row r="2830" customFormat="1" ht="16" customHeight="1" x14ac:dyDescent="0.2"/>
    <row r="2831" customFormat="1" ht="16" customHeight="1" x14ac:dyDescent="0.2"/>
    <row r="2832" customFormat="1" ht="16" customHeight="1" x14ac:dyDescent="0.2"/>
    <row r="2833" customFormat="1" ht="16" customHeight="1" x14ac:dyDescent="0.2"/>
    <row r="2834" customFormat="1" ht="16" customHeight="1" x14ac:dyDescent="0.2"/>
    <row r="2835" customFormat="1" ht="16" customHeight="1" x14ac:dyDescent="0.2"/>
    <row r="2836" customFormat="1" ht="16" customHeight="1" x14ac:dyDescent="0.2"/>
    <row r="2837" customFormat="1" ht="16" customHeight="1" x14ac:dyDescent="0.2"/>
    <row r="2838" customFormat="1" ht="16" customHeight="1" x14ac:dyDescent="0.2"/>
    <row r="2839" customFormat="1" ht="16" customHeight="1" x14ac:dyDescent="0.2"/>
    <row r="2840" customFormat="1" ht="16" customHeight="1" x14ac:dyDescent="0.2"/>
    <row r="2841" customFormat="1" ht="16" customHeight="1" x14ac:dyDescent="0.2"/>
    <row r="2842" customFormat="1" ht="16" customHeight="1" x14ac:dyDescent="0.2"/>
    <row r="2843" customFormat="1" ht="16" customHeight="1" x14ac:dyDescent="0.2"/>
    <row r="2844" customFormat="1" ht="16" customHeight="1" x14ac:dyDescent="0.2"/>
    <row r="2845" customFormat="1" ht="16" customHeight="1" x14ac:dyDescent="0.2"/>
    <row r="2846" customFormat="1" ht="16" customHeight="1" x14ac:dyDescent="0.2"/>
    <row r="2847" customFormat="1" ht="16" customHeight="1" x14ac:dyDescent="0.2"/>
    <row r="2848" customFormat="1" ht="16" customHeight="1" x14ac:dyDescent="0.2"/>
    <row r="2849" customFormat="1" ht="16" customHeight="1" x14ac:dyDescent="0.2"/>
    <row r="2850" customFormat="1" ht="16" customHeight="1" x14ac:dyDescent="0.2"/>
    <row r="2851" customFormat="1" ht="16" customHeight="1" x14ac:dyDescent="0.2"/>
    <row r="2852" customFormat="1" ht="16" customHeight="1" x14ac:dyDescent="0.2"/>
    <row r="2853" customFormat="1" ht="16" customHeight="1" x14ac:dyDescent="0.2"/>
    <row r="2854" customFormat="1" ht="16" customHeight="1" x14ac:dyDescent="0.2"/>
    <row r="2855" customFormat="1" ht="16" customHeight="1" x14ac:dyDescent="0.2"/>
    <row r="2856" customFormat="1" ht="16" customHeight="1" x14ac:dyDescent="0.2"/>
    <row r="2857" customFormat="1" ht="16" customHeight="1" x14ac:dyDescent="0.2"/>
    <row r="2858" customFormat="1" ht="16" customHeight="1" x14ac:dyDescent="0.2"/>
    <row r="2859" customFormat="1" ht="16" customHeight="1" x14ac:dyDescent="0.2"/>
    <row r="2860" customFormat="1" ht="16" customHeight="1" x14ac:dyDescent="0.2"/>
    <row r="2861" customFormat="1" ht="16" customHeight="1" x14ac:dyDescent="0.2"/>
    <row r="2862" customFormat="1" ht="16" customHeight="1" x14ac:dyDescent="0.2"/>
    <row r="2863" customFormat="1" ht="16" customHeight="1" x14ac:dyDescent="0.2"/>
    <row r="2864" customFormat="1" ht="16" customHeight="1" x14ac:dyDescent="0.2"/>
    <row r="2865" customFormat="1" ht="16" customHeight="1" x14ac:dyDescent="0.2"/>
    <row r="2866" customFormat="1" ht="16" customHeight="1" x14ac:dyDescent="0.2"/>
    <row r="2867" customFormat="1" ht="16" customHeight="1" x14ac:dyDescent="0.2"/>
    <row r="2868" customFormat="1" ht="16" customHeight="1" x14ac:dyDescent="0.2"/>
    <row r="2869" customFormat="1" ht="16" customHeight="1" x14ac:dyDescent="0.2"/>
    <row r="2870" customFormat="1" ht="16" customHeight="1" x14ac:dyDescent="0.2"/>
    <row r="2871" customFormat="1" ht="16" customHeight="1" x14ac:dyDescent="0.2"/>
    <row r="2872" customFormat="1" ht="16" customHeight="1" x14ac:dyDescent="0.2"/>
    <row r="2873" customFormat="1" ht="16" customHeight="1" x14ac:dyDescent="0.2"/>
    <row r="2874" customFormat="1" ht="16" customHeight="1" x14ac:dyDescent="0.2"/>
    <row r="2875" customFormat="1" ht="16" customHeight="1" x14ac:dyDescent="0.2"/>
    <row r="2876" customFormat="1" ht="16" customHeight="1" x14ac:dyDescent="0.2"/>
    <row r="2877" customFormat="1" ht="16" customHeight="1" x14ac:dyDescent="0.2"/>
    <row r="2878" customFormat="1" ht="16" customHeight="1" x14ac:dyDescent="0.2"/>
    <row r="2879" customFormat="1" ht="16" customHeight="1" x14ac:dyDescent="0.2"/>
    <row r="2880" customFormat="1" ht="16" customHeight="1" x14ac:dyDescent="0.2"/>
    <row r="2881" customFormat="1" ht="16" customHeight="1" x14ac:dyDescent="0.2"/>
    <row r="2882" customFormat="1" ht="16" customHeight="1" x14ac:dyDescent="0.2"/>
    <row r="2883" customFormat="1" ht="16" customHeight="1" x14ac:dyDescent="0.2"/>
    <row r="2884" customFormat="1" ht="16" customHeight="1" x14ac:dyDescent="0.2"/>
    <row r="2885" customFormat="1" ht="16" customHeight="1" x14ac:dyDescent="0.2"/>
    <row r="2886" customFormat="1" ht="16" customHeight="1" x14ac:dyDescent="0.2"/>
    <row r="2887" customFormat="1" ht="16" customHeight="1" x14ac:dyDescent="0.2"/>
    <row r="2888" customFormat="1" ht="16" customHeight="1" x14ac:dyDescent="0.2"/>
    <row r="2889" customFormat="1" ht="16" customHeight="1" x14ac:dyDescent="0.2"/>
    <row r="2890" customFormat="1" ht="16" customHeight="1" x14ac:dyDescent="0.2"/>
    <row r="2891" customFormat="1" ht="16" customHeight="1" x14ac:dyDescent="0.2"/>
    <row r="2892" customFormat="1" ht="16" customHeight="1" x14ac:dyDescent="0.2"/>
    <row r="2893" customFormat="1" ht="16" customHeight="1" x14ac:dyDescent="0.2"/>
    <row r="2894" customFormat="1" ht="16" customHeight="1" x14ac:dyDescent="0.2"/>
    <row r="2895" customFormat="1" ht="16" customHeight="1" x14ac:dyDescent="0.2"/>
    <row r="2896" customFormat="1" ht="16" customHeight="1" x14ac:dyDescent="0.2"/>
    <row r="2897" customFormat="1" ht="16" customHeight="1" x14ac:dyDescent="0.2"/>
    <row r="2898" customFormat="1" ht="16" customHeight="1" x14ac:dyDescent="0.2"/>
    <row r="2899" customFormat="1" ht="16" customHeight="1" x14ac:dyDescent="0.2"/>
    <row r="2900" customFormat="1" ht="16" customHeight="1" x14ac:dyDescent="0.2"/>
    <row r="2901" customFormat="1" ht="16" customHeight="1" x14ac:dyDescent="0.2"/>
    <row r="2902" customFormat="1" ht="16" customHeight="1" x14ac:dyDescent="0.2"/>
    <row r="2903" customFormat="1" ht="16" customHeight="1" x14ac:dyDescent="0.2"/>
    <row r="2904" customFormat="1" ht="16" customHeight="1" x14ac:dyDescent="0.2"/>
    <row r="2905" customFormat="1" ht="16" customHeight="1" x14ac:dyDescent="0.2"/>
    <row r="2906" customFormat="1" ht="16" customHeight="1" x14ac:dyDescent="0.2"/>
    <row r="2907" customFormat="1" ht="16" customHeight="1" x14ac:dyDescent="0.2"/>
    <row r="2908" customFormat="1" ht="16" customHeight="1" x14ac:dyDescent="0.2"/>
    <row r="2909" customFormat="1" ht="16" customHeight="1" x14ac:dyDescent="0.2"/>
    <row r="2910" customFormat="1" ht="16" customHeight="1" x14ac:dyDescent="0.2"/>
    <row r="2911" customFormat="1" ht="16" customHeight="1" x14ac:dyDescent="0.2"/>
    <row r="2912" customFormat="1" ht="16" customHeight="1" x14ac:dyDescent="0.2"/>
    <row r="2913" customFormat="1" ht="16" customHeight="1" x14ac:dyDescent="0.2"/>
    <row r="2914" customFormat="1" ht="16" customHeight="1" x14ac:dyDescent="0.2"/>
    <row r="2915" customFormat="1" ht="16" customHeight="1" x14ac:dyDescent="0.2"/>
    <row r="2916" customFormat="1" ht="16" customHeight="1" x14ac:dyDescent="0.2"/>
    <row r="2917" customFormat="1" ht="16" customHeight="1" x14ac:dyDescent="0.2"/>
    <row r="2918" customFormat="1" ht="16" customHeight="1" x14ac:dyDescent="0.2"/>
    <row r="2919" customFormat="1" ht="16" customHeight="1" x14ac:dyDescent="0.2"/>
    <row r="2920" customFormat="1" ht="16" customHeight="1" x14ac:dyDescent="0.2"/>
    <row r="2921" customFormat="1" ht="16" customHeight="1" x14ac:dyDescent="0.2"/>
    <row r="2922" customFormat="1" ht="16" customHeight="1" x14ac:dyDescent="0.2"/>
    <row r="2923" customFormat="1" ht="16" customHeight="1" x14ac:dyDescent="0.2"/>
    <row r="2924" customFormat="1" ht="16" customHeight="1" x14ac:dyDescent="0.2"/>
    <row r="2925" customFormat="1" ht="16" customHeight="1" x14ac:dyDescent="0.2"/>
    <row r="2926" customFormat="1" ht="16" customHeight="1" x14ac:dyDescent="0.2"/>
    <row r="2927" customFormat="1" ht="16" customHeight="1" x14ac:dyDescent="0.2"/>
    <row r="2928" customFormat="1" ht="16" customHeight="1" x14ac:dyDescent="0.2"/>
    <row r="2929" customFormat="1" ht="16" customHeight="1" x14ac:dyDescent="0.2"/>
    <row r="2930" customFormat="1" ht="16" customHeight="1" x14ac:dyDescent="0.2"/>
    <row r="2931" customFormat="1" ht="16" customHeight="1" x14ac:dyDescent="0.2"/>
    <row r="2932" customFormat="1" ht="16" customHeight="1" x14ac:dyDescent="0.2"/>
    <row r="2933" customFormat="1" ht="16" customHeight="1" x14ac:dyDescent="0.2"/>
    <row r="2934" customFormat="1" ht="16" customHeight="1" x14ac:dyDescent="0.2"/>
    <row r="2935" customFormat="1" ht="16" customHeight="1" x14ac:dyDescent="0.2"/>
    <row r="2936" customFormat="1" ht="16" customHeight="1" x14ac:dyDescent="0.2"/>
    <row r="2937" customFormat="1" ht="16" customHeight="1" x14ac:dyDescent="0.2"/>
    <row r="2938" customFormat="1" ht="16" customHeight="1" x14ac:dyDescent="0.2"/>
    <row r="2939" customFormat="1" ht="16" customHeight="1" x14ac:dyDescent="0.2"/>
    <row r="2940" customFormat="1" ht="16" customHeight="1" x14ac:dyDescent="0.2"/>
    <row r="2941" customFormat="1" ht="16" customHeight="1" x14ac:dyDescent="0.2"/>
    <row r="2942" customFormat="1" ht="16" customHeight="1" x14ac:dyDescent="0.2"/>
    <row r="2943" customFormat="1" ht="16" customHeight="1" x14ac:dyDescent="0.2"/>
    <row r="2944" customFormat="1" ht="16" customHeight="1" x14ac:dyDescent="0.2"/>
    <row r="2945" customFormat="1" ht="16" customHeight="1" x14ac:dyDescent="0.2"/>
    <row r="2946" customFormat="1" ht="16" customHeight="1" x14ac:dyDescent="0.2"/>
    <row r="2947" customFormat="1" ht="16" customHeight="1" x14ac:dyDescent="0.2"/>
    <row r="2948" customFormat="1" ht="16" customHeight="1" x14ac:dyDescent="0.2"/>
    <row r="2949" customFormat="1" ht="16" customHeight="1" x14ac:dyDescent="0.2"/>
    <row r="2950" customFormat="1" ht="16" customHeight="1" x14ac:dyDescent="0.2"/>
    <row r="2951" customFormat="1" ht="16" customHeight="1" x14ac:dyDescent="0.2"/>
    <row r="2952" customFormat="1" ht="16" customHeight="1" x14ac:dyDescent="0.2"/>
    <row r="2953" customFormat="1" ht="16" customHeight="1" x14ac:dyDescent="0.2"/>
    <row r="2954" customFormat="1" ht="16" customHeight="1" x14ac:dyDescent="0.2"/>
    <row r="2955" customFormat="1" ht="16" customHeight="1" x14ac:dyDescent="0.2"/>
    <row r="2956" customFormat="1" ht="16" customHeight="1" x14ac:dyDescent="0.2"/>
    <row r="2957" customFormat="1" ht="16" customHeight="1" x14ac:dyDescent="0.2"/>
    <row r="2958" customFormat="1" ht="16" customHeight="1" x14ac:dyDescent="0.2"/>
    <row r="2959" customFormat="1" ht="16" customHeight="1" x14ac:dyDescent="0.2"/>
    <row r="2960" customFormat="1" ht="16" customHeight="1" x14ac:dyDescent="0.2"/>
    <row r="2961" customFormat="1" ht="16" customHeight="1" x14ac:dyDescent="0.2"/>
    <row r="2962" customFormat="1" ht="16" customHeight="1" x14ac:dyDescent="0.2"/>
    <row r="2963" customFormat="1" ht="16" customHeight="1" x14ac:dyDescent="0.2"/>
    <row r="2964" customFormat="1" ht="16" customHeight="1" x14ac:dyDescent="0.2"/>
    <row r="2965" customFormat="1" ht="16" customHeight="1" x14ac:dyDescent="0.2"/>
    <row r="2966" customFormat="1" ht="16" customHeight="1" x14ac:dyDescent="0.2"/>
    <row r="2967" customFormat="1" ht="16" customHeight="1" x14ac:dyDescent="0.2"/>
    <row r="2968" customFormat="1" ht="16" customHeight="1" x14ac:dyDescent="0.2"/>
    <row r="2969" customFormat="1" ht="16" customHeight="1" x14ac:dyDescent="0.2"/>
    <row r="2970" customFormat="1" ht="16" customHeight="1" x14ac:dyDescent="0.2"/>
    <row r="2971" customFormat="1" ht="16" customHeight="1" x14ac:dyDescent="0.2"/>
    <row r="2972" customFormat="1" ht="16" customHeight="1" x14ac:dyDescent="0.2"/>
    <row r="2973" customFormat="1" ht="16" customHeight="1" x14ac:dyDescent="0.2"/>
    <row r="2974" customFormat="1" ht="16" customHeight="1" x14ac:dyDescent="0.2"/>
    <row r="2975" customFormat="1" ht="16" customHeight="1" x14ac:dyDescent="0.2"/>
    <row r="2976" customFormat="1" ht="16" customHeight="1" x14ac:dyDescent="0.2"/>
    <row r="2977" customFormat="1" ht="16" customHeight="1" x14ac:dyDescent="0.2"/>
    <row r="2978" customFormat="1" ht="16" customHeight="1" x14ac:dyDescent="0.2"/>
    <row r="2979" customFormat="1" ht="16" customHeight="1" x14ac:dyDescent="0.2"/>
    <row r="2980" customFormat="1" ht="16" customHeight="1" x14ac:dyDescent="0.2"/>
    <row r="2981" customFormat="1" ht="16" customHeight="1" x14ac:dyDescent="0.2"/>
    <row r="2982" customFormat="1" ht="16" customHeight="1" x14ac:dyDescent="0.2"/>
    <row r="2983" customFormat="1" ht="16" customHeight="1" x14ac:dyDescent="0.2"/>
    <row r="2984" customFormat="1" ht="16" customHeight="1" x14ac:dyDescent="0.2"/>
    <row r="2985" customFormat="1" ht="16" customHeight="1" x14ac:dyDescent="0.2"/>
    <row r="2986" customFormat="1" ht="16" customHeight="1" x14ac:dyDescent="0.2"/>
    <row r="2987" customFormat="1" ht="16" customHeight="1" x14ac:dyDescent="0.2"/>
    <row r="2988" customFormat="1" ht="16" customHeight="1" x14ac:dyDescent="0.2"/>
    <row r="2989" customFormat="1" ht="16" customHeight="1" x14ac:dyDescent="0.2"/>
    <row r="2990" customFormat="1" ht="16" customHeight="1" x14ac:dyDescent="0.2"/>
    <row r="2991" customFormat="1" ht="16" customHeight="1" x14ac:dyDescent="0.2"/>
    <row r="2992" customFormat="1" ht="16" customHeight="1" x14ac:dyDescent="0.2"/>
    <row r="2993" customFormat="1" ht="16" customHeight="1" x14ac:dyDescent="0.2"/>
    <row r="2994" customFormat="1" ht="16" customHeight="1" x14ac:dyDescent="0.2"/>
    <row r="2995" customFormat="1" ht="16" customHeight="1" x14ac:dyDescent="0.2"/>
    <row r="2996" customFormat="1" ht="16" customHeight="1" x14ac:dyDescent="0.2"/>
    <row r="2997" customFormat="1" ht="16" customHeight="1" x14ac:dyDescent="0.2"/>
    <row r="2998" customFormat="1" ht="16" customHeight="1" x14ac:dyDescent="0.2"/>
    <row r="2999" customFormat="1" ht="16" customHeight="1" x14ac:dyDescent="0.2"/>
    <row r="3000" customFormat="1" ht="16" customHeight="1" x14ac:dyDescent="0.2"/>
    <row r="3001" customFormat="1" ht="16" customHeight="1" x14ac:dyDescent="0.2"/>
    <row r="3002" customFormat="1" ht="16" customHeight="1" x14ac:dyDescent="0.2"/>
    <row r="3003" customFormat="1" ht="16" customHeight="1" x14ac:dyDescent="0.2"/>
    <row r="3004" customFormat="1" ht="16" customHeight="1" x14ac:dyDescent="0.2"/>
    <row r="3005" customFormat="1" ht="16" customHeight="1" x14ac:dyDescent="0.2"/>
    <row r="3006" customFormat="1" ht="16" customHeight="1" x14ac:dyDescent="0.2"/>
    <row r="3007" customFormat="1" ht="16" customHeight="1" x14ac:dyDescent="0.2"/>
    <row r="3008" customFormat="1" ht="16" customHeight="1" x14ac:dyDescent="0.2"/>
    <row r="3009" customFormat="1" ht="16" customHeight="1" x14ac:dyDescent="0.2"/>
    <row r="3010" customFormat="1" ht="16" customHeight="1" x14ac:dyDescent="0.2"/>
    <row r="3011" customFormat="1" ht="16" customHeight="1" x14ac:dyDescent="0.2"/>
    <row r="3012" customFormat="1" ht="16" customHeight="1" x14ac:dyDescent="0.2"/>
    <row r="3013" customFormat="1" ht="16" customHeight="1" x14ac:dyDescent="0.2"/>
    <row r="3014" customFormat="1" ht="16" customHeight="1" x14ac:dyDescent="0.2"/>
    <row r="3015" customFormat="1" ht="16" customHeight="1" x14ac:dyDescent="0.2"/>
    <row r="3016" customFormat="1" ht="16" customHeight="1" x14ac:dyDescent="0.2"/>
    <row r="3017" customFormat="1" ht="16" customHeight="1" x14ac:dyDescent="0.2"/>
    <row r="3018" customFormat="1" ht="16" customHeight="1" x14ac:dyDescent="0.2"/>
    <row r="3019" customFormat="1" ht="16" customHeight="1" x14ac:dyDescent="0.2"/>
    <row r="3020" customFormat="1" ht="16" customHeight="1" x14ac:dyDescent="0.2"/>
    <row r="3021" customFormat="1" ht="16" customHeight="1" x14ac:dyDescent="0.2"/>
    <row r="3022" customFormat="1" ht="16" customHeight="1" x14ac:dyDescent="0.2"/>
    <row r="3023" customFormat="1" ht="16" customHeight="1" x14ac:dyDescent="0.2"/>
    <row r="3024" customFormat="1" ht="16" customHeight="1" x14ac:dyDescent="0.2"/>
    <row r="3025" customFormat="1" ht="16" customHeight="1" x14ac:dyDescent="0.2"/>
    <row r="3026" customFormat="1" ht="16" customHeight="1" x14ac:dyDescent="0.2"/>
    <row r="3027" customFormat="1" ht="16" customHeight="1" x14ac:dyDescent="0.2"/>
    <row r="3028" customFormat="1" ht="16" customHeight="1" x14ac:dyDescent="0.2"/>
    <row r="3029" customFormat="1" ht="16" customHeight="1" x14ac:dyDescent="0.2"/>
    <row r="3030" customFormat="1" ht="16" customHeight="1" x14ac:dyDescent="0.2"/>
    <row r="3031" customFormat="1" ht="16" customHeight="1" x14ac:dyDescent="0.2"/>
    <row r="3032" customFormat="1" ht="16" customHeight="1" x14ac:dyDescent="0.2"/>
    <row r="3033" customFormat="1" ht="16" customHeight="1" x14ac:dyDescent="0.2"/>
    <row r="3034" customFormat="1" ht="16" customHeight="1" x14ac:dyDescent="0.2"/>
    <row r="3035" customFormat="1" ht="16" customHeight="1" x14ac:dyDescent="0.2"/>
    <row r="3036" customFormat="1" ht="16" customHeight="1" x14ac:dyDescent="0.2"/>
    <row r="3037" customFormat="1" ht="16" customHeight="1" x14ac:dyDescent="0.2"/>
    <row r="3038" customFormat="1" ht="16" customHeight="1" x14ac:dyDescent="0.2"/>
    <row r="3039" customFormat="1" ht="16" customHeight="1" x14ac:dyDescent="0.2"/>
    <row r="3040" customFormat="1" ht="16" customHeight="1" x14ac:dyDescent="0.2"/>
    <row r="3041" customFormat="1" ht="16" customHeight="1" x14ac:dyDescent="0.2"/>
    <row r="3042" customFormat="1" ht="16" customHeight="1" x14ac:dyDescent="0.2"/>
    <row r="3043" customFormat="1" ht="16" customHeight="1" x14ac:dyDescent="0.2"/>
    <row r="3044" customFormat="1" ht="16" customHeight="1" x14ac:dyDescent="0.2"/>
    <row r="3045" customFormat="1" ht="16" customHeight="1" x14ac:dyDescent="0.2"/>
    <row r="3046" customFormat="1" ht="16" customHeight="1" x14ac:dyDescent="0.2"/>
    <row r="3047" customFormat="1" ht="16" customHeight="1" x14ac:dyDescent="0.2"/>
    <row r="3048" customFormat="1" ht="16" customHeight="1" x14ac:dyDescent="0.2"/>
    <row r="3049" customFormat="1" ht="16" customHeight="1" x14ac:dyDescent="0.2"/>
    <row r="3050" customFormat="1" ht="16" customHeight="1" x14ac:dyDescent="0.2"/>
    <row r="3051" customFormat="1" ht="16" customHeight="1" x14ac:dyDescent="0.2"/>
    <row r="3052" customFormat="1" ht="16" customHeight="1" x14ac:dyDescent="0.2"/>
    <row r="3053" customFormat="1" ht="16" customHeight="1" x14ac:dyDescent="0.2"/>
    <row r="3054" customFormat="1" ht="16" customHeight="1" x14ac:dyDescent="0.2"/>
    <row r="3055" customFormat="1" ht="16" customHeight="1" x14ac:dyDescent="0.2"/>
    <row r="3056" customFormat="1" ht="16" customHeight="1" x14ac:dyDescent="0.2"/>
    <row r="3057" customFormat="1" ht="16" customHeight="1" x14ac:dyDescent="0.2"/>
    <row r="3058" customFormat="1" ht="16" customHeight="1" x14ac:dyDescent="0.2"/>
    <row r="3059" customFormat="1" ht="16" customHeight="1" x14ac:dyDescent="0.2"/>
    <row r="3060" customFormat="1" ht="16" customHeight="1" x14ac:dyDescent="0.2"/>
    <row r="3061" customFormat="1" ht="16" customHeight="1" x14ac:dyDescent="0.2"/>
    <row r="3062" customFormat="1" ht="16" customHeight="1" x14ac:dyDescent="0.2"/>
    <row r="3063" customFormat="1" ht="16" customHeight="1" x14ac:dyDescent="0.2"/>
    <row r="3064" customFormat="1" ht="16" customHeight="1" x14ac:dyDescent="0.2"/>
    <row r="3065" customFormat="1" ht="16" customHeight="1" x14ac:dyDescent="0.2"/>
    <row r="3066" customFormat="1" ht="16" customHeight="1" x14ac:dyDescent="0.2"/>
    <row r="3067" customFormat="1" ht="16" customHeight="1" x14ac:dyDescent="0.2"/>
    <row r="3068" customFormat="1" ht="16" customHeight="1" x14ac:dyDescent="0.2"/>
    <row r="3069" customFormat="1" ht="16" customHeight="1" x14ac:dyDescent="0.2"/>
    <row r="3070" customFormat="1" ht="16" customHeight="1" x14ac:dyDescent="0.2"/>
    <row r="3071" customFormat="1" ht="16" customHeight="1" x14ac:dyDescent="0.2"/>
    <row r="3072" customFormat="1" ht="16" customHeight="1" x14ac:dyDescent="0.2"/>
    <row r="3073" customFormat="1" ht="16" customHeight="1" x14ac:dyDescent="0.2"/>
    <row r="3074" customFormat="1" ht="16" customHeight="1" x14ac:dyDescent="0.2"/>
    <row r="3075" customFormat="1" ht="16" customHeight="1" x14ac:dyDescent="0.2"/>
    <row r="3076" customFormat="1" ht="16" customHeight="1" x14ac:dyDescent="0.2"/>
    <row r="3077" customFormat="1" ht="16" customHeight="1" x14ac:dyDescent="0.2"/>
    <row r="3078" customFormat="1" ht="16" customHeight="1" x14ac:dyDescent="0.2"/>
    <row r="3079" customFormat="1" ht="16" customHeight="1" x14ac:dyDescent="0.2"/>
    <row r="3080" customFormat="1" ht="16" customHeight="1" x14ac:dyDescent="0.2"/>
    <row r="3081" customFormat="1" ht="16" customHeight="1" x14ac:dyDescent="0.2"/>
    <row r="3082" customFormat="1" ht="16" customHeight="1" x14ac:dyDescent="0.2"/>
    <row r="3083" customFormat="1" ht="16" customHeight="1" x14ac:dyDescent="0.2"/>
    <row r="3084" customFormat="1" ht="16" customHeight="1" x14ac:dyDescent="0.2"/>
    <row r="3085" customFormat="1" ht="16" customHeight="1" x14ac:dyDescent="0.2"/>
    <row r="3086" customFormat="1" ht="16" customHeight="1" x14ac:dyDescent="0.2"/>
    <row r="3087" customFormat="1" ht="16" customHeight="1" x14ac:dyDescent="0.2"/>
    <row r="3088" customFormat="1" ht="16" customHeight="1" x14ac:dyDescent="0.2"/>
    <row r="3089" customFormat="1" ht="16" customHeight="1" x14ac:dyDescent="0.2"/>
    <row r="3090" customFormat="1" ht="16" customHeight="1" x14ac:dyDescent="0.2"/>
    <row r="3091" customFormat="1" ht="16" customHeight="1" x14ac:dyDescent="0.2"/>
    <row r="3092" customFormat="1" ht="16" customHeight="1" x14ac:dyDescent="0.2"/>
    <row r="3093" customFormat="1" ht="16" customHeight="1" x14ac:dyDescent="0.2"/>
    <row r="3094" customFormat="1" ht="16" customHeight="1" x14ac:dyDescent="0.2"/>
    <row r="3095" customFormat="1" ht="16" customHeight="1" x14ac:dyDescent="0.2"/>
    <row r="3096" customFormat="1" ht="16" customHeight="1" x14ac:dyDescent="0.2"/>
    <row r="3097" customFormat="1" ht="16" customHeight="1" x14ac:dyDescent="0.2"/>
    <row r="3098" customFormat="1" ht="16" customHeight="1" x14ac:dyDescent="0.2"/>
    <row r="3099" customFormat="1" ht="16" customHeight="1" x14ac:dyDescent="0.2"/>
    <row r="3100" customFormat="1" ht="16" customHeight="1" x14ac:dyDescent="0.2"/>
    <row r="3101" customFormat="1" ht="16" customHeight="1" x14ac:dyDescent="0.2"/>
    <row r="3102" customFormat="1" ht="16" customHeight="1" x14ac:dyDescent="0.2"/>
    <row r="3103" customFormat="1" ht="16" customHeight="1" x14ac:dyDescent="0.2"/>
    <row r="3104" customFormat="1" ht="16" customHeight="1" x14ac:dyDescent="0.2"/>
    <row r="3105" customFormat="1" ht="16" customHeight="1" x14ac:dyDescent="0.2"/>
    <row r="3106" customFormat="1" ht="16" customHeight="1" x14ac:dyDescent="0.2"/>
    <row r="3107" customFormat="1" ht="16" customHeight="1" x14ac:dyDescent="0.2"/>
    <row r="3108" customFormat="1" ht="16" customHeight="1" x14ac:dyDescent="0.2"/>
    <row r="3109" customFormat="1" ht="16" customHeight="1" x14ac:dyDescent="0.2"/>
    <row r="3110" customFormat="1" ht="16" customHeight="1" x14ac:dyDescent="0.2"/>
    <row r="3111" customFormat="1" ht="16" customHeight="1" x14ac:dyDescent="0.2"/>
    <row r="3112" customFormat="1" ht="16" customHeight="1" x14ac:dyDescent="0.2"/>
    <row r="3113" customFormat="1" ht="16" customHeight="1" x14ac:dyDescent="0.2"/>
    <row r="3114" customFormat="1" ht="16" customHeight="1" x14ac:dyDescent="0.2"/>
    <row r="3115" customFormat="1" ht="16" customHeight="1" x14ac:dyDescent="0.2"/>
    <row r="3116" customFormat="1" ht="16" customHeight="1" x14ac:dyDescent="0.2"/>
    <row r="3117" customFormat="1" ht="16" customHeight="1" x14ac:dyDescent="0.2"/>
    <row r="3118" customFormat="1" ht="16" customHeight="1" x14ac:dyDescent="0.2"/>
    <row r="3119" customFormat="1" ht="16" customHeight="1" x14ac:dyDescent="0.2"/>
    <row r="3120" customFormat="1" ht="16" customHeight="1" x14ac:dyDescent="0.2"/>
    <row r="3121" customFormat="1" ht="16" customHeight="1" x14ac:dyDescent="0.2"/>
    <row r="3122" customFormat="1" ht="16" customHeight="1" x14ac:dyDescent="0.2"/>
    <row r="3123" customFormat="1" ht="16" customHeight="1" x14ac:dyDescent="0.2"/>
    <row r="3124" customFormat="1" ht="16" customHeight="1" x14ac:dyDescent="0.2"/>
    <row r="3125" customFormat="1" ht="16" customHeight="1" x14ac:dyDescent="0.2"/>
    <row r="3126" customFormat="1" ht="16" customHeight="1" x14ac:dyDescent="0.2"/>
    <row r="3127" customFormat="1" ht="16" customHeight="1" x14ac:dyDescent="0.2"/>
    <row r="3128" customFormat="1" ht="16" customHeight="1" x14ac:dyDescent="0.2"/>
    <row r="3129" customFormat="1" ht="16" customHeight="1" x14ac:dyDescent="0.2"/>
    <row r="3130" customFormat="1" ht="16" customHeight="1" x14ac:dyDescent="0.2"/>
    <row r="3131" customFormat="1" ht="16" customHeight="1" x14ac:dyDescent="0.2"/>
    <row r="3132" customFormat="1" ht="16" customHeight="1" x14ac:dyDescent="0.2"/>
    <row r="3133" customFormat="1" ht="16" customHeight="1" x14ac:dyDescent="0.2"/>
    <row r="3134" customFormat="1" ht="16" customHeight="1" x14ac:dyDescent="0.2"/>
    <row r="3135" customFormat="1" ht="16" customHeight="1" x14ac:dyDescent="0.2"/>
    <row r="3136" customFormat="1" ht="16" customHeight="1" x14ac:dyDescent="0.2"/>
    <row r="3137" customFormat="1" ht="16" customHeight="1" x14ac:dyDescent="0.2"/>
    <row r="3138" customFormat="1" ht="16" customHeight="1" x14ac:dyDescent="0.2"/>
    <row r="3139" customFormat="1" ht="16" customHeight="1" x14ac:dyDescent="0.2"/>
    <row r="3140" customFormat="1" ht="16" customHeight="1" x14ac:dyDescent="0.2"/>
    <row r="3141" customFormat="1" ht="16" customHeight="1" x14ac:dyDescent="0.2"/>
    <row r="3142" customFormat="1" ht="16" customHeight="1" x14ac:dyDescent="0.2"/>
    <row r="3143" customFormat="1" ht="16" customHeight="1" x14ac:dyDescent="0.2"/>
    <row r="3144" customFormat="1" ht="16" customHeight="1" x14ac:dyDescent="0.2"/>
    <row r="3145" customFormat="1" ht="16" customHeight="1" x14ac:dyDescent="0.2"/>
    <row r="3146" customFormat="1" ht="16" customHeight="1" x14ac:dyDescent="0.2"/>
    <row r="3147" customFormat="1" ht="16" customHeight="1" x14ac:dyDescent="0.2"/>
    <row r="3148" customFormat="1" ht="16" customHeight="1" x14ac:dyDescent="0.2"/>
    <row r="3149" customFormat="1" ht="16" customHeight="1" x14ac:dyDescent="0.2"/>
    <row r="3150" customFormat="1" ht="16" customHeight="1" x14ac:dyDescent="0.2"/>
    <row r="3151" customFormat="1" ht="16" customHeight="1" x14ac:dyDescent="0.2"/>
    <row r="3152" customFormat="1" ht="16" customHeight="1" x14ac:dyDescent="0.2"/>
    <row r="3153" customFormat="1" ht="16" customHeight="1" x14ac:dyDescent="0.2"/>
    <row r="3154" customFormat="1" ht="16" customHeight="1" x14ac:dyDescent="0.2"/>
    <row r="3155" customFormat="1" ht="16" customHeight="1" x14ac:dyDescent="0.2"/>
    <row r="3156" customFormat="1" ht="16" customHeight="1" x14ac:dyDescent="0.2"/>
    <row r="3157" customFormat="1" ht="16" customHeight="1" x14ac:dyDescent="0.2"/>
    <row r="3158" customFormat="1" ht="16" customHeight="1" x14ac:dyDescent="0.2"/>
    <row r="3159" customFormat="1" ht="16" customHeight="1" x14ac:dyDescent="0.2"/>
    <row r="3160" customFormat="1" ht="16" customHeight="1" x14ac:dyDescent="0.2"/>
    <row r="3161" customFormat="1" ht="16" customHeight="1" x14ac:dyDescent="0.2"/>
    <row r="3162" customFormat="1" ht="16" customHeight="1" x14ac:dyDescent="0.2"/>
    <row r="3163" customFormat="1" ht="16" customHeight="1" x14ac:dyDescent="0.2"/>
    <row r="3164" customFormat="1" ht="16" customHeight="1" x14ac:dyDescent="0.2"/>
    <row r="3165" customFormat="1" ht="16" customHeight="1" x14ac:dyDescent="0.2"/>
    <row r="3166" customFormat="1" ht="16" customHeight="1" x14ac:dyDescent="0.2"/>
    <row r="3167" customFormat="1" ht="16" customHeight="1" x14ac:dyDescent="0.2"/>
    <row r="3168" customFormat="1" ht="16" customHeight="1" x14ac:dyDescent="0.2"/>
    <row r="3169" customFormat="1" ht="16" customHeight="1" x14ac:dyDescent="0.2"/>
    <row r="3170" customFormat="1" ht="16" customHeight="1" x14ac:dyDescent="0.2"/>
    <row r="3171" customFormat="1" ht="16" customHeight="1" x14ac:dyDescent="0.2"/>
    <row r="3172" customFormat="1" ht="16" customHeight="1" x14ac:dyDescent="0.2"/>
    <row r="3173" customFormat="1" ht="16" customHeight="1" x14ac:dyDescent="0.2"/>
    <row r="3174" customFormat="1" ht="16" customHeight="1" x14ac:dyDescent="0.2"/>
    <row r="3175" customFormat="1" ht="16" customHeight="1" x14ac:dyDescent="0.2"/>
    <row r="3176" customFormat="1" ht="16" customHeight="1" x14ac:dyDescent="0.2"/>
    <row r="3177" customFormat="1" ht="16" customHeight="1" x14ac:dyDescent="0.2"/>
    <row r="3178" customFormat="1" ht="16" customHeight="1" x14ac:dyDescent="0.2"/>
    <row r="3179" customFormat="1" ht="16" customHeight="1" x14ac:dyDescent="0.2"/>
    <row r="3180" customFormat="1" ht="16" customHeight="1" x14ac:dyDescent="0.2"/>
    <row r="3181" customFormat="1" ht="16" customHeight="1" x14ac:dyDescent="0.2"/>
    <row r="3182" customFormat="1" ht="16" customHeight="1" x14ac:dyDescent="0.2"/>
    <row r="3183" customFormat="1" ht="16" customHeight="1" x14ac:dyDescent="0.2"/>
    <row r="3184" customFormat="1" ht="16" customHeight="1" x14ac:dyDescent="0.2"/>
    <row r="3185" customFormat="1" ht="16" customHeight="1" x14ac:dyDescent="0.2"/>
    <row r="3186" customFormat="1" ht="16" customHeight="1" x14ac:dyDescent="0.2"/>
    <row r="3187" customFormat="1" ht="16" customHeight="1" x14ac:dyDescent="0.2"/>
    <row r="3188" customFormat="1" ht="16" customHeight="1" x14ac:dyDescent="0.2"/>
    <row r="3189" customFormat="1" ht="16" customHeight="1" x14ac:dyDescent="0.2"/>
    <row r="3190" customFormat="1" ht="16" customHeight="1" x14ac:dyDescent="0.2"/>
    <row r="3191" customFormat="1" ht="16" customHeight="1" x14ac:dyDescent="0.2"/>
    <row r="3192" customFormat="1" ht="16" customHeight="1" x14ac:dyDescent="0.2"/>
    <row r="3193" customFormat="1" ht="16" customHeight="1" x14ac:dyDescent="0.2"/>
    <row r="3194" customFormat="1" ht="16" customHeight="1" x14ac:dyDescent="0.2"/>
    <row r="3195" customFormat="1" ht="16" customHeight="1" x14ac:dyDescent="0.2"/>
    <row r="3196" customFormat="1" ht="16" customHeight="1" x14ac:dyDescent="0.2"/>
    <row r="3197" customFormat="1" ht="16" customHeight="1" x14ac:dyDescent="0.2"/>
    <row r="3198" customFormat="1" ht="16" customHeight="1" x14ac:dyDescent="0.2"/>
    <row r="3199" customFormat="1" ht="16" customHeight="1" x14ac:dyDescent="0.2"/>
    <row r="3200" customFormat="1" ht="16" customHeight="1" x14ac:dyDescent="0.2"/>
    <row r="3201" customFormat="1" ht="16" customHeight="1" x14ac:dyDescent="0.2"/>
    <row r="3202" customFormat="1" ht="16" customHeight="1" x14ac:dyDescent="0.2"/>
    <row r="3203" customFormat="1" ht="16" customHeight="1" x14ac:dyDescent="0.2"/>
    <row r="3204" customFormat="1" ht="16" customHeight="1" x14ac:dyDescent="0.2"/>
    <row r="3205" customFormat="1" ht="16" customHeight="1" x14ac:dyDescent="0.2"/>
    <row r="3206" customFormat="1" ht="16" customHeight="1" x14ac:dyDescent="0.2"/>
    <row r="3207" customFormat="1" ht="16" customHeight="1" x14ac:dyDescent="0.2"/>
    <row r="3208" customFormat="1" ht="16" customHeight="1" x14ac:dyDescent="0.2"/>
    <row r="3209" customFormat="1" ht="16" customHeight="1" x14ac:dyDescent="0.2"/>
    <row r="3210" customFormat="1" ht="16" customHeight="1" x14ac:dyDescent="0.2"/>
    <row r="3211" customFormat="1" ht="16" customHeight="1" x14ac:dyDescent="0.2"/>
    <row r="3212" customFormat="1" ht="16" customHeight="1" x14ac:dyDescent="0.2"/>
    <row r="3213" customFormat="1" ht="16" customHeight="1" x14ac:dyDescent="0.2"/>
    <row r="3214" customFormat="1" ht="16" customHeight="1" x14ac:dyDescent="0.2"/>
    <row r="3215" customFormat="1" ht="16" customHeight="1" x14ac:dyDescent="0.2"/>
    <row r="3216" customFormat="1" ht="16" customHeight="1" x14ac:dyDescent="0.2"/>
    <row r="3217" customFormat="1" ht="16" customHeight="1" x14ac:dyDescent="0.2"/>
    <row r="3218" customFormat="1" ht="16" customHeight="1" x14ac:dyDescent="0.2"/>
    <row r="3219" customFormat="1" ht="16" customHeight="1" x14ac:dyDescent="0.2"/>
    <row r="3220" customFormat="1" ht="16" customHeight="1" x14ac:dyDescent="0.2"/>
    <row r="3221" customFormat="1" ht="16" customHeight="1" x14ac:dyDescent="0.2"/>
    <row r="3222" customFormat="1" ht="16" customHeight="1" x14ac:dyDescent="0.2"/>
    <row r="3223" customFormat="1" ht="16" customHeight="1" x14ac:dyDescent="0.2"/>
    <row r="3224" customFormat="1" ht="16" customHeight="1" x14ac:dyDescent="0.2"/>
    <row r="3225" customFormat="1" ht="16" customHeight="1" x14ac:dyDescent="0.2"/>
    <row r="3226" customFormat="1" ht="16" customHeight="1" x14ac:dyDescent="0.2"/>
    <row r="3227" customFormat="1" ht="16" customHeight="1" x14ac:dyDescent="0.2"/>
    <row r="3228" customFormat="1" ht="16" customHeight="1" x14ac:dyDescent="0.2"/>
    <row r="3229" customFormat="1" ht="16" customHeight="1" x14ac:dyDescent="0.2"/>
    <row r="3230" customFormat="1" ht="16" customHeight="1" x14ac:dyDescent="0.2"/>
    <row r="3231" customFormat="1" ht="16" customHeight="1" x14ac:dyDescent="0.2"/>
    <row r="3232" customFormat="1" ht="16" customHeight="1" x14ac:dyDescent="0.2"/>
    <row r="3233" customFormat="1" ht="16" customHeight="1" x14ac:dyDescent="0.2"/>
    <row r="3234" customFormat="1" ht="16" customHeight="1" x14ac:dyDescent="0.2"/>
    <row r="3235" customFormat="1" ht="16" customHeight="1" x14ac:dyDescent="0.2"/>
    <row r="3236" customFormat="1" ht="16" customHeight="1" x14ac:dyDescent="0.2"/>
    <row r="3237" customFormat="1" ht="16" customHeight="1" x14ac:dyDescent="0.2"/>
    <row r="3238" customFormat="1" ht="16" customHeight="1" x14ac:dyDescent="0.2"/>
    <row r="3239" customFormat="1" ht="16" customHeight="1" x14ac:dyDescent="0.2"/>
    <row r="3240" customFormat="1" ht="16" customHeight="1" x14ac:dyDescent="0.2"/>
    <row r="3241" customFormat="1" ht="16" customHeight="1" x14ac:dyDescent="0.2"/>
    <row r="3242" customFormat="1" ht="16" customHeight="1" x14ac:dyDescent="0.2"/>
    <row r="3243" customFormat="1" ht="16" customHeight="1" x14ac:dyDescent="0.2"/>
    <row r="3244" customFormat="1" ht="16" customHeight="1" x14ac:dyDescent="0.2"/>
    <row r="3245" customFormat="1" ht="16" customHeight="1" x14ac:dyDescent="0.2"/>
    <row r="3246" customFormat="1" ht="16" customHeight="1" x14ac:dyDescent="0.2"/>
    <row r="3247" customFormat="1" ht="16" customHeight="1" x14ac:dyDescent="0.2"/>
    <row r="3248" customFormat="1" ht="16" customHeight="1" x14ac:dyDescent="0.2"/>
    <row r="3249" customFormat="1" ht="16" customHeight="1" x14ac:dyDescent="0.2"/>
    <row r="3250" customFormat="1" ht="16" customHeight="1" x14ac:dyDescent="0.2"/>
    <row r="3251" customFormat="1" ht="16" customHeight="1" x14ac:dyDescent="0.2"/>
    <row r="3252" customFormat="1" ht="16" customHeight="1" x14ac:dyDescent="0.2"/>
    <row r="3253" customFormat="1" ht="16" customHeight="1" x14ac:dyDescent="0.2"/>
    <row r="3254" customFormat="1" ht="16" customHeight="1" x14ac:dyDescent="0.2"/>
    <row r="3255" customFormat="1" ht="16" customHeight="1" x14ac:dyDescent="0.2"/>
    <row r="3256" customFormat="1" ht="16" customHeight="1" x14ac:dyDescent="0.2"/>
    <row r="3257" customFormat="1" ht="16" customHeight="1" x14ac:dyDescent="0.2"/>
    <row r="3258" customFormat="1" ht="16" customHeight="1" x14ac:dyDescent="0.2"/>
    <row r="3259" customFormat="1" ht="16" customHeight="1" x14ac:dyDescent="0.2"/>
    <row r="3260" customFormat="1" ht="16" customHeight="1" x14ac:dyDescent="0.2"/>
    <row r="3261" customFormat="1" ht="16" customHeight="1" x14ac:dyDescent="0.2"/>
    <row r="3262" customFormat="1" ht="16" customHeight="1" x14ac:dyDescent="0.2"/>
    <row r="3263" customFormat="1" ht="16" customHeight="1" x14ac:dyDescent="0.2"/>
    <row r="3264" customFormat="1" ht="16" customHeight="1" x14ac:dyDescent="0.2"/>
    <row r="3265" customFormat="1" ht="16" customHeight="1" x14ac:dyDescent="0.2"/>
    <row r="3266" customFormat="1" ht="16" customHeight="1" x14ac:dyDescent="0.2"/>
    <row r="3267" customFormat="1" ht="16" customHeight="1" x14ac:dyDescent="0.2"/>
    <row r="3268" customFormat="1" ht="16" customHeight="1" x14ac:dyDescent="0.2"/>
    <row r="3269" customFormat="1" ht="16" customHeight="1" x14ac:dyDescent="0.2"/>
    <row r="3270" customFormat="1" ht="16" customHeight="1" x14ac:dyDescent="0.2"/>
    <row r="3271" customFormat="1" ht="16" customHeight="1" x14ac:dyDescent="0.2"/>
    <row r="3272" customFormat="1" ht="16" customHeight="1" x14ac:dyDescent="0.2"/>
    <row r="3273" customFormat="1" ht="16" customHeight="1" x14ac:dyDescent="0.2"/>
    <row r="3274" customFormat="1" ht="16" customHeight="1" x14ac:dyDescent="0.2"/>
    <row r="3275" customFormat="1" ht="16" customHeight="1" x14ac:dyDescent="0.2"/>
    <row r="3276" customFormat="1" ht="16" customHeight="1" x14ac:dyDescent="0.2"/>
    <row r="3277" customFormat="1" ht="16" customHeight="1" x14ac:dyDescent="0.2"/>
    <row r="3278" customFormat="1" ht="16" customHeight="1" x14ac:dyDescent="0.2"/>
    <row r="3279" customFormat="1" ht="16" customHeight="1" x14ac:dyDescent="0.2"/>
    <row r="3280" customFormat="1" ht="16" customHeight="1" x14ac:dyDescent="0.2"/>
    <row r="3281" customFormat="1" ht="16" customHeight="1" x14ac:dyDescent="0.2"/>
    <row r="3282" customFormat="1" ht="16" customHeight="1" x14ac:dyDescent="0.2"/>
    <row r="3283" customFormat="1" ht="16" customHeight="1" x14ac:dyDescent="0.2"/>
    <row r="3284" customFormat="1" ht="16" customHeight="1" x14ac:dyDescent="0.2"/>
    <row r="3285" customFormat="1" ht="16" customHeight="1" x14ac:dyDescent="0.2"/>
    <row r="3286" customFormat="1" ht="16" customHeight="1" x14ac:dyDescent="0.2"/>
    <row r="3287" customFormat="1" ht="16" customHeight="1" x14ac:dyDescent="0.2"/>
    <row r="3288" customFormat="1" ht="16" customHeight="1" x14ac:dyDescent="0.2"/>
    <row r="3289" customFormat="1" ht="16" customHeight="1" x14ac:dyDescent="0.2"/>
    <row r="3290" customFormat="1" ht="16" customHeight="1" x14ac:dyDescent="0.2"/>
    <row r="3291" customFormat="1" ht="16" customHeight="1" x14ac:dyDescent="0.2"/>
    <row r="3292" customFormat="1" ht="16" customHeight="1" x14ac:dyDescent="0.2"/>
    <row r="3293" customFormat="1" ht="16" customHeight="1" x14ac:dyDescent="0.2"/>
    <row r="3294" customFormat="1" ht="16" customHeight="1" x14ac:dyDescent="0.2"/>
    <row r="3295" customFormat="1" ht="16" customHeight="1" x14ac:dyDescent="0.2"/>
    <row r="3296" customFormat="1" ht="16" customHeight="1" x14ac:dyDescent="0.2"/>
    <row r="3297" customFormat="1" ht="16" customHeight="1" x14ac:dyDescent="0.2"/>
    <row r="3298" customFormat="1" ht="16" customHeight="1" x14ac:dyDescent="0.2"/>
    <row r="3299" customFormat="1" ht="16" customHeight="1" x14ac:dyDescent="0.2"/>
    <row r="3300" customFormat="1" ht="16" customHeight="1" x14ac:dyDescent="0.2"/>
    <row r="3301" customFormat="1" ht="16" customHeight="1" x14ac:dyDescent="0.2"/>
    <row r="3302" customFormat="1" ht="16" customHeight="1" x14ac:dyDescent="0.2"/>
    <row r="3303" customFormat="1" ht="16" customHeight="1" x14ac:dyDescent="0.2"/>
    <row r="3304" customFormat="1" ht="16" customHeight="1" x14ac:dyDescent="0.2"/>
    <row r="3305" customFormat="1" ht="16" customHeight="1" x14ac:dyDescent="0.2"/>
    <row r="3306" customFormat="1" ht="16" customHeight="1" x14ac:dyDescent="0.2"/>
    <row r="3307" customFormat="1" ht="16" customHeight="1" x14ac:dyDescent="0.2"/>
    <row r="3308" customFormat="1" ht="16" customHeight="1" x14ac:dyDescent="0.2"/>
    <row r="3309" customFormat="1" ht="16" customHeight="1" x14ac:dyDescent="0.2"/>
    <row r="3310" customFormat="1" ht="16" customHeight="1" x14ac:dyDescent="0.2"/>
    <row r="3311" customFormat="1" ht="16" customHeight="1" x14ac:dyDescent="0.2"/>
    <row r="3312" customFormat="1" ht="16" customHeight="1" x14ac:dyDescent="0.2"/>
    <row r="3313" customFormat="1" ht="16" customHeight="1" x14ac:dyDescent="0.2"/>
    <row r="3314" customFormat="1" ht="16" customHeight="1" x14ac:dyDescent="0.2"/>
    <row r="3315" customFormat="1" ht="16" customHeight="1" x14ac:dyDescent="0.2"/>
    <row r="3316" customFormat="1" ht="16" customHeight="1" x14ac:dyDescent="0.2"/>
    <row r="3317" customFormat="1" ht="16" customHeight="1" x14ac:dyDescent="0.2"/>
    <row r="3318" customFormat="1" ht="16" customHeight="1" x14ac:dyDescent="0.2"/>
    <row r="3319" customFormat="1" ht="16" customHeight="1" x14ac:dyDescent="0.2"/>
    <row r="3320" customFormat="1" ht="16" customHeight="1" x14ac:dyDescent="0.2"/>
    <row r="3321" customFormat="1" ht="16" customHeight="1" x14ac:dyDescent="0.2"/>
    <row r="3322" customFormat="1" ht="16" customHeight="1" x14ac:dyDescent="0.2"/>
    <row r="3323" customFormat="1" ht="16" customHeight="1" x14ac:dyDescent="0.2"/>
    <row r="3324" customFormat="1" ht="16" customHeight="1" x14ac:dyDescent="0.2"/>
    <row r="3325" customFormat="1" ht="16" customHeight="1" x14ac:dyDescent="0.2"/>
    <row r="3326" customFormat="1" ht="16" customHeight="1" x14ac:dyDescent="0.2"/>
    <row r="3327" customFormat="1" ht="16" customHeight="1" x14ac:dyDescent="0.2"/>
    <row r="3328" customFormat="1" ht="16" customHeight="1" x14ac:dyDescent="0.2"/>
    <row r="3329" customFormat="1" ht="16" customHeight="1" x14ac:dyDescent="0.2"/>
    <row r="3330" customFormat="1" ht="16" customHeight="1" x14ac:dyDescent="0.2"/>
    <row r="3331" customFormat="1" ht="16" customHeight="1" x14ac:dyDescent="0.2"/>
    <row r="3332" customFormat="1" ht="16" customHeight="1" x14ac:dyDescent="0.2"/>
    <row r="3333" customFormat="1" ht="16" customHeight="1" x14ac:dyDescent="0.2"/>
    <row r="3334" customFormat="1" ht="16" customHeight="1" x14ac:dyDescent="0.2"/>
    <row r="3335" customFormat="1" ht="16" customHeight="1" x14ac:dyDescent="0.2"/>
    <row r="3336" customFormat="1" ht="16" customHeight="1" x14ac:dyDescent="0.2"/>
    <row r="3337" customFormat="1" ht="16" customHeight="1" x14ac:dyDescent="0.2"/>
    <row r="3338" customFormat="1" ht="16" customHeight="1" x14ac:dyDescent="0.2"/>
    <row r="3339" customFormat="1" ht="16" customHeight="1" x14ac:dyDescent="0.2"/>
    <row r="3340" customFormat="1" ht="16" customHeight="1" x14ac:dyDescent="0.2"/>
    <row r="3341" customFormat="1" ht="16" customHeight="1" x14ac:dyDescent="0.2"/>
    <row r="3342" customFormat="1" ht="16" customHeight="1" x14ac:dyDescent="0.2"/>
    <row r="3343" customFormat="1" ht="16" customHeight="1" x14ac:dyDescent="0.2"/>
    <row r="3344" customFormat="1" ht="16" customHeight="1" x14ac:dyDescent="0.2"/>
    <row r="3345" customFormat="1" ht="16" customHeight="1" x14ac:dyDescent="0.2"/>
    <row r="3346" customFormat="1" ht="16" customHeight="1" x14ac:dyDescent="0.2"/>
    <row r="3347" customFormat="1" ht="16" customHeight="1" x14ac:dyDescent="0.2"/>
    <row r="3348" customFormat="1" ht="16" customHeight="1" x14ac:dyDescent="0.2"/>
    <row r="3349" customFormat="1" ht="16" customHeight="1" x14ac:dyDescent="0.2"/>
    <row r="3350" customFormat="1" ht="16" customHeight="1" x14ac:dyDescent="0.2"/>
    <row r="3351" customFormat="1" ht="16" customHeight="1" x14ac:dyDescent="0.2"/>
    <row r="3352" customFormat="1" ht="16" customHeight="1" x14ac:dyDescent="0.2"/>
    <row r="3353" customFormat="1" ht="16" customHeight="1" x14ac:dyDescent="0.2"/>
    <row r="3354" customFormat="1" ht="16" customHeight="1" x14ac:dyDescent="0.2"/>
    <row r="3355" customFormat="1" ht="16" customHeight="1" x14ac:dyDescent="0.2"/>
    <row r="3356" customFormat="1" ht="16" customHeight="1" x14ac:dyDescent="0.2"/>
    <row r="3357" customFormat="1" ht="16" customHeight="1" x14ac:dyDescent="0.2"/>
    <row r="3358" customFormat="1" ht="16" customHeight="1" x14ac:dyDescent="0.2"/>
    <row r="3359" customFormat="1" ht="16" customHeight="1" x14ac:dyDescent="0.2"/>
    <row r="3360" customFormat="1" ht="16" customHeight="1" x14ac:dyDescent="0.2"/>
    <row r="3361" customFormat="1" ht="16" customHeight="1" x14ac:dyDescent="0.2"/>
    <row r="3362" customFormat="1" ht="16" customHeight="1" x14ac:dyDescent="0.2"/>
    <row r="3363" customFormat="1" ht="16" customHeight="1" x14ac:dyDescent="0.2"/>
    <row r="3364" customFormat="1" ht="16" customHeight="1" x14ac:dyDescent="0.2"/>
    <row r="3365" customFormat="1" ht="16" customHeight="1" x14ac:dyDescent="0.2"/>
    <row r="3366" customFormat="1" ht="16" customHeight="1" x14ac:dyDescent="0.2"/>
    <row r="3367" customFormat="1" ht="16" customHeight="1" x14ac:dyDescent="0.2"/>
    <row r="3368" customFormat="1" ht="16" customHeight="1" x14ac:dyDescent="0.2"/>
    <row r="3369" customFormat="1" ht="16" customHeight="1" x14ac:dyDescent="0.2"/>
    <row r="3370" customFormat="1" ht="16" customHeight="1" x14ac:dyDescent="0.2"/>
    <row r="3371" customFormat="1" ht="16" customHeight="1" x14ac:dyDescent="0.2"/>
    <row r="3372" customFormat="1" ht="16" customHeight="1" x14ac:dyDescent="0.2"/>
    <row r="3373" customFormat="1" ht="16" customHeight="1" x14ac:dyDescent="0.2"/>
    <row r="3374" customFormat="1" ht="16" customHeight="1" x14ac:dyDescent="0.2"/>
    <row r="3375" customFormat="1" ht="16" customHeight="1" x14ac:dyDescent="0.2"/>
    <row r="3376" customFormat="1" ht="16" customHeight="1" x14ac:dyDescent="0.2"/>
    <row r="3377" customFormat="1" ht="16" customHeight="1" x14ac:dyDescent="0.2"/>
    <row r="3378" customFormat="1" ht="16" customHeight="1" x14ac:dyDescent="0.2"/>
    <row r="3379" customFormat="1" ht="16" customHeight="1" x14ac:dyDescent="0.2"/>
    <row r="3380" customFormat="1" ht="16" customHeight="1" x14ac:dyDescent="0.2"/>
    <row r="3381" customFormat="1" ht="16" customHeight="1" x14ac:dyDescent="0.2"/>
    <row r="3382" customFormat="1" ht="16" customHeight="1" x14ac:dyDescent="0.2"/>
    <row r="3383" customFormat="1" ht="16" customHeight="1" x14ac:dyDescent="0.2"/>
    <row r="3384" customFormat="1" ht="16" customHeight="1" x14ac:dyDescent="0.2"/>
    <row r="3385" customFormat="1" ht="16" customHeight="1" x14ac:dyDescent="0.2"/>
    <row r="3386" customFormat="1" ht="16" customHeight="1" x14ac:dyDescent="0.2"/>
    <row r="3387" customFormat="1" ht="16" customHeight="1" x14ac:dyDescent="0.2"/>
    <row r="3388" customFormat="1" ht="16" customHeight="1" x14ac:dyDescent="0.2"/>
    <row r="3389" customFormat="1" ht="16" customHeight="1" x14ac:dyDescent="0.2"/>
    <row r="3390" customFormat="1" ht="16" customHeight="1" x14ac:dyDescent="0.2"/>
    <row r="3391" customFormat="1" ht="16" customHeight="1" x14ac:dyDescent="0.2"/>
    <row r="3392" customFormat="1" ht="16" customHeight="1" x14ac:dyDescent="0.2"/>
    <row r="3393" customFormat="1" ht="16" customHeight="1" x14ac:dyDescent="0.2"/>
    <row r="3394" customFormat="1" ht="16" customHeight="1" x14ac:dyDescent="0.2"/>
    <row r="3395" customFormat="1" ht="16" customHeight="1" x14ac:dyDescent="0.2"/>
    <row r="3396" customFormat="1" ht="16" customHeight="1" x14ac:dyDescent="0.2"/>
    <row r="3397" customFormat="1" ht="16" customHeight="1" x14ac:dyDescent="0.2"/>
    <row r="3398" customFormat="1" ht="16" customHeight="1" x14ac:dyDescent="0.2"/>
    <row r="3399" customFormat="1" ht="16" customHeight="1" x14ac:dyDescent="0.2"/>
    <row r="3400" customFormat="1" ht="16" customHeight="1" x14ac:dyDescent="0.2"/>
    <row r="3401" customFormat="1" ht="16" customHeight="1" x14ac:dyDescent="0.2"/>
    <row r="3402" customFormat="1" ht="16" customHeight="1" x14ac:dyDescent="0.2"/>
    <row r="3403" customFormat="1" ht="16" customHeight="1" x14ac:dyDescent="0.2"/>
    <row r="3404" customFormat="1" ht="16" customHeight="1" x14ac:dyDescent="0.2"/>
    <row r="3405" customFormat="1" ht="16" customHeight="1" x14ac:dyDescent="0.2"/>
    <row r="3406" customFormat="1" ht="16" customHeight="1" x14ac:dyDescent="0.2"/>
    <row r="3407" customFormat="1" ht="16" customHeight="1" x14ac:dyDescent="0.2"/>
    <row r="3408" customFormat="1" ht="16" customHeight="1" x14ac:dyDescent="0.2"/>
    <row r="3409" customFormat="1" ht="16" customHeight="1" x14ac:dyDescent="0.2"/>
    <row r="3410" customFormat="1" ht="16" customHeight="1" x14ac:dyDescent="0.2"/>
    <row r="3411" customFormat="1" ht="16" customHeight="1" x14ac:dyDescent="0.2"/>
    <row r="3412" customFormat="1" ht="16" customHeight="1" x14ac:dyDescent="0.2"/>
    <row r="3413" customFormat="1" ht="16" customHeight="1" x14ac:dyDescent="0.2"/>
    <row r="3414" customFormat="1" ht="16" customHeight="1" x14ac:dyDescent="0.2"/>
    <row r="3415" customFormat="1" ht="16" customHeight="1" x14ac:dyDescent="0.2"/>
    <row r="3416" customFormat="1" ht="16" customHeight="1" x14ac:dyDescent="0.2"/>
    <row r="3417" customFormat="1" ht="16" customHeight="1" x14ac:dyDescent="0.2"/>
    <row r="3418" customFormat="1" ht="16" customHeight="1" x14ac:dyDescent="0.2"/>
    <row r="3419" customFormat="1" ht="16" customHeight="1" x14ac:dyDescent="0.2"/>
    <row r="3420" customFormat="1" ht="16" customHeight="1" x14ac:dyDescent="0.2"/>
    <row r="3421" customFormat="1" ht="16" customHeight="1" x14ac:dyDescent="0.2"/>
    <row r="3422" customFormat="1" ht="16" customHeight="1" x14ac:dyDescent="0.2"/>
    <row r="3423" customFormat="1" ht="16" customHeight="1" x14ac:dyDescent="0.2"/>
    <row r="3424" customFormat="1" ht="16" customHeight="1" x14ac:dyDescent="0.2"/>
    <row r="3425" customFormat="1" ht="16" customHeight="1" x14ac:dyDescent="0.2"/>
    <row r="3426" customFormat="1" ht="16" customHeight="1" x14ac:dyDescent="0.2"/>
    <row r="3427" customFormat="1" ht="16" customHeight="1" x14ac:dyDescent="0.2"/>
    <row r="3428" customFormat="1" ht="16" customHeight="1" x14ac:dyDescent="0.2"/>
    <row r="3429" customFormat="1" ht="16" customHeight="1" x14ac:dyDescent="0.2"/>
    <row r="3430" customFormat="1" ht="16" customHeight="1" x14ac:dyDescent="0.2"/>
    <row r="3431" customFormat="1" ht="16" customHeight="1" x14ac:dyDescent="0.2"/>
    <row r="3432" customFormat="1" ht="16" customHeight="1" x14ac:dyDescent="0.2"/>
    <row r="3433" customFormat="1" ht="16" customHeight="1" x14ac:dyDescent="0.2"/>
    <row r="3434" customFormat="1" ht="16" customHeight="1" x14ac:dyDescent="0.2"/>
    <row r="3435" customFormat="1" ht="16" customHeight="1" x14ac:dyDescent="0.2"/>
    <row r="3436" customFormat="1" ht="16" customHeight="1" x14ac:dyDescent="0.2"/>
    <row r="3437" customFormat="1" ht="16" customHeight="1" x14ac:dyDescent="0.2"/>
    <row r="3438" customFormat="1" ht="16" customHeight="1" x14ac:dyDescent="0.2"/>
    <row r="3439" customFormat="1" ht="16" customHeight="1" x14ac:dyDescent="0.2"/>
    <row r="3440" customFormat="1" ht="16" customHeight="1" x14ac:dyDescent="0.2"/>
    <row r="3441" customFormat="1" ht="16" customHeight="1" x14ac:dyDescent="0.2"/>
    <row r="3442" customFormat="1" ht="16" customHeight="1" x14ac:dyDescent="0.2"/>
    <row r="3443" customFormat="1" ht="16" customHeight="1" x14ac:dyDescent="0.2"/>
    <row r="3444" customFormat="1" ht="16" customHeight="1" x14ac:dyDescent="0.2"/>
    <row r="3445" customFormat="1" ht="16" customHeight="1" x14ac:dyDescent="0.2"/>
    <row r="3446" customFormat="1" ht="16" customHeight="1" x14ac:dyDescent="0.2"/>
    <row r="3447" customFormat="1" ht="16" customHeight="1" x14ac:dyDescent="0.2"/>
    <row r="3448" customFormat="1" ht="16" customHeight="1" x14ac:dyDescent="0.2"/>
    <row r="3449" customFormat="1" ht="16" customHeight="1" x14ac:dyDescent="0.2"/>
    <row r="3450" customFormat="1" ht="16" customHeight="1" x14ac:dyDescent="0.2"/>
    <row r="3451" customFormat="1" ht="16" customHeight="1" x14ac:dyDescent="0.2"/>
    <row r="3452" customFormat="1" ht="16" customHeight="1" x14ac:dyDescent="0.2"/>
    <row r="3453" customFormat="1" ht="16" customHeight="1" x14ac:dyDescent="0.2"/>
    <row r="3454" customFormat="1" ht="16" customHeight="1" x14ac:dyDescent="0.2"/>
    <row r="3455" customFormat="1" ht="16" customHeight="1" x14ac:dyDescent="0.2"/>
    <row r="3456" customFormat="1" ht="16" customHeight="1" x14ac:dyDescent="0.2"/>
    <row r="3457" customFormat="1" ht="16" customHeight="1" x14ac:dyDescent="0.2"/>
    <row r="3458" customFormat="1" ht="16" customHeight="1" x14ac:dyDescent="0.2"/>
    <row r="3459" customFormat="1" ht="16" customHeight="1" x14ac:dyDescent="0.2"/>
    <row r="3460" customFormat="1" ht="16" customHeight="1" x14ac:dyDescent="0.2"/>
    <row r="3461" customFormat="1" ht="16" customHeight="1" x14ac:dyDescent="0.2"/>
    <row r="3462" customFormat="1" ht="16" customHeight="1" x14ac:dyDescent="0.2"/>
    <row r="3463" customFormat="1" ht="16" customHeight="1" x14ac:dyDescent="0.2"/>
    <row r="3464" customFormat="1" ht="16" customHeight="1" x14ac:dyDescent="0.2"/>
    <row r="3465" customFormat="1" ht="16" customHeight="1" x14ac:dyDescent="0.2"/>
    <row r="3466" customFormat="1" ht="16" customHeight="1" x14ac:dyDescent="0.2"/>
    <row r="3467" customFormat="1" ht="16" customHeight="1" x14ac:dyDescent="0.2"/>
    <row r="3468" customFormat="1" ht="16" customHeight="1" x14ac:dyDescent="0.2"/>
    <row r="3469" customFormat="1" ht="16" customHeight="1" x14ac:dyDescent="0.2"/>
    <row r="3470" customFormat="1" ht="16" customHeight="1" x14ac:dyDescent="0.2"/>
    <row r="3471" customFormat="1" ht="16" customHeight="1" x14ac:dyDescent="0.2"/>
    <row r="3472" customFormat="1" ht="16" customHeight="1" x14ac:dyDescent="0.2"/>
    <row r="3473" customFormat="1" ht="16" customHeight="1" x14ac:dyDescent="0.2"/>
    <row r="3474" customFormat="1" ht="16" customHeight="1" x14ac:dyDescent="0.2"/>
    <row r="3475" customFormat="1" ht="16" customHeight="1" x14ac:dyDescent="0.2"/>
    <row r="3476" customFormat="1" ht="16" customHeight="1" x14ac:dyDescent="0.2"/>
    <row r="3477" customFormat="1" ht="16" customHeight="1" x14ac:dyDescent="0.2"/>
    <row r="3478" customFormat="1" ht="16" customHeight="1" x14ac:dyDescent="0.2"/>
    <row r="3479" customFormat="1" ht="16" customHeight="1" x14ac:dyDescent="0.2"/>
    <row r="3480" customFormat="1" ht="16" customHeight="1" x14ac:dyDescent="0.2"/>
    <row r="3481" customFormat="1" ht="16" customHeight="1" x14ac:dyDescent="0.2"/>
    <row r="3482" customFormat="1" ht="16" customHeight="1" x14ac:dyDescent="0.2"/>
    <row r="3483" customFormat="1" ht="16" customHeight="1" x14ac:dyDescent="0.2"/>
    <row r="3484" customFormat="1" ht="16" customHeight="1" x14ac:dyDescent="0.2"/>
    <row r="3485" customFormat="1" ht="16" customHeight="1" x14ac:dyDescent="0.2"/>
    <row r="3486" customFormat="1" ht="16" customHeight="1" x14ac:dyDescent="0.2"/>
    <row r="3487" customFormat="1" ht="16" customHeight="1" x14ac:dyDescent="0.2"/>
    <row r="3488" customFormat="1" ht="16" customHeight="1" x14ac:dyDescent="0.2"/>
    <row r="3489" customFormat="1" ht="16" customHeight="1" x14ac:dyDescent="0.2"/>
    <row r="3490" customFormat="1" ht="16" customHeight="1" x14ac:dyDescent="0.2"/>
    <row r="3491" customFormat="1" ht="16" customHeight="1" x14ac:dyDescent="0.2"/>
    <row r="3492" customFormat="1" ht="16" customHeight="1" x14ac:dyDescent="0.2"/>
    <row r="3493" customFormat="1" ht="16" customHeight="1" x14ac:dyDescent="0.2"/>
    <row r="3494" customFormat="1" ht="16" customHeight="1" x14ac:dyDescent="0.2"/>
    <row r="3495" customFormat="1" ht="16" customHeight="1" x14ac:dyDescent="0.2"/>
    <row r="3496" customFormat="1" ht="16" customHeight="1" x14ac:dyDescent="0.2"/>
    <row r="3497" customFormat="1" ht="16" customHeight="1" x14ac:dyDescent="0.2"/>
    <row r="3498" customFormat="1" ht="16" customHeight="1" x14ac:dyDescent="0.2"/>
    <row r="3499" customFormat="1" ht="16" customHeight="1" x14ac:dyDescent="0.2"/>
    <row r="3500" customFormat="1" ht="16" customHeight="1" x14ac:dyDescent="0.2"/>
    <row r="3501" customFormat="1" ht="16" customHeight="1" x14ac:dyDescent="0.2"/>
    <row r="3502" customFormat="1" ht="16" customHeight="1" x14ac:dyDescent="0.2"/>
    <row r="3503" customFormat="1" ht="16" customHeight="1" x14ac:dyDescent="0.2"/>
    <row r="3504" customFormat="1" ht="16" customHeight="1" x14ac:dyDescent="0.2"/>
    <row r="3505" customFormat="1" ht="16" customHeight="1" x14ac:dyDescent="0.2"/>
    <row r="3506" customFormat="1" ht="16" customHeight="1" x14ac:dyDescent="0.2"/>
    <row r="3507" customFormat="1" ht="16" customHeight="1" x14ac:dyDescent="0.2"/>
    <row r="3508" customFormat="1" ht="16" customHeight="1" x14ac:dyDescent="0.2"/>
    <row r="3509" customFormat="1" ht="16" customHeight="1" x14ac:dyDescent="0.2"/>
    <row r="3510" customFormat="1" ht="16" customHeight="1" x14ac:dyDescent="0.2"/>
    <row r="3511" customFormat="1" ht="16" customHeight="1" x14ac:dyDescent="0.2"/>
    <row r="3512" customFormat="1" ht="16" customHeight="1" x14ac:dyDescent="0.2"/>
    <row r="3513" customFormat="1" ht="16" customHeight="1" x14ac:dyDescent="0.2"/>
    <row r="3514" customFormat="1" ht="16" customHeight="1" x14ac:dyDescent="0.2"/>
    <row r="3515" customFormat="1" ht="16" customHeight="1" x14ac:dyDescent="0.2"/>
    <row r="3516" customFormat="1" ht="16" customHeight="1" x14ac:dyDescent="0.2"/>
    <row r="3517" customFormat="1" ht="16" customHeight="1" x14ac:dyDescent="0.2"/>
    <row r="3518" customFormat="1" ht="16" customHeight="1" x14ac:dyDescent="0.2"/>
    <row r="3519" customFormat="1" ht="16" customHeight="1" x14ac:dyDescent="0.2"/>
    <row r="3520" customFormat="1" ht="16" customHeight="1" x14ac:dyDescent="0.2"/>
    <row r="3521" customFormat="1" ht="16" customHeight="1" x14ac:dyDescent="0.2"/>
    <row r="3522" customFormat="1" ht="16" customHeight="1" x14ac:dyDescent="0.2"/>
    <row r="3523" customFormat="1" ht="16" customHeight="1" x14ac:dyDescent="0.2"/>
    <row r="3524" customFormat="1" ht="16" customHeight="1" x14ac:dyDescent="0.2"/>
    <row r="3525" customFormat="1" ht="16" customHeight="1" x14ac:dyDescent="0.2"/>
    <row r="3526" customFormat="1" ht="16" customHeight="1" x14ac:dyDescent="0.2"/>
    <row r="3527" customFormat="1" ht="16" customHeight="1" x14ac:dyDescent="0.2"/>
    <row r="3528" customFormat="1" ht="16" customHeight="1" x14ac:dyDescent="0.2"/>
    <row r="3529" customFormat="1" ht="16" customHeight="1" x14ac:dyDescent="0.2"/>
    <row r="3530" customFormat="1" ht="16" customHeight="1" x14ac:dyDescent="0.2"/>
    <row r="3531" customFormat="1" ht="16" customHeight="1" x14ac:dyDescent="0.2"/>
    <row r="3532" customFormat="1" ht="16" customHeight="1" x14ac:dyDescent="0.2"/>
    <row r="3533" customFormat="1" ht="16" customHeight="1" x14ac:dyDescent="0.2"/>
    <row r="3534" customFormat="1" ht="16" customHeight="1" x14ac:dyDescent="0.2"/>
    <row r="3535" customFormat="1" ht="16" customHeight="1" x14ac:dyDescent="0.2"/>
    <row r="3536" customFormat="1" ht="16" customHeight="1" x14ac:dyDescent="0.2"/>
    <row r="3537" customFormat="1" ht="16" customHeight="1" x14ac:dyDescent="0.2"/>
    <row r="3538" customFormat="1" ht="16" customHeight="1" x14ac:dyDescent="0.2"/>
    <row r="3539" customFormat="1" ht="16" customHeight="1" x14ac:dyDescent="0.2"/>
    <row r="3540" customFormat="1" ht="16" customHeight="1" x14ac:dyDescent="0.2"/>
    <row r="3541" customFormat="1" ht="16" customHeight="1" x14ac:dyDescent="0.2"/>
    <row r="3542" customFormat="1" ht="16" customHeight="1" x14ac:dyDescent="0.2"/>
    <row r="3543" customFormat="1" ht="16" customHeight="1" x14ac:dyDescent="0.2"/>
    <row r="3544" customFormat="1" ht="16" customHeight="1" x14ac:dyDescent="0.2"/>
    <row r="3545" customFormat="1" ht="16" customHeight="1" x14ac:dyDescent="0.2"/>
    <row r="3546" customFormat="1" ht="16" customHeight="1" x14ac:dyDescent="0.2"/>
    <row r="3547" customFormat="1" ht="16" customHeight="1" x14ac:dyDescent="0.2"/>
    <row r="3548" customFormat="1" ht="16" customHeight="1" x14ac:dyDescent="0.2"/>
    <row r="3549" customFormat="1" ht="16" customHeight="1" x14ac:dyDescent="0.2"/>
    <row r="3550" customFormat="1" ht="16" customHeight="1" x14ac:dyDescent="0.2"/>
    <row r="3551" customFormat="1" ht="16" customHeight="1" x14ac:dyDescent="0.2"/>
    <row r="3552" customFormat="1" ht="16" customHeight="1" x14ac:dyDescent="0.2"/>
    <row r="3553" customFormat="1" ht="16" customHeight="1" x14ac:dyDescent="0.2"/>
    <row r="3554" customFormat="1" ht="16" customHeight="1" x14ac:dyDescent="0.2"/>
    <row r="3555" customFormat="1" ht="16" customHeight="1" x14ac:dyDescent="0.2"/>
    <row r="3556" customFormat="1" ht="16" customHeight="1" x14ac:dyDescent="0.2"/>
    <row r="3557" customFormat="1" ht="16" customHeight="1" x14ac:dyDescent="0.2"/>
    <row r="3558" customFormat="1" ht="16" customHeight="1" x14ac:dyDescent="0.2"/>
    <row r="3559" customFormat="1" ht="16" customHeight="1" x14ac:dyDescent="0.2"/>
    <row r="3560" customFormat="1" ht="16" customHeight="1" x14ac:dyDescent="0.2"/>
    <row r="3561" customFormat="1" ht="16" customHeight="1" x14ac:dyDescent="0.2"/>
    <row r="3562" customFormat="1" ht="16" customHeight="1" x14ac:dyDescent="0.2"/>
    <row r="3563" customFormat="1" ht="16" customHeight="1" x14ac:dyDescent="0.2"/>
    <row r="3564" customFormat="1" ht="16" customHeight="1" x14ac:dyDescent="0.2"/>
    <row r="3565" customFormat="1" ht="16" customHeight="1" x14ac:dyDescent="0.2"/>
    <row r="3566" customFormat="1" ht="16" customHeight="1" x14ac:dyDescent="0.2"/>
    <row r="3567" customFormat="1" ht="16" customHeight="1" x14ac:dyDescent="0.2"/>
    <row r="3568" customFormat="1" ht="16" customHeight="1" x14ac:dyDescent="0.2"/>
    <row r="3569" customFormat="1" ht="16" customHeight="1" x14ac:dyDescent="0.2"/>
    <row r="3570" customFormat="1" ht="16" customHeight="1" x14ac:dyDescent="0.2"/>
    <row r="3571" customFormat="1" ht="16" customHeight="1" x14ac:dyDescent="0.2"/>
    <row r="3572" customFormat="1" ht="16" customHeight="1" x14ac:dyDescent="0.2"/>
    <row r="3573" customFormat="1" ht="16" customHeight="1" x14ac:dyDescent="0.2"/>
    <row r="3574" customFormat="1" ht="16" customHeight="1" x14ac:dyDescent="0.2"/>
    <row r="3575" customFormat="1" ht="16" customHeight="1" x14ac:dyDescent="0.2"/>
    <row r="3576" customFormat="1" ht="16" customHeight="1" x14ac:dyDescent="0.2"/>
    <row r="3577" customFormat="1" ht="16" customHeight="1" x14ac:dyDescent="0.2"/>
    <row r="3578" customFormat="1" ht="16" customHeight="1" x14ac:dyDescent="0.2"/>
    <row r="3579" customFormat="1" ht="16" customHeight="1" x14ac:dyDescent="0.2"/>
    <row r="3580" customFormat="1" ht="16" customHeight="1" x14ac:dyDescent="0.2"/>
    <row r="3581" customFormat="1" ht="16" customHeight="1" x14ac:dyDescent="0.2"/>
    <row r="3582" customFormat="1" ht="16" customHeight="1" x14ac:dyDescent="0.2"/>
    <row r="3583" customFormat="1" ht="16" customHeight="1" x14ac:dyDescent="0.2"/>
    <row r="3584" customFormat="1" ht="16" customHeight="1" x14ac:dyDescent="0.2"/>
    <row r="3585" customFormat="1" ht="16" customHeight="1" x14ac:dyDescent="0.2"/>
    <row r="3586" customFormat="1" ht="16" customHeight="1" x14ac:dyDescent="0.2"/>
    <row r="3587" customFormat="1" ht="16" customHeight="1" x14ac:dyDescent="0.2"/>
    <row r="3588" customFormat="1" ht="16" customHeight="1" x14ac:dyDescent="0.2"/>
    <row r="3589" customFormat="1" ht="16" customHeight="1" x14ac:dyDescent="0.2"/>
    <row r="3590" customFormat="1" ht="16" customHeight="1" x14ac:dyDescent="0.2"/>
    <row r="3591" customFormat="1" ht="16" customHeight="1" x14ac:dyDescent="0.2"/>
    <row r="3592" customFormat="1" ht="16" customHeight="1" x14ac:dyDescent="0.2"/>
    <row r="3593" customFormat="1" ht="16" customHeight="1" x14ac:dyDescent="0.2"/>
    <row r="3594" customFormat="1" ht="16" customHeight="1" x14ac:dyDescent="0.2"/>
    <row r="3595" customFormat="1" ht="16" customHeight="1" x14ac:dyDescent="0.2"/>
    <row r="3596" customFormat="1" ht="16" customHeight="1" x14ac:dyDescent="0.2"/>
    <row r="3597" customFormat="1" ht="16" customHeight="1" x14ac:dyDescent="0.2"/>
    <row r="3598" customFormat="1" ht="16" customHeight="1" x14ac:dyDescent="0.2"/>
    <row r="3599" customFormat="1" ht="16" customHeight="1" x14ac:dyDescent="0.2"/>
    <row r="3600" customFormat="1" ht="16" customHeight="1" x14ac:dyDescent="0.2"/>
    <row r="3601" customFormat="1" ht="16" customHeight="1" x14ac:dyDescent="0.2"/>
    <row r="3602" customFormat="1" ht="16" customHeight="1" x14ac:dyDescent="0.2"/>
    <row r="3603" customFormat="1" ht="16" customHeight="1" x14ac:dyDescent="0.2"/>
    <row r="3604" customFormat="1" ht="16" customHeight="1" x14ac:dyDescent="0.2"/>
    <row r="3605" customFormat="1" ht="16" customHeight="1" x14ac:dyDescent="0.2"/>
    <row r="3606" customFormat="1" ht="16" customHeight="1" x14ac:dyDescent="0.2"/>
    <row r="3607" customFormat="1" ht="16" customHeight="1" x14ac:dyDescent="0.2"/>
    <row r="3608" customFormat="1" ht="16" customHeight="1" x14ac:dyDescent="0.2"/>
    <row r="3609" customFormat="1" ht="16" customHeight="1" x14ac:dyDescent="0.2"/>
    <row r="3610" customFormat="1" ht="16" customHeight="1" x14ac:dyDescent="0.2"/>
    <row r="3611" customFormat="1" ht="16" customHeight="1" x14ac:dyDescent="0.2"/>
    <row r="3612" customFormat="1" ht="16" customHeight="1" x14ac:dyDescent="0.2"/>
    <row r="3613" customFormat="1" ht="16" customHeight="1" x14ac:dyDescent="0.2"/>
    <row r="3614" customFormat="1" ht="16" customHeight="1" x14ac:dyDescent="0.2"/>
    <row r="3615" customFormat="1" ht="16" customHeight="1" x14ac:dyDescent="0.2"/>
    <row r="3616" customFormat="1" ht="16" customHeight="1" x14ac:dyDescent="0.2"/>
    <row r="3617" customFormat="1" ht="16" customHeight="1" x14ac:dyDescent="0.2"/>
    <row r="3618" customFormat="1" ht="16" customHeight="1" x14ac:dyDescent="0.2"/>
    <row r="3619" customFormat="1" ht="16" customHeight="1" x14ac:dyDescent="0.2"/>
    <row r="3620" customFormat="1" ht="16" customHeight="1" x14ac:dyDescent="0.2"/>
    <row r="3621" customFormat="1" ht="16" customHeight="1" x14ac:dyDescent="0.2"/>
    <row r="3622" customFormat="1" ht="16" customHeight="1" x14ac:dyDescent="0.2"/>
    <row r="3623" customFormat="1" ht="16" customHeight="1" x14ac:dyDescent="0.2"/>
    <row r="3624" customFormat="1" ht="16" customHeight="1" x14ac:dyDescent="0.2"/>
    <row r="3625" customFormat="1" ht="16" customHeight="1" x14ac:dyDescent="0.2"/>
    <row r="3626" customFormat="1" ht="16" customHeight="1" x14ac:dyDescent="0.2"/>
    <row r="3627" customFormat="1" ht="16" customHeight="1" x14ac:dyDescent="0.2"/>
    <row r="3628" customFormat="1" ht="16" customHeight="1" x14ac:dyDescent="0.2"/>
    <row r="3629" customFormat="1" ht="16" customHeight="1" x14ac:dyDescent="0.2"/>
    <row r="3630" customFormat="1" ht="16" customHeight="1" x14ac:dyDescent="0.2"/>
    <row r="3631" customFormat="1" ht="16" customHeight="1" x14ac:dyDescent="0.2"/>
    <row r="3632" customFormat="1" ht="16" customHeight="1" x14ac:dyDescent="0.2"/>
    <row r="3633" customFormat="1" ht="16" customHeight="1" x14ac:dyDescent="0.2"/>
    <row r="3634" customFormat="1" ht="16" customHeight="1" x14ac:dyDescent="0.2"/>
    <row r="3635" customFormat="1" ht="16" customHeight="1" x14ac:dyDescent="0.2"/>
    <row r="3636" customFormat="1" ht="16" customHeight="1" x14ac:dyDescent="0.2"/>
    <row r="3637" customFormat="1" ht="16" customHeight="1" x14ac:dyDescent="0.2"/>
    <row r="3638" customFormat="1" ht="16" customHeight="1" x14ac:dyDescent="0.2"/>
    <row r="3639" customFormat="1" ht="16" customHeight="1" x14ac:dyDescent="0.2"/>
    <row r="3640" customFormat="1" ht="16" customHeight="1" x14ac:dyDescent="0.2"/>
    <row r="3641" customFormat="1" ht="16" customHeight="1" x14ac:dyDescent="0.2"/>
    <row r="3642" customFormat="1" ht="16" customHeight="1" x14ac:dyDescent="0.2"/>
    <row r="3643" customFormat="1" ht="16" customHeight="1" x14ac:dyDescent="0.2"/>
    <row r="3644" customFormat="1" ht="16" customHeight="1" x14ac:dyDescent="0.2"/>
    <row r="3645" customFormat="1" ht="16" customHeight="1" x14ac:dyDescent="0.2"/>
    <row r="3646" customFormat="1" ht="16" customHeight="1" x14ac:dyDescent="0.2"/>
    <row r="3647" customFormat="1" ht="16" customHeight="1" x14ac:dyDescent="0.2"/>
    <row r="3648" customFormat="1" ht="16" customHeight="1" x14ac:dyDescent="0.2"/>
    <row r="3649" customFormat="1" ht="16" customHeight="1" x14ac:dyDescent="0.2"/>
    <row r="3650" customFormat="1" ht="16" customHeight="1" x14ac:dyDescent="0.2"/>
    <row r="3651" customFormat="1" ht="16" customHeight="1" x14ac:dyDescent="0.2"/>
    <row r="3652" customFormat="1" ht="16" customHeight="1" x14ac:dyDescent="0.2"/>
    <row r="3653" customFormat="1" ht="16" customHeight="1" x14ac:dyDescent="0.2"/>
    <row r="3654" customFormat="1" ht="16" customHeight="1" x14ac:dyDescent="0.2"/>
    <row r="3655" customFormat="1" ht="16" customHeight="1" x14ac:dyDescent="0.2"/>
    <row r="3656" customFormat="1" ht="16" customHeight="1" x14ac:dyDescent="0.2"/>
    <row r="3657" customFormat="1" ht="16" customHeight="1" x14ac:dyDescent="0.2"/>
    <row r="3658" customFormat="1" ht="16" customHeight="1" x14ac:dyDescent="0.2"/>
    <row r="3659" customFormat="1" ht="16" customHeight="1" x14ac:dyDescent="0.2"/>
    <row r="3660" customFormat="1" ht="16" customHeight="1" x14ac:dyDescent="0.2"/>
    <row r="3661" customFormat="1" ht="16" customHeight="1" x14ac:dyDescent="0.2"/>
    <row r="3662" customFormat="1" ht="16" customHeight="1" x14ac:dyDescent="0.2"/>
    <row r="3663" customFormat="1" ht="16" customHeight="1" x14ac:dyDescent="0.2"/>
    <row r="3664" customFormat="1" ht="16" customHeight="1" x14ac:dyDescent="0.2"/>
    <row r="3665" customFormat="1" ht="16" customHeight="1" x14ac:dyDescent="0.2"/>
    <row r="3666" customFormat="1" ht="16" customHeight="1" x14ac:dyDescent="0.2"/>
    <row r="3667" customFormat="1" ht="16" customHeight="1" x14ac:dyDescent="0.2"/>
    <row r="3668" customFormat="1" ht="16" customHeight="1" x14ac:dyDescent="0.2"/>
    <row r="3669" customFormat="1" ht="16" customHeight="1" x14ac:dyDescent="0.2"/>
    <row r="3670" customFormat="1" ht="16" customHeight="1" x14ac:dyDescent="0.2"/>
    <row r="3671" customFormat="1" ht="16" customHeight="1" x14ac:dyDescent="0.2"/>
    <row r="3672" customFormat="1" ht="16" customHeight="1" x14ac:dyDescent="0.2"/>
    <row r="3673" customFormat="1" ht="16" customHeight="1" x14ac:dyDescent="0.2"/>
    <row r="3674" customFormat="1" ht="16" customHeight="1" x14ac:dyDescent="0.2"/>
    <row r="3675" customFormat="1" ht="16" customHeight="1" x14ac:dyDescent="0.2"/>
    <row r="3676" customFormat="1" ht="16" customHeight="1" x14ac:dyDescent="0.2"/>
    <row r="3677" customFormat="1" ht="16" customHeight="1" x14ac:dyDescent="0.2"/>
    <row r="3678" customFormat="1" ht="16" customHeight="1" x14ac:dyDescent="0.2"/>
    <row r="3679" customFormat="1" ht="16" customHeight="1" x14ac:dyDescent="0.2"/>
    <row r="3680" customFormat="1" ht="16" customHeight="1" x14ac:dyDescent="0.2"/>
    <row r="3681" customFormat="1" ht="16" customHeight="1" x14ac:dyDescent="0.2"/>
    <row r="3682" customFormat="1" ht="16" customHeight="1" x14ac:dyDescent="0.2"/>
    <row r="3683" customFormat="1" ht="16" customHeight="1" x14ac:dyDescent="0.2"/>
    <row r="3684" customFormat="1" ht="16" customHeight="1" x14ac:dyDescent="0.2"/>
    <row r="3685" customFormat="1" ht="16" customHeight="1" x14ac:dyDescent="0.2"/>
    <row r="3686" customFormat="1" ht="16" customHeight="1" x14ac:dyDescent="0.2"/>
    <row r="3687" customFormat="1" ht="16" customHeight="1" x14ac:dyDescent="0.2"/>
    <row r="3688" customFormat="1" ht="16" customHeight="1" x14ac:dyDescent="0.2"/>
    <row r="3689" customFormat="1" ht="16" customHeight="1" x14ac:dyDescent="0.2"/>
    <row r="3690" customFormat="1" ht="16" customHeight="1" x14ac:dyDescent="0.2"/>
    <row r="3691" customFormat="1" ht="16" customHeight="1" x14ac:dyDescent="0.2"/>
    <row r="3692" customFormat="1" ht="16" customHeight="1" x14ac:dyDescent="0.2"/>
    <row r="3693" customFormat="1" ht="16" customHeight="1" x14ac:dyDescent="0.2"/>
    <row r="3694" customFormat="1" ht="16" customHeight="1" x14ac:dyDescent="0.2"/>
    <row r="3695" customFormat="1" ht="16" customHeight="1" x14ac:dyDescent="0.2"/>
    <row r="3696" customFormat="1" ht="16" customHeight="1" x14ac:dyDescent="0.2"/>
    <row r="3697" customFormat="1" ht="16" customHeight="1" x14ac:dyDescent="0.2"/>
    <row r="3698" customFormat="1" ht="16" customHeight="1" x14ac:dyDescent="0.2"/>
    <row r="3699" customFormat="1" ht="16" customHeight="1" x14ac:dyDescent="0.2"/>
    <row r="3700" customFormat="1" ht="16" customHeight="1" x14ac:dyDescent="0.2"/>
    <row r="3701" customFormat="1" ht="16" customHeight="1" x14ac:dyDescent="0.2"/>
    <row r="3702" customFormat="1" ht="16" customHeight="1" x14ac:dyDescent="0.2"/>
    <row r="3703" customFormat="1" ht="16" customHeight="1" x14ac:dyDescent="0.2"/>
    <row r="3704" customFormat="1" ht="16" customHeight="1" x14ac:dyDescent="0.2"/>
    <row r="3705" customFormat="1" ht="16" customHeight="1" x14ac:dyDescent="0.2"/>
    <row r="3706" customFormat="1" ht="16" customHeight="1" x14ac:dyDescent="0.2"/>
    <row r="3707" customFormat="1" ht="16" customHeight="1" x14ac:dyDescent="0.2"/>
    <row r="3708" customFormat="1" ht="16" customHeight="1" x14ac:dyDescent="0.2"/>
    <row r="3709" customFormat="1" ht="16" customHeight="1" x14ac:dyDescent="0.2"/>
    <row r="3710" customFormat="1" ht="16" customHeight="1" x14ac:dyDescent="0.2"/>
    <row r="3711" customFormat="1" ht="16" customHeight="1" x14ac:dyDescent="0.2"/>
    <row r="3712" customFormat="1" ht="16" customHeight="1" x14ac:dyDescent="0.2"/>
    <row r="3713" customFormat="1" ht="16" customHeight="1" x14ac:dyDescent="0.2"/>
    <row r="3714" customFormat="1" ht="16" customHeight="1" x14ac:dyDescent="0.2"/>
    <row r="3715" customFormat="1" ht="16" customHeight="1" x14ac:dyDescent="0.2"/>
    <row r="3716" customFormat="1" ht="16" customHeight="1" x14ac:dyDescent="0.2"/>
    <row r="3717" customFormat="1" ht="16" customHeight="1" x14ac:dyDescent="0.2"/>
    <row r="3718" customFormat="1" ht="16" customHeight="1" x14ac:dyDescent="0.2"/>
    <row r="3719" customFormat="1" ht="16" customHeight="1" x14ac:dyDescent="0.2"/>
    <row r="3720" customFormat="1" ht="16" customHeight="1" x14ac:dyDescent="0.2"/>
    <row r="3721" customFormat="1" ht="16" customHeight="1" x14ac:dyDescent="0.2"/>
    <row r="3722" customFormat="1" ht="16" customHeight="1" x14ac:dyDescent="0.2"/>
    <row r="3723" customFormat="1" ht="16" customHeight="1" x14ac:dyDescent="0.2"/>
    <row r="3724" customFormat="1" ht="16" customHeight="1" x14ac:dyDescent="0.2"/>
    <row r="3725" customFormat="1" ht="16" customHeight="1" x14ac:dyDescent="0.2"/>
    <row r="3726" customFormat="1" ht="16" customHeight="1" x14ac:dyDescent="0.2"/>
    <row r="3727" customFormat="1" ht="16" customHeight="1" x14ac:dyDescent="0.2"/>
    <row r="3728" customFormat="1" ht="16" customHeight="1" x14ac:dyDescent="0.2"/>
    <row r="3729" customFormat="1" ht="16" customHeight="1" x14ac:dyDescent="0.2"/>
    <row r="3730" customFormat="1" ht="16" customHeight="1" x14ac:dyDescent="0.2"/>
    <row r="3731" customFormat="1" ht="16" customHeight="1" x14ac:dyDescent="0.2"/>
    <row r="3732" customFormat="1" ht="16" customHeight="1" x14ac:dyDescent="0.2"/>
    <row r="3733" customFormat="1" ht="16" customHeight="1" x14ac:dyDescent="0.2"/>
    <row r="3734" customFormat="1" ht="16" customHeight="1" x14ac:dyDescent="0.2"/>
    <row r="3735" customFormat="1" ht="16" customHeight="1" x14ac:dyDescent="0.2"/>
    <row r="3736" customFormat="1" ht="16" customHeight="1" x14ac:dyDescent="0.2"/>
    <row r="3737" customFormat="1" ht="16" customHeight="1" x14ac:dyDescent="0.2"/>
    <row r="3738" customFormat="1" ht="16" customHeight="1" x14ac:dyDescent="0.2"/>
    <row r="3739" customFormat="1" ht="16" customHeight="1" x14ac:dyDescent="0.2"/>
    <row r="3740" customFormat="1" ht="16" customHeight="1" x14ac:dyDescent="0.2"/>
    <row r="3741" customFormat="1" ht="16" customHeight="1" x14ac:dyDescent="0.2"/>
    <row r="3742" customFormat="1" ht="16" customHeight="1" x14ac:dyDescent="0.2"/>
    <row r="3743" customFormat="1" ht="16" customHeight="1" x14ac:dyDescent="0.2"/>
    <row r="3744" customFormat="1" ht="16" customHeight="1" x14ac:dyDescent="0.2"/>
    <row r="3745" customFormat="1" ht="16" customHeight="1" x14ac:dyDescent="0.2"/>
    <row r="3746" customFormat="1" ht="16" customHeight="1" x14ac:dyDescent="0.2"/>
    <row r="3747" customFormat="1" ht="16" customHeight="1" x14ac:dyDescent="0.2"/>
    <row r="3748" customFormat="1" ht="16" customHeight="1" x14ac:dyDescent="0.2"/>
    <row r="3749" customFormat="1" ht="16" customHeight="1" x14ac:dyDescent="0.2"/>
    <row r="3750" customFormat="1" ht="16" customHeight="1" x14ac:dyDescent="0.2"/>
    <row r="3751" customFormat="1" ht="16" customHeight="1" x14ac:dyDescent="0.2"/>
    <row r="3752" customFormat="1" ht="16" customHeight="1" x14ac:dyDescent="0.2"/>
    <row r="3753" customFormat="1" ht="16" customHeight="1" x14ac:dyDescent="0.2"/>
    <row r="3754" customFormat="1" ht="16" customHeight="1" x14ac:dyDescent="0.2"/>
    <row r="3755" customFormat="1" ht="16" customHeight="1" x14ac:dyDescent="0.2"/>
    <row r="3756" customFormat="1" ht="16" customHeight="1" x14ac:dyDescent="0.2"/>
    <row r="3757" customFormat="1" ht="16" customHeight="1" x14ac:dyDescent="0.2"/>
    <row r="3758" customFormat="1" ht="16" customHeight="1" x14ac:dyDescent="0.2"/>
    <row r="3759" customFormat="1" ht="16" customHeight="1" x14ac:dyDescent="0.2"/>
    <row r="3760" customFormat="1" ht="16" customHeight="1" x14ac:dyDescent="0.2"/>
    <row r="3761" customFormat="1" ht="16" customHeight="1" x14ac:dyDescent="0.2"/>
    <row r="3762" customFormat="1" ht="16" customHeight="1" x14ac:dyDescent="0.2"/>
    <row r="3763" customFormat="1" ht="16" customHeight="1" x14ac:dyDescent="0.2"/>
    <row r="3764" customFormat="1" ht="16" customHeight="1" x14ac:dyDescent="0.2"/>
    <row r="3765" customFormat="1" ht="16" customHeight="1" x14ac:dyDescent="0.2"/>
    <row r="3766" customFormat="1" ht="16" customHeight="1" x14ac:dyDescent="0.2"/>
    <row r="3767" customFormat="1" ht="16" customHeight="1" x14ac:dyDescent="0.2"/>
    <row r="3768" customFormat="1" ht="16" customHeight="1" x14ac:dyDescent="0.2"/>
    <row r="3769" customFormat="1" ht="16" customHeight="1" x14ac:dyDescent="0.2"/>
    <row r="3770" customFormat="1" ht="16" customHeight="1" x14ac:dyDescent="0.2"/>
    <row r="3771" customFormat="1" ht="16" customHeight="1" x14ac:dyDescent="0.2"/>
    <row r="3772" customFormat="1" ht="16" customHeight="1" x14ac:dyDescent="0.2"/>
    <row r="3773" customFormat="1" ht="16" customHeight="1" x14ac:dyDescent="0.2"/>
    <row r="3774" customFormat="1" ht="16" customHeight="1" x14ac:dyDescent="0.2"/>
    <row r="3775" customFormat="1" ht="16" customHeight="1" x14ac:dyDescent="0.2"/>
    <row r="3776" customFormat="1" ht="16" customHeight="1" x14ac:dyDescent="0.2"/>
    <row r="3777" customFormat="1" ht="16" customHeight="1" x14ac:dyDescent="0.2"/>
    <row r="3778" customFormat="1" ht="16" customHeight="1" x14ac:dyDescent="0.2"/>
    <row r="3779" customFormat="1" ht="16" customHeight="1" x14ac:dyDescent="0.2"/>
    <row r="3780" customFormat="1" ht="16" customHeight="1" x14ac:dyDescent="0.2"/>
    <row r="3781" customFormat="1" ht="16" customHeight="1" x14ac:dyDescent="0.2"/>
    <row r="3782" customFormat="1" ht="16" customHeight="1" x14ac:dyDescent="0.2"/>
    <row r="3783" customFormat="1" ht="16" customHeight="1" x14ac:dyDescent="0.2"/>
    <row r="3784" customFormat="1" ht="16" customHeight="1" x14ac:dyDescent="0.2"/>
    <row r="3785" customFormat="1" ht="16" customHeight="1" x14ac:dyDescent="0.2"/>
    <row r="3786" customFormat="1" ht="16" customHeight="1" x14ac:dyDescent="0.2"/>
    <row r="3787" customFormat="1" ht="16" customHeight="1" x14ac:dyDescent="0.2"/>
    <row r="3788" customFormat="1" ht="16" customHeight="1" x14ac:dyDescent="0.2"/>
    <row r="3789" customFormat="1" ht="16" customHeight="1" x14ac:dyDescent="0.2"/>
    <row r="3790" customFormat="1" ht="16" customHeight="1" x14ac:dyDescent="0.2"/>
    <row r="3791" customFormat="1" ht="16" customHeight="1" x14ac:dyDescent="0.2"/>
    <row r="3792" customFormat="1" ht="16" customHeight="1" x14ac:dyDescent="0.2"/>
    <row r="3793" customFormat="1" ht="16" customHeight="1" x14ac:dyDescent="0.2"/>
    <row r="3794" customFormat="1" ht="16" customHeight="1" x14ac:dyDescent="0.2"/>
    <row r="3795" customFormat="1" ht="16" customHeight="1" x14ac:dyDescent="0.2"/>
    <row r="3796" customFormat="1" ht="16" customHeight="1" x14ac:dyDescent="0.2"/>
    <row r="3797" customFormat="1" ht="16" customHeight="1" x14ac:dyDescent="0.2"/>
    <row r="3798" customFormat="1" ht="16" customHeight="1" x14ac:dyDescent="0.2"/>
    <row r="3799" customFormat="1" ht="16" customHeight="1" x14ac:dyDescent="0.2"/>
    <row r="3800" customFormat="1" ht="16" customHeight="1" x14ac:dyDescent="0.2"/>
    <row r="3801" customFormat="1" ht="16" customHeight="1" x14ac:dyDescent="0.2"/>
    <row r="3802" customFormat="1" ht="16" customHeight="1" x14ac:dyDescent="0.2"/>
    <row r="3803" customFormat="1" ht="16" customHeight="1" x14ac:dyDescent="0.2"/>
    <row r="3804" customFormat="1" ht="16" customHeight="1" x14ac:dyDescent="0.2"/>
    <row r="3805" customFormat="1" ht="16" customHeight="1" x14ac:dyDescent="0.2"/>
    <row r="3806" customFormat="1" ht="16" customHeight="1" x14ac:dyDescent="0.2"/>
    <row r="3807" customFormat="1" ht="16" customHeight="1" x14ac:dyDescent="0.2"/>
    <row r="3808" customFormat="1" ht="16" customHeight="1" x14ac:dyDescent="0.2"/>
    <row r="3809" customFormat="1" ht="16" customHeight="1" x14ac:dyDescent="0.2"/>
    <row r="3810" customFormat="1" ht="16" customHeight="1" x14ac:dyDescent="0.2"/>
    <row r="3811" customFormat="1" ht="16" customHeight="1" x14ac:dyDescent="0.2"/>
    <row r="3812" customFormat="1" ht="16" customHeight="1" x14ac:dyDescent="0.2"/>
    <row r="3813" customFormat="1" ht="16" customHeight="1" x14ac:dyDescent="0.2"/>
    <row r="3814" customFormat="1" ht="16" customHeight="1" x14ac:dyDescent="0.2"/>
    <row r="3815" customFormat="1" ht="16" customHeight="1" x14ac:dyDescent="0.2"/>
    <row r="3816" customFormat="1" ht="16" customHeight="1" x14ac:dyDescent="0.2"/>
    <row r="3817" customFormat="1" ht="16" customHeight="1" x14ac:dyDescent="0.2"/>
    <row r="3818" customFormat="1" ht="16" customHeight="1" x14ac:dyDescent="0.2"/>
    <row r="3819" customFormat="1" ht="16" customHeight="1" x14ac:dyDescent="0.2"/>
    <row r="3820" customFormat="1" ht="16" customHeight="1" x14ac:dyDescent="0.2"/>
    <row r="3821" customFormat="1" ht="16" customHeight="1" x14ac:dyDescent="0.2"/>
    <row r="3822" customFormat="1" ht="16" customHeight="1" x14ac:dyDescent="0.2"/>
    <row r="3823" customFormat="1" ht="16" customHeight="1" x14ac:dyDescent="0.2"/>
    <row r="3824" customFormat="1" ht="16" customHeight="1" x14ac:dyDescent="0.2"/>
    <row r="3825" customFormat="1" ht="16" customHeight="1" x14ac:dyDescent="0.2"/>
    <row r="3826" customFormat="1" ht="16" customHeight="1" x14ac:dyDescent="0.2"/>
    <row r="3827" customFormat="1" ht="16" customHeight="1" x14ac:dyDescent="0.2"/>
    <row r="3828" customFormat="1" ht="16" customHeight="1" x14ac:dyDescent="0.2"/>
    <row r="3829" customFormat="1" ht="16" customHeight="1" x14ac:dyDescent="0.2"/>
    <row r="3830" customFormat="1" ht="16" customHeight="1" x14ac:dyDescent="0.2"/>
    <row r="3831" customFormat="1" ht="16" customHeight="1" x14ac:dyDescent="0.2"/>
    <row r="3832" customFormat="1" ht="16" customHeight="1" x14ac:dyDescent="0.2"/>
    <row r="3833" customFormat="1" ht="16" customHeight="1" x14ac:dyDescent="0.2"/>
    <row r="3834" customFormat="1" ht="16" customHeight="1" x14ac:dyDescent="0.2"/>
    <row r="3835" customFormat="1" ht="16" customHeight="1" x14ac:dyDescent="0.2"/>
    <row r="3836" customFormat="1" ht="16" customHeight="1" x14ac:dyDescent="0.2"/>
    <row r="3837" customFormat="1" ht="16" customHeight="1" x14ac:dyDescent="0.2"/>
    <row r="3838" customFormat="1" ht="16" customHeight="1" x14ac:dyDescent="0.2"/>
    <row r="3839" customFormat="1" ht="16" customHeight="1" x14ac:dyDescent="0.2"/>
    <row r="3840" customFormat="1" ht="16" customHeight="1" x14ac:dyDescent="0.2"/>
    <row r="3841" customFormat="1" ht="16" customHeight="1" x14ac:dyDescent="0.2"/>
    <row r="3842" customFormat="1" ht="16" customHeight="1" x14ac:dyDescent="0.2"/>
    <row r="3843" customFormat="1" ht="16" customHeight="1" x14ac:dyDescent="0.2"/>
    <row r="3844" customFormat="1" ht="16" customHeight="1" x14ac:dyDescent="0.2"/>
    <row r="3845" customFormat="1" ht="16" customHeight="1" x14ac:dyDescent="0.2"/>
    <row r="3846" customFormat="1" ht="16" customHeight="1" x14ac:dyDescent="0.2"/>
    <row r="3847" customFormat="1" ht="16" customHeight="1" x14ac:dyDescent="0.2"/>
    <row r="3848" customFormat="1" ht="16" customHeight="1" x14ac:dyDescent="0.2"/>
    <row r="3849" customFormat="1" ht="16" customHeight="1" x14ac:dyDescent="0.2"/>
    <row r="3850" customFormat="1" ht="16" customHeight="1" x14ac:dyDescent="0.2"/>
    <row r="3851" customFormat="1" ht="16" customHeight="1" x14ac:dyDescent="0.2"/>
    <row r="3852" customFormat="1" ht="16" customHeight="1" x14ac:dyDescent="0.2"/>
    <row r="3853" customFormat="1" ht="16" customHeight="1" x14ac:dyDescent="0.2"/>
    <row r="3854" customFormat="1" ht="16" customHeight="1" x14ac:dyDescent="0.2"/>
    <row r="3855" customFormat="1" ht="16" customHeight="1" x14ac:dyDescent="0.2"/>
    <row r="3856" customFormat="1" ht="16" customHeight="1" x14ac:dyDescent="0.2"/>
    <row r="3857" customFormat="1" ht="16" customHeight="1" x14ac:dyDescent="0.2"/>
    <row r="3858" customFormat="1" ht="16" customHeight="1" x14ac:dyDescent="0.2"/>
    <row r="3859" customFormat="1" ht="16" customHeight="1" x14ac:dyDescent="0.2"/>
    <row r="3860" customFormat="1" ht="16" customHeight="1" x14ac:dyDescent="0.2"/>
    <row r="3861" customFormat="1" ht="16" customHeight="1" x14ac:dyDescent="0.2"/>
    <row r="3862" customFormat="1" ht="16" customHeight="1" x14ac:dyDescent="0.2"/>
    <row r="3863" customFormat="1" ht="16" customHeight="1" x14ac:dyDescent="0.2"/>
    <row r="3864" customFormat="1" ht="16" customHeight="1" x14ac:dyDescent="0.2"/>
    <row r="3865" customFormat="1" ht="16" customHeight="1" x14ac:dyDescent="0.2"/>
    <row r="3866" customFormat="1" ht="16" customHeight="1" x14ac:dyDescent="0.2"/>
    <row r="3867" customFormat="1" ht="16" customHeight="1" x14ac:dyDescent="0.2"/>
    <row r="3868" customFormat="1" ht="16" customHeight="1" x14ac:dyDescent="0.2"/>
    <row r="3869" customFormat="1" ht="16" customHeight="1" x14ac:dyDescent="0.2"/>
    <row r="3870" customFormat="1" ht="16" customHeight="1" x14ac:dyDescent="0.2"/>
    <row r="3871" customFormat="1" ht="16" customHeight="1" x14ac:dyDescent="0.2"/>
    <row r="3872" customFormat="1" ht="16" customHeight="1" x14ac:dyDescent="0.2"/>
    <row r="3873" customFormat="1" ht="16" customHeight="1" x14ac:dyDescent="0.2"/>
    <row r="3874" customFormat="1" ht="16" customHeight="1" x14ac:dyDescent="0.2"/>
    <row r="3875" customFormat="1" ht="16" customHeight="1" x14ac:dyDescent="0.2"/>
    <row r="3876" customFormat="1" ht="16" customHeight="1" x14ac:dyDescent="0.2"/>
    <row r="3877" customFormat="1" ht="16" customHeight="1" x14ac:dyDescent="0.2"/>
    <row r="3878" customFormat="1" ht="16" customHeight="1" x14ac:dyDescent="0.2"/>
    <row r="3879" customFormat="1" ht="16" customHeight="1" x14ac:dyDescent="0.2"/>
    <row r="3880" customFormat="1" ht="16" customHeight="1" x14ac:dyDescent="0.2"/>
    <row r="3881" customFormat="1" ht="16" customHeight="1" x14ac:dyDescent="0.2"/>
    <row r="3882" customFormat="1" ht="16" customHeight="1" x14ac:dyDescent="0.2"/>
    <row r="3883" customFormat="1" ht="16" customHeight="1" x14ac:dyDescent="0.2"/>
    <row r="3884" customFormat="1" ht="16" customHeight="1" x14ac:dyDescent="0.2"/>
    <row r="3885" customFormat="1" ht="16" customHeight="1" x14ac:dyDescent="0.2"/>
    <row r="3886" customFormat="1" ht="16" customHeight="1" x14ac:dyDescent="0.2"/>
    <row r="3887" customFormat="1" ht="16" customHeight="1" x14ac:dyDescent="0.2"/>
    <row r="3888" customFormat="1" ht="16" customHeight="1" x14ac:dyDescent="0.2"/>
    <row r="3889" customFormat="1" ht="16" customHeight="1" x14ac:dyDescent="0.2"/>
    <row r="3890" customFormat="1" ht="16" customHeight="1" x14ac:dyDescent="0.2"/>
    <row r="3891" customFormat="1" ht="16" customHeight="1" x14ac:dyDescent="0.2"/>
    <row r="3892" customFormat="1" ht="16" customHeight="1" x14ac:dyDescent="0.2"/>
    <row r="3893" customFormat="1" ht="16" customHeight="1" x14ac:dyDescent="0.2"/>
    <row r="3894" customFormat="1" ht="16" customHeight="1" x14ac:dyDescent="0.2"/>
    <row r="3895" customFormat="1" ht="16" customHeight="1" x14ac:dyDescent="0.2"/>
    <row r="3896" customFormat="1" ht="16" customHeight="1" x14ac:dyDescent="0.2"/>
    <row r="3897" customFormat="1" ht="16" customHeight="1" x14ac:dyDescent="0.2"/>
    <row r="3898" customFormat="1" ht="16" customHeight="1" x14ac:dyDescent="0.2"/>
    <row r="3899" customFormat="1" ht="16" customHeight="1" x14ac:dyDescent="0.2"/>
    <row r="3900" customFormat="1" ht="16" customHeight="1" x14ac:dyDescent="0.2"/>
    <row r="3901" customFormat="1" ht="16" customHeight="1" x14ac:dyDescent="0.2"/>
    <row r="3902" customFormat="1" ht="16" customHeight="1" x14ac:dyDescent="0.2"/>
    <row r="3903" customFormat="1" ht="16" customHeight="1" x14ac:dyDescent="0.2"/>
    <row r="3904" customFormat="1" ht="16" customHeight="1" x14ac:dyDescent="0.2"/>
    <row r="3905" customFormat="1" ht="16" customHeight="1" x14ac:dyDescent="0.2"/>
    <row r="3906" customFormat="1" ht="16" customHeight="1" x14ac:dyDescent="0.2"/>
    <row r="3907" customFormat="1" ht="16" customHeight="1" x14ac:dyDescent="0.2"/>
    <row r="3908" customFormat="1" ht="16" customHeight="1" x14ac:dyDescent="0.2"/>
    <row r="3909" customFormat="1" ht="16" customHeight="1" x14ac:dyDescent="0.2"/>
    <row r="3910" customFormat="1" ht="16" customHeight="1" x14ac:dyDescent="0.2"/>
    <row r="3911" customFormat="1" ht="16" customHeight="1" x14ac:dyDescent="0.2"/>
    <row r="3912" customFormat="1" ht="16" customHeight="1" x14ac:dyDescent="0.2"/>
    <row r="3913" customFormat="1" ht="16" customHeight="1" x14ac:dyDescent="0.2"/>
    <row r="3914" customFormat="1" ht="16" customHeight="1" x14ac:dyDescent="0.2"/>
    <row r="3915" customFormat="1" ht="16" customHeight="1" x14ac:dyDescent="0.2"/>
    <row r="3916" customFormat="1" ht="16" customHeight="1" x14ac:dyDescent="0.2"/>
    <row r="3917" customFormat="1" ht="16" customHeight="1" x14ac:dyDescent="0.2"/>
    <row r="3918" customFormat="1" ht="16" customHeight="1" x14ac:dyDescent="0.2"/>
    <row r="3919" customFormat="1" ht="16" customHeight="1" x14ac:dyDescent="0.2"/>
    <row r="3920" customFormat="1" ht="16" customHeight="1" x14ac:dyDescent="0.2"/>
    <row r="3921" customFormat="1" ht="16" customHeight="1" x14ac:dyDescent="0.2"/>
    <row r="3922" customFormat="1" ht="16" customHeight="1" x14ac:dyDescent="0.2"/>
    <row r="3923" customFormat="1" ht="16" customHeight="1" x14ac:dyDescent="0.2"/>
    <row r="3924" customFormat="1" ht="16" customHeight="1" x14ac:dyDescent="0.2"/>
    <row r="3925" customFormat="1" ht="16" customHeight="1" x14ac:dyDescent="0.2"/>
    <row r="3926" customFormat="1" ht="16" customHeight="1" x14ac:dyDescent="0.2"/>
    <row r="3927" customFormat="1" ht="16" customHeight="1" x14ac:dyDescent="0.2"/>
    <row r="3928" customFormat="1" ht="16" customHeight="1" x14ac:dyDescent="0.2"/>
    <row r="3929" customFormat="1" ht="16" customHeight="1" x14ac:dyDescent="0.2"/>
    <row r="3930" customFormat="1" ht="16" customHeight="1" x14ac:dyDescent="0.2"/>
    <row r="3931" customFormat="1" ht="16" customHeight="1" x14ac:dyDescent="0.2"/>
    <row r="3932" customFormat="1" ht="16" customHeight="1" x14ac:dyDescent="0.2"/>
    <row r="3933" customFormat="1" ht="16" customHeight="1" x14ac:dyDescent="0.2"/>
    <row r="3934" customFormat="1" ht="16" customHeight="1" x14ac:dyDescent="0.2"/>
    <row r="3935" customFormat="1" ht="16" customHeight="1" x14ac:dyDescent="0.2"/>
    <row r="3936" customFormat="1" ht="16" customHeight="1" x14ac:dyDescent="0.2"/>
    <row r="3937" customFormat="1" ht="16" customHeight="1" x14ac:dyDescent="0.2"/>
    <row r="3938" customFormat="1" ht="16" customHeight="1" x14ac:dyDescent="0.2"/>
    <row r="3939" customFormat="1" ht="16" customHeight="1" x14ac:dyDescent="0.2"/>
    <row r="3940" customFormat="1" ht="16" customHeight="1" x14ac:dyDescent="0.2"/>
    <row r="3941" customFormat="1" ht="16" customHeight="1" x14ac:dyDescent="0.2"/>
    <row r="3942" customFormat="1" ht="16" customHeight="1" x14ac:dyDescent="0.2"/>
    <row r="3943" customFormat="1" ht="16" customHeight="1" x14ac:dyDescent="0.2"/>
    <row r="3944" customFormat="1" ht="16" customHeight="1" x14ac:dyDescent="0.2"/>
    <row r="3945" customFormat="1" ht="16" customHeight="1" x14ac:dyDescent="0.2"/>
    <row r="3946" customFormat="1" ht="16" customHeight="1" x14ac:dyDescent="0.2"/>
    <row r="3947" customFormat="1" ht="16" customHeight="1" x14ac:dyDescent="0.2"/>
    <row r="3948" customFormat="1" ht="16" customHeight="1" x14ac:dyDescent="0.2"/>
    <row r="3949" customFormat="1" ht="16" customHeight="1" x14ac:dyDescent="0.2"/>
    <row r="3950" customFormat="1" ht="16" customHeight="1" x14ac:dyDescent="0.2"/>
    <row r="3951" customFormat="1" ht="16" customHeight="1" x14ac:dyDescent="0.2"/>
    <row r="3952" customFormat="1" ht="16" customHeight="1" x14ac:dyDescent="0.2"/>
    <row r="3953" customFormat="1" ht="16" customHeight="1" x14ac:dyDescent="0.2"/>
    <row r="3954" customFormat="1" ht="16" customHeight="1" x14ac:dyDescent="0.2"/>
    <row r="3955" customFormat="1" ht="16" customHeight="1" x14ac:dyDescent="0.2"/>
    <row r="3956" customFormat="1" ht="16" customHeight="1" x14ac:dyDescent="0.2"/>
    <row r="3957" customFormat="1" ht="16" customHeight="1" x14ac:dyDescent="0.2"/>
    <row r="3958" customFormat="1" ht="16" customHeight="1" x14ac:dyDescent="0.2"/>
    <row r="3959" customFormat="1" ht="16" customHeight="1" x14ac:dyDescent="0.2"/>
    <row r="3960" customFormat="1" ht="16" customHeight="1" x14ac:dyDescent="0.2"/>
    <row r="3961" customFormat="1" ht="16" customHeight="1" x14ac:dyDescent="0.2"/>
    <row r="3962" customFormat="1" ht="16" customHeight="1" x14ac:dyDescent="0.2"/>
    <row r="3963" customFormat="1" ht="16" customHeight="1" x14ac:dyDescent="0.2"/>
    <row r="3964" customFormat="1" ht="16" customHeight="1" x14ac:dyDescent="0.2"/>
    <row r="3965" customFormat="1" ht="16" customHeight="1" x14ac:dyDescent="0.2"/>
    <row r="3966" customFormat="1" ht="16" customHeight="1" x14ac:dyDescent="0.2"/>
    <row r="3967" customFormat="1" ht="16" customHeight="1" x14ac:dyDescent="0.2"/>
    <row r="3968" customFormat="1" ht="16" customHeight="1" x14ac:dyDescent="0.2"/>
    <row r="3969" customFormat="1" ht="16" customHeight="1" x14ac:dyDescent="0.2"/>
    <row r="3970" customFormat="1" ht="16" customHeight="1" x14ac:dyDescent="0.2"/>
    <row r="3971" customFormat="1" ht="16" customHeight="1" x14ac:dyDescent="0.2"/>
    <row r="3972" customFormat="1" ht="16" customHeight="1" x14ac:dyDescent="0.2"/>
    <row r="3973" customFormat="1" ht="16" customHeight="1" x14ac:dyDescent="0.2"/>
    <row r="3974" customFormat="1" ht="16" customHeight="1" x14ac:dyDescent="0.2"/>
    <row r="3975" customFormat="1" ht="16" customHeight="1" x14ac:dyDescent="0.2"/>
    <row r="3976" customFormat="1" ht="16" customHeight="1" x14ac:dyDescent="0.2"/>
    <row r="3977" customFormat="1" ht="16" customHeight="1" x14ac:dyDescent="0.2"/>
    <row r="3978" customFormat="1" ht="16" customHeight="1" x14ac:dyDescent="0.2"/>
    <row r="3979" customFormat="1" ht="16" customHeight="1" x14ac:dyDescent="0.2"/>
    <row r="3980" customFormat="1" ht="16" customHeight="1" x14ac:dyDescent="0.2"/>
    <row r="3981" customFormat="1" ht="16" customHeight="1" x14ac:dyDescent="0.2"/>
    <row r="3982" customFormat="1" ht="16" customHeight="1" x14ac:dyDescent="0.2"/>
    <row r="3983" customFormat="1" ht="16" customHeight="1" x14ac:dyDescent="0.2"/>
    <row r="3984" customFormat="1" ht="16" customHeight="1" x14ac:dyDescent="0.2"/>
    <row r="3985" customFormat="1" ht="16" customHeight="1" x14ac:dyDescent="0.2"/>
    <row r="3986" customFormat="1" ht="16" customHeight="1" x14ac:dyDescent="0.2"/>
    <row r="3987" customFormat="1" ht="16" customHeight="1" x14ac:dyDescent="0.2"/>
    <row r="3988" customFormat="1" ht="16" customHeight="1" x14ac:dyDescent="0.2"/>
    <row r="3989" customFormat="1" ht="16" customHeight="1" x14ac:dyDescent="0.2"/>
    <row r="3990" customFormat="1" ht="16" customHeight="1" x14ac:dyDescent="0.2"/>
    <row r="3991" customFormat="1" ht="16" customHeight="1" x14ac:dyDescent="0.2"/>
    <row r="3992" customFormat="1" ht="16" customHeight="1" x14ac:dyDescent="0.2"/>
    <row r="3993" customFormat="1" ht="16" customHeight="1" x14ac:dyDescent="0.2"/>
    <row r="3994" customFormat="1" ht="16" customHeight="1" x14ac:dyDescent="0.2"/>
    <row r="3995" customFormat="1" ht="16" customHeight="1" x14ac:dyDescent="0.2"/>
    <row r="3996" customFormat="1" ht="16" customHeight="1" x14ac:dyDescent="0.2"/>
    <row r="3997" customFormat="1" ht="16" customHeight="1" x14ac:dyDescent="0.2"/>
    <row r="3998" customFormat="1" ht="16" customHeight="1" x14ac:dyDescent="0.2"/>
    <row r="3999" customFormat="1" ht="16" customHeight="1" x14ac:dyDescent="0.2"/>
    <row r="4000" customFormat="1" ht="16" customHeight="1" x14ac:dyDescent="0.2"/>
    <row r="4001" customFormat="1" ht="16" customHeight="1" x14ac:dyDescent="0.2"/>
    <row r="4002" customFormat="1" ht="16" customHeight="1" x14ac:dyDescent="0.2"/>
    <row r="4003" customFormat="1" ht="16" customHeight="1" x14ac:dyDescent="0.2"/>
    <row r="4004" customFormat="1" ht="16" customHeight="1" x14ac:dyDescent="0.2"/>
    <row r="4005" customFormat="1" ht="16" customHeight="1" x14ac:dyDescent="0.2"/>
    <row r="4006" customFormat="1" ht="16" customHeight="1" x14ac:dyDescent="0.2"/>
    <row r="4007" customFormat="1" ht="16" customHeight="1" x14ac:dyDescent="0.2"/>
    <row r="4008" customFormat="1" ht="16" customHeight="1" x14ac:dyDescent="0.2"/>
    <row r="4009" customFormat="1" ht="16" customHeight="1" x14ac:dyDescent="0.2"/>
    <row r="4010" customFormat="1" ht="16" customHeight="1" x14ac:dyDescent="0.2"/>
    <row r="4011" customFormat="1" ht="16" customHeight="1" x14ac:dyDescent="0.2"/>
    <row r="4012" customFormat="1" ht="16" customHeight="1" x14ac:dyDescent="0.2"/>
    <row r="4013" customFormat="1" ht="16" customHeight="1" x14ac:dyDescent="0.2"/>
    <row r="4014" customFormat="1" ht="16" customHeight="1" x14ac:dyDescent="0.2"/>
    <row r="4015" customFormat="1" ht="16" customHeight="1" x14ac:dyDescent="0.2"/>
    <row r="4016" customFormat="1" ht="16" customHeight="1" x14ac:dyDescent="0.2"/>
    <row r="4017" customFormat="1" ht="16" customHeight="1" x14ac:dyDescent="0.2"/>
    <row r="4018" customFormat="1" ht="16" customHeight="1" x14ac:dyDescent="0.2"/>
    <row r="4019" customFormat="1" ht="16" customHeight="1" x14ac:dyDescent="0.2"/>
    <row r="4020" customFormat="1" ht="16" customHeight="1" x14ac:dyDescent="0.2"/>
    <row r="4021" customFormat="1" ht="16" customHeight="1" x14ac:dyDescent="0.2"/>
    <row r="4022" customFormat="1" ht="16" customHeight="1" x14ac:dyDescent="0.2"/>
    <row r="4023" customFormat="1" ht="16" customHeight="1" x14ac:dyDescent="0.2"/>
    <row r="4024" customFormat="1" ht="16" customHeight="1" x14ac:dyDescent="0.2"/>
    <row r="4025" customFormat="1" ht="16" customHeight="1" x14ac:dyDescent="0.2"/>
    <row r="4026" customFormat="1" ht="16" customHeight="1" x14ac:dyDescent="0.2"/>
    <row r="4027" customFormat="1" ht="16" customHeight="1" x14ac:dyDescent="0.2"/>
    <row r="4028" customFormat="1" ht="16" customHeight="1" x14ac:dyDescent="0.2"/>
    <row r="4029" customFormat="1" ht="16" customHeight="1" x14ac:dyDescent="0.2"/>
    <row r="4030" customFormat="1" ht="16" customHeight="1" x14ac:dyDescent="0.2"/>
    <row r="4031" customFormat="1" ht="16" customHeight="1" x14ac:dyDescent="0.2"/>
    <row r="4032" customFormat="1" ht="16" customHeight="1" x14ac:dyDescent="0.2"/>
    <row r="4033" customFormat="1" ht="16" customHeight="1" x14ac:dyDescent="0.2"/>
    <row r="4034" customFormat="1" ht="16" customHeight="1" x14ac:dyDescent="0.2"/>
    <row r="4035" customFormat="1" ht="16" customHeight="1" x14ac:dyDescent="0.2"/>
    <row r="4036" customFormat="1" ht="16" customHeight="1" x14ac:dyDescent="0.2"/>
    <row r="4037" customFormat="1" ht="16" customHeight="1" x14ac:dyDescent="0.2"/>
    <row r="4038" customFormat="1" ht="16" customHeight="1" x14ac:dyDescent="0.2"/>
    <row r="4039" customFormat="1" ht="16" customHeight="1" x14ac:dyDescent="0.2"/>
    <row r="4040" customFormat="1" ht="16" customHeight="1" x14ac:dyDescent="0.2"/>
    <row r="4041" customFormat="1" ht="16" customHeight="1" x14ac:dyDescent="0.2"/>
    <row r="4042" customFormat="1" ht="16" customHeight="1" x14ac:dyDescent="0.2"/>
    <row r="4043" customFormat="1" ht="16" customHeight="1" x14ac:dyDescent="0.2"/>
    <row r="4044" customFormat="1" ht="16" customHeight="1" x14ac:dyDescent="0.2"/>
    <row r="4045" customFormat="1" ht="16" customHeight="1" x14ac:dyDescent="0.2"/>
    <row r="4046" customFormat="1" ht="16" customHeight="1" x14ac:dyDescent="0.2"/>
    <row r="4047" customFormat="1" ht="16" customHeight="1" x14ac:dyDescent="0.2"/>
    <row r="4048" customFormat="1" ht="16" customHeight="1" x14ac:dyDescent="0.2"/>
    <row r="4049" customFormat="1" ht="16" customHeight="1" x14ac:dyDescent="0.2"/>
    <row r="4050" customFormat="1" ht="16" customHeight="1" x14ac:dyDescent="0.2"/>
    <row r="4051" customFormat="1" ht="16" customHeight="1" x14ac:dyDescent="0.2"/>
    <row r="4052" customFormat="1" ht="16" customHeight="1" x14ac:dyDescent="0.2"/>
    <row r="4053" customFormat="1" ht="16" customHeight="1" x14ac:dyDescent="0.2"/>
    <row r="4054" customFormat="1" ht="16" customHeight="1" x14ac:dyDescent="0.2"/>
    <row r="4055" customFormat="1" ht="16" customHeight="1" x14ac:dyDescent="0.2"/>
    <row r="4056" customFormat="1" ht="16" customHeight="1" x14ac:dyDescent="0.2"/>
    <row r="4057" customFormat="1" ht="16" customHeight="1" x14ac:dyDescent="0.2"/>
    <row r="4058" customFormat="1" ht="16" customHeight="1" x14ac:dyDescent="0.2"/>
    <row r="4059" customFormat="1" ht="16" customHeight="1" x14ac:dyDescent="0.2"/>
    <row r="4060" customFormat="1" ht="16" customHeight="1" x14ac:dyDescent="0.2"/>
    <row r="4061" customFormat="1" ht="16" customHeight="1" x14ac:dyDescent="0.2"/>
    <row r="4062" customFormat="1" ht="16" customHeight="1" x14ac:dyDescent="0.2"/>
    <row r="4063" customFormat="1" ht="16" customHeight="1" x14ac:dyDescent="0.2"/>
    <row r="4064" customFormat="1" ht="16" customHeight="1" x14ac:dyDescent="0.2"/>
    <row r="4065" customFormat="1" ht="16" customHeight="1" x14ac:dyDescent="0.2"/>
    <row r="4066" customFormat="1" ht="16" customHeight="1" x14ac:dyDescent="0.2"/>
    <row r="4067" customFormat="1" ht="16" customHeight="1" x14ac:dyDescent="0.2"/>
    <row r="4068" customFormat="1" ht="16" customHeight="1" x14ac:dyDescent="0.2"/>
    <row r="4069" customFormat="1" ht="16" customHeight="1" x14ac:dyDescent="0.2"/>
    <row r="4070" customFormat="1" ht="16" customHeight="1" x14ac:dyDescent="0.2"/>
    <row r="4071" customFormat="1" ht="16" customHeight="1" x14ac:dyDescent="0.2"/>
    <row r="4072" customFormat="1" ht="16" customHeight="1" x14ac:dyDescent="0.2"/>
    <row r="4073" customFormat="1" ht="16" customHeight="1" x14ac:dyDescent="0.2"/>
    <row r="4074" customFormat="1" ht="16" customHeight="1" x14ac:dyDescent="0.2"/>
    <row r="4075" customFormat="1" ht="16" customHeight="1" x14ac:dyDescent="0.2"/>
    <row r="4076" customFormat="1" ht="16" customHeight="1" x14ac:dyDescent="0.2"/>
    <row r="4077" customFormat="1" ht="16" customHeight="1" x14ac:dyDescent="0.2"/>
    <row r="4078" customFormat="1" ht="16" customHeight="1" x14ac:dyDescent="0.2"/>
    <row r="4079" customFormat="1" ht="16" customHeight="1" x14ac:dyDescent="0.2"/>
    <row r="4080" customFormat="1" ht="16" customHeight="1" x14ac:dyDescent="0.2"/>
    <row r="4081" customFormat="1" ht="16" customHeight="1" x14ac:dyDescent="0.2"/>
    <row r="4082" customFormat="1" ht="16" customHeight="1" x14ac:dyDescent="0.2"/>
    <row r="4083" customFormat="1" ht="16" customHeight="1" x14ac:dyDescent="0.2"/>
    <row r="4084" customFormat="1" ht="16" customHeight="1" x14ac:dyDescent="0.2"/>
    <row r="4085" customFormat="1" ht="16" customHeight="1" x14ac:dyDescent="0.2"/>
    <row r="4086" customFormat="1" ht="16" customHeight="1" x14ac:dyDescent="0.2"/>
    <row r="4087" customFormat="1" ht="16" customHeight="1" x14ac:dyDescent="0.2"/>
    <row r="4088" customFormat="1" ht="16" customHeight="1" x14ac:dyDescent="0.2"/>
    <row r="4089" customFormat="1" ht="16" customHeight="1" x14ac:dyDescent="0.2"/>
    <row r="4090" customFormat="1" ht="16" customHeight="1" x14ac:dyDescent="0.2"/>
    <row r="4091" customFormat="1" ht="16" customHeight="1" x14ac:dyDescent="0.2"/>
    <row r="4092" customFormat="1" ht="16" customHeight="1" x14ac:dyDescent="0.2"/>
    <row r="4093" customFormat="1" ht="16" customHeight="1" x14ac:dyDescent="0.2"/>
    <row r="4094" customFormat="1" ht="16" customHeight="1" x14ac:dyDescent="0.2"/>
    <row r="4095" customFormat="1" ht="16" customHeight="1" x14ac:dyDescent="0.2"/>
    <row r="4096" customFormat="1" ht="16" customHeight="1" x14ac:dyDescent="0.2"/>
    <row r="4097" customFormat="1" ht="16" customHeight="1" x14ac:dyDescent="0.2"/>
    <row r="4098" customFormat="1" ht="16" customHeight="1" x14ac:dyDescent="0.2"/>
    <row r="4099" customFormat="1" ht="16" customHeight="1" x14ac:dyDescent="0.2"/>
    <row r="4100" customFormat="1" ht="16" customHeight="1" x14ac:dyDescent="0.2"/>
    <row r="4101" customFormat="1" ht="16" customHeight="1" x14ac:dyDescent="0.2"/>
    <row r="4102" customFormat="1" ht="16" customHeight="1" x14ac:dyDescent="0.2"/>
    <row r="4103" customFormat="1" ht="16" customHeight="1" x14ac:dyDescent="0.2"/>
    <row r="4104" customFormat="1" ht="16" customHeight="1" x14ac:dyDescent="0.2"/>
    <row r="4105" customFormat="1" ht="16" customHeight="1" x14ac:dyDescent="0.2"/>
    <row r="4106" customFormat="1" ht="16" customHeight="1" x14ac:dyDescent="0.2"/>
    <row r="4107" customFormat="1" ht="16" customHeight="1" x14ac:dyDescent="0.2"/>
    <row r="4108" customFormat="1" ht="16" customHeight="1" x14ac:dyDescent="0.2"/>
    <row r="4109" customFormat="1" ht="16" customHeight="1" x14ac:dyDescent="0.2"/>
    <row r="4110" customFormat="1" ht="16" customHeight="1" x14ac:dyDescent="0.2"/>
    <row r="4111" customFormat="1" ht="16" customHeight="1" x14ac:dyDescent="0.2"/>
    <row r="4112" customFormat="1" ht="16" customHeight="1" x14ac:dyDescent="0.2"/>
    <row r="4113" customFormat="1" ht="16" customHeight="1" x14ac:dyDescent="0.2"/>
    <row r="4114" customFormat="1" ht="16" customHeight="1" x14ac:dyDescent="0.2"/>
    <row r="4115" customFormat="1" ht="16" customHeight="1" x14ac:dyDescent="0.2"/>
    <row r="4116" customFormat="1" ht="16" customHeight="1" x14ac:dyDescent="0.2"/>
    <row r="4117" customFormat="1" ht="16" customHeight="1" x14ac:dyDescent="0.2"/>
    <row r="4118" customFormat="1" ht="16" customHeight="1" x14ac:dyDescent="0.2"/>
    <row r="4119" customFormat="1" ht="16" customHeight="1" x14ac:dyDescent="0.2"/>
    <row r="4120" customFormat="1" ht="16" customHeight="1" x14ac:dyDescent="0.2"/>
    <row r="4121" customFormat="1" ht="16" customHeight="1" x14ac:dyDescent="0.2"/>
    <row r="4122" customFormat="1" ht="16" customHeight="1" x14ac:dyDescent="0.2"/>
    <row r="4123" customFormat="1" ht="16" customHeight="1" x14ac:dyDescent="0.2"/>
    <row r="4124" customFormat="1" ht="16" customHeight="1" x14ac:dyDescent="0.2"/>
    <row r="4125" customFormat="1" ht="16" customHeight="1" x14ac:dyDescent="0.2"/>
    <row r="4126" customFormat="1" ht="16" customHeight="1" x14ac:dyDescent="0.2"/>
    <row r="4127" customFormat="1" ht="16" customHeight="1" x14ac:dyDescent="0.2"/>
    <row r="4128" customFormat="1" ht="16" customHeight="1" x14ac:dyDescent="0.2"/>
    <row r="4129" customFormat="1" ht="16" customHeight="1" x14ac:dyDescent="0.2"/>
    <row r="4130" customFormat="1" ht="16" customHeight="1" x14ac:dyDescent="0.2"/>
    <row r="4131" customFormat="1" ht="16" customHeight="1" x14ac:dyDescent="0.2"/>
    <row r="4132" customFormat="1" ht="16" customHeight="1" x14ac:dyDescent="0.2"/>
    <row r="4133" customFormat="1" ht="16" customHeight="1" x14ac:dyDescent="0.2"/>
    <row r="4134" customFormat="1" ht="16" customHeight="1" x14ac:dyDescent="0.2"/>
    <row r="4135" customFormat="1" ht="16" customHeight="1" x14ac:dyDescent="0.2"/>
    <row r="4136" customFormat="1" ht="16" customHeight="1" x14ac:dyDescent="0.2"/>
    <row r="4137" customFormat="1" ht="16" customHeight="1" x14ac:dyDescent="0.2"/>
    <row r="4138" customFormat="1" ht="16" customHeight="1" x14ac:dyDescent="0.2"/>
    <row r="4139" customFormat="1" ht="16" customHeight="1" x14ac:dyDescent="0.2"/>
    <row r="4140" customFormat="1" ht="16" customHeight="1" x14ac:dyDescent="0.2"/>
    <row r="4141" customFormat="1" ht="16" customHeight="1" x14ac:dyDescent="0.2"/>
    <row r="4142" customFormat="1" ht="16" customHeight="1" x14ac:dyDescent="0.2"/>
    <row r="4143" customFormat="1" ht="16" customHeight="1" x14ac:dyDescent="0.2"/>
    <row r="4144" customFormat="1" ht="16" customHeight="1" x14ac:dyDescent="0.2"/>
    <row r="4145" customFormat="1" ht="16" customHeight="1" x14ac:dyDescent="0.2"/>
    <row r="4146" customFormat="1" ht="16" customHeight="1" x14ac:dyDescent="0.2"/>
    <row r="4147" customFormat="1" ht="16" customHeight="1" x14ac:dyDescent="0.2"/>
    <row r="4148" customFormat="1" ht="16" customHeight="1" x14ac:dyDescent="0.2"/>
    <row r="4149" customFormat="1" ht="16" customHeight="1" x14ac:dyDescent="0.2"/>
    <row r="4150" customFormat="1" ht="16" customHeight="1" x14ac:dyDescent="0.2"/>
    <row r="4151" customFormat="1" ht="16" customHeight="1" x14ac:dyDescent="0.2"/>
    <row r="4152" customFormat="1" ht="16" customHeight="1" x14ac:dyDescent="0.2"/>
    <row r="4153" customFormat="1" ht="16" customHeight="1" x14ac:dyDescent="0.2"/>
    <row r="4154" customFormat="1" ht="16" customHeight="1" x14ac:dyDescent="0.2"/>
    <row r="4155" customFormat="1" ht="16" customHeight="1" x14ac:dyDescent="0.2"/>
    <row r="4156" customFormat="1" ht="16" customHeight="1" x14ac:dyDescent="0.2"/>
    <row r="4157" customFormat="1" ht="16" customHeight="1" x14ac:dyDescent="0.2"/>
    <row r="4158" customFormat="1" ht="16" customHeight="1" x14ac:dyDescent="0.2"/>
    <row r="4159" customFormat="1" ht="16" customHeight="1" x14ac:dyDescent="0.2"/>
    <row r="4160" customFormat="1" ht="16" customHeight="1" x14ac:dyDescent="0.2"/>
    <row r="4161" customFormat="1" ht="16" customHeight="1" x14ac:dyDescent="0.2"/>
    <row r="4162" customFormat="1" ht="16" customHeight="1" x14ac:dyDescent="0.2"/>
    <row r="4163" customFormat="1" ht="16" customHeight="1" x14ac:dyDescent="0.2"/>
    <row r="4164" customFormat="1" ht="16" customHeight="1" x14ac:dyDescent="0.2"/>
    <row r="4165" customFormat="1" ht="16" customHeight="1" x14ac:dyDescent="0.2"/>
    <row r="4166" customFormat="1" ht="16" customHeight="1" x14ac:dyDescent="0.2"/>
    <row r="4167" customFormat="1" ht="16" customHeight="1" x14ac:dyDescent="0.2"/>
    <row r="4168" customFormat="1" ht="16" customHeight="1" x14ac:dyDescent="0.2"/>
    <row r="4169" customFormat="1" ht="16" customHeight="1" x14ac:dyDescent="0.2"/>
    <row r="4170" customFormat="1" ht="16" customHeight="1" x14ac:dyDescent="0.2"/>
    <row r="4171" customFormat="1" ht="16" customHeight="1" x14ac:dyDescent="0.2"/>
    <row r="4172" customFormat="1" ht="16" customHeight="1" x14ac:dyDescent="0.2"/>
    <row r="4173" customFormat="1" ht="16" customHeight="1" x14ac:dyDescent="0.2"/>
    <row r="4174" customFormat="1" ht="16" customHeight="1" x14ac:dyDescent="0.2"/>
    <row r="4175" customFormat="1" ht="16" customHeight="1" x14ac:dyDescent="0.2"/>
    <row r="4176" customFormat="1" ht="16" customHeight="1" x14ac:dyDescent="0.2"/>
    <row r="4177" customFormat="1" ht="16" customHeight="1" x14ac:dyDescent="0.2"/>
    <row r="4178" customFormat="1" ht="16" customHeight="1" x14ac:dyDescent="0.2"/>
    <row r="4179" customFormat="1" ht="16" customHeight="1" x14ac:dyDescent="0.2"/>
    <row r="4180" customFormat="1" ht="16" customHeight="1" x14ac:dyDescent="0.2"/>
    <row r="4181" customFormat="1" ht="16" customHeight="1" x14ac:dyDescent="0.2"/>
    <row r="4182" customFormat="1" ht="16" customHeight="1" x14ac:dyDescent="0.2"/>
    <row r="4183" customFormat="1" ht="16" customHeight="1" x14ac:dyDescent="0.2"/>
    <row r="4184" customFormat="1" ht="16" customHeight="1" x14ac:dyDescent="0.2"/>
    <row r="4185" customFormat="1" ht="16" customHeight="1" x14ac:dyDescent="0.2"/>
    <row r="4186" customFormat="1" ht="16" customHeight="1" x14ac:dyDescent="0.2"/>
    <row r="4187" customFormat="1" ht="16" customHeight="1" x14ac:dyDescent="0.2"/>
    <row r="4188" customFormat="1" ht="16" customHeight="1" x14ac:dyDescent="0.2"/>
    <row r="4189" customFormat="1" ht="16" customHeight="1" x14ac:dyDescent="0.2"/>
    <row r="4190" customFormat="1" ht="16" customHeight="1" x14ac:dyDescent="0.2"/>
    <row r="4191" customFormat="1" ht="16" customHeight="1" x14ac:dyDescent="0.2"/>
    <row r="4192" customFormat="1" ht="16" customHeight="1" x14ac:dyDescent="0.2"/>
    <row r="4193" customFormat="1" ht="16" customHeight="1" x14ac:dyDescent="0.2"/>
    <row r="4194" customFormat="1" ht="16" customHeight="1" x14ac:dyDescent="0.2"/>
    <row r="4195" customFormat="1" ht="16" customHeight="1" x14ac:dyDescent="0.2"/>
    <row r="4196" customFormat="1" ht="16" customHeight="1" x14ac:dyDescent="0.2"/>
    <row r="4197" customFormat="1" ht="16" customHeight="1" x14ac:dyDescent="0.2"/>
    <row r="4198" customFormat="1" ht="16" customHeight="1" x14ac:dyDescent="0.2"/>
    <row r="4199" customFormat="1" ht="16" customHeight="1" x14ac:dyDescent="0.2"/>
    <row r="4200" customFormat="1" ht="16" customHeight="1" x14ac:dyDescent="0.2"/>
    <row r="4201" customFormat="1" ht="16" customHeight="1" x14ac:dyDescent="0.2"/>
    <row r="4202" customFormat="1" ht="16" customHeight="1" x14ac:dyDescent="0.2"/>
    <row r="4203" customFormat="1" ht="16" customHeight="1" x14ac:dyDescent="0.2"/>
    <row r="4204" customFormat="1" ht="16" customHeight="1" x14ac:dyDescent="0.2"/>
    <row r="4205" customFormat="1" ht="16" customHeight="1" x14ac:dyDescent="0.2"/>
    <row r="4206" customFormat="1" ht="16" customHeight="1" x14ac:dyDescent="0.2"/>
    <row r="4207" customFormat="1" ht="16" customHeight="1" x14ac:dyDescent="0.2"/>
    <row r="4208" customFormat="1" ht="16" customHeight="1" x14ac:dyDescent="0.2"/>
    <row r="4209" customFormat="1" ht="16" customHeight="1" x14ac:dyDescent="0.2"/>
    <row r="4210" customFormat="1" ht="16" customHeight="1" x14ac:dyDescent="0.2"/>
    <row r="4211" customFormat="1" ht="16" customHeight="1" x14ac:dyDescent="0.2"/>
    <row r="4212" customFormat="1" ht="16" customHeight="1" x14ac:dyDescent="0.2"/>
    <row r="4213" customFormat="1" ht="16" customHeight="1" x14ac:dyDescent="0.2"/>
    <row r="4214" customFormat="1" ht="16" customHeight="1" x14ac:dyDescent="0.2"/>
    <row r="4215" customFormat="1" ht="16" customHeight="1" x14ac:dyDescent="0.2"/>
    <row r="4216" customFormat="1" ht="16" customHeight="1" x14ac:dyDescent="0.2"/>
    <row r="4217" customFormat="1" ht="16" customHeight="1" x14ac:dyDescent="0.2"/>
    <row r="4218" customFormat="1" ht="16" customHeight="1" x14ac:dyDescent="0.2"/>
    <row r="4219" customFormat="1" ht="16" customHeight="1" x14ac:dyDescent="0.2"/>
    <row r="4220" customFormat="1" ht="16" customHeight="1" x14ac:dyDescent="0.2"/>
    <row r="4221" customFormat="1" ht="16" customHeight="1" x14ac:dyDescent="0.2"/>
    <row r="4222" customFormat="1" ht="16" customHeight="1" x14ac:dyDescent="0.2"/>
    <row r="4223" customFormat="1" ht="16" customHeight="1" x14ac:dyDescent="0.2"/>
    <row r="4224" customFormat="1" ht="16" customHeight="1" x14ac:dyDescent="0.2"/>
    <row r="4225" customFormat="1" ht="16" customHeight="1" x14ac:dyDescent="0.2"/>
    <row r="4226" customFormat="1" ht="16" customHeight="1" x14ac:dyDescent="0.2"/>
    <row r="4227" customFormat="1" ht="16" customHeight="1" x14ac:dyDescent="0.2"/>
    <row r="4228" customFormat="1" ht="16" customHeight="1" x14ac:dyDescent="0.2"/>
    <row r="4229" customFormat="1" ht="16" customHeight="1" x14ac:dyDescent="0.2"/>
    <row r="4230" customFormat="1" ht="16" customHeight="1" x14ac:dyDescent="0.2"/>
    <row r="4231" customFormat="1" ht="16" customHeight="1" x14ac:dyDescent="0.2"/>
    <row r="4232" customFormat="1" ht="16" customHeight="1" x14ac:dyDescent="0.2"/>
    <row r="4233" customFormat="1" ht="16" customHeight="1" x14ac:dyDescent="0.2"/>
    <row r="4234" customFormat="1" ht="16" customHeight="1" x14ac:dyDescent="0.2"/>
    <row r="4235" customFormat="1" ht="16" customHeight="1" x14ac:dyDescent="0.2"/>
    <row r="4236" customFormat="1" ht="16" customHeight="1" x14ac:dyDescent="0.2"/>
    <row r="4237" customFormat="1" ht="16" customHeight="1" x14ac:dyDescent="0.2"/>
    <row r="4238" customFormat="1" ht="16" customHeight="1" x14ac:dyDescent="0.2"/>
    <row r="4239" customFormat="1" ht="16" customHeight="1" x14ac:dyDescent="0.2"/>
    <row r="4240" customFormat="1" ht="16" customHeight="1" x14ac:dyDescent="0.2"/>
    <row r="4241" customFormat="1" ht="16" customHeight="1" x14ac:dyDescent="0.2"/>
    <row r="4242" customFormat="1" ht="16" customHeight="1" x14ac:dyDescent="0.2"/>
    <row r="4243" customFormat="1" ht="16" customHeight="1" x14ac:dyDescent="0.2"/>
    <row r="4244" customFormat="1" ht="16" customHeight="1" x14ac:dyDescent="0.2"/>
    <row r="4245" customFormat="1" ht="16" customHeight="1" x14ac:dyDescent="0.2"/>
    <row r="4246" customFormat="1" ht="16" customHeight="1" x14ac:dyDescent="0.2"/>
    <row r="4247" customFormat="1" ht="16" customHeight="1" x14ac:dyDescent="0.2"/>
    <row r="4248" customFormat="1" ht="16" customHeight="1" x14ac:dyDescent="0.2"/>
    <row r="4249" customFormat="1" ht="16" customHeight="1" x14ac:dyDescent="0.2"/>
    <row r="4250" customFormat="1" ht="16" customHeight="1" x14ac:dyDescent="0.2"/>
    <row r="4251" customFormat="1" ht="16" customHeight="1" x14ac:dyDescent="0.2"/>
    <row r="4252" customFormat="1" ht="16" customHeight="1" x14ac:dyDescent="0.2"/>
    <row r="4253" customFormat="1" ht="16" customHeight="1" x14ac:dyDescent="0.2"/>
    <row r="4254" customFormat="1" ht="16" customHeight="1" x14ac:dyDescent="0.2"/>
    <row r="4255" customFormat="1" ht="16" customHeight="1" x14ac:dyDescent="0.2"/>
    <row r="4256" customFormat="1" ht="16" customHeight="1" x14ac:dyDescent="0.2"/>
    <row r="4257" customFormat="1" ht="16" customHeight="1" x14ac:dyDescent="0.2"/>
    <row r="4258" customFormat="1" ht="16" customHeight="1" x14ac:dyDescent="0.2"/>
    <row r="4259" customFormat="1" ht="16" customHeight="1" x14ac:dyDescent="0.2"/>
    <row r="4260" customFormat="1" ht="16" customHeight="1" x14ac:dyDescent="0.2"/>
    <row r="4261" customFormat="1" ht="16" customHeight="1" x14ac:dyDescent="0.2"/>
    <row r="4262" customFormat="1" ht="16" customHeight="1" x14ac:dyDescent="0.2"/>
    <row r="4263" customFormat="1" ht="16" customHeight="1" x14ac:dyDescent="0.2"/>
    <row r="4264" customFormat="1" ht="16" customHeight="1" x14ac:dyDescent="0.2"/>
    <row r="4265" customFormat="1" ht="16" customHeight="1" x14ac:dyDescent="0.2"/>
    <row r="4266" customFormat="1" ht="16" customHeight="1" x14ac:dyDescent="0.2"/>
    <row r="4267" customFormat="1" ht="16" customHeight="1" x14ac:dyDescent="0.2"/>
    <row r="4268" customFormat="1" ht="16" customHeight="1" x14ac:dyDescent="0.2"/>
    <row r="4269" customFormat="1" ht="16" customHeight="1" x14ac:dyDescent="0.2"/>
    <row r="4270" customFormat="1" ht="16" customHeight="1" x14ac:dyDescent="0.2"/>
    <row r="4271" customFormat="1" ht="16" customHeight="1" x14ac:dyDescent="0.2"/>
    <row r="4272" customFormat="1" ht="16" customHeight="1" x14ac:dyDescent="0.2"/>
    <row r="4273" customFormat="1" ht="16" customHeight="1" x14ac:dyDescent="0.2"/>
    <row r="4274" customFormat="1" ht="16" customHeight="1" x14ac:dyDescent="0.2"/>
    <row r="4275" customFormat="1" ht="16" customHeight="1" x14ac:dyDescent="0.2"/>
    <row r="4276" customFormat="1" ht="16" customHeight="1" x14ac:dyDescent="0.2"/>
    <row r="4277" customFormat="1" ht="16" customHeight="1" x14ac:dyDescent="0.2"/>
    <row r="4278" customFormat="1" ht="16" customHeight="1" x14ac:dyDescent="0.2"/>
    <row r="4279" customFormat="1" ht="16" customHeight="1" x14ac:dyDescent="0.2"/>
    <row r="4280" customFormat="1" ht="16" customHeight="1" x14ac:dyDescent="0.2"/>
    <row r="4281" customFormat="1" ht="16" customHeight="1" x14ac:dyDescent="0.2"/>
    <row r="4282" customFormat="1" ht="16" customHeight="1" x14ac:dyDescent="0.2"/>
    <row r="4283" customFormat="1" ht="16" customHeight="1" x14ac:dyDescent="0.2"/>
    <row r="4284" customFormat="1" ht="16" customHeight="1" x14ac:dyDescent="0.2"/>
    <row r="4285" customFormat="1" ht="16" customHeight="1" x14ac:dyDescent="0.2"/>
    <row r="4286" customFormat="1" ht="16" customHeight="1" x14ac:dyDescent="0.2"/>
    <row r="4287" customFormat="1" ht="16" customHeight="1" x14ac:dyDescent="0.2"/>
    <row r="4288" customFormat="1" ht="16" customHeight="1" x14ac:dyDescent="0.2"/>
    <row r="4289" customFormat="1" ht="16" customHeight="1" x14ac:dyDescent="0.2"/>
    <row r="4290" customFormat="1" ht="16" customHeight="1" x14ac:dyDescent="0.2"/>
    <row r="4291" customFormat="1" ht="16" customHeight="1" x14ac:dyDescent="0.2"/>
    <row r="4292" customFormat="1" ht="16" customHeight="1" x14ac:dyDescent="0.2"/>
    <row r="4293" customFormat="1" ht="16" customHeight="1" x14ac:dyDescent="0.2"/>
    <row r="4294" customFormat="1" ht="16" customHeight="1" x14ac:dyDescent="0.2"/>
    <row r="4295" customFormat="1" ht="16" customHeight="1" x14ac:dyDescent="0.2"/>
    <row r="4296" customFormat="1" ht="16" customHeight="1" x14ac:dyDescent="0.2"/>
    <row r="4297" customFormat="1" ht="16" customHeight="1" x14ac:dyDescent="0.2"/>
    <row r="4298" customFormat="1" ht="16" customHeight="1" x14ac:dyDescent="0.2"/>
    <row r="4299" customFormat="1" ht="16" customHeight="1" x14ac:dyDescent="0.2"/>
    <row r="4300" customFormat="1" ht="16" customHeight="1" x14ac:dyDescent="0.2"/>
    <row r="4301" customFormat="1" ht="16" customHeight="1" x14ac:dyDescent="0.2"/>
    <row r="4302" customFormat="1" ht="16" customHeight="1" x14ac:dyDescent="0.2"/>
    <row r="4303" customFormat="1" ht="16" customHeight="1" x14ac:dyDescent="0.2"/>
    <row r="4304" customFormat="1" ht="16" customHeight="1" x14ac:dyDescent="0.2"/>
    <row r="4305" customFormat="1" ht="16" customHeight="1" x14ac:dyDescent="0.2"/>
    <row r="4306" customFormat="1" ht="16" customHeight="1" x14ac:dyDescent="0.2"/>
    <row r="4307" customFormat="1" ht="16" customHeight="1" x14ac:dyDescent="0.2"/>
    <row r="4308" customFormat="1" ht="16" customHeight="1" x14ac:dyDescent="0.2"/>
    <row r="4309" customFormat="1" ht="16" customHeight="1" x14ac:dyDescent="0.2"/>
    <row r="4310" customFormat="1" ht="16" customHeight="1" x14ac:dyDescent="0.2"/>
    <row r="4311" customFormat="1" ht="16" customHeight="1" x14ac:dyDescent="0.2"/>
    <row r="4312" customFormat="1" ht="16" customHeight="1" x14ac:dyDescent="0.2"/>
    <row r="4313" customFormat="1" ht="16" customHeight="1" x14ac:dyDescent="0.2"/>
    <row r="4314" customFormat="1" ht="16" customHeight="1" x14ac:dyDescent="0.2"/>
    <row r="4315" customFormat="1" ht="16" customHeight="1" x14ac:dyDescent="0.2"/>
    <row r="4316" customFormat="1" ht="16" customHeight="1" x14ac:dyDescent="0.2"/>
    <row r="4317" customFormat="1" ht="16" customHeight="1" x14ac:dyDescent="0.2"/>
    <row r="4318" customFormat="1" ht="16" customHeight="1" x14ac:dyDescent="0.2"/>
    <row r="4319" customFormat="1" ht="16" customHeight="1" x14ac:dyDescent="0.2"/>
    <row r="4320" customFormat="1" ht="16" customHeight="1" x14ac:dyDescent="0.2"/>
    <row r="4321" customFormat="1" ht="16" customHeight="1" x14ac:dyDescent="0.2"/>
    <row r="4322" customFormat="1" ht="16" customHeight="1" x14ac:dyDescent="0.2"/>
    <row r="4323" customFormat="1" ht="16" customHeight="1" x14ac:dyDescent="0.2"/>
    <row r="4324" customFormat="1" ht="16" customHeight="1" x14ac:dyDescent="0.2"/>
    <row r="4325" customFormat="1" ht="16" customHeight="1" x14ac:dyDescent="0.2"/>
    <row r="4326" customFormat="1" ht="16" customHeight="1" x14ac:dyDescent="0.2"/>
    <row r="4327" customFormat="1" ht="16" customHeight="1" x14ac:dyDescent="0.2"/>
    <row r="4328" customFormat="1" ht="16" customHeight="1" x14ac:dyDescent="0.2"/>
    <row r="4329" customFormat="1" ht="16" customHeight="1" x14ac:dyDescent="0.2"/>
    <row r="4330" customFormat="1" ht="16" customHeight="1" x14ac:dyDescent="0.2"/>
    <row r="4331" customFormat="1" ht="16" customHeight="1" x14ac:dyDescent="0.2"/>
    <row r="4332" customFormat="1" ht="16" customHeight="1" x14ac:dyDescent="0.2"/>
    <row r="4333" customFormat="1" ht="16" customHeight="1" x14ac:dyDescent="0.2"/>
    <row r="4334" customFormat="1" ht="16" customHeight="1" x14ac:dyDescent="0.2"/>
    <row r="4335" customFormat="1" ht="16" customHeight="1" x14ac:dyDescent="0.2"/>
    <row r="4336" customFormat="1" ht="16" customHeight="1" x14ac:dyDescent="0.2"/>
    <row r="4337" customFormat="1" ht="16" customHeight="1" x14ac:dyDescent="0.2"/>
    <row r="4338" customFormat="1" ht="16" customHeight="1" x14ac:dyDescent="0.2"/>
    <row r="4339" customFormat="1" ht="16" customHeight="1" x14ac:dyDescent="0.2"/>
    <row r="4340" customFormat="1" ht="16" customHeight="1" x14ac:dyDescent="0.2"/>
    <row r="4341" customFormat="1" ht="16" customHeight="1" x14ac:dyDescent="0.2"/>
    <row r="4342" customFormat="1" ht="16" customHeight="1" x14ac:dyDescent="0.2"/>
    <row r="4343" customFormat="1" ht="16" customHeight="1" x14ac:dyDescent="0.2"/>
    <row r="4344" customFormat="1" ht="16" customHeight="1" x14ac:dyDescent="0.2"/>
    <row r="4345" customFormat="1" ht="16" customHeight="1" x14ac:dyDescent="0.2"/>
    <row r="4346" customFormat="1" ht="16" customHeight="1" x14ac:dyDescent="0.2"/>
    <row r="4347" customFormat="1" ht="16" customHeight="1" x14ac:dyDescent="0.2"/>
    <row r="4348" customFormat="1" ht="16" customHeight="1" x14ac:dyDescent="0.2"/>
    <row r="4349" customFormat="1" ht="16" customHeight="1" x14ac:dyDescent="0.2"/>
    <row r="4350" customFormat="1" ht="16" customHeight="1" x14ac:dyDescent="0.2"/>
    <row r="4351" customFormat="1" ht="16" customHeight="1" x14ac:dyDescent="0.2"/>
    <row r="4352" customFormat="1" ht="16" customHeight="1" x14ac:dyDescent="0.2"/>
    <row r="4353" customFormat="1" ht="16" customHeight="1" x14ac:dyDescent="0.2"/>
    <row r="4354" customFormat="1" ht="16" customHeight="1" x14ac:dyDescent="0.2"/>
    <row r="4355" customFormat="1" ht="16" customHeight="1" x14ac:dyDescent="0.2"/>
    <row r="4356" customFormat="1" ht="16" customHeight="1" x14ac:dyDescent="0.2"/>
    <row r="4357" customFormat="1" ht="16" customHeight="1" x14ac:dyDescent="0.2"/>
    <row r="4358" customFormat="1" ht="16" customHeight="1" x14ac:dyDescent="0.2"/>
    <row r="4359" customFormat="1" ht="16" customHeight="1" x14ac:dyDescent="0.2"/>
    <row r="4360" customFormat="1" ht="16" customHeight="1" x14ac:dyDescent="0.2"/>
    <row r="4361" customFormat="1" ht="16" customHeight="1" x14ac:dyDescent="0.2"/>
    <row r="4362" customFormat="1" ht="16" customHeight="1" x14ac:dyDescent="0.2"/>
    <row r="4363" customFormat="1" ht="16" customHeight="1" x14ac:dyDescent="0.2"/>
    <row r="4364" customFormat="1" ht="16" customHeight="1" x14ac:dyDescent="0.2"/>
    <row r="4365" customFormat="1" ht="16" customHeight="1" x14ac:dyDescent="0.2"/>
    <row r="4366" customFormat="1" ht="16" customHeight="1" x14ac:dyDescent="0.2"/>
    <row r="4367" customFormat="1" ht="16" customHeight="1" x14ac:dyDescent="0.2"/>
    <row r="4368" customFormat="1" ht="16" customHeight="1" x14ac:dyDescent="0.2"/>
    <row r="4369" customFormat="1" ht="16" customHeight="1" x14ac:dyDescent="0.2"/>
    <row r="4370" customFormat="1" ht="16" customHeight="1" x14ac:dyDescent="0.2"/>
    <row r="4371" customFormat="1" ht="16" customHeight="1" x14ac:dyDescent="0.2"/>
    <row r="4372" customFormat="1" ht="16" customHeight="1" x14ac:dyDescent="0.2"/>
    <row r="4373" customFormat="1" ht="16" customHeight="1" x14ac:dyDescent="0.2"/>
    <row r="4374" customFormat="1" ht="16" customHeight="1" x14ac:dyDescent="0.2"/>
    <row r="4375" customFormat="1" ht="16" customHeight="1" x14ac:dyDescent="0.2"/>
    <row r="4376" customFormat="1" ht="16" customHeight="1" x14ac:dyDescent="0.2"/>
    <row r="4377" customFormat="1" ht="16" customHeight="1" x14ac:dyDescent="0.2"/>
    <row r="4378" customFormat="1" ht="16" customHeight="1" x14ac:dyDescent="0.2"/>
    <row r="4379" customFormat="1" ht="16" customHeight="1" x14ac:dyDescent="0.2"/>
    <row r="4380" customFormat="1" ht="16" customHeight="1" x14ac:dyDescent="0.2"/>
    <row r="4381" customFormat="1" ht="16" customHeight="1" x14ac:dyDescent="0.2"/>
    <row r="4382" customFormat="1" ht="16" customHeight="1" x14ac:dyDescent="0.2"/>
    <row r="4383" customFormat="1" ht="16" customHeight="1" x14ac:dyDescent="0.2"/>
    <row r="4384" customFormat="1" ht="16" customHeight="1" x14ac:dyDescent="0.2"/>
    <row r="4385" customFormat="1" ht="16" customHeight="1" x14ac:dyDescent="0.2"/>
    <row r="4386" customFormat="1" ht="16" customHeight="1" x14ac:dyDescent="0.2"/>
    <row r="4387" customFormat="1" ht="16" customHeight="1" x14ac:dyDescent="0.2"/>
    <row r="4388" customFormat="1" ht="16" customHeight="1" x14ac:dyDescent="0.2"/>
    <row r="4389" customFormat="1" ht="16" customHeight="1" x14ac:dyDescent="0.2"/>
    <row r="4390" customFormat="1" ht="16" customHeight="1" x14ac:dyDescent="0.2"/>
    <row r="4391" customFormat="1" ht="16" customHeight="1" x14ac:dyDescent="0.2"/>
    <row r="4392" customFormat="1" ht="16" customHeight="1" x14ac:dyDescent="0.2"/>
    <row r="4393" customFormat="1" ht="16" customHeight="1" x14ac:dyDescent="0.2"/>
    <row r="4394" customFormat="1" ht="16" customHeight="1" x14ac:dyDescent="0.2"/>
    <row r="4395" customFormat="1" ht="16" customHeight="1" x14ac:dyDescent="0.2"/>
    <row r="4396" customFormat="1" ht="16" customHeight="1" x14ac:dyDescent="0.2"/>
    <row r="4397" customFormat="1" ht="16" customHeight="1" x14ac:dyDescent="0.2"/>
    <row r="4398" customFormat="1" ht="16" customHeight="1" x14ac:dyDescent="0.2"/>
    <row r="4399" customFormat="1" ht="16" customHeight="1" x14ac:dyDescent="0.2"/>
    <row r="4400" customFormat="1" ht="16" customHeight="1" x14ac:dyDescent="0.2"/>
    <row r="4401" customFormat="1" ht="16" customHeight="1" x14ac:dyDescent="0.2"/>
    <row r="4402" customFormat="1" ht="16" customHeight="1" x14ac:dyDescent="0.2"/>
    <row r="4403" customFormat="1" ht="16" customHeight="1" x14ac:dyDescent="0.2"/>
    <row r="4404" customFormat="1" ht="16" customHeight="1" x14ac:dyDescent="0.2"/>
    <row r="4405" customFormat="1" ht="16" customHeight="1" x14ac:dyDescent="0.2"/>
    <row r="4406" customFormat="1" ht="16" customHeight="1" x14ac:dyDescent="0.2"/>
    <row r="4407" customFormat="1" ht="16" customHeight="1" x14ac:dyDescent="0.2"/>
    <row r="4408" customFormat="1" ht="16" customHeight="1" x14ac:dyDescent="0.2"/>
    <row r="4409" customFormat="1" ht="16" customHeight="1" x14ac:dyDescent="0.2"/>
    <row r="4410" customFormat="1" ht="16" customHeight="1" x14ac:dyDescent="0.2"/>
    <row r="4411" customFormat="1" ht="16" customHeight="1" x14ac:dyDescent="0.2"/>
    <row r="4412" customFormat="1" ht="16" customHeight="1" x14ac:dyDescent="0.2"/>
    <row r="4413" customFormat="1" ht="16" customHeight="1" x14ac:dyDescent="0.2"/>
    <row r="4414" customFormat="1" ht="16" customHeight="1" x14ac:dyDescent="0.2"/>
    <row r="4415" customFormat="1" ht="16" customHeight="1" x14ac:dyDescent="0.2"/>
    <row r="4416" customFormat="1" ht="16" customHeight="1" x14ac:dyDescent="0.2"/>
    <row r="4417" customFormat="1" ht="16" customHeight="1" x14ac:dyDescent="0.2"/>
    <row r="4418" customFormat="1" ht="16" customHeight="1" x14ac:dyDescent="0.2"/>
    <row r="4419" customFormat="1" ht="16" customHeight="1" x14ac:dyDescent="0.2"/>
    <row r="4420" customFormat="1" ht="16" customHeight="1" x14ac:dyDescent="0.2"/>
    <row r="4421" customFormat="1" ht="16" customHeight="1" x14ac:dyDescent="0.2"/>
    <row r="4422" customFormat="1" ht="16" customHeight="1" x14ac:dyDescent="0.2"/>
    <row r="4423" customFormat="1" ht="16" customHeight="1" x14ac:dyDescent="0.2"/>
    <row r="4424" customFormat="1" ht="16" customHeight="1" x14ac:dyDescent="0.2"/>
    <row r="4425" customFormat="1" ht="16" customHeight="1" x14ac:dyDescent="0.2"/>
    <row r="4426" customFormat="1" ht="16" customHeight="1" x14ac:dyDescent="0.2"/>
    <row r="4427" customFormat="1" ht="16" customHeight="1" x14ac:dyDescent="0.2"/>
    <row r="4428" customFormat="1" ht="16" customHeight="1" x14ac:dyDescent="0.2"/>
    <row r="4429" customFormat="1" ht="16" customHeight="1" x14ac:dyDescent="0.2"/>
    <row r="4430" customFormat="1" ht="16" customHeight="1" x14ac:dyDescent="0.2"/>
    <row r="4431" customFormat="1" ht="16" customHeight="1" x14ac:dyDescent="0.2"/>
    <row r="4432" customFormat="1" ht="16" customHeight="1" x14ac:dyDescent="0.2"/>
    <row r="4433" customFormat="1" ht="16" customHeight="1" x14ac:dyDescent="0.2"/>
    <row r="4434" customFormat="1" ht="16" customHeight="1" x14ac:dyDescent="0.2"/>
    <row r="4435" customFormat="1" ht="16" customHeight="1" x14ac:dyDescent="0.2"/>
    <row r="4436" customFormat="1" ht="16" customHeight="1" x14ac:dyDescent="0.2"/>
    <row r="4437" customFormat="1" ht="16" customHeight="1" x14ac:dyDescent="0.2"/>
    <row r="4438" customFormat="1" ht="16" customHeight="1" x14ac:dyDescent="0.2"/>
    <row r="4439" customFormat="1" ht="16" customHeight="1" x14ac:dyDescent="0.2"/>
    <row r="4440" customFormat="1" ht="16" customHeight="1" x14ac:dyDescent="0.2"/>
    <row r="4441" customFormat="1" ht="16" customHeight="1" x14ac:dyDescent="0.2"/>
    <row r="4442" customFormat="1" ht="16" customHeight="1" x14ac:dyDescent="0.2"/>
    <row r="4443" customFormat="1" ht="16" customHeight="1" x14ac:dyDescent="0.2"/>
    <row r="4444" customFormat="1" ht="16" customHeight="1" x14ac:dyDescent="0.2"/>
    <row r="4445" customFormat="1" ht="16" customHeight="1" x14ac:dyDescent="0.2"/>
    <row r="4446" customFormat="1" ht="16" customHeight="1" x14ac:dyDescent="0.2"/>
    <row r="4447" customFormat="1" ht="16" customHeight="1" x14ac:dyDescent="0.2"/>
    <row r="4448" customFormat="1" ht="16" customHeight="1" x14ac:dyDescent="0.2"/>
    <row r="4449" customFormat="1" ht="16" customHeight="1" x14ac:dyDescent="0.2"/>
    <row r="4450" customFormat="1" ht="16" customHeight="1" x14ac:dyDescent="0.2"/>
    <row r="4451" customFormat="1" ht="16" customHeight="1" x14ac:dyDescent="0.2"/>
    <row r="4452" customFormat="1" ht="16" customHeight="1" x14ac:dyDescent="0.2"/>
    <row r="4453" customFormat="1" ht="16" customHeight="1" x14ac:dyDescent="0.2"/>
    <row r="4454" customFormat="1" ht="16" customHeight="1" x14ac:dyDescent="0.2"/>
    <row r="4455" customFormat="1" ht="16" customHeight="1" x14ac:dyDescent="0.2"/>
    <row r="4456" customFormat="1" ht="16" customHeight="1" x14ac:dyDescent="0.2"/>
    <row r="4457" customFormat="1" ht="16" customHeight="1" x14ac:dyDescent="0.2"/>
    <row r="4458" customFormat="1" ht="16" customHeight="1" x14ac:dyDescent="0.2"/>
    <row r="4459" customFormat="1" ht="16" customHeight="1" x14ac:dyDescent="0.2"/>
    <row r="4460" customFormat="1" ht="16" customHeight="1" x14ac:dyDescent="0.2"/>
    <row r="4461" customFormat="1" ht="16" customHeight="1" x14ac:dyDescent="0.2"/>
    <row r="4462" customFormat="1" ht="16" customHeight="1" x14ac:dyDescent="0.2"/>
    <row r="4463" customFormat="1" ht="16" customHeight="1" x14ac:dyDescent="0.2"/>
    <row r="4464" customFormat="1" ht="16" customHeight="1" x14ac:dyDescent="0.2"/>
    <row r="4465" customFormat="1" ht="16" customHeight="1" x14ac:dyDescent="0.2"/>
    <row r="4466" customFormat="1" ht="16" customHeight="1" x14ac:dyDescent="0.2"/>
    <row r="4467" customFormat="1" ht="16" customHeight="1" x14ac:dyDescent="0.2"/>
    <row r="4468" customFormat="1" ht="16" customHeight="1" x14ac:dyDescent="0.2"/>
    <row r="4469" customFormat="1" ht="16" customHeight="1" x14ac:dyDescent="0.2"/>
    <row r="4470" customFormat="1" ht="16" customHeight="1" x14ac:dyDescent="0.2"/>
    <row r="4471" customFormat="1" ht="16" customHeight="1" x14ac:dyDescent="0.2"/>
    <row r="4472" customFormat="1" ht="16" customHeight="1" x14ac:dyDescent="0.2"/>
    <row r="4473" customFormat="1" ht="16" customHeight="1" x14ac:dyDescent="0.2"/>
    <row r="4474" customFormat="1" ht="16" customHeight="1" x14ac:dyDescent="0.2"/>
    <row r="4475" customFormat="1" ht="16" customHeight="1" x14ac:dyDescent="0.2"/>
    <row r="4476" customFormat="1" ht="16" customHeight="1" x14ac:dyDescent="0.2"/>
    <row r="4477" customFormat="1" ht="16" customHeight="1" x14ac:dyDescent="0.2"/>
    <row r="4478" customFormat="1" ht="16" customHeight="1" x14ac:dyDescent="0.2"/>
    <row r="4479" customFormat="1" ht="16" customHeight="1" x14ac:dyDescent="0.2"/>
    <row r="4480" customFormat="1" ht="16" customHeight="1" x14ac:dyDescent="0.2"/>
    <row r="4481" customFormat="1" ht="16" customHeight="1" x14ac:dyDescent="0.2"/>
    <row r="4482" customFormat="1" ht="16" customHeight="1" x14ac:dyDescent="0.2"/>
    <row r="4483" customFormat="1" ht="16" customHeight="1" x14ac:dyDescent="0.2"/>
    <row r="4484" customFormat="1" ht="16" customHeight="1" x14ac:dyDescent="0.2"/>
    <row r="4485" customFormat="1" ht="16" customHeight="1" x14ac:dyDescent="0.2"/>
    <row r="4486" customFormat="1" ht="16" customHeight="1" x14ac:dyDescent="0.2"/>
    <row r="4487" customFormat="1" ht="16" customHeight="1" x14ac:dyDescent="0.2"/>
    <row r="4488" customFormat="1" ht="16" customHeight="1" x14ac:dyDescent="0.2"/>
    <row r="4489" customFormat="1" ht="16" customHeight="1" x14ac:dyDescent="0.2"/>
    <row r="4490" customFormat="1" ht="16" customHeight="1" x14ac:dyDescent="0.2"/>
    <row r="4491" customFormat="1" ht="16" customHeight="1" x14ac:dyDescent="0.2"/>
    <row r="4492" customFormat="1" ht="16" customHeight="1" x14ac:dyDescent="0.2"/>
    <row r="4493" customFormat="1" ht="16" customHeight="1" x14ac:dyDescent="0.2"/>
    <row r="4494" customFormat="1" ht="16" customHeight="1" x14ac:dyDescent="0.2"/>
    <row r="4495" customFormat="1" ht="16" customHeight="1" x14ac:dyDescent="0.2"/>
    <row r="4496" customFormat="1" ht="16" customHeight="1" x14ac:dyDescent="0.2"/>
    <row r="4497" customFormat="1" ht="16" customHeight="1" x14ac:dyDescent="0.2"/>
    <row r="4498" customFormat="1" ht="16" customHeight="1" x14ac:dyDescent="0.2"/>
    <row r="4499" customFormat="1" ht="16" customHeight="1" x14ac:dyDescent="0.2"/>
    <row r="4500" customFormat="1" ht="16" customHeight="1" x14ac:dyDescent="0.2"/>
    <row r="4501" customFormat="1" ht="16" customHeight="1" x14ac:dyDescent="0.2"/>
    <row r="4502" customFormat="1" ht="16" customHeight="1" x14ac:dyDescent="0.2"/>
    <row r="4503" customFormat="1" ht="16" customHeight="1" x14ac:dyDescent="0.2"/>
    <row r="4504" customFormat="1" ht="16" customHeight="1" x14ac:dyDescent="0.2"/>
    <row r="4505" customFormat="1" ht="16" customHeight="1" x14ac:dyDescent="0.2"/>
    <row r="4506" customFormat="1" ht="16" customHeight="1" x14ac:dyDescent="0.2"/>
    <row r="4507" customFormat="1" ht="16" customHeight="1" x14ac:dyDescent="0.2"/>
    <row r="4508" customFormat="1" ht="16" customHeight="1" x14ac:dyDescent="0.2"/>
    <row r="4509" customFormat="1" ht="16" customHeight="1" x14ac:dyDescent="0.2"/>
    <row r="4510" customFormat="1" ht="16" customHeight="1" x14ac:dyDescent="0.2"/>
    <row r="4511" customFormat="1" ht="16" customHeight="1" x14ac:dyDescent="0.2"/>
    <row r="4512" customFormat="1" ht="16" customHeight="1" x14ac:dyDescent="0.2"/>
    <row r="4513" customFormat="1" ht="16" customHeight="1" x14ac:dyDescent="0.2"/>
    <row r="4514" customFormat="1" ht="16" customHeight="1" x14ac:dyDescent="0.2"/>
    <row r="4515" customFormat="1" ht="16" customHeight="1" x14ac:dyDescent="0.2"/>
    <row r="4516" customFormat="1" ht="16" customHeight="1" x14ac:dyDescent="0.2"/>
    <row r="4517" customFormat="1" ht="16" customHeight="1" x14ac:dyDescent="0.2"/>
    <row r="4518" customFormat="1" ht="16" customHeight="1" x14ac:dyDescent="0.2"/>
    <row r="4519" customFormat="1" ht="16" customHeight="1" x14ac:dyDescent="0.2"/>
    <row r="4520" customFormat="1" ht="16" customHeight="1" x14ac:dyDescent="0.2"/>
    <row r="4521" customFormat="1" ht="16" customHeight="1" x14ac:dyDescent="0.2"/>
    <row r="4522" customFormat="1" ht="16" customHeight="1" x14ac:dyDescent="0.2"/>
    <row r="4523" customFormat="1" ht="16" customHeight="1" x14ac:dyDescent="0.2"/>
    <row r="4524" customFormat="1" ht="16" customHeight="1" x14ac:dyDescent="0.2"/>
    <row r="4525" customFormat="1" ht="16" customHeight="1" x14ac:dyDescent="0.2"/>
    <row r="4526" customFormat="1" ht="16" customHeight="1" x14ac:dyDescent="0.2"/>
    <row r="4527" customFormat="1" ht="16" customHeight="1" x14ac:dyDescent="0.2"/>
    <row r="4528" customFormat="1" ht="16" customHeight="1" x14ac:dyDescent="0.2"/>
    <row r="4529" customFormat="1" ht="16" customHeight="1" x14ac:dyDescent="0.2"/>
    <row r="4530" customFormat="1" ht="16" customHeight="1" x14ac:dyDescent="0.2"/>
    <row r="4531" customFormat="1" ht="16" customHeight="1" x14ac:dyDescent="0.2"/>
    <row r="4532" customFormat="1" ht="16" customHeight="1" x14ac:dyDescent="0.2"/>
    <row r="4533" customFormat="1" ht="16" customHeight="1" x14ac:dyDescent="0.2"/>
    <row r="4534" customFormat="1" ht="16" customHeight="1" x14ac:dyDescent="0.2"/>
    <row r="4535" customFormat="1" ht="16" customHeight="1" x14ac:dyDescent="0.2"/>
    <row r="4536" customFormat="1" ht="16" customHeight="1" x14ac:dyDescent="0.2"/>
    <row r="4537" customFormat="1" ht="16" customHeight="1" x14ac:dyDescent="0.2"/>
    <row r="4538" customFormat="1" ht="16" customHeight="1" x14ac:dyDescent="0.2"/>
    <row r="4539" customFormat="1" ht="16" customHeight="1" x14ac:dyDescent="0.2"/>
    <row r="4540" customFormat="1" ht="16" customHeight="1" x14ac:dyDescent="0.2"/>
    <row r="4541" customFormat="1" ht="16" customHeight="1" x14ac:dyDescent="0.2"/>
    <row r="4542" customFormat="1" ht="16" customHeight="1" x14ac:dyDescent="0.2"/>
    <row r="4543" customFormat="1" ht="16" customHeight="1" x14ac:dyDescent="0.2"/>
    <row r="4544" customFormat="1" ht="16" customHeight="1" x14ac:dyDescent="0.2"/>
    <row r="4545" customFormat="1" ht="16" customHeight="1" x14ac:dyDescent="0.2"/>
    <row r="4546" customFormat="1" ht="16" customHeight="1" x14ac:dyDescent="0.2"/>
    <row r="4547" customFormat="1" ht="16" customHeight="1" x14ac:dyDescent="0.2"/>
    <row r="4548" customFormat="1" ht="16" customHeight="1" x14ac:dyDescent="0.2"/>
    <row r="4549" customFormat="1" ht="16" customHeight="1" x14ac:dyDescent="0.2"/>
    <row r="4550" customFormat="1" ht="16" customHeight="1" x14ac:dyDescent="0.2"/>
    <row r="4551" customFormat="1" ht="16" customHeight="1" x14ac:dyDescent="0.2"/>
    <row r="4552" customFormat="1" ht="16" customHeight="1" x14ac:dyDescent="0.2"/>
    <row r="4553" customFormat="1" ht="16" customHeight="1" x14ac:dyDescent="0.2"/>
    <row r="4554" customFormat="1" ht="16" customHeight="1" x14ac:dyDescent="0.2"/>
    <row r="4555" customFormat="1" ht="16" customHeight="1" x14ac:dyDescent="0.2"/>
    <row r="4556" customFormat="1" ht="16" customHeight="1" x14ac:dyDescent="0.2"/>
    <row r="4557" customFormat="1" ht="16" customHeight="1" x14ac:dyDescent="0.2"/>
    <row r="4558" customFormat="1" ht="16" customHeight="1" x14ac:dyDescent="0.2"/>
    <row r="4559" customFormat="1" ht="16" customHeight="1" x14ac:dyDescent="0.2"/>
    <row r="4560" customFormat="1" ht="16" customHeight="1" x14ac:dyDescent="0.2"/>
    <row r="4561" customFormat="1" ht="16" customHeight="1" x14ac:dyDescent="0.2"/>
    <row r="4562" customFormat="1" ht="16" customHeight="1" x14ac:dyDescent="0.2"/>
    <row r="4563" customFormat="1" ht="16" customHeight="1" x14ac:dyDescent="0.2"/>
    <row r="4564" customFormat="1" ht="16" customHeight="1" x14ac:dyDescent="0.2"/>
    <row r="4565" customFormat="1" ht="16" customHeight="1" x14ac:dyDescent="0.2"/>
    <row r="4566" customFormat="1" ht="16" customHeight="1" x14ac:dyDescent="0.2"/>
    <row r="4567" customFormat="1" ht="16" customHeight="1" x14ac:dyDescent="0.2"/>
    <row r="4568" customFormat="1" ht="16" customHeight="1" x14ac:dyDescent="0.2"/>
    <row r="4569" customFormat="1" ht="16" customHeight="1" x14ac:dyDescent="0.2"/>
    <row r="4570" customFormat="1" ht="16" customHeight="1" x14ac:dyDescent="0.2"/>
    <row r="4571" customFormat="1" ht="16" customHeight="1" x14ac:dyDescent="0.2"/>
    <row r="4572" customFormat="1" ht="16" customHeight="1" x14ac:dyDescent="0.2"/>
    <row r="4573" customFormat="1" ht="16" customHeight="1" x14ac:dyDescent="0.2"/>
    <row r="4574" customFormat="1" ht="16" customHeight="1" x14ac:dyDescent="0.2"/>
    <row r="4575" customFormat="1" ht="16" customHeight="1" x14ac:dyDescent="0.2"/>
    <row r="4576" customFormat="1" ht="16" customHeight="1" x14ac:dyDescent="0.2"/>
    <row r="4577" customFormat="1" ht="16" customHeight="1" x14ac:dyDescent="0.2"/>
    <row r="4578" customFormat="1" ht="16" customHeight="1" x14ac:dyDescent="0.2"/>
    <row r="4579" customFormat="1" ht="16" customHeight="1" x14ac:dyDescent="0.2"/>
    <row r="4580" customFormat="1" ht="16" customHeight="1" x14ac:dyDescent="0.2"/>
    <row r="4581" customFormat="1" ht="16" customHeight="1" x14ac:dyDescent="0.2"/>
    <row r="4582" customFormat="1" ht="16" customHeight="1" x14ac:dyDescent="0.2"/>
    <row r="4583" customFormat="1" ht="16" customHeight="1" x14ac:dyDescent="0.2"/>
    <row r="4584" customFormat="1" ht="16" customHeight="1" x14ac:dyDescent="0.2"/>
    <row r="4585" customFormat="1" ht="16" customHeight="1" x14ac:dyDescent="0.2"/>
    <row r="4586" customFormat="1" ht="16" customHeight="1" x14ac:dyDescent="0.2"/>
    <row r="4587" customFormat="1" ht="16" customHeight="1" x14ac:dyDescent="0.2"/>
    <row r="4588" customFormat="1" ht="16" customHeight="1" x14ac:dyDescent="0.2"/>
    <row r="4589" customFormat="1" ht="16" customHeight="1" x14ac:dyDescent="0.2"/>
    <row r="4590" customFormat="1" ht="16" customHeight="1" x14ac:dyDescent="0.2"/>
    <row r="4591" customFormat="1" ht="16" customHeight="1" x14ac:dyDescent="0.2"/>
    <row r="4592" customFormat="1" ht="16" customHeight="1" x14ac:dyDescent="0.2"/>
    <row r="4593" customFormat="1" ht="16" customHeight="1" x14ac:dyDescent="0.2"/>
    <row r="4594" customFormat="1" ht="16" customHeight="1" x14ac:dyDescent="0.2"/>
    <row r="4595" customFormat="1" ht="16" customHeight="1" x14ac:dyDescent="0.2"/>
    <row r="4596" customFormat="1" ht="16" customHeight="1" x14ac:dyDescent="0.2"/>
    <row r="4597" customFormat="1" ht="16" customHeight="1" x14ac:dyDescent="0.2"/>
    <row r="4598" customFormat="1" ht="16" customHeight="1" x14ac:dyDescent="0.2"/>
    <row r="4599" customFormat="1" ht="16" customHeight="1" x14ac:dyDescent="0.2"/>
    <row r="4600" customFormat="1" ht="16" customHeight="1" x14ac:dyDescent="0.2"/>
    <row r="4601" customFormat="1" ht="16" customHeight="1" x14ac:dyDescent="0.2"/>
    <row r="4602" customFormat="1" ht="16" customHeight="1" x14ac:dyDescent="0.2"/>
    <row r="4603" customFormat="1" ht="16" customHeight="1" x14ac:dyDescent="0.2"/>
    <row r="4604" customFormat="1" ht="16" customHeight="1" x14ac:dyDescent="0.2"/>
    <row r="4605" customFormat="1" ht="16" customHeight="1" x14ac:dyDescent="0.2"/>
    <row r="4606" customFormat="1" ht="16" customHeight="1" x14ac:dyDescent="0.2"/>
    <row r="4607" customFormat="1" ht="16" customHeight="1" x14ac:dyDescent="0.2"/>
    <row r="4608" customFormat="1" ht="16" customHeight="1" x14ac:dyDescent="0.2"/>
    <row r="4609" customFormat="1" ht="16" customHeight="1" x14ac:dyDescent="0.2"/>
    <row r="4610" customFormat="1" ht="16" customHeight="1" x14ac:dyDescent="0.2"/>
    <row r="4611" customFormat="1" ht="16" customHeight="1" x14ac:dyDescent="0.2"/>
    <row r="4612" customFormat="1" ht="16" customHeight="1" x14ac:dyDescent="0.2"/>
    <row r="4613" customFormat="1" ht="16" customHeight="1" x14ac:dyDescent="0.2"/>
    <row r="4614" customFormat="1" ht="16" customHeight="1" x14ac:dyDescent="0.2"/>
    <row r="4615" customFormat="1" ht="16" customHeight="1" x14ac:dyDescent="0.2"/>
    <row r="4616" customFormat="1" ht="16" customHeight="1" x14ac:dyDescent="0.2"/>
    <row r="4617" customFormat="1" ht="16" customHeight="1" x14ac:dyDescent="0.2"/>
    <row r="4618" customFormat="1" ht="16" customHeight="1" x14ac:dyDescent="0.2"/>
    <row r="4619" customFormat="1" ht="16" customHeight="1" x14ac:dyDescent="0.2"/>
    <row r="4620" customFormat="1" ht="16" customHeight="1" x14ac:dyDescent="0.2"/>
    <row r="4621" customFormat="1" ht="16" customHeight="1" x14ac:dyDescent="0.2"/>
    <row r="4622" customFormat="1" ht="16" customHeight="1" x14ac:dyDescent="0.2"/>
    <row r="4623" customFormat="1" ht="16" customHeight="1" x14ac:dyDescent="0.2"/>
    <row r="4624" customFormat="1" ht="16" customHeight="1" x14ac:dyDescent="0.2"/>
    <row r="4625" customFormat="1" ht="16" customHeight="1" x14ac:dyDescent="0.2"/>
    <row r="4626" customFormat="1" ht="16" customHeight="1" x14ac:dyDescent="0.2"/>
    <row r="4627" customFormat="1" ht="16" customHeight="1" x14ac:dyDescent="0.2"/>
    <row r="4628" customFormat="1" ht="16" customHeight="1" x14ac:dyDescent="0.2"/>
    <row r="4629" customFormat="1" ht="16" customHeight="1" x14ac:dyDescent="0.2"/>
    <row r="4630" customFormat="1" ht="16" customHeight="1" x14ac:dyDescent="0.2"/>
    <row r="4631" customFormat="1" ht="16" customHeight="1" x14ac:dyDescent="0.2"/>
    <row r="4632" customFormat="1" ht="16" customHeight="1" x14ac:dyDescent="0.2"/>
    <row r="4633" customFormat="1" ht="16" customHeight="1" x14ac:dyDescent="0.2"/>
    <row r="4634" customFormat="1" ht="16" customHeight="1" x14ac:dyDescent="0.2"/>
    <row r="4635" customFormat="1" ht="16" customHeight="1" x14ac:dyDescent="0.2"/>
    <row r="4636" customFormat="1" ht="16" customHeight="1" x14ac:dyDescent="0.2"/>
    <row r="4637" customFormat="1" ht="16" customHeight="1" x14ac:dyDescent="0.2"/>
    <row r="4638" customFormat="1" ht="16" customHeight="1" x14ac:dyDescent="0.2"/>
    <row r="4639" customFormat="1" ht="16" customHeight="1" x14ac:dyDescent="0.2"/>
    <row r="4640" customFormat="1" ht="16" customHeight="1" x14ac:dyDescent="0.2"/>
    <row r="4641" customFormat="1" ht="16" customHeight="1" x14ac:dyDescent="0.2"/>
    <row r="4642" customFormat="1" ht="16" customHeight="1" x14ac:dyDescent="0.2"/>
    <row r="4643" customFormat="1" ht="16" customHeight="1" x14ac:dyDescent="0.2"/>
    <row r="4644" customFormat="1" ht="16" customHeight="1" x14ac:dyDescent="0.2"/>
    <row r="4645" customFormat="1" ht="16" customHeight="1" x14ac:dyDescent="0.2"/>
    <row r="4646" customFormat="1" ht="16" customHeight="1" x14ac:dyDescent="0.2"/>
    <row r="4647" customFormat="1" ht="16" customHeight="1" x14ac:dyDescent="0.2"/>
    <row r="4648" customFormat="1" ht="16" customHeight="1" x14ac:dyDescent="0.2"/>
    <row r="4649" customFormat="1" ht="16" customHeight="1" x14ac:dyDescent="0.2"/>
    <row r="4650" customFormat="1" ht="16" customHeight="1" x14ac:dyDescent="0.2"/>
    <row r="4651" customFormat="1" ht="16" customHeight="1" x14ac:dyDescent="0.2"/>
    <row r="4652" customFormat="1" ht="16" customHeight="1" x14ac:dyDescent="0.2"/>
    <row r="4653" customFormat="1" ht="16" customHeight="1" x14ac:dyDescent="0.2"/>
    <row r="4654" customFormat="1" ht="16" customHeight="1" x14ac:dyDescent="0.2"/>
    <row r="4655" customFormat="1" ht="16" customHeight="1" x14ac:dyDescent="0.2"/>
    <row r="4656" customFormat="1" ht="16" customHeight="1" x14ac:dyDescent="0.2"/>
    <row r="4657" customFormat="1" ht="16" customHeight="1" x14ac:dyDescent="0.2"/>
    <row r="4658" customFormat="1" ht="16" customHeight="1" x14ac:dyDescent="0.2"/>
    <row r="4659" customFormat="1" ht="16" customHeight="1" x14ac:dyDescent="0.2"/>
    <row r="4660" customFormat="1" ht="16" customHeight="1" x14ac:dyDescent="0.2"/>
    <row r="4661" customFormat="1" ht="16" customHeight="1" x14ac:dyDescent="0.2"/>
    <row r="4662" customFormat="1" ht="16" customHeight="1" x14ac:dyDescent="0.2"/>
    <row r="4663" customFormat="1" ht="16" customHeight="1" x14ac:dyDescent="0.2"/>
    <row r="4664" customFormat="1" ht="16" customHeight="1" x14ac:dyDescent="0.2"/>
    <row r="4665" customFormat="1" ht="16" customHeight="1" x14ac:dyDescent="0.2"/>
    <row r="4666" customFormat="1" ht="16" customHeight="1" x14ac:dyDescent="0.2"/>
    <row r="4667" customFormat="1" ht="16" customHeight="1" x14ac:dyDescent="0.2"/>
    <row r="4668" customFormat="1" ht="16" customHeight="1" x14ac:dyDescent="0.2"/>
    <row r="4669" customFormat="1" ht="16" customHeight="1" x14ac:dyDescent="0.2"/>
    <row r="4670" customFormat="1" ht="16" customHeight="1" x14ac:dyDescent="0.2"/>
    <row r="4671" customFormat="1" ht="16" customHeight="1" x14ac:dyDescent="0.2"/>
    <row r="4672" customFormat="1" ht="16" customHeight="1" x14ac:dyDescent="0.2"/>
    <row r="4673" customFormat="1" ht="16" customHeight="1" x14ac:dyDescent="0.2"/>
    <row r="4674" customFormat="1" ht="16" customHeight="1" x14ac:dyDescent="0.2"/>
    <row r="4675" customFormat="1" ht="16" customHeight="1" x14ac:dyDescent="0.2"/>
    <row r="4676" customFormat="1" ht="16" customHeight="1" x14ac:dyDescent="0.2"/>
    <row r="4677" customFormat="1" ht="16" customHeight="1" x14ac:dyDescent="0.2"/>
    <row r="4678" customFormat="1" ht="16" customHeight="1" x14ac:dyDescent="0.2"/>
    <row r="4679" customFormat="1" ht="16" customHeight="1" x14ac:dyDescent="0.2"/>
    <row r="4680" customFormat="1" ht="16" customHeight="1" x14ac:dyDescent="0.2"/>
    <row r="4681" customFormat="1" ht="16" customHeight="1" x14ac:dyDescent="0.2"/>
    <row r="4682" customFormat="1" ht="16" customHeight="1" x14ac:dyDescent="0.2"/>
    <row r="4683" customFormat="1" ht="16" customHeight="1" x14ac:dyDescent="0.2"/>
    <row r="4684" customFormat="1" ht="16" customHeight="1" x14ac:dyDescent="0.2"/>
    <row r="4685" customFormat="1" ht="16" customHeight="1" x14ac:dyDescent="0.2"/>
    <row r="4686" customFormat="1" ht="16" customHeight="1" x14ac:dyDescent="0.2"/>
    <row r="4687" customFormat="1" ht="16" customHeight="1" x14ac:dyDescent="0.2"/>
    <row r="4688" customFormat="1" ht="16" customHeight="1" x14ac:dyDescent="0.2"/>
    <row r="4689" customFormat="1" ht="16" customHeight="1" x14ac:dyDescent="0.2"/>
    <row r="4690" customFormat="1" ht="16" customHeight="1" x14ac:dyDescent="0.2"/>
    <row r="4691" customFormat="1" ht="16" customHeight="1" x14ac:dyDescent="0.2"/>
    <row r="4692" customFormat="1" ht="16" customHeight="1" x14ac:dyDescent="0.2"/>
    <row r="4693" customFormat="1" ht="16" customHeight="1" x14ac:dyDescent="0.2"/>
    <row r="4694" customFormat="1" ht="16" customHeight="1" x14ac:dyDescent="0.2"/>
    <row r="4695" customFormat="1" ht="16" customHeight="1" x14ac:dyDescent="0.2"/>
    <row r="4696" customFormat="1" ht="16" customHeight="1" x14ac:dyDescent="0.2"/>
    <row r="4697" customFormat="1" ht="16" customHeight="1" x14ac:dyDescent="0.2"/>
    <row r="4698" customFormat="1" ht="16" customHeight="1" x14ac:dyDescent="0.2"/>
    <row r="4699" customFormat="1" ht="16" customHeight="1" x14ac:dyDescent="0.2"/>
    <row r="4700" customFormat="1" ht="16" customHeight="1" x14ac:dyDescent="0.2"/>
    <row r="4701" customFormat="1" ht="16" customHeight="1" x14ac:dyDescent="0.2"/>
    <row r="4702" customFormat="1" ht="16" customHeight="1" x14ac:dyDescent="0.2"/>
    <row r="4703" customFormat="1" ht="16" customHeight="1" x14ac:dyDescent="0.2"/>
    <row r="4704" customFormat="1" ht="16" customHeight="1" x14ac:dyDescent="0.2"/>
    <row r="4705" customFormat="1" ht="16" customHeight="1" x14ac:dyDescent="0.2"/>
    <row r="4706" customFormat="1" ht="16" customHeight="1" x14ac:dyDescent="0.2"/>
    <row r="4707" customFormat="1" ht="16" customHeight="1" x14ac:dyDescent="0.2"/>
    <row r="4708" customFormat="1" ht="16" customHeight="1" x14ac:dyDescent="0.2"/>
    <row r="4709" customFormat="1" ht="16" customHeight="1" x14ac:dyDescent="0.2"/>
    <row r="4710" customFormat="1" ht="16" customHeight="1" x14ac:dyDescent="0.2"/>
    <row r="4711" customFormat="1" ht="16" customHeight="1" x14ac:dyDescent="0.2"/>
    <row r="4712" customFormat="1" ht="16" customHeight="1" x14ac:dyDescent="0.2"/>
    <row r="4713" customFormat="1" ht="16" customHeight="1" x14ac:dyDescent="0.2"/>
    <row r="4714" customFormat="1" ht="16" customHeight="1" x14ac:dyDescent="0.2"/>
    <row r="4715" customFormat="1" ht="16" customHeight="1" x14ac:dyDescent="0.2"/>
    <row r="4716" customFormat="1" ht="16" customHeight="1" x14ac:dyDescent="0.2"/>
    <row r="4717" customFormat="1" ht="16" customHeight="1" x14ac:dyDescent="0.2"/>
    <row r="4718" customFormat="1" ht="16" customHeight="1" x14ac:dyDescent="0.2"/>
    <row r="4719" customFormat="1" ht="16" customHeight="1" x14ac:dyDescent="0.2"/>
    <row r="4720" customFormat="1" ht="16" customHeight="1" x14ac:dyDescent="0.2"/>
    <row r="4721" customFormat="1" ht="16" customHeight="1" x14ac:dyDescent="0.2"/>
    <row r="4722" customFormat="1" ht="16" customHeight="1" x14ac:dyDescent="0.2"/>
    <row r="4723" customFormat="1" ht="16" customHeight="1" x14ac:dyDescent="0.2"/>
    <row r="4724" customFormat="1" ht="16" customHeight="1" x14ac:dyDescent="0.2"/>
    <row r="4725" customFormat="1" ht="16" customHeight="1" x14ac:dyDescent="0.2"/>
    <row r="4726" customFormat="1" ht="16" customHeight="1" x14ac:dyDescent="0.2"/>
    <row r="4727" customFormat="1" ht="16" customHeight="1" x14ac:dyDescent="0.2"/>
    <row r="4728" customFormat="1" ht="16" customHeight="1" x14ac:dyDescent="0.2"/>
    <row r="4729" customFormat="1" ht="16" customHeight="1" x14ac:dyDescent="0.2"/>
    <row r="4730" customFormat="1" ht="16" customHeight="1" x14ac:dyDescent="0.2"/>
    <row r="4731" customFormat="1" ht="16" customHeight="1" x14ac:dyDescent="0.2"/>
    <row r="4732" customFormat="1" ht="16" customHeight="1" x14ac:dyDescent="0.2"/>
    <row r="4733" customFormat="1" ht="16" customHeight="1" x14ac:dyDescent="0.2"/>
    <row r="4734" customFormat="1" ht="16" customHeight="1" x14ac:dyDescent="0.2"/>
    <row r="4735" customFormat="1" ht="16" customHeight="1" x14ac:dyDescent="0.2"/>
    <row r="4736" customFormat="1" ht="16" customHeight="1" x14ac:dyDescent="0.2"/>
    <row r="4737" customFormat="1" ht="16" customHeight="1" x14ac:dyDescent="0.2"/>
    <row r="4738" customFormat="1" ht="16" customHeight="1" x14ac:dyDescent="0.2"/>
    <row r="4739" customFormat="1" ht="16" customHeight="1" x14ac:dyDescent="0.2"/>
    <row r="4740" customFormat="1" ht="16" customHeight="1" x14ac:dyDescent="0.2"/>
    <row r="4741" customFormat="1" ht="16" customHeight="1" x14ac:dyDescent="0.2"/>
    <row r="4742" customFormat="1" ht="16" customHeight="1" x14ac:dyDescent="0.2"/>
    <row r="4743" customFormat="1" ht="16" customHeight="1" x14ac:dyDescent="0.2"/>
    <row r="4744" customFormat="1" ht="16" customHeight="1" x14ac:dyDescent="0.2"/>
    <row r="4745" customFormat="1" ht="16" customHeight="1" x14ac:dyDescent="0.2"/>
    <row r="4746" customFormat="1" ht="16" customHeight="1" x14ac:dyDescent="0.2"/>
    <row r="4747" customFormat="1" ht="16" customHeight="1" x14ac:dyDescent="0.2"/>
    <row r="4748" customFormat="1" ht="16" customHeight="1" x14ac:dyDescent="0.2"/>
    <row r="4749" customFormat="1" ht="16" customHeight="1" x14ac:dyDescent="0.2"/>
    <row r="4750" customFormat="1" ht="16" customHeight="1" x14ac:dyDescent="0.2"/>
    <row r="4751" customFormat="1" ht="16" customHeight="1" x14ac:dyDescent="0.2"/>
    <row r="4752" customFormat="1" ht="16" customHeight="1" x14ac:dyDescent="0.2"/>
    <row r="4753" customFormat="1" ht="16" customHeight="1" x14ac:dyDescent="0.2"/>
    <row r="4754" customFormat="1" ht="16" customHeight="1" x14ac:dyDescent="0.2"/>
    <row r="4755" customFormat="1" ht="16" customHeight="1" x14ac:dyDescent="0.2"/>
    <row r="4756" customFormat="1" ht="16" customHeight="1" x14ac:dyDescent="0.2"/>
    <row r="4757" customFormat="1" ht="16" customHeight="1" x14ac:dyDescent="0.2"/>
    <row r="4758" customFormat="1" ht="16" customHeight="1" x14ac:dyDescent="0.2"/>
    <row r="4759" customFormat="1" ht="16" customHeight="1" x14ac:dyDescent="0.2"/>
    <row r="4760" customFormat="1" ht="16" customHeight="1" x14ac:dyDescent="0.2"/>
    <row r="4761" customFormat="1" ht="16" customHeight="1" x14ac:dyDescent="0.2"/>
    <row r="4762" customFormat="1" ht="16" customHeight="1" x14ac:dyDescent="0.2"/>
    <row r="4763" customFormat="1" ht="16" customHeight="1" x14ac:dyDescent="0.2"/>
    <row r="4764" customFormat="1" ht="16" customHeight="1" x14ac:dyDescent="0.2"/>
    <row r="4765" customFormat="1" ht="16" customHeight="1" x14ac:dyDescent="0.2"/>
    <row r="4766" customFormat="1" ht="16" customHeight="1" x14ac:dyDescent="0.2"/>
    <row r="4767" customFormat="1" ht="16" customHeight="1" x14ac:dyDescent="0.2"/>
    <row r="4768" customFormat="1" ht="16" customHeight="1" x14ac:dyDescent="0.2"/>
    <row r="4769" customFormat="1" ht="16" customHeight="1" x14ac:dyDescent="0.2"/>
    <row r="4770" customFormat="1" ht="16" customHeight="1" x14ac:dyDescent="0.2"/>
    <row r="4771" customFormat="1" ht="16" customHeight="1" x14ac:dyDescent="0.2"/>
    <row r="4772" customFormat="1" ht="16" customHeight="1" x14ac:dyDescent="0.2"/>
    <row r="4773" customFormat="1" ht="16" customHeight="1" x14ac:dyDescent="0.2"/>
    <row r="4774" customFormat="1" ht="16" customHeight="1" x14ac:dyDescent="0.2"/>
    <row r="4775" customFormat="1" ht="16" customHeight="1" x14ac:dyDescent="0.2"/>
    <row r="4776" customFormat="1" ht="16" customHeight="1" x14ac:dyDescent="0.2"/>
    <row r="4777" customFormat="1" ht="16" customHeight="1" x14ac:dyDescent="0.2"/>
    <row r="4778" customFormat="1" ht="16" customHeight="1" x14ac:dyDescent="0.2"/>
    <row r="4779" customFormat="1" ht="16" customHeight="1" x14ac:dyDescent="0.2"/>
    <row r="4780" customFormat="1" ht="16" customHeight="1" x14ac:dyDescent="0.2"/>
    <row r="4781" customFormat="1" ht="16" customHeight="1" x14ac:dyDescent="0.2"/>
    <row r="4782" customFormat="1" ht="16" customHeight="1" x14ac:dyDescent="0.2"/>
    <row r="4783" customFormat="1" ht="16" customHeight="1" x14ac:dyDescent="0.2"/>
    <row r="4784" customFormat="1" ht="16" customHeight="1" x14ac:dyDescent="0.2"/>
    <row r="4785" customFormat="1" ht="16" customHeight="1" x14ac:dyDescent="0.2"/>
    <row r="4786" customFormat="1" ht="16" customHeight="1" x14ac:dyDescent="0.2"/>
    <row r="4787" customFormat="1" ht="16" customHeight="1" x14ac:dyDescent="0.2"/>
    <row r="4788" customFormat="1" ht="16" customHeight="1" x14ac:dyDescent="0.2"/>
    <row r="4789" customFormat="1" ht="16" customHeight="1" x14ac:dyDescent="0.2"/>
    <row r="4790" customFormat="1" ht="16" customHeight="1" x14ac:dyDescent="0.2"/>
    <row r="4791" customFormat="1" ht="16" customHeight="1" x14ac:dyDescent="0.2"/>
    <row r="4792" customFormat="1" ht="16" customHeight="1" x14ac:dyDescent="0.2"/>
    <row r="4793" customFormat="1" ht="16" customHeight="1" x14ac:dyDescent="0.2"/>
    <row r="4794" customFormat="1" ht="16" customHeight="1" x14ac:dyDescent="0.2"/>
    <row r="4795" customFormat="1" ht="16" customHeight="1" x14ac:dyDescent="0.2"/>
    <row r="4796" customFormat="1" ht="16" customHeight="1" x14ac:dyDescent="0.2"/>
    <row r="4797" customFormat="1" ht="16" customHeight="1" x14ac:dyDescent="0.2"/>
    <row r="4798" customFormat="1" ht="16" customHeight="1" x14ac:dyDescent="0.2"/>
    <row r="4799" customFormat="1" ht="16" customHeight="1" x14ac:dyDescent="0.2"/>
    <row r="4800" customFormat="1" ht="16" customHeight="1" x14ac:dyDescent="0.2"/>
    <row r="4801" customFormat="1" ht="16" customHeight="1" x14ac:dyDescent="0.2"/>
    <row r="4802" customFormat="1" ht="16" customHeight="1" x14ac:dyDescent="0.2"/>
    <row r="4803" customFormat="1" ht="16" customHeight="1" x14ac:dyDescent="0.2"/>
    <row r="4804" customFormat="1" ht="16" customHeight="1" x14ac:dyDescent="0.2"/>
    <row r="4805" customFormat="1" ht="16" customHeight="1" x14ac:dyDescent="0.2"/>
    <row r="4806" customFormat="1" ht="16" customHeight="1" x14ac:dyDescent="0.2"/>
    <row r="4807" customFormat="1" ht="16" customHeight="1" x14ac:dyDescent="0.2"/>
    <row r="4808" customFormat="1" ht="16" customHeight="1" x14ac:dyDescent="0.2"/>
    <row r="4809" customFormat="1" ht="16" customHeight="1" x14ac:dyDescent="0.2"/>
    <row r="4810" customFormat="1" ht="16" customHeight="1" x14ac:dyDescent="0.2"/>
    <row r="4811" customFormat="1" ht="16" customHeight="1" x14ac:dyDescent="0.2"/>
    <row r="4812" customFormat="1" ht="16" customHeight="1" x14ac:dyDescent="0.2"/>
    <row r="4813" customFormat="1" ht="16" customHeight="1" x14ac:dyDescent="0.2"/>
    <row r="4814" customFormat="1" ht="16" customHeight="1" x14ac:dyDescent="0.2"/>
    <row r="4815" customFormat="1" ht="16" customHeight="1" x14ac:dyDescent="0.2"/>
    <row r="4816" customFormat="1" ht="16" customHeight="1" x14ac:dyDescent="0.2"/>
    <row r="4817" customFormat="1" ht="16" customHeight="1" x14ac:dyDescent="0.2"/>
    <row r="4818" customFormat="1" ht="16" customHeight="1" x14ac:dyDescent="0.2"/>
    <row r="4819" customFormat="1" ht="16" customHeight="1" x14ac:dyDescent="0.2"/>
    <row r="4820" customFormat="1" ht="16" customHeight="1" x14ac:dyDescent="0.2"/>
    <row r="4821" customFormat="1" ht="16" customHeight="1" x14ac:dyDescent="0.2"/>
    <row r="4822" customFormat="1" ht="16" customHeight="1" x14ac:dyDescent="0.2"/>
    <row r="4823" customFormat="1" ht="16" customHeight="1" x14ac:dyDescent="0.2"/>
    <row r="4824" customFormat="1" ht="16" customHeight="1" x14ac:dyDescent="0.2"/>
    <row r="4825" customFormat="1" ht="16" customHeight="1" x14ac:dyDescent="0.2"/>
    <row r="4826" customFormat="1" ht="16" customHeight="1" x14ac:dyDescent="0.2"/>
    <row r="4827" customFormat="1" ht="16" customHeight="1" x14ac:dyDescent="0.2"/>
    <row r="4828" customFormat="1" ht="16" customHeight="1" x14ac:dyDescent="0.2"/>
    <row r="4829" customFormat="1" ht="16" customHeight="1" x14ac:dyDescent="0.2"/>
    <row r="4830" customFormat="1" ht="16" customHeight="1" x14ac:dyDescent="0.2"/>
    <row r="4831" customFormat="1" ht="16" customHeight="1" x14ac:dyDescent="0.2"/>
    <row r="4832" customFormat="1" ht="16" customHeight="1" x14ac:dyDescent="0.2"/>
    <row r="4833" customFormat="1" ht="16" customHeight="1" x14ac:dyDescent="0.2"/>
    <row r="4834" customFormat="1" ht="16" customHeight="1" x14ac:dyDescent="0.2"/>
    <row r="4835" customFormat="1" ht="16" customHeight="1" x14ac:dyDescent="0.2"/>
    <row r="4836" customFormat="1" ht="16" customHeight="1" x14ac:dyDescent="0.2"/>
    <row r="4837" customFormat="1" ht="16" customHeight="1" x14ac:dyDescent="0.2"/>
    <row r="4838" customFormat="1" ht="16" customHeight="1" x14ac:dyDescent="0.2"/>
    <row r="4839" customFormat="1" ht="16" customHeight="1" x14ac:dyDescent="0.2"/>
    <row r="4840" customFormat="1" ht="16" customHeight="1" x14ac:dyDescent="0.2"/>
    <row r="4841" customFormat="1" ht="16" customHeight="1" x14ac:dyDescent="0.2"/>
    <row r="4842" customFormat="1" ht="16" customHeight="1" x14ac:dyDescent="0.2"/>
    <row r="4843" customFormat="1" ht="16" customHeight="1" x14ac:dyDescent="0.2"/>
    <row r="4844" customFormat="1" ht="16" customHeight="1" x14ac:dyDescent="0.2"/>
    <row r="4845" customFormat="1" ht="16" customHeight="1" x14ac:dyDescent="0.2"/>
    <row r="4846" customFormat="1" ht="16" customHeight="1" x14ac:dyDescent="0.2"/>
    <row r="4847" customFormat="1" ht="16" customHeight="1" x14ac:dyDescent="0.2"/>
    <row r="4848" customFormat="1" ht="16" customHeight="1" x14ac:dyDescent="0.2"/>
    <row r="4849" customFormat="1" ht="16" customHeight="1" x14ac:dyDescent="0.2"/>
    <row r="4850" customFormat="1" ht="16" customHeight="1" x14ac:dyDescent="0.2"/>
    <row r="4851" customFormat="1" ht="16" customHeight="1" x14ac:dyDescent="0.2"/>
    <row r="4852" customFormat="1" ht="16" customHeight="1" x14ac:dyDescent="0.2"/>
    <row r="4853" customFormat="1" ht="16" customHeight="1" x14ac:dyDescent="0.2"/>
    <row r="4854" customFormat="1" ht="16" customHeight="1" x14ac:dyDescent="0.2"/>
    <row r="4855" customFormat="1" ht="16" customHeight="1" x14ac:dyDescent="0.2"/>
    <row r="4856" customFormat="1" ht="16" customHeight="1" x14ac:dyDescent="0.2"/>
    <row r="4857" customFormat="1" ht="16" customHeight="1" x14ac:dyDescent="0.2"/>
    <row r="4858" customFormat="1" ht="16" customHeight="1" x14ac:dyDescent="0.2"/>
    <row r="4859" customFormat="1" ht="16" customHeight="1" x14ac:dyDescent="0.2"/>
    <row r="4860" customFormat="1" ht="16" customHeight="1" x14ac:dyDescent="0.2"/>
    <row r="4861" customFormat="1" ht="16" customHeight="1" x14ac:dyDescent="0.2"/>
    <row r="4862" customFormat="1" ht="16" customHeight="1" x14ac:dyDescent="0.2"/>
    <row r="4863" customFormat="1" ht="16" customHeight="1" x14ac:dyDescent="0.2"/>
    <row r="4864" customFormat="1" ht="16" customHeight="1" x14ac:dyDescent="0.2"/>
    <row r="4865" customFormat="1" ht="16" customHeight="1" x14ac:dyDescent="0.2"/>
    <row r="4866" customFormat="1" ht="16" customHeight="1" x14ac:dyDescent="0.2"/>
    <row r="4867" customFormat="1" ht="16" customHeight="1" x14ac:dyDescent="0.2"/>
    <row r="4868" customFormat="1" ht="16" customHeight="1" x14ac:dyDescent="0.2"/>
    <row r="4869" customFormat="1" ht="16" customHeight="1" x14ac:dyDescent="0.2"/>
    <row r="4870" customFormat="1" ht="16" customHeight="1" x14ac:dyDescent="0.2"/>
    <row r="4871" customFormat="1" ht="16" customHeight="1" x14ac:dyDescent="0.2"/>
    <row r="4872" customFormat="1" ht="16" customHeight="1" x14ac:dyDescent="0.2"/>
    <row r="4873" customFormat="1" ht="16" customHeight="1" x14ac:dyDescent="0.2"/>
    <row r="4874" customFormat="1" ht="16" customHeight="1" x14ac:dyDescent="0.2"/>
    <row r="4875" customFormat="1" ht="16" customHeight="1" x14ac:dyDescent="0.2"/>
    <row r="4876" customFormat="1" ht="16" customHeight="1" x14ac:dyDescent="0.2"/>
    <row r="4877" customFormat="1" ht="16" customHeight="1" x14ac:dyDescent="0.2"/>
    <row r="4878" customFormat="1" ht="16" customHeight="1" x14ac:dyDescent="0.2"/>
    <row r="4879" customFormat="1" ht="16" customHeight="1" x14ac:dyDescent="0.2"/>
    <row r="4880" customFormat="1" ht="16" customHeight="1" x14ac:dyDescent="0.2"/>
    <row r="4881" customFormat="1" ht="16" customHeight="1" x14ac:dyDescent="0.2"/>
    <row r="4882" customFormat="1" ht="16" customHeight="1" x14ac:dyDescent="0.2"/>
    <row r="4883" customFormat="1" ht="16" customHeight="1" x14ac:dyDescent="0.2"/>
    <row r="4884" customFormat="1" ht="16" customHeight="1" x14ac:dyDescent="0.2"/>
    <row r="4885" customFormat="1" ht="16" customHeight="1" x14ac:dyDescent="0.2"/>
    <row r="4886" customFormat="1" ht="16" customHeight="1" x14ac:dyDescent="0.2"/>
    <row r="4887" customFormat="1" ht="16" customHeight="1" x14ac:dyDescent="0.2"/>
    <row r="4888" customFormat="1" ht="16" customHeight="1" x14ac:dyDescent="0.2"/>
    <row r="4889" customFormat="1" ht="16" customHeight="1" x14ac:dyDescent="0.2"/>
    <row r="4890" customFormat="1" ht="16" customHeight="1" x14ac:dyDescent="0.2"/>
    <row r="4891" customFormat="1" ht="16" customHeight="1" x14ac:dyDescent="0.2"/>
    <row r="4892" customFormat="1" ht="16" customHeight="1" x14ac:dyDescent="0.2"/>
    <row r="4893" customFormat="1" ht="16" customHeight="1" x14ac:dyDescent="0.2"/>
    <row r="4894" customFormat="1" ht="16" customHeight="1" x14ac:dyDescent="0.2"/>
    <row r="4895" customFormat="1" ht="16" customHeight="1" x14ac:dyDescent="0.2"/>
    <row r="4896" customFormat="1" ht="16" customHeight="1" x14ac:dyDescent="0.2"/>
    <row r="4897" customFormat="1" ht="16" customHeight="1" x14ac:dyDescent="0.2"/>
    <row r="4898" customFormat="1" ht="16" customHeight="1" x14ac:dyDescent="0.2"/>
    <row r="4899" customFormat="1" ht="16" customHeight="1" x14ac:dyDescent="0.2"/>
    <row r="4900" customFormat="1" ht="16" customHeight="1" x14ac:dyDescent="0.2"/>
    <row r="4901" customFormat="1" ht="16" customHeight="1" x14ac:dyDescent="0.2"/>
    <row r="4902" customFormat="1" ht="16" customHeight="1" x14ac:dyDescent="0.2"/>
    <row r="4903" customFormat="1" ht="16" customHeight="1" x14ac:dyDescent="0.2"/>
    <row r="4904" customFormat="1" ht="16" customHeight="1" x14ac:dyDescent="0.2"/>
    <row r="4905" customFormat="1" ht="16" customHeight="1" x14ac:dyDescent="0.2"/>
    <row r="4906" customFormat="1" ht="16" customHeight="1" x14ac:dyDescent="0.2"/>
    <row r="4907" customFormat="1" ht="16" customHeight="1" x14ac:dyDescent="0.2"/>
    <row r="4908" customFormat="1" ht="16" customHeight="1" x14ac:dyDescent="0.2"/>
    <row r="4909" customFormat="1" ht="16" customHeight="1" x14ac:dyDescent="0.2"/>
    <row r="4910" customFormat="1" ht="16" customHeight="1" x14ac:dyDescent="0.2"/>
    <row r="4911" customFormat="1" ht="16" customHeight="1" x14ac:dyDescent="0.2"/>
    <row r="4912" customFormat="1" ht="16" customHeight="1" x14ac:dyDescent="0.2"/>
    <row r="4913" customFormat="1" ht="16" customHeight="1" x14ac:dyDescent="0.2"/>
    <row r="4914" customFormat="1" ht="16" customHeight="1" x14ac:dyDescent="0.2"/>
    <row r="4915" customFormat="1" ht="16" customHeight="1" x14ac:dyDescent="0.2"/>
    <row r="4916" customFormat="1" ht="16" customHeight="1" x14ac:dyDescent="0.2"/>
    <row r="4917" customFormat="1" ht="16" customHeight="1" x14ac:dyDescent="0.2"/>
    <row r="4918" customFormat="1" ht="16" customHeight="1" x14ac:dyDescent="0.2"/>
    <row r="4919" customFormat="1" ht="16" customHeight="1" x14ac:dyDescent="0.2"/>
    <row r="4920" customFormat="1" ht="16" customHeight="1" x14ac:dyDescent="0.2"/>
    <row r="4921" customFormat="1" ht="16" customHeight="1" x14ac:dyDescent="0.2"/>
    <row r="4922" customFormat="1" ht="16" customHeight="1" x14ac:dyDescent="0.2"/>
    <row r="4923" customFormat="1" ht="16" customHeight="1" x14ac:dyDescent="0.2"/>
    <row r="4924" customFormat="1" ht="16" customHeight="1" x14ac:dyDescent="0.2"/>
    <row r="4925" customFormat="1" ht="16" customHeight="1" x14ac:dyDescent="0.2"/>
    <row r="4926" customFormat="1" ht="16" customHeight="1" x14ac:dyDescent="0.2"/>
    <row r="4927" customFormat="1" ht="16" customHeight="1" x14ac:dyDescent="0.2"/>
    <row r="4928" customFormat="1" ht="16" customHeight="1" x14ac:dyDescent="0.2"/>
    <row r="4929" customFormat="1" ht="16" customHeight="1" x14ac:dyDescent="0.2"/>
    <row r="4930" customFormat="1" ht="16" customHeight="1" x14ac:dyDescent="0.2"/>
    <row r="4931" customFormat="1" ht="16" customHeight="1" x14ac:dyDescent="0.2"/>
    <row r="4932" customFormat="1" ht="16" customHeight="1" x14ac:dyDescent="0.2"/>
    <row r="4933" customFormat="1" ht="16" customHeight="1" x14ac:dyDescent="0.2"/>
    <row r="4934" customFormat="1" ht="16" customHeight="1" x14ac:dyDescent="0.2"/>
    <row r="4935" customFormat="1" ht="16" customHeight="1" x14ac:dyDescent="0.2"/>
    <row r="4936" customFormat="1" ht="16" customHeight="1" x14ac:dyDescent="0.2"/>
    <row r="4937" customFormat="1" ht="16" customHeight="1" x14ac:dyDescent="0.2"/>
    <row r="4938" customFormat="1" ht="16" customHeight="1" x14ac:dyDescent="0.2"/>
    <row r="4939" customFormat="1" ht="16" customHeight="1" x14ac:dyDescent="0.2"/>
    <row r="4940" customFormat="1" ht="16" customHeight="1" x14ac:dyDescent="0.2"/>
    <row r="4941" customFormat="1" ht="16" customHeight="1" x14ac:dyDescent="0.2"/>
    <row r="4942" customFormat="1" ht="16" customHeight="1" x14ac:dyDescent="0.2"/>
    <row r="4943" customFormat="1" ht="16" customHeight="1" x14ac:dyDescent="0.2"/>
    <row r="4944" customFormat="1" ht="16" customHeight="1" x14ac:dyDescent="0.2"/>
    <row r="4945" customFormat="1" ht="16" customHeight="1" x14ac:dyDescent="0.2"/>
    <row r="4946" customFormat="1" ht="16" customHeight="1" x14ac:dyDescent="0.2"/>
    <row r="4947" customFormat="1" ht="16" customHeight="1" x14ac:dyDescent="0.2"/>
    <row r="4948" customFormat="1" ht="16" customHeight="1" x14ac:dyDescent="0.2"/>
    <row r="4949" customFormat="1" ht="16" customHeight="1" x14ac:dyDescent="0.2"/>
    <row r="4950" customFormat="1" ht="16" customHeight="1" x14ac:dyDescent="0.2"/>
    <row r="4951" customFormat="1" ht="16" customHeight="1" x14ac:dyDescent="0.2"/>
    <row r="4952" customFormat="1" ht="16" customHeight="1" x14ac:dyDescent="0.2"/>
    <row r="4953" customFormat="1" ht="16" customHeight="1" x14ac:dyDescent="0.2"/>
    <row r="4954" customFormat="1" ht="16" customHeight="1" x14ac:dyDescent="0.2"/>
    <row r="4955" customFormat="1" ht="16" customHeight="1" x14ac:dyDescent="0.2"/>
    <row r="4956" customFormat="1" ht="16" customHeight="1" x14ac:dyDescent="0.2"/>
    <row r="4957" customFormat="1" ht="16" customHeight="1" x14ac:dyDescent="0.2"/>
    <row r="4958" customFormat="1" ht="16" customHeight="1" x14ac:dyDescent="0.2"/>
    <row r="4959" customFormat="1" ht="16" customHeight="1" x14ac:dyDescent="0.2"/>
    <row r="4960" customFormat="1" ht="16" customHeight="1" x14ac:dyDescent="0.2"/>
    <row r="4961" customFormat="1" ht="16" customHeight="1" x14ac:dyDescent="0.2"/>
    <row r="4962" customFormat="1" ht="16" customHeight="1" x14ac:dyDescent="0.2"/>
    <row r="4963" customFormat="1" ht="16" customHeight="1" x14ac:dyDescent="0.2"/>
    <row r="4964" customFormat="1" ht="16" customHeight="1" x14ac:dyDescent="0.2"/>
    <row r="4965" customFormat="1" ht="16" customHeight="1" x14ac:dyDescent="0.2"/>
    <row r="4966" customFormat="1" ht="16" customHeight="1" x14ac:dyDescent="0.2"/>
    <row r="4967" customFormat="1" ht="16" customHeight="1" x14ac:dyDescent="0.2"/>
    <row r="4968" customFormat="1" ht="16" customHeight="1" x14ac:dyDescent="0.2"/>
    <row r="4969" customFormat="1" ht="16" customHeight="1" x14ac:dyDescent="0.2"/>
    <row r="4970" customFormat="1" ht="16" customHeight="1" x14ac:dyDescent="0.2"/>
    <row r="4971" customFormat="1" ht="16" customHeight="1" x14ac:dyDescent="0.2"/>
    <row r="4972" customFormat="1" ht="16" customHeight="1" x14ac:dyDescent="0.2"/>
    <row r="4973" customFormat="1" ht="16" customHeight="1" x14ac:dyDescent="0.2"/>
    <row r="4974" customFormat="1" ht="16" customHeight="1" x14ac:dyDescent="0.2"/>
    <row r="4975" customFormat="1" ht="16" customHeight="1" x14ac:dyDescent="0.2"/>
    <row r="4976" customFormat="1" ht="16" customHeight="1" x14ac:dyDescent="0.2"/>
    <row r="4977" customFormat="1" ht="16" customHeight="1" x14ac:dyDescent="0.2"/>
    <row r="4978" customFormat="1" ht="16" customHeight="1" x14ac:dyDescent="0.2"/>
    <row r="4979" customFormat="1" ht="16" customHeight="1" x14ac:dyDescent="0.2"/>
    <row r="4980" customFormat="1" ht="16" customHeight="1" x14ac:dyDescent="0.2"/>
    <row r="4981" customFormat="1" ht="16" customHeight="1" x14ac:dyDescent="0.2"/>
    <row r="4982" customFormat="1" ht="16" customHeight="1" x14ac:dyDescent="0.2"/>
    <row r="4983" customFormat="1" ht="16" customHeight="1" x14ac:dyDescent="0.2"/>
    <row r="4984" customFormat="1" ht="16" customHeight="1" x14ac:dyDescent="0.2"/>
    <row r="4985" customFormat="1" ht="16" customHeight="1" x14ac:dyDescent="0.2"/>
    <row r="4986" customFormat="1" ht="16" customHeight="1" x14ac:dyDescent="0.2"/>
    <row r="4987" customFormat="1" ht="16" customHeight="1" x14ac:dyDescent="0.2"/>
    <row r="4988" customFormat="1" ht="16" customHeight="1" x14ac:dyDescent="0.2"/>
    <row r="4989" customFormat="1" ht="16" customHeight="1" x14ac:dyDescent="0.2"/>
    <row r="4990" customFormat="1" ht="16" customHeight="1" x14ac:dyDescent="0.2"/>
    <row r="4991" customFormat="1" ht="16" customHeight="1" x14ac:dyDescent="0.2"/>
    <row r="4992" customFormat="1" ht="16" customHeight="1" x14ac:dyDescent="0.2"/>
    <row r="4993" customFormat="1" ht="16" customHeight="1" x14ac:dyDescent="0.2"/>
    <row r="4994" customFormat="1" ht="16" customHeight="1" x14ac:dyDescent="0.2"/>
    <row r="4995" customFormat="1" ht="16" customHeight="1" x14ac:dyDescent="0.2"/>
    <row r="4996" customFormat="1" ht="16" customHeight="1" x14ac:dyDescent="0.2"/>
    <row r="4997" customFormat="1" ht="16" customHeight="1" x14ac:dyDescent="0.2"/>
    <row r="4998" customFormat="1" ht="16" customHeight="1" x14ac:dyDescent="0.2"/>
    <row r="4999" customFormat="1" ht="16" customHeight="1" x14ac:dyDescent="0.2"/>
    <row r="5000" customFormat="1" ht="16" customHeight="1" x14ac:dyDescent="0.2"/>
    <row r="5001" customFormat="1" ht="16" customHeight="1" x14ac:dyDescent="0.2"/>
    <row r="5002" customFormat="1" ht="16" customHeight="1" x14ac:dyDescent="0.2"/>
    <row r="5003" customFormat="1" ht="16" customHeight="1" x14ac:dyDescent="0.2"/>
    <row r="5004" customFormat="1" ht="16" customHeight="1" x14ac:dyDescent="0.2"/>
    <row r="5005" customFormat="1" ht="16" customHeight="1" x14ac:dyDescent="0.2"/>
    <row r="5006" customFormat="1" ht="16" customHeight="1" x14ac:dyDescent="0.2"/>
    <row r="5007" customFormat="1" ht="16" customHeight="1" x14ac:dyDescent="0.2"/>
    <row r="5008" customFormat="1" ht="16" customHeight="1" x14ac:dyDescent="0.2"/>
    <row r="5009" customFormat="1" ht="16" customHeight="1" x14ac:dyDescent="0.2"/>
    <row r="5010" customFormat="1" ht="16" customHeight="1" x14ac:dyDescent="0.2"/>
    <row r="5011" customFormat="1" ht="16" customHeight="1" x14ac:dyDescent="0.2"/>
    <row r="5012" customFormat="1" ht="16" customHeight="1" x14ac:dyDescent="0.2"/>
    <row r="5013" customFormat="1" ht="16" customHeight="1" x14ac:dyDescent="0.2"/>
    <row r="5014" customFormat="1" ht="16" customHeight="1" x14ac:dyDescent="0.2"/>
    <row r="5015" customFormat="1" ht="16" customHeight="1" x14ac:dyDescent="0.2"/>
    <row r="5016" customFormat="1" ht="16" customHeight="1" x14ac:dyDescent="0.2"/>
    <row r="5017" customFormat="1" ht="16" customHeight="1" x14ac:dyDescent="0.2"/>
    <row r="5018" customFormat="1" ht="16" customHeight="1" x14ac:dyDescent="0.2"/>
    <row r="5019" customFormat="1" ht="16" customHeight="1" x14ac:dyDescent="0.2"/>
    <row r="5020" customFormat="1" ht="16" customHeight="1" x14ac:dyDescent="0.2"/>
    <row r="5021" customFormat="1" ht="16" customHeight="1" x14ac:dyDescent="0.2"/>
    <row r="5022" customFormat="1" ht="16" customHeight="1" x14ac:dyDescent="0.2"/>
    <row r="5023" customFormat="1" ht="16" customHeight="1" x14ac:dyDescent="0.2"/>
    <row r="5024" customFormat="1" ht="16" customHeight="1" x14ac:dyDescent="0.2"/>
    <row r="5025" customFormat="1" ht="16" customHeight="1" x14ac:dyDescent="0.2"/>
    <row r="5026" customFormat="1" ht="16" customHeight="1" x14ac:dyDescent="0.2"/>
    <row r="5027" customFormat="1" ht="16" customHeight="1" x14ac:dyDescent="0.2"/>
    <row r="5028" customFormat="1" ht="16" customHeight="1" x14ac:dyDescent="0.2"/>
    <row r="5029" customFormat="1" ht="16" customHeight="1" x14ac:dyDescent="0.2"/>
    <row r="5030" customFormat="1" ht="16" customHeight="1" x14ac:dyDescent="0.2"/>
    <row r="5031" customFormat="1" ht="16" customHeight="1" x14ac:dyDescent="0.2"/>
    <row r="5032" customFormat="1" ht="16" customHeight="1" x14ac:dyDescent="0.2"/>
    <row r="5033" customFormat="1" ht="16" customHeight="1" x14ac:dyDescent="0.2"/>
    <row r="5034" customFormat="1" ht="16" customHeight="1" x14ac:dyDescent="0.2"/>
    <row r="5035" customFormat="1" ht="16" customHeight="1" x14ac:dyDescent="0.2"/>
    <row r="5036" customFormat="1" ht="16" customHeight="1" x14ac:dyDescent="0.2"/>
    <row r="5037" customFormat="1" ht="16" customHeight="1" x14ac:dyDescent="0.2"/>
    <row r="5038" customFormat="1" ht="16" customHeight="1" x14ac:dyDescent="0.2"/>
    <row r="5039" customFormat="1" ht="16" customHeight="1" x14ac:dyDescent="0.2"/>
    <row r="5040" customFormat="1" ht="16" customHeight="1" x14ac:dyDescent="0.2"/>
    <row r="5041" customFormat="1" ht="16" customHeight="1" x14ac:dyDescent="0.2"/>
    <row r="5042" customFormat="1" ht="16" customHeight="1" x14ac:dyDescent="0.2"/>
    <row r="5043" customFormat="1" ht="16" customHeight="1" x14ac:dyDescent="0.2"/>
    <row r="5044" customFormat="1" ht="16" customHeight="1" x14ac:dyDescent="0.2"/>
    <row r="5045" customFormat="1" ht="16" customHeight="1" x14ac:dyDescent="0.2"/>
    <row r="5046" customFormat="1" ht="16" customHeight="1" x14ac:dyDescent="0.2"/>
    <row r="5047" customFormat="1" ht="16" customHeight="1" x14ac:dyDescent="0.2"/>
    <row r="5048" customFormat="1" ht="16" customHeight="1" x14ac:dyDescent="0.2"/>
    <row r="5049" customFormat="1" ht="16" customHeight="1" x14ac:dyDescent="0.2"/>
    <row r="5050" customFormat="1" ht="16" customHeight="1" x14ac:dyDescent="0.2"/>
    <row r="5051" customFormat="1" ht="16" customHeight="1" x14ac:dyDescent="0.2"/>
    <row r="5052" customFormat="1" ht="16" customHeight="1" x14ac:dyDescent="0.2"/>
    <row r="5053" customFormat="1" ht="16" customHeight="1" x14ac:dyDescent="0.2"/>
    <row r="5054" customFormat="1" ht="16" customHeight="1" x14ac:dyDescent="0.2"/>
    <row r="5055" customFormat="1" ht="16" customHeight="1" x14ac:dyDescent="0.2"/>
    <row r="5056" customFormat="1" ht="16" customHeight="1" x14ac:dyDescent="0.2"/>
    <row r="5057" customFormat="1" ht="16" customHeight="1" x14ac:dyDescent="0.2"/>
    <row r="5058" customFormat="1" ht="16" customHeight="1" x14ac:dyDescent="0.2"/>
    <row r="5059" customFormat="1" ht="16" customHeight="1" x14ac:dyDescent="0.2"/>
    <row r="5060" customFormat="1" ht="16" customHeight="1" x14ac:dyDescent="0.2"/>
    <row r="5061" customFormat="1" ht="16" customHeight="1" x14ac:dyDescent="0.2"/>
    <row r="5062" customFormat="1" ht="16" customHeight="1" x14ac:dyDescent="0.2"/>
    <row r="5063" customFormat="1" ht="16" customHeight="1" x14ac:dyDescent="0.2"/>
    <row r="5064" customFormat="1" ht="16" customHeight="1" x14ac:dyDescent="0.2"/>
    <row r="5065" customFormat="1" ht="16" customHeight="1" x14ac:dyDescent="0.2"/>
    <row r="5066" customFormat="1" ht="16" customHeight="1" x14ac:dyDescent="0.2"/>
    <row r="5067" customFormat="1" ht="16" customHeight="1" x14ac:dyDescent="0.2"/>
    <row r="5068" customFormat="1" ht="16" customHeight="1" x14ac:dyDescent="0.2"/>
    <row r="5069" customFormat="1" ht="16" customHeight="1" x14ac:dyDescent="0.2"/>
    <row r="5070" customFormat="1" ht="16" customHeight="1" x14ac:dyDescent="0.2"/>
    <row r="5071" customFormat="1" ht="16" customHeight="1" x14ac:dyDescent="0.2"/>
    <row r="5072" customFormat="1" ht="16" customHeight="1" x14ac:dyDescent="0.2"/>
    <row r="5073" customFormat="1" ht="16" customHeight="1" x14ac:dyDescent="0.2"/>
    <row r="5074" customFormat="1" ht="16" customHeight="1" x14ac:dyDescent="0.2"/>
    <row r="5075" customFormat="1" ht="16" customHeight="1" x14ac:dyDescent="0.2"/>
    <row r="5076" customFormat="1" ht="16" customHeight="1" x14ac:dyDescent="0.2"/>
    <row r="5077" customFormat="1" ht="16" customHeight="1" x14ac:dyDescent="0.2"/>
    <row r="5078" customFormat="1" ht="16" customHeight="1" x14ac:dyDescent="0.2"/>
    <row r="5079" customFormat="1" ht="16" customHeight="1" x14ac:dyDescent="0.2"/>
    <row r="5080" customFormat="1" ht="16" customHeight="1" x14ac:dyDescent="0.2"/>
    <row r="5081" customFormat="1" ht="16" customHeight="1" x14ac:dyDescent="0.2"/>
    <row r="5082" customFormat="1" ht="16" customHeight="1" x14ac:dyDescent="0.2"/>
    <row r="5083" customFormat="1" ht="16" customHeight="1" x14ac:dyDescent="0.2"/>
    <row r="5084" customFormat="1" ht="16" customHeight="1" x14ac:dyDescent="0.2"/>
    <row r="5085" customFormat="1" ht="16" customHeight="1" x14ac:dyDescent="0.2"/>
    <row r="5086" customFormat="1" ht="16" customHeight="1" x14ac:dyDescent="0.2"/>
    <row r="5087" customFormat="1" ht="16" customHeight="1" x14ac:dyDescent="0.2"/>
    <row r="5088" customFormat="1" ht="16" customHeight="1" x14ac:dyDescent="0.2"/>
    <row r="5089" customFormat="1" ht="16" customHeight="1" x14ac:dyDescent="0.2"/>
    <row r="5090" customFormat="1" ht="16" customHeight="1" x14ac:dyDescent="0.2"/>
    <row r="5091" customFormat="1" ht="16" customHeight="1" x14ac:dyDescent="0.2"/>
    <row r="5092" customFormat="1" ht="16" customHeight="1" x14ac:dyDescent="0.2"/>
    <row r="5093" customFormat="1" ht="16" customHeight="1" x14ac:dyDescent="0.2"/>
    <row r="5094" customFormat="1" ht="16" customHeight="1" x14ac:dyDescent="0.2"/>
    <row r="5095" customFormat="1" ht="16" customHeight="1" x14ac:dyDescent="0.2"/>
    <row r="5096" customFormat="1" ht="16" customHeight="1" x14ac:dyDescent="0.2"/>
    <row r="5097" customFormat="1" ht="16" customHeight="1" x14ac:dyDescent="0.2"/>
    <row r="5098" customFormat="1" ht="16" customHeight="1" x14ac:dyDescent="0.2"/>
    <row r="5099" customFormat="1" ht="16" customHeight="1" x14ac:dyDescent="0.2"/>
    <row r="5100" customFormat="1" ht="16" customHeight="1" x14ac:dyDescent="0.2"/>
    <row r="5101" customFormat="1" ht="16" customHeight="1" x14ac:dyDescent="0.2"/>
    <row r="5102" customFormat="1" ht="16" customHeight="1" x14ac:dyDescent="0.2"/>
    <row r="5103" customFormat="1" ht="16" customHeight="1" x14ac:dyDescent="0.2"/>
    <row r="5104" customFormat="1" ht="16" customHeight="1" x14ac:dyDescent="0.2"/>
    <row r="5105" customFormat="1" ht="16" customHeight="1" x14ac:dyDescent="0.2"/>
    <row r="5106" customFormat="1" ht="16" customHeight="1" x14ac:dyDescent="0.2"/>
    <row r="5107" customFormat="1" ht="16" customHeight="1" x14ac:dyDescent="0.2"/>
    <row r="5108" customFormat="1" ht="16" customHeight="1" x14ac:dyDescent="0.2"/>
    <row r="5109" customFormat="1" ht="16" customHeight="1" x14ac:dyDescent="0.2"/>
    <row r="5110" customFormat="1" ht="16" customHeight="1" x14ac:dyDescent="0.2"/>
    <row r="5111" customFormat="1" ht="16" customHeight="1" x14ac:dyDescent="0.2"/>
    <row r="5112" customFormat="1" ht="16" customHeight="1" x14ac:dyDescent="0.2"/>
    <row r="5113" customFormat="1" ht="16" customHeight="1" x14ac:dyDescent="0.2"/>
    <row r="5114" customFormat="1" ht="16" customHeight="1" x14ac:dyDescent="0.2"/>
    <row r="5115" customFormat="1" ht="16" customHeight="1" x14ac:dyDescent="0.2"/>
    <row r="5116" customFormat="1" ht="16" customHeight="1" x14ac:dyDescent="0.2"/>
    <row r="5117" customFormat="1" ht="16" customHeight="1" x14ac:dyDescent="0.2"/>
    <row r="5118" customFormat="1" ht="16" customHeight="1" x14ac:dyDescent="0.2"/>
    <row r="5119" customFormat="1" ht="16" customHeight="1" x14ac:dyDescent="0.2"/>
    <row r="5120" customFormat="1" ht="16" customHeight="1" x14ac:dyDescent="0.2"/>
    <row r="5121" customFormat="1" ht="16" customHeight="1" x14ac:dyDescent="0.2"/>
    <row r="5122" customFormat="1" ht="16" customHeight="1" x14ac:dyDescent="0.2"/>
    <row r="5123" customFormat="1" ht="16" customHeight="1" x14ac:dyDescent="0.2"/>
    <row r="5124" customFormat="1" ht="16" customHeight="1" x14ac:dyDescent="0.2"/>
    <row r="5125" customFormat="1" ht="16" customHeight="1" x14ac:dyDescent="0.2"/>
    <row r="5126" customFormat="1" ht="16" customHeight="1" x14ac:dyDescent="0.2"/>
    <row r="5127" customFormat="1" ht="16" customHeight="1" x14ac:dyDescent="0.2"/>
    <row r="5128" customFormat="1" ht="16" customHeight="1" x14ac:dyDescent="0.2"/>
    <row r="5129" customFormat="1" ht="16" customHeight="1" x14ac:dyDescent="0.2"/>
    <row r="5130" customFormat="1" ht="16" customHeight="1" x14ac:dyDescent="0.2"/>
    <row r="5131" customFormat="1" ht="16" customHeight="1" x14ac:dyDescent="0.2"/>
    <row r="5132" customFormat="1" ht="16" customHeight="1" x14ac:dyDescent="0.2"/>
    <row r="5133" customFormat="1" ht="16" customHeight="1" x14ac:dyDescent="0.2"/>
    <row r="5134" customFormat="1" ht="16" customHeight="1" x14ac:dyDescent="0.2"/>
    <row r="5135" customFormat="1" ht="16" customHeight="1" x14ac:dyDescent="0.2"/>
    <row r="5136" customFormat="1" ht="16" customHeight="1" x14ac:dyDescent="0.2"/>
    <row r="5137" customFormat="1" ht="16" customHeight="1" x14ac:dyDescent="0.2"/>
    <row r="5138" customFormat="1" ht="16" customHeight="1" x14ac:dyDescent="0.2"/>
    <row r="5139" customFormat="1" ht="16" customHeight="1" x14ac:dyDescent="0.2"/>
    <row r="5140" customFormat="1" ht="16" customHeight="1" x14ac:dyDescent="0.2"/>
    <row r="5141" customFormat="1" ht="16" customHeight="1" x14ac:dyDescent="0.2"/>
    <row r="5142" customFormat="1" ht="16" customHeight="1" x14ac:dyDescent="0.2"/>
    <row r="5143" customFormat="1" ht="16" customHeight="1" x14ac:dyDescent="0.2"/>
    <row r="5144" customFormat="1" ht="16" customHeight="1" x14ac:dyDescent="0.2"/>
    <row r="5145" customFormat="1" ht="16" customHeight="1" x14ac:dyDescent="0.2"/>
    <row r="5146" customFormat="1" ht="16" customHeight="1" x14ac:dyDescent="0.2"/>
    <row r="5147" customFormat="1" ht="16" customHeight="1" x14ac:dyDescent="0.2"/>
    <row r="5148" customFormat="1" ht="16" customHeight="1" x14ac:dyDescent="0.2"/>
    <row r="5149" customFormat="1" ht="16" customHeight="1" x14ac:dyDescent="0.2"/>
    <row r="5150" customFormat="1" ht="16" customHeight="1" x14ac:dyDescent="0.2"/>
    <row r="5151" customFormat="1" ht="16" customHeight="1" x14ac:dyDescent="0.2"/>
    <row r="5152" customFormat="1" ht="16" customHeight="1" x14ac:dyDescent="0.2"/>
    <row r="5153" customFormat="1" ht="16" customHeight="1" x14ac:dyDescent="0.2"/>
    <row r="5154" customFormat="1" ht="16" customHeight="1" x14ac:dyDescent="0.2"/>
    <row r="5155" customFormat="1" ht="16" customHeight="1" x14ac:dyDescent="0.2"/>
    <row r="5156" customFormat="1" ht="16" customHeight="1" x14ac:dyDescent="0.2"/>
    <row r="5157" customFormat="1" ht="16" customHeight="1" x14ac:dyDescent="0.2"/>
    <row r="5158" customFormat="1" ht="16" customHeight="1" x14ac:dyDescent="0.2"/>
    <row r="5159" customFormat="1" ht="16" customHeight="1" x14ac:dyDescent="0.2"/>
    <row r="5160" customFormat="1" ht="16" customHeight="1" x14ac:dyDescent="0.2"/>
    <row r="5161" customFormat="1" ht="16" customHeight="1" x14ac:dyDescent="0.2"/>
    <row r="5162" customFormat="1" ht="16" customHeight="1" x14ac:dyDescent="0.2"/>
    <row r="5163" customFormat="1" ht="16" customHeight="1" x14ac:dyDescent="0.2"/>
    <row r="5164" customFormat="1" ht="16" customHeight="1" x14ac:dyDescent="0.2"/>
    <row r="5165" customFormat="1" ht="16" customHeight="1" x14ac:dyDescent="0.2"/>
    <row r="5166" customFormat="1" ht="16" customHeight="1" x14ac:dyDescent="0.2"/>
    <row r="5167" customFormat="1" ht="16" customHeight="1" x14ac:dyDescent="0.2"/>
    <row r="5168" customFormat="1" ht="16" customHeight="1" x14ac:dyDescent="0.2"/>
    <row r="5169" customFormat="1" ht="16" customHeight="1" x14ac:dyDescent="0.2"/>
    <row r="5170" customFormat="1" ht="16" customHeight="1" x14ac:dyDescent="0.2"/>
    <row r="5171" customFormat="1" ht="16" customHeight="1" x14ac:dyDescent="0.2"/>
    <row r="5172" customFormat="1" ht="16" customHeight="1" x14ac:dyDescent="0.2"/>
    <row r="5173" customFormat="1" ht="16" customHeight="1" x14ac:dyDescent="0.2"/>
    <row r="5174" customFormat="1" ht="16" customHeight="1" x14ac:dyDescent="0.2"/>
    <row r="5175" customFormat="1" ht="16" customHeight="1" x14ac:dyDescent="0.2"/>
    <row r="5176" customFormat="1" ht="16" customHeight="1" x14ac:dyDescent="0.2"/>
    <row r="5177" customFormat="1" ht="16" customHeight="1" x14ac:dyDescent="0.2"/>
    <row r="5178" customFormat="1" ht="16" customHeight="1" x14ac:dyDescent="0.2"/>
    <row r="5179" customFormat="1" ht="16" customHeight="1" x14ac:dyDescent="0.2"/>
    <row r="5180" customFormat="1" ht="16" customHeight="1" x14ac:dyDescent="0.2"/>
    <row r="5181" customFormat="1" ht="16" customHeight="1" x14ac:dyDescent="0.2"/>
    <row r="5182" customFormat="1" ht="16" customHeight="1" x14ac:dyDescent="0.2"/>
    <row r="5183" customFormat="1" ht="16" customHeight="1" x14ac:dyDescent="0.2"/>
    <row r="5184" customFormat="1" ht="16" customHeight="1" x14ac:dyDescent="0.2"/>
    <row r="5185" customFormat="1" ht="16" customHeight="1" x14ac:dyDescent="0.2"/>
    <row r="5186" customFormat="1" ht="16" customHeight="1" x14ac:dyDescent="0.2"/>
    <row r="5187" customFormat="1" ht="16" customHeight="1" x14ac:dyDescent="0.2"/>
    <row r="5188" customFormat="1" ht="16" customHeight="1" x14ac:dyDescent="0.2"/>
    <row r="5189" customFormat="1" ht="16" customHeight="1" x14ac:dyDescent="0.2"/>
    <row r="5190" customFormat="1" ht="16" customHeight="1" x14ac:dyDescent="0.2"/>
    <row r="5191" customFormat="1" ht="16" customHeight="1" x14ac:dyDescent="0.2"/>
    <row r="5192" customFormat="1" ht="16" customHeight="1" x14ac:dyDescent="0.2"/>
    <row r="5193" customFormat="1" ht="16" customHeight="1" x14ac:dyDescent="0.2"/>
    <row r="5194" customFormat="1" ht="16" customHeight="1" x14ac:dyDescent="0.2"/>
    <row r="5195" customFormat="1" ht="16" customHeight="1" x14ac:dyDescent="0.2"/>
    <row r="5196" customFormat="1" ht="16" customHeight="1" x14ac:dyDescent="0.2"/>
    <row r="5197" customFormat="1" ht="16" customHeight="1" x14ac:dyDescent="0.2"/>
    <row r="5198" customFormat="1" ht="16" customHeight="1" x14ac:dyDescent="0.2"/>
    <row r="5199" customFormat="1" ht="16" customHeight="1" x14ac:dyDescent="0.2"/>
    <row r="5200" customFormat="1" ht="16" customHeight="1" x14ac:dyDescent="0.2"/>
    <row r="5201" customFormat="1" ht="16" customHeight="1" x14ac:dyDescent="0.2"/>
    <row r="5202" customFormat="1" ht="16" customHeight="1" x14ac:dyDescent="0.2"/>
    <row r="5203" customFormat="1" ht="16" customHeight="1" x14ac:dyDescent="0.2"/>
    <row r="5204" customFormat="1" ht="16" customHeight="1" x14ac:dyDescent="0.2"/>
    <row r="5205" customFormat="1" ht="16" customHeight="1" x14ac:dyDescent="0.2"/>
    <row r="5206" customFormat="1" ht="16" customHeight="1" x14ac:dyDescent="0.2"/>
    <row r="5207" customFormat="1" ht="16" customHeight="1" x14ac:dyDescent="0.2"/>
    <row r="5208" customFormat="1" ht="16" customHeight="1" x14ac:dyDescent="0.2"/>
    <row r="5209" customFormat="1" ht="16" customHeight="1" x14ac:dyDescent="0.2"/>
    <row r="5210" customFormat="1" ht="16" customHeight="1" x14ac:dyDescent="0.2"/>
    <row r="5211" customFormat="1" ht="16" customHeight="1" x14ac:dyDescent="0.2"/>
    <row r="5212" customFormat="1" ht="16" customHeight="1" x14ac:dyDescent="0.2"/>
    <row r="5213" customFormat="1" ht="16" customHeight="1" x14ac:dyDescent="0.2"/>
    <row r="5214" customFormat="1" ht="16" customHeight="1" x14ac:dyDescent="0.2"/>
    <row r="5215" customFormat="1" ht="16" customHeight="1" x14ac:dyDescent="0.2"/>
    <row r="5216" customFormat="1" ht="16" customHeight="1" x14ac:dyDescent="0.2"/>
    <row r="5217" customFormat="1" ht="16" customHeight="1" x14ac:dyDescent="0.2"/>
    <row r="5218" customFormat="1" ht="16" customHeight="1" x14ac:dyDescent="0.2"/>
    <row r="5219" customFormat="1" ht="16" customHeight="1" x14ac:dyDescent="0.2"/>
    <row r="5220" customFormat="1" ht="16" customHeight="1" x14ac:dyDescent="0.2"/>
    <row r="5221" customFormat="1" ht="16" customHeight="1" x14ac:dyDescent="0.2"/>
    <row r="5222" customFormat="1" ht="16" customHeight="1" x14ac:dyDescent="0.2"/>
    <row r="5223" customFormat="1" ht="16" customHeight="1" x14ac:dyDescent="0.2"/>
    <row r="5224" customFormat="1" ht="16" customHeight="1" x14ac:dyDescent="0.2"/>
    <row r="5225" customFormat="1" ht="16" customHeight="1" x14ac:dyDescent="0.2"/>
    <row r="5226" customFormat="1" ht="16" customHeight="1" x14ac:dyDescent="0.2"/>
    <row r="5227" customFormat="1" ht="16" customHeight="1" x14ac:dyDescent="0.2"/>
    <row r="5228" customFormat="1" ht="16" customHeight="1" x14ac:dyDescent="0.2"/>
    <row r="5229" customFormat="1" ht="16" customHeight="1" x14ac:dyDescent="0.2"/>
    <row r="5230" customFormat="1" ht="16" customHeight="1" x14ac:dyDescent="0.2"/>
    <row r="5231" customFormat="1" ht="16" customHeight="1" x14ac:dyDescent="0.2"/>
    <row r="5232" customFormat="1" ht="16" customHeight="1" x14ac:dyDescent="0.2"/>
    <row r="5233" customFormat="1" ht="16" customHeight="1" x14ac:dyDescent="0.2"/>
    <row r="5234" customFormat="1" ht="16" customHeight="1" x14ac:dyDescent="0.2"/>
    <row r="5235" customFormat="1" ht="16" customHeight="1" x14ac:dyDescent="0.2"/>
    <row r="5236" customFormat="1" ht="16" customHeight="1" x14ac:dyDescent="0.2"/>
    <row r="5237" customFormat="1" ht="16" customHeight="1" x14ac:dyDescent="0.2"/>
    <row r="5238" customFormat="1" ht="16" customHeight="1" x14ac:dyDescent="0.2"/>
    <row r="5239" customFormat="1" ht="16" customHeight="1" x14ac:dyDescent="0.2"/>
    <row r="5240" customFormat="1" ht="16" customHeight="1" x14ac:dyDescent="0.2"/>
    <row r="5241" customFormat="1" ht="16" customHeight="1" x14ac:dyDescent="0.2"/>
    <row r="5242" customFormat="1" ht="16" customHeight="1" x14ac:dyDescent="0.2"/>
    <row r="5243" customFormat="1" ht="16" customHeight="1" x14ac:dyDescent="0.2"/>
    <row r="5244" customFormat="1" ht="16" customHeight="1" x14ac:dyDescent="0.2"/>
    <row r="5245" customFormat="1" ht="16" customHeight="1" x14ac:dyDescent="0.2"/>
    <row r="5246" customFormat="1" ht="16" customHeight="1" x14ac:dyDescent="0.2"/>
    <row r="5247" customFormat="1" ht="16" customHeight="1" x14ac:dyDescent="0.2"/>
    <row r="5248" customFormat="1" ht="16" customHeight="1" x14ac:dyDescent="0.2"/>
    <row r="5249" customFormat="1" ht="16" customHeight="1" x14ac:dyDescent="0.2"/>
    <row r="5250" customFormat="1" ht="16" customHeight="1" x14ac:dyDescent="0.2"/>
    <row r="5251" customFormat="1" ht="16" customHeight="1" x14ac:dyDescent="0.2"/>
    <row r="5252" customFormat="1" ht="16" customHeight="1" x14ac:dyDescent="0.2"/>
    <row r="5253" customFormat="1" ht="16" customHeight="1" x14ac:dyDescent="0.2"/>
    <row r="5254" customFormat="1" ht="16" customHeight="1" x14ac:dyDescent="0.2"/>
    <row r="5255" customFormat="1" ht="16" customHeight="1" x14ac:dyDescent="0.2"/>
    <row r="5256" customFormat="1" ht="16" customHeight="1" x14ac:dyDescent="0.2"/>
    <row r="5257" customFormat="1" ht="16" customHeight="1" x14ac:dyDescent="0.2"/>
    <row r="5258" customFormat="1" ht="16" customHeight="1" x14ac:dyDescent="0.2"/>
    <row r="5259" customFormat="1" ht="16" customHeight="1" x14ac:dyDescent="0.2"/>
    <row r="5260" customFormat="1" ht="16" customHeight="1" x14ac:dyDescent="0.2"/>
    <row r="5261" customFormat="1" ht="16" customHeight="1" x14ac:dyDescent="0.2"/>
    <row r="5262" customFormat="1" ht="16" customHeight="1" x14ac:dyDescent="0.2"/>
    <row r="5263" customFormat="1" ht="16" customHeight="1" x14ac:dyDescent="0.2"/>
    <row r="5264" customFormat="1" ht="16" customHeight="1" x14ac:dyDescent="0.2"/>
    <row r="5265" customFormat="1" ht="16" customHeight="1" x14ac:dyDescent="0.2"/>
    <row r="5266" customFormat="1" ht="16" customHeight="1" x14ac:dyDescent="0.2"/>
    <row r="5267" customFormat="1" ht="16" customHeight="1" x14ac:dyDescent="0.2"/>
    <row r="5268" customFormat="1" ht="16" customHeight="1" x14ac:dyDescent="0.2"/>
    <row r="5269" customFormat="1" ht="16" customHeight="1" x14ac:dyDescent="0.2"/>
    <row r="5270" customFormat="1" ht="16" customHeight="1" x14ac:dyDescent="0.2"/>
    <row r="5271" customFormat="1" ht="16" customHeight="1" x14ac:dyDescent="0.2"/>
    <row r="5272" customFormat="1" ht="16" customHeight="1" x14ac:dyDescent="0.2"/>
    <row r="5273" customFormat="1" ht="16" customHeight="1" x14ac:dyDescent="0.2"/>
    <row r="5274" customFormat="1" ht="16" customHeight="1" x14ac:dyDescent="0.2"/>
    <row r="5275" customFormat="1" ht="16" customHeight="1" x14ac:dyDescent="0.2"/>
    <row r="5276" customFormat="1" ht="16" customHeight="1" x14ac:dyDescent="0.2"/>
    <row r="5277" customFormat="1" ht="16" customHeight="1" x14ac:dyDescent="0.2"/>
    <row r="5278" customFormat="1" ht="16" customHeight="1" x14ac:dyDescent="0.2"/>
    <row r="5279" customFormat="1" ht="16" customHeight="1" x14ac:dyDescent="0.2"/>
    <row r="5280" customFormat="1" ht="16" customHeight="1" x14ac:dyDescent="0.2"/>
    <row r="5281" customFormat="1" ht="16" customHeight="1" x14ac:dyDescent="0.2"/>
    <row r="5282" customFormat="1" ht="16" customHeight="1" x14ac:dyDescent="0.2"/>
    <row r="5283" customFormat="1" ht="16" customHeight="1" x14ac:dyDescent="0.2"/>
    <row r="5284" customFormat="1" ht="16" customHeight="1" x14ac:dyDescent="0.2"/>
    <row r="5285" customFormat="1" ht="16" customHeight="1" x14ac:dyDescent="0.2"/>
    <row r="5286" customFormat="1" ht="16" customHeight="1" x14ac:dyDescent="0.2"/>
    <row r="5287" customFormat="1" ht="16" customHeight="1" x14ac:dyDescent="0.2"/>
    <row r="5288" customFormat="1" ht="16" customHeight="1" x14ac:dyDescent="0.2"/>
    <row r="5289" customFormat="1" ht="16" customHeight="1" x14ac:dyDescent="0.2"/>
    <row r="5290" customFormat="1" ht="16" customHeight="1" x14ac:dyDescent="0.2"/>
    <row r="5291" customFormat="1" ht="16" customHeight="1" x14ac:dyDescent="0.2"/>
    <row r="5292" customFormat="1" ht="16" customHeight="1" x14ac:dyDescent="0.2"/>
    <row r="5293" customFormat="1" ht="16" customHeight="1" x14ac:dyDescent="0.2"/>
    <row r="5294" customFormat="1" ht="16" customHeight="1" x14ac:dyDescent="0.2"/>
    <row r="5295" customFormat="1" ht="16" customHeight="1" x14ac:dyDescent="0.2"/>
    <row r="5296" customFormat="1" ht="16" customHeight="1" x14ac:dyDescent="0.2"/>
    <row r="5297" customFormat="1" ht="16" customHeight="1" x14ac:dyDescent="0.2"/>
    <row r="5298" customFormat="1" ht="16" customHeight="1" x14ac:dyDescent="0.2"/>
    <row r="5299" customFormat="1" ht="16" customHeight="1" x14ac:dyDescent="0.2"/>
    <row r="5300" customFormat="1" ht="16" customHeight="1" x14ac:dyDescent="0.2"/>
    <row r="5301" customFormat="1" ht="16" customHeight="1" x14ac:dyDescent="0.2"/>
    <row r="5302" customFormat="1" ht="16" customHeight="1" x14ac:dyDescent="0.2"/>
    <row r="5303" customFormat="1" ht="16" customHeight="1" x14ac:dyDescent="0.2"/>
    <row r="5304" customFormat="1" ht="16" customHeight="1" x14ac:dyDescent="0.2"/>
    <row r="5305" customFormat="1" ht="16" customHeight="1" x14ac:dyDescent="0.2"/>
    <row r="5306" customFormat="1" ht="16" customHeight="1" x14ac:dyDescent="0.2"/>
    <row r="5307" customFormat="1" ht="16" customHeight="1" x14ac:dyDescent="0.2"/>
    <row r="5308" customFormat="1" ht="16" customHeight="1" x14ac:dyDescent="0.2"/>
    <row r="5309" customFormat="1" ht="16" customHeight="1" x14ac:dyDescent="0.2"/>
    <row r="5310" customFormat="1" ht="16" customHeight="1" x14ac:dyDescent="0.2"/>
    <row r="5311" customFormat="1" ht="16" customHeight="1" x14ac:dyDescent="0.2"/>
    <row r="5312" customFormat="1" ht="16" customHeight="1" x14ac:dyDescent="0.2"/>
    <row r="5313" customFormat="1" ht="16" customHeight="1" x14ac:dyDescent="0.2"/>
    <row r="5314" customFormat="1" ht="16" customHeight="1" x14ac:dyDescent="0.2"/>
    <row r="5315" customFormat="1" ht="16" customHeight="1" x14ac:dyDescent="0.2"/>
    <row r="5316" customFormat="1" ht="16" customHeight="1" x14ac:dyDescent="0.2"/>
    <row r="5317" customFormat="1" ht="16" customHeight="1" x14ac:dyDescent="0.2"/>
    <row r="5318" customFormat="1" ht="16" customHeight="1" x14ac:dyDescent="0.2"/>
    <row r="5319" customFormat="1" ht="16" customHeight="1" x14ac:dyDescent="0.2"/>
    <row r="5320" customFormat="1" ht="16" customHeight="1" x14ac:dyDescent="0.2"/>
    <row r="5321" customFormat="1" ht="16" customHeight="1" x14ac:dyDescent="0.2"/>
    <row r="5322" customFormat="1" ht="16" customHeight="1" x14ac:dyDescent="0.2"/>
    <row r="5323" customFormat="1" ht="16" customHeight="1" x14ac:dyDescent="0.2"/>
    <row r="5324" customFormat="1" ht="16" customHeight="1" x14ac:dyDescent="0.2"/>
    <row r="5325" customFormat="1" ht="16" customHeight="1" x14ac:dyDescent="0.2"/>
    <row r="5326" customFormat="1" ht="16" customHeight="1" x14ac:dyDescent="0.2"/>
    <row r="5327" customFormat="1" ht="16" customHeight="1" x14ac:dyDescent="0.2"/>
    <row r="5328" customFormat="1" ht="16" customHeight="1" x14ac:dyDescent="0.2"/>
    <row r="5329" customFormat="1" ht="16" customHeight="1" x14ac:dyDescent="0.2"/>
    <row r="5330" customFormat="1" ht="16" customHeight="1" x14ac:dyDescent="0.2"/>
    <row r="5331" customFormat="1" ht="16" customHeight="1" x14ac:dyDescent="0.2"/>
    <row r="5332" customFormat="1" ht="16" customHeight="1" x14ac:dyDescent="0.2"/>
    <row r="5333" customFormat="1" ht="16" customHeight="1" x14ac:dyDescent="0.2"/>
    <row r="5334" customFormat="1" ht="16" customHeight="1" x14ac:dyDescent="0.2"/>
    <row r="5335" customFormat="1" ht="16" customHeight="1" x14ac:dyDescent="0.2"/>
    <row r="5336" customFormat="1" ht="16" customHeight="1" x14ac:dyDescent="0.2"/>
    <row r="5337" customFormat="1" ht="16" customHeight="1" x14ac:dyDescent="0.2"/>
    <row r="5338" customFormat="1" ht="16" customHeight="1" x14ac:dyDescent="0.2"/>
    <row r="5339" customFormat="1" ht="16" customHeight="1" x14ac:dyDescent="0.2"/>
    <row r="5340" customFormat="1" ht="16" customHeight="1" x14ac:dyDescent="0.2"/>
    <row r="5341" customFormat="1" ht="16" customHeight="1" x14ac:dyDescent="0.2"/>
    <row r="5342" customFormat="1" ht="16" customHeight="1" x14ac:dyDescent="0.2"/>
    <row r="5343" customFormat="1" ht="16" customHeight="1" x14ac:dyDescent="0.2"/>
    <row r="5344" customFormat="1" ht="16" customHeight="1" x14ac:dyDescent="0.2"/>
    <row r="5345" customFormat="1" ht="16" customHeight="1" x14ac:dyDescent="0.2"/>
    <row r="5346" customFormat="1" ht="16" customHeight="1" x14ac:dyDescent="0.2"/>
    <row r="5347" customFormat="1" ht="16" customHeight="1" x14ac:dyDescent="0.2"/>
    <row r="5348" customFormat="1" ht="16" customHeight="1" x14ac:dyDescent="0.2"/>
    <row r="5349" customFormat="1" ht="16" customHeight="1" x14ac:dyDescent="0.2"/>
    <row r="5350" customFormat="1" ht="16" customHeight="1" x14ac:dyDescent="0.2"/>
    <row r="5351" customFormat="1" ht="16" customHeight="1" x14ac:dyDescent="0.2"/>
    <row r="5352" customFormat="1" ht="16" customHeight="1" x14ac:dyDescent="0.2"/>
    <row r="5353" customFormat="1" ht="16" customHeight="1" x14ac:dyDescent="0.2"/>
    <row r="5354" customFormat="1" ht="16" customHeight="1" x14ac:dyDescent="0.2"/>
    <row r="5355" customFormat="1" ht="16" customHeight="1" x14ac:dyDescent="0.2"/>
    <row r="5356" customFormat="1" ht="16" customHeight="1" x14ac:dyDescent="0.2"/>
    <row r="5357" customFormat="1" ht="16" customHeight="1" x14ac:dyDescent="0.2"/>
    <row r="5358" customFormat="1" ht="16" customHeight="1" x14ac:dyDescent="0.2"/>
    <row r="5359" customFormat="1" ht="16" customHeight="1" x14ac:dyDescent="0.2"/>
    <row r="5360" customFormat="1" ht="16" customHeight="1" x14ac:dyDescent="0.2"/>
    <row r="5361" customFormat="1" ht="16" customHeight="1" x14ac:dyDescent="0.2"/>
    <row r="5362" customFormat="1" ht="16" customHeight="1" x14ac:dyDescent="0.2"/>
    <row r="5363" customFormat="1" ht="16" customHeight="1" x14ac:dyDescent="0.2"/>
    <row r="5364" customFormat="1" ht="16" customHeight="1" x14ac:dyDescent="0.2"/>
    <row r="5365" customFormat="1" ht="16" customHeight="1" x14ac:dyDescent="0.2"/>
    <row r="5366" customFormat="1" ht="16" customHeight="1" x14ac:dyDescent="0.2"/>
    <row r="5367" customFormat="1" ht="16" customHeight="1" x14ac:dyDescent="0.2"/>
    <row r="5368" customFormat="1" ht="16" customHeight="1" x14ac:dyDescent="0.2"/>
    <row r="5369" customFormat="1" ht="16" customHeight="1" x14ac:dyDescent="0.2"/>
    <row r="5370" customFormat="1" ht="16" customHeight="1" x14ac:dyDescent="0.2"/>
    <row r="5371" customFormat="1" ht="16" customHeight="1" x14ac:dyDescent="0.2"/>
    <row r="5372" customFormat="1" ht="16" customHeight="1" x14ac:dyDescent="0.2"/>
    <row r="5373" customFormat="1" ht="16" customHeight="1" x14ac:dyDescent="0.2"/>
    <row r="5374" customFormat="1" ht="16" customHeight="1" x14ac:dyDescent="0.2"/>
    <row r="5375" customFormat="1" ht="16" customHeight="1" x14ac:dyDescent="0.2"/>
    <row r="5376" customFormat="1" ht="16" customHeight="1" x14ac:dyDescent="0.2"/>
    <row r="5377" customFormat="1" ht="16" customHeight="1" x14ac:dyDescent="0.2"/>
    <row r="5378" customFormat="1" ht="16" customHeight="1" x14ac:dyDescent="0.2"/>
    <row r="5379" customFormat="1" ht="16" customHeight="1" x14ac:dyDescent="0.2"/>
    <row r="5380" customFormat="1" ht="16" customHeight="1" x14ac:dyDescent="0.2"/>
    <row r="5381" customFormat="1" ht="16" customHeight="1" x14ac:dyDescent="0.2"/>
    <row r="5382" customFormat="1" ht="16" customHeight="1" x14ac:dyDescent="0.2"/>
    <row r="5383" customFormat="1" ht="16" customHeight="1" x14ac:dyDescent="0.2"/>
    <row r="5384" customFormat="1" ht="16" customHeight="1" x14ac:dyDescent="0.2"/>
    <row r="5385" customFormat="1" ht="16" customHeight="1" x14ac:dyDescent="0.2"/>
    <row r="5386" customFormat="1" ht="16" customHeight="1" x14ac:dyDescent="0.2"/>
    <row r="5387" customFormat="1" ht="16" customHeight="1" x14ac:dyDescent="0.2"/>
    <row r="5388" customFormat="1" ht="16" customHeight="1" x14ac:dyDescent="0.2"/>
    <row r="5389" customFormat="1" ht="16" customHeight="1" x14ac:dyDescent="0.2"/>
    <row r="5390" customFormat="1" ht="16" customHeight="1" x14ac:dyDescent="0.2"/>
    <row r="5391" customFormat="1" ht="16" customHeight="1" x14ac:dyDescent="0.2"/>
    <row r="5392" customFormat="1" ht="16" customHeight="1" x14ac:dyDescent="0.2"/>
    <row r="5393" customFormat="1" ht="16" customHeight="1" x14ac:dyDescent="0.2"/>
    <row r="5394" customFormat="1" ht="16" customHeight="1" x14ac:dyDescent="0.2"/>
    <row r="5395" customFormat="1" ht="16" customHeight="1" x14ac:dyDescent="0.2"/>
    <row r="5396" customFormat="1" ht="16" customHeight="1" x14ac:dyDescent="0.2"/>
    <row r="5397" customFormat="1" ht="16" customHeight="1" x14ac:dyDescent="0.2"/>
    <row r="5398" customFormat="1" ht="16" customHeight="1" x14ac:dyDescent="0.2"/>
    <row r="5399" customFormat="1" ht="16" customHeight="1" x14ac:dyDescent="0.2"/>
    <row r="5400" customFormat="1" ht="16" customHeight="1" x14ac:dyDescent="0.2"/>
    <row r="5401" customFormat="1" ht="16" customHeight="1" x14ac:dyDescent="0.2"/>
    <row r="5402" customFormat="1" ht="16" customHeight="1" x14ac:dyDescent="0.2"/>
    <row r="5403" customFormat="1" ht="16" customHeight="1" x14ac:dyDescent="0.2"/>
    <row r="5404" customFormat="1" ht="16" customHeight="1" x14ac:dyDescent="0.2"/>
    <row r="5405" customFormat="1" ht="16" customHeight="1" x14ac:dyDescent="0.2"/>
    <row r="5406" customFormat="1" ht="16" customHeight="1" x14ac:dyDescent="0.2"/>
    <row r="5407" customFormat="1" ht="16" customHeight="1" x14ac:dyDescent="0.2"/>
    <row r="5408" customFormat="1" ht="16" customHeight="1" x14ac:dyDescent="0.2"/>
    <row r="5409" customFormat="1" ht="16" customHeight="1" x14ac:dyDescent="0.2"/>
    <row r="5410" customFormat="1" ht="16" customHeight="1" x14ac:dyDescent="0.2"/>
    <row r="5411" customFormat="1" ht="16" customHeight="1" x14ac:dyDescent="0.2"/>
    <row r="5412" customFormat="1" ht="16" customHeight="1" x14ac:dyDescent="0.2"/>
    <row r="5413" customFormat="1" ht="16" customHeight="1" x14ac:dyDescent="0.2"/>
    <row r="5414" customFormat="1" ht="16" customHeight="1" x14ac:dyDescent="0.2"/>
    <row r="5415" customFormat="1" ht="16" customHeight="1" x14ac:dyDescent="0.2"/>
    <row r="5416" customFormat="1" ht="16" customHeight="1" x14ac:dyDescent="0.2"/>
    <row r="5417" customFormat="1" ht="16" customHeight="1" x14ac:dyDescent="0.2"/>
    <row r="5418" customFormat="1" ht="16" customHeight="1" x14ac:dyDescent="0.2"/>
    <row r="5419" customFormat="1" ht="16" customHeight="1" x14ac:dyDescent="0.2"/>
    <row r="5420" customFormat="1" ht="16" customHeight="1" x14ac:dyDescent="0.2"/>
    <row r="5421" customFormat="1" ht="16" customHeight="1" x14ac:dyDescent="0.2"/>
    <row r="5422" customFormat="1" ht="16" customHeight="1" x14ac:dyDescent="0.2"/>
    <row r="5423" customFormat="1" ht="16" customHeight="1" x14ac:dyDescent="0.2"/>
    <row r="5424" customFormat="1" ht="16" customHeight="1" x14ac:dyDescent="0.2"/>
    <row r="5425" customFormat="1" ht="16" customHeight="1" x14ac:dyDescent="0.2"/>
    <row r="5426" customFormat="1" ht="16" customHeight="1" x14ac:dyDescent="0.2"/>
    <row r="5427" customFormat="1" ht="16" customHeight="1" x14ac:dyDescent="0.2"/>
    <row r="5428" customFormat="1" ht="16" customHeight="1" x14ac:dyDescent="0.2"/>
    <row r="5429" customFormat="1" ht="16" customHeight="1" x14ac:dyDescent="0.2"/>
    <row r="5430" customFormat="1" ht="16" customHeight="1" x14ac:dyDescent="0.2"/>
    <row r="5431" customFormat="1" ht="16" customHeight="1" x14ac:dyDescent="0.2"/>
    <row r="5432" customFormat="1" ht="16" customHeight="1" x14ac:dyDescent="0.2"/>
    <row r="5433" customFormat="1" ht="16" customHeight="1" x14ac:dyDescent="0.2"/>
    <row r="5434" customFormat="1" ht="16" customHeight="1" x14ac:dyDescent="0.2"/>
    <row r="5435" customFormat="1" ht="16" customHeight="1" x14ac:dyDescent="0.2"/>
    <row r="5436" customFormat="1" ht="16" customHeight="1" x14ac:dyDescent="0.2"/>
    <row r="5437" customFormat="1" ht="16" customHeight="1" x14ac:dyDescent="0.2"/>
    <row r="5438" customFormat="1" ht="16" customHeight="1" x14ac:dyDescent="0.2"/>
    <row r="5439" customFormat="1" ht="16" customHeight="1" x14ac:dyDescent="0.2"/>
    <row r="5440" customFormat="1" ht="16" customHeight="1" x14ac:dyDescent="0.2"/>
    <row r="5441" customFormat="1" ht="16" customHeight="1" x14ac:dyDescent="0.2"/>
    <row r="5442" customFormat="1" ht="16" customHeight="1" x14ac:dyDescent="0.2"/>
    <row r="5443" customFormat="1" ht="16" customHeight="1" x14ac:dyDescent="0.2"/>
    <row r="5444" customFormat="1" ht="16" customHeight="1" x14ac:dyDescent="0.2"/>
    <row r="5445" customFormat="1" ht="16" customHeight="1" x14ac:dyDescent="0.2"/>
    <row r="5446" customFormat="1" ht="16" customHeight="1" x14ac:dyDescent="0.2"/>
    <row r="5447" customFormat="1" ht="16" customHeight="1" x14ac:dyDescent="0.2"/>
    <row r="5448" customFormat="1" ht="16" customHeight="1" x14ac:dyDescent="0.2"/>
    <row r="5449" customFormat="1" ht="16" customHeight="1" x14ac:dyDescent="0.2"/>
    <row r="5450" customFormat="1" ht="16" customHeight="1" x14ac:dyDescent="0.2"/>
    <row r="5451" customFormat="1" ht="16" customHeight="1" x14ac:dyDescent="0.2"/>
    <row r="5452" customFormat="1" ht="16" customHeight="1" x14ac:dyDescent="0.2"/>
    <row r="5453" customFormat="1" ht="16" customHeight="1" x14ac:dyDescent="0.2"/>
    <row r="5454" customFormat="1" ht="16" customHeight="1" x14ac:dyDescent="0.2"/>
    <row r="5455" customFormat="1" ht="16" customHeight="1" x14ac:dyDescent="0.2"/>
    <row r="5456" customFormat="1" ht="16" customHeight="1" x14ac:dyDescent="0.2"/>
    <row r="5457" customFormat="1" ht="16" customHeight="1" x14ac:dyDescent="0.2"/>
    <row r="5458" customFormat="1" ht="16" customHeight="1" x14ac:dyDescent="0.2"/>
    <row r="5459" customFormat="1" ht="16" customHeight="1" x14ac:dyDescent="0.2"/>
    <row r="5460" customFormat="1" ht="16" customHeight="1" x14ac:dyDescent="0.2"/>
    <row r="5461" customFormat="1" ht="16" customHeight="1" x14ac:dyDescent="0.2"/>
    <row r="5462" customFormat="1" ht="16" customHeight="1" x14ac:dyDescent="0.2"/>
    <row r="5463" customFormat="1" ht="16" customHeight="1" x14ac:dyDescent="0.2"/>
    <row r="5464" customFormat="1" ht="16" customHeight="1" x14ac:dyDescent="0.2"/>
    <row r="5465" customFormat="1" ht="16" customHeight="1" x14ac:dyDescent="0.2"/>
    <row r="5466" customFormat="1" ht="16" customHeight="1" x14ac:dyDescent="0.2"/>
    <row r="5467" customFormat="1" ht="16" customHeight="1" x14ac:dyDescent="0.2"/>
    <row r="5468" customFormat="1" ht="16" customHeight="1" x14ac:dyDescent="0.2"/>
    <row r="5469" customFormat="1" ht="16" customHeight="1" x14ac:dyDescent="0.2"/>
    <row r="5470" customFormat="1" ht="16" customHeight="1" x14ac:dyDescent="0.2"/>
    <row r="5471" customFormat="1" ht="16" customHeight="1" x14ac:dyDescent="0.2"/>
    <row r="5472" customFormat="1" ht="16" customHeight="1" x14ac:dyDescent="0.2"/>
    <row r="5473" customFormat="1" ht="16" customHeight="1" x14ac:dyDescent="0.2"/>
    <row r="5474" customFormat="1" ht="16" customHeight="1" x14ac:dyDescent="0.2"/>
    <row r="5475" customFormat="1" ht="16" customHeight="1" x14ac:dyDescent="0.2"/>
    <row r="5476" customFormat="1" ht="16" customHeight="1" x14ac:dyDescent="0.2"/>
    <row r="5477" customFormat="1" ht="16" customHeight="1" x14ac:dyDescent="0.2"/>
    <row r="5478" customFormat="1" ht="16" customHeight="1" x14ac:dyDescent="0.2"/>
    <row r="5479" customFormat="1" ht="16" customHeight="1" x14ac:dyDescent="0.2"/>
    <row r="5480" customFormat="1" ht="16" customHeight="1" x14ac:dyDescent="0.2"/>
    <row r="5481" customFormat="1" ht="16" customHeight="1" x14ac:dyDescent="0.2"/>
    <row r="5482" customFormat="1" ht="16" customHeight="1" x14ac:dyDescent="0.2"/>
    <row r="5483" customFormat="1" ht="16" customHeight="1" x14ac:dyDescent="0.2"/>
    <row r="5484" customFormat="1" ht="16" customHeight="1" x14ac:dyDescent="0.2"/>
    <row r="5485" customFormat="1" ht="16" customHeight="1" x14ac:dyDescent="0.2"/>
    <row r="5486" customFormat="1" ht="16" customHeight="1" x14ac:dyDescent="0.2"/>
    <row r="5487" customFormat="1" ht="16" customHeight="1" x14ac:dyDescent="0.2"/>
    <row r="5488" customFormat="1" ht="16" customHeight="1" x14ac:dyDescent="0.2"/>
    <row r="5489" customFormat="1" ht="16" customHeight="1" x14ac:dyDescent="0.2"/>
    <row r="5490" customFormat="1" ht="16" customHeight="1" x14ac:dyDescent="0.2"/>
    <row r="5491" customFormat="1" ht="16" customHeight="1" x14ac:dyDescent="0.2"/>
    <row r="5492" customFormat="1" ht="16" customHeight="1" x14ac:dyDescent="0.2"/>
    <row r="5493" customFormat="1" ht="16" customHeight="1" x14ac:dyDescent="0.2"/>
    <row r="5494" customFormat="1" ht="16" customHeight="1" x14ac:dyDescent="0.2"/>
    <row r="5495" customFormat="1" ht="16" customHeight="1" x14ac:dyDescent="0.2"/>
    <row r="5496" customFormat="1" ht="16" customHeight="1" x14ac:dyDescent="0.2"/>
    <row r="5497" customFormat="1" ht="16" customHeight="1" x14ac:dyDescent="0.2"/>
    <row r="5498" customFormat="1" ht="16" customHeight="1" x14ac:dyDescent="0.2"/>
    <row r="5499" customFormat="1" ht="16" customHeight="1" x14ac:dyDescent="0.2"/>
    <row r="5500" customFormat="1" ht="16" customHeight="1" x14ac:dyDescent="0.2"/>
    <row r="5501" customFormat="1" ht="16" customHeight="1" x14ac:dyDescent="0.2"/>
    <row r="5502" customFormat="1" ht="16" customHeight="1" x14ac:dyDescent="0.2"/>
    <row r="5503" customFormat="1" ht="16" customHeight="1" x14ac:dyDescent="0.2"/>
    <row r="5504" customFormat="1" ht="16" customHeight="1" x14ac:dyDescent="0.2"/>
    <row r="5505" customFormat="1" ht="16" customHeight="1" x14ac:dyDescent="0.2"/>
    <row r="5506" customFormat="1" ht="16" customHeight="1" x14ac:dyDescent="0.2"/>
    <row r="5507" customFormat="1" ht="16" customHeight="1" x14ac:dyDescent="0.2"/>
    <row r="5508" customFormat="1" ht="16" customHeight="1" x14ac:dyDescent="0.2"/>
    <row r="5509" customFormat="1" ht="16" customHeight="1" x14ac:dyDescent="0.2"/>
    <row r="5510" customFormat="1" ht="16" customHeight="1" x14ac:dyDescent="0.2"/>
    <row r="5511" customFormat="1" ht="16" customHeight="1" x14ac:dyDescent="0.2"/>
    <row r="5512" customFormat="1" ht="16" customHeight="1" x14ac:dyDescent="0.2"/>
    <row r="5513" customFormat="1" ht="16" customHeight="1" x14ac:dyDescent="0.2"/>
    <row r="5514" customFormat="1" ht="16" customHeight="1" x14ac:dyDescent="0.2"/>
    <row r="5515" customFormat="1" ht="16" customHeight="1" x14ac:dyDescent="0.2"/>
    <row r="5516" customFormat="1" ht="16" customHeight="1" x14ac:dyDescent="0.2"/>
    <row r="5517" customFormat="1" ht="16" customHeight="1" x14ac:dyDescent="0.2"/>
    <row r="5518" customFormat="1" ht="16" customHeight="1" x14ac:dyDescent="0.2"/>
    <row r="5519" customFormat="1" ht="16" customHeight="1" x14ac:dyDescent="0.2"/>
    <row r="5520" customFormat="1" ht="16" customHeight="1" x14ac:dyDescent="0.2"/>
    <row r="5521" customFormat="1" ht="16" customHeight="1" x14ac:dyDescent="0.2"/>
    <row r="5522" customFormat="1" ht="16" customHeight="1" x14ac:dyDescent="0.2"/>
    <row r="5523" customFormat="1" ht="16" customHeight="1" x14ac:dyDescent="0.2"/>
    <row r="5524" customFormat="1" ht="16" customHeight="1" x14ac:dyDescent="0.2"/>
    <row r="5525" customFormat="1" ht="16" customHeight="1" x14ac:dyDescent="0.2"/>
    <row r="5526" customFormat="1" ht="16" customHeight="1" x14ac:dyDescent="0.2"/>
    <row r="5527" customFormat="1" ht="16" customHeight="1" x14ac:dyDescent="0.2"/>
    <row r="5528" customFormat="1" ht="16" customHeight="1" x14ac:dyDescent="0.2"/>
    <row r="5529" customFormat="1" ht="16" customHeight="1" x14ac:dyDescent="0.2"/>
    <row r="5530" customFormat="1" ht="16" customHeight="1" x14ac:dyDescent="0.2"/>
    <row r="5531" customFormat="1" ht="16" customHeight="1" x14ac:dyDescent="0.2"/>
    <row r="5532" customFormat="1" ht="16" customHeight="1" x14ac:dyDescent="0.2"/>
    <row r="5533" customFormat="1" ht="16" customHeight="1" x14ac:dyDescent="0.2"/>
    <row r="5534" customFormat="1" ht="16" customHeight="1" x14ac:dyDescent="0.2"/>
    <row r="5535" customFormat="1" ht="16" customHeight="1" x14ac:dyDescent="0.2"/>
    <row r="5536" customFormat="1" ht="16" customHeight="1" x14ac:dyDescent="0.2"/>
    <row r="5537" customFormat="1" ht="16" customHeight="1" x14ac:dyDescent="0.2"/>
    <row r="5538" customFormat="1" ht="16" customHeight="1" x14ac:dyDescent="0.2"/>
    <row r="5539" customFormat="1" ht="16" customHeight="1" x14ac:dyDescent="0.2"/>
    <row r="5540" customFormat="1" ht="16" customHeight="1" x14ac:dyDescent="0.2"/>
    <row r="5541" customFormat="1" ht="16" customHeight="1" x14ac:dyDescent="0.2"/>
    <row r="5542" customFormat="1" ht="16" customHeight="1" x14ac:dyDescent="0.2"/>
    <row r="5543" customFormat="1" ht="16" customHeight="1" x14ac:dyDescent="0.2"/>
    <row r="5544" customFormat="1" ht="16" customHeight="1" x14ac:dyDescent="0.2"/>
    <row r="5545" customFormat="1" ht="16" customHeight="1" x14ac:dyDescent="0.2"/>
    <row r="5546" customFormat="1" ht="16" customHeight="1" x14ac:dyDescent="0.2"/>
    <row r="5547" customFormat="1" ht="16" customHeight="1" x14ac:dyDescent="0.2"/>
    <row r="5548" customFormat="1" ht="16" customHeight="1" x14ac:dyDescent="0.2"/>
    <row r="5549" customFormat="1" ht="16" customHeight="1" x14ac:dyDescent="0.2"/>
    <row r="5550" customFormat="1" ht="16" customHeight="1" x14ac:dyDescent="0.2"/>
    <row r="5551" customFormat="1" ht="16" customHeight="1" x14ac:dyDescent="0.2"/>
    <row r="5552" customFormat="1" ht="16" customHeight="1" x14ac:dyDescent="0.2"/>
    <row r="5553" customFormat="1" ht="16" customHeight="1" x14ac:dyDescent="0.2"/>
    <row r="5554" customFormat="1" ht="16" customHeight="1" x14ac:dyDescent="0.2"/>
    <row r="5555" customFormat="1" ht="16" customHeight="1" x14ac:dyDescent="0.2"/>
    <row r="5556" customFormat="1" ht="16" customHeight="1" x14ac:dyDescent="0.2"/>
    <row r="5557" customFormat="1" ht="16" customHeight="1" x14ac:dyDescent="0.2"/>
    <row r="5558" customFormat="1" ht="16" customHeight="1" x14ac:dyDescent="0.2"/>
    <row r="5559" customFormat="1" ht="16" customHeight="1" x14ac:dyDescent="0.2"/>
    <row r="5560" customFormat="1" ht="16" customHeight="1" x14ac:dyDescent="0.2"/>
    <row r="5561" customFormat="1" ht="16" customHeight="1" x14ac:dyDescent="0.2"/>
    <row r="5562" customFormat="1" ht="16" customHeight="1" x14ac:dyDescent="0.2"/>
    <row r="5563" customFormat="1" ht="16" customHeight="1" x14ac:dyDescent="0.2"/>
    <row r="5564" customFormat="1" ht="16" customHeight="1" x14ac:dyDescent="0.2"/>
    <row r="5565" customFormat="1" ht="16" customHeight="1" x14ac:dyDescent="0.2"/>
    <row r="5566" customFormat="1" ht="16" customHeight="1" x14ac:dyDescent="0.2"/>
    <row r="5567" customFormat="1" ht="16" customHeight="1" x14ac:dyDescent="0.2"/>
    <row r="5568" customFormat="1" ht="16" customHeight="1" x14ac:dyDescent="0.2"/>
    <row r="5569" customFormat="1" ht="16" customHeight="1" x14ac:dyDescent="0.2"/>
    <row r="5570" customFormat="1" ht="16" customHeight="1" x14ac:dyDescent="0.2"/>
    <row r="5571" customFormat="1" ht="16" customHeight="1" x14ac:dyDescent="0.2"/>
    <row r="5572" customFormat="1" ht="16" customHeight="1" x14ac:dyDescent="0.2"/>
    <row r="5573" customFormat="1" ht="16" customHeight="1" x14ac:dyDescent="0.2"/>
    <row r="5574" customFormat="1" ht="16" customHeight="1" x14ac:dyDescent="0.2"/>
    <row r="5575" customFormat="1" ht="16" customHeight="1" x14ac:dyDescent="0.2"/>
    <row r="5576" customFormat="1" ht="16" customHeight="1" x14ac:dyDescent="0.2"/>
    <row r="5577" customFormat="1" ht="16" customHeight="1" x14ac:dyDescent="0.2"/>
    <row r="5578" customFormat="1" ht="16" customHeight="1" x14ac:dyDescent="0.2"/>
    <row r="5579" customFormat="1" ht="16" customHeight="1" x14ac:dyDescent="0.2"/>
    <row r="5580" customFormat="1" ht="16" customHeight="1" x14ac:dyDescent="0.2"/>
    <row r="5581" customFormat="1" ht="16" customHeight="1" x14ac:dyDescent="0.2"/>
    <row r="5582" customFormat="1" ht="16" customHeight="1" x14ac:dyDescent="0.2"/>
    <row r="5583" customFormat="1" ht="16" customHeight="1" x14ac:dyDescent="0.2"/>
    <row r="5584" customFormat="1" ht="16" customHeight="1" x14ac:dyDescent="0.2"/>
    <row r="5585" customFormat="1" ht="16" customHeight="1" x14ac:dyDescent="0.2"/>
    <row r="5586" customFormat="1" ht="16" customHeight="1" x14ac:dyDescent="0.2"/>
    <row r="5587" customFormat="1" ht="16" customHeight="1" x14ac:dyDescent="0.2"/>
    <row r="5588" customFormat="1" ht="16" customHeight="1" x14ac:dyDescent="0.2"/>
    <row r="5589" customFormat="1" ht="16" customHeight="1" x14ac:dyDescent="0.2"/>
    <row r="5590" customFormat="1" ht="16" customHeight="1" x14ac:dyDescent="0.2"/>
    <row r="5591" customFormat="1" ht="16" customHeight="1" x14ac:dyDescent="0.2"/>
    <row r="5592" customFormat="1" ht="16" customHeight="1" x14ac:dyDescent="0.2"/>
    <row r="5593" customFormat="1" ht="16" customHeight="1" x14ac:dyDescent="0.2"/>
    <row r="5594" customFormat="1" ht="16" customHeight="1" x14ac:dyDescent="0.2"/>
    <row r="5595" customFormat="1" ht="16" customHeight="1" x14ac:dyDescent="0.2"/>
    <row r="5596" customFormat="1" ht="16" customHeight="1" x14ac:dyDescent="0.2"/>
    <row r="5597" customFormat="1" ht="16" customHeight="1" x14ac:dyDescent="0.2"/>
    <row r="5598" customFormat="1" ht="16" customHeight="1" x14ac:dyDescent="0.2"/>
    <row r="5599" customFormat="1" ht="16" customHeight="1" x14ac:dyDescent="0.2"/>
    <row r="5600" customFormat="1" ht="16" customHeight="1" x14ac:dyDescent="0.2"/>
    <row r="5601" customFormat="1" ht="16" customHeight="1" x14ac:dyDescent="0.2"/>
    <row r="5602" customFormat="1" ht="16" customHeight="1" x14ac:dyDescent="0.2"/>
    <row r="5603" customFormat="1" ht="16" customHeight="1" x14ac:dyDescent="0.2"/>
    <row r="5604" customFormat="1" ht="16" customHeight="1" x14ac:dyDescent="0.2"/>
    <row r="5605" customFormat="1" ht="16" customHeight="1" x14ac:dyDescent="0.2"/>
    <row r="5606" customFormat="1" ht="16" customHeight="1" x14ac:dyDescent="0.2"/>
    <row r="5607" customFormat="1" ht="16" customHeight="1" x14ac:dyDescent="0.2"/>
    <row r="5608" customFormat="1" ht="16" customHeight="1" x14ac:dyDescent="0.2"/>
    <row r="5609" customFormat="1" ht="16" customHeight="1" x14ac:dyDescent="0.2"/>
    <row r="5610" customFormat="1" ht="16" customHeight="1" x14ac:dyDescent="0.2"/>
    <row r="5611" customFormat="1" ht="16" customHeight="1" x14ac:dyDescent="0.2"/>
    <row r="5612" customFormat="1" ht="16" customHeight="1" x14ac:dyDescent="0.2"/>
    <row r="5613" customFormat="1" ht="16" customHeight="1" x14ac:dyDescent="0.2"/>
    <row r="5614" customFormat="1" ht="16" customHeight="1" x14ac:dyDescent="0.2"/>
    <row r="5615" customFormat="1" ht="16" customHeight="1" x14ac:dyDescent="0.2"/>
    <row r="5616" customFormat="1" ht="16" customHeight="1" x14ac:dyDescent="0.2"/>
    <row r="5617" customFormat="1" ht="16" customHeight="1" x14ac:dyDescent="0.2"/>
    <row r="5618" customFormat="1" ht="16" customHeight="1" x14ac:dyDescent="0.2"/>
    <row r="5619" customFormat="1" ht="16" customHeight="1" x14ac:dyDescent="0.2"/>
    <row r="5620" customFormat="1" ht="16" customHeight="1" x14ac:dyDescent="0.2"/>
    <row r="5621" customFormat="1" ht="16" customHeight="1" x14ac:dyDescent="0.2"/>
    <row r="5622" customFormat="1" ht="16" customHeight="1" x14ac:dyDescent="0.2"/>
    <row r="5623" customFormat="1" ht="16" customHeight="1" x14ac:dyDescent="0.2"/>
    <row r="5624" customFormat="1" ht="16" customHeight="1" x14ac:dyDescent="0.2"/>
    <row r="5625" customFormat="1" ht="16" customHeight="1" x14ac:dyDescent="0.2"/>
    <row r="5626" customFormat="1" ht="16" customHeight="1" x14ac:dyDescent="0.2"/>
    <row r="5627" customFormat="1" ht="16" customHeight="1" x14ac:dyDescent="0.2"/>
    <row r="5628" customFormat="1" ht="16" customHeight="1" x14ac:dyDescent="0.2"/>
    <row r="5629" customFormat="1" ht="16" customHeight="1" x14ac:dyDescent="0.2"/>
    <row r="5630" customFormat="1" ht="16" customHeight="1" x14ac:dyDescent="0.2"/>
    <row r="5631" customFormat="1" ht="16" customHeight="1" x14ac:dyDescent="0.2"/>
    <row r="5632" customFormat="1" ht="16" customHeight="1" x14ac:dyDescent="0.2"/>
    <row r="5633" customFormat="1" ht="16" customHeight="1" x14ac:dyDescent="0.2"/>
    <row r="5634" customFormat="1" ht="16" customHeight="1" x14ac:dyDescent="0.2"/>
    <row r="5635" customFormat="1" ht="16" customHeight="1" x14ac:dyDescent="0.2"/>
    <row r="5636" customFormat="1" ht="16" customHeight="1" x14ac:dyDescent="0.2"/>
    <row r="5637" customFormat="1" ht="16" customHeight="1" x14ac:dyDescent="0.2"/>
    <row r="5638" customFormat="1" ht="16" customHeight="1" x14ac:dyDescent="0.2"/>
    <row r="5639" customFormat="1" ht="16" customHeight="1" x14ac:dyDescent="0.2"/>
    <row r="5640" customFormat="1" ht="16" customHeight="1" x14ac:dyDescent="0.2"/>
    <row r="5641" customFormat="1" ht="16" customHeight="1" x14ac:dyDescent="0.2"/>
    <row r="5642" customFormat="1" ht="16" customHeight="1" x14ac:dyDescent="0.2"/>
    <row r="5643" customFormat="1" ht="16" customHeight="1" x14ac:dyDescent="0.2"/>
    <row r="5644" customFormat="1" ht="16" customHeight="1" x14ac:dyDescent="0.2"/>
    <row r="5645" customFormat="1" ht="16" customHeight="1" x14ac:dyDescent="0.2"/>
    <row r="5646" customFormat="1" ht="16" customHeight="1" x14ac:dyDescent="0.2"/>
    <row r="5647" customFormat="1" ht="16" customHeight="1" x14ac:dyDescent="0.2"/>
    <row r="5648" customFormat="1" ht="16" customHeight="1" x14ac:dyDescent="0.2"/>
    <row r="5649" customFormat="1" ht="16" customHeight="1" x14ac:dyDescent="0.2"/>
    <row r="5650" customFormat="1" ht="16" customHeight="1" x14ac:dyDescent="0.2"/>
    <row r="5651" customFormat="1" ht="16" customHeight="1" x14ac:dyDescent="0.2"/>
    <row r="5652" customFormat="1" ht="16" customHeight="1" x14ac:dyDescent="0.2"/>
    <row r="5653" customFormat="1" ht="16" customHeight="1" x14ac:dyDescent="0.2"/>
    <row r="5654" customFormat="1" ht="16" customHeight="1" x14ac:dyDescent="0.2"/>
    <row r="5655" customFormat="1" ht="16" customHeight="1" x14ac:dyDescent="0.2"/>
    <row r="5656" customFormat="1" ht="16" customHeight="1" x14ac:dyDescent="0.2"/>
    <row r="5657" customFormat="1" ht="16" customHeight="1" x14ac:dyDescent="0.2"/>
    <row r="5658" customFormat="1" ht="16" customHeight="1" x14ac:dyDescent="0.2"/>
    <row r="5659" customFormat="1" ht="16" customHeight="1" x14ac:dyDescent="0.2"/>
    <row r="5660" customFormat="1" ht="16" customHeight="1" x14ac:dyDescent="0.2"/>
    <row r="5661" customFormat="1" ht="16" customHeight="1" x14ac:dyDescent="0.2"/>
    <row r="5662" customFormat="1" ht="16" customHeight="1" x14ac:dyDescent="0.2"/>
    <row r="5663" customFormat="1" ht="16" customHeight="1" x14ac:dyDescent="0.2"/>
    <row r="5664" customFormat="1" ht="16" customHeight="1" x14ac:dyDescent="0.2"/>
    <row r="5665" customFormat="1" ht="16" customHeight="1" x14ac:dyDescent="0.2"/>
    <row r="5666" customFormat="1" ht="16" customHeight="1" x14ac:dyDescent="0.2"/>
    <row r="5667" customFormat="1" ht="16" customHeight="1" x14ac:dyDescent="0.2"/>
    <row r="5668" customFormat="1" ht="16" customHeight="1" x14ac:dyDescent="0.2"/>
    <row r="5669" customFormat="1" ht="16" customHeight="1" x14ac:dyDescent="0.2"/>
    <row r="5670" customFormat="1" ht="16" customHeight="1" x14ac:dyDescent="0.2"/>
    <row r="5671" customFormat="1" ht="16" customHeight="1" x14ac:dyDescent="0.2"/>
    <row r="5672" customFormat="1" ht="16" customHeight="1" x14ac:dyDescent="0.2"/>
    <row r="5673" customFormat="1" ht="16" customHeight="1" x14ac:dyDescent="0.2"/>
    <row r="5674" customFormat="1" ht="16" customHeight="1" x14ac:dyDescent="0.2"/>
    <row r="5675" customFormat="1" ht="16" customHeight="1" x14ac:dyDescent="0.2"/>
    <row r="5676" customFormat="1" ht="16" customHeight="1" x14ac:dyDescent="0.2"/>
    <row r="5677" customFormat="1" ht="16" customHeight="1" x14ac:dyDescent="0.2"/>
    <row r="5678" customFormat="1" ht="16" customHeight="1" x14ac:dyDescent="0.2"/>
    <row r="5679" customFormat="1" ht="16" customHeight="1" x14ac:dyDescent="0.2"/>
    <row r="5680" customFormat="1" ht="16" customHeight="1" x14ac:dyDescent="0.2"/>
    <row r="5681" customFormat="1" ht="16" customHeight="1" x14ac:dyDescent="0.2"/>
    <row r="5682" customFormat="1" ht="16" customHeight="1" x14ac:dyDescent="0.2"/>
    <row r="5683" customFormat="1" ht="16" customHeight="1" x14ac:dyDescent="0.2"/>
    <row r="5684" customFormat="1" ht="16" customHeight="1" x14ac:dyDescent="0.2"/>
    <row r="5685" customFormat="1" ht="16" customHeight="1" x14ac:dyDescent="0.2"/>
    <row r="5686" customFormat="1" ht="16" customHeight="1" x14ac:dyDescent="0.2"/>
    <row r="5687" customFormat="1" ht="16" customHeight="1" x14ac:dyDescent="0.2"/>
    <row r="5688" customFormat="1" ht="16" customHeight="1" x14ac:dyDescent="0.2"/>
    <row r="5689" customFormat="1" ht="16" customHeight="1" x14ac:dyDescent="0.2"/>
    <row r="5690" customFormat="1" ht="16" customHeight="1" x14ac:dyDescent="0.2"/>
    <row r="5691" customFormat="1" ht="16" customHeight="1" x14ac:dyDescent="0.2"/>
    <row r="5692" customFormat="1" ht="16" customHeight="1" x14ac:dyDescent="0.2"/>
    <row r="5693" customFormat="1" ht="16" customHeight="1" x14ac:dyDescent="0.2"/>
    <row r="5694" customFormat="1" ht="16" customHeight="1" x14ac:dyDescent="0.2"/>
    <row r="5695" customFormat="1" ht="16" customHeight="1" x14ac:dyDescent="0.2"/>
    <row r="5696" customFormat="1" ht="16" customHeight="1" x14ac:dyDescent="0.2"/>
    <row r="5697" customFormat="1" ht="16" customHeight="1" x14ac:dyDescent="0.2"/>
    <row r="5698" customFormat="1" ht="16" customHeight="1" x14ac:dyDescent="0.2"/>
    <row r="5699" customFormat="1" ht="16" customHeight="1" x14ac:dyDescent="0.2"/>
    <row r="5700" customFormat="1" ht="16" customHeight="1" x14ac:dyDescent="0.2"/>
    <row r="5701" customFormat="1" ht="16" customHeight="1" x14ac:dyDescent="0.2"/>
    <row r="5702" customFormat="1" ht="16" customHeight="1" x14ac:dyDescent="0.2"/>
    <row r="5703" customFormat="1" ht="16" customHeight="1" x14ac:dyDescent="0.2"/>
    <row r="5704" customFormat="1" ht="16" customHeight="1" x14ac:dyDescent="0.2"/>
    <row r="5705" customFormat="1" ht="16" customHeight="1" x14ac:dyDescent="0.2"/>
    <row r="5706" customFormat="1" ht="16" customHeight="1" x14ac:dyDescent="0.2"/>
    <row r="5707" customFormat="1" ht="16" customHeight="1" x14ac:dyDescent="0.2"/>
    <row r="5708" customFormat="1" ht="16" customHeight="1" x14ac:dyDescent="0.2"/>
    <row r="5709" customFormat="1" ht="16" customHeight="1" x14ac:dyDescent="0.2"/>
    <row r="5710" customFormat="1" ht="16" customHeight="1" x14ac:dyDescent="0.2"/>
    <row r="5711" customFormat="1" ht="16" customHeight="1" x14ac:dyDescent="0.2"/>
    <row r="5712" customFormat="1" ht="16" customHeight="1" x14ac:dyDescent="0.2"/>
    <row r="5713" customFormat="1" ht="16" customHeight="1" x14ac:dyDescent="0.2"/>
    <row r="5714" customFormat="1" ht="16" customHeight="1" x14ac:dyDescent="0.2"/>
    <row r="5715" customFormat="1" ht="16" customHeight="1" x14ac:dyDescent="0.2"/>
    <row r="5716" customFormat="1" ht="16" customHeight="1" x14ac:dyDescent="0.2"/>
    <row r="5717" customFormat="1" ht="16" customHeight="1" x14ac:dyDescent="0.2"/>
    <row r="5718" customFormat="1" ht="16" customHeight="1" x14ac:dyDescent="0.2"/>
    <row r="5719" customFormat="1" ht="16" customHeight="1" x14ac:dyDescent="0.2"/>
    <row r="5720" customFormat="1" ht="16" customHeight="1" x14ac:dyDescent="0.2"/>
    <row r="5721" customFormat="1" ht="16" customHeight="1" x14ac:dyDescent="0.2"/>
    <row r="5722" customFormat="1" ht="16" customHeight="1" x14ac:dyDescent="0.2"/>
    <row r="5723" customFormat="1" ht="16" customHeight="1" x14ac:dyDescent="0.2"/>
    <row r="5724" customFormat="1" ht="16" customHeight="1" x14ac:dyDescent="0.2"/>
    <row r="5725" customFormat="1" ht="16" customHeight="1" x14ac:dyDescent="0.2"/>
    <row r="5726" customFormat="1" ht="16" customHeight="1" x14ac:dyDescent="0.2"/>
    <row r="5727" customFormat="1" ht="16" customHeight="1" x14ac:dyDescent="0.2"/>
    <row r="5728" customFormat="1" ht="16" customHeight="1" x14ac:dyDescent="0.2"/>
    <row r="5729" customFormat="1" ht="16" customHeight="1" x14ac:dyDescent="0.2"/>
    <row r="5730" customFormat="1" ht="16" customHeight="1" x14ac:dyDescent="0.2"/>
    <row r="5731" customFormat="1" ht="16" customHeight="1" x14ac:dyDescent="0.2"/>
    <row r="5732" customFormat="1" ht="16" customHeight="1" x14ac:dyDescent="0.2"/>
    <row r="5733" customFormat="1" ht="16" customHeight="1" x14ac:dyDescent="0.2"/>
    <row r="5734" customFormat="1" ht="16" customHeight="1" x14ac:dyDescent="0.2"/>
    <row r="5735" customFormat="1" ht="16" customHeight="1" x14ac:dyDescent="0.2"/>
    <row r="5736" customFormat="1" ht="16" customHeight="1" x14ac:dyDescent="0.2"/>
    <row r="5737" customFormat="1" ht="16" customHeight="1" x14ac:dyDescent="0.2"/>
    <row r="5738" customFormat="1" ht="16" customHeight="1" x14ac:dyDescent="0.2"/>
    <row r="5739" customFormat="1" ht="16" customHeight="1" x14ac:dyDescent="0.2"/>
    <row r="5740" customFormat="1" ht="16" customHeight="1" x14ac:dyDescent="0.2"/>
    <row r="5741" customFormat="1" ht="16" customHeight="1" x14ac:dyDescent="0.2"/>
    <row r="5742" customFormat="1" ht="16" customHeight="1" x14ac:dyDescent="0.2"/>
    <row r="5743" customFormat="1" ht="16" customHeight="1" x14ac:dyDescent="0.2"/>
    <row r="5744" customFormat="1" ht="16" customHeight="1" x14ac:dyDescent="0.2"/>
    <row r="5745" customFormat="1" ht="16" customHeight="1" x14ac:dyDescent="0.2"/>
    <row r="5746" customFormat="1" ht="16" customHeight="1" x14ac:dyDescent="0.2"/>
    <row r="5747" customFormat="1" ht="16" customHeight="1" x14ac:dyDescent="0.2"/>
    <row r="5748" customFormat="1" ht="16" customHeight="1" x14ac:dyDescent="0.2"/>
    <row r="5749" customFormat="1" ht="16" customHeight="1" x14ac:dyDescent="0.2"/>
    <row r="5750" customFormat="1" ht="16" customHeight="1" x14ac:dyDescent="0.2"/>
    <row r="5751" customFormat="1" ht="16" customHeight="1" x14ac:dyDescent="0.2"/>
    <row r="5752" customFormat="1" ht="16" customHeight="1" x14ac:dyDescent="0.2"/>
    <row r="5753" customFormat="1" ht="16" customHeight="1" x14ac:dyDescent="0.2"/>
    <row r="5754" customFormat="1" ht="16" customHeight="1" x14ac:dyDescent="0.2"/>
    <row r="5755" customFormat="1" ht="16" customHeight="1" x14ac:dyDescent="0.2"/>
    <row r="5756" customFormat="1" ht="16" customHeight="1" x14ac:dyDescent="0.2"/>
    <row r="5757" customFormat="1" ht="16" customHeight="1" x14ac:dyDescent="0.2"/>
    <row r="5758" customFormat="1" ht="16" customHeight="1" x14ac:dyDescent="0.2"/>
    <row r="5759" customFormat="1" ht="16" customHeight="1" x14ac:dyDescent="0.2"/>
    <row r="5760" customFormat="1" ht="16" customHeight="1" x14ac:dyDescent="0.2"/>
    <row r="5761" customFormat="1" ht="16" customHeight="1" x14ac:dyDescent="0.2"/>
    <row r="5762" customFormat="1" ht="16" customHeight="1" x14ac:dyDescent="0.2"/>
    <row r="5763" customFormat="1" ht="16" customHeight="1" x14ac:dyDescent="0.2"/>
    <row r="5764" customFormat="1" ht="16" customHeight="1" x14ac:dyDescent="0.2"/>
    <row r="5765" customFormat="1" ht="16" customHeight="1" x14ac:dyDescent="0.2"/>
    <row r="5766" customFormat="1" ht="16" customHeight="1" x14ac:dyDescent="0.2"/>
    <row r="5767" customFormat="1" ht="16" customHeight="1" x14ac:dyDescent="0.2"/>
    <row r="5768" customFormat="1" ht="16" customHeight="1" x14ac:dyDescent="0.2"/>
    <row r="5769" customFormat="1" ht="16" customHeight="1" x14ac:dyDescent="0.2"/>
    <row r="5770" customFormat="1" ht="16" customHeight="1" x14ac:dyDescent="0.2"/>
    <row r="5771" customFormat="1" ht="16" customHeight="1" x14ac:dyDescent="0.2"/>
    <row r="5772" customFormat="1" ht="16" customHeight="1" x14ac:dyDescent="0.2"/>
    <row r="5773" customFormat="1" ht="16" customHeight="1" x14ac:dyDescent="0.2"/>
    <row r="5774" customFormat="1" ht="16" customHeight="1" x14ac:dyDescent="0.2"/>
    <row r="5775" customFormat="1" ht="16" customHeight="1" x14ac:dyDescent="0.2"/>
    <row r="5776" customFormat="1" ht="16" customHeight="1" x14ac:dyDescent="0.2"/>
    <row r="5777" customFormat="1" ht="16" customHeight="1" x14ac:dyDescent="0.2"/>
    <row r="5778" customFormat="1" ht="16" customHeight="1" x14ac:dyDescent="0.2"/>
    <row r="5779" customFormat="1" ht="16" customHeight="1" x14ac:dyDescent="0.2"/>
    <row r="5780" customFormat="1" ht="16" customHeight="1" x14ac:dyDescent="0.2"/>
    <row r="5781" customFormat="1" ht="16" customHeight="1" x14ac:dyDescent="0.2"/>
    <row r="5782" customFormat="1" ht="16" customHeight="1" x14ac:dyDescent="0.2"/>
    <row r="5783" customFormat="1" ht="16" customHeight="1" x14ac:dyDescent="0.2"/>
    <row r="5784" customFormat="1" ht="16" customHeight="1" x14ac:dyDescent="0.2"/>
    <row r="5785" customFormat="1" ht="16" customHeight="1" x14ac:dyDescent="0.2"/>
    <row r="5786" customFormat="1" ht="16" customHeight="1" x14ac:dyDescent="0.2"/>
    <row r="5787" customFormat="1" ht="16" customHeight="1" x14ac:dyDescent="0.2"/>
    <row r="5788" customFormat="1" ht="16" customHeight="1" x14ac:dyDescent="0.2"/>
    <row r="5789" customFormat="1" ht="16" customHeight="1" x14ac:dyDescent="0.2"/>
    <row r="5790" customFormat="1" ht="16" customHeight="1" x14ac:dyDescent="0.2"/>
    <row r="5791" customFormat="1" ht="16" customHeight="1" x14ac:dyDescent="0.2"/>
    <row r="5792" customFormat="1" ht="16" customHeight="1" x14ac:dyDescent="0.2"/>
    <row r="5793" customFormat="1" ht="16" customHeight="1" x14ac:dyDescent="0.2"/>
    <row r="5794" customFormat="1" ht="16" customHeight="1" x14ac:dyDescent="0.2"/>
    <row r="5795" customFormat="1" ht="16" customHeight="1" x14ac:dyDescent="0.2"/>
    <row r="5796" customFormat="1" ht="16" customHeight="1" x14ac:dyDescent="0.2"/>
    <row r="5797" customFormat="1" ht="16" customHeight="1" x14ac:dyDescent="0.2"/>
    <row r="5798" customFormat="1" ht="16" customHeight="1" x14ac:dyDescent="0.2"/>
    <row r="5799" customFormat="1" ht="16" customHeight="1" x14ac:dyDescent="0.2"/>
    <row r="5800" customFormat="1" ht="16" customHeight="1" x14ac:dyDescent="0.2"/>
    <row r="5801" customFormat="1" ht="16" customHeight="1" x14ac:dyDescent="0.2"/>
    <row r="5802" customFormat="1" ht="16" customHeight="1" x14ac:dyDescent="0.2"/>
    <row r="5803" customFormat="1" ht="16" customHeight="1" x14ac:dyDescent="0.2"/>
    <row r="5804" customFormat="1" ht="16" customHeight="1" x14ac:dyDescent="0.2"/>
    <row r="5805" customFormat="1" ht="16" customHeight="1" x14ac:dyDescent="0.2"/>
    <row r="5806" customFormat="1" ht="16" customHeight="1" x14ac:dyDescent="0.2"/>
    <row r="5807" customFormat="1" ht="16" customHeight="1" x14ac:dyDescent="0.2"/>
    <row r="5808" customFormat="1" ht="16" customHeight="1" x14ac:dyDescent="0.2"/>
    <row r="5809" customFormat="1" ht="16" customHeight="1" x14ac:dyDescent="0.2"/>
    <row r="5810" customFormat="1" ht="16" customHeight="1" x14ac:dyDescent="0.2"/>
    <row r="5811" customFormat="1" ht="16" customHeight="1" x14ac:dyDescent="0.2"/>
    <row r="5812" customFormat="1" ht="16" customHeight="1" x14ac:dyDescent="0.2"/>
    <row r="5813" customFormat="1" ht="16" customHeight="1" x14ac:dyDescent="0.2"/>
    <row r="5814" customFormat="1" ht="16" customHeight="1" x14ac:dyDescent="0.2"/>
    <row r="5815" customFormat="1" ht="16" customHeight="1" x14ac:dyDescent="0.2"/>
    <row r="5816" customFormat="1" ht="16" customHeight="1" x14ac:dyDescent="0.2"/>
    <row r="5817" customFormat="1" ht="16" customHeight="1" x14ac:dyDescent="0.2"/>
    <row r="5818" customFormat="1" ht="16" customHeight="1" x14ac:dyDescent="0.2"/>
    <row r="5819" customFormat="1" ht="16" customHeight="1" x14ac:dyDescent="0.2"/>
    <row r="5820" customFormat="1" ht="16" customHeight="1" x14ac:dyDescent="0.2"/>
    <row r="5821" customFormat="1" ht="16" customHeight="1" x14ac:dyDescent="0.2"/>
    <row r="5822" customFormat="1" ht="16" customHeight="1" x14ac:dyDescent="0.2"/>
    <row r="5823" customFormat="1" ht="16" customHeight="1" x14ac:dyDescent="0.2"/>
    <row r="5824" customFormat="1" ht="16" customHeight="1" x14ac:dyDescent="0.2"/>
    <row r="5825" customFormat="1" ht="16" customHeight="1" x14ac:dyDescent="0.2"/>
    <row r="5826" customFormat="1" ht="16" customHeight="1" x14ac:dyDescent="0.2"/>
    <row r="5827" customFormat="1" ht="16" customHeight="1" x14ac:dyDescent="0.2"/>
    <row r="5828" customFormat="1" ht="16" customHeight="1" x14ac:dyDescent="0.2"/>
    <row r="5829" customFormat="1" ht="16" customHeight="1" x14ac:dyDescent="0.2"/>
    <row r="5830" customFormat="1" ht="16" customHeight="1" x14ac:dyDescent="0.2"/>
    <row r="5831" customFormat="1" ht="16" customHeight="1" x14ac:dyDescent="0.2"/>
    <row r="5832" customFormat="1" ht="16" customHeight="1" x14ac:dyDescent="0.2"/>
    <row r="5833" customFormat="1" ht="16" customHeight="1" x14ac:dyDescent="0.2"/>
    <row r="5834" customFormat="1" ht="16" customHeight="1" x14ac:dyDescent="0.2"/>
    <row r="5835" customFormat="1" ht="16" customHeight="1" x14ac:dyDescent="0.2"/>
    <row r="5836" customFormat="1" ht="16" customHeight="1" x14ac:dyDescent="0.2"/>
    <row r="5837" customFormat="1" ht="16" customHeight="1" x14ac:dyDescent="0.2"/>
    <row r="5838" customFormat="1" ht="16" customHeight="1" x14ac:dyDescent="0.2"/>
    <row r="5839" customFormat="1" ht="16" customHeight="1" x14ac:dyDescent="0.2"/>
    <row r="5840" customFormat="1" ht="16" customHeight="1" x14ac:dyDescent="0.2"/>
    <row r="5841" customFormat="1" ht="16" customHeight="1" x14ac:dyDescent="0.2"/>
    <row r="5842" customFormat="1" ht="16" customHeight="1" x14ac:dyDescent="0.2"/>
    <row r="5843" customFormat="1" ht="16" customHeight="1" x14ac:dyDescent="0.2"/>
    <row r="5844" customFormat="1" ht="16" customHeight="1" x14ac:dyDescent="0.2"/>
    <row r="5845" customFormat="1" ht="16" customHeight="1" x14ac:dyDescent="0.2"/>
    <row r="5846" customFormat="1" ht="16" customHeight="1" x14ac:dyDescent="0.2"/>
    <row r="5847" customFormat="1" ht="16" customHeight="1" x14ac:dyDescent="0.2"/>
    <row r="5848" customFormat="1" ht="16" customHeight="1" x14ac:dyDescent="0.2"/>
    <row r="5849" customFormat="1" ht="16" customHeight="1" x14ac:dyDescent="0.2"/>
    <row r="5850" customFormat="1" ht="16" customHeight="1" x14ac:dyDescent="0.2"/>
    <row r="5851" customFormat="1" ht="16" customHeight="1" x14ac:dyDescent="0.2"/>
    <row r="5852" customFormat="1" ht="16" customHeight="1" x14ac:dyDescent="0.2"/>
    <row r="5853" customFormat="1" ht="16" customHeight="1" x14ac:dyDescent="0.2"/>
    <row r="5854" customFormat="1" ht="16" customHeight="1" x14ac:dyDescent="0.2"/>
    <row r="5855" customFormat="1" ht="16" customHeight="1" x14ac:dyDescent="0.2"/>
    <row r="5856" customFormat="1" ht="16" customHeight="1" x14ac:dyDescent="0.2"/>
    <row r="5857" customFormat="1" ht="16" customHeight="1" x14ac:dyDescent="0.2"/>
    <row r="5858" customFormat="1" ht="16" customHeight="1" x14ac:dyDescent="0.2"/>
    <row r="5859" customFormat="1" ht="16" customHeight="1" x14ac:dyDescent="0.2"/>
    <row r="5860" customFormat="1" ht="16" customHeight="1" x14ac:dyDescent="0.2"/>
    <row r="5861" customFormat="1" ht="16" customHeight="1" x14ac:dyDescent="0.2"/>
    <row r="5862" customFormat="1" ht="16" customHeight="1" x14ac:dyDescent="0.2"/>
    <row r="5863" customFormat="1" ht="16" customHeight="1" x14ac:dyDescent="0.2"/>
    <row r="5864" customFormat="1" ht="16" customHeight="1" x14ac:dyDescent="0.2"/>
    <row r="5865" customFormat="1" ht="16" customHeight="1" x14ac:dyDescent="0.2"/>
    <row r="5866" customFormat="1" ht="16" customHeight="1" x14ac:dyDescent="0.2"/>
    <row r="5867" customFormat="1" ht="16" customHeight="1" x14ac:dyDescent="0.2"/>
    <row r="5868" customFormat="1" ht="16" customHeight="1" x14ac:dyDescent="0.2"/>
    <row r="5869" customFormat="1" ht="16" customHeight="1" x14ac:dyDescent="0.2"/>
    <row r="5870" customFormat="1" ht="16" customHeight="1" x14ac:dyDescent="0.2"/>
    <row r="5871" customFormat="1" ht="16" customHeight="1" x14ac:dyDescent="0.2"/>
    <row r="5872" customFormat="1" ht="16" customHeight="1" x14ac:dyDescent="0.2"/>
    <row r="5873" customFormat="1" ht="16" customHeight="1" x14ac:dyDescent="0.2"/>
    <row r="5874" customFormat="1" ht="16" customHeight="1" x14ac:dyDescent="0.2"/>
    <row r="5875" customFormat="1" ht="16" customHeight="1" x14ac:dyDescent="0.2"/>
    <row r="5876" customFormat="1" ht="16" customHeight="1" x14ac:dyDescent="0.2"/>
    <row r="5877" customFormat="1" ht="16" customHeight="1" x14ac:dyDescent="0.2"/>
    <row r="5878" customFormat="1" ht="16" customHeight="1" x14ac:dyDescent="0.2"/>
    <row r="5879" customFormat="1" ht="16" customHeight="1" x14ac:dyDescent="0.2"/>
    <row r="5880" customFormat="1" ht="16" customHeight="1" x14ac:dyDescent="0.2"/>
    <row r="5881" customFormat="1" ht="16" customHeight="1" x14ac:dyDescent="0.2"/>
    <row r="5882" customFormat="1" ht="16" customHeight="1" x14ac:dyDescent="0.2"/>
    <row r="5883" customFormat="1" ht="16" customHeight="1" x14ac:dyDescent="0.2"/>
    <row r="5884" customFormat="1" ht="16" customHeight="1" x14ac:dyDescent="0.2"/>
    <row r="5885" customFormat="1" ht="16" customHeight="1" x14ac:dyDescent="0.2"/>
    <row r="5886" customFormat="1" ht="16" customHeight="1" x14ac:dyDescent="0.2"/>
    <row r="5887" customFormat="1" ht="16" customHeight="1" x14ac:dyDescent="0.2"/>
    <row r="5888" customFormat="1" ht="16" customHeight="1" x14ac:dyDescent="0.2"/>
    <row r="5889" customFormat="1" ht="16" customHeight="1" x14ac:dyDescent="0.2"/>
    <row r="5890" customFormat="1" ht="16" customHeight="1" x14ac:dyDescent="0.2"/>
    <row r="5891" customFormat="1" ht="16" customHeight="1" x14ac:dyDescent="0.2"/>
    <row r="5892" customFormat="1" ht="16" customHeight="1" x14ac:dyDescent="0.2"/>
    <row r="5893" customFormat="1" ht="16" customHeight="1" x14ac:dyDescent="0.2"/>
    <row r="5894" customFormat="1" ht="16" customHeight="1" x14ac:dyDescent="0.2"/>
    <row r="5895" customFormat="1" ht="16" customHeight="1" x14ac:dyDescent="0.2"/>
    <row r="5896" customFormat="1" ht="16" customHeight="1" x14ac:dyDescent="0.2"/>
    <row r="5897" customFormat="1" ht="16" customHeight="1" x14ac:dyDescent="0.2"/>
    <row r="5898" customFormat="1" ht="16" customHeight="1" x14ac:dyDescent="0.2"/>
    <row r="5899" customFormat="1" ht="16" customHeight="1" x14ac:dyDescent="0.2"/>
    <row r="5900" customFormat="1" ht="16" customHeight="1" x14ac:dyDescent="0.2"/>
    <row r="5901" customFormat="1" ht="16" customHeight="1" x14ac:dyDescent="0.2"/>
    <row r="5902" customFormat="1" ht="16" customHeight="1" x14ac:dyDescent="0.2"/>
    <row r="5903" customFormat="1" ht="16" customHeight="1" x14ac:dyDescent="0.2"/>
    <row r="5904" customFormat="1" ht="16" customHeight="1" x14ac:dyDescent="0.2"/>
    <row r="5905" customFormat="1" ht="16" customHeight="1" x14ac:dyDescent="0.2"/>
    <row r="5906" customFormat="1" ht="16" customHeight="1" x14ac:dyDescent="0.2"/>
    <row r="5907" customFormat="1" ht="16" customHeight="1" x14ac:dyDescent="0.2"/>
    <row r="5908" customFormat="1" ht="16" customHeight="1" x14ac:dyDescent="0.2"/>
    <row r="5909" customFormat="1" ht="16" customHeight="1" x14ac:dyDescent="0.2"/>
    <row r="5910" customFormat="1" ht="16" customHeight="1" x14ac:dyDescent="0.2"/>
    <row r="5911" customFormat="1" ht="16" customHeight="1" x14ac:dyDescent="0.2"/>
    <row r="5912" customFormat="1" ht="16" customHeight="1" x14ac:dyDescent="0.2"/>
    <row r="5913" customFormat="1" ht="16" customHeight="1" x14ac:dyDescent="0.2"/>
    <row r="5914" customFormat="1" ht="16" customHeight="1" x14ac:dyDescent="0.2"/>
    <row r="5915" customFormat="1" ht="16" customHeight="1" x14ac:dyDescent="0.2"/>
    <row r="5916" customFormat="1" ht="16" customHeight="1" x14ac:dyDescent="0.2"/>
    <row r="5917" customFormat="1" ht="16" customHeight="1" x14ac:dyDescent="0.2"/>
    <row r="5918" customFormat="1" ht="16" customHeight="1" x14ac:dyDescent="0.2"/>
    <row r="5919" customFormat="1" ht="16" customHeight="1" x14ac:dyDescent="0.2"/>
    <row r="5920" customFormat="1" ht="16" customHeight="1" x14ac:dyDescent="0.2"/>
    <row r="5921" customFormat="1" ht="16" customHeight="1" x14ac:dyDescent="0.2"/>
    <row r="5922" customFormat="1" ht="16" customHeight="1" x14ac:dyDescent="0.2"/>
    <row r="5923" customFormat="1" ht="16" customHeight="1" x14ac:dyDescent="0.2"/>
    <row r="5924" customFormat="1" ht="16" customHeight="1" x14ac:dyDescent="0.2"/>
    <row r="5925" customFormat="1" ht="16" customHeight="1" x14ac:dyDescent="0.2"/>
    <row r="5926" customFormat="1" ht="16" customHeight="1" x14ac:dyDescent="0.2"/>
    <row r="5927" customFormat="1" ht="16" customHeight="1" x14ac:dyDescent="0.2"/>
    <row r="5928" customFormat="1" ht="16" customHeight="1" x14ac:dyDescent="0.2"/>
    <row r="5929" customFormat="1" ht="16" customHeight="1" x14ac:dyDescent="0.2"/>
    <row r="5930" customFormat="1" ht="16" customHeight="1" x14ac:dyDescent="0.2"/>
    <row r="5931" customFormat="1" ht="16" customHeight="1" x14ac:dyDescent="0.2"/>
    <row r="5932" customFormat="1" ht="16" customHeight="1" x14ac:dyDescent="0.2"/>
    <row r="5933" customFormat="1" ht="16" customHeight="1" x14ac:dyDescent="0.2"/>
    <row r="5934" customFormat="1" ht="16" customHeight="1" x14ac:dyDescent="0.2"/>
    <row r="5935" customFormat="1" ht="16" customHeight="1" x14ac:dyDescent="0.2"/>
    <row r="5936" customFormat="1" ht="16" customHeight="1" x14ac:dyDescent="0.2"/>
    <row r="5937" customFormat="1" ht="16" customHeight="1" x14ac:dyDescent="0.2"/>
    <row r="5938" customFormat="1" ht="16" customHeight="1" x14ac:dyDescent="0.2"/>
    <row r="5939" customFormat="1" ht="16" customHeight="1" x14ac:dyDescent="0.2"/>
    <row r="5940" customFormat="1" ht="16" customHeight="1" x14ac:dyDescent="0.2"/>
    <row r="5941" customFormat="1" ht="16" customHeight="1" x14ac:dyDescent="0.2"/>
    <row r="5942" customFormat="1" ht="16" customHeight="1" x14ac:dyDescent="0.2"/>
    <row r="5943" customFormat="1" ht="16" customHeight="1" x14ac:dyDescent="0.2"/>
    <row r="5944" customFormat="1" ht="16" customHeight="1" x14ac:dyDescent="0.2"/>
    <row r="5945" customFormat="1" ht="16" customHeight="1" x14ac:dyDescent="0.2"/>
    <row r="5946" customFormat="1" ht="16" customHeight="1" x14ac:dyDescent="0.2"/>
    <row r="5947" customFormat="1" ht="16" customHeight="1" x14ac:dyDescent="0.2"/>
    <row r="5948" customFormat="1" ht="16" customHeight="1" x14ac:dyDescent="0.2"/>
    <row r="5949" customFormat="1" ht="16" customHeight="1" x14ac:dyDescent="0.2"/>
    <row r="5950" customFormat="1" ht="16" customHeight="1" x14ac:dyDescent="0.2"/>
    <row r="5951" customFormat="1" ht="16" customHeight="1" x14ac:dyDescent="0.2"/>
    <row r="5952" customFormat="1" ht="16" customHeight="1" x14ac:dyDescent="0.2"/>
    <row r="5953" customFormat="1" ht="16" customHeight="1" x14ac:dyDescent="0.2"/>
    <row r="5954" customFormat="1" ht="16" customHeight="1" x14ac:dyDescent="0.2"/>
    <row r="5955" customFormat="1" ht="16" customHeight="1" x14ac:dyDescent="0.2"/>
    <row r="5956" customFormat="1" ht="16" customHeight="1" x14ac:dyDescent="0.2"/>
    <row r="5957" customFormat="1" ht="16" customHeight="1" x14ac:dyDescent="0.2"/>
    <row r="5958" customFormat="1" ht="16" customHeight="1" x14ac:dyDescent="0.2"/>
    <row r="5959" customFormat="1" ht="16" customHeight="1" x14ac:dyDescent="0.2"/>
    <row r="5960" customFormat="1" ht="16" customHeight="1" x14ac:dyDescent="0.2"/>
    <row r="5961" customFormat="1" ht="16" customHeight="1" x14ac:dyDescent="0.2"/>
    <row r="5962" customFormat="1" ht="16" customHeight="1" x14ac:dyDescent="0.2"/>
    <row r="5963" customFormat="1" ht="16" customHeight="1" x14ac:dyDescent="0.2"/>
    <row r="5964" customFormat="1" ht="16" customHeight="1" x14ac:dyDescent="0.2"/>
    <row r="5965" customFormat="1" ht="16" customHeight="1" x14ac:dyDescent="0.2"/>
    <row r="5966" customFormat="1" ht="16" customHeight="1" x14ac:dyDescent="0.2"/>
    <row r="5967" customFormat="1" ht="16" customHeight="1" x14ac:dyDescent="0.2"/>
    <row r="5968" customFormat="1" ht="16" customHeight="1" x14ac:dyDescent="0.2"/>
    <row r="5969" customFormat="1" ht="16" customHeight="1" x14ac:dyDescent="0.2"/>
    <row r="5970" customFormat="1" ht="16" customHeight="1" x14ac:dyDescent="0.2"/>
    <row r="5971" customFormat="1" ht="16" customHeight="1" x14ac:dyDescent="0.2"/>
    <row r="5972" customFormat="1" ht="16" customHeight="1" x14ac:dyDescent="0.2"/>
    <row r="5973" customFormat="1" ht="16" customHeight="1" x14ac:dyDescent="0.2"/>
    <row r="5974" customFormat="1" ht="16" customHeight="1" x14ac:dyDescent="0.2"/>
    <row r="5975" customFormat="1" ht="16" customHeight="1" x14ac:dyDescent="0.2"/>
    <row r="5976" customFormat="1" ht="16" customHeight="1" x14ac:dyDescent="0.2"/>
    <row r="5977" customFormat="1" ht="16" customHeight="1" x14ac:dyDescent="0.2"/>
    <row r="5978" customFormat="1" ht="16" customHeight="1" x14ac:dyDescent="0.2"/>
    <row r="5979" customFormat="1" ht="16" customHeight="1" x14ac:dyDescent="0.2"/>
    <row r="5980" customFormat="1" ht="16" customHeight="1" x14ac:dyDescent="0.2"/>
    <row r="5981" customFormat="1" ht="16" customHeight="1" x14ac:dyDescent="0.2"/>
    <row r="5982" customFormat="1" ht="16" customHeight="1" x14ac:dyDescent="0.2"/>
    <row r="5983" customFormat="1" ht="16" customHeight="1" x14ac:dyDescent="0.2"/>
    <row r="5984" customFormat="1" ht="16" customHeight="1" x14ac:dyDescent="0.2"/>
    <row r="5985" customFormat="1" ht="16" customHeight="1" x14ac:dyDescent="0.2"/>
    <row r="5986" customFormat="1" ht="16" customHeight="1" x14ac:dyDescent="0.2"/>
    <row r="5987" customFormat="1" ht="16" customHeight="1" x14ac:dyDescent="0.2"/>
    <row r="5988" customFormat="1" ht="16" customHeight="1" x14ac:dyDescent="0.2"/>
    <row r="5989" customFormat="1" ht="16" customHeight="1" x14ac:dyDescent="0.2"/>
    <row r="5990" customFormat="1" ht="16" customHeight="1" x14ac:dyDescent="0.2"/>
    <row r="5991" customFormat="1" ht="16" customHeight="1" x14ac:dyDescent="0.2"/>
    <row r="5992" customFormat="1" ht="16" customHeight="1" x14ac:dyDescent="0.2"/>
    <row r="5993" customFormat="1" ht="16" customHeight="1" x14ac:dyDescent="0.2"/>
    <row r="5994" customFormat="1" ht="16" customHeight="1" x14ac:dyDescent="0.2"/>
    <row r="5995" customFormat="1" ht="16" customHeight="1" x14ac:dyDescent="0.2"/>
    <row r="5996" customFormat="1" ht="16" customHeight="1" x14ac:dyDescent="0.2"/>
    <row r="5997" customFormat="1" ht="16" customHeight="1" x14ac:dyDescent="0.2"/>
    <row r="5998" customFormat="1" ht="16" customHeight="1" x14ac:dyDescent="0.2"/>
    <row r="5999" customFormat="1" ht="16" customHeight="1" x14ac:dyDescent="0.2"/>
    <row r="6000" customFormat="1" ht="16" customHeight="1" x14ac:dyDescent="0.2"/>
    <row r="6001" customFormat="1" ht="16" customHeight="1" x14ac:dyDescent="0.2"/>
    <row r="6002" customFormat="1" ht="16" customHeight="1" x14ac:dyDescent="0.2"/>
    <row r="6003" customFormat="1" ht="16" customHeight="1" x14ac:dyDescent="0.2"/>
    <row r="6004" customFormat="1" ht="16" customHeight="1" x14ac:dyDescent="0.2"/>
    <row r="6005" customFormat="1" ht="16" customHeight="1" x14ac:dyDescent="0.2"/>
    <row r="6006" customFormat="1" ht="16" customHeight="1" x14ac:dyDescent="0.2"/>
    <row r="6007" customFormat="1" ht="16" customHeight="1" x14ac:dyDescent="0.2"/>
    <row r="6008" customFormat="1" ht="16" customHeight="1" x14ac:dyDescent="0.2"/>
    <row r="6009" customFormat="1" ht="16" customHeight="1" x14ac:dyDescent="0.2"/>
    <row r="6010" customFormat="1" ht="16" customHeight="1" x14ac:dyDescent="0.2"/>
    <row r="6011" customFormat="1" ht="16" customHeight="1" x14ac:dyDescent="0.2"/>
    <row r="6012" customFormat="1" ht="16" customHeight="1" x14ac:dyDescent="0.2"/>
    <row r="6013" customFormat="1" ht="16" customHeight="1" x14ac:dyDescent="0.2"/>
    <row r="6014" customFormat="1" ht="16" customHeight="1" x14ac:dyDescent="0.2"/>
    <row r="6015" customFormat="1" ht="16" customHeight="1" x14ac:dyDescent="0.2"/>
    <row r="6016" customFormat="1" ht="16" customHeight="1" x14ac:dyDescent="0.2"/>
    <row r="6017" customFormat="1" ht="16" customHeight="1" x14ac:dyDescent="0.2"/>
    <row r="6018" customFormat="1" ht="16" customHeight="1" x14ac:dyDescent="0.2"/>
    <row r="6019" customFormat="1" ht="16" customHeight="1" x14ac:dyDescent="0.2"/>
    <row r="6020" customFormat="1" ht="16" customHeight="1" x14ac:dyDescent="0.2"/>
    <row r="6021" customFormat="1" ht="16" customHeight="1" x14ac:dyDescent="0.2"/>
    <row r="6022" customFormat="1" ht="16" customHeight="1" x14ac:dyDescent="0.2"/>
    <row r="6023" customFormat="1" ht="16" customHeight="1" x14ac:dyDescent="0.2"/>
    <row r="6024" customFormat="1" ht="16" customHeight="1" x14ac:dyDescent="0.2"/>
    <row r="6025" customFormat="1" ht="16" customHeight="1" x14ac:dyDescent="0.2"/>
    <row r="6026" customFormat="1" ht="16" customHeight="1" x14ac:dyDescent="0.2"/>
    <row r="6027" customFormat="1" ht="16" customHeight="1" x14ac:dyDescent="0.2"/>
    <row r="6028" customFormat="1" ht="16" customHeight="1" x14ac:dyDescent="0.2"/>
    <row r="6029" customFormat="1" ht="16" customHeight="1" x14ac:dyDescent="0.2"/>
    <row r="6030" customFormat="1" ht="16" customHeight="1" x14ac:dyDescent="0.2"/>
    <row r="6031" customFormat="1" ht="16" customHeight="1" x14ac:dyDescent="0.2"/>
    <row r="6032" customFormat="1" ht="16" customHeight="1" x14ac:dyDescent="0.2"/>
    <row r="6033" customFormat="1" ht="16" customHeight="1" x14ac:dyDescent="0.2"/>
    <row r="6034" customFormat="1" ht="16" customHeight="1" x14ac:dyDescent="0.2"/>
    <row r="6035" customFormat="1" ht="16" customHeight="1" x14ac:dyDescent="0.2"/>
    <row r="6036" customFormat="1" ht="16" customHeight="1" x14ac:dyDescent="0.2"/>
    <row r="6037" customFormat="1" ht="16" customHeight="1" x14ac:dyDescent="0.2"/>
    <row r="6038" customFormat="1" ht="16" customHeight="1" x14ac:dyDescent="0.2"/>
    <row r="6039" customFormat="1" ht="16" customHeight="1" x14ac:dyDescent="0.2"/>
    <row r="6040" customFormat="1" ht="16" customHeight="1" x14ac:dyDescent="0.2"/>
    <row r="6041" customFormat="1" ht="16" customHeight="1" x14ac:dyDescent="0.2"/>
    <row r="6042" customFormat="1" ht="16" customHeight="1" x14ac:dyDescent="0.2"/>
    <row r="6043" customFormat="1" ht="16" customHeight="1" x14ac:dyDescent="0.2"/>
    <row r="6044" customFormat="1" ht="16" customHeight="1" x14ac:dyDescent="0.2"/>
    <row r="6045" customFormat="1" ht="16" customHeight="1" x14ac:dyDescent="0.2"/>
    <row r="6046" customFormat="1" ht="16" customHeight="1" x14ac:dyDescent="0.2"/>
    <row r="6047" customFormat="1" ht="16" customHeight="1" x14ac:dyDescent="0.2"/>
    <row r="6048" customFormat="1" ht="16" customHeight="1" x14ac:dyDescent="0.2"/>
    <row r="6049" customFormat="1" ht="16" customHeight="1" x14ac:dyDescent="0.2"/>
    <row r="6050" customFormat="1" ht="16" customHeight="1" x14ac:dyDescent="0.2"/>
    <row r="6051" customFormat="1" ht="16" customHeight="1" x14ac:dyDescent="0.2"/>
    <row r="6052" customFormat="1" ht="16" customHeight="1" x14ac:dyDescent="0.2"/>
    <row r="6053" customFormat="1" ht="16" customHeight="1" x14ac:dyDescent="0.2"/>
    <row r="6054" customFormat="1" ht="16" customHeight="1" x14ac:dyDescent="0.2"/>
    <row r="6055" customFormat="1" ht="16" customHeight="1" x14ac:dyDescent="0.2"/>
    <row r="6056" customFormat="1" ht="16" customHeight="1" x14ac:dyDescent="0.2"/>
    <row r="6057" customFormat="1" ht="16" customHeight="1" x14ac:dyDescent="0.2"/>
    <row r="6058" customFormat="1" ht="16" customHeight="1" x14ac:dyDescent="0.2"/>
    <row r="6059" customFormat="1" ht="16" customHeight="1" x14ac:dyDescent="0.2"/>
    <row r="6060" customFormat="1" ht="16" customHeight="1" x14ac:dyDescent="0.2"/>
    <row r="6061" customFormat="1" ht="16" customHeight="1" x14ac:dyDescent="0.2"/>
    <row r="6062" customFormat="1" ht="16" customHeight="1" x14ac:dyDescent="0.2"/>
    <row r="6063" customFormat="1" ht="16" customHeight="1" x14ac:dyDescent="0.2"/>
    <row r="6064" customFormat="1" ht="16" customHeight="1" x14ac:dyDescent="0.2"/>
    <row r="6065" customFormat="1" ht="16" customHeight="1" x14ac:dyDescent="0.2"/>
    <row r="6066" customFormat="1" ht="16" customHeight="1" x14ac:dyDescent="0.2"/>
    <row r="6067" customFormat="1" ht="16" customHeight="1" x14ac:dyDescent="0.2"/>
    <row r="6068" customFormat="1" ht="16" customHeight="1" x14ac:dyDescent="0.2"/>
    <row r="6069" customFormat="1" ht="16" customHeight="1" x14ac:dyDescent="0.2"/>
    <row r="6070" customFormat="1" ht="16" customHeight="1" x14ac:dyDescent="0.2"/>
    <row r="6071" customFormat="1" ht="16" customHeight="1" x14ac:dyDescent="0.2"/>
    <row r="6072" customFormat="1" ht="16" customHeight="1" x14ac:dyDescent="0.2"/>
    <row r="6073" customFormat="1" ht="16" customHeight="1" x14ac:dyDescent="0.2"/>
    <row r="6074" customFormat="1" ht="16" customHeight="1" x14ac:dyDescent="0.2"/>
    <row r="6075" customFormat="1" ht="16" customHeight="1" x14ac:dyDescent="0.2"/>
    <row r="6076" customFormat="1" ht="16" customHeight="1" x14ac:dyDescent="0.2"/>
    <row r="6077" customFormat="1" ht="16" customHeight="1" x14ac:dyDescent="0.2"/>
    <row r="6078" customFormat="1" ht="16" customHeight="1" x14ac:dyDescent="0.2"/>
    <row r="6079" customFormat="1" ht="16" customHeight="1" x14ac:dyDescent="0.2"/>
    <row r="6080" customFormat="1" ht="16" customHeight="1" x14ac:dyDescent="0.2"/>
    <row r="6081" customFormat="1" ht="16" customHeight="1" x14ac:dyDescent="0.2"/>
    <row r="6082" customFormat="1" ht="16" customHeight="1" x14ac:dyDescent="0.2"/>
    <row r="6083" customFormat="1" ht="16" customHeight="1" x14ac:dyDescent="0.2"/>
    <row r="6084" customFormat="1" ht="16" customHeight="1" x14ac:dyDescent="0.2"/>
    <row r="6085" customFormat="1" ht="16" customHeight="1" x14ac:dyDescent="0.2"/>
    <row r="6086" customFormat="1" ht="16" customHeight="1" x14ac:dyDescent="0.2"/>
    <row r="6087" customFormat="1" ht="16" customHeight="1" x14ac:dyDescent="0.2"/>
    <row r="6088" customFormat="1" ht="16" customHeight="1" x14ac:dyDescent="0.2"/>
    <row r="6089" customFormat="1" ht="16" customHeight="1" x14ac:dyDescent="0.2"/>
    <row r="6090" customFormat="1" ht="16" customHeight="1" x14ac:dyDescent="0.2"/>
    <row r="6091" customFormat="1" ht="16" customHeight="1" x14ac:dyDescent="0.2"/>
    <row r="6092" customFormat="1" ht="16" customHeight="1" x14ac:dyDescent="0.2"/>
    <row r="6093" customFormat="1" ht="16" customHeight="1" x14ac:dyDescent="0.2"/>
    <row r="6094" customFormat="1" ht="16" customHeight="1" x14ac:dyDescent="0.2"/>
    <row r="6095" customFormat="1" ht="16" customHeight="1" x14ac:dyDescent="0.2"/>
    <row r="6096" customFormat="1" ht="16" customHeight="1" x14ac:dyDescent="0.2"/>
    <row r="6097" customFormat="1" ht="16" customHeight="1" x14ac:dyDescent="0.2"/>
    <row r="6098" customFormat="1" ht="16" customHeight="1" x14ac:dyDescent="0.2"/>
    <row r="6099" customFormat="1" ht="16" customHeight="1" x14ac:dyDescent="0.2"/>
    <row r="6100" customFormat="1" ht="16" customHeight="1" x14ac:dyDescent="0.2"/>
    <row r="6101" customFormat="1" ht="16" customHeight="1" x14ac:dyDescent="0.2"/>
    <row r="6102" customFormat="1" ht="16" customHeight="1" x14ac:dyDescent="0.2"/>
    <row r="6103" customFormat="1" ht="16" customHeight="1" x14ac:dyDescent="0.2"/>
    <row r="6104" customFormat="1" ht="16" customHeight="1" x14ac:dyDescent="0.2"/>
    <row r="6105" customFormat="1" ht="16" customHeight="1" x14ac:dyDescent="0.2"/>
    <row r="6106" customFormat="1" ht="16" customHeight="1" x14ac:dyDescent="0.2"/>
    <row r="6107" customFormat="1" ht="16" customHeight="1" x14ac:dyDescent="0.2"/>
    <row r="6108" customFormat="1" ht="16" customHeight="1" x14ac:dyDescent="0.2"/>
    <row r="6109" customFormat="1" ht="16" customHeight="1" x14ac:dyDescent="0.2"/>
    <row r="6110" customFormat="1" ht="16" customHeight="1" x14ac:dyDescent="0.2"/>
    <row r="6111" customFormat="1" ht="16" customHeight="1" x14ac:dyDescent="0.2"/>
    <row r="6112" customFormat="1" ht="16" customHeight="1" x14ac:dyDescent="0.2"/>
    <row r="6113" customFormat="1" ht="16" customHeight="1" x14ac:dyDescent="0.2"/>
    <row r="6114" customFormat="1" ht="16" customHeight="1" x14ac:dyDescent="0.2"/>
    <row r="6115" customFormat="1" ht="16" customHeight="1" x14ac:dyDescent="0.2"/>
    <row r="6116" customFormat="1" ht="16" customHeight="1" x14ac:dyDescent="0.2"/>
    <row r="6117" customFormat="1" ht="16" customHeight="1" x14ac:dyDescent="0.2"/>
    <row r="6118" customFormat="1" ht="16" customHeight="1" x14ac:dyDescent="0.2"/>
    <row r="6119" customFormat="1" ht="16" customHeight="1" x14ac:dyDescent="0.2"/>
    <row r="6120" customFormat="1" ht="16" customHeight="1" x14ac:dyDescent="0.2"/>
    <row r="6121" customFormat="1" ht="16" customHeight="1" x14ac:dyDescent="0.2"/>
    <row r="6122" customFormat="1" ht="16" customHeight="1" x14ac:dyDescent="0.2"/>
    <row r="6123" customFormat="1" ht="16" customHeight="1" x14ac:dyDescent="0.2"/>
    <row r="6124" customFormat="1" ht="16" customHeight="1" x14ac:dyDescent="0.2"/>
    <row r="6125" customFormat="1" ht="16" customHeight="1" x14ac:dyDescent="0.2"/>
    <row r="6126" customFormat="1" ht="16" customHeight="1" x14ac:dyDescent="0.2"/>
    <row r="6127" customFormat="1" ht="16" customHeight="1" x14ac:dyDescent="0.2"/>
    <row r="6128" customFormat="1" ht="16" customHeight="1" x14ac:dyDescent="0.2"/>
    <row r="6129" customFormat="1" ht="16" customHeight="1" x14ac:dyDescent="0.2"/>
    <row r="6130" customFormat="1" ht="16" customHeight="1" x14ac:dyDescent="0.2"/>
    <row r="6131" customFormat="1" ht="16" customHeight="1" x14ac:dyDescent="0.2"/>
    <row r="6132" customFormat="1" ht="16" customHeight="1" x14ac:dyDescent="0.2"/>
    <row r="6133" customFormat="1" ht="16" customHeight="1" x14ac:dyDescent="0.2"/>
    <row r="6134" customFormat="1" ht="16" customHeight="1" x14ac:dyDescent="0.2"/>
    <row r="6135" customFormat="1" ht="16" customHeight="1" x14ac:dyDescent="0.2"/>
    <row r="6136" customFormat="1" ht="16" customHeight="1" x14ac:dyDescent="0.2"/>
    <row r="6137" customFormat="1" ht="16" customHeight="1" x14ac:dyDescent="0.2"/>
    <row r="6138" customFormat="1" ht="16" customHeight="1" x14ac:dyDescent="0.2"/>
    <row r="6139" customFormat="1" ht="16" customHeight="1" x14ac:dyDescent="0.2"/>
    <row r="6140" customFormat="1" ht="16" customHeight="1" x14ac:dyDescent="0.2"/>
    <row r="6141" customFormat="1" ht="16" customHeight="1" x14ac:dyDescent="0.2"/>
    <row r="6142" customFormat="1" ht="16" customHeight="1" x14ac:dyDescent="0.2"/>
    <row r="6143" customFormat="1" ht="16" customHeight="1" x14ac:dyDescent="0.2"/>
    <row r="6144" customFormat="1" ht="16" customHeight="1" x14ac:dyDescent="0.2"/>
    <row r="6145" customFormat="1" ht="16" customHeight="1" x14ac:dyDescent="0.2"/>
    <row r="6146" customFormat="1" ht="16" customHeight="1" x14ac:dyDescent="0.2"/>
    <row r="6147" customFormat="1" ht="16" customHeight="1" x14ac:dyDescent="0.2"/>
    <row r="6148" customFormat="1" ht="16" customHeight="1" x14ac:dyDescent="0.2"/>
    <row r="6149" customFormat="1" ht="16" customHeight="1" x14ac:dyDescent="0.2"/>
    <row r="6150" customFormat="1" ht="16" customHeight="1" x14ac:dyDescent="0.2"/>
    <row r="6151" customFormat="1" ht="16" customHeight="1" x14ac:dyDescent="0.2"/>
    <row r="6152" customFormat="1" ht="16" customHeight="1" x14ac:dyDescent="0.2"/>
    <row r="6153" customFormat="1" ht="16" customHeight="1" x14ac:dyDescent="0.2"/>
    <row r="6154" customFormat="1" ht="16" customHeight="1" x14ac:dyDescent="0.2"/>
    <row r="6155" customFormat="1" ht="16" customHeight="1" x14ac:dyDescent="0.2"/>
    <row r="6156" customFormat="1" ht="16" customHeight="1" x14ac:dyDescent="0.2"/>
    <row r="6157" customFormat="1" ht="16" customHeight="1" x14ac:dyDescent="0.2"/>
    <row r="6158" customFormat="1" ht="16" customHeight="1" x14ac:dyDescent="0.2"/>
    <row r="6159" customFormat="1" ht="16" customHeight="1" x14ac:dyDescent="0.2"/>
    <row r="6160" customFormat="1" ht="16" customHeight="1" x14ac:dyDescent="0.2"/>
    <row r="6161" customFormat="1" ht="16" customHeight="1" x14ac:dyDescent="0.2"/>
    <row r="6162" customFormat="1" ht="16" customHeight="1" x14ac:dyDescent="0.2"/>
    <row r="6163" customFormat="1" ht="16" customHeight="1" x14ac:dyDescent="0.2"/>
    <row r="6164" customFormat="1" ht="16" customHeight="1" x14ac:dyDescent="0.2"/>
    <row r="6165" customFormat="1" ht="16" customHeight="1" x14ac:dyDescent="0.2"/>
    <row r="6166" customFormat="1" ht="16" customHeight="1" x14ac:dyDescent="0.2"/>
    <row r="6167" customFormat="1" ht="16" customHeight="1" x14ac:dyDescent="0.2"/>
    <row r="6168" customFormat="1" ht="16" customHeight="1" x14ac:dyDescent="0.2"/>
    <row r="6169" customFormat="1" ht="16" customHeight="1" x14ac:dyDescent="0.2"/>
    <row r="6170" customFormat="1" ht="16" customHeight="1" x14ac:dyDescent="0.2"/>
    <row r="6171" customFormat="1" ht="16" customHeight="1" x14ac:dyDescent="0.2"/>
    <row r="6172" customFormat="1" ht="16" customHeight="1" x14ac:dyDescent="0.2"/>
    <row r="6173" customFormat="1" ht="16" customHeight="1" x14ac:dyDescent="0.2"/>
    <row r="6174" customFormat="1" ht="16" customHeight="1" x14ac:dyDescent="0.2"/>
    <row r="6175" customFormat="1" ht="16" customHeight="1" x14ac:dyDescent="0.2"/>
    <row r="6176" customFormat="1" ht="16" customHeight="1" x14ac:dyDescent="0.2"/>
    <row r="6177" customFormat="1" ht="16" customHeight="1" x14ac:dyDescent="0.2"/>
    <row r="6178" customFormat="1" ht="16" customHeight="1" x14ac:dyDescent="0.2"/>
    <row r="6179" customFormat="1" ht="16" customHeight="1" x14ac:dyDescent="0.2"/>
    <row r="6180" customFormat="1" ht="16" customHeight="1" x14ac:dyDescent="0.2"/>
    <row r="6181" customFormat="1" ht="16" customHeight="1" x14ac:dyDescent="0.2"/>
    <row r="6182" customFormat="1" ht="16" customHeight="1" x14ac:dyDescent="0.2"/>
    <row r="6183" customFormat="1" ht="16" customHeight="1" x14ac:dyDescent="0.2"/>
    <row r="6184" customFormat="1" ht="16" customHeight="1" x14ac:dyDescent="0.2"/>
    <row r="6185" customFormat="1" ht="16" customHeight="1" x14ac:dyDescent="0.2"/>
    <row r="6186" customFormat="1" ht="16" customHeight="1" x14ac:dyDescent="0.2"/>
    <row r="6187" customFormat="1" ht="16" customHeight="1" x14ac:dyDescent="0.2"/>
    <row r="6188" customFormat="1" ht="16" customHeight="1" x14ac:dyDescent="0.2"/>
    <row r="6189" customFormat="1" ht="16" customHeight="1" x14ac:dyDescent="0.2"/>
    <row r="6190" customFormat="1" ht="16" customHeight="1" x14ac:dyDescent="0.2"/>
    <row r="6191" customFormat="1" ht="16" customHeight="1" x14ac:dyDescent="0.2"/>
    <row r="6192" customFormat="1" ht="16" customHeight="1" x14ac:dyDescent="0.2"/>
    <row r="6193" customFormat="1" ht="16" customHeight="1" x14ac:dyDescent="0.2"/>
    <row r="6194" customFormat="1" ht="16" customHeight="1" x14ac:dyDescent="0.2"/>
    <row r="6195" customFormat="1" ht="16" customHeight="1" x14ac:dyDescent="0.2"/>
    <row r="6196" customFormat="1" ht="16" customHeight="1" x14ac:dyDescent="0.2"/>
    <row r="6197" customFormat="1" ht="16" customHeight="1" x14ac:dyDescent="0.2"/>
    <row r="6198" customFormat="1" ht="16" customHeight="1" x14ac:dyDescent="0.2"/>
    <row r="6199" customFormat="1" ht="16" customHeight="1" x14ac:dyDescent="0.2"/>
    <row r="6200" customFormat="1" ht="16" customHeight="1" x14ac:dyDescent="0.2"/>
    <row r="6201" customFormat="1" ht="16" customHeight="1" x14ac:dyDescent="0.2"/>
    <row r="6202" customFormat="1" ht="16" customHeight="1" x14ac:dyDescent="0.2"/>
    <row r="6203" customFormat="1" ht="16" customHeight="1" x14ac:dyDescent="0.2"/>
    <row r="6204" customFormat="1" ht="16" customHeight="1" x14ac:dyDescent="0.2"/>
    <row r="6205" customFormat="1" ht="16" customHeight="1" x14ac:dyDescent="0.2"/>
    <row r="6206" customFormat="1" ht="16" customHeight="1" x14ac:dyDescent="0.2"/>
    <row r="6207" customFormat="1" ht="16" customHeight="1" x14ac:dyDescent="0.2"/>
    <row r="6208" customFormat="1" ht="16" customHeight="1" x14ac:dyDescent="0.2"/>
    <row r="6209" customFormat="1" ht="16" customHeight="1" x14ac:dyDescent="0.2"/>
    <row r="6210" customFormat="1" ht="16" customHeight="1" x14ac:dyDescent="0.2"/>
    <row r="6211" customFormat="1" ht="16" customHeight="1" x14ac:dyDescent="0.2"/>
    <row r="6212" customFormat="1" ht="16" customHeight="1" x14ac:dyDescent="0.2"/>
    <row r="6213" customFormat="1" ht="16" customHeight="1" x14ac:dyDescent="0.2"/>
    <row r="6214" customFormat="1" ht="16" customHeight="1" x14ac:dyDescent="0.2"/>
    <row r="6215" customFormat="1" ht="16" customHeight="1" x14ac:dyDescent="0.2"/>
    <row r="6216" customFormat="1" ht="16" customHeight="1" x14ac:dyDescent="0.2"/>
    <row r="6217" customFormat="1" ht="16" customHeight="1" x14ac:dyDescent="0.2"/>
    <row r="6218" customFormat="1" ht="16" customHeight="1" x14ac:dyDescent="0.2"/>
    <row r="6219" customFormat="1" ht="16" customHeight="1" x14ac:dyDescent="0.2"/>
    <row r="6220" customFormat="1" ht="16" customHeight="1" x14ac:dyDescent="0.2"/>
    <row r="6221" customFormat="1" ht="16" customHeight="1" x14ac:dyDescent="0.2"/>
    <row r="6222" customFormat="1" ht="16" customHeight="1" x14ac:dyDescent="0.2"/>
    <row r="6223" customFormat="1" ht="16" customHeight="1" x14ac:dyDescent="0.2"/>
    <row r="6224" customFormat="1" ht="16" customHeight="1" x14ac:dyDescent="0.2"/>
    <row r="6225" customFormat="1" ht="16" customHeight="1" x14ac:dyDescent="0.2"/>
    <row r="6226" customFormat="1" ht="16" customHeight="1" x14ac:dyDescent="0.2"/>
    <row r="6227" customFormat="1" ht="16" customHeight="1" x14ac:dyDescent="0.2"/>
    <row r="6228" customFormat="1" ht="16" customHeight="1" x14ac:dyDescent="0.2"/>
    <row r="6229" customFormat="1" ht="16" customHeight="1" x14ac:dyDescent="0.2"/>
    <row r="6230" customFormat="1" ht="16" customHeight="1" x14ac:dyDescent="0.2"/>
    <row r="6231" customFormat="1" ht="16" customHeight="1" x14ac:dyDescent="0.2"/>
    <row r="6232" customFormat="1" ht="16" customHeight="1" x14ac:dyDescent="0.2"/>
    <row r="6233" customFormat="1" ht="16" customHeight="1" x14ac:dyDescent="0.2"/>
    <row r="6234" customFormat="1" ht="16" customHeight="1" x14ac:dyDescent="0.2"/>
    <row r="6235" customFormat="1" ht="16" customHeight="1" x14ac:dyDescent="0.2"/>
    <row r="6236" customFormat="1" ht="16" customHeight="1" x14ac:dyDescent="0.2"/>
    <row r="6237" customFormat="1" ht="16" customHeight="1" x14ac:dyDescent="0.2"/>
    <row r="6238" customFormat="1" ht="16" customHeight="1" x14ac:dyDescent="0.2"/>
    <row r="6239" customFormat="1" ht="16" customHeight="1" x14ac:dyDescent="0.2"/>
    <row r="6240" customFormat="1" ht="16" customHeight="1" x14ac:dyDescent="0.2"/>
    <row r="6241" customFormat="1" ht="16" customHeight="1" x14ac:dyDescent="0.2"/>
    <row r="6242" customFormat="1" ht="16" customHeight="1" x14ac:dyDescent="0.2"/>
    <row r="6243" customFormat="1" ht="16" customHeight="1" x14ac:dyDescent="0.2"/>
    <row r="6244" customFormat="1" ht="16" customHeight="1" x14ac:dyDescent="0.2"/>
    <row r="6245" customFormat="1" ht="16" customHeight="1" x14ac:dyDescent="0.2"/>
    <row r="6246" customFormat="1" ht="16" customHeight="1" x14ac:dyDescent="0.2"/>
    <row r="6247" customFormat="1" ht="16" customHeight="1" x14ac:dyDescent="0.2"/>
    <row r="6248" customFormat="1" ht="16" customHeight="1" x14ac:dyDescent="0.2"/>
    <row r="6249" customFormat="1" ht="16" customHeight="1" x14ac:dyDescent="0.2"/>
    <row r="6250" customFormat="1" ht="16" customHeight="1" x14ac:dyDescent="0.2"/>
    <row r="6251" customFormat="1" ht="16" customHeight="1" x14ac:dyDescent="0.2"/>
    <row r="6252" customFormat="1" ht="16" customHeight="1" x14ac:dyDescent="0.2"/>
    <row r="6253" customFormat="1" ht="16" customHeight="1" x14ac:dyDescent="0.2"/>
    <row r="6254" customFormat="1" ht="16" customHeight="1" x14ac:dyDescent="0.2"/>
    <row r="6255" customFormat="1" ht="16" customHeight="1" x14ac:dyDescent="0.2"/>
    <row r="6256" customFormat="1" ht="16" customHeight="1" x14ac:dyDescent="0.2"/>
    <row r="6257" customFormat="1" ht="16" customHeight="1" x14ac:dyDescent="0.2"/>
    <row r="6258" customFormat="1" ht="16" customHeight="1" x14ac:dyDescent="0.2"/>
    <row r="6259" customFormat="1" ht="16" customHeight="1" x14ac:dyDescent="0.2"/>
    <row r="6260" customFormat="1" ht="16" customHeight="1" x14ac:dyDescent="0.2"/>
    <row r="6261" customFormat="1" ht="16" customHeight="1" x14ac:dyDescent="0.2"/>
    <row r="6262" customFormat="1" ht="16" customHeight="1" x14ac:dyDescent="0.2"/>
    <row r="6263" customFormat="1" ht="16" customHeight="1" x14ac:dyDescent="0.2"/>
    <row r="6264" customFormat="1" ht="16" customHeight="1" x14ac:dyDescent="0.2"/>
    <row r="6265" customFormat="1" ht="16" customHeight="1" x14ac:dyDescent="0.2"/>
    <row r="6266" customFormat="1" ht="16" customHeight="1" x14ac:dyDescent="0.2"/>
    <row r="6267" customFormat="1" ht="16" customHeight="1" x14ac:dyDescent="0.2"/>
    <row r="6268" customFormat="1" ht="16" customHeight="1" x14ac:dyDescent="0.2"/>
    <row r="6269" customFormat="1" ht="16" customHeight="1" x14ac:dyDescent="0.2"/>
    <row r="6270" customFormat="1" ht="16" customHeight="1" x14ac:dyDescent="0.2"/>
    <row r="6271" customFormat="1" ht="16" customHeight="1" x14ac:dyDescent="0.2"/>
    <row r="6272" customFormat="1" ht="16" customHeight="1" x14ac:dyDescent="0.2"/>
    <row r="6273" customFormat="1" ht="16" customHeight="1" x14ac:dyDescent="0.2"/>
    <row r="6274" customFormat="1" ht="16" customHeight="1" x14ac:dyDescent="0.2"/>
    <row r="6275" customFormat="1" ht="16" customHeight="1" x14ac:dyDescent="0.2"/>
    <row r="6276" customFormat="1" ht="16" customHeight="1" x14ac:dyDescent="0.2"/>
    <row r="6277" customFormat="1" ht="16" customHeight="1" x14ac:dyDescent="0.2"/>
    <row r="6278" customFormat="1" ht="16" customHeight="1" x14ac:dyDescent="0.2"/>
    <row r="6279" customFormat="1" ht="16" customHeight="1" x14ac:dyDescent="0.2"/>
    <row r="6280" customFormat="1" ht="16" customHeight="1" x14ac:dyDescent="0.2"/>
    <row r="6281" customFormat="1" ht="16" customHeight="1" x14ac:dyDescent="0.2"/>
    <row r="6282" customFormat="1" ht="16" customHeight="1" x14ac:dyDescent="0.2"/>
    <row r="6283" customFormat="1" ht="16" customHeight="1" x14ac:dyDescent="0.2"/>
    <row r="6284" customFormat="1" ht="16" customHeight="1" x14ac:dyDescent="0.2"/>
    <row r="6285" customFormat="1" ht="16" customHeight="1" x14ac:dyDescent="0.2"/>
    <row r="6286" customFormat="1" ht="16" customHeight="1" x14ac:dyDescent="0.2"/>
    <row r="6287" customFormat="1" ht="16" customHeight="1" x14ac:dyDescent="0.2"/>
    <row r="6288" customFormat="1" ht="16" customHeight="1" x14ac:dyDescent="0.2"/>
    <row r="6289" customFormat="1" ht="16" customHeight="1" x14ac:dyDescent="0.2"/>
    <row r="6290" customFormat="1" ht="16" customHeight="1" x14ac:dyDescent="0.2"/>
    <row r="6291" customFormat="1" ht="16" customHeight="1" x14ac:dyDescent="0.2"/>
    <row r="6292" customFormat="1" ht="16" customHeight="1" x14ac:dyDescent="0.2"/>
    <row r="6293" customFormat="1" ht="16" customHeight="1" x14ac:dyDescent="0.2"/>
    <row r="6294" customFormat="1" ht="16" customHeight="1" x14ac:dyDescent="0.2"/>
    <row r="6295" customFormat="1" ht="16" customHeight="1" x14ac:dyDescent="0.2"/>
    <row r="6296" customFormat="1" ht="16" customHeight="1" x14ac:dyDescent="0.2"/>
    <row r="6297" customFormat="1" ht="16" customHeight="1" x14ac:dyDescent="0.2"/>
    <row r="6298" customFormat="1" ht="16" customHeight="1" x14ac:dyDescent="0.2"/>
    <row r="6299" customFormat="1" ht="16" customHeight="1" x14ac:dyDescent="0.2"/>
    <row r="6300" customFormat="1" ht="16" customHeight="1" x14ac:dyDescent="0.2"/>
    <row r="6301" customFormat="1" ht="16" customHeight="1" x14ac:dyDescent="0.2"/>
    <row r="6302" customFormat="1" ht="16" customHeight="1" x14ac:dyDescent="0.2"/>
    <row r="6303" customFormat="1" ht="16" customHeight="1" x14ac:dyDescent="0.2"/>
    <row r="6304" customFormat="1" ht="16" customHeight="1" x14ac:dyDescent="0.2"/>
    <row r="6305" customFormat="1" ht="16" customHeight="1" x14ac:dyDescent="0.2"/>
    <row r="6306" customFormat="1" ht="16" customHeight="1" x14ac:dyDescent="0.2"/>
    <row r="6307" customFormat="1" ht="16" customHeight="1" x14ac:dyDescent="0.2"/>
    <row r="6308" customFormat="1" ht="16" customHeight="1" x14ac:dyDescent="0.2"/>
    <row r="6309" customFormat="1" ht="16" customHeight="1" x14ac:dyDescent="0.2"/>
    <row r="6310" customFormat="1" ht="16" customHeight="1" x14ac:dyDescent="0.2"/>
    <row r="6311" customFormat="1" ht="16" customHeight="1" x14ac:dyDescent="0.2"/>
    <row r="6312" customFormat="1" ht="16" customHeight="1" x14ac:dyDescent="0.2"/>
    <row r="6313" customFormat="1" ht="16" customHeight="1" x14ac:dyDescent="0.2"/>
    <row r="6314" customFormat="1" ht="16" customHeight="1" x14ac:dyDescent="0.2"/>
    <row r="6315" customFormat="1" ht="16" customHeight="1" x14ac:dyDescent="0.2"/>
    <row r="6316" customFormat="1" ht="16" customHeight="1" x14ac:dyDescent="0.2"/>
    <row r="6317" customFormat="1" ht="16" customHeight="1" x14ac:dyDescent="0.2"/>
    <row r="6318" customFormat="1" ht="16" customHeight="1" x14ac:dyDescent="0.2"/>
    <row r="6319" customFormat="1" ht="16" customHeight="1" x14ac:dyDescent="0.2"/>
    <row r="6320" customFormat="1" ht="16" customHeight="1" x14ac:dyDescent="0.2"/>
    <row r="6321" customFormat="1" ht="16" customHeight="1" x14ac:dyDescent="0.2"/>
    <row r="6322" customFormat="1" ht="16" customHeight="1" x14ac:dyDescent="0.2"/>
    <row r="6323" customFormat="1" ht="16" customHeight="1" x14ac:dyDescent="0.2"/>
    <row r="6324" customFormat="1" ht="16" customHeight="1" x14ac:dyDescent="0.2"/>
    <row r="6325" customFormat="1" ht="16" customHeight="1" x14ac:dyDescent="0.2"/>
    <row r="6326" customFormat="1" ht="16" customHeight="1" x14ac:dyDescent="0.2"/>
    <row r="6327" customFormat="1" ht="16" customHeight="1" x14ac:dyDescent="0.2"/>
    <row r="6328" customFormat="1" ht="16" customHeight="1" x14ac:dyDescent="0.2"/>
    <row r="6329" customFormat="1" ht="16" customHeight="1" x14ac:dyDescent="0.2"/>
    <row r="6330" customFormat="1" ht="16" customHeight="1" x14ac:dyDescent="0.2"/>
    <row r="6331" customFormat="1" ht="16" customHeight="1" x14ac:dyDescent="0.2"/>
    <row r="6332" customFormat="1" ht="16" customHeight="1" x14ac:dyDescent="0.2"/>
    <row r="6333" customFormat="1" ht="16" customHeight="1" x14ac:dyDescent="0.2"/>
    <row r="6334" customFormat="1" ht="16" customHeight="1" x14ac:dyDescent="0.2"/>
    <row r="6335" customFormat="1" ht="16" customHeight="1" x14ac:dyDescent="0.2"/>
    <row r="6336" customFormat="1" ht="16" customHeight="1" x14ac:dyDescent="0.2"/>
    <row r="6337" customFormat="1" ht="16" customHeight="1" x14ac:dyDescent="0.2"/>
    <row r="6338" customFormat="1" ht="16" customHeight="1" x14ac:dyDescent="0.2"/>
    <row r="6339" customFormat="1" ht="16" customHeight="1" x14ac:dyDescent="0.2"/>
    <row r="6340" customFormat="1" ht="16" customHeight="1" x14ac:dyDescent="0.2"/>
    <row r="6341" customFormat="1" ht="16" customHeight="1" x14ac:dyDescent="0.2"/>
    <row r="6342" customFormat="1" ht="16" customHeight="1" x14ac:dyDescent="0.2"/>
    <row r="6343" customFormat="1" ht="16" customHeight="1" x14ac:dyDescent="0.2"/>
    <row r="6344" customFormat="1" ht="16" customHeight="1" x14ac:dyDescent="0.2"/>
    <row r="6345" customFormat="1" ht="16" customHeight="1" x14ac:dyDescent="0.2"/>
    <row r="6346" customFormat="1" ht="16" customHeight="1" x14ac:dyDescent="0.2"/>
    <row r="6347" customFormat="1" ht="16" customHeight="1" x14ac:dyDescent="0.2"/>
    <row r="6348" customFormat="1" ht="16" customHeight="1" x14ac:dyDescent="0.2"/>
    <row r="6349" customFormat="1" ht="16" customHeight="1" x14ac:dyDescent="0.2"/>
    <row r="6350" customFormat="1" ht="16" customHeight="1" x14ac:dyDescent="0.2"/>
    <row r="6351" customFormat="1" ht="16" customHeight="1" x14ac:dyDescent="0.2"/>
    <row r="6352" customFormat="1" ht="16" customHeight="1" x14ac:dyDescent="0.2"/>
    <row r="6353" customFormat="1" ht="16" customHeight="1" x14ac:dyDescent="0.2"/>
    <row r="6354" customFormat="1" ht="16" customHeight="1" x14ac:dyDescent="0.2"/>
    <row r="6355" customFormat="1" ht="16" customHeight="1" x14ac:dyDescent="0.2"/>
    <row r="6356" customFormat="1" ht="16" customHeight="1" x14ac:dyDescent="0.2"/>
    <row r="6357" customFormat="1" ht="16" customHeight="1" x14ac:dyDescent="0.2"/>
    <row r="6358" customFormat="1" ht="16" customHeight="1" x14ac:dyDescent="0.2"/>
    <row r="6359" customFormat="1" ht="16" customHeight="1" x14ac:dyDescent="0.2"/>
    <row r="6360" customFormat="1" ht="16" customHeight="1" x14ac:dyDescent="0.2"/>
    <row r="6361" customFormat="1" ht="16" customHeight="1" x14ac:dyDescent="0.2"/>
    <row r="6362" customFormat="1" ht="16" customHeight="1" x14ac:dyDescent="0.2"/>
    <row r="6363" customFormat="1" ht="16" customHeight="1" x14ac:dyDescent="0.2"/>
    <row r="6364" customFormat="1" ht="16" customHeight="1" x14ac:dyDescent="0.2"/>
    <row r="6365" customFormat="1" ht="16" customHeight="1" x14ac:dyDescent="0.2"/>
    <row r="6366" customFormat="1" ht="16" customHeight="1" x14ac:dyDescent="0.2"/>
    <row r="6367" customFormat="1" ht="16" customHeight="1" x14ac:dyDescent="0.2"/>
    <row r="6368" customFormat="1" ht="16" customHeight="1" x14ac:dyDescent="0.2"/>
    <row r="6369" customFormat="1" ht="16" customHeight="1" x14ac:dyDescent="0.2"/>
    <row r="6370" customFormat="1" ht="16" customHeight="1" x14ac:dyDescent="0.2"/>
    <row r="6371" customFormat="1" ht="16" customHeight="1" x14ac:dyDescent="0.2"/>
    <row r="6372" customFormat="1" ht="16" customHeight="1" x14ac:dyDescent="0.2"/>
    <row r="6373" customFormat="1" ht="16" customHeight="1" x14ac:dyDescent="0.2"/>
    <row r="6374" customFormat="1" ht="16" customHeight="1" x14ac:dyDescent="0.2"/>
    <row r="6375" customFormat="1" ht="16" customHeight="1" x14ac:dyDescent="0.2"/>
    <row r="6376" customFormat="1" ht="16" customHeight="1" x14ac:dyDescent="0.2"/>
    <row r="6377" customFormat="1" ht="16" customHeight="1" x14ac:dyDescent="0.2"/>
    <row r="6378" customFormat="1" ht="16" customHeight="1" x14ac:dyDescent="0.2"/>
    <row r="6379" customFormat="1" ht="16" customHeight="1" x14ac:dyDescent="0.2"/>
    <row r="6380" customFormat="1" ht="16" customHeight="1" x14ac:dyDescent="0.2"/>
    <row r="6381" customFormat="1" ht="16" customHeight="1" x14ac:dyDescent="0.2"/>
    <row r="6382" customFormat="1" ht="16" customHeight="1" x14ac:dyDescent="0.2"/>
    <row r="6383" customFormat="1" ht="16" customHeight="1" x14ac:dyDescent="0.2"/>
    <row r="6384" customFormat="1" ht="16" customHeight="1" x14ac:dyDescent="0.2"/>
    <row r="6385" customFormat="1" ht="16" customHeight="1" x14ac:dyDescent="0.2"/>
    <row r="6386" customFormat="1" ht="16" customHeight="1" x14ac:dyDescent="0.2"/>
    <row r="6387" customFormat="1" ht="16" customHeight="1" x14ac:dyDescent="0.2"/>
    <row r="6388" customFormat="1" ht="16" customHeight="1" x14ac:dyDescent="0.2"/>
    <row r="6389" customFormat="1" ht="16" customHeight="1" x14ac:dyDescent="0.2"/>
    <row r="6390" customFormat="1" ht="16" customHeight="1" x14ac:dyDescent="0.2"/>
    <row r="6391" customFormat="1" ht="16" customHeight="1" x14ac:dyDescent="0.2"/>
    <row r="6392" customFormat="1" ht="16" customHeight="1" x14ac:dyDescent="0.2"/>
    <row r="6393" customFormat="1" ht="16" customHeight="1" x14ac:dyDescent="0.2"/>
    <row r="6394" customFormat="1" ht="16" customHeight="1" x14ac:dyDescent="0.2"/>
    <row r="6395" customFormat="1" ht="16" customHeight="1" x14ac:dyDescent="0.2"/>
    <row r="6396" customFormat="1" ht="16" customHeight="1" x14ac:dyDescent="0.2"/>
    <row r="6397" customFormat="1" ht="16" customHeight="1" x14ac:dyDescent="0.2"/>
    <row r="6398" customFormat="1" ht="16" customHeight="1" x14ac:dyDescent="0.2"/>
    <row r="6399" customFormat="1" ht="16" customHeight="1" x14ac:dyDescent="0.2"/>
    <row r="6400" customFormat="1" ht="16" customHeight="1" x14ac:dyDescent="0.2"/>
    <row r="6401" customFormat="1" ht="16" customHeight="1" x14ac:dyDescent="0.2"/>
    <row r="6402" customFormat="1" ht="16" customHeight="1" x14ac:dyDescent="0.2"/>
    <row r="6403" customFormat="1" ht="16" customHeight="1" x14ac:dyDescent="0.2"/>
    <row r="6404" customFormat="1" ht="16" customHeight="1" x14ac:dyDescent="0.2"/>
    <row r="6405" customFormat="1" ht="16" customHeight="1" x14ac:dyDescent="0.2"/>
    <row r="6406" customFormat="1" ht="16" customHeight="1" x14ac:dyDescent="0.2"/>
    <row r="6407" customFormat="1" ht="16" customHeight="1" x14ac:dyDescent="0.2"/>
    <row r="6408" customFormat="1" ht="16" customHeight="1" x14ac:dyDescent="0.2"/>
    <row r="6409" customFormat="1" ht="16" customHeight="1" x14ac:dyDescent="0.2"/>
    <row r="6410" customFormat="1" ht="16" customHeight="1" x14ac:dyDescent="0.2"/>
    <row r="6411" customFormat="1" ht="16" customHeight="1" x14ac:dyDescent="0.2"/>
    <row r="6412" customFormat="1" ht="16" customHeight="1" x14ac:dyDescent="0.2"/>
    <row r="6413" customFormat="1" ht="16" customHeight="1" x14ac:dyDescent="0.2"/>
    <row r="6414" customFormat="1" ht="16" customHeight="1" x14ac:dyDescent="0.2"/>
    <row r="6415" customFormat="1" ht="16" customHeight="1" x14ac:dyDescent="0.2"/>
    <row r="6416" customFormat="1" ht="16" customHeight="1" x14ac:dyDescent="0.2"/>
    <row r="6417" customFormat="1" ht="16" customHeight="1" x14ac:dyDescent="0.2"/>
    <row r="6418" customFormat="1" ht="16" customHeight="1" x14ac:dyDescent="0.2"/>
    <row r="6419" customFormat="1" ht="16" customHeight="1" x14ac:dyDescent="0.2"/>
    <row r="6420" customFormat="1" ht="16" customHeight="1" x14ac:dyDescent="0.2"/>
    <row r="6421" customFormat="1" ht="16" customHeight="1" x14ac:dyDescent="0.2"/>
    <row r="6422" customFormat="1" ht="16" customHeight="1" x14ac:dyDescent="0.2"/>
    <row r="6423" customFormat="1" ht="16" customHeight="1" x14ac:dyDescent="0.2"/>
    <row r="6424" customFormat="1" ht="16" customHeight="1" x14ac:dyDescent="0.2"/>
    <row r="6425" customFormat="1" ht="16" customHeight="1" x14ac:dyDescent="0.2"/>
    <row r="6426" customFormat="1" ht="16" customHeight="1" x14ac:dyDescent="0.2"/>
    <row r="6427" customFormat="1" ht="16" customHeight="1" x14ac:dyDescent="0.2"/>
    <row r="6428" customFormat="1" ht="16" customHeight="1" x14ac:dyDescent="0.2"/>
    <row r="6429" customFormat="1" ht="16" customHeight="1" x14ac:dyDescent="0.2"/>
    <row r="6430" customFormat="1" ht="16" customHeight="1" x14ac:dyDescent="0.2"/>
    <row r="6431" customFormat="1" ht="16" customHeight="1" x14ac:dyDescent="0.2"/>
    <row r="6432" customFormat="1" ht="16" customHeight="1" x14ac:dyDescent="0.2"/>
    <row r="6433" customFormat="1" ht="16" customHeight="1" x14ac:dyDescent="0.2"/>
    <row r="6434" customFormat="1" ht="16" customHeight="1" x14ac:dyDescent="0.2"/>
    <row r="6435" customFormat="1" ht="16" customHeight="1" x14ac:dyDescent="0.2"/>
    <row r="6436" customFormat="1" ht="16" customHeight="1" x14ac:dyDescent="0.2"/>
    <row r="6437" customFormat="1" ht="16" customHeight="1" x14ac:dyDescent="0.2"/>
    <row r="6438" customFormat="1" ht="16" customHeight="1" x14ac:dyDescent="0.2"/>
    <row r="6439" customFormat="1" ht="16" customHeight="1" x14ac:dyDescent="0.2"/>
    <row r="6440" customFormat="1" ht="16" customHeight="1" x14ac:dyDescent="0.2"/>
    <row r="6441" customFormat="1" ht="16" customHeight="1" x14ac:dyDescent="0.2"/>
    <row r="6442" customFormat="1" ht="16" customHeight="1" x14ac:dyDescent="0.2"/>
    <row r="6443" customFormat="1" ht="16" customHeight="1" x14ac:dyDescent="0.2"/>
    <row r="6444" customFormat="1" ht="16" customHeight="1" x14ac:dyDescent="0.2"/>
    <row r="6445" customFormat="1" ht="16" customHeight="1" x14ac:dyDescent="0.2"/>
    <row r="6446" customFormat="1" ht="16" customHeight="1" x14ac:dyDescent="0.2"/>
    <row r="6447" customFormat="1" ht="16" customHeight="1" x14ac:dyDescent="0.2"/>
    <row r="6448" customFormat="1" ht="16" customHeight="1" x14ac:dyDescent="0.2"/>
    <row r="6449" customFormat="1" ht="16" customHeight="1" x14ac:dyDescent="0.2"/>
    <row r="6450" customFormat="1" ht="16" customHeight="1" x14ac:dyDescent="0.2"/>
    <row r="6451" customFormat="1" ht="16" customHeight="1" x14ac:dyDescent="0.2"/>
    <row r="6452" customFormat="1" ht="16" customHeight="1" x14ac:dyDescent="0.2"/>
    <row r="6453" customFormat="1" ht="16" customHeight="1" x14ac:dyDescent="0.2"/>
    <row r="6454" customFormat="1" ht="16" customHeight="1" x14ac:dyDescent="0.2"/>
    <row r="6455" customFormat="1" ht="16" customHeight="1" x14ac:dyDescent="0.2"/>
    <row r="6456" customFormat="1" ht="16" customHeight="1" x14ac:dyDescent="0.2"/>
    <row r="6457" customFormat="1" ht="16" customHeight="1" x14ac:dyDescent="0.2"/>
    <row r="6458" customFormat="1" ht="16" customHeight="1" x14ac:dyDescent="0.2"/>
    <row r="6459" customFormat="1" ht="16" customHeight="1" x14ac:dyDescent="0.2"/>
    <row r="6460" customFormat="1" ht="16" customHeight="1" x14ac:dyDescent="0.2"/>
    <row r="6461" customFormat="1" ht="16" customHeight="1" x14ac:dyDescent="0.2"/>
    <row r="6462" customFormat="1" ht="16" customHeight="1" x14ac:dyDescent="0.2"/>
    <row r="6463" customFormat="1" ht="16" customHeight="1" x14ac:dyDescent="0.2"/>
    <row r="6464" customFormat="1" ht="16" customHeight="1" x14ac:dyDescent="0.2"/>
    <row r="6465" customFormat="1" ht="16" customHeight="1" x14ac:dyDescent="0.2"/>
    <row r="6466" customFormat="1" ht="16" customHeight="1" x14ac:dyDescent="0.2"/>
    <row r="6467" customFormat="1" ht="16" customHeight="1" x14ac:dyDescent="0.2"/>
    <row r="6468" customFormat="1" ht="16" customHeight="1" x14ac:dyDescent="0.2"/>
    <row r="6469" customFormat="1" ht="16" customHeight="1" x14ac:dyDescent="0.2"/>
    <row r="6470" customFormat="1" ht="16" customHeight="1" x14ac:dyDescent="0.2"/>
    <row r="6471" customFormat="1" ht="16" customHeight="1" x14ac:dyDescent="0.2"/>
    <row r="6472" customFormat="1" ht="16" customHeight="1" x14ac:dyDescent="0.2"/>
    <row r="6473" customFormat="1" ht="16" customHeight="1" x14ac:dyDescent="0.2"/>
    <row r="6474" customFormat="1" ht="16" customHeight="1" x14ac:dyDescent="0.2"/>
    <row r="6475" customFormat="1" ht="16" customHeight="1" x14ac:dyDescent="0.2"/>
    <row r="6476" customFormat="1" ht="16" customHeight="1" x14ac:dyDescent="0.2"/>
    <row r="6477" customFormat="1" ht="16" customHeight="1" x14ac:dyDescent="0.2"/>
    <row r="6478" customFormat="1" ht="16" customHeight="1" x14ac:dyDescent="0.2"/>
    <row r="6479" customFormat="1" ht="16" customHeight="1" x14ac:dyDescent="0.2"/>
    <row r="6480" customFormat="1" ht="16" customHeight="1" x14ac:dyDescent="0.2"/>
    <row r="6481" customFormat="1" ht="16" customHeight="1" x14ac:dyDescent="0.2"/>
    <row r="6482" customFormat="1" ht="16" customHeight="1" x14ac:dyDescent="0.2"/>
    <row r="6483" customFormat="1" ht="16" customHeight="1" x14ac:dyDescent="0.2"/>
    <row r="6484" customFormat="1" ht="16" customHeight="1" x14ac:dyDescent="0.2"/>
    <row r="6485" customFormat="1" ht="16" customHeight="1" x14ac:dyDescent="0.2"/>
    <row r="6486" customFormat="1" ht="16" customHeight="1" x14ac:dyDescent="0.2"/>
    <row r="6487" customFormat="1" ht="16" customHeight="1" x14ac:dyDescent="0.2"/>
    <row r="6488" customFormat="1" ht="16" customHeight="1" x14ac:dyDescent="0.2"/>
    <row r="6489" customFormat="1" ht="16" customHeight="1" x14ac:dyDescent="0.2"/>
    <row r="6490" customFormat="1" ht="16" customHeight="1" x14ac:dyDescent="0.2"/>
    <row r="6491" customFormat="1" ht="16" customHeight="1" x14ac:dyDescent="0.2"/>
    <row r="6492" customFormat="1" ht="16" customHeight="1" x14ac:dyDescent="0.2"/>
    <row r="6493" customFormat="1" ht="16" customHeight="1" x14ac:dyDescent="0.2"/>
    <row r="6494" customFormat="1" ht="16" customHeight="1" x14ac:dyDescent="0.2"/>
    <row r="6495" customFormat="1" ht="16" customHeight="1" x14ac:dyDescent="0.2"/>
    <row r="6496" customFormat="1" ht="16" customHeight="1" x14ac:dyDescent="0.2"/>
    <row r="6497" customFormat="1" ht="16" customHeight="1" x14ac:dyDescent="0.2"/>
    <row r="6498" customFormat="1" ht="16" customHeight="1" x14ac:dyDescent="0.2"/>
    <row r="6499" customFormat="1" ht="16" customHeight="1" x14ac:dyDescent="0.2"/>
    <row r="6500" customFormat="1" ht="16" customHeight="1" x14ac:dyDescent="0.2"/>
    <row r="6501" customFormat="1" ht="16" customHeight="1" x14ac:dyDescent="0.2"/>
    <row r="6502" customFormat="1" ht="16" customHeight="1" x14ac:dyDescent="0.2"/>
    <row r="6503" customFormat="1" ht="16" customHeight="1" x14ac:dyDescent="0.2"/>
    <row r="6504" customFormat="1" ht="16" customHeight="1" x14ac:dyDescent="0.2"/>
    <row r="6505" customFormat="1" ht="16" customHeight="1" x14ac:dyDescent="0.2"/>
    <row r="6506" customFormat="1" ht="16" customHeight="1" x14ac:dyDescent="0.2"/>
    <row r="6507" customFormat="1" ht="16" customHeight="1" x14ac:dyDescent="0.2"/>
    <row r="6508" customFormat="1" ht="16" customHeight="1" x14ac:dyDescent="0.2"/>
    <row r="6509" customFormat="1" ht="16" customHeight="1" x14ac:dyDescent="0.2"/>
    <row r="6510" customFormat="1" ht="16" customHeight="1" x14ac:dyDescent="0.2"/>
    <row r="6511" customFormat="1" ht="16" customHeight="1" x14ac:dyDescent="0.2"/>
    <row r="6512" customFormat="1" ht="16" customHeight="1" x14ac:dyDescent="0.2"/>
    <row r="6513" customFormat="1" ht="16" customHeight="1" x14ac:dyDescent="0.2"/>
    <row r="6514" customFormat="1" ht="16" customHeight="1" x14ac:dyDescent="0.2"/>
    <row r="6515" customFormat="1" ht="16" customHeight="1" x14ac:dyDescent="0.2"/>
    <row r="6516" customFormat="1" ht="16" customHeight="1" x14ac:dyDescent="0.2"/>
    <row r="6517" customFormat="1" ht="16" customHeight="1" x14ac:dyDescent="0.2"/>
    <row r="6518" customFormat="1" ht="16" customHeight="1" x14ac:dyDescent="0.2"/>
    <row r="6519" customFormat="1" ht="16" customHeight="1" x14ac:dyDescent="0.2"/>
    <row r="6520" customFormat="1" ht="16" customHeight="1" x14ac:dyDescent="0.2"/>
    <row r="6521" customFormat="1" ht="16" customHeight="1" x14ac:dyDescent="0.2"/>
    <row r="6522" customFormat="1" ht="16" customHeight="1" x14ac:dyDescent="0.2"/>
    <row r="6523" customFormat="1" ht="16" customHeight="1" x14ac:dyDescent="0.2"/>
    <row r="6524" customFormat="1" ht="16" customHeight="1" x14ac:dyDescent="0.2"/>
    <row r="6525" customFormat="1" ht="16" customHeight="1" x14ac:dyDescent="0.2"/>
    <row r="6526" customFormat="1" ht="16" customHeight="1" x14ac:dyDescent="0.2"/>
    <row r="6527" customFormat="1" ht="16" customHeight="1" x14ac:dyDescent="0.2"/>
    <row r="6528" customFormat="1" ht="16" customHeight="1" x14ac:dyDescent="0.2"/>
    <row r="6529" customFormat="1" ht="16" customHeight="1" x14ac:dyDescent="0.2"/>
    <row r="6530" customFormat="1" ht="16" customHeight="1" x14ac:dyDescent="0.2"/>
    <row r="6531" customFormat="1" ht="16" customHeight="1" x14ac:dyDescent="0.2"/>
    <row r="6532" customFormat="1" ht="16" customHeight="1" x14ac:dyDescent="0.2"/>
    <row r="6533" customFormat="1" ht="16" customHeight="1" x14ac:dyDescent="0.2"/>
    <row r="6534" customFormat="1" ht="16" customHeight="1" x14ac:dyDescent="0.2"/>
    <row r="6535" customFormat="1" ht="16" customHeight="1" x14ac:dyDescent="0.2"/>
    <row r="6536" customFormat="1" ht="16" customHeight="1" x14ac:dyDescent="0.2"/>
    <row r="6537" customFormat="1" ht="16" customHeight="1" x14ac:dyDescent="0.2"/>
    <row r="6538" customFormat="1" ht="16" customHeight="1" x14ac:dyDescent="0.2"/>
    <row r="6539" customFormat="1" ht="16" customHeight="1" x14ac:dyDescent="0.2"/>
    <row r="6540" customFormat="1" ht="16" customHeight="1" x14ac:dyDescent="0.2"/>
    <row r="6541" customFormat="1" ht="16" customHeight="1" x14ac:dyDescent="0.2"/>
    <row r="6542" customFormat="1" ht="16" customHeight="1" x14ac:dyDescent="0.2"/>
    <row r="6543" customFormat="1" ht="16" customHeight="1" x14ac:dyDescent="0.2"/>
    <row r="6544" customFormat="1" ht="16" customHeight="1" x14ac:dyDescent="0.2"/>
    <row r="6545" customFormat="1" ht="16" customHeight="1" x14ac:dyDescent="0.2"/>
    <row r="6546" customFormat="1" ht="16" customHeight="1" x14ac:dyDescent="0.2"/>
    <row r="6547" customFormat="1" ht="16" customHeight="1" x14ac:dyDescent="0.2"/>
    <row r="6548" customFormat="1" ht="16" customHeight="1" x14ac:dyDescent="0.2"/>
    <row r="6549" customFormat="1" ht="16" customHeight="1" x14ac:dyDescent="0.2"/>
    <row r="6550" customFormat="1" ht="16" customHeight="1" x14ac:dyDescent="0.2"/>
    <row r="6551" customFormat="1" ht="16" customHeight="1" x14ac:dyDescent="0.2"/>
    <row r="6552" customFormat="1" ht="16" customHeight="1" x14ac:dyDescent="0.2"/>
    <row r="6553" customFormat="1" ht="16" customHeight="1" x14ac:dyDescent="0.2"/>
    <row r="6554" customFormat="1" ht="16" customHeight="1" x14ac:dyDescent="0.2"/>
    <row r="6555" customFormat="1" ht="16" customHeight="1" x14ac:dyDescent="0.2"/>
    <row r="6556" customFormat="1" ht="16" customHeight="1" x14ac:dyDescent="0.2"/>
    <row r="6557" customFormat="1" ht="16" customHeight="1" x14ac:dyDescent="0.2"/>
    <row r="6558" customFormat="1" ht="16" customHeight="1" x14ac:dyDescent="0.2"/>
    <row r="6559" customFormat="1" ht="16" customHeight="1" x14ac:dyDescent="0.2"/>
    <row r="6560" customFormat="1" ht="16" customHeight="1" x14ac:dyDescent="0.2"/>
    <row r="6561" customFormat="1" ht="16" customHeight="1" x14ac:dyDescent="0.2"/>
    <row r="6562" customFormat="1" ht="16" customHeight="1" x14ac:dyDescent="0.2"/>
    <row r="6563" customFormat="1" ht="16" customHeight="1" x14ac:dyDescent="0.2"/>
    <row r="6564" customFormat="1" ht="16" customHeight="1" x14ac:dyDescent="0.2"/>
    <row r="6565" customFormat="1" ht="16" customHeight="1" x14ac:dyDescent="0.2"/>
    <row r="6566" customFormat="1" ht="16" customHeight="1" x14ac:dyDescent="0.2"/>
    <row r="6567" customFormat="1" ht="16" customHeight="1" x14ac:dyDescent="0.2"/>
    <row r="6568" customFormat="1" ht="16" customHeight="1" x14ac:dyDescent="0.2"/>
    <row r="6569" customFormat="1" ht="16" customHeight="1" x14ac:dyDescent="0.2"/>
    <row r="6570" customFormat="1" ht="16" customHeight="1" x14ac:dyDescent="0.2"/>
    <row r="6571" customFormat="1" ht="16" customHeight="1" x14ac:dyDescent="0.2"/>
    <row r="6572" customFormat="1" ht="16" customHeight="1" x14ac:dyDescent="0.2"/>
    <row r="6573" customFormat="1" ht="16" customHeight="1" x14ac:dyDescent="0.2"/>
    <row r="6574" customFormat="1" ht="16" customHeight="1" x14ac:dyDescent="0.2"/>
    <row r="6575" customFormat="1" ht="16" customHeight="1" x14ac:dyDescent="0.2"/>
    <row r="6576" customFormat="1" ht="16" customHeight="1" x14ac:dyDescent="0.2"/>
    <row r="6577" customFormat="1" ht="16" customHeight="1" x14ac:dyDescent="0.2"/>
    <row r="6578" customFormat="1" ht="16" customHeight="1" x14ac:dyDescent="0.2"/>
    <row r="6579" customFormat="1" ht="16" customHeight="1" x14ac:dyDescent="0.2"/>
    <row r="6580" customFormat="1" ht="16" customHeight="1" x14ac:dyDescent="0.2"/>
    <row r="6581" customFormat="1" ht="16" customHeight="1" x14ac:dyDescent="0.2"/>
    <row r="6582" customFormat="1" ht="16" customHeight="1" x14ac:dyDescent="0.2"/>
    <row r="6583" customFormat="1" ht="16" customHeight="1" x14ac:dyDescent="0.2"/>
    <row r="6584" customFormat="1" ht="16" customHeight="1" x14ac:dyDescent="0.2"/>
    <row r="6585" customFormat="1" ht="16" customHeight="1" x14ac:dyDescent="0.2"/>
    <row r="6586" customFormat="1" ht="16" customHeight="1" x14ac:dyDescent="0.2"/>
    <row r="6587" customFormat="1" ht="16" customHeight="1" x14ac:dyDescent="0.2"/>
    <row r="6588" customFormat="1" ht="16" customHeight="1" x14ac:dyDescent="0.2"/>
    <row r="6589" customFormat="1" ht="16" customHeight="1" x14ac:dyDescent="0.2"/>
    <row r="6590" customFormat="1" ht="16" customHeight="1" x14ac:dyDescent="0.2"/>
    <row r="6591" customFormat="1" ht="16" customHeight="1" x14ac:dyDescent="0.2"/>
    <row r="6592" customFormat="1" ht="16" customHeight="1" x14ac:dyDescent="0.2"/>
    <row r="6593" customFormat="1" ht="16" customHeight="1" x14ac:dyDescent="0.2"/>
    <row r="6594" customFormat="1" ht="16" customHeight="1" x14ac:dyDescent="0.2"/>
    <row r="6595" customFormat="1" ht="16" customHeight="1" x14ac:dyDescent="0.2"/>
    <row r="6596" customFormat="1" ht="16" customHeight="1" x14ac:dyDescent="0.2"/>
    <row r="6597" customFormat="1" ht="16" customHeight="1" x14ac:dyDescent="0.2"/>
    <row r="6598" customFormat="1" ht="16" customHeight="1" x14ac:dyDescent="0.2"/>
    <row r="6599" customFormat="1" ht="16" customHeight="1" x14ac:dyDescent="0.2"/>
    <row r="6600" customFormat="1" ht="16" customHeight="1" x14ac:dyDescent="0.2"/>
    <row r="6601" customFormat="1" ht="16" customHeight="1" x14ac:dyDescent="0.2"/>
    <row r="6602" customFormat="1" ht="16" customHeight="1" x14ac:dyDescent="0.2"/>
    <row r="6603" customFormat="1" ht="16" customHeight="1" x14ac:dyDescent="0.2"/>
    <row r="6604" customFormat="1" ht="16" customHeight="1" x14ac:dyDescent="0.2"/>
    <row r="6605" customFormat="1" ht="16" customHeight="1" x14ac:dyDescent="0.2"/>
    <row r="6606" customFormat="1" ht="16" customHeight="1" x14ac:dyDescent="0.2"/>
    <row r="6607" customFormat="1" ht="16" customHeight="1" x14ac:dyDescent="0.2"/>
    <row r="6608" customFormat="1" ht="16" customHeight="1" x14ac:dyDescent="0.2"/>
    <row r="6609" customFormat="1" ht="16" customHeight="1" x14ac:dyDescent="0.2"/>
    <row r="6610" customFormat="1" ht="16" customHeight="1" x14ac:dyDescent="0.2"/>
    <row r="6611" customFormat="1" ht="16" customHeight="1" x14ac:dyDescent="0.2"/>
    <row r="6612" customFormat="1" ht="16" customHeight="1" x14ac:dyDescent="0.2"/>
    <row r="6613" customFormat="1" ht="16" customHeight="1" x14ac:dyDescent="0.2"/>
    <row r="6614" customFormat="1" ht="16" customHeight="1" x14ac:dyDescent="0.2"/>
    <row r="6615" customFormat="1" ht="16" customHeight="1" x14ac:dyDescent="0.2"/>
    <row r="6616" customFormat="1" ht="16" customHeight="1" x14ac:dyDescent="0.2"/>
    <row r="6617" customFormat="1" ht="16" customHeight="1" x14ac:dyDescent="0.2"/>
    <row r="6618" customFormat="1" ht="16" customHeight="1" x14ac:dyDescent="0.2"/>
    <row r="6619" customFormat="1" ht="16" customHeight="1" x14ac:dyDescent="0.2"/>
    <row r="6620" customFormat="1" ht="16" customHeight="1" x14ac:dyDescent="0.2"/>
    <row r="6621" customFormat="1" ht="16" customHeight="1" x14ac:dyDescent="0.2"/>
    <row r="6622" customFormat="1" ht="16" customHeight="1" x14ac:dyDescent="0.2"/>
    <row r="6623" customFormat="1" ht="16" customHeight="1" x14ac:dyDescent="0.2"/>
    <row r="6624" customFormat="1" ht="16" customHeight="1" x14ac:dyDescent="0.2"/>
    <row r="6625" customFormat="1" ht="16" customHeight="1" x14ac:dyDescent="0.2"/>
    <row r="6626" customFormat="1" ht="16" customHeight="1" x14ac:dyDescent="0.2"/>
    <row r="6627" customFormat="1" ht="16" customHeight="1" x14ac:dyDescent="0.2"/>
    <row r="6628" customFormat="1" ht="16" customHeight="1" x14ac:dyDescent="0.2"/>
    <row r="6629" customFormat="1" ht="16" customHeight="1" x14ac:dyDescent="0.2"/>
    <row r="6630" customFormat="1" ht="16" customHeight="1" x14ac:dyDescent="0.2"/>
    <row r="6631" customFormat="1" ht="16" customHeight="1" x14ac:dyDescent="0.2"/>
    <row r="6632" customFormat="1" ht="16" customHeight="1" x14ac:dyDescent="0.2"/>
    <row r="6633" customFormat="1" ht="16" customHeight="1" x14ac:dyDescent="0.2"/>
    <row r="6634" customFormat="1" ht="16" customHeight="1" x14ac:dyDescent="0.2"/>
    <row r="6635" customFormat="1" ht="16" customHeight="1" x14ac:dyDescent="0.2"/>
    <row r="6636" customFormat="1" ht="16" customHeight="1" x14ac:dyDescent="0.2"/>
    <row r="6637" customFormat="1" ht="16" customHeight="1" x14ac:dyDescent="0.2"/>
    <row r="6638" customFormat="1" ht="16" customHeight="1" x14ac:dyDescent="0.2"/>
    <row r="6639" customFormat="1" ht="16" customHeight="1" x14ac:dyDescent="0.2"/>
    <row r="6640" customFormat="1" ht="16" customHeight="1" x14ac:dyDescent="0.2"/>
    <row r="6641" customFormat="1" ht="16" customHeight="1" x14ac:dyDescent="0.2"/>
    <row r="6642" customFormat="1" ht="16" customHeight="1" x14ac:dyDescent="0.2"/>
    <row r="6643" customFormat="1" ht="16" customHeight="1" x14ac:dyDescent="0.2"/>
    <row r="6644" customFormat="1" ht="16" customHeight="1" x14ac:dyDescent="0.2"/>
    <row r="6645" customFormat="1" ht="16" customHeight="1" x14ac:dyDescent="0.2"/>
    <row r="6646" customFormat="1" ht="16" customHeight="1" x14ac:dyDescent="0.2"/>
    <row r="6647" customFormat="1" ht="16" customHeight="1" x14ac:dyDescent="0.2"/>
    <row r="6648" customFormat="1" ht="16" customHeight="1" x14ac:dyDescent="0.2"/>
    <row r="6649" customFormat="1" ht="16" customHeight="1" x14ac:dyDescent="0.2"/>
    <row r="6650" customFormat="1" ht="16" customHeight="1" x14ac:dyDescent="0.2"/>
    <row r="6651" customFormat="1" ht="16" customHeight="1" x14ac:dyDescent="0.2"/>
    <row r="6652" customFormat="1" ht="16" customHeight="1" x14ac:dyDescent="0.2"/>
    <row r="6653" customFormat="1" ht="16" customHeight="1" x14ac:dyDescent="0.2"/>
    <row r="6654" customFormat="1" ht="16" customHeight="1" x14ac:dyDescent="0.2"/>
    <row r="6655" customFormat="1" ht="16" customHeight="1" x14ac:dyDescent="0.2"/>
    <row r="6656" customFormat="1" ht="16" customHeight="1" x14ac:dyDescent="0.2"/>
    <row r="6657" customFormat="1" ht="16" customHeight="1" x14ac:dyDescent="0.2"/>
    <row r="6658" customFormat="1" ht="16" customHeight="1" x14ac:dyDescent="0.2"/>
    <row r="6659" customFormat="1" ht="16" customHeight="1" x14ac:dyDescent="0.2"/>
    <row r="6660" customFormat="1" ht="16" customHeight="1" x14ac:dyDescent="0.2"/>
    <row r="6661" customFormat="1" ht="16" customHeight="1" x14ac:dyDescent="0.2"/>
    <row r="6662" customFormat="1" ht="16" customHeight="1" x14ac:dyDescent="0.2"/>
    <row r="6663" customFormat="1" ht="16" customHeight="1" x14ac:dyDescent="0.2"/>
    <row r="6664" customFormat="1" ht="16" customHeight="1" x14ac:dyDescent="0.2"/>
    <row r="6665" customFormat="1" ht="16" customHeight="1" x14ac:dyDescent="0.2"/>
    <row r="6666" customFormat="1" ht="16" customHeight="1" x14ac:dyDescent="0.2"/>
    <row r="6667" customFormat="1" ht="16" customHeight="1" x14ac:dyDescent="0.2"/>
    <row r="6668" customFormat="1" ht="16" customHeight="1" x14ac:dyDescent="0.2"/>
    <row r="6669" customFormat="1" ht="16" customHeight="1" x14ac:dyDescent="0.2"/>
    <row r="6670" customFormat="1" ht="16" customHeight="1" x14ac:dyDescent="0.2"/>
    <row r="6671" customFormat="1" ht="16" customHeight="1" x14ac:dyDescent="0.2"/>
    <row r="6672" customFormat="1" ht="16" customHeight="1" x14ac:dyDescent="0.2"/>
    <row r="6673" customFormat="1" ht="16" customHeight="1" x14ac:dyDescent="0.2"/>
    <row r="6674" customFormat="1" ht="16" customHeight="1" x14ac:dyDescent="0.2"/>
    <row r="6675" customFormat="1" ht="16" customHeight="1" x14ac:dyDescent="0.2"/>
    <row r="6676" customFormat="1" ht="16" customHeight="1" x14ac:dyDescent="0.2"/>
    <row r="6677" customFormat="1" ht="16" customHeight="1" x14ac:dyDescent="0.2"/>
    <row r="6678" customFormat="1" ht="16" customHeight="1" x14ac:dyDescent="0.2"/>
    <row r="6679" customFormat="1" ht="16" customHeight="1" x14ac:dyDescent="0.2"/>
    <row r="6680" customFormat="1" ht="16" customHeight="1" x14ac:dyDescent="0.2"/>
    <row r="6681" customFormat="1" ht="16" customHeight="1" x14ac:dyDescent="0.2"/>
    <row r="6682" customFormat="1" ht="16" customHeight="1" x14ac:dyDescent="0.2"/>
    <row r="6683" customFormat="1" ht="16" customHeight="1" x14ac:dyDescent="0.2"/>
    <row r="6684" customFormat="1" ht="16" customHeight="1" x14ac:dyDescent="0.2"/>
    <row r="6685" customFormat="1" ht="16" customHeight="1" x14ac:dyDescent="0.2"/>
    <row r="6686" customFormat="1" ht="16" customHeight="1" x14ac:dyDescent="0.2"/>
    <row r="6687" customFormat="1" ht="16" customHeight="1" x14ac:dyDescent="0.2"/>
    <row r="6688" customFormat="1" ht="16" customHeight="1" x14ac:dyDescent="0.2"/>
    <row r="6689" customFormat="1" ht="16" customHeight="1" x14ac:dyDescent="0.2"/>
    <row r="6690" customFormat="1" ht="16" customHeight="1" x14ac:dyDescent="0.2"/>
    <row r="6691" customFormat="1" ht="16" customHeight="1" x14ac:dyDescent="0.2"/>
    <row r="6692" customFormat="1" ht="16" customHeight="1" x14ac:dyDescent="0.2"/>
    <row r="6693" customFormat="1" ht="16" customHeight="1" x14ac:dyDescent="0.2"/>
    <row r="6694" customFormat="1" ht="16" customHeight="1" x14ac:dyDescent="0.2"/>
    <row r="6695" customFormat="1" ht="16" customHeight="1" x14ac:dyDescent="0.2"/>
    <row r="6696" customFormat="1" ht="16" customHeight="1" x14ac:dyDescent="0.2"/>
    <row r="6697" customFormat="1" ht="16" customHeight="1" x14ac:dyDescent="0.2"/>
    <row r="6698" customFormat="1" ht="16" customHeight="1" x14ac:dyDescent="0.2"/>
    <row r="6699" customFormat="1" ht="16" customHeight="1" x14ac:dyDescent="0.2"/>
    <row r="6700" customFormat="1" ht="16" customHeight="1" x14ac:dyDescent="0.2"/>
    <row r="6701" customFormat="1" ht="16" customHeight="1" x14ac:dyDescent="0.2"/>
    <row r="6702" customFormat="1" ht="16" customHeight="1" x14ac:dyDescent="0.2"/>
    <row r="6703" customFormat="1" ht="16" customHeight="1" x14ac:dyDescent="0.2"/>
    <row r="6704" customFormat="1" ht="16" customHeight="1" x14ac:dyDescent="0.2"/>
    <row r="6705" customFormat="1" ht="16" customHeight="1" x14ac:dyDescent="0.2"/>
    <row r="6706" customFormat="1" ht="16" customHeight="1" x14ac:dyDescent="0.2"/>
    <row r="6707" customFormat="1" ht="16" customHeight="1" x14ac:dyDescent="0.2"/>
    <row r="6708" customFormat="1" ht="16" customHeight="1" x14ac:dyDescent="0.2"/>
    <row r="6709" customFormat="1" ht="16" customHeight="1" x14ac:dyDescent="0.2"/>
    <row r="6710" customFormat="1" ht="16" customHeight="1" x14ac:dyDescent="0.2"/>
    <row r="6711" customFormat="1" ht="16" customHeight="1" x14ac:dyDescent="0.2"/>
    <row r="6712" customFormat="1" ht="16" customHeight="1" x14ac:dyDescent="0.2"/>
    <row r="6713" customFormat="1" ht="16" customHeight="1" x14ac:dyDescent="0.2"/>
    <row r="6714" customFormat="1" ht="16" customHeight="1" x14ac:dyDescent="0.2"/>
    <row r="6715" customFormat="1" ht="16" customHeight="1" x14ac:dyDescent="0.2"/>
    <row r="6716" customFormat="1" ht="16" customHeight="1" x14ac:dyDescent="0.2"/>
    <row r="6717" customFormat="1" ht="16" customHeight="1" x14ac:dyDescent="0.2"/>
    <row r="6718" customFormat="1" ht="16" customHeight="1" x14ac:dyDescent="0.2"/>
    <row r="6719" customFormat="1" ht="16" customHeight="1" x14ac:dyDescent="0.2"/>
    <row r="6720" customFormat="1" ht="16" customHeight="1" x14ac:dyDescent="0.2"/>
    <row r="6721" customFormat="1" ht="16" customHeight="1" x14ac:dyDescent="0.2"/>
    <row r="6722" customFormat="1" ht="16" customHeight="1" x14ac:dyDescent="0.2"/>
    <row r="6723" customFormat="1" ht="16" customHeight="1" x14ac:dyDescent="0.2"/>
    <row r="6724" customFormat="1" ht="16" customHeight="1" x14ac:dyDescent="0.2"/>
    <row r="6725" customFormat="1" ht="16" customHeight="1" x14ac:dyDescent="0.2"/>
    <row r="6726" customFormat="1" ht="16" customHeight="1" x14ac:dyDescent="0.2"/>
    <row r="6727" customFormat="1" ht="16" customHeight="1" x14ac:dyDescent="0.2"/>
    <row r="6728" customFormat="1" ht="16" customHeight="1" x14ac:dyDescent="0.2"/>
    <row r="6729" customFormat="1" ht="16" customHeight="1" x14ac:dyDescent="0.2"/>
    <row r="6730" customFormat="1" ht="16" customHeight="1" x14ac:dyDescent="0.2"/>
    <row r="6731" customFormat="1" ht="16" customHeight="1" x14ac:dyDescent="0.2"/>
    <row r="6732" customFormat="1" ht="16" customHeight="1" x14ac:dyDescent="0.2"/>
    <row r="6733" customFormat="1" ht="16" customHeight="1" x14ac:dyDescent="0.2"/>
    <row r="6734" customFormat="1" ht="16" customHeight="1" x14ac:dyDescent="0.2"/>
    <row r="6735" customFormat="1" ht="16" customHeight="1" x14ac:dyDescent="0.2"/>
    <row r="6736" customFormat="1" ht="16" customHeight="1" x14ac:dyDescent="0.2"/>
    <row r="6737" customFormat="1" ht="16" customHeight="1" x14ac:dyDescent="0.2"/>
    <row r="6738" customFormat="1" ht="16" customHeight="1" x14ac:dyDescent="0.2"/>
    <row r="6739" customFormat="1" ht="16" customHeight="1" x14ac:dyDescent="0.2"/>
    <row r="6740" customFormat="1" ht="16" customHeight="1" x14ac:dyDescent="0.2"/>
    <row r="6741" customFormat="1" ht="16" customHeight="1" x14ac:dyDescent="0.2"/>
    <row r="6742" customFormat="1" ht="16" customHeight="1" x14ac:dyDescent="0.2"/>
    <row r="6743" customFormat="1" ht="16" customHeight="1" x14ac:dyDescent="0.2"/>
    <row r="6744" customFormat="1" ht="16" customHeight="1" x14ac:dyDescent="0.2"/>
    <row r="6745" customFormat="1" ht="16" customHeight="1" x14ac:dyDescent="0.2"/>
    <row r="6746" customFormat="1" ht="16" customHeight="1" x14ac:dyDescent="0.2"/>
    <row r="6747" customFormat="1" ht="16" customHeight="1" x14ac:dyDescent="0.2"/>
    <row r="6748" customFormat="1" ht="16" customHeight="1" x14ac:dyDescent="0.2"/>
    <row r="6749" customFormat="1" ht="16" customHeight="1" x14ac:dyDescent="0.2"/>
    <row r="6750" customFormat="1" ht="16" customHeight="1" x14ac:dyDescent="0.2"/>
    <row r="6751" customFormat="1" ht="16" customHeight="1" x14ac:dyDescent="0.2"/>
    <row r="6752" customFormat="1" ht="16" customHeight="1" x14ac:dyDescent="0.2"/>
    <row r="6753" customFormat="1" ht="16" customHeight="1" x14ac:dyDescent="0.2"/>
    <row r="6754" customFormat="1" ht="16" customHeight="1" x14ac:dyDescent="0.2"/>
    <row r="6755" customFormat="1" ht="16" customHeight="1" x14ac:dyDescent="0.2"/>
    <row r="6756" customFormat="1" ht="16" customHeight="1" x14ac:dyDescent="0.2"/>
    <row r="6757" customFormat="1" ht="16" customHeight="1" x14ac:dyDescent="0.2"/>
    <row r="6758" customFormat="1" ht="16" customHeight="1" x14ac:dyDescent="0.2"/>
    <row r="6759" customFormat="1" ht="16" customHeight="1" x14ac:dyDescent="0.2"/>
    <row r="6760" customFormat="1" ht="16" customHeight="1" x14ac:dyDescent="0.2"/>
    <row r="6761" customFormat="1" ht="16" customHeight="1" x14ac:dyDescent="0.2"/>
    <row r="6762" customFormat="1" ht="16" customHeight="1" x14ac:dyDescent="0.2"/>
    <row r="6763" customFormat="1" ht="16" customHeight="1" x14ac:dyDescent="0.2"/>
    <row r="6764" customFormat="1" ht="16" customHeight="1" x14ac:dyDescent="0.2"/>
    <row r="6765" customFormat="1" ht="16" customHeight="1" x14ac:dyDescent="0.2"/>
    <row r="6766" customFormat="1" ht="16" customHeight="1" x14ac:dyDescent="0.2"/>
    <row r="6767" customFormat="1" ht="16" customHeight="1" x14ac:dyDescent="0.2"/>
    <row r="6768" customFormat="1" ht="16" customHeight="1" x14ac:dyDescent="0.2"/>
    <row r="6769" customFormat="1" ht="16" customHeight="1" x14ac:dyDescent="0.2"/>
    <row r="6770" customFormat="1" ht="16" customHeight="1" x14ac:dyDescent="0.2"/>
    <row r="6771" customFormat="1" ht="16" customHeight="1" x14ac:dyDescent="0.2"/>
    <row r="6772" customFormat="1" ht="16" customHeight="1" x14ac:dyDescent="0.2"/>
    <row r="6773" customFormat="1" ht="16" customHeight="1" x14ac:dyDescent="0.2"/>
    <row r="6774" customFormat="1" ht="16" customHeight="1" x14ac:dyDescent="0.2"/>
    <row r="6775" customFormat="1" ht="16" customHeight="1" x14ac:dyDescent="0.2"/>
    <row r="6776" customFormat="1" ht="16" customHeight="1" x14ac:dyDescent="0.2"/>
    <row r="6777" customFormat="1" ht="16" customHeight="1" x14ac:dyDescent="0.2"/>
    <row r="6778" customFormat="1" ht="16" customHeight="1" x14ac:dyDescent="0.2"/>
    <row r="6779" customFormat="1" ht="16" customHeight="1" x14ac:dyDescent="0.2"/>
    <row r="6780" customFormat="1" ht="16" customHeight="1" x14ac:dyDescent="0.2"/>
    <row r="6781" customFormat="1" ht="16" customHeight="1" x14ac:dyDescent="0.2"/>
    <row r="6782" customFormat="1" ht="16" customHeight="1" x14ac:dyDescent="0.2"/>
    <row r="6783" customFormat="1" ht="16" customHeight="1" x14ac:dyDescent="0.2"/>
    <row r="6784" customFormat="1" ht="16" customHeight="1" x14ac:dyDescent="0.2"/>
    <row r="6785" customFormat="1" ht="16" customHeight="1" x14ac:dyDescent="0.2"/>
    <row r="6786" customFormat="1" ht="16" customHeight="1" x14ac:dyDescent="0.2"/>
    <row r="6787" customFormat="1" ht="16" customHeight="1" x14ac:dyDescent="0.2"/>
    <row r="6788" customFormat="1" ht="16" customHeight="1" x14ac:dyDescent="0.2"/>
    <row r="6789" customFormat="1" ht="16" customHeight="1" x14ac:dyDescent="0.2"/>
    <row r="6790" customFormat="1" ht="16" customHeight="1" x14ac:dyDescent="0.2"/>
    <row r="6791" customFormat="1" ht="16" customHeight="1" x14ac:dyDescent="0.2"/>
    <row r="6792" customFormat="1" ht="16" customHeight="1" x14ac:dyDescent="0.2"/>
    <row r="6793" customFormat="1" ht="16" customHeight="1" x14ac:dyDescent="0.2"/>
    <row r="6794" customFormat="1" ht="16" customHeight="1" x14ac:dyDescent="0.2"/>
    <row r="6795" customFormat="1" ht="16" customHeight="1" x14ac:dyDescent="0.2"/>
    <row r="6796" customFormat="1" ht="16" customHeight="1" x14ac:dyDescent="0.2"/>
    <row r="6797" customFormat="1" ht="16" customHeight="1" x14ac:dyDescent="0.2"/>
    <row r="6798" customFormat="1" ht="16" customHeight="1" x14ac:dyDescent="0.2"/>
    <row r="6799" customFormat="1" ht="16" customHeight="1" x14ac:dyDescent="0.2"/>
    <row r="6800" customFormat="1" ht="16" customHeight="1" x14ac:dyDescent="0.2"/>
    <row r="6801" customFormat="1" ht="16" customHeight="1" x14ac:dyDescent="0.2"/>
    <row r="6802" customFormat="1" ht="16" customHeight="1" x14ac:dyDescent="0.2"/>
    <row r="6803" customFormat="1" ht="16" customHeight="1" x14ac:dyDescent="0.2"/>
    <row r="6804" customFormat="1" ht="16" customHeight="1" x14ac:dyDescent="0.2"/>
    <row r="6805" customFormat="1" ht="16" customHeight="1" x14ac:dyDescent="0.2"/>
    <row r="6806" customFormat="1" ht="16" customHeight="1" x14ac:dyDescent="0.2"/>
    <row r="6807" customFormat="1" ht="16" customHeight="1" x14ac:dyDescent="0.2"/>
    <row r="6808" customFormat="1" ht="16" customHeight="1" x14ac:dyDescent="0.2"/>
    <row r="6809" customFormat="1" ht="16" customHeight="1" x14ac:dyDescent="0.2"/>
    <row r="6810" customFormat="1" ht="16" customHeight="1" x14ac:dyDescent="0.2"/>
    <row r="6811" customFormat="1" ht="16" customHeight="1" x14ac:dyDescent="0.2"/>
    <row r="6812" customFormat="1" ht="16" customHeight="1" x14ac:dyDescent="0.2"/>
    <row r="6813" customFormat="1" ht="16" customHeight="1" x14ac:dyDescent="0.2"/>
    <row r="6814" customFormat="1" ht="16" customHeight="1" x14ac:dyDescent="0.2"/>
    <row r="6815" customFormat="1" ht="16" customHeight="1" x14ac:dyDescent="0.2"/>
    <row r="6816" customFormat="1" ht="16" customHeight="1" x14ac:dyDescent="0.2"/>
    <row r="6817" customFormat="1" ht="16" customHeight="1" x14ac:dyDescent="0.2"/>
    <row r="6818" customFormat="1" ht="16" customHeight="1" x14ac:dyDescent="0.2"/>
    <row r="6819" customFormat="1" ht="16" customHeight="1" x14ac:dyDescent="0.2"/>
    <row r="6820" customFormat="1" ht="16" customHeight="1" x14ac:dyDescent="0.2"/>
    <row r="6821" customFormat="1" ht="16" customHeight="1" x14ac:dyDescent="0.2"/>
    <row r="6822" customFormat="1" ht="16" customHeight="1" x14ac:dyDescent="0.2"/>
    <row r="6823" customFormat="1" ht="16" customHeight="1" x14ac:dyDescent="0.2"/>
    <row r="6824" customFormat="1" ht="16" customHeight="1" x14ac:dyDescent="0.2"/>
    <row r="6825" customFormat="1" ht="16" customHeight="1" x14ac:dyDescent="0.2"/>
    <row r="6826" customFormat="1" ht="16" customHeight="1" x14ac:dyDescent="0.2"/>
    <row r="6827" customFormat="1" ht="16" customHeight="1" x14ac:dyDescent="0.2"/>
    <row r="6828" customFormat="1" ht="16" customHeight="1" x14ac:dyDescent="0.2"/>
    <row r="6829" customFormat="1" ht="16" customHeight="1" x14ac:dyDescent="0.2"/>
    <row r="6830" customFormat="1" ht="16" customHeight="1" x14ac:dyDescent="0.2"/>
    <row r="6831" customFormat="1" ht="16" customHeight="1" x14ac:dyDescent="0.2"/>
    <row r="6832" customFormat="1" ht="16" customHeight="1" x14ac:dyDescent="0.2"/>
    <row r="6833" customFormat="1" ht="16" customHeight="1" x14ac:dyDescent="0.2"/>
    <row r="6834" customFormat="1" ht="16" customHeight="1" x14ac:dyDescent="0.2"/>
    <row r="6835" customFormat="1" ht="16" customHeight="1" x14ac:dyDescent="0.2"/>
    <row r="6836" customFormat="1" ht="16" customHeight="1" x14ac:dyDescent="0.2"/>
    <row r="6837" customFormat="1" ht="16" customHeight="1" x14ac:dyDescent="0.2"/>
    <row r="6838" customFormat="1" ht="16" customHeight="1" x14ac:dyDescent="0.2"/>
    <row r="6839" customFormat="1" ht="16" customHeight="1" x14ac:dyDescent="0.2"/>
    <row r="6840" customFormat="1" ht="16" customHeight="1" x14ac:dyDescent="0.2"/>
    <row r="6841" customFormat="1" ht="16" customHeight="1" x14ac:dyDescent="0.2"/>
    <row r="6842" customFormat="1" ht="16" customHeight="1" x14ac:dyDescent="0.2"/>
    <row r="6843" customFormat="1" ht="16" customHeight="1" x14ac:dyDescent="0.2"/>
    <row r="6844" customFormat="1" ht="16" customHeight="1" x14ac:dyDescent="0.2"/>
    <row r="6845" customFormat="1" ht="16" customHeight="1" x14ac:dyDescent="0.2"/>
    <row r="6846" customFormat="1" ht="16" customHeight="1" x14ac:dyDescent="0.2"/>
    <row r="6847" customFormat="1" ht="16" customHeight="1" x14ac:dyDescent="0.2"/>
    <row r="6848" customFormat="1" ht="16" customHeight="1" x14ac:dyDescent="0.2"/>
    <row r="6849" customFormat="1" ht="16" customHeight="1" x14ac:dyDescent="0.2"/>
    <row r="6850" customFormat="1" ht="16" customHeight="1" x14ac:dyDescent="0.2"/>
    <row r="6851" customFormat="1" ht="16" customHeight="1" x14ac:dyDescent="0.2"/>
    <row r="6852" customFormat="1" ht="16" customHeight="1" x14ac:dyDescent="0.2"/>
    <row r="6853" customFormat="1" ht="16" customHeight="1" x14ac:dyDescent="0.2"/>
    <row r="6854" customFormat="1" ht="16" customHeight="1" x14ac:dyDescent="0.2"/>
    <row r="6855" customFormat="1" ht="16" customHeight="1" x14ac:dyDescent="0.2"/>
    <row r="6856" customFormat="1" ht="16" customHeight="1" x14ac:dyDescent="0.2"/>
    <row r="6857" customFormat="1" ht="16" customHeight="1" x14ac:dyDescent="0.2"/>
    <row r="6858" customFormat="1" ht="16" customHeight="1" x14ac:dyDescent="0.2"/>
    <row r="6859" customFormat="1" ht="16" customHeight="1" x14ac:dyDescent="0.2"/>
    <row r="6860" customFormat="1" ht="16" customHeight="1" x14ac:dyDescent="0.2"/>
    <row r="6861" customFormat="1" ht="16" customHeight="1" x14ac:dyDescent="0.2"/>
    <row r="6862" customFormat="1" ht="16" customHeight="1" x14ac:dyDescent="0.2"/>
    <row r="6863" customFormat="1" ht="16" customHeight="1" x14ac:dyDescent="0.2"/>
    <row r="6864" customFormat="1" ht="16" customHeight="1" x14ac:dyDescent="0.2"/>
    <row r="6865" customFormat="1" ht="16" customHeight="1" x14ac:dyDescent="0.2"/>
    <row r="6866" customFormat="1" ht="16" customHeight="1" x14ac:dyDescent="0.2"/>
    <row r="6867" customFormat="1" ht="16" customHeight="1" x14ac:dyDescent="0.2"/>
    <row r="6868" customFormat="1" ht="16" customHeight="1" x14ac:dyDescent="0.2"/>
    <row r="6869" customFormat="1" ht="16" customHeight="1" x14ac:dyDescent="0.2"/>
    <row r="6870" customFormat="1" ht="16" customHeight="1" x14ac:dyDescent="0.2"/>
    <row r="6871" customFormat="1" ht="16" customHeight="1" x14ac:dyDescent="0.2"/>
    <row r="6872" customFormat="1" ht="16" customHeight="1" x14ac:dyDescent="0.2"/>
    <row r="6873" customFormat="1" ht="16" customHeight="1" x14ac:dyDescent="0.2"/>
    <row r="6874" customFormat="1" ht="16" customHeight="1" x14ac:dyDescent="0.2"/>
    <row r="6875" customFormat="1" ht="16" customHeight="1" x14ac:dyDescent="0.2"/>
    <row r="6876" customFormat="1" ht="16" customHeight="1" x14ac:dyDescent="0.2"/>
    <row r="6877" customFormat="1" ht="16" customHeight="1" x14ac:dyDescent="0.2"/>
    <row r="6878" customFormat="1" ht="16" customHeight="1" x14ac:dyDescent="0.2"/>
    <row r="6879" customFormat="1" ht="16" customHeight="1" x14ac:dyDescent="0.2"/>
    <row r="6880" customFormat="1" ht="16" customHeight="1" x14ac:dyDescent="0.2"/>
    <row r="6881" customFormat="1" ht="16" customHeight="1" x14ac:dyDescent="0.2"/>
    <row r="6882" customFormat="1" ht="16" customHeight="1" x14ac:dyDescent="0.2"/>
    <row r="6883" customFormat="1" ht="16" customHeight="1" x14ac:dyDescent="0.2"/>
    <row r="6884" customFormat="1" ht="16" customHeight="1" x14ac:dyDescent="0.2"/>
    <row r="6885" customFormat="1" ht="16" customHeight="1" x14ac:dyDescent="0.2"/>
    <row r="6886" customFormat="1" ht="16" customHeight="1" x14ac:dyDescent="0.2"/>
    <row r="6887" customFormat="1" ht="16" customHeight="1" x14ac:dyDescent="0.2"/>
    <row r="6888" customFormat="1" ht="16" customHeight="1" x14ac:dyDescent="0.2"/>
    <row r="6889" customFormat="1" ht="16" customHeight="1" x14ac:dyDescent="0.2"/>
    <row r="6890" customFormat="1" ht="16" customHeight="1" x14ac:dyDescent="0.2"/>
    <row r="6891" customFormat="1" ht="16" customHeight="1" x14ac:dyDescent="0.2"/>
    <row r="6892" customFormat="1" ht="16" customHeight="1" x14ac:dyDescent="0.2"/>
    <row r="6893" customFormat="1" ht="16" customHeight="1" x14ac:dyDescent="0.2"/>
    <row r="6894" customFormat="1" ht="16" customHeight="1" x14ac:dyDescent="0.2"/>
    <row r="6895" customFormat="1" ht="16" customHeight="1" x14ac:dyDescent="0.2"/>
    <row r="6896" customFormat="1" ht="16" customHeight="1" x14ac:dyDescent="0.2"/>
    <row r="6897" customFormat="1" ht="16" customHeight="1" x14ac:dyDescent="0.2"/>
    <row r="6898" customFormat="1" ht="16" customHeight="1" x14ac:dyDescent="0.2"/>
    <row r="6899" customFormat="1" ht="16" customHeight="1" x14ac:dyDescent="0.2"/>
    <row r="6900" customFormat="1" ht="16" customHeight="1" x14ac:dyDescent="0.2"/>
    <row r="6901" customFormat="1" ht="16" customHeight="1" x14ac:dyDescent="0.2"/>
    <row r="6902" customFormat="1" ht="16" customHeight="1" x14ac:dyDescent="0.2"/>
    <row r="6903" customFormat="1" ht="16" customHeight="1" x14ac:dyDescent="0.2"/>
    <row r="6904" customFormat="1" ht="16" customHeight="1" x14ac:dyDescent="0.2"/>
    <row r="6905" customFormat="1" ht="16" customHeight="1" x14ac:dyDescent="0.2"/>
    <row r="6906" customFormat="1" ht="16" customHeight="1" x14ac:dyDescent="0.2"/>
    <row r="6907" customFormat="1" ht="16" customHeight="1" x14ac:dyDescent="0.2"/>
    <row r="6908" customFormat="1" ht="16" customHeight="1" x14ac:dyDescent="0.2"/>
    <row r="6909" customFormat="1" ht="16" customHeight="1" x14ac:dyDescent="0.2"/>
    <row r="6910" customFormat="1" ht="16" customHeight="1" x14ac:dyDescent="0.2"/>
    <row r="6911" customFormat="1" ht="16" customHeight="1" x14ac:dyDescent="0.2"/>
    <row r="6912" customFormat="1" ht="16" customHeight="1" x14ac:dyDescent="0.2"/>
    <row r="6913" customFormat="1" ht="16" customHeight="1" x14ac:dyDescent="0.2"/>
    <row r="6914" customFormat="1" ht="16" customHeight="1" x14ac:dyDescent="0.2"/>
    <row r="6915" customFormat="1" ht="16" customHeight="1" x14ac:dyDescent="0.2"/>
    <row r="6916" customFormat="1" ht="16" customHeight="1" x14ac:dyDescent="0.2"/>
    <row r="6917" customFormat="1" ht="16" customHeight="1" x14ac:dyDescent="0.2"/>
    <row r="6918" customFormat="1" ht="16" customHeight="1" x14ac:dyDescent="0.2"/>
    <row r="6919" customFormat="1" ht="16" customHeight="1" x14ac:dyDescent="0.2"/>
    <row r="6920" customFormat="1" ht="16" customHeight="1" x14ac:dyDescent="0.2"/>
    <row r="6921" customFormat="1" ht="16" customHeight="1" x14ac:dyDescent="0.2"/>
    <row r="6922" customFormat="1" ht="16" customHeight="1" x14ac:dyDescent="0.2"/>
    <row r="6923" customFormat="1" ht="16" customHeight="1" x14ac:dyDescent="0.2"/>
    <row r="6924" customFormat="1" ht="16" customHeight="1" x14ac:dyDescent="0.2"/>
    <row r="6925" customFormat="1" ht="16" customHeight="1" x14ac:dyDescent="0.2"/>
    <row r="6926" customFormat="1" ht="16" customHeight="1" x14ac:dyDescent="0.2"/>
    <row r="6927" customFormat="1" ht="16" customHeight="1" x14ac:dyDescent="0.2"/>
    <row r="6928" customFormat="1" ht="16" customHeight="1" x14ac:dyDescent="0.2"/>
    <row r="6929" customFormat="1" ht="16" customHeight="1" x14ac:dyDescent="0.2"/>
    <row r="6930" customFormat="1" ht="16" customHeight="1" x14ac:dyDescent="0.2"/>
    <row r="6931" customFormat="1" ht="16" customHeight="1" x14ac:dyDescent="0.2"/>
    <row r="6932" customFormat="1" ht="16" customHeight="1" x14ac:dyDescent="0.2"/>
    <row r="6933" customFormat="1" ht="16" customHeight="1" x14ac:dyDescent="0.2"/>
    <row r="6934" customFormat="1" ht="16" customHeight="1" x14ac:dyDescent="0.2"/>
    <row r="6935" customFormat="1" ht="16" customHeight="1" x14ac:dyDescent="0.2"/>
    <row r="6936" customFormat="1" ht="16" customHeight="1" x14ac:dyDescent="0.2"/>
    <row r="6937" customFormat="1" ht="16" customHeight="1" x14ac:dyDescent="0.2"/>
    <row r="6938" customFormat="1" ht="16" customHeight="1" x14ac:dyDescent="0.2"/>
    <row r="6939" customFormat="1" ht="16" customHeight="1" x14ac:dyDescent="0.2"/>
    <row r="6940" customFormat="1" ht="16" customHeight="1" x14ac:dyDescent="0.2"/>
    <row r="6941" customFormat="1" ht="16" customHeight="1" x14ac:dyDescent="0.2"/>
    <row r="6942" customFormat="1" ht="16" customHeight="1" x14ac:dyDescent="0.2"/>
    <row r="6943" customFormat="1" ht="16" customHeight="1" x14ac:dyDescent="0.2"/>
    <row r="6944" customFormat="1" ht="16" customHeight="1" x14ac:dyDescent="0.2"/>
    <row r="6945" customFormat="1" ht="16" customHeight="1" x14ac:dyDescent="0.2"/>
    <row r="6946" customFormat="1" ht="16" customHeight="1" x14ac:dyDescent="0.2"/>
    <row r="6947" customFormat="1" ht="16" customHeight="1" x14ac:dyDescent="0.2"/>
    <row r="6948" customFormat="1" ht="16" customHeight="1" x14ac:dyDescent="0.2"/>
    <row r="6949" customFormat="1" ht="16" customHeight="1" x14ac:dyDescent="0.2"/>
    <row r="6950" customFormat="1" ht="16" customHeight="1" x14ac:dyDescent="0.2"/>
    <row r="6951" customFormat="1" ht="16" customHeight="1" x14ac:dyDescent="0.2"/>
    <row r="6952" customFormat="1" ht="16" customHeight="1" x14ac:dyDescent="0.2"/>
    <row r="6953" customFormat="1" ht="16" customHeight="1" x14ac:dyDescent="0.2"/>
    <row r="6954" customFormat="1" ht="16" customHeight="1" x14ac:dyDescent="0.2"/>
    <row r="6955" customFormat="1" ht="16" customHeight="1" x14ac:dyDescent="0.2"/>
    <row r="6956" customFormat="1" ht="16" customHeight="1" x14ac:dyDescent="0.2"/>
    <row r="6957" customFormat="1" ht="16" customHeight="1" x14ac:dyDescent="0.2"/>
    <row r="6958" customFormat="1" ht="16" customHeight="1" x14ac:dyDescent="0.2"/>
    <row r="6959" customFormat="1" ht="16" customHeight="1" x14ac:dyDescent="0.2"/>
    <row r="6960" customFormat="1" ht="16" customHeight="1" x14ac:dyDescent="0.2"/>
    <row r="6961" customFormat="1" ht="16" customHeight="1" x14ac:dyDescent="0.2"/>
    <row r="6962" customFormat="1" ht="16" customHeight="1" x14ac:dyDescent="0.2"/>
    <row r="6963" customFormat="1" ht="16" customHeight="1" x14ac:dyDescent="0.2"/>
    <row r="6964" customFormat="1" ht="16" customHeight="1" x14ac:dyDescent="0.2"/>
    <row r="6965" customFormat="1" ht="16" customHeight="1" x14ac:dyDescent="0.2"/>
    <row r="6966" customFormat="1" ht="16" customHeight="1" x14ac:dyDescent="0.2"/>
    <row r="6967" customFormat="1" ht="16" customHeight="1" x14ac:dyDescent="0.2"/>
    <row r="6968" customFormat="1" ht="16" customHeight="1" x14ac:dyDescent="0.2"/>
    <row r="6969" customFormat="1" ht="16" customHeight="1" x14ac:dyDescent="0.2"/>
    <row r="6970" customFormat="1" ht="16" customHeight="1" x14ac:dyDescent="0.2"/>
    <row r="6971" customFormat="1" ht="16" customHeight="1" x14ac:dyDescent="0.2"/>
    <row r="6972" customFormat="1" ht="16" customHeight="1" x14ac:dyDescent="0.2"/>
    <row r="6973" customFormat="1" ht="16" customHeight="1" x14ac:dyDescent="0.2"/>
    <row r="6974" customFormat="1" ht="16" customHeight="1" x14ac:dyDescent="0.2"/>
    <row r="6975" customFormat="1" ht="16" customHeight="1" x14ac:dyDescent="0.2"/>
    <row r="6976" customFormat="1" ht="16" customHeight="1" x14ac:dyDescent="0.2"/>
    <row r="6977" customFormat="1" ht="16" customHeight="1" x14ac:dyDescent="0.2"/>
    <row r="6978" customFormat="1" ht="16" customHeight="1" x14ac:dyDescent="0.2"/>
    <row r="6979" customFormat="1" ht="16" customHeight="1" x14ac:dyDescent="0.2"/>
    <row r="6980" customFormat="1" ht="16" customHeight="1" x14ac:dyDescent="0.2"/>
    <row r="6981" customFormat="1" ht="16" customHeight="1" x14ac:dyDescent="0.2"/>
    <row r="6982" customFormat="1" ht="16" customHeight="1" x14ac:dyDescent="0.2"/>
    <row r="6983" customFormat="1" ht="16" customHeight="1" x14ac:dyDescent="0.2"/>
    <row r="6984" customFormat="1" ht="16" customHeight="1" x14ac:dyDescent="0.2"/>
    <row r="6985" customFormat="1" ht="16" customHeight="1" x14ac:dyDescent="0.2"/>
    <row r="6986" customFormat="1" ht="16" customHeight="1" x14ac:dyDescent="0.2"/>
    <row r="6987" customFormat="1" ht="16" customHeight="1" x14ac:dyDescent="0.2"/>
    <row r="6988" customFormat="1" ht="16" customHeight="1" x14ac:dyDescent="0.2"/>
    <row r="6989" customFormat="1" ht="16" customHeight="1" x14ac:dyDescent="0.2"/>
    <row r="6990" customFormat="1" ht="16" customHeight="1" x14ac:dyDescent="0.2"/>
    <row r="6991" customFormat="1" ht="16" customHeight="1" x14ac:dyDescent="0.2"/>
    <row r="6992" customFormat="1" ht="16" customHeight="1" x14ac:dyDescent="0.2"/>
    <row r="6993" customFormat="1" ht="16" customHeight="1" x14ac:dyDescent="0.2"/>
    <row r="6994" customFormat="1" ht="16" customHeight="1" x14ac:dyDescent="0.2"/>
    <row r="6995" customFormat="1" ht="16" customHeight="1" x14ac:dyDescent="0.2"/>
    <row r="6996" customFormat="1" ht="16" customHeight="1" x14ac:dyDescent="0.2"/>
    <row r="6997" customFormat="1" ht="16" customHeight="1" x14ac:dyDescent="0.2"/>
    <row r="6998" customFormat="1" ht="16" customHeight="1" x14ac:dyDescent="0.2"/>
    <row r="6999" customFormat="1" ht="16" customHeight="1" x14ac:dyDescent="0.2"/>
    <row r="7000" customFormat="1" ht="16" customHeight="1" x14ac:dyDescent="0.2"/>
    <row r="7001" customFormat="1" ht="16" customHeight="1" x14ac:dyDescent="0.2"/>
    <row r="7002" customFormat="1" ht="16" customHeight="1" x14ac:dyDescent="0.2"/>
    <row r="7003" customFormat="1" ht="16" customHeight="1" x14ac:dyDescent="0.2"/>
    <row r="7004" customFormat="1" ht="16" customHeight="1" x14ac:dyDescent="0.2"/>
    <row r="7005" customFormat="1" ht="16" customHeight="1" x14ac:dyDescent="0.2"/>
    <row r="7006" customFormat="1" ht="16" customHeight="1" x14ac:dyDescent="0.2"/>
    <row r="7007" customFormat="1" ht="16" customHeight="1" x14ac:dyDescent="0.2"/>
    <row r="7008" customFormat="1" ht="16" customHeight="1" x14ac:dyDescent="0.2"/>
    <row r="7009" customFormat="1" ht="16" customHeight="1" x14ac:dyDescent="0.2"/>
    <row r="7010" customFormat="1" ht="16" customHeight="1" x14ac:dyDescent="0.2"/>
    <row r="7011" customFormat="1" ht="16" customHeight="1" x14ac:dyDescent="0.2"/>
    <row r="7012" customFormat="1" ht="16" customHeight="1" x14ac:dyDescent="0.2"/>
    <row r="7013" customFormat="1" ht="16" customHeight="1" x14ac:dyDescent="0.2"/>
    <row r="7014" customFormat="1" ht="16" customHeight="1" x14ac:dyDescent="0.2"/>
    <row r="7015" customFormat="1" ht="16" customHeight="1" x14ac:dyDescent="0.2"/>
    <row r="7016" customFormat="1" ht="16" customHeight="1" x14ac:dyDescent="0.2"/>
    <row r="7017" customFormat="1" ht="16" customHeight="1" x14ac:dyDescent="0.2"/>
    <row r="7018" customFormat="1" ht="16" customHeight="1" x14ac:dyDescent="0.2"/>
    <row r="7019" customFormat="1" ht="16" customHeight="1" x14ac:dyDescent="0.2"/>
    <row r="7020" customFormat="1" ht="16" customHeight="1" x14ac:dyDescent="0.2"/>
    <row r="7021" customFormat="1" ht="16" customHeight="1" x14ac:dyDescent="0.2"/>
    <row r="7022" customFormat="1" ht="16" customHeight="1" x14ac:dyDescent="0.2"/>
    <row r="7023" customFormat="1" ht="16" customHeight="1" x14ac:dyDescent="0.2"/>
    <row r="7024" customFormat="1" ht="16" customHeight="1" x14ac:dyDescent="0.2"/>
    <row r="7025" customFormat="1" ht="16" customHeight="1" x14ac:dyDescent="0.2"/>
    <row r="7026" customFormat="1" ht="16" customHeight="1" x14ac:dyDescent="0.2"/>
    <row r="7027" customFormat="1" ht="16" customHeight="1" x14ac:dyDescent="0.2"/>
    <row r="7028" customFormat="1" ht="16" customHeight="1" x14ac:dyDescent="0.2"/>
    <row r="7029" customFormat="1" ht="16" customHeight="1" x14ac:dyDescent="0.2"/>
    <row r="7030" customFormat="1" ht="16" customHeight="1" x14ac:dyDescent="0.2"/>
    <row r="7031" customFormat="1" ht="16" customHeight="1" x14ac:dyDescent="0.2"/>
    <row r="7032" customFormat="1" ht="16" customHeight="1" x14ac:dyDescent="0.2"/>
    <row r="7033" customFormat="1" ht="16" customHeight="1" x14ac:dyDescent="0.2"/>
    <row r="7034" customFormat="1" ht="16" customHeight="1" x14ac:dyDescent="0.2"/>
    <row r="7035" customFormat="1" ht="16" customHeight="1" x14ac:dyDescent="0.2"/>
    <row r="7036" customFormat="1" ht="16" customHeight="1" x14ac:dyDescent="0.2"/>
    <row r="7037" customFormat="1" ht="16" customHeight="1" x14ac:dyDescent="0.2"/>
    <row r="7038" customFormat="1" ht="16" customHeight="1" x14ac:dyDescent="0.2"/>
    <row r="7039" customFormat="1" ht="16" customHeight="1" x14ac:dyDescent="0.2"/>
    <row r="7040" customFormat="1" ht="16" customHeight="1" x14ac:dyDescent="0.2"/>
    <row r="7041" customFormat="1" ht="16" customHeight="1" x14ac:dyDescent="0.2"/>
    <row r="7042" customFormat="1" ht="16" customHeight="1" x14ac:dyDescent="0.2"/>
    <row r="7043" customFormat="1" ht="16" customHeight="1" x14ac:dyDescent="0.2"/>
    <row r="7044" customFormat="1" ht="16" customHeight="1" x14ac:dyDescent="0.2"/>
    <row r="7045" customFormat="1" ht="16" customHeight="1" x14ac:dyDescent="0.2"/>
    <row r="7046" customFormat="1" ht="16" customHeight="1" x14ac:dyDescent="0.2"/>
    <row r="7047" customFormat="1" ht="16" customHeight="1" x14ac:dyDescent="0.2"/>
    <row r="7048" customFormat="1" ht="16" customHeight="1" x14ac:dyDescent="0.2"/>
    <row r="7049" customFormat="1" ht="16" customHeight="1" x14ac:dyDescent="0.2"/>
    <row r="7050" customFormat="1" ht="16" customHeight="1" x14ac:dyDescent="0.2"/>
    <row r="7051" customFormat="1" ht="16" customHeight="1" x14ac:dyDescent="0.2"/>
    <row r="7052" customFormat="1" ht="16" customHeight="1" x14ac:dyDescent="0.2"/>
    <row r="7053" customFormat="1" ht="16" customHeight="1" x14ac:dyDescent="0.2"/>
    <row r="7054" customFormat="1" ht="16" customHeight="1" x14ac:dyDescent="0.2"/>
    <row r="7055" customFormat="1" ht="16" customHeight="1" x14ac:dyDescent="0.2"/>
    <row r="7056" customFormat="1" ht="16" customHeight="1" x14ac:dyDescent="0.2"/>
    <row r="7057" customFormat="1" ht="16" customHeight="1" x14ac:dyDescent="0.2"/>
    <row r="7058" customFormat="1" ht="16" customHeight="1" x14ac:dyDescent="0.2"/>
    <row r="7059" customFormat="1" ht="16" customHeight="1" x14ac:dyDescent="0.2"/>
    <row r="7060" customFormat="1" ht="16" customHeight="1" x14ac:dyDescent="0.2"/>
    <row r="7061" customFormat="1" ht="16" customHeight="1" x14ac:dyDescent="0.2"/>
    <row r="7062" customFormat="1" ht="16" customHeight="1" x14ac:dyDescent="0.2"/>
    <row r="7063" customFormat="1" ht="16" customHeight="1" x14ac:dyDescent="0.2"/>
    <row r="7064" customFormat="1" ht="16" customHeight="1" x14ac:dyDescent="0.2"/>
    <row r="7065" customFormat="1" ht="16" customHeight="1" x14ac:dyDescent="0.2"/>
    <row r="7066" customFormat="1" ht="16" customHeight="1" x14ac:dyDescent="0.2"/>
    <row r="7067" customFormat="1" ht="16" customHeight="1" x14ac:dyDescent="0.2"/>
    <row r="7068" customFormat="1" ht="16" customHeight="1" x14ac:dyDescent="0.2"/>
    <row r="7069" customFormat="1" ht="16" customHeight="1" x14ac:dyDescent="0.2"/>
    <row r="7070" customFormat="1" ht="16" customHeight="1" x14ac:dyDescent="0.2"/>
    <row r="7071" customFormat="1" ht="16" customHeight="1" x14ac:dyDescent="0.2"/>
    <row r="7072" customFormat="1" ht="16" customHeight="1" x14ac:dyDescent="0.2"/>
    <row r="7073" customFormat="1" ht="16" customHeight="1" x14ac:dyDescent="0.2"/>
    <row r="7074" customFormat="1" ht="16" customHeight="1" x14ac:dyDescent="0.2"/>
    <row r="7075" customFormat="1" ht="16" customHeight="1" x14ac:dyDescent="0.2"/>
    <row r="7076" customFormat="1" ht="16" customHeight="1" x14ac:dyDescent="0.2"/>
    <row r="7077" customFormat="1" ht="16" customHeight="1" x14ac:dyDescent="0.2"/>
    <row r="7078" customFormat="1" ht="16" customHeight="1" x14ac:dyDescent="0.2"/>
    <row r="7079" customFormat="1" ht="16" customHeight="1" x14ac:dyDescent="0.2"/>
    <row r="7080" customFormat="1" ht="16" customHeight="1" x14ac:dyDescent="0.2"/>
    <row r="7081" customFormat="1" ht="16" customHeight="1" x14ac:dyDescent="0.2"/>
    <row r="7082" customFormat="1" ht="16" customHeight="1" x14ac:dyDescent="0.2"/>
    <row r="7083" customFormat="1" ht="16" customHeight="1" x14ac:dyDescent="0.2"/>
    <row r="7084" customFormat="1" ht="16" customHeight="1" x14ac:dyDescent="0.2"/>
    <row r="7085" customFormat="1" ht="16" customHeight="1" x14ac:dyDescent="0.2"/>
    <row r="7086" customFormat="1" ht="16" customHeight="1" x14ac:dyDescent="0.2"/>
    <row r="7087" customFormat="1" ht="16" customHeight="1" x14ac:dyDescent="0.2"/>
    <row r="7088" customFormat="1" ht="16" customHeight="1" x14ac:dyDescent="0.2"/>
    <row r="7089" customFormat="1" ht="16" customHeight="1" x14ac:dyDescent="0.2"/>
    <row r="7090" customFormat="1" ht="16" customHeight="1" x14ac:dyDescent="0.2"/>
    <row r="7091" customFormat="1" ht="16" customHeight="1" x14ac:dyDescent="0.2"/>
    <row r="7092" customFormat="1" ht="16" customHeight="1" x14ac:dyDescent="0.2"/>
    <row r="7093" customFormat="1" ht="16" customHeight="1" x14ac:dyDescent="0.2"/>
    <row r="7094" customFormat="1" ht="16" customHeight="1" x14ac:dyDescent="0.2"/>
    <row r="7095" customFormat="1" ht="16" customHeight="1" x14ac:dyDescent="0.2"/>
    <row r="7096" customFormat="1" ht="16" customHeight="1" x14ac:dyDescent="0.2"/>
    <row r="7097" customFormat="1" ht="16" customHeight="1" x14ac:dyDescent="0.2"/>
    <row r="7098" customFormat="1" ht="16" customHeight="1" x14ac:dyDescent="0.2"/>
    <row r="7099" customFormat="1" ht="16" customHeight="1" x14ac:dyDescent="0.2"/>
    <row r="7100" customFormat="1" ht="16" customHeight="1" x14ac:dyDescent="0.2"/>
    <row r="7101" customFormat="1" ht="16" customHeight="1" x14ac:dyDescent="0.2"/>
    <row r="7102" customFormat="1" ht="16" customHeight="1" x14ac:dyDescent="0.2"/>
    <row r="7103" customFormat="1" ht="16" customHeight="1" x14ac:dyDescent="0.2"/>
    <row r="7104" customFormat="1" ht="16" customHeight="1" x14ac:dyDescent="0.2"/>
    <row r="7105" customFormat="1" ht="16" customHeight="1" x14ac:dyDescent="0.2"/>
    <row r="7106" customFormat="1" ht="16" customHeight="1" x14ac:dyDescent="0.2"/>
    <row r="7107" customFormat="1" ht="16" customHeight="1" x14ac:dyDescent="0.2"/>
    <row r="7108" customFormat="1" ht="16" customHeight="1" x14ac:dyDescent="0.2"/>
    <row r="7109" customFormat="1" ht="16" customHeight="1" x14ac:dyDescent="0.2"/>
    <row r="7110" customFormat="1" ht="16" customHeight="1" x14ac:dyDescent="0.2"/>
    <row r="7111" customFormat="1" ht="16" customHeight="1" x14ac:dyDescent="0.2"/>
    <row r="7112" customFormat="1" ht="16" customHeight="1" x14ac:dyDescent="0.2"/>
    <row r="7113" customFormat="1" ht="16" customHeight="1" x14ac:dyDescent="0.2"/>
    <row r="7114" customFormat="1" ht="16" customHeight="1" x14ac:dyDescent="0.2"/>
    <row r="7115" customFormat="1" ht="16" customHeight="1" x14ac:dyDescent="0.2"/>
    <row r="7116" customFormat="1" ht="16" customHeight="1" x14ac:dyDescent="0.2"/>
    <row r="7117" customFormat="1" ht="16" customHeight="1" x14ac:dyDescent="0.2"/>
    <row r="7118" customFormat="1" ht="16" customHeight="1" x14ac:dyDescent="0.2"/>
    <row r="7119" customFormat="1" ht="16" customHeight="1" x14ac:dyDescent="0.2"/>
    <row r="7120" customFormat="1" ht="16" customHeight="1" x14ac:dyDescent="0.2"/>
    <row r="7121" customFormat="1" ht="16" customHeight="1" x14ac:dyDescent="0.2"/>
    <row r="7122" customFormat="1" ht="16" customHeight="1" x14ac:dyDescent="0.2"/>
    <row r="7123" customFormat="1" ht="16" customHeight="1" x14ac:dyDescent="0.2"/>
    <row r="7124" customFormat="1" ht="16" customHeight="1" x14ac:dyDescent="0.2"/>
    <row r="7125" customFormat="1" ht="16" customHeight="1" x14ac:dyDescent="0.2"/>
    <row r="7126" customFormat="1" ht="16" customHeight="1" x14ac:dyDescent="0.2"/>
    <row r="7127" customFormat="1" ht="16" customHeight="1" x14ac:dyDescent="0.2"/>
    <row r="7128" customFormat="1" ht="16" customHeight="1" x14ac:dyDescent="0.2"/>
    <row r="7129" customFormat="1" ht="16" customHeight="1" x14ac:dyDescent="0.2"/>
    <row r="7130" customFormat="1" ht="16" customHeight="1" x14ac:dyDescent="0.2"/>
    <row r="7131" customFormat="1" ht="16" customHeight="1" x14ac:dyDescent="0.2"/>
    <row r="7132" customFormat="1" ht="16" customHeight="1" x14ac:dyDescent="0.2"/>
    <row r="7133" customFormat="1" ht="16" customHeight="1" x14ac:dyDescent="0.2"/>
    <row r="7134" customFormat="1" ht="16" customHeight="1" x14ac:dyDescent="0.2"/>
    <row r="7135" customFormat="1" ht="16" customHeight="1" x14ac:dyDescent="0.2"/>
    <row r="7136" customFormat="1" ht="16" customHeight="1" x14ac:dyDescent="0.2"/>
    <row r="7137" customFormat="1" ht="16" customHeight="1" x14ac:dyDescent="0.2"/>
    <row r="7138" customFormat="1" ht="16" customHeight="1" x14ac:dyDescent="0.2"/>
    <row r="7139" customFormat="1" ht="16" customHeight="1" x14ac:dyDescent="0.2"/>
    <row r="7140" customFormat="1" ht="16" customHeight="1" x14ac:dyDescent="0.2"/>
    <row r="7141" customFormat="1" ht="16" customHeight="1" x14ac:dyDescent="0.2"/>
    <row r="7142" customFormat="1" ht="16" customHeight="1" x14ac:dyDescent="0.2"/>
    <row r="7143" customFormat="1" ht="16" customHeight="1" x14ac:dyDescent="0.2"/>
    <row r="7144" customFormat="1" ht="16" customHeight="1" x14ac:dyDescent="0.2"/>
    <row r="7145" customFormat="1" ht="16" customHeight="1" x14ac:dyDescent="0.2"/>
    <row r="7146" customFormat="1" ht="16" customHeight="1" x14ac:dyDescent="0.2"/>
    <row r="7147" customFormat="1" ht="16" customHeight="1" x14ac:dyDescent="0.2"/>
    <row r="7148" customFormat="1" ht="16" customHeight="1" x14ac:dyDescent="0.2"/>
    <row r="7149" customFormat="1" ht="16" customHeight="1" x14ac:dyDescent="0.2"/>
    <row r="7150" customFormat="1" ht="16" customHeight="1" x14ac:dyDescent="0.2"/>
    <row r="7151" customFormat="1" ht="16" customHeight="1" x14ac:dyDescent="0.2"/>
    <row r="7152" customFormat="1" ht="16" customHeight="1" x14ac:dyDescent="0.2"/>
    <row r="7153" customFormat="1" ht="16" customHeight="1" x14ac:dyDescent="0.2"/>
    <row r="7154" customFormat="1" ht="16" customHeight="1" x14ac:dyDescent="0.2"/>
    <row r="7155" customFormat="1" ht="16" customHeight="1" x14ac:dyDescent="0.2"/>
    <row r="7156" customFormat="1" ht="16" customHeight="1" x14ac:dyDescent="0.2"/>
    <row r="7157" customFormat="1" ht="16" customHeight="1" x14ac:dyDescent="0.2"/>
    <row r="7158" customFormat="1" ht="16" customHeight="1" x14ac:dyDescent="0.2"/>
    <row r="7159" customFormat="1" ht="16" customHeight="1" x14ac:dyDescent="0.2"/>
    <row r="7160" customFormat="1" ht="16" customHeight="1" x14ac:dyDescent="0.2"/>
    <row r="7161" customFormat="1" ht="16" customHeight="1" x14ac:dyDescent="0.2"/>
    <row r="7162" customFormat="1" ht="16" customHeight="1" x14ac:dyDescent="0.2"/>
    <row r="7163" customFormat="1" ht="16" customHeight="1" x14ac:dyDescent="0.2"/>
    <row r="7164" customFormat="1" ht="16" customHeight="1" x14ac:dyDescent="0.2"/>
    <row r="7165" customFormat="1" ht="16" customHeight="1" x14ac:dyDescent="0.2"/>
    <row r="7166" customFormat="1" ht="16" customHeight="1" x14ac:dyDescent="0.2"/>
    <row r="7167" customFormat="1" ht="16" customHeight="1" x14ac:dyDescent="0.2"/>
    <row r="7168" customFormat="1" ht="16" customHeight="1" x14ac:dyDescent="0.2"/>
    <row r="7169" customFormat="1" ht="16" customHeight="1" x14ac:dyDescent="0.2"/>
    <row r="7170" customFormat="1" ht="16" customHeight="1" x14ac:dyDescent="0.2"/>
    <row r="7171" customFormat="1" ht="16" customHeight="1" x14ac:dyDescent="0.2"/>
    <row r="7172" customFormat="1" ht="16" customHeight="1" x14ac:dyDescent="0.2"/>
    <row r="7173" customFormat="1" ht="16" customHeight="1" x14ac:dyDescent="0.2"/>
    <row r="7174" customFormat="1" ht="16" customHeight="1" x14ac:dyDescent="0.2"/>
    <row r="7175" customFormat="1" ht="16" customHeight="1" x14ac:dyDescent="0.2"/>
    <row r="7176" customFormat="1" ht="16" customHeight="1" x14ac:dyDescent="0.2"/>
    <row r="7177" customFormat="1" ht="16" customHeight="1" x14ac:dyDescent="0.2"/>
    <row r="7178" customFormat="1" ht="16" customHeight="1" x14ac:dyDescent="0.2"/>
    <row r="7179" customFormat="1" ht="16" customHeight="1" x14ac:dyDescent="0.2"/>
    <row r="7180" customFormat="1" ht="16" customHeight="1" x14ac:dyDescent="0.2"/>
    <row r="7181" customFormat="1" ht="16" customHeight="1" x14ac:dyDescent="0.2"/>
    <row r="7182" customFormat="1" ht="16" customHeight="1" x14ac:dyDescent="0.2"/>
    <row r="7183" customFormat="1" ht="16" customHeight="1" x14ac:dyDescent="0.2"/>
    <row r="7184" customFormat="1" ht="16" customHeight="1" x14ac:dyDescent="0.2"/>
    <row r="7185" customFormat="1" ht="16" customHeight="1" x14ac:dyDescent="0.2"/>
    <row r="7186" customFormat="1" ht="16" customHeight="1" x14ac:dyDescent="0.2"/>
    <row r="7187" customFormat="1" ht="16" customHeight="1" x14ac:dyDescent="0.2"/>
    <row r="7188" customFormat="1" ht="16" customHeight="1" x14ac:dyDescent="0.2"/>
    <row r="7189" customFormat="1" ht="16" customHeight="1" x14ac:dyDescent="0.2"/>
    <row r="7190" customFormat="1" ht="16" customHeight="1" x14ac:dyDescent="0.2"/>
    <row r="7191" customFormat="1" ht="16" customHeight="1" x14ac:dyDescent="0.2"/>
    <row r="7192" customFormat="1" ht="16" customHeight="1" x14ac:dyDescent="0.2"/>
    <row r="7193" customFormat="1" ht="16" customHeight="1" x14ac:dyDescent="0.2"/>
    <row r="7194" customFormat="1" ht="16" customHeight="1" x14ac:dyDescent="0.2"/>
    <row r="7195" customFormat="1" ht="16" customHeight="1" x14ac:dyDescent="0.2"/>
    <row r="7196" customFormat="1" ht="16" customHeight="1" x14ac:dyDescent="0.2"/>
    <row r="7197" customFormat="1" ht="16" customHeight="1" x14ac:dyDescent="0.2"/>
    <row r="7198" customFormat="1" ht="16" customHeight="1" x14ac:dyDescent="0.2"/>
    <row r="7199" customFormat="1" ht="16" customHeight="1" x14ac:dyDescent="0.2"/>
    <row r="7200" customFormat="1" ht="16" customHeight="1" x14ac:dyDescent="0.2"/>
    <row r="7201" customFormat="1" ht="16" customHeight="1" x14ac:dyDescent="0.2"/>
    <row r="7202" customFormat="1" ht="16" customHeight="1" x14ac:dyDescent="0.2"/>
    <row r="7203" customFormat="1" ht="16" customHeight="1" x14ac:dyDescent="0.2"/>
    <row r="7204" customFormat="1" ht="16" customHeight="1" x14ac:dyDescent="0.2"/>
    <row r="7205" customFormat="1" ht="16" customHeight="1" x14ac:dyDescent="0.2"/>
    <row r="7206" customFormat="1" ht="16" customHeight="1" x14ac:dyDescent="0.2"/>
    <row r="7207" customFormat="1" ht="16" customHeight="1" x14ac:dyDescent="0.2"/>
    <row r="7208" customFormat="1" ht="16" customHeight="1" x14ac:dyDescent="0.2"/>
    <row r="7209" customFormat="1" ht="16" customHeight="1" x14ac:dyDescent="0.2"/>
    <row r="7210" customFormat="1" ht="16" customHeight="1" x14ac:dyDescent="0.2"/>
    <row r="7211" customFormat="1" ht="16" customHeight="1" x14ac:dyDescent="0.2"/>
    <row r="7212" customFormat="1" ht="16" customHeight="1" x14ac:dyDescent="0.2"/>
    <row r="7213" customFormat="1" ht="16" customHeight="1" x14ac:dyDescent="0.2"/>
    <row r="7214" customFormat="1" ht="16" customHeight="1" x14ac:dyDescent="0.2"/>
    <row r="7215" customFormat="1" ht="16" customHeight="1" x14ac:dyDescent="0.2"/>
    <row r="7216" customFormat="1" ht="16" customHeight="1" x14ac:dyDescent="0.2"/>
    <row r="7217" customFormat="1" ht="16" customHeight="1" x14ac:dyDescent="0.2"/>
    <row r="7218" customFormat="1" ht="16" customHeight="1" x14ac:dyDescent="0.2"/>
    <row r="7219" customFormat="1" ht="16" customHeight="1" x14ac:dyDescent="0.2"/>
    <row r="7220" customFormat="1" ht="16" customHeight="1" x14ac:dyDescent="0.2"/>
    <row r="7221" customFormat="1" ht="16" customHeight="1" x14ac:dyDescent="0.2"/>
    <row r="7222" customFormat="1" ht="16" customHeight="1" x14ac:dyDescent="0.2"/>
    <row r="7223" customFormat="1" ht="16" customHeight="1" x14ac:dyDescent="0.2"/>
    <row r="7224" customFormat="1" ht="16" customHeight="1" x14ac:dyDescent="0.2"/>
    <row r="7225" customFormat="1" ht="16" customHeight="1" x14ac:dyDescent="0.2"/>
    <row r="7226" customFormat="1" ht="16" customHeight="1" x14ac:dyDescent="0.2"/>
    <row r="7227" customFormat="1" ht="16" customHeight="1" x14ac:dyDescent="0.2"/>
    <row r="7228" customFormat="1" ht="16" customHeight="1" x14ac:dyDescent="0.2"/>
    <row r="7229" customFormat="1" ht="16" customHeight="1" x14ac:dyDescent="0.2"/>
    <row r="7230" customFormat="1" ht="16" customHeight="1" x14ac:dyDescent="0.2"/>
    <row r="7231" customFormat="1" ht="16" customHeight="1" x14ac:dyDescent="0.2"/>
    <row r="7232" customFormat="1" ht="16" customHeight="1" x14ac:dyDescent="0.2"/>
    <row r="7233" customFormat="1" ht="16" customHeight="1" x14ac:dyDescent="0.2"/>
    <row r="7234" customFormat="1" ht="16" customHeight="1" x14ac:dyDescent="0.2"/>
    <row r="7235" customFormat="1" ht="16" customHeight="1" x14ac:dyDescent="0.2"/>
    <row r="7236" customFormat="1" ht="16" customHeight="1" x14ac:dyDescent="0.2"/>
    <row r="7237" customFormat="1" ht="16" customHeight="1" x14ac:dyDescent="0.2"/>
    <row r="7238" customFormat="1" ht="16" customHeight="1" x14ac:dyDescent="0.2"/>
    <row r="7239" customFormat="1" ht="16" customHeight="1" x14ac:dyDescent="0.2"/>
    <row r="7240" customFormat="1" ht="16" customHeight="1" x14ac:dyDescent="0.2"/>
    <row r="7241" customFormat="1" ht="16" customHeight="1" x14ac:dyDescent="0.2"/>
    <row r="7242" customFormat="1" ht="16" customHeight="1" x14ac:dyDescent="0.2"/>
    <row r="7243" customFormat="1" ht="16" customHeight="1" x14ac:dyDescent="0.2"/>
    <row r="7244" customFormat="1" ht="16" customHeight="1" x14ac:dyDescent="0.2"/>
    <row r="7245" customFormat="1" ht="16" customHeight="1" x14ac:dyDescent="0.2"/>
    <row r="7246" customFormat="1" ht="16" customHeight="1" x14ac:dyDescent="0.2"/>
    <row r="7247" customFormat="1" ht="16" customHeight="1" x14ac:dyDescent="0.2"/>
    <row r="7248" customFormat="1" ht="16" customHeight="1" x14ac:dyDescent="0.2"/>
    <row r="7249" customFormat="1" ht="16" customHeight="1" x14ac:dyDescent="0.2"/>
    <row r="7250" customFormat="1" ht="16" customHeight="1" x14ac:dyDescent="0.2"/>
    <row r="7251" customFormat="1" ht="16" customHeight="1" x14ac:dyDescent="0.2"/>
    <row r="7252" customFormat="1" ht="16" customHeight="1" x14ac:dyDescent="0.2"/>
    <row r="7253" customFormat="1" ht="16" customHeight="1" x14ac:dyDescent="0.2"/>
    <row r="7254" customFormat="1" ht="16" customHeight="1" x14ac:dyDescent="0.2"/>
    <row r="7255" customFormat="1" ht="16" customHeight="1" x14ac:dyDescent="0.2"/>
    <row r="7256" customFormat="1" ht="16" customHeight="1" x14ac:dyDescent="0.2"/>
    <row r="7257" customFormat="1" ht="16" customHeight="1" x14ac:dyDescent="0.2"/>
    <row r="7258" customFormat="1" ht="16" customHeight="1" x14ac:dyDescent="0.2"/>
    <row r="7259" customFormat="1" ht="16" customHeight="1" x14ac:dyDescent="0.2"/>
    <row r="7260" customFormat="1" ht="16" customHeight="1" x14ac:dyDescent="0.2"/>
    <row r="7261" customFormat="1" ht="16" customHeight="1" x14ac:dyDescent="0.2"/>
    <row r="7262" customFormat="1" ht="16" customHeight="1" x14ac:dyDescent="0.2"/>
    <row r="7263" customFormat="1" ht="16" customHeight="1" x14ac:dyDescent="0.2"/>
    <row r="7264" customFormat="1" ht="16" customHeight="1" x14ac:dyDescent="0.2"/>
    <row r="7265" customFormat="1" ht="16" customHeight="1" x14ac:dyDescent="0.2"/>
    <row r="7266" customFormat="1" ht="16" customHeight="1" x14ac:dyDescent="0.2"/>
    <row r="7267" customFormat="1" ht="16" customHeight="1" x14ac:dyDescent="0.2"/>
    <row r="7268" customFormat="1" ht="16" customHeight="1" x14ac:dyDescent="0.2"/>
    <row r="7269" customFormat="1" ht="16" customHeight="1" x14ac:dyDescent="0.2"/>
    <row r="7270" customFormat="1" ht="16" customHeight="1" x14ac:dyDescent="0.2"/>
    <row r="7271" customFormat="1" ht="16" customHeight="1" x14ac:dyDescent="0.2"/>
    <row r="7272" customFormat="1" ht="16" customHeight="1" x14ac:dyDescent="0.2"/>
    <row r="7273" customFormat="1" ht="16" customHeight="1" x14ac:dyDescent="0.2"/>
    <row r="7274" customFormat="1" ht="16" customHeight="1" x14ac:dyDescent="0.2"/>
    <row r="7275" customFormat="1" ht="16" customHeight="1" x14ac:dyDescent="0.2"/>
    <row r="7276" customFormat="1" ht="16" customHeight="1" x14ac:dyDescent="0.2"/>
    <row r="7277" customFormat="1" ht="16" customHeight="1" x14ac:dyDescent="0.2"/>
    <row r="7278" customFormat="1" ht="16" customHeight="1" x14ac:dyDescent="0.2"/>
    <row r="7279" customFormat="1" ht="16" customHeight="1" x14ac:dyDescent="0.2"/>
    <row r="7280" customFormat="1" ht="16" customHeight="1" x14ac:dyDescent="0.2"/>
    <row r="7281" customFormat="1" ht="16" customHeight="1" x14ac:dyDescent="0.2"/>
    <row r="7282" customFormat="1" ht="16" customHeight="1" x14ac:dyDescent="0.2"/>
    <row r="7283" customFormat="1" ht="16" customHeight="1" x14ac:dyDescent="0.2"/>
    <row r="7284" customFormat="1" ht="16" customHeight="1" x14ac:dyDescent="0.2"/>
    <row r="7285" customFormat="1" ht="16" customHeight="1" x14ac:dyDescent="0.2"/>
    <row r="7286" customFormat="1" ht="16" customHeight="1" x14ac:dyDescent="0.2"/>
    <row r="7287" customFormat="1" ht="16" customHeight="1" x14ac:dyDescent="0.2"/>
    <row r="7288" customFormat="1" ht="16" customHeight="1" x14ac:dyDescent="0.2"/>
    <row r="7289" customFormat="1" ht="16" customHeight="1" x14ac:dyDescent="0.2"/>
    <row r="7290" customFormat="1" ht="16" customHeight="1" x14ac:dyDescent="0.2"/>
    <row r="7291" customFormat="1" ht="16" customHeight="1" x14ac:dyDescent="0.2"/>
    <row r="7292" customFormat="1" ht="16" customHeight="1" x14ac:dyDescent="0.2"/>
    <row r="7293" customFormat="1" ht="16" customHeight="1" x14ac:dyDescent="0.2"/>
    <row r="7294" customFormat="1" ht="16" customHeight="1" x14ac:dyDescent="0.2"/>
    <row r="7295" customFormat="1" ht="16" customHeight="1" x14ac:dyDescent="0.2"/>
    <row r="7296" customFormat="1" ht="16" customHeight="1" x14ac:dyDescent="0.2"/>
    <row r="7297" customFormat="1" ht="16" customHeight="1" x14ac:dyDescent="0.2"/>
    <row r="7298" customFormat="1" ht="16" customHeight="1" x14ac:dyDescent="0.2"/>
    <row r="7299" customFormat="1" ht="16" customHeight="1" x14ac:dyDescent="0.2"/>
    <row r="7300" customFormat="1" ht="16" customHeight="1" x14ac:dyDescent="0.2"/>
    <row r="7301" customFormat="1" ht="16" customHeight="1" x14ac:dyDescent="0.2"/>
    <row r="7302" customFormat="1" ht="16" customHeight="1" x14ac:dyDescent="0.2"/>
    <row r="7303" customFormat="1" ht="16" customHeight="1" x14ac:dyDescent="0.2"/>
    <row r="7304" customFormat="1" ht="16" customHeight="1" x14ac:dyDescent="0.2"/>
    <row r="7305" customFormat="1" ht="16" customHeight="1" x14ac:dyDescent="0.2"/>
    <row r="7306" customFormat="1" ht="16" customHeight="1" x14ac:dyDescent="0.2"/>
    <row r="7307" customFormat="1" ht="16" customHeight="1" x14ac:dyDescent="0.2"/>
    <row r="7308" customFormat="1" ht="16" customHeight="1" x14ac:dyDescent="0.2"/>
    <row r="7309" customFormat="1" ht="16" customHeight="1" x14ac:dyDescent="0.2"/>
    <row r="7310" customFormat="1" ht="16" customHeight="1" x14ac:dyDescent="0.2"/>
    <row r="7311" customFormat="1" ht="16" customHeight="1" x14ac:dyDescent="0.2"/>
    <row r="7312" customFormat="1" ht="16" customHeight="1" x14ac:dyDescent="0.2"/>
    <row r="7313" customFormat="1" ht="16" customHeight="1" x14ac:dyDescent="0.2"/>
    <row r="7314" customFormat="1" ht="16" customHeight="1" x14ac:dyDescent="0.2"/>
    <row r="7315" customFormat="1" ht="16" customHeight="1" x14ac:dyDescent="0.2"/>
    <row r="7316" customFormat="1" ht="16" customHeight="1" x14ac:dyDescent="0.2"/>
    <row r="7317" customFormat="1" ht="16" customHeight="1" x14ac:dyDescent="0.2"/>
    <row r="7318" customFormat="1" ht="16" customHeight="1" x14ac:dyDescent="0.2"/>
    <row r="7319" customFormat="1" ht="16" customHeight="1" x14ac:dyDescent="0.2"/>
    <row r="7320" customFormat="1" ht="16" customHeight="1" x14ac:dyDescent="0.2"/>
    <row r="7321" customFormat="1" ht="16" customHeight="1" x14ac:dyDescent="0.2"/>
    <row r="7322" customFormat="1" ht="16" customHeight="1" x14ac:dyDescent="0.2"/>
    <row r="7323" customFormat="1" ht="16" customHeight="1" x14ac:dyDescent="0.2"/>
    <row r="7324" customFormat="1" ht="16" customHeight="1" x14ac:dyDescent="0.2"/>
    <row r="7325" customFormat="1" ht="16" customHeight="1" x14ac:dyDescent="0.2"/>
    <row r="7326" customFormat="1" ht="16" customHeight="1" x14ac:dyDescent="0.2"/>
    <row r="7327" customFormat="1" ht="16" customHeight="1" x14ac:dyDescent="0.2"/>
    <row r="7328" customFormat="1" ht="16" customHeight="1" x14ac:dyDescent="0.2"/>
    <row r="7329" customFormat="1" ht="16" customHeight="1" x14ac:dyDescent="0.2"/>
    <row r="7330" customFormat="1" ht="16" customHeight="1" x14ac:dyDescent="0.2"/>
    <row r="7331" customFormat="1" ht="16" customHeight="1" x14ac:dyDescent="0.2"/>
    <row r="7332" customFormat="1" ht="16" customHeight="1" x14ac:dyDescent="0.2"/>
    <row r="7333" customFormat="1" ht="16" customHeight="1" x14ac:dyDescent="0.2"/>
    <row r="7334" customFormat="1" ht="16" customHeight="1" x14ac:dyDescent="0.2"/>
    <row r="7335" customFormat="1" ht="16" customHeight="1" x14ac:dyDescent="0.2"/>
    <row r="7336" customFormat="1" ht="16" customHeight="1" x14ac:dyDescent="0.2"/>
    <row r="7337" customFormat="1" ht="16" customHeight="1" x14ac:dyDescent="0.2"/>
    <row r="7338" customFormat="1" ht="16" customHeight="1" x14ac:dyDescent="0.2"/>
    <row r="7339" customFormat="1" ht="16" customHeight="1" x14ac:dyDescent="0.2"/>
    <row r="7340" customFormat="1" ht="16" customHeight="1" x14ac:dyDescent="0.2"/>
    <row r="7341" customFormat="1" ht="16" customHeight="1" x14ac:dyDescent="0.2"/>
    <row r="7342" customFormat="1" ht="16" customHeight="1" x14ac:dyDescent="0.2"/>
    <row r="7343" customFormat="1" ht="16" customHeight="1" x14ac:dyDescent="0.2"/>
    <row r="7344" customFormat="1" ht="16" customHeight="1" x14ac:dyDescent="0.2"/>
    <row r="7345" customFormat="1" ht="16" customHeight="1" x14ac:dyDescent="0.2"/>
    <row r="7346" customFormat="1" ht="16" customHeight="1" x14ac:dyDescent="0.2"/>
    <row r="7347" customFormat="1" ht="16" customHeight="1" x14ac:dyDescent="0.2"/>
    <row r="7348" customFormat="1" ht="16" customHeight="1" x14ac:dyDescent="0.2"/>
    <row r="7349" customFormat="1" ht="16" customHeight="1" x14ac:dyDescent="0.2"/>
    <row r="7350" customFormat="1" ht="16" customHeight="1" x14ac:dyDescent="0.2"/>
    <row r="7351" customFormat="1" ht="16" customHeight="1" x14ac:dyDescent="0.2"/>
    <row r="7352" customFormat="1" ht="16" customHeight="1" x14ac:dyDescent="0.2"/>
    <row r="7353" customFormat="1" ht="16" customHeight="1" x14ac:dyDescent="0.2"/>
    <row r="7354" customFormat="1" ht="16" customHeight="1" x14ac:dyDescent="0.2"/>
    <row r="7355" customFormat="1" ht="16" customHeight="1" x14ac:dyDescent="0.2"/>
    <row r="7356" customFormat="1" ht="16" customHeight="1" x14ac:dyDescent="0.2"/>
    <row r="7357" customFormat="1" ht="16" customHeight="1" x14ac:dyDescent="0.2"/>
    <row r="7358" customFormat="1" ht="16" customHeight="1" x14ac:dyDescent="0.2"/>
    <row r="7359" customFormat="1" ht="16" customHeight="1" x14ac:dyDescent="0.2"/>
    <row r="7360" customFormat="1" ht="16" customHeight="1" x14ac:dyDescent="0.2"/>
    <row r="7361" customFormat="1" ht="16" customHeight="1" x14ac:dyDescent="0.2"/>
    <row r="7362" customFormat="1" ht="16" customHeight="1" x14ac:dyDescent="0.2"/>
    <row r="7363" customFormat="1" ht="16" customHeight="1" x14ac:dyDescent="0.2"/>
    <row r="7364" customFormat="1" ht="16" customHeight="1" x14ac:dyDescent="0.2"/>
    <row r="7365" customFormat="1" ht="16" customHeight="1" x14ac:dyDescent="0.2"/>
    <row r="7366" customFormat="1" ht="16" customHeight="1" x14ac:dyDescent="0.2"/>
    <row r="7367" customFormat="1" ht="16" customHeight="1" x14ac:dyDescent="0.2"/>
    <row r="7368" customFormat="1" ht="16" customHeight="1" x14ac:dyDescent="0.2"/>
    <row r="7369" customFormat="1" ht="16" customHeight="1" x14ac:dyDescent="0.2"/>
    <row r="7370" customFormat="1" ht="16" customHeight="1" x14ac:dyDescent="0.2"/>
    <row r="7371" customFormat="1" ht="16" customHeight="1" x14ac:dyDescent="0.2"/>
    <row r="7372" customFormat="1" ht="16" customHeight="1" x14ac:dyDescent="0.2"/>
    <row r="7373" customFormat="1" ht="16" customHeight="1" x14ac:dyDescent="0.2"/>
    <row r="7374" customFormat="1" ht="16" customHeight="1" x14ac:dyDescent="0.2"/>
    <row r="7375" customFormat="1" ht="16" customHeight="1" x14ac:dyDescent="0.2"/>
    <row r="7376" customFormat="1" ht="16" customHeight="1" x14ac:dyDescent="0.2"/>
    <row r="7377" customFormat="1" ht="16" customHeight="1" x14ac:dyDescent="0.2"/>
    <row r="7378" customFormat="1" ht="16" customHeight="1" x14ac:dyDescent="0.2"/>
    <row r="7379" customFormat="1" ht="16" customHeight="1" x14ac:dyDescent="0.2"/>
    <row r="7380" customFormat="1" ht="16" customHeight="1" x14ac:dyDescent="0.2"/>
    <row r="7381" customFormat="1" ht="16" customHeight="1" x14ac:dyDescent="0.2"/>
    <row r="7382" customFormat="1" ht="16" customHeight="1" x14ac:dyDescent="0.2"/>
    <row r="7383" customFormat="1" ht="16" customHeight="1" x14ac:dyDescent="0.2"/>
    <row r="7384" customFormat="1" ht="16" customHeight="1" x14ac:dyDescent="0.2"/>
    <row r="7385" customFormat="1" ht="16" customHeight="1" x14ac:dyDescent="0.2"/>
    <row r="7386" customFormat="1" ht="16" customHeight="1" x14ac:dyDescent="0.2"/>
    <row r="7387" customFormat="1" ht="16" customHeight="1" x14ac:dyDescent="0.2"/>
    <row r="7388" customFormat="1" ht="16" customHeight="1" x14ac:dyDescent="0.2"/>
    <row r="7389" customFormat="1" ht="16" customHeight="1" x14ac:dyDescent="0.2"/>
    <row r="7390" customFormat="1" ht="16" customHeight="1" x14ac:dyDescent="0.2"/>
    <row r="7391" customFormat="1" ht="16" customHeight="1" x14ac:dyDescent="0.2"/>
    <row r="7392" customFormat="1" ht="16" customHeight="1" x14ac:dyDescent="0.2"/>
    <row r="7393" customFormat="1" ht="16" customHeight="1" x14ac:dyDescent="0.2"/>
    <row r="7394" customFormat="1" ht="16" customHeight="1" x14ac:dyDescent="0.2"/>
    <row r="7395" customFormat="1" ht="16" customHeight="1" x14ac:dyDescent="0.2"/>
    <row r="7396" customFormat="1" ht="16" customHeight="1" x14ac:dyDescent="0.2"/>
    <row r="7397" customFormat="1" ht="16" customHeight="1" x14ac:dyDescent="0.2"/>
    <row r="7398" customFormat="1" ht="16" customHeight="1" x14ac:dyDescent="0.2"/>
    <row r="7399" customFormat="1" ht="16" customHeight="1" x14ac:dyDescent="0.2"/>
    <row r="7400" customFormat="1" ht="16" customHeight="1" x14ac:dyDescent="0.2"/>
    <row r="7401" customFormat="1" ht="16" customHeight="1" x14ac:dyDescent="0.2"/>
    <row r="7402" customFormat="1" ht="16" customHeight="1" x14ac:dyDescent="0.2"/>
    <row r="7403" customFormat="1" ht="16" customHeight="1" x14ac:dyDescent="0.2"/>
    <row r="7404" customFormat="1" ht="16" customHeight="1" x14ac:dyDescent="0.2"/>
    <row r="7405" customFormat="1" ht="16" customHeight="1" x14ac:dyDescent="0.2"/>
    <row r="7406" customFormat="1" ht="16" customHeight="1" x14ac:dyDescent="0.2"/>
    <row r="7407" customFormat="1" ht="16" customHeight="1" x14ac:dyDescent="0.2"/>
    <row r="7408" customFormat="1" ht="16" customHeight="1" x14ac:dyDescent="0.2"/>
    <row r="7409" customFormat="1" ht="16" customHeight="1" x14ac:dyDescent="0.2"/>
    <row r="7410" customFormat="1" ht="16" customHeight="1" x14ac:dyDescent="0.2"/>
    <row r="7411" customFormat="1" ht="16" customHeight="1" x14ac:dyDescent="0.2"/>
    <row r="7412" customFormat="1" ht="16" customHeight="1" x14ac:dyDescent="0.2"/>
    <row r="7413" customFormat="1" ht="16" customHeight="1" x14ac:dyDescent="0.2"/>
    <row r="7414" customFormat="1" ht="16" customHeight="1" x14ac:dyDescent="0.2"/>
    <row r="7415" customFormat="1" ht="16" customHeight="1" x14ac:dyDescent="0.2"/>
    <row r="7416" customFormat="1" ht="16" customHeight="1" x14ac:dyDescent="0.2"/>
    <row r="7417" customFormat="1" ht="16" customHeight="1" x14ac:dyDescent="0.2"/>
    <row r="7418" customFormat="1" ht="16" customHeight="1" x14ac:dyDescent="0.2"/>
    <row r="7419" customFormat="1" ht="16" customHeight="1" x14ac:dyDescent="0.2"/>
    <row r="7420" customFormat="1" ht="16" customHeight="1" x14ac:dyDescent="0.2"/>
    <row r="7421" customFormat="1" ht="16" customHeight="1" x14ac:dyDescent="0.2"/>
    <row r="7422" customFormat="1" ht="16" customHeight="1" x14ac:dyDescent="0.2"/>
    <row r="7423" customFormat="1" ht="16" customHeight="1" x14ac:dyDescent="0.2"/>
    <row r="7424" customFormat="1" ht="16" customHeight="1" x14ac:dyDescent="0.2"/>
    <row r="7425" customFormat="1" ht="16" customHeight="1" x14ac:dyDescent="0.2"/>
    <row r="7426" customFormat="1" ht="16" customHeight="1" x14ac:dyDescent="0.2"/>
    <row r="7427" customFormat="1" ht="16" customHeight="1" x14ac:dyDescent="0.2"/>
    <row r="7428" customFormat="1" ht="16" customHeight="1" x14ac:dyDescent="0.2"/>
    <row r="7429" customFormat="1" ht="16" customHeight="1" x14ac:dyDescent="0.2"/>
    <row r="7430" customFormat="1" ht="16" customHeight="1" x14ac:dyDescent="0.2"/>
    <row r="7431" customFormat="1" ht="16" customHeight="1" x14ac:dyDescent="0.2"/>
    <row r="7432" customFormat="1" ht="16" customHeight="1" x14ac:dyDescent="0.2"/>
    <row r="7433" customFormat="1" ht="16" customHeight="1" x14ac:dyDescent="0.2"/>
    <row r="7434" customFormat="1" ht="16" customHeight="1" x14ac:dyDescent="0.2"/>
    <row r="7435" customFormat="1" ht="16" customHeight="1" x14ac:dyDescent="0.2"/>
    <row r="7436" customFormat="1" ht="16" customHeight="1" x14ac:dyDescent="0.2"/>
    <row r="7437" customFormat="1" ht="16" customHeight="1" x14ac:dyDescent="0.2"/>
    <row r="7438" customFormat="1" ht="16" customHeight="1" x14ac:dyDescent="0.2"/>
    <row r="7439" customFormat="1" ht="16" customHeight="1" x14ac:dyDescent="0.2"/>
    <row r="7440" customFormat="1" ht="16" customHeight="1" x14ac:dyDescent="0.2"/>
    <row r="7441" customFormat="1" ht="16" customHeight="1" x14ac:dyDescent="0.2"/>
    <row r="7442" customFormat="1" ht="16" customHeight="1" x14ac:dyDescent="0.2"/>
    <row r="7443" customFormat="1" ht="16" customHeight="1" x14ac:dyDescent="0.2"/>
    <row r="7444" customFormat="1" ht="16" customHeight="1" x14ac:dyDescent="0.2"/>
    <row r="7445" customFormat="1" ht="16" customHeight="1" x14ac:dyDescent="0.2"/>
    <row r="7446" customFormat="1" ht="16" customHeight="1" x14ac:dyDescent="0.2"/>
    <row r="7447" customFormat="1" ht="16" customHeight="1" x14ac:dyDescent="0.2"/>
    <row r="7448" customFormat="1" ht="16" customHeight="1" x14ac:dyDescent="0.2"/>
    <row r="7449" customFormat="1" ht="16" customHeight="1" x14ac:dyDescent="0.2"/>
    <row r="7450" customFormat="1" ht="16" customHeight="1" x14ac:dyDescent="0.2"/>
    <row r="7451" customFormat="1" ht="16" customHeight="1" x14ac:dyDescent="0.2"/>
    <row r="7452" customFormat="1" ht="16" customHeight="1" x14ac:dyDescent="0.2"/>
    <row r="7453" customFormat="1" ht="16" customHeight="1" x14ac:dyDescent="0.2"/>
    <row r="7454" customFormat="1" ht="16" customHeight="1" x14ac:dyDescent="0.2"/>
    <row r="7455" customFormat="1" ht="16" customHeight="1" x14ac:dyDescent="0.2"/>
    <row r="7456" customFormat="1" ht="16" customHeight="1" x14ac:dyDescent="0.2"/>
    <row r="7457" customFormat="1" ht="16" customHeight="1" x14ac:dyDescent="0.2"/>
    <row r="7458" customFormat="1" ht="16" customHeight="1" x14ac:dyDescent="0.2"/>
    <row r="7459" customFormat="1" ht="16" customHeight="1" x14ac:dyDescent="0.2"/>
    <row r="7460" customFormat="1" ht="16" customHeight="1" x14ac:dyDescent="0.2"/>
    <row r="7461" customFormat="1" ht="16" customHeight="1" x14ac:dyDescent="0.2"/>
    <row r="7462" customFormat="1" ht="16" customHeight="1" x14ac:dyDescent="0.2"/>
    <row r="7463" customFormat="1" ht="16" customHeight="1" x14ac:dyDescent="0.2"/>
    <row r="7464" customFormat="1" ht="16" customHeight="1" x14ac:dyDescent="0.2"/>
    <row r="7465" customFormat="1" ht="16" customHeight="1" x14ac:dyDescent="0.2"/>
    <row r="7466" customFormat="1" ht="16" customHeight="1" x14ac:dyDescent="0.2"/>
    <row r="7467" customFormat="1" ht="16" customHeight="1" x14ac:dyDescent="0.2"/>
    <row r="7468" customFormat="1" ht="16" customHeight="1" x14ac:dyDescent="0.2"/>
    <row r="7469" customFormat="1" ht="16" customHeight="1" x14ac:dyDescent="0.2"/>
    <row r="7470" customFormat="1" ht="16" customHeight="1" x14ac:dyDescent="0.2"/>
    <row r="7471" customFormat="1" ht="16" customHeight="1" x14ac:dyDescent="0.2"/>
    <row r="7472" customFormat="1" ht="16" customHeight="1" x14ac:dyDescent="0.2"/>
    <row r="7473" customFormat="1" ht="16" customHeight="1" x14ac:dyDescent="0.2"/>
    <row r="7474" customFormat="1" ht="16" customHeight="1" x14ac:dyDescent="0.2"/>
    <row r="7475" customFormat="1" ht="16" customHeight="1" x14ac:dyDescent="0.2"/>
    <row r="7476" customFormat="1" ht="16" customHeight="1" x14ac:dyDescent="0.2"/>
    <row r="7477" customFormat="1" ht="16" customHeight="1" x14ac:dyDescent="0.2"/>
    <row r="7478" customFormat="1" ht="16" customHeight="1" x14ac:dyDescent="0.2"/>
    <row r="7479" customFormat="1" ht="16" customHeight="1" x14ac:dyDescent="0.2"/>
    <row r="7480" customFormat="1" ht="16" customHeight="1" x14ac:dyDescent="0.2"/>
    <row r="7481" customFormat="1" ht="16" customHeight="1" x14ac:dyDescent="0.2"/>
    <row r="7482" customFormat="1" ht="16" customHeight="1" x14ac:dyDescent="0.2"/>
    <row r="7483" customFormat="1" ht="16" customHeight="1" x14ac:dyDescent="0.2"/>
    <row r="7484" customFormat="1" ht="16" customHeight="1" x14ac:dyDescent="0.2"/>
    <row r="7485" customFormat="1" ht="16" customHeight="1" x14ac:dyDescent="0.2"/>
    <row r="7486" customFormat="1" ht="16" customHeight="1" x14ac:dyDescent="0.2"/>
    <row r="7487" customFormat="1" ht="16" customHeight="1" x14ac:dyDescent="0.2"/>
    <row r="7488" customFormat="1" ht="16" customHeight="1" x14ac:dyDescent="0.2"/>
    <row r="7489" customFormat="1" ht="16" customHeight="1" x14ac:dyDescent="0.2"/>
    <row r="7490" customFormat="1" ht="16" customHeight="1" x14ac:dyDescent="0.2"/>
    <row r="7491" customFormat="1" ht="16" customHeight="1" x14ac:dyDescent="0.2"/>
    <row r="7492" customFormat="1" ht="16" customHeight="1" x14ac:dyDescent="0.2"/>
    <row r="7493" customFormat="1" ht="16" customHeight="1" x14ac:dyDescent="0.2"/>
    <row r="7494" customFormat="1" ht="16" customHeight="1" x14ac:dyDescent="0.2"/>
    <row r="7495" customFormat="1" ht="16" customHeight="1" x14ac:dyDescent="0.2"/>
    <row r="7496" customFormat="1" ht="16" customHeight="1" x14ac:dyDescent="0.2"/>
    <row r="7497" customFormat="1" ht="16" customHeight="1" x14ac:dyDescent="0.2"/>
    <row r="7498" customFormat="1" ht="16" customHeight="1" x14ac:dyDescent="0.2"/>
    <row r="7499" customFormat="1" ht="16" customHeight="1" x14ac:dyDescent="0.2"/>
    <row r="7500" customFormat="1" ht="16" customHeight="1" x14ac:dyDescent="0.2"/>
    <row r="7501" customFormat="1" ht="16" customHeight="1" x14ac:dyDescent="0.2"/>
    <row r="7502" customFormat="1" ht="16" customHeight="1" x14ac:dyDescent="0.2"/>
    <row r="7503" customFormat="1" ht="16" customHeight="1" x14ac:dyDescent="0.2"/>
    <row r="7504" customFormat="1" ht="16" customHeight="1" x14ac:dyDescent="0.2"/>
    <row r="7505" customFormat="1" ht="16" customHeight="1" x14ac:dyDescent="0.2"/>
    <row r="7506" customFormat="1" ht="16" customHeight="1" x14ac:dyDescent="0.2"/>
    <row r="7507" customFormat="1" ht="16" customHeight="1" x14ac:dyDescent="0.2"/>
    <row r="7508" customFormat="1" ht="16" customHeight="1" x14ac:dyDescent="0.2"/>
    <row r="7509" customFormat="1" ht="16" customHeight="1" x14ac:dyDescent="0.2"/>
    <row r="7510" customFormat="1" ht="16" customHeight="1" x14ac:dyDescent="0.2"/>
    <row r="7511" customFormat="1" ht="16" customHeight="1" x14ac:dyDescent="0.2"/>
    <row r="7512" customFormat="1" ht="16" customHeight="1" x14ac:dyDescent="0.2"/>
    <row r="7513" customFormat="1" ht="16" customHeight="1" x14ac:dyDescent="0.2"/>
    <row r="7514" customFormat="1" ht="16" customHeight="1" x14ac:dyDescent="0.2"/>
    <row r="7515" customFormat="1" ht="16" customHeight="1" x14ac:dyDescent="0.2"/>
    <row r="7516" customFormat="1" ht="16" customHeight="1" x14ac:dyDescent="0.2"/>
    <row r="7517" customFormat="1" ht="16" customHeight="1" x14ac:dyDescent="0.2"/>
    <row r="7518" customFormat="1" ht="16" customHeight="1" x14ac:dyDescent="0.2"/>
    <row r="7519" customFormat="1" ht="16" customHeight="1" x14ac:dyDescent="0.2"/>
    <row r="7520" customFormat="1" ht="16" customHeight="1" x14ac:dyDescent="0.2"/>
    <row r="7521" customFormat="1" ht="16" customHeight="1" x14ac:dyDescent="0.2"/>
    <row r="7522" customFormat="1" ht="16" customHeight="1" x14ac:dyDescent="0.2"/>
    <row r="7523" customFormat="1" ht="16" customHeight="1" x14ac:dyDescent="0.2"/>
    <row r="7524" customFormat="1" ht="16" customHeight="1" x14ac:dyDescent="0.2"/>
    <row r="7525" customFormat="1" ht="16" customHeight="1" x14ac:dyDescent="0.2"/>
    <row r="7526" customFormat="1" ht="16" customHeight="1" x14ac:dyDescent="0.2"/>
    <row r="7527" customFormat="1" ht="16" customHeight="1" x14ac:dyDescent="0.2"/>
    <row r="7528" customFormat="1" ht="16" customHeight="1" x14ac:dyDescent="0.2"/>
    <row r="7529" customFormat="1" ht="16" customHeight="1" x14ac:dyDescent="0.2"/>
    <row r="7530" customFormat="1" ht="16" customHeight="1" x14ac:dyDescent="0.2"/>
    <row r="7531" customFormat="1" ht="16" customHeight="1" x14ac:dyDescent="0.2"/>
    <row r="7532" customFormat="1" ht="16" customHeight="1" x14ac:dyDescent="0.2"/>
    <row r="7533" customFormat="1" ht="16" customHeight="1" x14ac:dyDescent="0.2"/>
    <row r="7534" customFormat="1" ht="16" customHeight="1" x14ac:dyDescent="0.2"/>
    <row r="7535" customFormat="1" ht="16" customHeight="1" x14ac:dyDescent="0.2"/>
    <row r="7536" customFormat="1" ht="16" customHeight="1" x14ac:dyDescent="0.2"/>
    <row r="7537" customFormat="1" ht="16" customHeight="1" x14ac:dyDescent="0.2"/>
    <row r="7538" customFormat="1" ht="16" customHeight="1" x14ac:dyDescent="0.2"/>
    <row r="7539" customFormat="1" ht="16" customHeight="1" x14ac:dyDescent="0.2"/>
    <row r="7540" customFormat="1" ht="16" customHeight="1" x14ac:dyDescent="0.2"/>
    <row r="7541" customFormat="1" ht="16" customHeight="1" x14ac:dyDescent="0.2"/>
    <row r="7542" customFormat="1" ht="16" customHeight="1" x14ac:dyDescent="0.2"/>
    <row r="7543" customFormat="1" ht="16" customHeight="1" x14ac:dyDescent="0.2"/>
    <row r="7544" customFormat="1" ht="16" customHeight="1" x14ac:dyDescent="0.2"/>
    <row r="7545" customFormat="1" ht="16" customHeight="1" x14ac:dyDescent="0.2"/>
    <row r="7546" customFormat="1" ht="16" customHeight="1" x14ac:dyDescent="0.2"/>
    <row r="7547" customFormat="1" ht="16" customHeight="1" x14ac:dyDescent="0.2"/>
    <row r="7548" customFormat="1" ht="16" customHeight="1" x14ac:dyDescent="0.2"/>
    <row r="7549" customFormat="1" ht="16" customHeight="1" x14ac:dyDescent="0.2"/>
    <row r="7550" customFormat="1" ht="16" customHeight="1" x14ac:dyDescent="0.2"/>
    <row r="7551" customFormat="1" ht="16" customHeight="1" x14ac:dyDescent="0.2"/>
    <row r="7552" customFormat="1" ht="16" customHeight="1" x14ac:dyDescent="0.2"/>
    <row r="7553" customFormat="1" ht="16" customHeight="1" x14ac:dyDescent="0.2"/>
    <row r="7554" customFormat="1" ht="16" customHeight="1" x14ac:dyDescent="0.2"/>
    <row r="7555" customFormat="1" ht="16" customHeight="1" x14ac:dyDescent="0.2"/>
    <row r="7556" customFormat="1" ht="16" customHeight="1" x14ac:dyDescent="0.2"/>
    <row r="7557" customFormat="1" ht="16" customHeight="1" x14ac:dyDescent="0.2"/>
    <row r="7558" customFormat="1" ht="16" customHeight="1" x14ac:dyDescent="0.2"/>
    <row r="7559" customFormat="1" ht="16" customHeight="1" x14ac:dyDescent="0.2"/>
    <row r="7560" customFormat="1" ht="16" customHeight="1" x14ac:dyDescent="0.2"/>
    <row r="7561" customFormat="1" ht="16" customHeight="1" x14ac:dyDescent="0.2"/>
    <row r="7562" customFormat="1" ht="16" customHeight="1" x14ac:dyDescent="0.2"/>
    <row r="7563" customFormat="1" ht="16" customHeight="1" x14ac:dyDescent="0.2"/>
    <row r="7564" customFormat="1" ht="16" customHeight="1" x14ac:dyDescent="0.2"/>
    <row r="7565" customFormat="1" ht="16" customHeight="1" x14ac:dyDescent="0.2"/>
    <row r="7566" customFormat="1" ht="16" customHeight="1" x14ac:dyDescent="0.2"/>
    <row r="7567" customFormat="1" ht="16" customHeight="1" x14ac:dyDescent="0.2"/>
    <row r="7568" customFormat="1" ht="16" customHeight="1" x14ac:dyDescent="0.2"/>
    <row r="7569" customFormat="1" ht="16" customHeight="1" x14ac:dyDescent="0.2"/>
    <row r="7570" customFormat="1" ht="16" customHeight="1" x14ac:dyDescent="0.2"/>
    <row r="7571" customFormat="1" ht="16" customHeight="1" x14ac:dyDescent="0.2"/>
    <row r="7572" customFormat="1" ht="16" customHeight="1" x14ac:dyDescent="0.2"/>
    <row r="7573" customFormat="1" ht="16" customHeight="1" x14ac:dyDescent="0.2"/>
    <row r="7574" customFormat="1" ht="16" customHeight="1" x14ac:dyDescent="0.2"/>
    <row r="7575" customFormat="1" ht="16" customHeight="1" x14ac:dyDescent="0.2"/>
    <row r="7576" customFormat="1" ht="16" customHeight="1" x14ac:dyDescent="0.2"/>
    <row r="7577" customFormat="1" ht="16" customHeight="1" x14ac:dyDescent="0.2"/>
    <row r="7578" customFormat="1" ht="16" customHeight="1" x14ac:dyDescent="0.2"/>
    <row r="7579" customFormat="1" ht="16" customHeight="1" x14ac:dyDescent="0.2"/>
    <row r="7580" customFormat="1" ht="16" customHeight="1" x14ac:dyDescent="0.2"/>
    <row r="7581" customFormat="1" ht="16" customHeight="1" x14ac:dyDescent="0.2"/>
    <row r="7582" customFormat="1" ht="16" customHeight="1" x14ac:dyDescent="0.2"/>
    <row r="7583" customFormat="1" ht="16" customHeight="1" x14ac:dyDescent="0.2"/>
    <row r="7584" customFormat="1" ht="16" customHeight="1" x14ac:dyDescent="0.2"/>
    <row r="7585" customFormat="1" ht="16" customHeight="1" x14ac:dyDescent="0.2"/>
    <row r="7586" customFormat="1" ht="16" customHeight="1" x14ac:dyDescent="0.2"/>
    <row r="7587" customFormat="1" ht="16" customHeight="1" x14ac:dyDescent="0.2"/>
    <row r="7588" customFormat="1" ht="16" customHeight="1" x14ac:dyDescent="0.2"/>
    <row r="7589" customFormat="1" ht="16" customHeight="1" x14ac:dyDescent="0.2"/>
    <row r="7590" customFormat="1" ht="16" customHeight="1" x14ac:dyDescent="0.2"/>
    <row r="7591" customFormat="1" ht="16" customHeight="1" x14ac:dyDescent="0.2"/>
    <row r="7592" customFormat="1" ht="16" customHeight="1" x14ac:dyDescent="0.2"/>
    <row r="7593" customFormat="1" ht="16" customHeight="1" x14ac:dyDescent="0.2"/>
    <row r="7594" customFormat="1" ht="16" customHeight="1" x14ac:dyDescent="0.2"/>
    <row r="7595" customFormat="1" ht="16" customHeight="1" x14ac:dyDescent="0.2"/>
    <row r="7596" customFormat="1" ht="16" customHeight="1" x14ac:dyDescent="0.2"/>
    <row r="7597" customFormat="1" ht="16" customHeight="1" x14ac:dyDescent="0.2"/>
    <row r="7598" customFormat="1" ht="16" customHeight="1" x14ac:dyDescent="0.2"/>
    <row r="7599" customFormat="1" ht="16" customHeight="1" x14ac:dyDescent="0.2"/>
    <row r="7600" customFormat="1" ht="16" customHeight="1" x14ac:dyDescent="0.2"/>
    <row r="7601" customFormat="1" ht="16" customHeight="1" x14ac:dyDescent="0.2"/>
    <row r="7602" customFormat="1" ht="16" customHeight="1" x14ac:dyDescent="0.2"/>
    <row r="7603" customFormat="1" ht="16" customHeight="1" x14ac:dyDescent="0.2"/>
    <row r="7604" customFormat="1" ht="16" customHeight="1" x14ac:dyDescent="0.2"/>
    <row r="7605" customFormat="1" ht="16" customHeight="1" x14ac:dyDescent="0.2"/>
    <row r="7606" customFormat="1" ht="16" customHeight="1" x14ac:dyDescent="0.2"/>
    <row r="7607" customFormat="1" ht="16" customHeight="1" x14ac:dyDescent="0.2"/>
    <row r="7608" customFormat="1" ht="16" customHeight="1" x14ac:dyDescent="0.2"/>
    <row r="7609" customFormat="1" ht="16" customHeight="1" x14ac:dyDescent="0.2"/>
    <row r="7610" customFormat="1" ht="16" customHeight="1" x14ac:dyDescent="0.2"/>
    <row r="7611" customFormat="1" ht="16" customHeight="1" x14ac:dyDescent="0.2"/>
    <row r="7612" customFormat="1" ht="16" customHeight="1" x14ac:dyDescent="0.2"/>
    <row r="7613" customFormat="1" ht="16" customHeight="1" x14ac:dyDescent="0.2"/>
    <row r="7614" customFormat="1" ht="16" customHeight="1" x14ac:dyDescent="0.2"/>
    <row r="7615" customFormat="1" ht="16" customHeight="1" x14ac:dyDescent="0.2"/>
    <row r="7616" customFormat="1" ht="16" customHeight="1" x14ac:dyDescent="0.2"/>
    <row r="7617" customFormat="1" ht="16" customHeight="1" x14ac:dyDescent="0.2"/>
    <row r="7618" customFormat="1" ht="16" customHeight="1" x14ac:dyDescent="0.2"/>
    <row r="7619" customFormat="1" ht="16" customHeight="1" x14ac:dyDescent="0.2"/>
    <row r="7620" customFormat="1" ht="16" customHeight="1" x14ac:dyDescent="0.2"/>
    <row r="7621" customFormat="1" ht="16" customHeight="1" x14ac:dyDescent="0.2"/>
    <row r="7622" customFormat="1" ht="16" customHeight="1" x14ac:dyDescent="0.2"/>
    <row r="7623" customFormat="1" ht="16" customHeight="1" x14ac:dyDescent="0.2"/>
    <row r="7624" customFormat="1" ht="16" customHeight="1" x14ac:dyDescent="0.2"/>
    <row r="7625" customFormat="1" ht="16" customHeight="1" x14ac:dyDescent="0.2"/>
    <row r="7626" customFormat="1" ht="16" customHeight="1" x14ac:dyDescent="0.2"/>
    <row r="7627" customFormat="1" ht="16" customHeight="1" x14ac:dyDescent="0.2"/>
    <row r="7628" customFormat="1" ht="16" customHeight="1" x14ac:dyDescent="0.2"/>
    <row r="7629" customFormat="1" ht="16" customHeight="1" x14ac:dyDescent="0.2"/>
    <row r="7630" customFormat="1" ht="16" customHeight="1" x14ac:dyDescent="0.2"/>
    <row r="7631" customFormat="1" ht="16" customHeight="1" x14ac:dyDescent="0.2"/>
    <row r="7632" customFormat="1" ht="16" customHeight="1" x14ac:dyDescent="0.2"/>
    <row r="7633" customFormat="1" ht="16" customHeight="1" x14ac:dyDescent="0.2"/>
    <row r="7634" customFormat="1" ht="16" customHeight="1" x14ac:dyDescent="0.2"/>
    <row r="7635" customFormat="1" ht="16" customHeight="1" x14ac:dyDescent="0.2"/>
    <row r="7636" customFormat="1" ht="16" customHeight="1" x14ac:dyDescent="0.2"/>
    <row r="7637" customFormat="1" ht="16" customHeight="1" x14ac:dyDescent="0.2"/>
    <row r="7638" customFormat="1" ht="16" customHeight="1" x14ac:dyDescent="0.2"/>
    <row r="7639" customFormat="1" ht="16" customHeight="1" x14ac:dyDescent="0.2"/>
    <row r="7640" customFormat="1" ht="16" customHeight="1" x14ac:dyDescent="0.2"/>
    <row r="7641" customFormat="1" ht="16" customHeight="1" x14ac:dyDescent="0.2"/>
    <row r="7642" customFormat="1" ht="16" customHeight="1" x14ac:dyDescent="0.2"/>
    <row r="7643" customFormat="1" ht="16" customHeight="1" x14ac:dyDescent="0.2"/>
    <row r="7644" customFormat="1" ht="16" customHeight="1" x14ac:dyDescent="0.2"/>
    <row r="7645" customFormat="1" ht="16" customHeight="1" x14ac:dyDescent="0.2"/>
    <row r="7646" customFormat="1" ht="16" customHeight="1" x14ac:dyDescent="0.2"/>
    <row r="7647" customFormat="1" ht="16" customHeight="1" x14ac:dyDescent="0.2"/>
    <row r="7648" customFormat="1" ht="16" customHeight="1" x14ac:dyDescent="0.2"/>
    <row r="7649" customFormat="1" ht="16" customHeight="1" x14ac:dyDescent="0.2"/>
    <row r="7650" customFormat="1" ht="16" customHeight="1" x14ac:dyDescent="0.2"/>
    <row r="7651" customFormat="1" ht="16" customHeight="1" x14ac:dyDescent="0.2"/>
    <row r="7652" customFormat="1" ht="16" customHeight="1" x14ac:dyDescent="0.2"/>
    <row r="7653" customFormat="1" ht="16" customHeight="1" x14ac:dyDescent="0.2"/>
    <row r="7654" customFormat="1" ht="16" customHeight="1" x14ac:dyDescent="0.2"/>
    <row r="7655" customFormat="1" ht="16" customHeight="1" x14ac:dyDescent="0.2"/>
    <row r="7656" customFormat="1" ht="16" customHeight="1" x14ac:dyDescent="0.2"/>
    <row r="7657" customFormat="1" ht="16" customHeight="1" x14ac:dyDescent="0.2"/>
    <row r="7658" customFormat="1" ht="16" customHeight="1" x14ac:dyDescent="0.2"/>
    <row r="7659" customFormat="1" ht="16" customHeight="1" x14ac:dyDescent="0.2"/>
    <row r="7660" customFormat="1" ht="16" customHeight="1" x14ac:dyDescent="0.2"/>
    <row r="7661" customFormat="1" ht="16" customHeight="1" x14ac:dyDescent="0.2"/>
    <row r="7662" customFormat="1" ht="16" customHeight="1" x14ac:dyDescent="0.2"/>
    <row r="7663" customFormat="1" ht="16" customHeight="1" x14ac:dyDescent="0.2"/>
    <row r="7664" customFormat="1" ht="16" customHeight="1" x14ac:dyDescent="0.2"/>
    <row r="7665" customFormat="1" ht="16" customHeight="1" x14ac:dyDescent="0.2"/>
    <row r="7666" customFormat="1" ht="16" customHeight="1" x14ac:dyDescent="0.2"/>
    <row r="7667" customFormat="1" ht="16" customHeight="1" x14ac:dyDescent="0.2"/>
    <row r="7668" customFormat="1" ht="16" customHeight="1" x14ac:dyDescent="0.2"/>
    <row r="7669" customFormat="1" ht="16" customHeight="1" x14ac:dyDescent="0.2"/>
    <row r="7670" customFormat="1" ht="16" customHeight="1" x14ac:dyDescent="0.2"/>
    <row r="7671" customFormat="1" ht="16" customHeight="1" x14ac:dyDescent="0.2"/>
    <row r="7672" customFormat="1" ht="16" customHeight="1" x14ac:dyDescent="0.2"/>
    <row r="7673" customFormat="1" ht="16" customHeight="1" x14ac:dyDescent="0.2"/>
    <row r="7674" customFormat="1" ht="16" customHeight="1" x14ac:dyDescent="0.2"/>
    <row r="7675" customFormat="1" ht="16" customHeight="1" x14ac:dyDescent="0.2"/>
    <row r="7676" customFormat="1" ht="16" customHeight="1" x14ac:dyDescent="0.2"/>
    <row r="7677" customFormat="1" ht="16" customHeight="1" x14ac:dyDescent="0.2"/>
    <row r="7678" customFormat="1" ht="16" customHeight="1" x14ac:dyDescent="0.2"/>
    <row r="7679" customFormat="1" ht="16" customHeight="1" x14ac:dyDescent="0.2"/>
    <row r="7680" customFormat="1" ht="16" customHeight="1" x14ac:dyDescent="0.2"/>
    <row r="7681" customFormat="1" ht="16" customHeight="1" x14ac:dyDescent="0.2"/>
    <row r="7682" customFormat="1" ht="16" customHeight="1" x14ac:dyDescent="0.2"/>
    <row r="7683" customFormat="1" ht="16" customHeight="1" x14ac:dyDescent="0.2"/>
    <row r="7684" customFormat="1" ht="16" customHeight="1" x14ac:dyDescent="0.2"/>
    <row r="7685" customFormat="1" ht="16" customHeight="1" x14ac:dyDescent="0.2"/>
    <row r="7686" customFormat="1" ht="16" customHeight="1" x14ac:dyDescent="0.2"/>
    <row r="7687" customFormat="1" ht="16" customHeight="1" x14ac:dyDescent="0.2"/>
    <row r="7688" customFormat="1" ht="16" customHeight="1" x14ac:dyDescent="0.2"/>
    <row r="7689" customFormat="1" ht="16" customHeight="1" x14ac:dyDescent="0.2"/>
    <row r="7690" customFormat="1" ht="16" customHeight="1" x14ac:dyDescent="0.2"/>
    <row r="7691" customFormat="1" ht="16" customHeight="1" x14ac:dyDescent="0.2"/>
    <row r="7692" customFormat="1" ht="16" customHeight="1" x14ac:dyDescent="0.2"/>
    <row r="7693" customFormat="1" ht="16" customHeight="1" x14ac:dyDescent="0.2"/>
    <row r="7694" customFormat="1" ht="16" customHeight="1" x14ac:dyDescent="0.2"/>
    <row r="7695" customFormat="1" ht="16" customHeight="1" x14ac:dyDescent="0.2"/>
    <row r="7696" customFormat="1" ht="16" customHeight="1" x14ac:dyDescent="0.2"/>
    <row r="7697" customFormat="1" ht="16" customHeight="1" x14ac:dyDescent="0.2"/>
    <row r="7698" customFormat="1" ht="16" customHeight="1" x14ac:dyDescent="0.2"/>
    <row r="7699" customFormat="1" ht="16" customHeight="1" x14ac:dyDescent="0.2"/>
    <row r="7700" customFormat="1" ht="16" customHeight="1" x14ac:dyDescent="0.2"/>
    <row r="7701" customFormat="1" ht="16" customHeight="1" x14ac:dyDescent="0.2"/>
    <row r="7702" customFormat="1" ht="16" customHeight="1" x14ac:dyDescent="0.2"/>
    <row r="7703" customFormat="1" ht="16" customHeight="1" x14ac:dyDescent="0.2"/>
    <row r="7704" customFormat="1" ht="16" customHeight="1" x14ac:dyDescent="0.2"/>
    <row r="7705" customFormat="1" ht="16" customHeight="1" x14ac:dyDescent="0.2"/>
    <row r="7706" customFormat="1" ht="16" customHeight="1" x14ac:dyDescent="0.2"/>
    <row r="7707" customFormat="1" ht="16" customHeight="1" x14ac:dyDescent="0.2"/>
    <row r="7708" customFormat="1" ht="16" customHeight="1" x14ac:dyDescent="0.2"/>
    <row r="7709" customFormat="1" ht="16" customHeight="1" x14ac:dyDescent="0.2"/>
    <row r="7710" customFormat="1" ht="16" customHeight="1" x14ac:dyDescent="0.2"/>
    <row r="7711" customFormat="1" ht="16" customHeight="1" x14ac:dyDescent="0.2"/>
    <row r="7712" customFormat="1" ht="16" customHeight="1" x14ac:dyDescent="0.2"/>
    <row r="7713" customFormat="1" ht="16" customHeight="1" x14ac:dyDescent="0.2"/>
    <row r="7714" customFormat="1" ht="16" customHeight="1" x14ac:dyDescent="0.2"/>
    <row r="7715" customFormat="1" ht="16" customHeight="1" x14ac:dyDescent="0.2"/>
    <row r="7716" customFormat="1" ht="16" customHeight="1" x14ac:dyDescent="0.2"/>
    <row r="7717" customFormat="1" ht="16" customHeight="1" x14ac:dyDescent="0.2"/>
    <row r="7718" customFormat="1" ht="16" customHeight="1" x14ac:dyDescent="0.2"/>
    <row r="7719" customFormat="1" ht="16" customHeight="1" x14ac:dyDescent="0.2"/>
    <row r="7720" customFormat="1" ht="16" customHeight="1" x14ac:dyDescent="0.2"/>
    <row r="7721" customFormat="1" ht="16" customHeight="1" x14ac:dyDescent="0.2"/>
    <row r="7722" customFormat="1" ht="16" customHeight="1" x14ac:dyDescent="0.2"/>
    <row r="7723" customFormat="1" ht="16" customHeight="1" x14ac:dyDescent="0.2"/>
    <row r="7724" customFormat="1" ht="16" customHeight="1" x14ac:dyDescent="0.2"/>
    <row r="7725" customFormat="1" ht="16" customHeight="1" x14ac:dyDescent="0.2"/>
    <row r="7726" customFormat="1" ht="16" customHeight="1" x14ac:dyDescent="0.2"/>
    <row r="7727" customFormat="1" ht="16" customHeight="1" x14ac:dyDescent="0.2"/>
    <row r="7728" customFormat="1" ht="16" customHeight="1" x14ac:dyDescent="0.2"/>
    <row r="7729" customFormat="1" ht="16" customHeight="1" x14ac:dyDescent="0.2"/>
    <row r="7730" customFormat="1" ht="16" customHeight="1" x14ac:dyDescent="0.2"/>
    <row r="7731" customFormat="1" ht="16" customHeight="1" x14ac:dyDescent="0.2"/>
    <row r="7732" customFormat="1" ht="16" customHeight="1" x14ac:dyDescent="0.2"/>
    <row r="7733" customFormat="1" ht="16" customHeight="1" x14ac:dyDescent="0.2"/>
    <row r="7734" customFormat="1" ht="16" customHeight="1" x14ac:dyDescent="0.2"/>
    <row r="7735" customFormat="1" ht="16" customHeight="1" x14ac:dyDescent="0.2"/>
    <row r="7736" customFormat="1" ht="16" customHeight="1" x14ac:dyDescent="0.2"/>
    <row r="7737" customFormat="1" ht="16" customHeight="1" x14ac:dyDescent="0.2"/>
    <row r="7738" customFormat="1" ht="16" customHeight="1" x14ac:dyDescent="0.2"/>
    <row r="7739" customFormat="1" ht="16" customHeight="1" x14ac:dyDescent="0.2"/>
    <row r="7740" customFormat="1" ht="16" customHeight="1" x14ac:dyDescent="0.2"/>
    <row r="7741" customFormat="1" ht="16" customHeight="1" x14ac:dyDescent="0.2"/>
    <row r="7742" customFormat="1" ht="16" customHeight="1" x14ac:dyDescent="0.2"/>
    <row r="7743" customFormat="1" ht="16" customHeight="1" x14ac:dyDescent="0.2"/>
    <row r="7744" customFormat="1" ht="16" customHeight="1" x14ac:dyDescent="0.2"/>
    <row r="7745" customFormat="1" ht="16" customHeight="1" x14ac:dyDescent="0.2"/>
    <row r="7746" customFormat="1" ht="16" customHeight="1" x14ac:dyDescent="0.2"/>
    <row r="7747" customFormat="1" ht="16" customHeight="1" x14ac:dyDescent="0.2"/>
    <row r="7748" customFormat="1" ht="16" customHeight="1" x14ac:dyDescent="0.2"/>
    <row r="7749" customFormat="1" ht="16" customHeight="1" x14ac:dyDescent="0.2"/>
    <row r="7750" customFormat="1" ht="16" customHeight="1" x14ac:dyDescent="0.2"/>
    <row r="7751" customFormat="1" ht="16" customHeight="1" x14ac:dyDescent="0.2"/>
    <row r="7752" customFormat="1" ht="16" customHeight="1" x14ac:dyDescent="0.2"/>
    <row r="7753" customFormat="1" ht="16" customHeight="1" x14ac:dyDescent="0.2"/>
    <row r="7754" customFormat="1" ht="16" customHeight="1" x14ac:dyDescent="0.2"/>
    <row r="7755" customFormat="1" ht="16" customHeight="1" x14ac:dyDescent="0.2"/>
    <row r="7756" customFormat="1" ht="16" customHeight="1" x14ac:dyDescent="0.2"/>
    <row r="7757" customFormat="1" ht="16" customHeight="1" x14ac:dyDescent="0.2"/>
    <row r="7758" customFormat="1" ht="16" customHeight="1" x14ac:dyDescent="0.2"/>
    <row r="7759" customFormat="1" ht="16" customHeight="1" x14ac:dyDescent="0.2"/>
    <row r="7760" customFormat="1" ht="16" customHeight="1" x14ac:dyDescent="0.2"/>
    <row r="7761" customFormat="1" ht="16" customHeight="1" x14ac:dyDescent="0.2"/>
    <row r="7762" customFormat="1" ht="16" customHeight="1" x14ac:dyDescent="0.2"/>
    <row r="7763" customFormat="1" ht="16" customHeight="1" x14ac:dyDescent="0.2"/>
    <row r="7764" customFormat="1" ht="16" customHeight="1" x14ac:dyDescent="0.2"/>
    <row r="7765" customFormat="1" ht="16" customHeight="1" x14ac:dyDescent="0.2"/>
    <row r="7766" customFormat="1" ht="16" customHeight="1" x14ac:dyDescent="0.2"/>
    <row r="7767" customFormat="1" ht="16" customHeight="1" x14ac:dyDescent="0.2"/>
    <row r="7768" customFormat="1" ht="16" customHeight="1" x14ac:dyDescent="0.2"/>
    <row r="7769" customFormat="1" ht="16" customHeight="1" x14ac:dyDescent="0.2"/>
    <row r="7770" customFormat="1" ht="16" customHeight="1" x14ac:dyDescent="0.2"/>
    <row r="7771" customFormat="1" ht="16" customHeight="1" x14ac:dyDescent="0.2"/>
    <row r="7772" customFormat="1" ht="16" customHeight="1" x14ac:dyDescent="0.2"/>
    <row r="7773" customFormat="1" ht="16" customHeight="1" x14ac:dyDescent="0.2"/>
    <row r="7774" customFormat="1" ht="16" customHeight="1" x14ac:dyDescent="0.2"/>
    <row r="7775" customFormat="1" ht="16" customHeight="1" x14ac:dyDescent="0.2"/>
    <row r="7776" customFormat="1" ht="16" customHeight="1" x14ac:dyDescent="0.2"/>
    <row r="7777" customFormat="1" ht="16" customHeight="1" x14ac:dyDescent="0.2"/>
    <row r="7778" customFormat="1" ht="16" customHeight="1" x14ac:dyDescent="0.2"/>
    <row r="7779" customFormat="1" ht="16" customHeight="1" x14ac:dyDescent="0.2"/>
    <row r="7780" customFormat="1" ht="16" customHeight="1" x14ac:dyDescent="0.2"/>
    <row r="7781" customFormat="1" ht="16" customHeight="1" x14ac:dyDescent="0.2"/>
    <row r="7782" customFormat="1" ht="16" customHeight="1" x14ac:dyDescent="0.2"/>
    <row r="7783" customFormat="1" ht="16" customHeight="1" x14ac:dyDescent="0.2"/>
    <row r="7784" customFormat="1" ht="16" customHeight="1" x14ac:dyDescent="0.2"/>
    <row r="7785" customFormat="1" ht="16" customHeight="1" x14ac:dyDescent="0.2"/>
    <row r="7786" customFormat="1" ht="16" customHeight="1" x14ac:dyDescent="0.2"/>
    <row r="7787" customFormat="1" ht="16" customHeight="1" x14ac:dyDescent="0.2"/>
    <row r="7788" customFormat="1" ht="16" customHeight="1" x14ac:dyDescent="0.2"/>
    <row r="7789" customFormat="1" ht="16" customHeight="1" x14ac:dyDescent="0.2"/>
    <row r="7790" customFormat="1" ht="16" customHeight="1" x14ac:dyDescent="0.2"/>
    <row r="7791" customFormat="1" ht="16" customHeight="1" x14ac:dyDescent="0.2"/>
    <row r="7792" customFormat="1" ht="16" customHeight="1" x14ac:dyDescent="0.2"/>
    <row r="7793" customFormat="1" ht="16" customHeight="1" x14ac:dyDescent="0.2"/>
    <row r="7794" customFormat="1" ht="16" customHeight="1" x14ac:dyDescent="0.2"/>
    <row r="7795" customFormat="1" ht="16" customHeight="1" x14ac:dyDescent="0.2"/>
    <row r="7796" customFormat="1" ht="16" customHeight="1" x14ac:dyDescent="0.2"/>
    <row r="7797" customFormat="1" ht="16" customHeight="1" x14ac:dyDescent="0.2"/>
    <row r="7798" customFormat="1" ht="16" customHeight="1" x14ac:dyDescent="0.2"/>
    <row r="7799" customFormat="1" ht="16" customHeight="1" x14ac:dyDescent="0.2"/>
    <row r="7800" customFormat="1" ht="16" customHeight="1" x14ac:dyDescent="0.2"/>
    <row r="7801" customFormat="1" ht="16" customHeight="1" x14ac:dyDescent="0.2"/>
    <row r="7802" customFormat="1" ht="16" customHeight="1" x14ac:dyDescent="0.2"/>
    <row r="7803" customFormat="1" ht="16" customHeight="1" x14ac:dyDescent="0.2"/>
    <row r="7804" customFormat="1" ht="16" customHeight="1" x14ac:dyDescent="0.2"/>
    <row r="7805" customFormat="1" ht="16" customHeight="1" x14ac:dyDescent="0.2"/>
    <row r="7806" customFormat="1" ht="16" customHeight="1" x14ac:dyDescent="0.2"/>
    <row r="7807" customFormat="1" ht="16" customHeight="1" x14ac:dyDescent="0.2"/>
    <row r="7808" customFormat="1" ht="16" customHeight="1" x14ac:dyDescent="0.2"/>
    <row r="7809" customFormat="1" ht="16" customHeight="1" x14ac:dyDescent="0.2"/>
    <row r="7810" customFormat="1" ht="16" customHeight="1" x14ac:dyDescent="0.2"/>
    <row r="7811" customFormat="1" ht="16" customHeight="1" x14ac:dyDescent="0.2"/>
    <row r="7812" customFormat="1" ht="16" customHeight="1" x14ac:dyDescent="0.2"/>
    <row r="7813" customFormat="1" ht="16" customHeight="1" x14ac:dyDescent="0.2"/>
    <row r="7814" customFormat="1" ht="16" customHeight="1" x14ac:dyDescent="0.2"/>
    <row r="7815" customFormat="1" ht="16" customHeight="1" x14ac:dyDescent="0.2"/>
    <row r="7816" customFormat="1" ht="16" customHeight="1" x14ac:dyDescent="0.2"/>
    <row r="7817" customFormat="1" ht="16" customHeight="1" x14ac:dyDescent="0.2"/>
    <row r="7818" customFormat="1" ht="16" customHeight="1" x14ac:dyDescent="0.2"/>
    <row r="7819" customFormat="1" ht="16" customHeight="1" x14ac:dyDescent="0.2"/>
    <row r="7820" customFormat="1" ht="16" customHeight="1" x14ac:dyDescent="0.2"/>
    <row r="7821" customFormat="1" ht="16" customHeight="1" x14ac:dyDescent="0.2"/>
    <row r="7822" customFormat="1" ht="16" customHeight="1" x14ac:dyDescent="0.2"/>
    <row r="7823" customFormat="1" ht="16" customHeight="1" x14ac:dyDescent="0.2"/>
    <row r="7824" customFormat="1" ht="16" customHeight="1" x14ac:dyDescent="0.2"/>
    <row r="7825" customFormat="1" ht="16" customHeight="1" x14ac:dyDescent="0.2"/>
    <row r="7826" customFormat="1" ht="16" customHeight="1" x14ac:dyDescent="0.2"/>
    <row r="7827" customFormat="1" ht="16" customHeight="1" x14ac:dyDescent="0.2"/>
    <row r="7828" customFormat="1" ht="16" customHeight="1" x14ac:dyDescent="0.2"/>
    <row r="7829" customFormat="1" ht="16" customHeight="1" x14ac:dyDescent="0.2"/>
    <row r="7830" customFormat="1" ht="16" customHeight="1" x14ac:dyDescent="0.2"/>
    <row r="7831" customFormat="1" ht="16" customHeight="1" x14ac:dyDescent="0.2"/>
    <row r="7832" customFormat="1" ht="16" customHeight="1" x14ac:dyDescent="0.2"/>
    <row r="7833" customFormat="1" ht="16" customHeight="1" x14ac:dyDescent="0.2"/>
    <row r="7834" customFormat="1" ht="16" customHeight="1" x14ac:dyDescent="0.2"/>
    <row r="7835" customFormat="1" ht="16" customHeight="1" x14ac:dyDescent="0.2"/>
    <row r="7836" customFormat="1" ht="16" customHeight="1" x14ac:dyDescent="0.2"/>
    <row r="7837" customFormat="1" ht="16" customHeight="1" x14ac:dyDescent="0.2"/>
    <row r="7838" customFormat="1" ht="16" customHeight="1" x14ac:dyDescent="0.2"/>
    <row r="7839" customFormat="1" ht="16" customHeight="1" x14ac:dyDescent="0.2"/>
    <row r="7840" customFormat="1" ht="16" customHeight="1" x14ac:dyDescent="0.2"/>
    <row r="7841" customFormat="1" ht="16" customHeight="1" x14ac:dyDescent="0.2"/>
    <row r="7842" customFormat="1" ht="16" customHeight="1" x14ac:dyDescent="0.2"/>
    <row r="7843" customFormat="1" ht="16" customHeight="1" x14ac:dyDescent="0.2"/>
    <row r="7844" customFormat="1" ht="16" customHeight="1" x14ac:dyDescent="0.2"/>
    <row r="7845" customFormat="1" ht="16" customHeight="1" x14ac:dyDescent="0.2"/>
    <row r="7846" customFormat="1" ht="16" customHeight="1" x14ac:dyDescent="0.2"/>
    <row r="7847" customFormat="1" ht="16" customHeight="1" x14ac:dyDescent="0.2"/>
    <row r="7848" customFormat="1" ht="16" customHeight="1" x14ac:dyDescent="0.2"/>
    <row r="7849" customFormat="1" ht="16" customHeight="1" x14ac:dyDescent="0.2"/>
    <row r="7850" customFormat="1" ht="16" customHeight="1" x14ac:dyDescent="0.2"/>
    <row r="7851" customFormat="1" ht="16" customHeight="1" x14ac:dyDescent="0.2"/>
    <row r="7852" customFormat="1" ht="16" customHeight="1" x14ac:dyDescent="0.2"/>
    <row r="7853" customFormat="1" ht="16" customHeight="1" x14ac:dyDescent="0.2"/>
    <row r="7854" customFormat="1" ht="16" customHeight="1" x14ac:dyDescent="0.2"/>
    <row r="7855" customFormat="1" ht="16" customHeight="1" x14ac:dyDescent="0.2"/>
    <row r="7856" customFormat="1" ht="16" customHeight="1" x14ac:dyDescent="0.2"/>
    <row r="7857" customFormat="1" ht="16" customHeight="1" x14ac:dyDescent="0.2"/>
    <row r="7858" customFormat="1" ht="16" customHeight="1" x14ac:dyDescent="0.2"/>
    <row r="7859" customFormat="1" ht="16" customHeight="1" x14ac:dyDescent="0.2"/>
    <row r="7860" customFormat="1" ht="16" customHeight="1" x14ac:dyDescent="0.2"/>
    <row r="7861" customFormat="1" ht="16" customHeight="1" x14ac:dyDescent="0.2"/>
    <row r="7862" customFormat="1" ht="16" customHeight="1" x14ac:dyDescent="0.2"/>
    <row r="7863" customFormat="1" ht="16" customHeight="1" x14ac:dyDescent="0.2"/>
    <row r="7864" customFormat="1" ht="16" customHeight="1" x14ac:dyDescent="0.2"/>
    <row r="7865" customFormat="1" ht="16" customHeight="1" x14ac:dyDescent="0.2"/>
    <row r="7866" customFormat="1" ht="16" customHeight="1" x14ac:dyDescent="0.2"/>
    <row r="7867" customFormat="1" ht="16" customHeight="1" x14ac:dyDescent="0.2"/>
    <row r="7868" customFormat="1" ht="16" customHeight="1" x14ac:dyDescent="0.2"/>
    <row r="7869" customFormat="1" ht="16" customHeight="1" x14ac:dyDescent="0.2"/>
    <row r="7870" customFormat="1" ht="16" customHeight="1" x14ac:dyDescent="0.2"/>
    <row r="7871" customFormat="1" ht="16" customHeight="1" x14ac:dyDescent="0.2"/>
    <row r="7872" customFormat="1" ht="16" customHeight="1" x14ac:dyDescent="0.2"/>
    <row r="7873" customFormat="1" ht="16" customHeight="1" x14ac:dyDescent="0.2"/>
    <row r="7874" customFormat="1" ht="16" customHeight="1" x14ac:dyDescent="0.2"/>
    <row r="7875" customFormat="1" ht="16" customHeight="1" x14ac:dyDescent="0.2"/>
    <row r="7876" customFormat="1" ht="16" customHeight="1" x14ac:dyDescent="0.2"/>
    <row r="7877" customFormat="1" ht="16" customHeight="1" x14ac:dyDescent="0.2"/>
    <row r="7878" customFormat="1" ht="16" customHeight="1" x14ac:dyDescent="0.2"/>
    <row r="7879" customFormat="1" ht="16" customHeight="1" x14ac:dyDescent="0.2"/>
    <row r="7880" customFormat="1" ht="16" customHeight="1" x14ac:dyDescent="0.2"/>
    <row r="7881" customFormat="1" ht="16" customHeight="1" x14ac:dyDescent="0.2"/>
    <row r="7882" customFormat="1" ht="16" customHeight="1" x14ac:dyDescent="0.2"/>
    <row r="7883" customFormat="1" ht="16" customHeight="1" x14ac:dyDescent="0.2"/>
    <row r="7884" customFormat="1" ht="16" customHeight="1" x14ac:dyDescent="0.2"/>
    <row r="7885" customFormat="1" ht="16" customHeight="1" x14ac:dyDescent="0.2"/>
    <row r="7886" customFormat="1" ht="16" customHeight="1" x14ac:dyDescent="0.2"/>
    <row r="7887" customFormat="1" ht="16" customHeight="1" x14ac:dyDescent="0.2"/>
    <row r="7888" customFormat="1" ht="16" customHeight="1" x14ac:dyDescent="0.2"/>
    <row r="7889" customFormat="1" ht="16" customHeight="1" x14ac:dyDescent="0.2"/>
    <row r="7890" customFormat="1" ht="16" customHeight="1" x14ac:dyDescent="0.2"/>
    <row r="7891" customFormat="1" ht="16" customHeight="1" x14ac:dyDescent="0.2"/>
    <row r="7892" customFormat="1" ht="16" customHeight="1" x14ac:dyDescent="0.2"/>
    <row r="7893" customFormat="1" ht="16" customHeight="1" x14ac:dyDescent="0.2"/>
    <row r="7894" customFormat="1" ht="16" customHeight="1" x14ac:dyDescent="0.2"/>
    <row r="7895" customFormat="1" ht="16" customHeight="1" x14ac:dyDescent="0.2"/>
    <row r="7896" customFormat="1" ht="16" customHeight="1" x14ac:dyDescent="0.2"/>
    <row r="7897" customFormat="1" ht="16" customHeight="1" x14ac:dyDescent="0.2"/>
    <row r="7898" customFormat="1" ht="16" customHeight="1" x14ac:dyDescent="0.2"/>
    <row r="7899" customFormat="1" ht="16" customHeight="1" x14ac:dyDescent="0.2"/>
    <row r="7900" customFormat="1" ht="16" customHeight="1" x14ac:dyDescent="0.2"/>
    <row r="7901" customFormat="1" ht="16" customHeight="1" x14ac:dyDescent="0.2"/>
    <row r="7902" customFormat="1" ht="16" customHeight="1" x14ac:dyDescent="0.2"/>
    <row r="7903" customFormat="1" ht="16" customHeight="1" x14ac:dyDescent="0.2"/>
    <row r="7904" customFormat="1" ht="16" customHeight="1" x14ac:dyDescent="0.2"/>
    <row r="7905" customFormat="1" ht="16" customHeight="1" x14ac:dyDescent="0.2"/>
    <row r="7906" customFormat="1" ht="16" customHeight="1" x14ac:dyDescent="0.2"/>
    <row r="7907" customFormat="1" ht="16" customHeight="1" x14ac:dyDescent="0.2"/>
    <row r="7908" customFormat="1" ht="16" customHeight="1" x14ac:dyDescent="0.2"/>
    <row r="7909" customFormat="1" ht="16" customHeight="1" x14ac:dyDescent="0.2"/>
    <row r="7910" customFormat="1" ht="16" customHeight="1" x14ac:dyDescent="0.2"/>
    <row r="7911" customFormat="1" ht="16" customHeight="1" x14ac:dyDescent="0.2"/>
    <row r="7912" customFormat="1" ht="16" customHeight="1" x14ac:dyDescent="0.2"/>
    <row r="7913" customFormat="1" ht="16" customHeight="1" x14ac:dyDescent="0.2"/>
    <row r="7914" customFormat="1" ht="16" customHeight="1" x14ac:dyDescent="0.2"/>
    <row r="7915" customFormat="1" ht="16" customHeight="1" x14ac:dyDescent="0.2"/>
    <row r="7916" customFormat="1" ht="16" customHeight="1" x14ac:dyDescent="0.2"/>
    <row r="7917" customFormat="1" ht="16" customHeight="1" x14ac:dyDescent="0.2"/>
    <row r="7918" customFormat="1" ht="16" customHeight="1" x14ac:dyDescent="0.2"/>
    <row r="7919" customFormat="1" ht="16" customHeight="1" x14ac:dyDescent="0.2"/>
    <row r="7920" customFormat="1" ht="16" customHeight="1" x14ac:dyDescent="0.2"/>
    <row r="7921" customFormat="1" ht="16" customHeight="1" x14ac:dyDescent="0.2"/>
    <row r="7922" customFormat="1" ht="16" customHeight="1" x14ac:dyDescent="0.2"/>
    <row r="7923" customFormat="1" ht="16" customHeight="1" x14ac:dyDescent="0.2"/>
    <row r="7924" customFormat="1" ht="16" customHeight="1" x14ac:dyDescent="0.2"/>
    <row r="7925" customFormat="1" ht="16" customHeight="1" x14ac:dyDescent="0.2"/>
    <row r="7926" customFormat="1" ht="16" customHeight="1" x14ac:dyDescent="0.2"/>
    <row r="7927" customFormat="1" ht="16" customHeight="1" x14ac:dyDescent="0.2"/>
    <row r="7928" customFormat="1" ht="16" customHeight="1" x14ac:dyDescent="0.2"/>
    <row r="7929" customFormat="1" ht="16" customHeight="1" x14ac:dyDescent="0.2"/>
    <row r="7930" customFormat="1" ht="16" customHeight="1" x14ac:dyDescent="0.2"/>
    <row r="7931" customFormat="1" ht="16" customHeight="1" x14ac:dyDescent="0.2"/>
    <row r="7932" customFormat="1" ht="16" customHeight="1" x14ac:dyDescent="0.2"/>
    <row r="7933" customFormat="1" ht="16" customHeight="1" x14ac:dyDescent="0.2"/>
    <row r="7934" customFormat="1" ht="16" customHeight="1" x14ac:dyDescent="0.2"/>
    <row r="7935" customFormat="1" ht="16" customHeight="1" x14ac:dyDescent="0.2"/>
    <row r="7936" customFormat="1" ht="16" customHeight="1" x14ac:dyDescent="0.2"/>
    <row r="7937" customFormat="1" ht="16" customHeight="1" x14ac:dyDescent="0.2"/>
    <row r="7938" customFormat="1" ht="16" customHeight="1" x14ac:dyDescent="0.2"/>
    <row r="7939" customFormat="1" ht="16" customHeight="1" x14ac:dyDescent="0.2"/>
    <row r="7940" customFormat="1" ht="16" customHeight="1" x14ac:dyDescent="0.2"/>
    <row r="7941" customFormat="1" ht="16" customHeight="1" x14ac:dyDescent="0.2"/>
    <row r="7942" customFormat="1" ht="16" customHeight="1" x14ac:dyDescent="0.2"/>
    <row r="7943" customFormat="1" ht="16" customHeight="1" x14ac:dyDescent="0.2"/>
    <row r="7944" customFormat="1" ht="16" customHeight="1" x14ac:dyDescent="0.2"/>
    <row r="7945" customFormat="1" ht="16" customHeight="1" x14ac:dyDescent="0.2"/>
    <row r="7946" customFormat="1" ht="16" customHeight="1" x14ac:dyDescent="0.2"/>
    <row r="7947" customFormat="1" ht="16" customHeight="1" x14ac:dyDescent="0.2"/>
    <row r="7948" customFormat="1" ht="16" customHeight="1" x14ac:dyDescent="0.2"/>
    <row r="7949" customFormat="1" ht="16" customHeight="1" x14ac:dyDescent="0.2"/>
    <row r="7950" customFormat="1" ht="16" customHeight="1" x14ac:dyDescent="0.2"/>
    <row r="7951" customFormat="1" ht="16" customHeight="1" x14ac:dyDescent="0.2"/>
    <row r="7952" customFormat="1" ht="16" customHeight="1" x14ac:dyDescent="0.2"/>
    <row r="7953" customFormat="1" ht="16" customHeight="1" x14ac:dyDescent="0.2"/>
    <row r="7954" customFormat="1" ht="16" customHeight="1" x14ac:dyDescent="0.2"/>
    <row r="7955" customFormat="1" ht="16" customHeight="1" x14ac:dyDescent="0.2"/>
    <row r="7956" customFormat="1" ht="16" customHeight="1" x14ac:dyDescent="0.2"/>
    <row r="7957" customFormat="1" ht="16" customHeight="1" x14ac:dyDescent="0.2"/>
    <row r="7958" customFormat="1" ht="16" customHeight="1" x14ac:dyDescent="0.2"/>
    <row r="7959" customFormat="1" ht="16" customHeight="1" x14ac:dyDescent="0.2"/>
    <row r="7960" customFormat="1" ht="16" customHeight="1" x14ac:dyDescent="0.2"/>
    <row r="7961" customFormat="1" ht="16" customHeight="1" x14ac:dyDescent="0.2"/>
    <row r="7962" customFormat="1" ht="16" customHeight="1" x14ac:dyDescent="0.2"/>
    <row r="7963" customFormat="1" ht="16" customHeight="1" x14ac:dyDescent="0.2"/>
    <row r="7964" customFormat="1" ht="16" customHeight="1" x14ac:dyDescent="0.2"/>
    <row r="7965" customFormat="1" ht="16" customHeight="1" x14ac:dyDescent="0.2"/>
    <row r="7966" customFormat="1" ht="16" customHeight="1" x14ac:dyDescent="0.2"/>
    <row r="7967" customFormat="1" ht="16" customHeight="1" x14ac:dyDescent="0.2"/>
    <row r="7968" customFormat="1" ht="16" customHeight="1" x14ac:dyDescent="0.2"/>
    <row r="7969" customFormat="1" ht="16" customHeight="1" x14ac:dyDescent="0.2"/>
    <row r="7970" customFormat="1" ht="16" customHeight="1" x14ac:dyDescent="0.2"/>
    <row r="7971" customFormat="1" ht="16" customHeight="1" x14ac:dyDescent="0.2"/>
    <row r="7972" customFormat="1" ht="16" customHeight="1" x14ac:dyDescent="0.2"/>
    <row r="7973" customFormat="1" ht="16" customHeight="1" x14ac:dyDescent="0.2"/>
    <row r="7974" customFormat="1" ht="16" customHeight="1" x14ac:dyDescent="0.2"/>
    <row r="7975" customFormat="1" ht="16" customHeight="1" x14ac:dyDescent="0.2"/>
    <row r="7976" customFormat="1" ht="16" customHeight="1" x14ac:dyDescent="0.2"/>
    <row r="7977" customFormat="1" ht="16" customHeight="1" x14ac:dyDescent="0.2"/>
    <row r="7978" customFormat="1" ht="16" customHeight="1" x14ac:dyDescent="0.2"/>
    <row r="7979" customFormat="1" ht="16" customHeight="1" x14ac:dyDescent="0.2"/>
    <row r="7980" customFormat="1" ht="16" customHeight="1" x14ac:dyDescent="0.2"/>
    <row r="7981" customFormat="1" ht="16" customHeight="1" x14ac:dyDescent="0.2"/>
    <row r="7982" customFormat="1" ht="16" customHeight="1" x14ac:dyDescent="0.2"/>
    <row r="7983" customFormat="1" ht="16" customHeight="1" x14ac:dyDescent="0.2"/>
    <row r="7984" customFormat="1" ht="16" customHeight="1" x14ac:dyDescent="0.2"/>
    <row r="7985" customFormat="1" ht="16" customHeight="1" x14ac:dyDescent="0.2"/>
    <row r="7986" customFormat="1" ht="16" customHeight="1" x14ac:dyDescent="0.2"/>
    <row r="7987" customFormat="1" ht="16" customHeight="1" x14ac:dyDescent="0.2"/>
    <row r="7988" customFormat="1" ht="16" customHeight="1" x14ac:dyDescent="0.2"/>
    <row r="7989" customFormat="1" ht="16" customHeight="1" x14ac:dyDescent="0.2"/>
    <row r="7990" customFormat="1" ht="16" customHeight="1" x14ac:dyDescent="0.2"/>
    <row r="7991" customFormat="1" ht="16" customHeight="1" x14ac:dyDescent="0.2"/>
    <row r="7992" customFormat="1" ht="16" customHeight="1" x14ac:dyDescent="0.2"/>
    <row r="7993" customFormat="1" ht="16" customHeight="1" x14ac:dyDescent="0.2"/>
    <row r="7994" customFormat="1" ht="16" customHeight="1" x14ac:dyDescent="0.2"/>
    <row r="7995" customFormat="1" ht="16" customHeight="1" x14ac:dyDescent="0.2"/>
    <row r="7996" customFormat="1" ht="16" customHeight="1" x14ac:dyDescent="0.2"/>
    <row r="7997" customFormat="1" ht="16" customHeight="1" x14ac:dyDescent="0.2"/>
    <row r="7998" customFormat="1" ht="16" customHeight="1" x14ac:dyDescent="0.2"/>
    <row r="7999" customFormat="1" ht="16" customHeight="1" x14ac:dyDescent="0.2"/>
    <row r="8000" customFormat="1" ht="16" customHeight="1" x14ac:dyDescent="0.2"/>
    <row r="8001" customFormat="1" ht="16" customHeight="1" x14ac:dyDescent="0.2"/>
    <row r="8002" customFormat="1" ht="16" customHeight="1" x14ac:dyDescent="0.2"/>
    <row r="8003" customFormat="1" ht="16" customHeight="1" x14ac:dyDescent="0.2"/>
    <row r="8004" customFormat="1" ht="16" customHeight="1" x14ac:dyDescent="0.2"/>
    <row r="8005" customFormat="1" ht="16" customHeight="1" x14ac:dyDescent="0.2"/>
    <row r="8006" customFormat="1" ht="16" customHeight="1" x14ac:dyDescent="0.2"/>
    <row r="8007" customFormat="1" ht="16" customHeight="1" x14ac:dyDescent="0.2"/>
    <row r="8008" customFormat="1" ht="16" customHeight="1" x14ac:dyDescent="0.2"/>
    <row r="8009" customFormat="1" ht="16" customHeight="1" x14ac:dyDescent="0.2"/>
    <row r="8010" customFormat="1" ht="16" customHeight="1" x14ac:dyDescent="0.2"/>
    <row r="8011" customFormat="1" ht="16" customHeight="1" x14ac:dyDescent="0.2"/>
    <row r="8012" customFormat="1" ht="16" customHeight="1" x14ac:dyDescent="0.2"/>
    <row r="8013" customFormat="1" ht="16" customHeight="1" x14ac:dyDescent="0.2"/>
    <row r="8014" customFormat="1" ht="16" customHeight="1" x14ac:dyDescent="0.2"/>
    <row r="8015" customFormat="1" ht="16" customHeight="1" x14ac:dyDescent="0.2"/>
    <row r="8016" customFormat="1" ht="16" customHeight="1" x14ac:dyDescent="0.2"/>
    <row r="8017" customFormat="1" ht="16" customHeight="1" x14ac:dyDescent="0.2"/>
    <row r="8018" customFormat="1" ht="16" customHeight="1" x14ac:dyDescent="0.2"/>
    <row r="8019" customFormat="1" ht="16" customHeight="1" x14ac:dyDescent="0.2"/>
    <row r="8020" customFormat="1" ht="16" customHeight="1" x14ac:dyDescent="0.2"/>
    <row r="8021" customFormat="1" ht="16" customHeight="1" x14ac:dyDescent="0.2"/>
    <row r="8022" customFormat="1" ht="16" customHeight="1" x14ac:dyDescent="0.2"/>
    <row r="8023" customFormat="1" ht="16" customHeight="1" x14ac:dyDescent="0.2"/>
    <row r="8024" customFormat="1" ht="16" customHeight="1" x14ac:dyDescent="0.2"/>
    <row r="8025" customFormat="1" ht="16" customHeight="1" x14ac:dyDescent="0.2"/>
    <row r="8026" customFormat="1" ht="16" customHeight="1" x14ac:dyDescent="0.2"/>
    <row r="8027" customFormat="1" ht="16" customHeight="1" x14ac:dyDescent="0.2"/>
    <row r="8028" customFormat="1" ht="16" customHeight="1" x14ac:dyDescent="0.2"/>
    <row r="8029" customFormat="1" ht="16" customHeight="1" x14ac:dyDescent="0.2"/>
    <row r="8030" customFormat="1" ht="16" customHeight="1" x14ac:dyDescent="0.2"/>
    <row r="8031" customFormat="1" ht="16" customHeight="1" x14ac:dyDescent="0.2"/>
    <row r="8032" customFormat="1" ht="16" customHeight="1" x14ac:dyDescent="0.2"/>
    <row r="8033" customFormat="1" ht="16" customHeight="1" x14ac:dyDescent="0.2"/>
    <row r="8034" customFormat="1" ht="16" customHeight="1" x14ac:dyDescent="0.2"/>
    <row r="8035" customFormat="1" ht="16" customHeight="1" x14ac:dyDescent="0.2"/>
    <row r="8036" customFormat="1" ht="16" customHeight="1" x14ac:dyDescent="0.2"/>
    <row r="8037" customFormat="1" ht="16" customHeight="1" x14ac:dyDescent="0.2"/>
    <row r="8038" customFormat="1" ht="16" customHeight="1" x14ac:dyDescent="0.2"/>
    <row r="8039" customFormat="1" ht="16" customHeight="1" x14ac:dyDescent="0.2"/>
    <row r="8040" customFormat="1" ht="16" customHeight="1" x14ac:dyDescent="0.2"/>
    <row r="8041" customFormat="1" ht="16" customHeight="1" x14ac:dyDescent="0.2"/>
    <row r="8042" customFormat="1" ht="16" customHeight="1" x14ac:dyDescent="0.2"/>
    <row r="8043" customFormat="1" ht="16" customHeight="1" x14ac:dyDescent="0.2"/>
    <row r="8044" customFormat="1" ht="16" customHeight="1" x14ac:dyDescent="0.2"/>
    <row r="8045" customFormat="1" ht="16" customHeight="1" x14ac:dyDescent="0.2"/>
    <row r="8046" customFormat="1" ht="16" customHeight="1" x14ac:dyDescent="0.2"/>
    <row r="8047" customFormat="1" ht="16" customHeight="1" x14ac:dyDescent="0.2"/>
    <row r="8048" customFormat="1" ht="16" customHeight="1" x14ac:dyDescent="0.2"/>
    <row r="8049" customFormat="1" ht="16" customHeight="1" x14ac:dyDescent="0.2"/>
    <row r="8050" customFormat="1" ht="16" customHeight="1" x14ac:dyDescent="0.2"/>
    <row r="8051" customFormat="1" ht="16" customHeight="1" x14ac:dyDescent="0.2"/>
    <row r="8052" customFormat="1" ht="16" customHeight="1" x14ac:dyDescent="0.2"/>
    <row r="8053" customFormat="1" ht="16" customHeight="1" x14ac:dyDescent="0.2"/>
    <row r="8054" customFormat="1" ht="16" customHeight="1" x14ac:dyDescent="0.2"/>
    <row r="8055" customFormat="1" ht="16" customHeight="1" x14ac:dyDescent="0.2"/>
    <row r="8056" customFormat="1" ht="16" customHeight="1" x14ac:dyDescent="0.2"/>
    <row r="8057" customFormat="1" ht="16" customHeight="1" x14ac:dyDescent="0.2"/>
    <row r="8058" customFormat="1" ht="16" customHeight="1" x14ac:dyDescent="0.2"/>
    <row r="8059" customFormat="1" ht="16" customHeight="1" x14ac:dyDescent="0.2"/>
    <row r="8060" customFormat="1" ht="16" customHeight="1" x14ac:dyDescent="0.2"/>
    <row r="8061" customFormat="1" ht="16" customHeight="1" x14ac:dyDescent="0.2"/>
    <row r="8062" customFormat="1" ht="16" customHeight="1" x14ac:dyDescent="0.2"/>
    <row r="8063" customFormat="1" ht="16" customHeight="1" x14ac:dyDescent="0.2"/>
    <row r="8064" customFormat="1" ht="16" customHeight="1" x14ac:dyDescent="0.2"/>
    <row r="8065" customFormat="1" ht="16" customHeight="1" x14ac:dyDescent="0.2"/>
    <row r="8066" customFormat="1" ht="16" customHeight="1" x14ac:dyDescent="0.2"/>
    <row r="8067" customFormat="1" ht="16" customHeight="1" x14ac:dyDescent="0.2"/>
    <row r="8068" customFormat="1" ht="16" customHeight="1" x14ac:dyDescent="0.2"/>
    <row r="8069" customFormat="1" ht="16" customHeight="1" x14ac:dyDescent="0.2"/>
    <row r="8070" customFormat="1" ht="16" customHeight="1" x14ac:dyDescent="0.2"/>
    <row r="8071" customFormat="1" ht="16" customHeight="1" x14ac:dyDescent="0.2"/>
    <row r="8072" customFormat="1" ht="16" customHeight="1" x14ac:dyDescent="0.2"/>
    <row r="8073" customFormat="1" ht="16" customHeight="1" x14ac:dyDescent="0.2"/>
    <row r="8074" customFormat="1" ht="16" customHeight="1" x14ac:dyDescent="0.2"/>
    <row r="8075" customFormat="1" ht="16" customHeight="1" x14ac:dyDescent="0.2"/>
    <row r="8076" customFormat="1" ht="16" customHeight="1" x14ac:dyDescent="0.2"/>
    <row r="8077" customFormat="1" ht="16" customHeight="1" x14ac:dyDescent="0.2"/>
    <row r="8078" customFormat="1" ht="16" customHeight="1" x14ac:dyDescent="0.2"/>
    <row r="8079" customFormat="1" ht="16" customHeight="1" x14ac:dyDescent="0.2"/>
    <row r="8080" customFormat="1" ht="16" customHeight="1" x14ac:dyDescent="0.2"/>
    <row r="8081" customFormat="1" ht="16" customHeight="1" x14ac:dyDescent="0.2"/>
    <row r="8082" customFormat="1" ht="16" customHeight="1" x14ac:dyDescent="0.2"/>
    <row r="8083" customFormat="1" ht="16" customHeight="1" x14ac:dyDescent="0.2"/>
    <row r="8084" customFormat="1" ht="16" customHeight="1" x14ac:dyDescent="0.2"/>
    <row r="8085" customFormat="1" ht="16" customHeight="1" x14ac:dyDescent="0.2"/>
    <row r="8086" customFormat="1" ht="16" customHeight="1" x14ac:dyDescent="0.2"/>
    <row r="8087" customFormat="1" ht="16" customHeight="1" x14ac:dyDescent="0.2"/>
    <row r="8088" customFormat="1" ht="16" customHeight="1" x14ac:dyDescent="0.2"/>
    <row r="8089" customFormat="1" ht="16" customHeight="1" x14ac:dyDescent="0.2"/>
    <row r="8090" customFormat="1" ht="16" customHeight="1" x14ac:dyDescent="0.2"/>
    <row r="8091" customFormat="1" ht="16" customHeight="1" x14ac:dyDescent="0.2"/>
    <row r="8092" customFormat="1" ht="16" customHeight="1" x14ac:dyDescent="0.2"/>
    <row r="8093" customFormat="1" ht="16" customHeight="1" x14ac:dyDescent="0.2"/>
    <row r="8094" customFormat="1" ht="16" customHeight="1" x14ac:dyDescent="0.2"/>
    <row r="8095" customFormat="1" ht="16" customHeight="1" x14ac:dyDescent="0.2"/>
    <row r="8096" customFormat="1" ht="16" customHeight="1" x14ac:dyDescent="0.2"/>
    <row r="8097" customFormat="1" ht="16" customHeight="1" x14ac:dyDescent="0.2"/>
    <row r="8098" customFormat="1" ht="16" customHeight="1" x14ac:dyDescent="0.2"/>
    <row r="8099" customFormat="1" ht="16" customHeight="1" x14ac:dyDescent="0.2"/>
    <row r="8100" customFormat="1" ht="16" customHeight="1" x14ac:dyDescent="0.2"/>
    <row r="8101" customFormat="1" ht="16" customHeight="1" x14ac:dyDescent="0.2"/>
    <row r="8102" customFormat="1" ht="16" customHeight="1" x14ac:dyDescent="0.2"/>
    <row r="8103" customFormat="1" ht="16" customHeight="1" x14ac:dyDescent="0.2"/>
    <row r="8104" customFormat="1" ht="16" customHeight="1" x14ac:dyDescent="0.2"/>
    <row r="8105" customFormat="1" ht="16" customHeight="1" x14ac:dyDescent="0.2"/>
    <row r="8106" customFormat="1" ht="16" customHeight="1" x14ac:dyDescent="0.2"/>
    <row r="8107" customFormat="1" ht="16" customHeight="1" x14ac:dyDescent="0.2"/>
    <row r="8108" customFormat="1" ht="16" customHeight="1" x14ac:dyDescent="0.2"/>
    <row r="8109" customFormat="1" ht="16" customHeight="1" x14ac:dyDescent="0.2"/>
    <row r="8110" customFormat="1" ht="16" customHeight="1" x14ac:dyDescent="0.2"/>
    <row r="8111" customFormat="1" ht="16" customHeight="1" x14ac:dyDescent="0.2"/>
    <row r="8112" customFormat="1" ht="16" customHeight="1" x14ac:dyDescent="0.2"/>
    <row r="8113" customFormat="1" ht="16" customHeight="1" x14ac:dyDescent="0.2"/>
    <row r="8114" customFormat="1" ht="16" customHeight="1" x14ac:dyDescent="0.2"/>
    <row r="8115" customFormat="1" ht="16" customHeight="1" x14ac:dyDescent="0.2"/>
    <row r="8116" customFormat="1" ht="16" customHeight="1" x14ac:dyDescent="0.2"/>
    <row r="8117" customFormat="1" ht="16" customHeight="1" x14ac:dyDescent="0.2"/>
    <row r="8118" customFormat="1" ht="16" customHeight="1" x14ac:dyDescent="0.2"/>
    <row r="8119" customFormat="1" ht="16" customHeight="1" x14ac:dyDescent="0.2"/>
    <row r="8120" customFormat="1" ht="16" customHeight="1" x14ac:dyDescent="0.2"/>
    <row r="8121" customFormat="1" ht="16" customHeight="1" x14ac:dyDescent="0.2"/>
    <row r="8122" customFormat="1" ht="16" customHeight="1" x14ac:dyDescent="0.2"/>
    <row r="8123" customFormat="1" ht="16" customHeight="1" x14ac:dyDescent="0.2"/>
    <row r="8124" customFormat="1" ht="16" customHeight="1" x14ac:dyDescent="0.2"/>
    <row r="8125" customFormat="1" ht="16" customHeight="1" x14ac:dyDescent="0.2"/>
    <row r="8126" customFormat="1" ht="16" customHeight="1" x14ac:dyDescent="0.2"/>
    <row r="8127" customFormat="1" ht="16" customHeight="1" x14ac:dyDescent="0.2"/>
    <row r="8128" customFormat="1" ht="16" customHeight="1" x14ac:dyDescent="0.2"/>
    <row r="8129" customFormat="1" ht="16" customHeight="1" x14ac:dyDescent="0.2"/>
    <row r="8130" customFormat="1" ht="16" customHeight="1" x14ac:dyDescent="0.2"/>
    <row r="8131" customFormat="1" ht="16" customHeight="1" x14ac:dyDescent="0.2"/>
    <row r="8132" customFormat="1" ht="16" customHeight="1" x14ac:dyDescent="0.2"/>
    <row r="8133" customFormat="1" ht="16" customHeight="1" x14ac:dyDescent="0.2"/>
    <row r="8134" customFormat="1" ht="16" customHeight="1" x14ac:dyDescent="0.2"/>
    <row r="8135" customFormat="1" ht="16" customHeight="1" x14ac:dyDescent="0.2"/>
    <row r="8136" customFormat="1" ht="16" customHeight="1" x14ac:dyDescent="0.2"/>
    <row r="8137" customFormat="1" ht="16" customHeight="1" x14ac:dyDescent="0.2"/>
    <row r="8138" customFormat="1" ht="16" customHeight="1" x14ac:dyDescent="0.2"/>
    <row r="8139" customFormat="1" ht="16" customHeight="1" x14ac:dyDescent="0.2"/>
    <row r="8140" customFormat="1" ht="16" customHeight="1" x14ac:dyDescent="0.2"/>
    <row r="8141" customFormat="1" ht="16" customHeight="1" x14ac:dyDescent="0.2"/>
    <row r="8142" customFormat="1" ht="16" customHeight="1" x14ac:dyDescent="0.2"/>
    <row r="8143" customFormat="1" ht="16" customHeight="1" x14ac:dyDescent="0.2"/>
    <row r="8144" customFormat="1" ht="16" customHeight="1" x14ac:dyDescent="0.2"/>
    <row r="8145" customFormat="1" ht="16" customHeight="1" x14ac:dyDescent="0.2"/>
    <row r="8146" customFormat="1" ht="16" customHeight="1" x14ac:dyDescent="0.2"/>
    <row r="8147" customFormat="1" ht="16" customHeight="1" x14ac:dyDescent="0.2"/>
    <row r="8148" customFormat="1" ht="16" customHeight="1" x14ac:dyDescent="0.2"/>
    <row r="8149" customFormat="1" ht="16" customHeight="1" x14ac:dyDescent="0.2"/>
    <row r="8150" customFormat="1" ht="16" customHeight="1" x14ac:dyDescent="0.2"/>
    <row r="8151" customFormat="1" ht="16" customHeight="1" x14ac:dyDescent="0.2"/>
    <row r="8152" customFormat="1" ht="16" customHeight="1" x14ac:dyDescent="0.2"/>
    <row r="8153" customFormat="1" ht="16" customHeight="1" x14ac:dyDescent="0.2"/>
    <row r="8154" customFormat="1" ht="16" customHeight="1" x14ac:dyDescent="0.2"/>
    <row r="8155" customFormat="1" ht="16" customHeight="1" x14ac:dyDescent="0.2"/>
    <row r="8156" customFormat="1" ht="16" customHeight="1" x14ac:dyDescent="0.2"/>
    <row r="8157" customFormat="1" ht="16" customHeight="1" x14ac:dyDescent="0.2"/>
    <row r="8158" customFormat="1" ht="16" customHeight="1" x14ac:dyDescent="0.2"/>
    <row r="8159" customFormat="1" ht="16" customHeight="1" x14ac:dyDescent="0.2"/>
    <row r="8160" customFormat="1" ht="16" customHeight="1" x14ac:dyDescent="0.2"/>
    <row r="8161" customFormat="1" ht="16" customHeight="1" x14ac:dyDescent="0.2"/>
    <row r="8162" customFormat="1" ht="16" customHeight="1" x14ac:dyDescent="0.2"/>
    <row r="8163" customFormat="1" ht="16" customHeight="1" x14ac:dyDescent="0.2"/>
    <row r="8164" customFormat="1" ht="16" customHeight="1" x14ac:dyDescent="0.2"/>
    <row r="8165" customFormat="1" ht="16" customHeight="1" x14ac:dyDescent="0.2"/>
    <row r="8166" customFormat="1" ht="16" customHeight="1" x14ac:dyDescent="0.2"/>
    <row r="8167" customFormat="1" ht="16" customHeight="1" x14ac:dyDescent="0.2"/>
    <row r="8168" customFormat="1" ht="16" customHeight="1" x14ac:dyDescent="0.2"/>
    <row r="8169" customFormat="1" ht="16" customHeight="1" x14ac:dyDescent="0.2"/>
    <row r="8170" customFormat="1" ht="16" customHeight="1" x14ac:dyDescent="0.2"/>
    <row r="8171" customFormat="1" ht="16" customHeight="1" x14ac:dyDescent="0.2"/>
    <row r="8172" customFormat="1" ht="16" customHeight="1" x14ac:dyDescent="0.2"/>
    <row r="8173" customFormat="1" ht="16" customHeight="1" x14ac:dyDescent="0.2"/>
    <row r="8174" customFormat="1" ht="16" customHeight="1" x14ac:dyDescent="0.2"/>
    <row r="8175" customFormat="1" ht="16" customHeight="1" x14ac:dyDescent="0.2"/>
    <row r="8176" customFormat="1" ht="16" customHeight="1" x14ac:dyDescent="0.2"/>
    <row r="8177" customFormat="1" ht="16" customHeight="1" x14ac:dyDescent="0.2"/>
    <row r="8178" customFormat="1" ht="16" customHeight="1" x14ac:dyDescent="0.2"/>
    <row r="8179" customFormat="1" ht="16" customHeight="1" x14ac:dyDescent="0.2"/>
    <row r="8180" customFormat="1" ht="16" customHeight="1" x14ac:dyDescent="0.2"/>
    <row r="8181" customFormat="1" ht="16" customHeight="1" x14ac:dyDescent="0.2"/>
    <row r="8182" customFormat="1" ht="16" customHeight="1" x14ac:dyDescent="0.2"/>
    <row r="8183" customFormat="1" ht="16" customHeight="1" x14ac:dyDescent="0.2"/>
    <row r="8184" customFormat="1" ht="16" customHeight="1" x14ac:dyDescent="0.2"/>
    <row r="8185" customFormat="1" ht="16" customHeight="1" x14ac:dyDescent="0.2"/>
    <row r="8186" customFormat="1" ht="16" customHeight="1" x14ac:dyDescent="0.2"/>
    <row r="8187" customFormat="1" ht="16" customHeight="1" x14ac:dyDescent="0.2"/>
    <row r="8188" customFormat="1" ht="16" customHeight="1" x14ac:dyDescent="0.2"/>
    <row r="8189" customFormat="1" ht="16" customHeight="1" x14ac:dyDescent="0.2"/>
    <row r="8190" customFormat="1" ht="16" customHeight="1" x14ac:dyDescent="0.2"/>
    <row r="8191" customFormat="1" ht="16" customHeight="1" x14ac:dyDescent="0.2"/>
    <row r="8192" customFormat="1" ht="16" customHeight="1" x14ac:dyDescent="0.2"/>
    <row r="8193" customFormat="1" ht="16" customHeight="1" x14ac:dyDescent="0.2"/>
    <row r="8194" customFormat="1" ht="16" customHeight="1" x14ac:dyDescent="0.2"/>
    <row r="8195" customFormat="1" ht="16" customHeight="1" x14ac:dyDescent="0.2"/>
    <row r="8196" customFormat="1" ht="16" customHeight="1" x14ac:dyDescent="0.2"/>
    <row r="8197" customFormat="1" ht="16" customHeight="1" x14ac:dyDescent="0.2"/>
    <row r="8198" customFormat="1" ht="16" customHeight="1" x14ac:dyDescent="0.2"/>
    <row r="8199" customFormat="1" ht="16" customHeight="1" x14ac:dyDescent="0.2"/>
    <row r="8200" customFormat="1" ht="16" customHeight="1" x14ac:dyDescent="0.2"/>
    <row r="8201" customFormat="1" ht="16" customHeight="1" x14ac:dyDescent="0.2"/>
    <row r="8202" customFormat="1" ht="16" customHeight="1" x14ac:dyDescent="0.2"/>
    <row r="8203" customFormat="1" ht="16" customHeight="1" x14ac:dyDescent="0.2"/>
    <row r="8204" customFormat="1" ht="16" customHeight="1" x14ac:dyDescent="0.2"/>
    <row r="8205" customFormat="1" ht="16" customHeight="1" x14ac:dyDescent="0.2"/>
    <row r="8206" customFormat="1" ht="16" customHeight="1" x14ac:dyDescent="0.2"/>
    <row r="8207" customFormat="1" ht="16" customHeight="1" x14ac:dyDescent="0.2"/>
    <row r="8208" customFormat="1" ht="16" customHeight="1" x14ac:dyDescent="0.2"/>
    <row r="8209" customFormat="1" ht="16" customHeight="1" x14ac:dyDescent="0.2"/>
    <row r="8210" customFormat="1" ht="16" customHeight="1" x14ac:dyDescent="0.2"/>
    <row r="8211" customFormat="1" ht="16" customHeight="1" x14ac:dyDescent="0.2"/>
    <row r="8212" customFormat="1" ht="16" customHeight="1" x14ac:dyDescent="0.2"/>
    <row r="8213" customFormat="1" ht="16" customHeight="1" x14ac:dyDescent="0.2"/>
    <row r="8214" customFormat="1" ht="16" customHeight="1" x14ac:dyDescent="0.2"/>
    <row r="8215" customFormat="1" ht="16" customHeight="1" x14ac:dyDescent="0.2"/>
    <row r="8216" customFormat="1" ht="16" customHeight="1" x14ac:dyDescent="0.2"/>
    <row r="8217" customFormat="1" ht="16" customHeight="1" x14ac:dyDescent="0.2"/>
    <row r="8218" customFormat="1" ht="16" customHeight="1" x14ac:dyDescent="0.2"/>
    <row r="8219" customFormat="1" ht="16" customHeight="1" x14ac:dyDescent="0.2"/>
    <row r="8220" customFormat="1" ht="16" customHeight="1" x14ac:dyDescent="0.2"/>
    <row r="8221" customFormat="1" ht="16" customHeight="1" x14ac:dyDescent="0.2"/>
    <row r="8222" customFormat="1" ht="16" customHeight="1" x14ac:dyDescent="0.2"/>
    <row r="8223" customFormat="1" ht="16" customHeight="1" x14ac:dyDescent="0.2"/>
    <row r="8224" customFormat="1" ht="16" customHeight="1" x14ac:dyDescent="0.2"/>
    <row r="8225" customFormat="1" ht="16" customHeight="1" x14ac:dyDescent="0.2"/>
    <row r="8226" customFormat="1" ht="16" customHeight="1" x14ac:dyDescent="0.2"/>
    <row r="8227" customFormat="1" ht="16" customHeight="1" x14ac:dyDescent="0.2"/>
    <row r="8228" customFormat="1" ht="16" customHeight="1" x14ac:dyDescent="0.2"/>
    <row r="8229" customFormat="1" ht="16" customHeight="1" x14ac:dyDescent="0.2"/>
    <row r="8230" customFormat="1" ht="16" customHeight="1" x14ac:dyDescent="0.2"/>
    <row r="8231" customFormat="1" ht="16" customHeight="1" x14ac:dyDescent="0.2"/>
    <row r="8232" customFormat="1" ht="16" customHeight="1" x14ac:dyDescent="0.2"/>
    <row r="8233" customFormat="1" ht="16" customHeight="1" x14ac:dyDescent="0.2"/>
    <row r="8234" customFormat="1" ht="16" customHeight="1" x14ac:dyDescent="0.2"/>
    <row r="8235" customFormat="1" ht="16" customHeight="1" x14ac:dyDescent="0.2"/>
    <row r="8236" customFormat="1" ht="16" customHeight="1" x14ac:dyDescent="0.2"/>
    <row r="8237" customFormat="1" ht="16" customHeight="1" x14ac:dyDescent="0.2"/>
    <row r="8238" customFormat="1" ht="16" customHeight="1" x14ac:dyDescent="0.2"/>
    <row r="8239" customFormat="1" ht="16" customHeight="1" x14ac:dyDescent="0.2"/>
    <row r="8240" customFormat="1" ht="16" customHeight="1" x14ac:dyDescent="0.2"/>
    <row r="8241" customFormat="1" ht="16" customHeight="1" x14ac:dyDescent="0.2"/>
    <row r="8242" customFormat="1" ht="16" customHeight="1" x14ac:dyDescent="0.2"/>
    <row r="8243" customFormat="1" ht="16" customHeight="1" x14ac:dyDescent="0.2"/>
    <row r="8244" customFormat="1" ht="16" customHeight="1" x14ac:dyDescent="0.2"/>
    <row r="8245" customFormat="1" ht="16" customHeight="1" x14ac:dyDescent="0.2"/>
    <row r="8246" customFormat="1" ht="16" customHeight="1" x14ac:dyDescent="0.2"/>
    <row r="8247" customFormat="1" ht="16" customHeight="1" x14ac:dyDescent="0.2"/>
    <row r="8248" customFormat="1" ht="16" customHeight="1" x14ac:dyDescent="0.2"/>
    <row r="8249" customFormat="1" ht="16" customHeight="1" x14ac:dyDescent="0.2"/>
    <row r="8250" customFormat="1" ht="16" customHeight="1" x14ac:dyDescent="0.2"/>
    <row r="8251" customFormat="1" ht="16" customHeight="1" x14ac:dyDescent="0.2"/>
    <row r="8252" customFormat="1" ht="16" customHeight="1" x14ac:dyDescent="0.2"/>
    <row r="8253" customFormat="1" ht="16" customHeight="1" x14ac:dyDescent="0.2"/>
    <row r="8254" customFormat="1" ht="16" customHeight="1" x14ac:dyDescent="0.2"/>
    <row r="8255" customFormat="1" ht="16" customHeight="1" x14ac:dyDescent="0.2"/>
    <row r="8256" customFormat="1" ht="16" customHeight="1" x14ac:dyDescent="0.2"/>
    <row r="8257" customFormat="1" ht="16" customHeight="1" x14ac:dyDescent="0.2"/>
    <row r="8258" customFormat="1" ht="16" customHeight="1" x14ac:dyDescent="0.2"/>
    <row r="8259" customFormat="1" ht="16" customHeight="1" x14ac:dyDescent="0.2"/>
    <row r="8260" customFormat="1" ht="16" customHeight="1" x14ac:dyDescent="0.2"/>
    <row r="8261" customFormat="1" ht="16" customHeight="1" x14ac:dyDescent="0.2"/>
    <row r="8262" customFormat="1" ht="16" customHeight="1" x14ac:dyDescent="0.2"/>
    <row r="8263" customFormat="1" ht="16" customHeight="1" x14ac:dyDescent="0.2"/>
    <row r="8264" customFormat="1" ht="16" customHeight="1" x14ac:dyDescent="0.2"/>
    <row r="8265" customFormat="1" ht="16" customHeight="1" x14ac:dyDescent="0.2"/>
    <row r="8266" customFormat="1" ht="16" customHeight="1" x14ac:dyDescent="0.2"/>
    <row r="8267" customFormat="1" ht="16" customHeight="1" x14ac:dyDescent="0.2"/>
    <row r="8268" customFormat="1" ht="16" customHeight="1" x14ac:dyDescent="0.2"/>
    <row r="8269" customFormat="1" ht="16" customHeight="1" x14ac:dyDescent="0.2"/>
    <row r="8270" customFormat="1" ht="16" customHeight="1" x14ac:dyDescent="0.2"/>
    <row r="8271" customFormat="1" ht="16" customHeight="1" x14ac:dyDescent="0.2"/>
    <row r="8272" customFormat="1" ht="16" customHeight="1" x14ac:dyDescent="0.2"/>
    <row r="8273" customFormat="1" ht="16" customHeight="1" x14ac:dyDescent="0.2"/>
    <row r="8274" customFormat="1" ht="16" customHeight="1" x14ac:dyDescent="0.2"/>
    <row r="8275" customFormat="1" ht="16" customHeight="1" x14ac:dyDescent="0.2"/>
    <row r="8276" customFormat="1" ht="16" customHeight="1" x14ac:dyDescent="0.2"/>
    <row r="8277" customFormat="1" ht="16" customHeight="1" x14ac:dyDescent="0.2"/>
    <row r="8278" customFormat="1" ht="16" customHeight="1" x14ac:dyDescent="0.2"/>
    <row r="8279" customFormat="1" ht="16" customHeight="1" x14ac:dyDescent="0.2"/>
    <row r="8280" customFormat="1" ht="16" customHeight="1" x14ac:dyDescent="0.2"/>
    <row r="8281" customFormat="1" ht="16" customHeight="1" x14ac:dyDescent="0.2"/>
    <row r="8282" customFormat="1" ht="16" customHeight="1" x14ac:dyDescent="0.2"/>
    <row r="8283" customFormat="1" ht="16" customHeight="1" x14ac:dyDescent="0.2"/>
    <row r="8284" customFormat="1" ht="16" customHeight="1" x14ac:dyDescent="0.2"/>
    <row r="8285" customFormat="1" ht="16" customHeight="1" x14ac:dyDescent="0.2"/>
    <row r="8286" customFormat="1" ht="16" customHeight="1" x14ac:dyDescent="0.2"/>
    <row r="8287" customFormat="1" ht="16" customHeight="1" x14ac:dyDescent="0.2"/>
    <row r="8288" customFormat="1" ht="16" customHeight="1" x14ac:dyDescent="0.2"/>
    <row r="8289" customFormat="1" ht="16" customHeight="1" x14ac:dyDescent="0.2"/>
    <row r="8290" customFormat="1" ht="16" customHeight="1" x14ac:dyDescent="0.2"/>
    <row r="8291" customFormat="1" ht="16" customHeight="1" x14ac:dyDescent="0.2"/>
    <row r="8292" customFormat="1" ht="16" customHeight="1" x14ac:dyDescent="0.2"/>
    <row r="8293" customFormat="1" ht="16" customHeight="1" x14ac:dyDescent="0.2"/>
    <row r="8294" customFormat="1" ht="16" customHeight="1" x14ac:dyDescent="0.2"/>
    <row r="8295" customFormat="1" ht="16" customHeight="1" x14ac:dyDescent="0.2"/>
    <row r="8296" customFormat="1" ht="16" customHeight="1" x14ac:dyDescent="0.2"/>
    <row r="8297" customFormat="1" ht="16" customHeight="1" x14ac:dyDescent="0.2"/>
    <row r="8298" customFormat="1" ht="16" customHeight="1" x14ac:dyDescent="0.2"/>
    <row r="8299" customFormat="1" ht="16" customHeight="1" x14ac:dyDescent="0.2"/>
    <row r="8300" customFormat="1" ht="16" customHeight="1" x14ac:dyDescent="0.2"/>
    <row r="8301" customFormat="1" ht="16" customHeight="1" x14ac:dyDescent="0.2"/>
    <row r="8302" customFormat="1" ht="16" customHeight="1" x14ac:dyDescent="0.2"/>
    <row r="8303" customFormat="1" ht="16" customHeight="1" x14ac:dyDescent="0.2"/>
    <row r="8304" customFormat="1" ht="16" customHeight="1" x14ac:dyDescent="0.2"/>
    <row r="8305" customFormat="1" ht="16" customHeight="1" x14ac:dyDescent="0.2"/>
    <row r="8306" customFormat="1" ht="16" customHeight="1" x14ac:dyDescent="0.2"/>
    <row r="8307" customFormat="1" ht="16" customHeight="1" x14ac:dyDescent="0.2"/>
    <row r="8308" customFormat="1" ht="16" customHeight="1" x14ac:dyDescent="0.2"/>
    <row r="8309" customFormat="1" ht="16" customHeight="1" x14ac:dyDescent="0.2"/>
    <row r="8310" customFormat="1" ht="16" customHeight="1" x14ac:dyDescent="0.2"/>
    <row r="8311" customFormat="1" ht="16" customHeight="1" x14ac:dyDescent="0.2"/>
    <row r="8312" customFormat="1" ht="16" customHeight="1" x14ac:dyDescent="0.2"/>
    <row r="8313" customFormat="1" ht="16" customHeight="1" x14ac:dyDescent="0.2"/>
    <row r="8314" customFormat="1" ht="16" customHeight="1" x14ac:dyDescent="0.2"/>
    <row r="8315" customFormat="1" ht="16" customHeight="1" x14ac:dyDescent="0.2"/>
    <row r="8316" customFormat="1" ht="16" customHeight="1" x14ac:dyDescent="0.2"/>
    <row r="8317" customFormat="1" ht="16" customHeight="1" x14ac:dyDescent="0.2"/>
    <row r="8318" customFormat="1" ht="16" customHeight="1" x14ac:dyDescent="0.2"/>
    <row r="8319" customFormat="1" ht="16" customHeight="1" x14ac:dyDescent="0.2"/>
    <row r="8320" customFormat="1" ht="16" customHeight="1" x14ac:dyDescent="0.2"/>
    <row r="8321" customFormat="1" ht="16" customHeight="1" x14ac:dyDescent="0.2"/>
    <row r="8322" customFormat="1" ht="16" customHeight="1" x14ac:dyDescent="0.2"/>
    <row r="8323" customFormat="1" ht="16" customHeight="1" x14ac:dyDescent="0.2"/>
    <row r="8324" customFormat="1" ht="16" customHeight="1" x14ac:dyDescent="0.2"/>
    <row r="8325" customFormat="1" ht="16" customHeight="1" x14ac:dyDescent="0.2"/>
    <row r="8326" customFormat="1" ht="16" customHeight="1" x14ac:dyDescent="0.2"/>
    <row r="8327" customFormat="1" ht="16" customHeight="1" x14ac:dyDescent="0.2"/>
    <row r="8328" customFormat="1" ht="16" customHeight="1" x14ac:dyDescent="0.2"/>
    <row r="8329" customFormat="1" ht="16" customHeight="1" x14ac:dyDescent="0.2"/>
    <row r="8330" customFormat="1" ht="16" customHeight="1" x14ac:dyDescent="0.2"/>
    <row r="8331" customFormat="1" ht="16" customHeight="1" x14ac:dyDescent="0.2"/>
    <row r="8332" customFormat="1" ht="16" customHeight="1" x14ac:dyDescent="0.2"/>
    <row r="8333" customFormat="1" ht="16" customHeight="1" x14ac:dyDescent="0.2"/>
    <row r="8334" customFormat="1" ht="16" customHeight="1" x14ac:dyDescent="0.2"/>
    <row r="8335" customFormat="1" ht="16" customHeight="1" x14ac:dyDescent="0.2"/>
    <row r="8336" customFormat="1" ht="16" customHeight="1" x14ac:dyDescent="0.2"/>
    <row r="8337" customFormat="1" ht="16" customHeight="1" x14ac:dyDescent="0.2"/>
    <row r="8338" customFormat="1" ht="16" customHeight="1" x14ac:dyDescent="0.2"/>
    <row r="8339" customFormat="1" ht="16" customHeight="1" x14ac:dyDescent="0.2"/>
    <row r="8340" customFormat="1" ht="16" customHeight="1" x14ac:dyDescent="0.2"/>
    <row r="8341" customFormat="1" ht="16" customHeight="1" x14ac:dyDescent="0.2"/>
    <row r="8342" customFormat="1" ht="16" customHeight="1" x14ac:dyDescent="0.2"/>
    <row r="8343" customFormat="1" ht="16" customHeight="1" x14ac:dyDescent="0.2"/>
    <row r="8344" customFormat="1" ht="16" customHeight="1" x14ac:dyDescent="0.2"/>
    <row r="8345" customFormat="1" ht="16" customHeight="1" x14ac:dyDescent="0.2"/>
    <row r="8346" customFormat="1" ht="16" customHeight="1" x14ac:dyDescent="0.2"/>
    <row r="8347" customFormat="1" ht="16" customHeight="1" x14ac:dyDescent="0.2"/>
    <row r="8348" customFormat="1" ht="16" customHeight="1" x14ac:dyDescent="0.2"/>
    <row r="8349" customFormat="1" ht="16" customHeight="1" x14ac:dyDescent="0.2"/>
    <row r="8350" customFormat="1" ht="16" customHeight="1" x14ac:dyDescent="0.2"/>
    <row r="8351" customFormat="1" ht="16" customHeight="1" x14ac:dyDescent="0.2"/>
    <row r="8352" customFormat="1" ht="16" customHeight="1" x14ac:dyDescent="0.2"/>
    <row r="8353" customFormat="1" ht="16" customHeight="1" x14ac:dyDescent="0.2"/>
    <row r="8354" customFormat="1" ht="16" customHeight="1" x14ac:dyDescent="0.2"/>
    <row r="8355" customFormat="1" ht="16" customHeight="1" x14ac:dyDescent="0.2"/>
    <row r="8356" customFormat="1" ht="16" customHeight="1" x14ac:dyDescent="0.2"/>
    <row r="8357" customFormat="1" ht="16" customHeight="1" x14ac:dyDescent="0.2"/>
    <row r="8358" customFormat="1" ht="16" customHeight="1" x14ac:dyDescent="0.2"/>
    <row r="8359" customFormat="1" ht="16" customHeight="1" x14ac:dyDescent="0.2"/>
    <row r="8360" customFormat="1" ht="16" customHeight="1" x14ac:dyDescent="0.2"/>
    <row r="8361" customFormat="1" ht="16" customHeight="1" x14ac:dyDescent="0.2"/>
    <row r="8362" customFormat="1" ht="16" customHeight="1" x14ac:dyDescent="0.2"/>
    <row r="8363" customFormat="1" ht="16" customHeight="1" x14ac:dyDescent="0.2"/>
    <row r="8364" customFormat="1" ht="16" customHeight="1" x14ac:dyDescent="0.2"/>
    <row r="8365" customFormat="1" ht="16" customHeight="1" x14ac:dyDescent="0.2"/>
    <row r="8366" customFormat="1" ht="16" customHeight="1" x14ac:dyDescent="0.2"/>
    <row r="8367" customFormat="1" ht="16" customHeight="1" x14ac:dyDescent="0.2"/>
    <row r="8368" customFormat="1" ht="16" customHeight="1" x14ac:dyDescent="0.2"/>
    <row r="8369" customFormat="1" ht="16" customHeight="1" x14ac:dyDescent="0.2"/>
    <row r="8370" customFormat="1" ht="16" customHeight="1" x14ac:dyDescent="0.2"/>
    <row r="8371" customFormat="1" ht="16" customHeight="1" x14ac:dyDescent="0.2"/>
    <row r="8372" customFormat="1" ht="16" customHeight="1" x14ac:dyDescent="0.2"/>
    <row r="8373" customFormat="1" ht="16" customHeight="1" x14ac:dyDescent="0.2"/>
    <row r="8374" customFormat="1" ht="16" customHeight="1" x14ac:dyDescent="0.2"/>
    <row r="8375" customFormat="1" ht="16" customHeight="1" x14ac:dyDescent="0.2"/>
    <row r="8376" customFormat="1" ht="16" customHeight="1" x14ac:dyDescent="0.2"/>
    <row r="8377" customFormat="1" ht="16" customHeight="1" x14ac:dyDescent="0.2"/>
    <row r="8378" customFormat="1" ht="16" customHeight="1" x14ac:dyDescent="0.2"/>
    <row r="8379" customFormat="1" ht="16" customHeight="1" x14ac:dyDescent="0.2"/>
    <row r="8380" customFormat="1" ht="16" customHeight="1" x14ac:dyDescent="0.2"/>
    <row r="8381" customFormat="1" ht="16" customHeight="1" x14ac:dyDescent="0.2"/>
    <row r="8382" customFormat="1" ht="16" customHeight="1" x14ac:dyDescent="0.2"/>
    <row r="8383" customFormat="1" ht="16" customHeight="1" x14ac:dyDescent="0.2"/>
    <row r="8384" customFormat="1" ht="16" customHeight="1" x14ac:dyDescent="0.2"/>
    <row r="8385" customFormat="1" ht="16" customHeight="1" x14ac:dyDescent="0.2"/>
    <row r="8386" customFormat="1" ht="16" customHeight="1" x14ac:dyDescent="0.2"/>
    <row r="8387" customFormat="1" ht="16" customHeight="1" x14ac:dyDescent="0.2"/>
    <row r="8388" customFormat="1" ht="16" customHeight="1" x14ac:dyDescent="0.2"/>
    <row r="8389" customFormat="1" ht="16" customHeight="1" x14ac:dyDescent="0.2"/>
    <row r="8390" customFormat="1" ht="16" customHeight="1" x14ac:dyDescent="0.2"/>
    <row r="8391" customFormat="1" ht="16" customHeight="1" x14ac:dyDescent="0.2"/>
    <row r="8392" customFormat="1" ht="16" customHeight="1" x14ac:dyDescent="0.2"/>
    <row r="8393" customFormat="1" ht="16" customHeight="1" x14ac:dyDescent="0.2"/>
    <row r="8394" customFormat="1" ht="16" customHeight="1" x14ac:dyDescent="0.2"/>
    <row r="8395" customFormat="1" ht="16" customHeight="1" x14ac:dyDescent="0.2"/>
    <row r="8396" customFormat="1" ht="16" customHeight="1" x14ac:dyDescent="0.2"/>
    <row r="8397" customFormat="1" ht="16" customHeight="1" x14ac:dyDescent="0.2"/>
    <row r="8398" customFormat="1" ht="16" customHeight="1" x14ac:dyDescent="0.2"/>
    <row r="8399" customFormat="1" ht="16" customHeight="1" x14ac:dyDescent="0.2"/>
    <row r="8400" customFormat="1" ht="16" customHeight="1" x14ac:dyDescent="0.2"/>
    <row r="8401" customFormat="1" ht="16" customHeight="1" x14ac:dyDescent="0.2"/>
    <row r="8402" customFormat="1" ht="16" customHeight="1" x14ac:dyDescent="0.2"/>
    <row r="8403" customFormat="1" ht="16" customHeight="1" x14ac:dyDescent="0.2"/>
    <row r="8404" customFormat="1" ht="16" customHeight="1" x14ac:dyDescent="0.2"/>
    <row r="8405" customFormat="1" ht="16" customHeight="1" x14ac:dyDescent="0.2"/>
    <row r="8406" customFormat="1" ht="16" customHeight="1" x14ac:dyDescent="0.2"/>
    <row r="8407" customFormat="1" ht="16" customHeight="1" x14ac:dyDescent="0.2"/>
    <row r="8408" customFormat="1" ht="16" customHeight="1" x14ac:dyDescent="0.2"/>
    <row r="8409" customFormat="1" ht="16" customHeight="1" x14ac:dyDescent="0.2"/>
    <row r="8410" customFormat="1" ht="16" customHeight="1" x14ac:dyDescent="0.2"/>
    <row r="8411" customFormat="1" ht="16" customHeight="1" x14ac:dyDescent="0.2"/>
    <row r="8412" customFormat="1" ht="16" customHeight="1" x14ac:dyDescent="0.2"/>
    <row r="8413" customFormat="1" ht="16" customHeight="1" x14ac:dyDescent="0.2"/>
    <row r="8414" customFormat="1" ht="16" customHeight="1" x14ac:dyDescent="0.2"/>
    <row r="8415" customFormat="1" ht="16" customHeight="1" x14ac:dyDescent="0.2"/>
    <row r="8416" customFormat="1" ht="16" customHeight="1" x14ac:dyDescent="0.2"/>
    <row r="8417" customFormat="1" ht="16" customHeight="1" x14ac:dyDescent="0.2"/>
    <row r="8418" customFormat="1" ht="16" customHeight="1" x14ac:dyDescent="0.2"/>
    <row r="8419" customFormat="1" ht="16" customHeight="1" x14ac:dyDescent="0.2"/>
    <row r="8420" customFormat="1" ht="16" customHeight="1" x14ac:dyDescent="0.2"/>
    <row r="8421" customFormat="1" ht="16" customHeight="1" x14ac:dyDescent="0.2"/>
    <row r="8422" customFormat="1" ht="16" customHeight="1" x14ac:dyDescent="0.2"/>
    <row r="8423" customFormat="1" ht="16" customHeight="1" x14ac:dyDescent="0.2"/>
    <row r="8424" customFormat="1" ht="16" customHeight="1" x14ac:dyDescent="0.2"/>
    <row r="8425" customFormat="1" ht="16" customHeight="1" x14ac:dyDescent="0.2"/>
    <row r="8426" customFormat="1" ht="16" customHeight="1" x14ac:dyDescent="0.2"/>
    <row r="8427" customFormat="1" ht="16" customHeight="1" x14ac:dyDescent="0.2"/>
    <row r="8428" customFormat="1" ht="16" customHeight="1" x14ac:dyDescent="0.2"/>
    <row r="8429" customFormat="1" ht="16" customHeight="1" x14ac:dyDescent="0.2"/>
    <row r="8430" customFormat="1" ht="16" customHeight="1" x14ac:dyDescent="0.2"/>
    <row r="8431" customFormat="1" ht="16" customHeight="1" x14ac:dyDescent="0.2"/>
    <row r="8432" customFormat="1" ht="16" customHeight="1" x14ac:dyDescent="0.2"/>
    <row r="8433" customFormat="1" ht="16" customHeight="1" x14ac:dyDescent="0.2"/>
    <row r="8434" customFormat="1" ht="16" customHeight="1" x14ac:dyDescent="0.2"/>
    <row r="8435" customFormat="1" ht="16" customHeight="1" x14ac:dyDescent="0.2"/>
    <row r="8436" customFormat="1" ht="16" customHeight="1" x14ac:dyDescent="0.2"/>
    <row r="8437" customFormat="1" ht="16" customHeight="1" x14ac:dyDescent="0.2"/>
    <row r="8438" customFormat="1" ht="16" customHeight="1" x14ac:dyDescent="0.2"/>
    <row r="8439" customFormat="1" ht="16" customHeight="1" x14ac:dyDescent="0.2"/>
    <row r="8440" customFormat="1" ht="16" customHeight="1" x14ac:dyDescent="0.2"/>
    <row r="8441" customFormat="1" ht="16" customHeight="1" x14ac:dyDescent="0.2"/>
    <row r="8442" customFormat="1" ht="16" customHeight="1" x14ac:dyDescent="0.2"/>
    <row r="8443" customFormat="1" ht="16" customHeight="1" x14ac:dyDescent="0.2"/>
    <row r="8444" customFormat="1" ht="16" customHeight="1" x14ac:dyDescent="0.2"/>
    <row r="8445" customFormat="1" ht="16" customHeight="1" x14ac:dyDescent="0.2"/>
    <row r="8446" customFormat="1" ht="16" customHeight="1" x14ac:dyDescent="0.2"/>
    <row r="8447" customFormat="1" ht="16" customHeight="1" x14ac:dyDescent="0.2"/>
    <row r="8448" customFormat="1" ht="16" customHeight="1" x14ac:dyDescent="0.2"/>
    <row r="8449" customFormat="1" ht="16" customHeight="1" x14ac:dyDescent="0.2"/>
    <row r="8450" customFormat="1" ht="16" customHeight="1" x14ac:dyDescent="0.2"/>
    <row r="8451" customFormat="1" ht="16" customHeight="1" x14ac:dyDescent="0.2"/>
    <row r="8452" customFormat="1" ht="16" customHeight="1" x14ac:dyDescent="0.2"/>
    <row r="8453" customFormat="1" ht="16" customHeight="1" x14ac:dyDescent="0.2"/>
    <row r="8454" customFormat="1" ht="16" customHeight="1" x14ac:dyDescent="0.2"/>
    <row r="8455" customFormat="1" ht="16" customHeight="1" x14ac:dyDescent="0.2"/>
    <row r="8456" customFormat="1" ht="16" customHeight="1" x14ac:dyDescent="0.2"/>
    <row r="8457" customFormat="1" ht="16" customHeight="1" x14ac:dyDescent="0.2"/>
    <row r="8458" customFormat="1" ht="16" customHeight="1" x14ac:dyDescent="0.2"/>
    <row r="8459" customFormat="1" ht="16" customHeight="1" x14ac:dyDescent="0.2"/>
    <row r="8460" customFormat="1" ht="16" customHeight="1" x14ac:dyDescent="0.2"/>
    <row r="8461" customFormat="1" ht="16" customHeight="1" x14ac:dyDescent="0.2"/>
    <row r="8462" customFormat="1" ht="16" customHeight="1" x14ac:dyDescent="0.2"/>
    <row r="8463" customFormat="1" ht="16" customHeight="1" x14ac:dyDescent="0.2"/>
    <row r="8464" customFormat="1" ht="16" customHeight="1" x14ac:dyDescent="0.2"/>
    <row r="8465" customFormat="1" ht="16" customHeight="1" x14ac:dyDescent="0.2"/>
    <row r="8466" customFormat="1" ht="16" customHeight="1" x14ac:dyDescent="0.2"/>
    <row r="8467" customFormat="1" ht="16" customHeight="1" x14ac:dyDescent="0.2"/>
    <row r="8468" customFormat="1" ht="16" customHeight="1" x14ac:dyDescent="0.2"/>
    <row r="8469" customFormat="1" ht="16" customHeight="1" x14ac:dyDescent="0.2"/>
    <row r="8470" customFormat="1" ht="16" customHeight="1" x14ac:dyDescent="0.2"/>
    <row r="8471" customFormat="1" ht="16" customHeight="1" x14ac:dyDescent="0.2"/>
    <row r="8472" customFormat="1" ht="16" customHeight="1" x14ac:dyDescent="0.2"/>
    <row r="8473" customFormat="1" ht="16" customHeight="1" x14ac:dyDescent="0.2"/>
    <row r="8474" customFormat="1" ht="16" customHeight="1" x14ac:dyDescent="0.2"/>
    <row r="8475" customFormat="1" ht="16" customHeight="1" x14ac:dyDescent="0.2"/>
    <row r="8476" customFormat="1" ht="16" customHeight="1" x14ac:dyDescent="0.2"/>
    <row r="8477" customFormat="1" ht="16" customHeight="1" x14ac:dyDescent="0.2"/>
    <row r="8478" customFormat="1" ht="16" customHeight="1" x14ac:dyDescent="0.2"/>
    <row r="8479" customFormat="1" ht="16" customHeight="1" x14ac:dyDescent="0.2"/>
    <row r="8480" customFormat="1" ht="16" customHeight="1" x14ac:dyDescent="0.2"/>
    <row r="8481" customFormat="1" ht="16" customHeight="1" x14ac:dyDescent="0.2"/>
    <row r="8482" customFormat="1" ht="16" customHeight="1" x14ac:dyDescent="0.2"/>
    <row r="8483" customFormat="1" ht="16" customHeight="1" x14ac:dyDescent="0.2"/>
    <row r="8484" customFormat="1" ht="16" customHeight="1" x14ac:dyDescent="0.2"/>
    <row r="8485" customFormat="1" ht="16" customHeight="1" x14ac:dyDescent="0.2"/>
    <row r="8486" customFormat="1" ht="16" customHeight="1" x14ac:dyDescent="0.2"/>
    <row r="8487" customFormat="1" ht="16" customHeight="1" x14ac:dyDescent="0.2"/>
    <row r="8488" customFormat="1" ht="16" customHeight="1" x14ac:dyDescent="0.2"/>
    <row r="8489" customFormat="1" ht="16" customHeight="1" x14ac:dyDescent="0.2"/>
    <row r="8490" customFormat="1" ht="16" customHeight="1" x14ac:dyDescent="0.2"/>
    <row r="8491" customFormat="1" ht="16" customHeight="1" x14ac:dyDescent="0.2"/>
    <row r="8492" customFormat="1" ht="16" customHeight="1" x14ac:dyDescent="0.2"/>
    <row r="8493" customFormat="1" ht="16" customHeight="1" x14ac:dyDescent="0.2"/>
    <row r="8494" customFormat="1" ht="16" customHeight="1" x14ac:dyDescent="0.2"/>
    <row r="8495" customFormat="1" ht="16" customHeight="1" x14ac:dyDescent="0.2"/>
    <row r="8496" customFormat="1" ht="16" customHeight="1" x14ac:dyDescent="0.2"/>
    <row r="8497" customFormat="1" ht="16" customHeight="1" x14ac:dyDescent="0.2"/>
    <row r="8498" customFormat="1" ht="16" customHeight="1" x14ac:dyDescent="0.2"/>
    <row r="8499" customFormat="1" ht="16" customHeight="1" x14ac:dyDescent="0.2"/>
    <row r="8500" customFormat="1" ht="16" customHeight="1" x14ac:dyDescent="0.2"/>
    <row r="8501" customFormat="1" ht="16" customHeight="1" x14ac:dyDescent="0.2"/>
    <row r="8502" customFormat="1" ht="16" customHeight="1" x14ac:dyDescent="0.2"/>
    <row r="8503" customFormat="1" ht="16" customHeight="1" x14ac:dyDescent="0.2"/>
    <row r="8504" customFormat="1" ht="16" customHeight="1" x14ac:dyDescent="0.2"/>
    <row r="8505" customFormat="1" ht="16" customHeight="1" x14ac:dyDescent="0.2"/>
    <row r="8506" customFormat="1" ht="16" customHeight="1" x14ac:dyDescent="0.2"/>
    <row r="8507" customFormat="1" ht="16" customHeight="1" x14ac:dyDescent="0.2"/>
    <row r="8508" customFormat="1" ht="16" customHeight="1" x14ac:dyDescent="0.2"/>
    <row r="8509" customFormat="1" ht="16" customHeight="1" x14ac:dyDescent="0.2"/>
    <row r="8510" customFormat="1" ht="16" customHeight="1" x14ac:dyDescent="0.2"/>
    <row r="8511" customFormat="1" ht="16" customHeight="1" x14ac:dyDescent="0.2"/>
    <row r="8512" customFormat="1" ht="16" customHeight="1" x14ac:dyDescent="0.2"/>
    <row r="8513" customFormat="1" ht="16" customHeight="1" x14ac:dyDescent="0.2"/>
    <row r="8514" customFormat="1" ht="16" customHeight="1" x14ac:dyDescent="0.2"/>
    <row r="8515" customFormat="1" ht="16" customHeight="1" x14ac:dyDescent="0.2"/>
    <row r="8516" customFormat="1" ht="16" customHeight="1" x14ac:dyDescent="0.2"/>
    <row r="8517" customFormat="1" ht="16" customHeight="1" x14ac:dyDescent="0.2"/>
    <row r="8518" customFormat="1" ht="16" customHeight="1" x14ac:dyDescent="0.2"/>
    <row r="8519" customFormat="1" ht="16" customHeight="1" x14ac:dyDescent="0.2"/>
    <row r="8520" customFormat="1" ht="16" customHeight="1" x14ac:dyDescent="0.2"/>
    <row r="8521" customFormat="1" ht="16" customHeight="1" x14ac:dyDescent="0.2"/>
    <row r="8522" customFormat="1" ht="16" customHeight="1" x14ac:dyDescent="0.2"/>
    <row r="8523" customFormat="1" ht="16" customHeight="1" x14ac:dyDescent="0.2"/>
    <row r="8524" customFormat="1" ht="16" customHeight="1" x14ac:dyDescent="0.2"/>
    <row r="8525" customFormat="1" ht="16" customHeight="1" x14ac:dyDescent="0.2"/>
    <row r="8526" customFormat="1" ht="16" customHeight="1" x14ac:dyDescent="0.2"/>
    <row r="8527" customFormat="1" ht="16" customHeight="1" x14ac:dyDescent="0.2"/>
    <row r="8528" customFormat="1" ht="16" customHeight="1" x14ac:dyDescent="0.2"/>
    <row r="8529" customFormat="1" ht="16" customHeight="1" x14ac:dyDescent="0.2"/>
    <row r="8530" customFormat="1" ht="16" customHeight="1" x14ac:dyDescent="0.2"/>
    <row r="8531" customFormat="1" ht="16" customHeight="1" x14ac:dyDescent="0.2"/>
    <row r="8532" customFormat="1" ht="16" customHeight="1" x14ac:dyDescent="0.2"/>
    <row r="8533" customFormat="1" ht="16" customHeight="1" x14ac:dyDescent="0.2"/>
    <row r="8534" customFormat="1" ht="16" customHeight="1" x14ac:dyDescent="0.2"/>
    <row r="8535" customFormat="1" ht="16" customHeight="1" x14ac:dyDescent="0.2"/>
    <row r="8536" customFormat="1" ht="16" customHeight="1" x14ac:dyDescent="0.2"/>
    <row r="8537" customFormat="1" ht="16" customHeight="1" x14ac:dyDescent="0.2"/>
    <row r="8538" customFormat="1" ht="16" customHeight="1" x14ac:dyDescent="0.2"/>
    <row r="8539" customFormat="1" ht="16" customHeight="1" x14ac:dyDescent="0.2"/>
    <row r="8540" customFormat="1" ht="16" customHeight="1" x14ac:dyDescent="0.2"/>
    <row r="8541" customFormat="1" ht="16" customHeight="1" x14ac:dyDescent="0.2"/>
    <row r="8542" customFormat="1" ht="16" customHeight="1" x14ac:dyDescent="0.2"/>
    <row r="8543" customFormat="1" ht="16" customHeight="1" x14ac:dyDescent="0.2"/>
    <row r="8544" customFormat="1" ht="16" customHeight="1" x14ac:dyDescent="0.2"/>
    <row r="8545" customFormat="1" ht="16" customHeight="1" x14ac:dyDescent="0.2"/>
    <row r="8546" customFormat="1" ht="16" customHeight="1" x14ac:dyDescent="0.2"/>
    <row r="8547" customFormat="1" ht="16" customHeight="1" x14ac:dyDescent="0.2"/>
    <row r="8548" customFormat="1" ht="16" customHeight="1" x14ac:dyDescent="0.2"/>
    <row r="8549" customFormat="1" ht="16" customHeight="1" x14ac:dyDescent="0.2"/>
    <row r="8550" customFormat="1" ht="16" customHeight="1" x14ac:dyDescent="0.2"/>
    <row r="8551" customFormat="1" ht="16" customHeight="1" x14ac:dyDescent="0.2"/>
    <row r="8552" customFormat="1" ht="16" customHeight="1" x14ac:dyDescent="0.2"/>
    <row r="8553" customFormat="1" ht="16" customHeight="1" x14ac:dyDescent="0.2"/>
    <row r="8554" customFormat="1" ht="16" customHeight="1" x14ac:dyDescent="0.2"/>
    <row r="8555" customFormat="1" ht="16" customHeight="1" x14ac:dyDescent="0.2"/>
    <row r="8556" customFormat="1" ht="16" customHeight="1" x14ac:dyDescent="0.2"/>
    <row r="8557" customFormat="1" ht="16" customHeight="1" x14ac:dyDescent="0.2"/>
    <row r="8558" customFormat="1" ht="16" customHeight="1" x14ac:dyDescent="0.2"/>
    <row r="8559" customFormat="1" ht="16" customHeight="1" x14ac:dyDescent="0.2"/>
    <row r="8560" customFormat="1" ht="16" customHeight="1" x14ac:dyDescent="0.2"/>
    <row r="8561" customFormat="1" ht="16" customHeight="1" x14ac:dyDescent="0.2"/>
    <row r="8562" customFormat="1" ht="16" customHeight="1" x14ac:dyDescent="0.2"/>
    <row r="8563" customFormat="1" ht="16" customHeight="1" x14ac:dyDescent="0.2"/>
    <row r="8564" customFormat="1" ht="16" customHeight="1" x14ac:dyDescent="0.2"/>
    <row r="8565" customFormat="1" ht="16" customHeight="1" x14ac:dyDescent="0.2"/>
    <row r="8566" customFormat="1" ht="16" customHeight="1" x14ac:dyDescent="0.2"/>
    <row r="8567" customFormat="1" ht="16" customHeight="1" x14ac:dyDescent="0.2"/>
    <row r="8568" customFormat="1" ht="16" customHeight="1" x14ac:dyDescent="0.2"/>
    <row r="8569" customFormat="1" ht="16" customHeight="1" x14ac:dyDescent="0.2"/>
    <row r="8570" customFormat="1" ht="16" customHeight="1" x14ac:dyDescent="0.2"/>
    <row r="8571" customFormat="1" ht="16" customHeight="1" x14ac:dyDescent="0.2"/>
    <row r="8572" customFormat="1" ht="16" customHeight="1" x14ac:dyDescent="0.2"/>
    <row r="8573" customFormat="1" ht="16" customHeight="1" x14ac:dyDescent="0.2"/>
    <row r="8574" customFormat="1" ht="16" customHeight="1" x14ac:dyDescent="0.2"/>
    <row r="8575" customFormat="1" ht="16" customHeight="1" x14ac:dyDescent="0.2"/>
    <row r="8576" customFormat="1" ht="16" customHeight="1" x14ac:dyDescent="0.2"/>
    <row r="8577" customFormat="1" ht="16" customHeight="1" x14ac:dyDescent="0.2"/>
    <row r="8578" customFormat="1" ht="16" customHeight="1" x14ac:dyDescent="0.2"/>
    <row r="8579" customFormat="1" ht="16" customHeight="1" x14ac:dyDescent="0.2"/>
    <row r="8580" customFormat="1" ht="16" customHeight="1" x14ac:dyDescent="0.2"/>
    <row r="8581" customFormat="1" ht="16" customHeight="1" x14ac:dyDescent="0.2"/>
    <row r="8582" customFormat="1" ht="16" customHeight="1" x14ac:dyDescent="0.2"/>
    <row r="8583" customFormat="1" ht="16" customHeight="1" x14ac:dyDescent="0.2"/>
    <row r="8584" customFormat="1" ht="16" customHeight="1" x14ac:dyDescent="0.2"/>
    <row r="8585" customFormat="1" ht="16" customHeight="1" x14ac:dyDescent="0.2"/>
    <row r="8586" customFormat="1" ht="16" customHeight="1" x14ac:dyDescent="0.2"/>
    <row r="8587" customFormat="1" ht="16" customHeight="1" x14ac:dyDescent="0.2"/>
    <row r="8588" customFormat="1" ht="16" customHeight="1" x14ac:dyDescent="0.2"/>
    <row r="8589" customFormat="1" ht="16" customHeight="1" x14ac:dyDescent="0.2"/>
    <row r="8590" customFormat="1" ht="16" customHeight="1" x14ac:dyDescent="0.2"/>
    <row r="8591" customFormat="1" ht="16" customHeight="1" x14ac:dyDescent="0.2"/>
    <row r="8592" customFormat="1" ht="16" customHeight="1" x14ac:dyDescent="0.2"/>
    <row r="8593" customFormat="1" ht="16" customHeight="1" x14ac:dyDescent="0.2"/>
    <row r="8594" customFormat="1" ht="16" customHeight="1" x14ac:dyDescent="0.2"/>
    <row r="8595" customFormat="1" ht="16" customHeight="1" x14ac:dyDescent="0.2"/>
    <row r="8596" customFormat="1" ht="16" customHeight="1" x14ac:dyDescent="0.2"/>
    <row r="8597" customFormat="1" ht="16" customHeight="1" x14ac:dyDescent="0.2"/>
    <row r="8598" customFormat="1" ht="16" customHeight="1" x14ac:dyDescent="0.2"/>
    <row r="8599" customFormat="1" ht="16" customHeight="1" x14ac:dyDescent="0.2"/>
    <row r="8600" customFormat="1" ht="16" customHeight="1" x14ac:dyDescent="0.2"/>
    <row r="8601" customFormat="1" ht="16" customHeight="1" x14ac:dyDescent="0.2"/>
    <row r="8602" customFormat="1" ht="16" customHeight="1" x14ac:dyDescent="0.2"/>
    <row r="8603" customFormat="1" ht="16" customHeight="1" x14ac:dyDescent="0.2"/>
    <row r="8604" customFormat="1" ht="16" customHeight="1" x14ac:dyDescent="0.2"/>
    <row r="8605" customFormat="1" ht="16" customHeight="1" x14ac:dyDescent="0.2"/>
    <row r="8606" customFormat="1" ht="16" customHeight="1" x14ac:dyDescent="0.2"/>
    <row r="8607" customFormat="1" ht="16" customHeight="1" x14ac:dyDescent="0.2"/>
    <row r="8608" customFormat="1" ht="16" customHeight="1" x14ac:dyDescent="0.2"/>
    <row r="8609" customFormat="1" ht="16" customHeight="1" x14ac:dyDescent="0.2"/>
    <row r="8610" customFormat="1" ht="16" customHeight="1" x14ac:dyDescent="0.2"/>
    <row r="8611" customFormat="1" ht="16" customHeight="1" x14ac:dyDescent="0.2"/>
    <row r="8612" customFormat="1" ht="16" customHeight="1" x14ac:dyDescent="0.2"/>
    <row r="8613" customFormat="1" ht="16" customHeight="1" x14ac:dyDescent="0.2"/>
    <row r="8614" customFormat="1" ht="16" customHeight="1" x14ac:dyDescent="0.2"/>
    <row r="8615" customFormat="1" ht="16" customHeight="1" x14ac:dyDescent="0.2"/>
    <row r="8616" customFormat="1" ht="16" customHeight="1" x14ac:dyDescent="0.2"/>
    <row r="8617" customFormat="1" ht="16" customHeight="1" x14ac:dyDescent="0.2"/>
    <row r="8618" customFormat="1" ht="16" customHeight="1" x14ac:dyDescent="0.2"/>
    <row r="8619" customFormat="1" ht="16" customHeight="1" x14ac:dyDescent="0.2"/>
    <row r="8620" customFormat="1" ht="16" customHeight="1" x14ac:dyDescent="0.2"/>
    <row r="8621" customFormat="1" ht="16" customHeight="1" x14ac:dyDescent="0.2"/>
    <row r="8622" customFormat="1" ht="16" customHeight="1" x14ac:dyDescent="0.2"/>
    <row r="8623" customFormat="1" ht="16" customHeight="1" x14ac:dyDescent="0.2"/>
    <row r="8624" customFormat="1" ht="16" customHeight="1" x14ac:dyDescent="0.2"/>
    <row r="8625" customFormat="1" ht="16" customHeight="1" x14ac:dyDescent="0.2"/>
    <row r="8626" customFormat="1" ht="16" customHeight="1" x14ac:dyDescent="0.2"/>
    <row r="8627" customFormat="1" ht="16" customHeight="1" x14ac:dyDescent="0.2"/>
    <row r="8628" customFormat="1" ht="16" customHeight="1" x14ac:dyDescent="0.2"/>
    <row r="8629" customFormat="1" ht="16" customHeight="1" x14ac:dyDescent="0.2"/>
    <row r="8630" customFormat="1" ht="16" customHeight="1" x14ac:dyDescent="0.2"/>
    <row r="8631" customFormat="1" ht="16" customHeight="1" x14ac:dyDescent="0.2"/>
    <row r="8632" customFormat="1" ht="16" customHeight="1" x14ac:dyDescent="0.2"/>
    <row r="8633" customFormat="1" ht="16" customHeight="1" x14ac:dyDescent="0.2"/>
    <row r="8634" customFormat="1" ht="16" customHeight="1" x14ac:dyDescent="0.2"/>
    <row r="8635" customFormat="1" ht="16" customHeight="1" x14ac:dyDescent="0.2"/>
    <row r="8636" customFormat="1" ht="16" customHeight="1" x14ac:dyDescent="0.2"/>
    <row r="8637" customFormat="1" ht="16" customHeight="1" x14ac:dyDescent="0.2"/>
    <row r="8638" customFormat="1" ht="16" customHeight="1" x14ac:dyDescent="0.2"/>
    <row r="8639" customFormat="1" ht="16" customHeight="1" x14ac:dyDescent="0.2"/>
    <row r="8640" customFormat="1" ht="16" customHeight="1" x14ac:dyDescent="0.2"/>
    <row r="8641" customFormat="1" ht="16" customHeight="1" x14ac:dyDescent="0.2"/>
    <row r="8642" customFormat="1" ht="16" customHeight="1" x14ac:dyDescent="0.2"/>
    <row r="8643" customFormat="1" ht="16" customHeight="1" x14ac:dyDescent="0.2"/>
    <row r="8644" customFormat="1" ht="16" customHeight="1" x14ac:dyDescent="0.2"/>
    <row r="8645" customFormat="1" ht="16" customHeight="1" x14ac:dyDescent="0.2"/>
    <row r="8646" customFormat="1" ht="16" customHeight="1" x14ac:dyDescent="0.2"/>
    <row r="8647" customFormat="1" ht="16" customHeight="1" x14ac:dyDescent="0.2"/>
    <row r="8648" customFormat="1" ht="16" customHeight="1" x14ac:dyDescent="0.2"/>
    <row r="8649" customFormat="1" ht="16" customHeight="1" x14ac:dyDescent="0.2"/>
    <row r="8650" customFormat="1" ht="16" customHeight="1" x14ac:dyDescent="0.2"/>
    <row r="8651" customFormat="1" ht="16" customHeight="1" x14ac:dyDescent="0.2"/>
    <row r="8652" customFormat="1" ht="16" customHeight="1" x14ac:dyDescent="0.2"/>
    <row r="8653" customFormat="1" ht="16" customHeight="1" x14ac:dyDescent="0.2"/>
    <row r="8654" customFormat="1" ht="16" customHeight="1" x14ac:dyDescent="0.2"/>
    <row r="8655" customFormat="1" ht="16" customHeight="1" x14ac:dyDescent="0.2"/>
    <row r="8656" customFormat="1" ht="16" customHeight="1" x14ac:dyDescent="0.2"/>
    <row r="8657" customFormat="1" ht="16" customHeight="1" x14ac:dyDescent="0.2"/>
    <row r="8658" customFormat="1" ht="16" customHeight="1" x14ac:dyDescent="0.2"/>
    <row r="8659" customFormat="1" ht="16" customHeight="1" x14ac:dyDescent="0.2"/>
    <row r="8660" customFormat="1" ht="16" customHeight="1" x14ac:dyDescent="0.2"/>
    <row r="8661" customFormat="1" ht="16" customHeight="1" x14ac:dyDescent="0.2"/>
    <row r="8662" customFormat="1" ht="16" customHeight="1" x14ac:dyDescent="0.2"/>
    <row r="8663" customFormat="1" ht="16" customHeight="1" x14ac:dyDescent="0.2"/>
    <row r="8664" customFormat="1" ht="16" customHeight="1" x14ac:dyDescent="0.2"/>
    <row r="8665" customFormat="1" ht="16" customHeight="1" x14ac:dyDescent="0.2"/>
    <row r="8666" customFormat="1" ht="16" customHeight="1" x14ac:dyDescent="0.2"/>
    <row r="8667" customFormat="1" ht="16" customHeight="1" x14ac:dyDescent="0.2"/>
    <row r="8668" customFormat="1" ht="16" customHeight="1" x14ac:dyDescent="0.2"/>
    <row r="8669" customFormat="1" ht="16" customHeight="1" x14ac:dyDescent="0.2"/>
    <row r="8670" customFormat="1" ht="16" customHeight="1" x14ac:dyDescent="0.2"/>
    <row r="8671" customFormat="1" ht="16" customHeight="1" x14ac:dyDescent="0.2"/>
    <row r="8672" customFormat="1" ht="16" customHeight="1" x14ac:dyDescent="0.2"/>
    <row r="8673" customFormat="1" ht="16" customHeight="1" x14ac:dyDescent="0.2"/>
    <row r="8674" customFormat="1" ht="16" customHeight="1" x14ac:dyDescent="0.2"/>
    <row r="8675" customFormat="1" ht="16" customHeight="1" x14ac:dyDescent="0.2"/>
    <row r="8676" customFormat="1" ht="16" customHeight="1" x14ac:dyDescent="0.2"/>
    <row r="8677" customFormat="1" ht="16" customHeight="1" x14ac:dyDescent="0.2"/>
    <row r="8678" customFormat="1" ht="16" customHeight="1" x14ac:dyDescent="0.2"/>
    <row r="8679" customFormat="1" ht="16" customHeight="1" x14ac:dyDescent="0.2"/>
    <row r="8680" customFormat="1" ht="16" customHeight="1" x14ac:dyDescent="0.2"/>
    <row r="8681" customFormat="1" ht="16" customHeight="1" x14ac:dyDescent="0.2"/>
    <row r="8682" customFormat="1" ht="16" customHeight="1" x14ac:dyDescent="0.2"/>
    <row r="8683" customFormat="1" ht="16" customHeight="1" x14ac:dyDescent="0.2"/>
    <row r="8684" customFormat="1" ht="16" customHeight="1" x14ac:dyDescent="0.2"/>
    <row r="8685" customFormat="1" ht="16" customHeight="1" x14ac:dyDescent="0.2"/>
    <row r="8686" customFormat="1" ht="16" customHeight="1" x14ac:dyDescent="0.2"/>
    <row r="8687" customFormat="1" ht="16" customHeight="1" x14ac:dyDescent="0.2"/>
    <row r="8688" customFormat="1" ht="16" customHeight="1" x14ac:dyDescent="0.2"/>
    <row r="8689" customFormat="1" ht="16" customHeight="1" x14ac:dyDescent="0.2"/>
    <row r="8690" customFormat="1" ht="16" customHeight="1" x14ac:dyDescent="0.2"/>
    <row r="8691" customFormat="1" ht="16" customHeight="1" x14ac:dyDescent="0.2"/>
    <row r="8692" customFormat="1" ht="16" customHeight="1" x14ac:dyDescent="0.2"/>
    <row r="8693" customFormat="1" ht="16" customHeight="1" x14ac:dyDescent="0.2"/>
    <row r="8694" customFormat="1" ht="16" customHeight="1" x14ac:dyDescent="0.2"/>
    <row r="8695" customFormat="1" ht="16" customHeight="1" x14ac:dyDescent="0.2"/>
    <row r="8696" customFormat="1" ht="16" customHeight="1" x14ac:dyDescent="0.2"/>
    <row r="8697" customFormat="1" ht="16" customHeight="1" x14ac:dyDescent="0.2"/>
    <row r="8698" customFormat="1" ht="16" customHeight="1" x14ac:dyDescent="0.2"/>
    <row r="8699" customFormat="1" ht="16" customHeight="1" x14ac:dyDescent="0.2"/>
    <row r="8700" customFormat="1" ht="16" customHeight="1" x14ac:dyDescent="0.2"/>
    <row r="8701" customFormat="1" ht="16" customHeight="1" x14ac:dyDescent="0.2"/>
    <row r="8702" customFormat="1" ht="16" customHeight="1" x14ac:dyDescent="0.2"/>
    <row r="8703" customFormat="1" ht="16" customHeight="1" x14ac:dyDescent="0.2"/>
    <row r="8704" customFormat="1" ht="16" customHeight="1" x14ac:dyDescent="0.2"/>
    <row r="8705" customFormat="1" ht="16" customHeight="1" x14ac:dyDescent="0.2"/>
    <row r="8706" customFormat="1" ht="16" customHeight="1" x14ac:dyDescent="0.2"/>
    <row r="8707" customFormat="1" ht="16" customHeight="1" x14ac:dyDescent="0.2"/>
    <row r="8708" customFormat="1" ht="16" customHeight="1" x14ac:dyDescent="0.2"/>
    <row r="8709" customFormat="1" ht="16" customHeight="1" x14ac:dyDescent="0.2"/>
    <row r="8710" customFormat="1" ht="16" customHeight="1" x14ac:dyDescent="0.2"/>
    <row r="8711" customFormat="1" ht="16" customHeight="1" x14ac:dyDescent="0.2"/>
    <row r="8712" customFormat="1" ht="16" customHeight="1" x14ac:dyDescent="0.2"/>
    <row r="8713" customFormat="1" ht="16" customHeight="1" x14ac:dyDescent="0.2"/>
    <row r="8714" customFormat="1" ht="16" customHeight="1" x14ac:dyDescent="0.2"/>
    <row r="8715" customFormat="1" ht="16" customHeight="1" x14ac:dyDescent="0.2"/>
    <row r="8716" customFormat="1" ht="16" customHeight="1" x14ac:dyDescent="0.2"/>
    <row r="8717" customFormat="1" ht="16" customHeight="1" x14ac:dyDescent="0.2"/>
    <row r="8718" customFormat="1" ht="16" customHeight="1" x14ac:dyDescent="0.2"/>
    <row r="8719" customFormat="1" ht="16" customHeight="1" x14ac:dyDescent="0.2"/>
    <row r="8720" customFormat="1" ht="16" customHeight="1" x14ac:dyDescent="0.2"/>
    <row r="8721" customFormat="1" ht="16" customHeight="1" x14ac:dyDescent="0.2"/>
    <row r="8722" customFormat="1" ht="16" customHeight="1" x14ac:dyDescent="0.2"/>
    <row r="8723" customFormat="1" ht="16" customHeight="1" x14ac:dyDescent="0.2"/>
    <row r="8724" customFormat="1" ht="16" customHeight="1" x14ac:dyDescent="0.2"/>
    <row r="8725" customFormat="1" ht="16" customHeight="1" x14ac:dyDescent="0.2"/>
    <row r="8726" customFormat="1" ht="16" customHeight="1" x14ac:dyDescent="0.2"/>
    <row r="8727" customFormat="1" ht="16" customHeight="1" x14ac:dyDescent="0.2"/>
    <row r="8728" customFormat="1" ht="16" customHeight="1" x14ac:dyDescent="0.2"/>
    <row r="8729" customFormat="1" ht="16" customHeight="1" x14ac:dyDescent="0.2"/>
    <row r="8730" customFormat="1" ht="16" customHeight="1" x14ac:dyDescent="0.2"/>
    <row r="8731" customFormat="1" ht="16" customHeight="1" x14ac:dyDescent="0.2"/>
    <row r="8732" customFormat="1" ht="16" customHeight="1" x14ac:dyDescent="0.2"/>
    <row r="8733" customFormat="1" ht="16" customHeight="1" x14ac:dyDescent="0.2"/>
    <row r="8734" customFormat="1" ht="16" customHeight="1" x14ac:dyDescent="0.2"/>
    <row r="8735" customFormat="1" ht="16" customHeight="1" x14ac:dyDescent="0.2"/>
    <row r="8736" customFormat="1" ht="16" customHeight="1" x14ac:dyDescent="0.2"/>
    <row r="8737" customFormat="1" ht="16" customHeight="1" x14ac:dyDescent="0.2"/>
    <row r="8738" customFormat="1" ht="16" customHeight="1" x14ac:dyDescent="0.2"/>
    <row r="8739" customFormat="1" ht="16" customHeight="1" x14ac:dyDescent="0.2"/>
    <row r="8740" customFormat="1" ht="16" customHeight="1" x14ac:dyDescent="0.2"/>
    <row r="8741" customFormat="1" ht="16" customHeight="1" x14ac:dyDescent="0.2"/>
    <row r="8742" customFormat="1" ht="16" customHeight="1" x14ac:dyDescent="0.2"/>
    <row r="8743" customFormat="1" ht="16" customHeight="1" x14ac:dyDescent="0.2"/>
    <row r="8744" customFormat="1" ht="16" customHeight="1" x14ac:dyDescent="0.2"/>
    <row r="8745" customFormat="1" ht="16" customHeight="1" x14ac:dyDescent="0.2"/>
    <row r="8746" customFormat="1" ht="16" customHeight="1" x14ac:dyDescent="0.2"/>
    <row r="8747" customFormat="1" ht="16" customHeight="1" x14ac:dyDescent="0.2"/>
    <row r="8748" customFormat="1" ht="16" customHeight="1" x14ac:dyDescent="0.2"/>
    <row r="8749" customFormat="1" ht="16" customHeight="1" x14ac:dyDescent="0.2"/>
    <row r="8750" customFormat="1" ht="16" customHeight="1" x14ac:dyDescent="0.2"/>
    <row r="8751" customFormat="1" ht="16" customHeight="1" x14ac:dyDescent="0.2"/>
    <row r="8752" customFormat="1" ht="16" customHeight="1" x14ac:dyDescent="0.2"/>
    <row r="8753" customFormat="1" ht="16" customHeight="1" x14ac:dyDescent="0.2"/>
    <row r="8754" customFormat="1" ht="16" customHeight="1" x14ac:dyDescent="0.2"/>
    <row r="8755" customFormat="1" ht="16" customHeight="1" x14ac:dyDescent="0.2"/>
    <row r="8756" customFormat="1" ht="16" customHeight="1" x14ac:dyDescent="0.2"/>
    <row r="8757" customFormat="1" ht="16" customHeight="1" x14ac:dyDescent="0.2"/>
    <row r="8758" customFormat="1" ht="16" customHeight="1" x14ac:dyDescent="0.2"/>
    <row r="8759" customFormat="1" ht="16" customHeight="1" x14ac:dyDescent="0.2"/>
    <row r="8760" customFormat="1" ht="16" customHeight="1" x14ac:dyDescent="0.2"/>
    <row r="8761" customFormat="1" ht="16" customHeight="1" x14ac:dyDescent="0.2"/>
    <row r="8762" customFormat="1" ht="16" customHeight="1" x14ac:dyDescent="0.2"/>
    <row r="8763" customFormat="1" ht="16" customHeight="1" x14ac:dyDescent="0.2"/>
    <row r="8764" customFormat="1" ht="16" customHeight="1" x14ac:dyDescent="0.2"/>
    <row r="8765" customFormat="1" ht="16" customHeight="1" x14ac:dyDescent="0.2"/>
    <row r="8766" customFormat="1" ht="16" customHeight="1" x14ac:dyDescent="0.2"/>
    <row r="8767" customFormat="1" ht="16" customHeight="1" x14ac:dyDescent="0.2"/>
    <row r="8768" customFormat="1" ht="16" customHeight="1" x14ac:dyDescent="0.2"/>
    <row r="8769" customFormat="1" ht="16" customHeight="1" x14ac:dyDescent="0.2"/>
    <row r="8770" customFormat="1" ht="16" customHeight="1" x14ac:dyDescent="0.2"/>
    <row r="8771" customFormat="1" ht="16" customHeight="1" x14ac:dyDescent="0.2"/>
    <row r="8772" customFormat="1" ht="16" customHeight="1" x14ac:dyDescent="0.2"/>
    <row r="8773" customFormat="1" ht="16" customHeight="1" x14ac:dyDescent="0.2"/>
    <row r="8774" customFormat="1" ht="16" customHeight="1" x14ac:dyDescent="0.2"/>
    <row r="8775" customFormat="1" ht="16" customHeight="1" x14ac:dyDescent="0.2"/>
    <row r="8776" customFormat="1" ht="16" customHeight="1" x14ac:dyDescent="0.2"/>
    <row r="8777" customFormat="1" ht="16" customHeight="1" x14ac:dyDescent="0.2"/>
    <row r="8778" customFormat="1" ht="16" customHeight="1" x14ac:dyDescent="0.2"/>
    <row r="8779" customFormat="1" ht="16" customHeight="1" x14ac:dyDescent="0.2"/>
    <row r="8780" customFormat="1" ht="16" customHeight="1" x14ac:dyDescent="0.2"/>
    <row r="8781" customFormat="1" ht="16" customHeight="1" x14ac:dyDescent="0.2"/>
    <row r="8782" customFormat="1" ht="16" customHeight="1" x14ac:dyDescent="0.2"/>
    <row r="8783" customFormat="1" ht="16" customHeight="1" x14ac:dyDescent="0.2"/>
    <row r="8784" customFormat="1" ht="16" customHeight="1" x14ac:dyDescent="0.2"/>
    <row r="8785" customFormat="1" ht="16" customHeight="1" x14ac:dyDescent="0.2"/>
    <row r="8786" customFormat="1" ht="16" customHeight="1" x14ac:dyDescent="0.2"/>
    <row r="8787" customFormat="1" ht="16" customHeight="1" x14ac:dyDescent="0.2"/>
    <row r="8788" customFormat="1" ht="16" customHeight="1" x14ac:dyDescent="0.2"/>
    <row r="8789" customFormat="1" ht="16" customHeight="1" x14ac:dyDescent="0.2"/>
    <row r="8790" customFormat="1" ht="16" customHeight="1" x14ac:dyDescent="0.2"/>
    <row r="8791" customFormat="1" ht="16" customHeight="1" x14ac:dyDescent="0.2"/>
    <row r="8792" customFormat="1" ht="16" customHeight="1" x14ac:dyDescent="0.2"/>
    <row r="8793" customFormat="1" ht="16" customHeight="1" x14ac:dyDescent="0.2"/>
    <row r="8794" customFormat="1" ht="16" customHeight="1" x14ac:dyDescent="0.2"/>
    <row r="8795" customFormat="1" ht="16" customHeight="1" x14ac:dyDescent="0.2"/>
    <row r="8796" customFormat="1" ht="16" customHeight="1" x14ac:dyDescent="0.2"/>
    <row r="8797" customFormat="1" ht="16" customHeight="1" x14ac:dyDescent="0.2"/>
    <row r="8798" customFormat="1" ht="16" customHeight="1" x14ac:dyDescent="0.2"/>
    <row r="8799" customFormat="1" ht="16" customHeight="1" x14ac:dyDescent="0.2"/>
    <row r="8800" customFormat="1" ht="16" customHeight="1" x14ac:dyDescent="0.2"/>
    <row r="8801" customFormat="1" ht="16" customHeight="1" x14ac:dyDescent="0.2"/>
    <row r="8802" customFormat="1" ht="16" customHeight="1" x14ac:dyDescent="0.2"/>
    <row r="8803" customFormat="1" ht="16" customHeight="1" x14ac:dyDescent="0.2"/>
    <row r="8804" customFormat="1" ht="16" customHeight="1" x14ac:dyDescent="0.2"/>
    <row r="8805" customFormat="1" ht="16" customHeight="1" x14ac:dyDescent="0.2"/>
    <row r="8806" customFormat="1" ht="16" customHeight="1" x14ac:dyDescent="0.2"/>
    <row r="8807" customFormat="1" ht="16" customHeight="1" x14ac:dyDescent="0.2"/>
    <row r="8808" customFormat="1" ht="16" customHeight="1" x14ac:dyDescent="0.2"/>
    <row r="8809" customFormat="1" ht="16" customHeight="1" x14ac:dyDescent="0.2"/>
    <row r="8810" customFormat="1" ht="16" customHeight="1" x14ac:dyDescent="0.2"/>
    <row r="8811" customFormat="1" ht="16" customHeight="1" x14ac:dyDescent="0.2"/>
    <row r="8812" customFormat="1" ht="16" customHeight="1" x14ac:dyDescent="0.2"/>
    <row r="8813" customFormat="1" ht="16" customHeight="1" x14ac:dyDescent="0.2"/>
    <row r="8814" customFormat="1" ht="16" customHeight="1" x14ac:dyDescent="0.2"/>
    <row r="8815" customFormat="1" ht="16" customHeight="1" x14ac:dyDescent="0.2"/>
    <row r="8816" customFormat="1" ht="16" customHeight="1" x14ac:dyDescent="0.2"/>
    <row r="8817" customFormat="1" ht="16" customHeight="1" x14ac:dyDescent="0.2"/>
    <row r="8818" customFormat="1" ht="16" customHeight="1" x14ac:dyDescent="0.2"/>
    <row r="8819" customFormat="1" ht="16" customHeight="1" x14ac:dyDescent="0.2"/>
    <row r="8820" customFormat="1" ht="16" customHeight="1" x14ac:dyDescent="0.2"/>
    <row r="8821" customFormat="1" ht="16" customHeight="1" x14ac:dyDescent="0.2"/>
    <row r="8822" customFormat="1" ht="16" customHeight="1" x14ac:dyDescent="0.2"/>
    <row r="8823" customFormat="1" ht="16" customHeight="1" x14ac:dyDescent="0.2"/>
    <row r="8824" customFormat="1" ht="16" customHeight="1" x14ac:dyDescent="0.2"/>
    <row r="8825" customFormat="1" ht="16" customHeight="1" x14ac:dyDescent="0.2"/>
    <row r="8826" customFormat="1" ht="16" customHeight="1" x14ac:dyDescent="0.2"/>
    <row r="8827" customFormat="1" ht="16" customHeight="1" x14ac:dyDescent="0.2"/>
    <row r="8828" customFormat="1" ht="16" customHeight="1" x14ac:dyDescent="0.2"/>
    <row r="8829" customFormat="1" ht="16" customHeight="1" x14ac:dyDescent="0.2"/>
    <row r="8830" customFormat="1" ht="16" customHeight="1" x14ac:dyDescent="0.2"/>
    <row r="8831" customFormat="1" ht="16" customHeight="1" x14ac:dyDescent="0.2"/>
    <row r="8832" customFormat="1" ht="16" customHeight="1" x14ac:dyDescent="0.2"/>
    <row r="8833" customFormat="1" ht="16" customHeight="1" x14ac:dyDescent="0.2"/>
    <row r="8834" customFormat="1" ht="16" customHeight="1" x14ac:dyDescent="0.2"/>
    <row r="8835" customFormat="1" ht="16" customHeight="1" x14ac:dyDescent="0.2"/>
    <row r="8836" customFormat="1" ht="16" customHeight="1" x14ac:dyDescent="0.2"/>
    <row r="8837" customFormat="1" ht="16" customHeight="1" x14ac:dyDescent="0.2"/>
    <row r="8838" customFormat="1" ht="16" customHeight="1" x14ac:dyDescent="0.2"/>
    <row r="8839" customFormat="1" ht="16" customHeight="1" x14ac:dyDescent="0.2"/>
    <row r="8840" customFormat="1" ht="16" customHeight="1" x14ac:dyDescent="0.2"/>
    <row r="8841" customFormat="1" ht="16" customHeight="1" x14ac:dyDescent="0.2"/>
    <row r="8842" customFormat="1" ht="16" customHeight="1" x14ac:dyDescent="0.2"/>
    <row r="8843" customFormat="1" ht="16" customHeight="1" x14ac:dyDescent="0.2"/>
    <row r="8844" customFormat="1" ht="16" customHeight="1" x14ac:dyDescent="0.2"/>
    <row r="8845" customFormat="1" ht="16" customHeight="1" x14ac:dyDescent="0.2"/>
    <row r="8846" customFormat="1" ht="16" customHeight="1" x14ac:dyDescent="0.2"/>
    <row r="8847" customFormat="1" ht="16" customHeight="1" x14ac:dyDescent="0.2"/>
    <row r="8848" customFormat="1" ht="16" customHeight="1" x14ac:dyDescent="0.2"/>
    <row r="8849" customFormat="1" ht="16" customHeight="1" x14ac:dyDescent="0.2"/>
    <row r="8850" customFormat="1" ht="16" customHeight="1" x14ac:dyDescent="0.2"/>
    <row r="8851" customFormat="1" ht="16" customHeight="1" x14ac:dyDescent="0.2"/>
    <row r="8852" customFormat="1" ht="16" customHeight="1" x14ac:dyDescent="0.2"/>
    <row r="8853" customFormat="1" ht="16" customHeight="1" x14ac:dyDescent="0.2"/>
    <row r="8854" customFormat="1" ht="16" customHeight="1" x14ac:dyDescent="0.2"/>
    <row r="8855" customFormat="1" ht="16" customHeight="1" x14ac:dyDescent="0.2"/>
    <row r="8856" customFormat="1" ht="16" customHeight="1" x14ac:dyDescent="0.2"/>
    <row r="8857" customFormat="1" ht="16" customHeight="1" x14ac:dyDescent="0.2"/>
    <row r="8858" customFormat="1" ht="16" customHeight="1" x14ac:dyDescent="0.2"/>
    <row r="8859" customFormat="1" ht="16" customHeight="1" x14ac:dyDescent="0.2"/>
    <row r="8860" customFormat="1" ht="16" customHeight="1" x14ac:dyDescent="0.2"/>
    <row r="8861" customFormat="1" ht="16" customHeight="1" x14ac:dyDescent="0.2"/>
    <row r="8862" customFormat="1" ht="16" customHeight="1" x14ac:dyDescent="0.2"/>
    <row r="8863" customFormat="1" ht="16" customHeight="1" x14ac:dyDescent="0.2"/>
    <row r="8864" customFormat="1" ht="16" customHeight="1" x14ac:dyDescent="0.2"/>
    <row r="8865" customFormat="1" ht="16" customHeight="1" x14ac:dyDescent="0.2"/>
    <row r="8866" customFormat="1" ht="16" customHeight="1" x14ac:dyDescent="0.2"/>
    <row r="8867" customFormat="1" ht="16" customHeight="1" x14ac:dyDescent="0.2"/>
    <row r="8868" customFormat="1" ht="16" customHeight="1" x14ac:dyDescent="0.2"/>
    <row r="8869" customFormat="1" ht="16" customHeight="1" x14ac:dyDescent="0.2"/>
    <row r="8870" customFormat="1" ht="16" customHeight="1" x14ac:dyDescent="0.2"/>
    <row r="8871" customFormat="1" ht="16" customHeight="1" x14ac:dyDescent="0.2"/>
    <row r="8872" customFormat="1" ht="16" customHeight="1" x14ac:dyDescent="0.2"/>
    <row r="8873" customFormat="1" ht="16" customHeight="1" x14ac:dyDescent="0.2"/>
    <row r="8874" customFormat="1" ht="16" customHeight="1" x14ac:dyDescent="0.2"/>
    <row r="8875" customFormat="1" ht="16" customHeight="1" x14ac:dyDescent="0.2"/>
    <row r="8876" customFormat="1" ht="16" customHeight="1" x14ac:dyDescent="0.2"/>
    <row r="8877" customFormat="1" ht="16" customHeight="1" x14ac:dyDescent="0.2"/>
    <row r="8878" customFormat="1" ht="16" customHeight="1" x14ac:dyDescent="0.2"/>
    <row r="8879" customFormat="1" ht="16" customHeight="1" x14ac:dyDescent="0.2"/>
    <row r="8880" customFormat="1" ht="16" customHeight="1" x14ac:dyDescent="0.2"/>
    <row r="8881" customFormat="1" ht="16" customHeight="1" x14ac:dyDescent="0.2"/>
    <row r="8882" customFormat="1" ht="16" customHeight="1" x14ac:dyDescent="0.2"/>
    <row r="8883" customFormat="1" ht="16" customHeight="1" x14ac:dyDescent="0.2"/>
    <row r="8884" customFormat="1" ht="16" customHeight="1" x14ac:dyDescent="0.2"/>
    <row r="8885" customFormat="1" ht="16" customHeight="1" x14ac:dyDescent="0.2"/>
    <row r="8886" customFormat="1" ht="16" customHeight="1" x14ac:dyDescent="0.2"/>
    <row r="8887" customFormat="1" ht="16" customHeight="1" x14ac:dyDescent="0.2"/>
    <row r="8888" customFormat="1" ht="16" customHeight="1" x14ac:dyDescent="0.2"/>
    <row r="8889" customFormat="1" ht="16" customHeight="1" x14ac:dyDescent="0.2"/>
    <row r="8890" customFormat="1" ht="16" customHeight="1" x14ac:dyDescent="0.2"/>
    <row r="8891" customFormat="1" ht="16" customHeight="1" x14ac:dyDescent="0.2"/>
    <row r="8892" customFormat="1" ht="16" customHeight="1" x14ac:dyDescent="0.2"/>
    <row r="8893" customFormat="1" ht="16" customHeight="1" x14ac:dyDescent="0.2"/>
    <row r="8894" customFormat="1" ht="16" customHeight="1" x14ac:dyDescent="0.2"/>
    <row r="8895" customFormat="1" ht="16" customHeight="1" x14ac:dyDescent="0.2"/>
    <row r="8896" customFormat="1" ht="16" customHeight="1" x14ac:dyDescent="0.2"/>
    <row r="8897" customFormat="1" ht="16" customHeight="1" x14ac:dyDescent="0.2"/>
    <row r="8898" customFormat="1" ht="16" customHeight="1" x14ac:dyDescent="0.2"/>
    <row r="8899" customFormat="1" ht="16" customHeight="1" x14ac:dyDescent="0.2"/>
    <row r="8900" customFormat="1" ht="16" customHeight="1" x14ac:dyDescent="0.2"/>
    <row r="8901" customFormat="1" ht="16" customHeight="1" x14ac:dyDescent="0.2"/>
    <row r="8902" customFormat="1" ht="16" customHeight="1" x14ac:dyDescent="0.2"/>
    <row r="8903" customFormat="1" ht="16" customHeight="1" x14ac:dyDescent="0.2"/>
    <row r="8904" customFormat="1" ht="16" customHeight="1" x14ac:dyDescent="0.2"/>
    <row r="8905" customFormat="1" ht="16" customHeight="1" x14ac:dyDescent="0.2"/>
    <row r="8906" customFormat="1" ht="16" customHeight="1" x14ac:dyDescent="0.2"/>
    <row r="8907" customFormat="1" ht="16" customHeight="1" x14ac:dyDescent="0.2"/>
    <row r="8908" customFormat="1" ht="16" customHeight="1" x14ac:dyDescent="0.2"/>
    <row r="8909" customFormat="1" ht="16" customHeight="1" x14ac:dyDescent="0.2"/>
    <row r="8910" customFormat="1" ht="16" customHeight="1" x14ac:dyDescent="0.2"/>
    <row r="8911" customFormat="1" ht="16" customHeight="1" x14ac:dyDescent="0.2"/>
    <row r="8912" customFormat="1" ht="16" customHeight="1" x14ac:dyDescent="0.2"/>
    <row r="8913" customFormat="1" ht="16" customHeight="1" x14ac:dyDescent="0.2"/>
    <row r="8914" customFormat="1" ht="16" customHeight="1" x14ac:dyDescent="0.2"/>
    <row r="8915" customFormat="1" ht="16" customHeight="1" x14ac:dyDescent="0.2"/>
    <row r="8916" customFormat="1" ht="16" customHeight="1" x14ac:dyDescent="0.2"/>
    <row r="8917" customFormat="1" ht="16" customHeight="1" x14ac:dyDescent="0.2"/>
    <row r="8918" customFormat="1" ht="16" customHeight="1" x14ac:dyDescent="0.2"/>
    <row r="8919" customFormat="1" ht="16" customHeight="1" x14ac:dyDescent="0.2"/>
    <row r="8920" customFormat="1" ht="16" customHeight="1" x14ac:dyDescent="0.2"/>
    <row r="8921" customFormat="1" ht="16" customHeight="1" x14ac:dyDescent="0.2"/>
    <row r="8922" customFormat="1" ht="16" customHeight="1" x14ac:dyDescent="0.2"/>
    <row r="8923" customFormat="1" ht="16" customHeight="1" x14ac:dyDescent="0.2"/>
    <row r="8924" customFormat="1" ht="16" customHeight="1" x14ac:dyDescent="0.2"/>
    <row r="8925" customFormat="1" ht="16" customHeight="1" x14ac:dyDescent="0.2"/>
    <row r="8926" customFormat="1" ht="16" customHeight="1" x14ac:dyDescent="0.2"/>
    <row r="8927" customFormat="1" ht="16" customHeight="1" x14ac:dyDescent="0.2"/>
    <row r="8928" customFormat="1" ht="16" customHeight="1" x14ac:dyDescent="0.2"/>
    <row r="8929" customFormat="1" ht="16" customHeight="1" x14ac:dyDescent="0.2"/>
    <row r="8930" customFormat="1" ht="16" customHeight="1" x14ac:dyDescent="0.2"/>
    <row r="8931" customFormat="1" ht="16" customHeight="1" x14ac:dyDescent="0.2"/>
    <row r="8932" customFormat="1" ht="16" customHeight="1" x14ac:dyDescent="0.2"/>
    <row r="8933" customFormat="1" ht="16" customHeight="1" x14ac:dyDescent="0.2"/>
    <row r="8934" customFormat="1" ht="16" customHeight="1" x14ac:dyDescent="0.2"/>
    <row r="8935" customFormat="1" ht="16" customHeight="1" x14ac:dyDescent="0.2"/>
    <row r="8936" customFormat="1" ht="16" customHeight="1" x14ac:dyDescent="0.2"/>
    <row r="8937" customFormat="1" ht="16" customHeight="1" x14ac:dyDescent="0.2"/>
    <row r="8938" customFormat="1" ht="16" customHeight="1" x14ac:dyDescent="0.2"/>
    <row r="8939" customFormat="1" ht="16" customHeight="1" x14ac:dyDescent="0.2"/>
    <row r="8940" customFormat="1" ht="16" customHeight="1" x14ac:dyDescent="0.2"/>
    <row r="8941" customFormat="1" ht="16" customHeight="1" x14ac:dyDescent="0.2"/>
    <row r="8942" customFormat="1" ht="16" customHeight="1" x14ac:dyDescent="0.2"/>
    <row r="8943" customFormat="1" ht="16" customHeight="1" x14ac:dyDescent="0.2"/>
    <row r="8944" customFormat="1" ht="16" customHeight="1" x14ac:dyDescent="0.2"/>
    <row r="8945" customFormat="1" ht="16" customHeight="1" x14ac:dyDescent="0.2"/>
    <row r="8946" customFormat="1" ht="16" customHeight="1" x14ac:dyDescent="0.2"/>
    <row r="8947" customFormat="1" ht="16" customHeight="1" x14ac:dyDescent="0.2"/>
    <row r="8948" customFormat="1" ht="16" customHeight="1" x14ac:dyDescent="0.2"/>
    <row r="8949" customFormat="1" ht="16" customHeight="1" x14ac:dyDescent="0.2"/>
    <row r="8950" customFormat="1" ht="16" customHeight="1" x14ac:dyDescent="0.2"/>
    <row r="8951" customFormat="1" ht="16" customHeight="1" x14ac:dyDescent="0.2"/>
    <row r="8952" customFormat="1" ht="16" customHeight="1" x14ac:dyDescent="0.2"/>
    <row r="8953" customFormat="1" ht="16" customHeight="1" x14ac:dyDescent="0.2"/>
    <row r="8954" customFormat="1" ht="16" customHeight="1" x14ac:dyDescent="0.2"/>
    <row r="8955" customFormat="1" ht="16" customHeight="1" x14ac:dyDescent="0.2"/>
    <row r="8956" customFormat="1" ht="16" customHeight="1" x14ac:dyDescent="0.2"/>
    <row r="8957" customFormat="1" ht="16" customHeight="1" x14ac:dyDescent="0.2"/>
    <row r="8958" customFormat="1" ht="16" customHeight="1" x14ac:dyDescent="0.2"/>
    <row r="8959" customFormat="1" ht="16" customHeight="1" x14ac:dyDescent="0.2"/>
    <row r="8960" customFormat="1" ht="16" customHeight="1" x14ac:dyDescent="0.2"/>
    <row r="8961" customFormat="1" ht="16" customHeight="1" x14ac:dyDescent="0.2"/>
    <row r="8962" customFormat="1" ht="16" customHeight="1" x14ac:dyDescent="0.2"/>
    <row r="8963" customFormat="1" ht="16" customHeight="1" x14ac:dyDescent="0.2"/>
    <row r="8964" customFormat="1" ht="16" customHeight="1" x14ac:dyDescent="0.2"/>
    <row r="8965" customFormat="1" ht="16" customHeight="1" x14ac:dyDescent="0.2"/>
    <row r="8966" customFormat="1" ht="16" customHeight="1" x14ac:dyDescent="0.2"/>
    <row r="8967" customFormat="1" ht="16" customHeight="1" x14ac:dyDescent="0.2"/>
    <row r="8968" customFormat="1" ht="16" customHeight="1" x14ac:dyDescent="0.2"/>
    <row r="8969" customFormat="1" ht="16" customHeight="1" x14ac:dyDescent="0.2"/>
    <row r="8970" customFormat="1" ht="16" customHeight="1" x14ac:dyDescent="0.2"/>
    <row r="8971" customFormat="1" ht="16" customHeight="1" x14ac:dyDescent="0.2"/>
    <row r="8972" customFormat="1" ht="16" customHeight="1" x14ac:dyDescent="0.2"/>
    <row r="8973" customFormat="1" ht="16" customHeight="1" x14ac:dyDescent="0.2"/>
    <row r="8974" customFormat="1" ht="16" customHeight="1" x14ac:dyDescent="0.2"/>
    <row r="8975" customFormat="1" ht="16" customHeight="1" x14ac:dyDescent="0.2"/>
    <row r="8976" customFormat="1" ht="16" customHeight="1" x14ac:dyDescent="0.2"/>
    <row r="8977" customFormat="1" ht="16" customHeight="1" x14ac:dyDescent="0.2"/>
    <row r="8978" customFormat="1" ht="16" customHeight="1" x14ac:dyDescent="0.2"/>
    <row r="8979" customFormat="1" ht="16" customHeight="1" x14ac:dyDescent="0.2"/>
    <row r="8980" customFormat="1" ht="16" customHeight="1" x14ac:dyDescent="0.2"/>
    <row r="8981" customFormat="1" ht="16" customHeight="1" x14ac:dyDescent="0.2"/>
    <row r="8982" customFormat="1" ht="16" customHeight="1" x14ac:dyDescent="0.2"/>
    <row r="8983" customFormat="1" ht="16" customHeight="1" x14ac:dyDescent="0.2"/>
    <row r="8984" customFormat="1" ht="16" customHeight="1" x14ac:dyDescent="0.2"/>
    <row r="8985" customFormat="1" ht="16" customHeight="1" x14ac:dyDescent="0.2"/>
    <row r="8986" customFormat="1" ht="16" customHeight="1" x14ac:dyDescent="0.2"/>
    <row r="8987" customFormat="1" ht="16" customHeight="1" x14ac:dyDescent="0.2"/>
    <row r="8988" customFormat="1" ht="16" customHeight="1" x14ac:dyDescent="0.2"/>
    <row r="8989" customFormat="1" ht="16" customHeight="1" x14ac:dyDescent="0.2"/>
    <row r="8990" customFormat="1" ht="16" customHeight="1" x14ac:dyDescent="0.2"/>
    <row r="8991" customFormat="1" ht="16" customHeight="1" x14ac:dyDescent="0.2"/>
    <row r="8992" customFormat="1" ht="16" customHeight="1" x14ac:dyDescent="0.2"/>
    <row r="8993" customFormat="1" ht="16" customHeight="1" x14ac:dyDescent="0.2"/>
    <row r="8994" customFormat="1" ht="16" customHeight="1" x14ac:dyDescent="0.2"/>
    <row r="8995" customFormat="1" ht="16" customHeight="1" x14ac:dyDescent="0.2"/>
    <row r="8996" customFormat="1" ht="16" customHeight="1" x14ac:dyDescent="0.2"/>
    <row r="8997" customFormat="1" ht="16" customHeight="1" x14ac:dyDescent="0.2"/>
    <row r="8998" customFormat="1" ht="16" customHeight="1" x14ac:dyDescent="0.2"/>
    <row r="8999" customFormat="1" ht="16" customHeight="1" x14ac:dyDescent="0.2"/>
    <row r="9000" customFormat="1" ht="16" customHeight="1" x14ac:dyDescent="0.2"/>
    <row r="9001" customFormat="1" ht="16" customHeight="1" x14ac:dyDescent="0.2"/>
    <row r="9002" customFormat="1" ht="16" customHeight="1" x14ac:dyDescent="0.2"/>
    <row r="9003" customFormat="1" ht="16" customHeight="1" x14ac:dyDescent="0.2"/>
    <row r="9004" customFormat="1" ht="16" customHeight="1" x14ac:dyDescent="0.2"/>
    <row r="9005" customFormat="1" ht="16" customHeight="1" x14ac:dyDescent="0.2"/>
    <row r="9006" customFormat="1" ht="16" customHeight="1" x14ac:dyDescent="0.2"/>
    <row r="9007" customFormat="1" ht="16" customHeight="1" x14ac:dyDescent="0.2"/>
    <row r="9008" customFormat="1" ht="16" customHeight="1" x14ac:dyDescent="0.2"/>
    <row r="9009" customFormat="1" ht="16" customHeight="1" x14ac:dyDescent="0.2"/>
    <row r="9010" customFormat="1" ht="16" customHeight="1" x14ac:dyDescent="0.2"/>
    <row r="9011" customFormat="1" ht="16" customHeight="1" x14ac:dyDescent="0.2"/>
    <row r="9012" customFormat="1" ht="16" customHeight="1" x14ac:dyDescent="0.2"/>
    <row r="9013" customFormat="1" ht="16" customHeight="1" x14ac:dyDescent="0.2"/>
    <row r="9014" customFormat="1" ht="16" customHeight="1" x14ac:dyDescent="0.2"/>
    <row r="9015" customFormat="1" ht="16" customHeight="1" x14ac:dyDescent="0.2"/>
    <row r="9016" customFormat="1" ht="16" customHeight="1" x14ac:dyDescent="0.2"/>
    <row r="9017" customFormat="1" ht="16" customHeight="1" x14ac:dyDescent="0.2"/>
    <row r="9018" customFormat="1" ht="16" customHeight="1" x14ac:dyDescent="0.2"/>
    <row r="9019" customFormat="1" ht="16" customHeight="1" x14ac:dyDescent="0.2"/>
    <row r="9020" customFormat="1" ht="16" customHeight="1" x14ac:dyDescent="0.2"/>
    <row r="9021" customFormat="1" ht="16" customHeight="1" x14ac:dyDescent="0.2"/>
    <row r="9022" customFormat="1" ht="16" customHeight="1" x14ac:dyDescent="0.2"/>
    <row r="9023" customFormat="1" ht="16" customHeight="1" x14ac:dyDescent="0.2"/>
    <row r="9024" customFormat="1" ht="16" customHeight="1" x14ac:dyDescent="0.2"/>
    <row r="9025" customFormat="1" ht="16" customHeight="1" x14ac:dyDescent="0.2"/>
    <row r="9026" customFormat="1" ht="16" customHeight="1" x14ac:dyDescent="0.2"/>
    <row r="9027" customFormat="1" ht="16" customHeight="1" x14ac:dyDescent="0.2"/>
    <row r="9028" customFormat="1" ht="16" customHeight="1" x14ac:dyDescent="0.2"/>
    <row r="9029" customFormat="1" ht="16" customHeight="1" x14ac:dyDescent="0.2"/>
    <row r="9030" customFormat="1" ht="16" customHeight="1" x14ac:dyDescent="0.2"/>
    <row r="9031" customFormat="1" ht="16" customHeight="1" x14ac:dyDescent="0.2"/>
    <row r="9032" customFormat="1" ht="16" customHeight="1" x14ac:dyDescent="0.2"/>
    <row r="9033" customFormat="1" ht="16" customHeight="1" x14ac:dyDescent="0.2"/>
    <row r="9034" customFormat="1" ht="16" customHeight="1" x14ac:dyDescent="0.2"/>
    <row r="9035" customFormat="1" ht="16" customHeight="1" x14ac:dyDescent="0.2"/>
    <row r="9036" customFormat="1" ht="16" customHeight="1" x14ac:dyDescent="0.2"/>
    <row r="9037" customFormat="1" ht="16" customHeight="1" x14ac:dyDescent="0.2"/>
    <row r="9038" customFormat="1" ht="16" customHeight="1" x14ac:dyDescent="0.2"/>
    <row r="9039" customFormat="1" ht="16" customHeight="1" x14ac:dyDescent="0.2"/>
    <row r="9040" customFormat="1" ht="16" customHeight="1" x14ac:dyDescent="0.2"/>
    <row r="9041" customFormat="1" ht="16" customHeight="1" x14ac:dyDescent="0.2"/>
    <row r="9042" customFormat="1" ht="16" customHeight="1" x14ac:dyDescent="0.2"/>
    <row r="9043" customFormat="1" ht="16" customHeight="1" x14ac:dyDescent="0.2"/>
    <row r="9044" customFormat="1" ht="16" customHeight="1" x14ac:dyDescent="0.2"/>
    <row r="9045" customFormat="1" ht="16" customHeight="1" x14ac:dyDescent="0.2"/>
    <row r="9046" customFormat="1" ht="16" customHeight="1" x14ac:dyDescent="0.2"/>
    <row r="9047" customFormat="1" ht="16" customHeight="1" x14ac:dyDescent="0.2"/>
    <row r="9048" customFormat="1" ht="16" customHeight="1" x14ac:dyDescent="0.2"/>
    <row r="9049" customFormat="1" ht="16" customHeight="1" x14ac:dyDescent="0.2"/>
    <row r="9050" customFormat="1" ht="16" customHeight="1" x14ac:dyDescent="0.2"/>
    <row r="9051" customFormat="1" ht="16" customHeight="1" x14ac:dyDescent="0.2"/>
    <row r="9052" customFormat="1" ht="16" customHeight="1" x14ac:dyDescent="0.2"/>
    <row r="9053" customFormat="1" ht="16" customHeight="1" x14ac:dyDescent="0.2"/>
    <row r="9054" customFormat="1" ht="16" customHeight="1" x14ac:dyDescent="0.2"/>
    <row r="9055" customFormat="1" ht="16" customHeight="1" x14ac:dyDescent="0.2"/>
    <row r="9056" customFormat="1" ht="16" customHeight="1" x14ac:dyDescent="0.2"/>
    <row r="9057" customFormat="1" ht="16" customHeight="1" x14ac:dyDescent="0.2"/>
    <row r="9058" customFormat="1" ht="16" customHeight="1" x14ac:dyDescent="0.2"/>
    <row r="9059" customFormat="1" ht="16" customHeight="1" x14ac:dyDescent="0.2"/>
    <row r="9060" customFormat="1" ht="16" customHeight="1" x14ac:dyDescent="0.2"/>
    <row r="9061" customFormat="1" ht="16" customHeight="1" x14ac:dyDescent="0.2"/>
    <row r="9062" customFormat="1" ht="16" customHeight="1" x14ac:dyDescent="0.2"/>
    <row r="9063" customFormat="1" ht="16" customHeight="1" x14ac:dyDescent="0.2"/>
    <row r="9064" customFormat="1" ht="16" customHeight="1" x14ac:dyDescent="0.2"/>
    <row r="9065" customFormat="1" ht="16" customHeight="1" x14ac:dyDescent="0.2"/>
    <row r="9066" customFormat="1" ht="16" customHeight="1" x14ac:dyDescent="0.2"/>
    <row r="9067" customFormat="1" ht="16" customHeight="1" x14ac:dyDescent="0.2"/>
    <row r="9068" customFormat="1" ht="16" customHeight="1" x14ac:dyDescent="0.2"/>
    <row r="9069" customFormat="1" ht="16" customHeight="1" x14ac:dyDescent="0.2"/>
    <row r="9070" customFormat="1" ht="16" customHeight="1" x14ac:dyDescent="0.2"/>
    <row r="9071" customFormat="1" ht="16" customHeight="1" x14ac:dyDescent="0.2"/>
    <row r="9072" customFormat="1" ht="16" customHeight="1" x14ac:dyDescent="0.2"/>
    <row r="9073" customFormat="1" ht="16" customHeight="1" x14ac:dyDescent="0.2"/>
    <row r="9074" customFormat="1" ht="16" customHeight="1" x14ac:dyDescent="0.2"/>
    <row r="9075" customFormat="1" ht="16" customHeight="1" x14ac:dyDescent="0.2"/>
    <row r="9076" customFormat="1" ht="16" customHeight="1" x14ac:dyDescent="0.2"/>
    <row r="9077" customFormat="1" ht="16" customHeight="1" x14ac:dyDescent="0.2"/>
    <row r="9078" customFormat="1" ht="16" customHeight="1" x14ac:dyDescent="0.2"/>
    <row r="9079" customFormat="1" ht="16" customHeight="1" x14ac:dyDescent="0.2"/>
    <row r="9080" customFormat="1" ht="16" customHeight="1" x14ac:dyDescent="0.2"/>
    <row r="9081" customFormat="1" ht="16" customHeight="1" x14ac:dyDescent="0.2"/>
    <row r="9082" customFormat="1" ht="16" customHeight="1" x14ac:dyDescent="0.2"/>
    <row r="9083" customFormat="1" ht="16" customHeight="1" x14ac:dyDescent="0.2"/>
    <row r="9084" customFormat="1" ht="16" customHeight="1" x14ac:dyDescent="0.2"/>
    <row r="9085" customFormat="1" ht="16" customHeight="1" x14ac:dyDescent="0.2"/>
    <row r="9086" customFormat="1" ht="16" customHeight="1" x14ac:dyDescent="0.2"/>
    <row r="9087" customFormat="1" ht="16" customHeight="1" x14ac:dyDescent="0.2"/>
    <row r="9088" customFormat="1" ht="16" customHeight="1" x14ac:dyDescent="0.2"/>
    <row r="9089" customFormat="1" ht="16" customHeight="1" x14ac:dyDescent="0.2"/>
    <row r="9090" customFormat="1" ht="16" customHeight="1" x14ac:dyDescent="0.2"/>
    <row r="9091" customFormat="1" ht="16" customHeight="1" x14ac:dyDescent="0.2"/>
    <row r="9092" customFormat="1" ht="16" customHeight="1" x14ac:dyDescent="0.2"/>
    <row r="9093" customFormat="1" ht="16" customHeight="1" x14ac:dyDescent="0.2"/>
    <row r="9094" customFormat="1" ht="16" customHeight="1" x14ac:dyDescent="0.2"/>
    <row r="9095" customFormat="1" ht="16" customHeight="1" x14ac:dyDescent="0.2"/>
    <row r="9096" customFormat="1" ht="16" customHeight="1" x14ac:dyDescent="0.2"/>
    <row r="9097" customFormat="1" ht="16" customHeight="1" x14ac:dyDescent="0.2"/>
    <row r="9098" customFormat="1" ht="16" customHeight="1" x14ac:dyDescent="0.2"/>
    <row r="9099" customFormat="1" ht="16" customHeight="1" x14ac:dyDescent="0.2"/>
    <row r="9100" customFormat="1" ht="16" customHeight="1" x14ac:dyDescent="0.2"/>
    <row r="9101" customFormat="1" ht="16" customHeight="1" x14ac:dyDescent="0.2"/>
    <row r="9102" customFormat="1" ht="16" customHeight="1" x14ac:dyDescent="0.2"/>
    <row r="9103" customFormat="1" ht="16" customHeight="1" x14ac:dyDescent="0.2"/>
    <row r="9104" customFormat="1" ht="16" customHeight="1" x14ac:dyDescent="0.2"/>
    <row r="9105" customFormat="1" ht="16" customHeight="1" x14ac:dyDescent="0.2"/>
    <row r="9106" customFormat="1" ht="16" customHeight="1" x14ac:dyDescent="0.2"/>
    <row r="9107" customFormat="1" ht="16" customHeight="1" x14ac:dyDescent="0.2"/>
    <row r="9108" customFormat="1" ht="16" customHeight="1" x14ac:dyDescent="0.2"/>
    <row r="9109" customFormat="1" ht="16" customHeight="1" x14ac:dyDescent="0.2"/>
    <row r="9110" customFormat="1" ht="16" customHeight="1" x14ac:dyDescent="0.2"/>
    <row r="9111" customFormat="1" ht="16" customHeight="1" x14ac:dyDescent="0.2"/>
    <row r="9112" customFormat="1" ht="16" customHeight="1" x14ac:dyDescent="0.2"/>
    <row r="9113" customFormat="1" ht="16" customHeight="1" x14ac:dyDescent="0.2"/>
    <row r="9114" customFormat="1" ht="16" customHeight="1" x14ac:dyDescent="0.2"/>
    <row r="9115" customFormat="1" ht="16" customHeight="1" x14ac:dyDescent="0.2"/>
    <row r="9116" customFormat="1" ht="16" customHeight="1" x14ac:dyDescent="0.2"/>
    <row r="9117" customFormat="1" ht="16" customHeight="1" x14ac:dyDescent="0.2"/>
    <row r="9118" customFormat="1" ht="16" customHeight="1" x14ac:dyDescent="0.2"/>
    <row r="9119" customFormat="1" ht="16" customHeight="1" x14ac:dyDescent="0.2"/>
    <row r="9120" customFormat="1" ht="16" customHeight="1" x14ac:dyDescent="0.2"/>
    <row r="9121" customFormat="1" ht="16" customHeight="1" x14ac:dyDescent="0.2"/>
    <row r="9122" customFormat="1" ht="16" customHeight="1" x14ac:dyDescent="0.2"/>
    <row r="9123" customFormat="1" ht="16" customHeight="1" x14ac:dyDescent="0.2"/>
    <row r="9124" customFormat="1" ht="16" customHeight="1" x14ac:dyDescent="0.2"/>
    <row r="9125" customFormat="1" ht="16" customHeight="1" x14ac:dyDescent="0.2"/>
    <row r="9126" customFormat="1" ht="16" customHeight="1" x14ac:dyDescent="0.2"/>
    <row r="9127" customFormat="1" ht="16" customHeight="1" x14ac:dyDescent="0.2"/>
    <row r="9128" customFormat="1" ht="16" customHeight="1" x14ac:dyDescent="0.2"/>
    <row r="9129" customFormat="1" ht="16" customHeight="1" x14ac:dyDescent="0.2"/>
    <row r="9130" customFormat="1" ht="16" customHeight="1" x14ac:dyDescent="0.2"/>
    <row r="9131" customFormat="1" ht="16" customHeight="1" x14ac:dyDescent="0.2"/>
    <row r="9132" customFormat="1" ht="16" customHeight="1" x14ac:dyDescent="0.2"/>
    <row r="9133" customFormat="1" ht="16" customHeight="1" x14ac:dyDescent="0.2"/>
    <row r="9134" customFormat="1" ht="16" customHeight="1" x14ac:dyDescent="0.2"/>
    <row r="9135" customFormat="1" ht="16" customHeight="1" x14ac:dyDescent="0.2"/>
    <row r="9136" customFormat="1" ht="16" customHeight="1" x14ac:dyDescent="0.2"/>
    <row r="9137" customFormat="1" ht="16" customHeight="1" x14ac:dyDescent="0.2"/>
    <row r="9138" customFormat="1" ht="16" customHeight="1" x14ac:dyDescent="0.2"/>
    <row r="9139" customFormat="1" ht="16" customHeight="1" x14ac:dyDescent="0.2"/>
    <row r="9140" customFormat="1" ht="16" customHeight="1" x14ac:dyDescent="0.2"/>
    <row r="9141" customFormat="1" ht="16" customHeight="1" x14ac:dyDescent="0.2"/>
    <row r="9142" customFormat="1" ht="16" customHeight="1" x14ac:dyDescent="0.2"/>
    <row r="9143" customFormat="1" ht="16" customHeight="1" x14ac:dyDescent="0.2"/>
    <row r="9144" customFormat="1" ht="16" customHeight="1" x14ac:dyDescent="0.2"/>
    <row r="9145" customFormat="1" ht="16" customHeight="1" x14ac:dyDescent="0.2"/>
    <row r="9146" customFormat="1" ht="16" customHeight="1" x14ac:dyDescent="0.2"/>
    <row r="9147" customFormat="1" ht="16" customHeight="1" x14ac:dyDescent="0.2"/>
    <row r="9148" customFormat="1" ht="16" customHeight="1" x14ac:dyDescent="0.2"/>
    <row r="9149" customFormat="1" ht="16" customHeight="1" x14ac:dyDescent="0.2"/>
    <row r="9150" customFormat="1" ht="16" customHeight="1" x14ac:dyDescent="0.2"/>
    <row r="9151" customFormat="1" ht="16" customHeight="1" x14ac:dyDescent="0.2"/>
    <row r="9152" customFormat="1" ht="16" customHeight="1" x14ac:dyDescent="0.2"/>
    <row r="9153" customFormat="1" ht="16" customHeight="1" x14ac:dyDescent="0.2"/>
    <row r="9154" customFormat="1" ht="16" customHeight="1" x14ac:dyDescent="0.2"/>
    <row r="9155" customFormat="1" ht="16" customHeight="1" x14ac:dyDescent="0.2"/>
    <row r="9156" customFormat="1" ht="16" customHeight="1" x14ac:dyDescent="0.2"/>
    <row r="9157" customFormat="1" ht="16" customHeight="1" x14ac:dyDescent="0.2"/>
    <row r="9158" customFormat="1" ht="16" customHeight="1" x14ac:dyDescent="0.2"/>
    <row r="9159" customFormat="1" ht="16" customHeight="1" x14ac:dyDescent="0.2"/>
    <row r="9160" customFormat="1" ht="16" customHeight="1" x14ac:dyDescent="0.2"/>
    <row r="9161" customFormat="1" ht="16" customHeight="1" x14ac:dyDescent="0.2"/>
    <row r="9162" customFormat="1" ht="16" customHeight="1" x14ac:dyDescent="0.2"/>
    <row r="9163" customFormat="1" ht="16" customHeight="1" x14ac:dyDescent="0.2"/>
    <row r="9164" customFormat="1" ht="16" customHeight="1" x14ac:dyDescent="0.2"/>
    <row r="9165" customFormat="1" ht="16" customHeight="1" x14ac:dyDescent="0.2"/>
    <row r="9166" customFormat="1" ht="16" customHeight="1" x14ac:dyDescent="0.2"/>
    <row r="9167" customFormat="1" ht="16" customHeight="1" x14ac:dyDescent="0.2"/>
    <row r="9168" customFormat="1" ht="16" customHeight="1" x14ac:dyDescent="0.2"/>
    <row r="9169" customFormat="1" ht="16" customHeight="1" x14ac:dyDescent="0.2"/>
    <row r="9170" customFormat="1" ht="16" customHeight="1" x14ac:dyDescent="0.2"/>
    <row r="9171" customFormat="1" ht="16" customHeight="1" x14ac:dyDescent="0.2"/>
    <row r="9172" customFormat="1" ht="16" customHeight="1" x14ac:dyDescent="0.2"/>
    <row r="9173" customFormat="1" ht="16" customHeight="1" x14ac:dyDescent="0.2"/>
    <row r="9174" customFormat="1" ht="16" customHeight="1" x14ac:dyDescent="0.2"/>
    <row r="9175" customFormat="1" ht="16" customHeight="1" x14ac:dyDescent="0.2"/>
    <row r="9176" customFormat="1" ht="16" customHeight="1" x14ac:dyDescent="0.2"/>
    <row r="9177" customFormat="1" ht="16" customHeight="1" x14ac:dyDescent="0.2"/>
    <row r="9178" customFormat="1" ht="16" customHeight="1" x14ac:dyDescent="0.2"/>
    <row r="9179" customFormat="1" ht="16" customHeight="1" x14ac:dyDescent="0.2"/>
    <row r="9180" customFormat="1" ht="16" customHeight="1" x14ac:dyDescent="0.2"/>
    <row r="9181" customFormat="1" ht="16" customHeight="1" x14ac:dyDescent="0.2"/>
    <row r="9182" customFormat="1" ht="16" customHeight="1" x14ac:dyDescent="0.2"/>
    <row r="9183" customFormat="1" ht="16" customHeight="1" x14ac:dyDescent="0.2"/>
    <row r="9184" customFormat="1" ht="16" customHeight="1" x14ac:dyDescent="0.2"/>
    <row r="9185" customFormat="1" ht="16" customHeight="1" x14ac:dyDescent="0.2"/>
    <row r="9186" customFormat="1" ht="16" customHeight="1" x14ac:dyDescent="0.2"/>
    <row r="9187" customFormat="1" ht="16" customHeight="1" x14ac:dyDescent="0.2"/>
    <row r="9188" customFormat="1" ht="16" customHeight="1" x14ac:dyDescent="0.2"/>
    <row r="9189" customFormat="1" ht="16" customHeight="1" x14ac:dyDescent="0.2"/>
    <row r="9190" customFormat="1" ht="16" customHeight="1" x14ac:dyDescent="0.2"/>
    <row r="9191" customFormat="1" ht="16" customHeight="1" x14ac:dyDescent="0.2"/>
    <row r="9192" customFormat="1" ht="16" customHeight="1" x14ac:dyDescent="0.2"/>
    <row r="9193" customFormat="1" ht="16" customHeight="1" x14ac:dyDescent="0.2"/>
    <row r="9194" customFormat="1" ht="16" customHeight="1" x14ac:dyDescent="0.2"/>
    <row r="9195" customFormat="1" ht="16" customHeight="1" x14ac:dyDescent="0.2"/>
    <row r="9196" customFormat="1" ht="16" customHeight="1" x14ac:dyDescent="0.2"/>
    <row r="9197" customFormat="1" ht="16" customHeight="1" x14ac:dyDescent="0.2"/>
    <row r="9198" customFormat="1" ht="16" customHeight="1" x14ac:dyDescent="0.2"/>
    <row r="9199" customFormat="1" ht="16" customHeight="1" x14ac:dyDescent="0.2"/>
    <row r="9200" customFormat="1" ht="16" customHeight="1" x14ac:dyDescent="0.2"/>
    <row r="9201" customFormat="1" ht="16" customHeight="1" x14ac:dyDescent="0.2"/>
    <row r="9202" customFormat="1" ht="16" customHeight="1" x14ac:dyDescent="0.2"/>
    <row r="9203" customFormat="1" ht="16" customHeight="1" x14ac:dyDescent="0.2"/>
    <row r="9204" customFormat="1" ht="16" customHeight="1" x14ac:dyDescent="0.2"/>
    <row r="9205" customFormat="1" ht="16" customHeight="1" x14ac:dyDescent="0.2"/>
    <row r="9206" customFormat="1" ht="16" customHeight="1" x14ac:dyDescent="0.2"/>
    <row r="9207" customFormat="1" ht="16" customHeight="1" x14ac:dyDescent="0.2"/>
    <row r="9208" customFormat="1" ht="16" customHeight="1" x14ac:dyDescent="0.2"/>
    <row r="9209" customFormat="1" ht="16" customHeight="1" x14ac:dyDescent="0.2"/>
    <row r="9210" customFormat="1" ht="16" customHeight="1" x14ac:dyDescent="0.2"/>
    <row r="9211" customFormat="1" ht="16" customHeight="1" x14ac:dyDescent="0.2"/>
    <row r="9212" customFormat="1" ht="16" customHeight="1" x14ac:dyDescent="0.2"/>
    <row r="9213" customFormat="1" ht="16" customHeight="1" x14ac:dyDescent="0.2"/>
    <row r="9214" customFormat="1" ht="16" customHeight="1" x14ac:dyDescent="0.2"/>
    <row r="9215" customFormat="1" ht="16" customHeight="1" x14ac:dyDescent="0.2"/>
    <row r="9216" customFormat="1" ht="16" customHeight="1" x14ac:dyDescent="0.2"/>
    <row r="9217" customFormat="1" ht="16" customHeight="1" x14ac:dyDescent="0.2"/>
    <row r="9218" customFormat="1" ht="16" customHeight="1" x14ac:dyDescent="0.2"/>
    <row r="9219" customFormat="1" ht="16" customHeight="1" x14ac:dyDescent="0.2"/>
    <row r="9220" customFormat="1" ht="16" customHeight="1" x14ac:dyDescent="0.2"/>
    <row r="9221" customFormat="1" ht="16" customHeight="1" x14ac:dyDescent="0.2"/>
    <row r="9222" customFormat="1" ht="16" customHeight="1" x14ac:dyDescent="0.2"/>
    <row r="9223" customFormat="1" ht="16" customHeight="1" x14ac:dyDescent="0.2"/>
    <row r="9224" customFormat="1" ht="16" customHeight="1" x14ac:dyDescent="0.2"/>
    <row r="9225" customFormat="1" ht="16" customHeight="1" x14ac:dyDescent="0.2"/>
    <row r="9226" customFormat="1" ht="16" customHeight="1" x14ac:dyDescent="0.2"/>
    <row r="9227" customFormat="1" ht="16" customHeight="1" x14ac:dyDescent="0.2"/>
    <row r="9228" customFormat="1" ht="16" customHeight="1" x14ac:dyDescent="0.2"/>
    <row r="9229" customFormat="1" ht="16" customHeight="1" x14ac:dyDescent="0.2"/>
    <row r="9230" customFormat="1" ht="16" customHeight="1" x14ac:dyDescent="0.2"/>
    <row r="9231" customFormat="1" ht="16" customHeight="1" x14ac:dyDescent="0.2"/>
    <row r="9232" customFormat="1" ht="16" customHeight="1" x14ac:dyDescent="0.2"/>
    <row r="9233" customFormat="1" ht="16" customHeight="1" x14ac:dyDescent="0.2"/>
    <row r="9234" customFormat="1" ht="16" customHeight="1" x14ac:dyDescent="0.2"/>
    <row r="9235" customFormat="1" ht="16" customHeight="1" x14ac:dyDescent="0.2"/>
    <row r="9236" customFormat="1" ht="16" customHeight="1" x14ac:dyDescent="0.2"/>
    <row r="9237" customFormat="1" ht="16" customHeight="1" x14ac:dyDescent="0.2"/>
    <row r="9238" customFormat="1" ht="16" customHeight="1" x14ac:dyDescent="0.2"/>
    <row r="9239" customFormat="1" ht="16" customHeight="1" x14ac:dyDescent="0.2"/>
    <row r="9240" customFormat="1" ht="16" customHeight="1" x14ac:dyDescent="0.2"/>
    <row r="9241" customFormat="1" ht="16" customHeight="1" x14ac:dyDescent="0.2"/>
    <row r="9242" customFormat="1" ht="16" customHeight="1" x14ac:dyDescent="0.2"/>
    <row r="9243" customFormat="1" ht="16" customHeight="1" x14ac:dyDescent="0.2"/>
    <row r="9244" customFormat="1" ht="16" customHeight="1" x14ac:dyDescent="0.2"/>
    <row r="9245" customFormat="1" ht="16" customHeight="1" x14ac:dyDescent="0.2"/>
    <row r="9246" customFormat="1" ht="16" customHeight="1" x14ac:dyDescent="0.2"/>
    <row r="9247" customFormat="1" ht="16" customHeight="1" x14ac:dyDescent="0.2"/>
    <row r="9248" customFormat="1" ht="16" customHeight="1" x14ac:dyDescent="0.2"/>
    <row r="9249" customFormat="1" ht="16" customHeight="1" x14ac:dyDescent="0.2"/>
    <row r="9250" customFormat="1" ht="16" customHeight="1" x14ac:dyDescent="0.2"/>
    <row r="9251" customFormat="1" ht="16" customHeight="1" x14ac:dyDescent="0.2"/>
    <row r="9252" customFormat="1" ht="16" customHeight="1" x14ac:dyDescent="0.2"/>
    <row r="9253" customFormat="1" ht="16" customHeight="1" x14ac:dyDescent="0.2"/>
    <row r="9254" customFormat="1" ht="16" customHeight="1" x14ac:dyDescent="0.2"/>
    <row r="9255" customFormat="1" ht="16" customHeight="1" x14ac:dyDescent="0.2"/>
    <row r="9256" customFormat="1" ht="16" customHeight="1" x14ac:dyDescent="0.2"/>
    <row r="9257" customFormat="1" ht="16" customHeight="1" x14ac:dyDescent="0.2"/>
    <row r="9258" customFormat="1" ht="16" customHeight="1" x14ac:dyDescent="0.2"/>
    <row r="9259" customFormat="1" ht="16" customHeight="1" x14ac:dyDescent="0.2"/>
    <row r="9260" customFormat="1" ht="16" customHeight="1" x14ac:dyDescent="0.2"/>
    <row r="9261" customFormat="1" ht="16" customHeight="1" x14ac:dyDescent="0.2"/>
    <row r="9262" customFormat="1" ht="16" customHeight="1" x14ac:dyDescent="0.2"/>
    <row r="9263" customFormat="1" ht="16" customHeight="1" x14ac:dyDescent="0.2"/>
    <row r="9264" customFormat="1" ht="16" customHeight="1" x14ac:dyDescent="0.2"/>
    <row r="9265" customFormat="1" ht="16" customHeight="1" x14ac:dyDescent="0.2"/>
    <row r="9266" customFormat="1" ht="16" customHeight="1" x14ac:dyDescent="0.2"/>
    <row r="9267" customFormat="1" ht="16" customHeight="1" x14ac:dyDescent="0.2"/>
    <row r="9268" customFormat="1" ht="16" customHeight="1" x14ac:dyDescent="0.2"/>
    <row r="9269" customFormat="1" ht="16" customHeight="1" x14ac:dyDescent="0.2"/>
    <row r="9270" customFormat="1" ht="16" customHeight="1" x14ac:dyDescent="0.2"/>
    <row r="9271" customFormat="1" ht="16" customHeight="1" x14ac:dyDescent="0.2"/>
    <row r="9272" customFormat="1" ht="16" customHeight="1" x14ac:dyDescent="0.2"/>
    <row r="9273" customFormat="1" ht="16" customHeight="1" x14ac:dyDescent="0.2"/>
    <row r="9274" customFormat="1" ht="16" customHeight="1" x14ac:dyDescent="0.2"/>
    <row r="9275" customFormat="1" ht="16" customHeight="1" x14ac:dyDescent="0.2"/>
    <row r="9276" customFormat="1" ht="16" customHeight="1" x14ac:dyDescent="0.2"/>
    <row r="9277" customFormat="1" ht="16" customHeight="1" x14ac:dyDescent="0.2"/>
    <row r="9278" customFormat="1" ht="16" customHeight="1" x14ac:dyDescent="0.2"/>
    <row r="9279" customFormat="1" ht="16" customHeight="1" x14ac:dyDescent="0.2"/>
    <row r="9280" customFormat="1" ht="16" customHeight="1" x14ac:dyDescent="0.2"/>
    <row r="9281" customFormat="1" ht="16" customHeight="1" x14ac:dyDescent="0.2"/>
    <row r="9282" customFormat="1" ht="16" customHeight="1" x14ac:dyDescent="0.2"/>
    <row r="9283" customFormat="1" ht="16" customHeight="1" x14ac:dyDescent="0.2"/>
    <row r="9284" customFormat="1" ht="16" customHeight="1" x14ac:dyDescent="0.2"/>
    <row r="9285" customFormat="1" ht="16" customHeight="1" x14ac:dyDescent="0.2"/>
    <row r="9286" customFormat="1" ht="16" customHeight="1" x14ac:dyDescent="0.2"/>
    <row r="9287" customFormat="1" ht="16" customHeight="1" x14ac:dyDescent="0.2"/>
    <row r="9288" customFormat="1" ht="16" customHeight="1" x14ac:dyDescent="0.2"/>
    <row r="9289" customFormat="1" ht="16" customHeight="1" x14ac:dyDescent="0.2"/>
    <row r="9290" customFormat="1" ht="16" customHeight="1" x14ac:dyDescent="0.2"/>
    <row r="9291" customFormat="1" ht="16" customHeight="1" x14ac:dyDescent="0.2"/>
    <row r="9292" customFormat="1" ht="16" customHeight="1" x14ac:dyDescent="0.2"/>
    <row r="9293" customFormat="1" ht="16" customHeight="1" x14ac:dyDescent="0.2"/>
    <row r="9294" customFormat="1" ht="16" customHeight="1" x14ac:dyDescent="0.2"/>
    <row r="9295" customFormat="1" ht="16" customHeight="1" x14ac:dyDescent="0.2"/>
    <row r="9296" customFormat="1" ht="16" customHeight="1" x14ac:dyDescent="0.2"/>
    <row r="9297" customFormat="1" ht="16" customHeight="1" x14ac:dyDescent="0.2"/>
    <row r="9298" customFormat="1" ht="16" customHeight="1" x14ac:dyDescent="0.2"/>
    <row r="9299" customFormat="1" ht="16" customHeight="1" x14ac:dyDescent="0.2"/>
    <row r="9300" customFormat="1" ht="16" customHeight="1" x14ac:dyDescent="0.2"/>
    <row r="9301" customFormat="1" ht="16" customHeight="1" x14ac:dyDescent="0.2"/>
    <row r="9302" customFormat="1" ht="16" customHeight="1" x14ac:dyDescent="0.2"/>
    <row r="9303" customFormat="1" ht="16" customHeight="1" x14ac:dyDescent="0.2"/>
    <row r="9304" customFormat="1" ht="16" customHeight="1" x14ac:dyDescent="0.2"/>
    <row r="9305" customFormat="1" ht="16" customHeight="1" x14ac:dyDescent="0.2"/>
    <row r="9306" customFormat="1" ht="16" customHeight="1" x14ac:dyDescent="0.2"/>
    <row r="9307" customFormat="1" ht="16" customHeight="1" x14ac:dyDescent="0.2"/>
    <row r="9308" customFormat="1" ht="16" customHeight="1" x14ac:dyDescent="0.2"/>
    <row r="9309" customFormat="1" ht="16" customHeight="1" x14ac:dyDescent="0.2"/>
    <row r="9310" customFormat="1" ht="16" customHeight="1" x14ac:dyDescent="0.2"/>
    <row r="9311" customFormat="1" ht="16" customHeight="1" x14ac:dyDescent="0.2"/>
    <row r="9312" customFormat="1" ht="16" customHeight="1" x14ac:dyDescent="0.2"/>
    <row r="9313" customFormat="1" ht="16" customHeight="1" x14ac:dyDescent="0.2"/>
    <row r="9314" customFormat="1" ht="16" customHeight="1" x14ac:dyDescent="0.2"/>
    <row r="9315" customFormat="1" ht="16" customHeight="1" x14ac:dyDescent="0.2"/>
    <row r="9316" customFormat="1" ht="16" customHeight="1" x14ac:dyDescent="0.2"/>
    <row r="9317" customFormat="1" ht="16" customHeight="1" x14ac:dyDescent="0.2"/>
    <row r="9318" customFormat="1" ht="16" customHeight="1" x14ac:dyDescent="0.2"/>
    <row r="9319" customFormat="1" ht="16" customHeight="1" x14ac:dyDescent="0.2"/>
    <row r="9320" customFormat="1" ht="16" customHeight="1" x14ac:dyDescent="0.2"/>
    <row r="9321" customFormat="1" ht="16" customHeight="1" x14ac:dyDescent="0.2"/>
    <row r="9322" customFormat="1" ht="16" customHeight="1" x14ac:dyDescent="0.2"/>
    <row r="9323" customFormat="1" ht="16" customHeight="1" x14ac:dyDescent="0.2"/>
    <row r="9324" customFormat="1" ht="16" customHeight="1" x14ac:dyDescent="0.2"/>
    <row r="9325" customFormat="1" ht="16" customHeight="1" x14ac:dyDescent="0.2"/>
    <row r="9326" customFormat="1" ht="16" customHeight="1" x14ac:dyDescent="0.2"/>
    <row r="9327" customFormat="1" ht="16" customHeight="1" x14ac:dyDescent="0.2"/>
    <row r="9328" customFormat="1" ht="16" customHeight="1" x14ac:dyDescent="0.2"/>
    <row r="9329" customFormat="1" ht="16" customHeight="1" x14ac:dyDescent="0.2"/>
    <row r="9330" customFormat="1" ht="16" customHeight="1" x14ac:dyDescent="0.2"/>
    <row r="9331" customFormat="1" ht="16" customHeight="1" x14ac:dyDescent="0.2"/>
    <row r="9332" customFormat="1" ht="16" customHeight="1" x14ac:dyDescent="0.2"/>
    <row r="9333" customFormat="1" ht="16" customHeight="1" x14ac:dyDescent="0.2"/>
    <row r="9334" customFormat="1" ht="16" customHeight="1" x14ac:dyDescent="0.2"/>
    <row r="9335" customFormat="1" ht="16" customHeight="1" x14ac:dyDescent="0.2"/>
    <row r="9336" customFormat="1" ht="16" customHeight="1" x14ac:dyDescent="0.2"/>
    <row r="9337" customFormat="1" ht="16" customHeight="1" x14ac:dyDescent="0.2"/>
    <row r="9338" customFormat="1" ht="16" customHeight="1" x14ac:dyDescent="0.2"/>
    <row r="9339" customFormat="1" ht="16" customHeight="1" x14ac:dyDescent="0.2"/>
    <row r="9340" customFormat="1" ht="16" customHeight="1" x14ac:dyDescent="0.2"/>
    <row r="9341" customFormat="1" ht="16" customHeight="1" x14ac:dyDescent="0.2"/>
    <row r="9342" customFormat="1" ht="16" customHeight="1" x14ac:dyDescent="0.2"/>
    <row r="9343" customFormat="1" ht="16" customHeight="1" x14ac:dyDescent="0.2"/>
    <row r="9344" customFormat="1" ht="16" customHeight="1" x14ac:dyDescent="0.2"/>
    <row r="9345" customFormat="1" ht="16" customHeight="1" x14ac:dyDescent="0.2"/>
    <row r="9346" customFormat="1" ht="16" customHeight="1" x14ac:dyDescent="0.2"/>
    <row r="9347" customFormat="1" ht="16" customHeight="1" x14ac:dyDescent="0.2"/>
    <row r="9348" customFormat="1" ht="16" customHeight="1" x14ac:dyDescent="0.2"/>
    <row r="9349" customFormat="1" ht="16" customHeight="1" x14ac:dyDescent="0.2"/>
    <row r="9350" customFormat="1" ht="16" customHeight="1" x14ac:dyDescent="0.2"/>
    <row r="9351" customFormat="1" ht="16" customHeight="1" x14ac:dyDescent="0.2"/>
    <row r="9352" customFormat="1" ht="16" customHeight="1" x14ac:dyDescent="0.2"/>
    <row r="9353" customFormat="1" ht="16" customHeight="1" x14ac:dyDescent="0.2"/>
    <row r="9354" customFormat="1" ht="16" customHeight="1" x14ac:dyDescent="0.2"/>
    <row r="9355" customFormat="1" ht="16" customHeight="1" x14ac:dyDescent="0.2"/>
    <row r="9356" customFormat="1" ht="16" customHeight="1" x14ac:dyDescent="0.2"/>
    <row r="9357" customFormat="1" ht="16" customHeight="1" x14ac:dyDescent="0.2"/>
    <row r="9358" customFormat="1" ht="16" customHeight="1" x14ac:dyDescent="0.2"/>
    <row r="9359" customFormat="1" ht="16" customHeight="1" x14ac:dyDescent="0.2"/>
    <row r="9360" customFormat="1" ht="16" customHeight="1" x14ac:dyDescent="0.2"/>
    <row r="9361" customFormat="1" ht="16" customHeight="1" x14ac:dyDescent="0.2"/>
    <row r="9362" customFormat="1" ht="16" customHeight="1" x14ac:dyDescent="0.2"/>
    <row r="9363" customFormat="1" ht="16" customHeight="1" x14ac:dyDescent="0.2"/>
    <row r="9364" customFormat="1" ht="16" customHeight="1" x14ac:dyDescent="0.2"/>
    <row r="9365" customFormat="1" ht="16" customHeight="1" x14ac:dyDescent="0.2"/>
    <row r="9366" customFormat="1" ht="16" customHeight="1" x14ac:dyDescent="0.2"/>
    <row r="9367" customFormat="1" ht="16" customHeight="1" x14ac:dyDescent="0.2"/>
    <row r="9368" customFormat="1" ht="16" customHeight="1" x14ac:dyDescent="0.2"/>
    <row r="9369" customFormat="1" ht="16" customHeight="1" x14ac:dyDescent="0.2"/>
    <row r="9370" customFormat="1" ht="16" customHeight="1" x14ac:dyDescent="0.2"/>
    <row r="9371" customFormat="1" ht="16" customHeight="1" x14ac:dyDescent="0.2"/>
    <row r="9372" customFormat="1" ht="16" customHeight="1" x14ac:dyDescent="0.2"/>
    <row r="9373" customFormat="1" ht="16" customHeight="1" x14ac:dyDescent="0.2"/>
    <row r="9374" customFormat="1" ht="16" customHeight="1" x14ac:dyDescent="0.2"/>
    <row r="9375" customFormat="1" ht="16" customHeight="1" x14ac:dyDescent="0.2"/>
    <row r="9376" customFormat="1" ht="16" customHeight="1" x14ac:dyDescent="0.2"/>
    <row r="9377" customFormat="1" ht="16" customHeight="1" x14ac:dyDescent="0.2"/>
    <row r="9378" customFormat="1" ht="16" customHeight="1" x14ac:dyDescent="0.2"/>
    <row r="9379" customFormat="1" ht="16" customHeight="1" x14ac:dyDescent="0.2"/>
    <row r="9380" customFormat="1" ht="16" customHeight="1" x14ac:dyDescent="0.2"/>
    <row r="9381" customFormat="1" ht="16" customHeight="1" x14ac:dyDescent="0.2"/>
    <row r="9382" customFormat="1" ht="16" customHeight="1" x14ac:dyDescent="0.2"/>
    <row r="9383" customFormat="1" ht="16" customHeight="1" x14ac:dyDescent="0.2"/>
    <row r="9384" customFormat="1" ht="16" customHeight="1" x14ac:dyDescent="0.2"/>
    <row r="9385" customFormat="1" ht="16" customHeight="1" x14ac:dyDescent="0.2"/>
    <row r="9386" customFormat="1" ht="16" customHeight="1" x14ac:dyDescent="0.2"/>
    <row r="9387" customFormat="1" ht="16" customHeight="1" x14ac:dyDescent="0.2"/>
    <row r="9388" customFormat="1" ht="16" customHeight="1" x14ac:dyDescent="0.2"/>
    <row r="9389" customFormat="1" ht="16" customHeight="1" x14ac:dyDescent="0.2"/>
    <row r="9390" customFormat="1" ht="16" customHeight="1" x14ac:dyDescent="0.2"/>
    <row r="9391" customFormat="1" ht="16" customHeight="1" x14ac:dyDescent="0.2"/>
    <row r="9392" customFormat="1" ht="16" customHeight="1" x14ac:dyDescent="0.2"/>
    <row r="9393" customFormat="1" ht="16" customHeight="1" x14ac:dyDescent="0.2"/>
    <row r="9394" customFormat="1" ht="16" customHeight="1" x14ac:dyDescent="0.2"/>
    <row r="9395" customFormat="1" ht="16" customHeight="1" x14ac:dyDescent="0.2"/>
    <row r="9396" customFormat="1" ht="16" customHeight="1" x14ac:dyDescent="0.2"/>
    <row r="9397" customFormat="1" ht="16" customHeight="1" x14ac:dyDescent="0.2"/>
    <row r="9398" customFormat="1" ht="16" customHeight="1" x14ac:dyDescent="0.2"/>
    <row r="9399" customFormat="1" ht="16" customHeight="1" x14ac:dyDescent="0.2"/>
    <row r="9400" customFormat="1" ht="16" customHeight="1" x14ac:dyDescent="0.2"/>
    <row r="9401" customFormat="1" ht="16" customHeight="1" x14ac:dyDescent="0.2"/>
    <row r="9402" customFormat="1" ht="16" customHeight="1" x14ac:dyDescent="0.2"/>
    <row r="9403" customFormat="1" ht="16" customHeight="1" x14ac:dyDescent="0.2"/>
    <row r="9404" customFormat="1" ht="16" customHeight="1" x14ac:dyDescent="0.2"/>
    <row r="9405" customFormat="1" ht="16" customHeight="1" x14ac:dyDescent="0.2"/>
    <row r="9406" customFormat="1" ht="16" customHeight="1" x14ac:dyDescent="0.2"/>
    <row r="9407" customFormat="1" ht="16" customHeight="1" x14ac:dyDescent="0.2"/>
    <row r="9408" customFormat="1" ht="16" customHeight="1" x14ac:dyDescent="0.2"/>
    <row r="9409" customFormat="1" ht="16" customHeight="1" x14ac:dyDescent="0.2"/>
    <row r="9410" customFormat="1" ht="16" customHeight="1" x14ac:dyDescent="0.2"/>
    <row r="9411" customFormat="1" ht="16" customHeight="1" x14ac:dyDescent="0.2"/>
    <row r="9412" customFormat="1" ht="16" customHeight="1" x14ac:dyDescent="0.2"/>
    <row r="9413" customFormat="1" ht="16" customHeight="1" x14ac:dyDescent="0.2"/>
    <row r="9414" customFormat="1" ht="16" customHeight="1" x14ac:dyDescent="0.2"/>
    <row r="9415" customFormat="1" ht="16" customHeight="1" x14ac:dyDescent="0.2"/>
    <row r="9416" customFormat="1" ht="16" customHeight="1" x14ac:dyDescent="0.2"/>
    <row r="9417" customFormat="1" ht="16" customHeight="1" x14ac:dyDescent="0.2"/>
    <row r="9418" customFormat="1" ht="16" customHeight="1" x14ac:dyDescent="0.2"/>
    <row r="9419" customFormat="1" ht="16" customHeight="1" x14ac:dyDescent="0.2"/>
    <row r="9420" customFormat="1" ht="16" customHeight="1" x14ac:dyDescent="0.2"/>
    <row r="9421" customFormat="1" ht="16" customHeight="1" x14ac:dyDescent="0.2"/>
    <row r="9422" customFormat="1" ht="16" customHeight="1" x14ac:dyDescent="0.2"/>
    <row r="9423" customFormat="1" ht="16" customHeight="1" x14ac:dyDescent="0.2"/>
    <row r="9424" customFormat="1" ht="16" customHeight="1" x14ac:dyDescent="0.2"/>
    <row r="9425" customFormat="1" ht="16" customHeight="1" x14ac:dyDescent="0.2"/>
    <row r="9426" customFormat="1" ht="16" customHeight="1" x14ac:dyDescent="0.2"/>
    <row r="9427" customFormat="1" ht="16" customHeight="1" x14ac:dyDescent="0.2"/>
    <row r="9428" customFormat="1" ht="16" customHeight="1" x14ac:dyDescent="0.2"/>
    <row r="9429" customFormat="1" ht="16" customHeight="1" x14ac:dyDescent="0.2"/>
    <row r="9430" customFormat="1" ht="16" customHeight="1" x14ac:dyDescent="0.2"/>
    <row r="9431" customFormat="1" ht="16" customHeight="1" x14ac:dyDescent="0.2"/>
    <row r="9432" customFormat="1" ht="16" customHeight="1" x14ac:dyDescent="0.2"/>
    <row r="9433" customFormat="1" ht="16" customHeight="1" x14ac:dyDescent="0.2"/>
    <row r="9434" customFormat="1" ht="16" customHeight="1" x14ac:dyDescent="0.2"/>
    <row r="9435" customFormat="1" ht="16" customHeight="1" x14ac:dyDescent="0.2"/>
    <row r="9436" customFormat="1" ht="16" customHeight="1" x14ac:dyDescent="0.2"/>
    <row r="9437" customFormat="1" ht="16" customHeight="1" x14ac:dyDescent="0.2"/>
    <row r="9438" customFormat="1" ht="16" customHeight="1" x14ac:dyDescent="0.2"/>
    <row r="9439" customFormat="1" ht="16" customHeight="1" x14ac:dyDescent="0.2"/>
    <row r="9440" customFormat="1" ht="16" customHeight="1" x14ac:dyDescent="0.2"/>
    <row r="9441" customFormat="1" ht="16" customHeight="1" x14ac:dyDescent="0.2"/>
    <row r="9442" customFormat="1" ht="16" customHeight="1" x14ac:dyDescent="0.2"/>
    <row r="9443" customFormat="1" ht="16" customHeight="1" x14ac:dyDescent="0.2"/>
    <row r="9444" customFormat="1" ht="16" customHeight="1" x14ac:dyDescent="0.2"/>
    <row r="9445" customFormat="1" ht="16" customHeight="1" x14ac:dyDescent="0.2"/>
    <row r="9446" customFormat="1" ht="16" customHeight="1" x14ac:dyDescent="0.2"/>
    <row r="9447" customFormat="1" ht="16" customHeight="1" x14ac:dyDescent="0.2"/>
    <row r="9448" customFormat="1" ht="16" customHeight="1" x14ac:dyDescent="0.2"/>
    <row r="9449" customFormat="1" ht="16" customHeight="1" x14ac:dyDescent="0.2"/>
    <row r="9450" customFormat="1" ht="16" customHeight="1" x14ac:dyDescent="0.2"/>
    <row r="9451" customFormat="1" ht="16" customHeight="1" x14ac:dyDescent="0.2"/>
    <row r="9452" customFormat="1" ht="16" customHeight="1" x14ac:dyDescent="0.2"/>
    <row r="9453" customFormat="1" ht="16" customHeight="1" x14ac:dyDescent="0.2"/>
    <row r="9454" customFormat="1" ht="16" customHeight="1" x14ac:dyDescent="0.2"/>
    <row r="9455" customFormat="1" ht="16" customHeight="1" x14ac:dyDescent="0.2"/>
    <row r="9456" customFormat="1" ht="16" customHeight="1" x14ac:dyDescent="0.2"/>
    <row r="9457" customFormat="1" ht="16" customHeight="1" x14ac:dyDescent="0.2"/>
    <row r="9458" customFormat="1" ht="16" customHeight="1" x14ac:dyDescent="0.2"/>
    <row r="9459" customFormat="1" ht="16" customHeight="1" x14ac:dyDescent="0.2"/>
    <row r="9460" customFormat="1" ht="16" customHeight="1" x14ac:dyDescent="0.2"/>
    <row r="9461" customFormat="1" ht="16" customHeight="1" x14ac:dyDescent="0.2"/>
    <row r="9462" customFormat="1" ht="16" customHeight="1" x14ac:dyDescent="0.2"/>
    <row r="9463" customFormat="1" ht="16" customHeight="1" x14ac:dyDescent="0.2"/>
    <row r="9464" customFormat="1" ht="16" customHeight="1" x14ac:dyDescent="0.2"/>
    <row r="9465" customFormat="1" ht="16" customHeight="1" x14ac:dyDescent="0.2"/>
    <row r="9466" customFormat="1" ht="16" customHeight="1" x14ac:dyDescent="0.2"/>
    <row r="9467" customFormat="1" ht="16" customHeight="1" x14ac:dyDescent="0.2"/>
    <row r="9468" customFormat="1" ht="16" customHeight="1" x14ac:dyDescent="0.2"/>
    <row r="9469" customFormat="1" ht="16" customHeight="1" x14ac:dyDescent="0.2"/>
    <row r="9470" customFormat="1" ht="16" customHeight="1" x14ac:dyDescent="0.2"/>
    <row r="9471" customFormat="1" ht="16" customHeight="1" x14ac:dyDescent="0.2"/>
    <row r="9472" customFormat="1" ht="16" customHeight="1" x14ac:dyDescent="0.2"/>
    <row r="9473" customFormat="1" ht="16" customHeight="1" x14ac:dyDescent="0.2"/>
    <row r="9474" customFormat="1" ht="16" customHeight="1" x14ac:dyDescent="0.2"/>
    <row r="9475" customFormat="1" ht="16" customHeight="1" x14ac:dyDescent="0.2"/>
    <row r="9476" customFormat="1" ht="16" customHeight="1" x14ac:dyDescent="0.2"/>
    <row r="9477" customFormat="1" ht="16" customHeight="1" x14ac:dyDescent="0.2"/>
    <row r="9478" customFormat="1" ht="16" customHeight="1" x14ac:dyDescent="0.2"/>
    <row r="9479" customFormat="1" ht="16" customHeight="1" x14ac:dyDescent="0.2"/>
    <row r="9480" customFormat="1" ht="16" customHeight="1" x14ac:dyDescent="0.2"/>
    <row r="9481" customFormat="1" ht="16" customHeight="1" x14ac:dyDescent="0.2"/>
    <row r="9482" customFormat="1" ht="16" customHeight="1" x14ac:dyDescent="0.2"/>
    <row r="9483" customFormat="1" ht="16" customHeight="1" x14ac:dyDescent="0.2"/>
    <row r="9484" customFormat="1" ht="16" customHeight="1" x14ac:dyDescent="0.2"/>
    <row r="9485" customFormat="1" ht="16" customHeight="1" x14ac:dyDescent="0.2"/>
    <row r="9486" customFormat="1" ht="16" customHeight="1" x14ac:dyDescent="0.2"/>
    <row r="9487" customFormat="1" ht="16" customHeight="1" x14ac:dyDescent="0.2"/>
    <row r="9488" customFormat="1" ht="16" customHeight="1" x14ac:dyDescent="0.2"/>
    <row r="9489" customFormat="1" ht="16" customHeight="1" x14ac:dyDescent="0.2"/>
    <row r="9490" customFormat="1" ht="16" customHeight="1" x14ac:dyDescent="0.2"/>
    <row r="9491" customFormat="1" ht="16" customHeight="1" x14ac:dyDescent="0.2"/>
    <row r="9492" customFormat="1" ht="16" customHeight="1" x14ac:dyDescent="0.2"/>
    <row r="9493" customFormat="1" ht="16" customHeight="1" x14ac:dyDescent="0.2"/>
    <row r="9494" customFormat="1" ht="16" customHeight="1" x14ac:dyDescent="0.2"/>
    <row r="9495" customFormat="1" ht="16" customHeight="1" x14ac:dyDescent="0.2"/>
    <row r="9496" customFormat="1" ht="16" customHeight="1" x14ac:dyDescent="0.2"/>
    <row r="9497" customFormat="1" ht="16" customHeight="1" x14ac:dyDescent="0.2"/>
    <row r="9498" customFormat="1" ht="16" customHeight="1" x14ac:dyDescent="0.2"/>
    <row r="9499" customFormat="1" ht="16" customHeight="1" x14ac:dyDescent="0.2"/>
    <row r="9500" customFormat="1" ht="16" customHeight="1" x14ac:dyDescent="0.2"/>
    <row r="9501" customFormat="1" ht="16" customHeight="1" x14ac:dyDescent="0.2"/>
    <row r="9502" customFormat="1" ht="16" customHeight="1" x14ac:dyDescent="0.2"/>
    <row r="9503" customFormat="1" ht="16" customHeight="1" x14ac:dyDescent="0.2"/>
    <row r="9504" customFormat="1" ht="16" customHeight="1" x14ac:dyDescent="0.2"/>
    <row r="9505" customFormat="1" ht="16" customHeight="1" x14ac:dyDescent="0.2"/>
    <row r="9506" customFormat="1" ht="16" customHeight="1" x14ac:dyDescent="0.2"/>
    <row r="9507" customFormat="1" ht="16" customHeight="1" x14ac:dyDescent="0.2"/>
    <row r="9508" customFormat="1" ht="16" customHeight="1" x14ac:dyDescent="0.2"/>
    <row r="9509" customFormat="1" ht="16" customHeight="1" x14ac:dyDescent="0.2"/>
    <row r="9510" customFormat="1" ht="16" customHeight="1" x14ac:dyDescent="0.2"/>
    <row r="9511" customFormat="1" ht="16" customHeight="1" x14ac:dyDescent="0.2"/>
    <row r="9512" customFormat="1" ht="16" customHeight="1" x14ac:dyDescent="0.2"/>
    <row r="9513" customFormat="1" ht="16" customHeight="1" x14ac:dyDescent="0.2"/>
    <row r="9514" customFormat="1" ht="16" customHeight="1" x14ac:dyDescent="0.2"/>
    <row r="9515" customFormat="1" ht="16" customHeight="1" x14ac:dyDescent="0.2"/>
    <row r="9516" customFormat="1" ht="16" customHeight="1" x14ac:dyDescent="0.2"/>
    <row r="9517" customFormat="1" ht="16" customHeight="1" x14ac:dyDescent="0.2"/>
    <row r="9518" customFormat="1" ht="16" customHeight="1" x14ac:dyDescent="0.2"/>
    <row r="9519" customFormat="1" ht="16" customHeight="1" x14ac:dyDescent="0.2"/>
    <row r="9520" customFormat="1" ht="16" customHeight="1" x14ac:dyDescent="0.2"/>
    <row r="9521" customFormat="1" ht="16" customHeight="1" x14ac:dyDescent="0.2"/>
    <row r="9522" customFormat="1" ht="16" customHeight="1" x14ac:dyDescent="0.2"/>
    <row r="9523" customFormat="1" ht="16" customHeight="1" x14ac:dyDescent="0.2"/>
    <row r="9524" customFormat="1" ht="16" customHeight="1" x14ac:dyDescent="0.2"/>
    <row r="9525" customFormat="1" ht="16" customHeight="1" x14ac:dyDescent="0.2"/>
    <row r="9526" customFormat="1" ht="16" customHeight="1" x14ac:dyDescent="0.2"/>
    <row r="9527" customFormat="1" ht="16" customHeight="1" x14ac:dyDescent="0.2"/>
    <row r="9528" customFormat="1" ht="16" customHeight="1" x14ac:dyDescent="0.2"/>
    <row r="9529" customFormat="1" ht="16" customHeight="1" x14ac:dyDescent="0.2"/>
    <row r="9530" customFormat="1" ht="16" customHeight="1" x14ac:dyDescent="0.2"/>
    <row r="9531" customFormat="1" ht="16" customHeight="1" x14ac:dyDescent="0.2"/>
    <row r="9532" customFormat="1" ht="16" customHeight="1" x14ac:dyDescent="0.2"/>
    <row r="9533" customFormat="1" ht="16" customHeight="1" x14ac:dyDescent="0.2"/>
    <row r="9534" customFormat="1" ht="16" customHeight="1" x14ac:dyDescent="0.2"/>
    <row r="9535" customFormat="1" ht="16" customHeight="1" x14ac:dyDescent="0.2"/>
    <row r="9536" customFormat="1" ht="16" customHeight="1" x14ac:dyDescent="0.2"/>
    <row r="9537" customFormat="1" ht="16" customHeight="1" x14ac:dyDescent="0.2"/>
    <row r="9538" customFormat="1" ht="16" customHeight="1" x14ac:dyDescent="0.2"/>
    <row r="9539" customFormat="1" ht="16" customHeight="1" x14ac:dyDescent="0.2"/>
    <row r="9540" customFormat="1" ht="16" customHeight="1" x14ac:dyDescent="0.2"/>
    <row r="9541" customFormat="1" ht="16" customHeight="1" x14ac:dyDescent="0.2"/>
    <row r="9542" customFormat="1" ht="16" customHeight="1" x14ac:dyDescent="0.2"/>
    <row r="9543" customFormat="1" ht="16" customHeight="1" x14ac:dyDescent="0.2"/>
    <row r="9544" customFormat="1" ht="16" customHeight="1" x14ac:dyDescent="0.2"/>
    <row r="9545" customFormat="1" ht="16" customHeight="1" x14ac:dyDescent="0.2"/>
    <row r="9546" customFormat="1" ht="16" customHeight="1" x14ac:dyDescent="0.2"/>
    <row r="9547" customFormat="1" ht="16" customHeight="1" x14ac:dyDescent="0.2"/>
    <row r="9548" customFormat="1" ht="16" customHeight="1" x14ac:dyDescent="0.2"/>
    <row r="9549" customFormat="1" ht="16" customHeight="1" x14ac:dyDescent="0.2"/>
    <row r="9550" customFormat="1" ht="16" customHeight="1" x14ac:dyDescent="0.2"/>
    <row r="9551" customFormat="1" ht="16" customHeight="1" x14ac:dyDescent="0.2"/>
    <row r="9552" customFormat="1" ht="16" customHeight="1" x14ac:dyDescent="0.2"/>
    <row r="9553" customFormat="1" ht="16" customHeight="1" x14ac:dyDescent="0.2"/>
    <row r="9554" customFormat="1" ht="16" customHeight="1" x14ac:dyDescent="0.2"/>
    <row r="9555" customFormat="1" ht="16" customHeight="1" x14ac:dyDescent="0.2"/>
    <row r="9556" customFormat="1" ht="16" customHeight="1" x14ac:dyDescent="0.2"/>
    <row r="9557" customFormat="1" ht="16" customHeight="1" x14ac:dyDescent="0.2"/>
    <row r="9558" customFormat="1" ht="16" customHeight="1" x14ac:dyDescent="0.2"/>
    <row r="9559" customFormat="1" ht="16" customHeight="1" x14ac:dyDescent="0.2"/>
    <row r="9560" customFormat="1" ht="16" customHeight="1" x14ac:dyDescent="0.2"/>
    <row r="9561" customFormat="1" ht="16" customHeight="1" x14ac:dyDescent="0.2"/>
    <row r="9562" customFormat="1" ht="16" customHeight="1" x14ac:dyDescent="0.2"/>
    <row r="9563" customFormat="1" ht="16" customHeight="1" x14ac:dyDescent="0.2"/>
    <row r="9564" customFormat="1" ht="16" customHeight="1" x14ac:dyDescent="0.2"/>
    <row r="9565" customFormat="1" ht="16" customHeight="1" x14ac:dyDescent="0.2"/>
    <row r="9566" customFormat="1" ht="16" customHeight="1" x14ac:dyDescent="0.2"/>
    <row r="9567" customFormat="1" ht="16" customHeight="1" x14ac:dyDescent="0.2"/>
    <row r="9568" customFormat="1" ht="16" customHeight="1" x14ac:dyDescent="0.2"/>
    <row r="9569" customFormat="1" ht="16" customHeight="1" x14ac:dyDescent="0.2"/>
    <row r="9570" customFormat="1" ht="16" customHeight="1" x14ac:dyDescent="0.2"/>
    <row r="9571" customFormat="1" ht="16" customHeight="1" x14ac:dyDescent="0.2"/>
    <row r="9572" customFormat="1" ht="16" customHeight="1" x14ac:dyDescent="0.2"/>
    <row r="9573" customFormat="1" ht="16" customHeight="1" x14ac:dyDescent="0.2"/>
    <row r="9574" customFormat="1" ht="16" customHeight="1" x14ac:dyDescent="0.2"/>
    <row r="9575" customFormat="1" ht="16" customHeight="1" x14ac:dyDescent="0.2"/>
    <row r="9576" customFormat="1" ht="16" customHeight="1" x14ac:dyDescent="0.2"/>
    <row r="9577" customFormat="1" ht="16" customHeight="1" x14ac:dyDescent="0.2"/>
    <row r="9578" customFormat="1" ht="16" customHeight="1" x14ac:dyDescent="0.2"/>
    <row r="9579" customFormat="1" ht="16" customHeight="1" x14ac:dyDescent="0.2"/>
    <row r="9580" customFormat="1" ht="16" customHeight="1" x14ac:dyDescent="0.2"/>
    <row r="9581" customFormat="1" ht="16" customHeight="1" x14ac:dyDescent="0.2"/>
    <row r="9582" customFormat="1" ht="16" customHeight="1" x14ac:dyDescent="0.2"/>
    <row r="9583" customFormat="1" ht="16" customHeight="1" x14ac:dyDescent="0.2"/>
    <row r="9584" customFormat="1" ht="16" customHeight="1" x14ac:dyDescent="0.2"/>
    <row r="9585" customFormat="1" ht="16" customHeight="1" x14ac:dyDescent="0.2"/>
    <row r="9586" customFormat="1" ht="16" customHeight="1" x14ac:dyDescent="0.2"/>
    <row r="9587" customFormat="1" ht="16" customHeight="1" x14ac:dyDescent="0.2"/>
    <row r="9588" customFormat="1" ht="16" customHeight="1" x14ac:dyDescent="0.2"/>
    <row r="9589" customFormat="1" ht="16" customHeight="1" x14ac:dyDescent="0.2"/>
    <row r="9590" customFormat="1" ht="16" customHeight="1" x14ac:dyDescent="0.2"/>
    <row r="9591" customFormat="1" ht="16" customHeight="1" x14ac:dyDescent="0.2"/>
    <row r="9592" customFormat="1" ht="16" customHeight="1" x14ac:dyDescent="0.2"/>
    <row r="9593" customFormat="1" ht="16" customHeight="1" x14ac:dyDescent="0.2"/>
    <row r="9594" customFormat="1" ht="16" customHeight="1" x14ac:dyDescent="0.2"/>
    <row r="9595" customFormat="1" ht="16" customHeight="1" x14ac:dyDescent="0.2"/>
    <row r="9596" customFormat="1" ht="16" customHeight="1" x14ac:dyDescent="0.2"/>
    <row r="9597" customFormat="1" ht="16" customHeight="1" x14ac:dyDescent="0.2"/>
    <row r="9598" customFormat="1" ht="16" customHeight="1" x14ac:dyDescent="0.2"/>
    <row r="9599" customFormat="1" ht="16" customHeight="1" x14ac:dyDescent="0.2"/>
    <row r="9600" customFormat="1" ht="16" customHeight="1" x14ac:dyDescent="0.2"/>
    <row r="9601" customFormat="1" ht="16" customHeight="1" x14ac:dyDescent="0.2"/>
    <row r="9602" customFormat="1" ht="16" customHeight="1" x14ac:dyDescent="0.2"/>
    <row r="9603" customFormat="1" ht="16" customHeight="1" x14ac:dyDescent="0.2"/>
    <row r="9604" customFormat="1" ht="16" customHeight="1" x14ac:dyDescent="0.2"/>
    <row r="9605" customFormat="1" ht="16" customHeight="1" x14ac:dyDescent="0.2"/>
    <row r="9606" customFormat="1" ht="16" customHeight="1" x14ac:dyDescent="0.2"/>
    <row r="9607" customFormat="1" ht="16" customHeight="1" x14ac:dyDescent="0.2"/>
    <row r="9608" customFormat="1" ht="16" customHeight="1" x14ac:dyDescent="0.2"/>
    <row r="9609" customFormat="1" ht="16" customHeight="1" x14ac:dyDescent="0.2"/>
    <row r="9610" customFormat="1" ht="16" customHeight="1" x14ac:dyDescent="0.2"/>
    <row r="9611" customFormat="1" ht="16" customHeight="1" x14ac:dyDescent="0.2"/>
    <row r="9612" customFormat="1" ht="16" customHeight="1" x14ac:dyDescent="0.2"/>
    <row r="9613" customFormat="1" ht="16" customHeight="1" x14ac:dyDescent="0.2"/>
    <row r="9614" customFormat="1" ht="16" customHeight="1" x14ac:dyDescent="0.2"/>
    <row r="9615" customFormat="1" ht="16" customHeight="1" x14ac:dyDescent="0.2"/>
    <row r="9616" customFormat="1" ht="16" customHeight="1" x14ac:dyDescent="0.2"/>
    <row r="9617" customFormat="1" ht="16" customHeight="1" x14ac:dyDescent="0.2"/>
    <row r="9618" customFormat="1" ht="16" customHeight="1" x14ac:dyDescent="0.2"/>
    <row r="9619" customFormat="1" ht="16" customHeight="1" x14ac:dyDescent="0.2"/>
    <row r="9620" customFormat="1" ht="16" customHeight="1" x14ac:dyDescent="0.2"/>
    <row r="9621" customFormat="1" ht="16" customHeight="1" x14ac:dyDescent="0.2"/>
    <row r="9622" customFormat="1" ht="16" customHeight="1" x14ac:dyDescent="0.2"/>
    <row r="9623" customFormat="1" ht="16" customHeight="1" x14ac:dyDescent="0.2"/>
    <row r="9624" customFormat="1" ht="16" customHeight="1" x14ac:dyDescent="0.2"/>
    <row r="9625" customFormat="1" ht="16" customHeight="1" x14ac:dyDescent="0.2"/>
    <row r="9626" customFormat="1" ht="16" customHeight="1" x14ac:dyDescent="0.2"/>
    <row r="9627" customFormat="1" ht="16" customHeight="1" x14ac:dyDescent="0.2"/>
    <row r="9628" customFormat="1" ht="16" customHeight="1" x14ac:dyDescent="0.2"/>
    <row r="9629" customFormat="1" ht="16" customHeight="1" x14ac:dyDescent="0.2"/>
    <row r="9630" customFormat="1" ht="16" customHeight="1" x14ac:dyDescent="0.2"/>
    <row r="9631" customFormat="1" ht="16" customHeight="1" x14ac:dyDescent="0.2"/>
    <row r="9632" customFormat="1" ht="16" customHeight="1" x14ac:dyDescent="0.2"/>
    <row r="9633" customFormat="1" ht="16" customHeight="1" x14ac:dyDescent="0.2"/>
    <row r="9634" customFormat="1" ht="16" customHeight="1" x14ac:dyDescent="0.2"/>
    <row r="9635" customFormat="1" ht="16" customHeight="1" x14ac:dyDescent="0.2"/>
    <row r="9636" customFormat="1" ht="16" customHeight="1" x14ac:dyDescent="0.2"/>
    <row r="9637" customFormat="1" ht="16" customHeight="1" x14ac:dyDescent="0.2"/>
    <row r="9638" customFormat="1" ht="16" customHeight="1" x14ac:dyDescent="0.2"/>
    <row r="9639" customFormat="1" ht="16" customHeight="1" x14ac:dyDescent="0.2"/>
    <row r="9640" customFormat="1" ht="16" customHeight="1" x14ac:dyDescent="0.2"/>
    <row r="9641" customFormat="1" ht="16" customHeight="1" x14ac:dyDescent="0.2"/>
    <row r="9642" customFormat="1" ht="16" customHeight="1" x14ac:dyDescent="0.2"/>
    <row r="9643" customFormat="1" ht="16" customHeight="1" x14ac:dyDescent="0.2"/>
    <row r="9644" customFormat="1" ht="16" customHeight="1" x14ac:dyDescent="0.2"/>
    <row r="9645" customFormat="1" ht="16" customHeight="1" x14ac:dyDescent="0.2"/>
    <row r="9646" customFormat="1" ht="16" customHeight="1" x14ac:dyDescent="0.2"/>
    <row r="9647" customFormat="1" ht="16" customHeight="1" x14ac:dyDescent="0.2"/>
    <row r="9648" customFormat="1" ht="16" customHeight="1" x14ac:dyDescent="0.2"/>
    <row r="9649" customFormat="1" ht="16" customHeight="1" x14ac:dyDescent="0.2"/>
    <row r="9650" customFormat="1" ht="16" customHeight="1" x14ac:dyDescent="0.2"/>
    <row r="9651" customFormat="1" ht="16" customHeight="1" x14ac:dyDescent="0.2"/>
    <row r="9652" customFormat="1" ht="16" customHeight="1" x14ac:dyDescent="0.2"/>
    <row r="9653" customFormat="1" ht="16" customHeight="1" x14ac:dyDescent="0.2"/>
    <row r="9654" customFormat="1" ht="16" customHeight="1" x14ac:dyDescent="0.2"/>
    <row r="9655" customFormat="1" ht="16" customHeight="1" x14ac:dyDescent="0.2"/>
    <row r="9656" customFormat="1" ht="16" customHeight="1" x14ac:dyDescent="0.2"/>
    <row r="9657" customFormat="1" ht="16" customHeight="1" x14ac:dyDescent="0.2"/>
    <row r="9658" customFormat="1" ht="16" customHeight="1" x14ac:dyDescent="0.2"/>
    <row r="9659" customFormat="1" ht="16" customHeight="1" x14ac:dyDescent="0.2"/>
    <row r="9660" customFormat="1" ht="16" customHeight="1" x14ac:dyDescent="0.2"/>
    <row r="9661" customFormat="1" ht="16" customHeight="1" x14ac:dyDescent="0.2"/>
    <row r="9662" customFormat="1" ht="16" customHeight="1" x14ac:dyDescent="0.2"/>
    <row r="9663" customFormat="1" ht="16" customHeight="1" x14ac:dyDescent="0.2"/>
    <row r="9664" customFormat="1" ht="16" customHeight="1" x14ac:dyDescent="0.2"/>
    <row r="9665" customFormat="1" ht="16" customHeight="1" x14ac:dyDescent="0.2"/>
    <row r="9666" customFormat="1" ht="16" customHeight="1" x14ac:dyDescent="0.2"/>
    <row r="9667" customFormat="1" ht="16" customHeight="1" x14ac:dyDescent="0.2"/>
    <row r="9668" customFormat="1" ht="16" customHeight="1" x14ac:dyDescent="0.2"/>
    <row r="9669" customFormat="1" ht="16" customHeight="1" x14ac:dyDescent="0.2"/>
    <row r="9670" customFormat="1" ht="16" customHeight="1" x14ac:dyDescent="0.2"/>
    <row r="9671" customFormat="1" ht="16" customHeight="1" x14ac:dyDescent="0.2"/>
    <row r="9672" customFormat="1" ht="16" customHeight="1" x14ac:dyDescent="0.2"/>
    <row r="9673" customFormat="1" ht="16" customHeight="1" x14ac:dyDescent="0.2"/>
    <row r="9674" customFormat="1" ht="16" customHeight="1" x14ac:dyDescent="0.2"/>
    <row r="9675" customFormat="1" ht="16" customHeight="1" x14ac:dyDescent="0.2"/>
    <row r="9676" customFormat="1" ht="16" customHeight="1" x14ac:dyDescent="0.2"/>
    <row r="9677" customFormat="1" ht="16" customHeight="1" x14ac:dyDescent="0.2"/>
    <row r="9678" customFormat="1" ht="16" customHeight="1" x14ac:dyDescent="0.2"/>
    <row r="9679" customFormat="1" ht="16" customHeight="1" x14ac:dyDescent="0.2"/>
    <row r="9680" customFormat="1" ht="16" customHeight="1" x14ac:dyDescent="0.2"/>
    <row r="9681" customFormat="1" ht="16" customHeight="1" x14ac:dyDescent="0.2"/>
    <row r="9682" customFormat="1" ht="16" customHeight="1" x14ac:dyDescent="0.2"/>
    <row r="9683" customFormat="1" ht="16" customHeight="1" x14ac:dyDescent="0.2"/>
    <row r="9684" customFormat="1" ht="16" customHeight="1" x14ac:dyDescent="0.2"/>
    <row r="9685" customFormat="1" ht="16" customHeight="1" x14ac:dyDescent="0.2"/>
    <row r="9686" customFormat="1" ht="16" customHeight="1" x14ac:dyDescent="0.2"/>
    <row r="9687" customFormat="1" ht="16" customHeight="1" x14ac:dyDescent="0.2"/>
    <row r="9688" customFormat="1" ht="16" customHeight="1" x14ac:dyDescent="0.2"/>
    <row r="9689" customFormat="1" ht="16" customHeight="1" x14ac:dyDescent="0.2"/>
    <row r="9690" customFormat="1" ht="16" customHeight="1" x14ac:dyDescent="0.2"/>
    <row r="9691" customFormat="1" ht="16" customHeight="1" x14ac:dyDescent="0.2"/>
    <row r="9692" customFormat="1" ht="16" customHeight="1" x14ac:dyDescent="0.2"/>
    <row r="9693" customFormat="1" ht="16" customHeight="1" x14ac:dyDescent="0.2"/>
    <row r="9694" customFormat="1" ht="16" customHeight="1" x14ac:dyDescent="0.2"/>
    <row r="9695" customFormat="1" ht="16" customHeight="1" x14ac:dyDescent="0.2"/>
    <row r="9696" customFormat="1" ht="16" customHeight="1" x14ac:dyDescent="0.2"/>
    <row r="9697" customFormat="1" ht="16" customHeight="1" x14ac:dyDescent="0.2"/>
    <row r="9698" customFormat="1" ht="16" customHeight="1" x14ac:dyDescent="0.2"/>
    <row r="9699" customFormat="1" ht="16" customHeight="1" x14ac:dyDescent="0.2"/>
    <row r="9700" customFormat="1" ht="16" customHeight="1" x14ac:dyDescent="0.2"/>
    <row r="9701" customFormat="1" ht="16" customHeight="1" x14ac:dyDescent="0.2"/>
    <row r="9702" customFormat="1" ht="16" customHeight="1" x14ac:dyDescent="0.2"/>
    <row r="9703" customFormat="1" ht="16" customHeight="1" x14ac:dyDescent="0.2"/>
    <row r="9704" customFormat="1" ht="16" customHeight="1" x14ac:dyDescent="0.2"/>
    <row r="9705" customFormat="1" ht="16" customHeight="1" x14ac:dyDescent="0.2"/>
    <row r="9706" customFormat="1" ht="16" customHeight="1" x14ac:dyDescent="0.2"/>
    <row r="9707" customFormat="1" ht="16" customHeight="1" x14ac:dyDescent="0.2"/>
    <row r="9708" customFormat="1" ht="16" customHeight="1" x14ac:dyDescent="0.2"/>
    <row r="9709" customFormat="1" ht="16" customHeight="1" x14ac:dyDescent="0.2"/>
    <row r="9710" customFormat="1" ht="16" customHeight="1" x14ac:dyDescent="0.2"/>
    <row r="9711" customFormat="1" ht="16" customHeight="1" x14ac:dyDescent="0.2"/>
    <row r="9712" customFormat="1" ht="16" customHeight="1" x14ac:dyDescent="0.2"/>
    <row r="9713" customFormat="1" ht="16" customHeight="1" x14ac:dyDescent="0.2"/>
    <row r="9714" customFormat="1" ht="16" customHeight="1" x14ac:dyDescent="0.2"/>
    <row r="9715" customFormat="1" ht="16" customHeight="1" x14ac:dyDescent="0.2"/>
    <row r="9716" customFormat="1" ht="16" customHeight="1" x14ac:dyDescent="0.2"/>
    <row r="9717" customFormat="1" ht="16" customHeight="1" x14ac:dyDescent="0.2"/>
    <row r="9718" customFormat="1" ht="16" customHeight="1" x14ac:dyDescent="0.2"/>
    <row r="9719" customFormat="1" ht="16" customHeight="1" x14ac:dyDescent="0.2"/>
    <row r="9720" customFormat="1" ht="16" customHeight="1" x14ac:dyDescent="0.2"/>
    <row r="9721" customFormat="1" ht="16" customHeight="1" x14ac:dyDescent="0.2"/>
    <row r="9722" customFormat="1" ht="16" customHeight="1" x14ac:dyDescent="0.2"/>
    <row r="9723" customFormat="1" ht="16" customHeight="1" x14ac:dyDescent="0.2"/>
    <row r="9724" customFormat="1" ht="16" customHeight="1" x14ac:dyDescent="0.2"/>
    <row r="9725" customFormat="1" ht="16" customHeight="1" x14ac:dyDescent="0.2"/>
    <row r="9726" customFormat="1" ht="16" customHeight="1" x14ac:dyDescent="0.2"/>
    <row r="9727" customFormat="1" ht="16" customHeight="1" x14ac:dyDescent="0.2"/>
    <row r="9728" customFormat="1" ht="16" customHeight="1" x14ac:dyDescent="0.2"/>
    <row r="9729" customFormat="1" ht="16" customHeight="1" x14ac:dyDescent="0.2"/>
    <row r="9730" customFormat="1" ht="16" customHeight="1" x14ac:dyDescent="0.2"/>
    <row r="9731" customFormat="1" ht="16" customHeight="1" x14ac:dyDescent="0.2"/>
    <row r="9732" customFormat="1" ht="16" customHeight="1" x14ac:dyDescent="0.2"/>
    <row r="9733" customFormat="1" ht="16" customHeight="1" x14ac:dyDescent="0.2"/>
    <row r="9734" customFormat="1" ht="16" customHeight="1" x14ac:dyDescent="0.2"/>
    <row r="9735" customFormat="1" ht="16" customHeight="1" x14ac:dyDescent="0.2"/>
    <row r="9736" customFormat="1" ht="16" customHeight="1" x14ac:dyDescent="0.2"/>
    <row r="9737" customFormat="1" ht="16" customHeight="1" x14ac:dyDescent="0.2"/>
    <row r="9738" customFormat="1" ht="16" customHeight="1" x14ac:dyDescent="0.2"/>
    <row r="9739" customFormat="1" ht="16" customHeight="1" x14ac:dyDescent="0.2"/>
    <row r="9740" customFormat="1" ht="16" customHeight="1" x14ac:dyDescent="0.2"/>
    <row r="9741" customFormat="1" ht="16" customHeight="1" x14ac:dyDescent="0.2"/>
    <row r="9742" customFormat="1" ht="16" customHeight="1" x14ac:dyDescent="0.2"/>
    <row r="9743" customFormat="1" ht="16" customHeight="1" x14ac:dyDescent="0.2"/>
    <row r="9744" customFormat="1" ht="16" customHeight="1" x14ac:dyDescent="0.2"/>
    <row r="9745" customFormat="1" ht="16" customHeight="1" x14ac:dyDescent="0.2"/>
    <row r="9746" customFormat="1" ht="16" customHeight="1" x14ac:dyDescent="0.2"/>
    <row r="9747" customFormat="1" ht="16" customHeight="1" x14ac:dyDescent="0.2"/>
    <row r="9748" customFormat="1" ht="16" customHeight="1" x14ac:dyDescent="0.2"/>
    <row r="9749" customFormat="1" ht="16" customHeight="1" x14ac:dyDescent="0.2"/>
    <row r="9750" customFormat="1" ht="16" customHeight="1" x14ac:dyDescent="0.2"/>
    <row r="9751" customFormat="1" ht="16" customHeight="1" x14ac:dyDescent="0.2"/>
    <row r="9752" customFormat="1" ht="16" customHeight="1" x14ac:dyDescent="0.2"/>
    <row r="9753" customFormat="1" ht="16" customHeight="1" x14ac:dyDescent="0.2"/>
    <row r="9754" customFormat="1" ht="16" customHeight="1" x14ac:dyDescent="0.2"/>
    <row r="9755" customFormat="1" ht="16" customHeight="1" x14ac:dyDescent="0.2"/>
    <row r="9756" customFormat="1" ht="16" customHeight="1" x14ac:dyDescent="0.2"/>
    <row r="9757" customFormat="1" ht="16" customHeight="1" x14ac:dyDescent="0.2"/>
    <row r="9758" customFormat="1" ht="16" customHeight="1" x14ac:dyDescent="0.2"/>
    <row r="9759" customFormat="1" ht="16" customHeight="1" x14ac:dyDescent="0.2"/>
    <row r="9760" customFormat="1" ht="16" customHeight="1" x14ac:dyDescent="0.2"/>
    <row r="9761" customFormat="1" ht="16" customHeight="1" x14ac:dyDescent="0.2"/>
    <row r="9762" customFormat="1" ht="16" customHeight="1" x14ac:dyDescent="0.2"/>
    <row r="9763" customFormat="1" ht="16" customHeight="1" x14ac:dyDescent="0.2"/>
    <row r="9764" customFormat="1" ht="16" customHeight="1" x14ac:dyDescent="0.2"/>
    <row r="9765" customFormat="1" ht="16" customHeight="1" x14ac:dyDescent="0.2"/>
    <row r="9766" customFormat="1" ht="16" customHeight="1" x14ac:dyDescent="0.2"/>
    <row r="9767" customFormat="1" ht="16" customHeight="1" x14ac:dyDescent="0.2"/>
    <row r="9768" customFormat="1" ht="16" customHeight="1" x14ac:dyDescent="0.2"/>
    <row r="9769" customFormat="1" ht="16" customHeight="1" x14ac:dyDescent="0.2"/>
    <row r="9770" customFormat="1" ht="16" customHeight="1" x14ac:dyDescent="0.2"/>
    <row r="9771" customFormat="1" ht="16" customHeight="1" x14ac:dyDescent="0.2"/>
    <row r="9772" customFormat="1" ht="16" customHeight="1" x14ac:dyDescent="0.2"/>
    <row r="9773" customFormat="1" ht="16" customHeight="1" x14ac:dyDescent="0.2"/>
    <row r="9774" customFormat="1" ht="16" customHeight="1" x14ac:dyDescent="0.2"/>
    <row r="9775" customFormat="1" ht="16" customHeight="1" x14ac:dyDescent="0.2"/>
    <row r="9776" customFormat="1" ht="16" customHeight="1" x14ac:dyDescent="0.2"/>
    <row r="9777" customFormat="1" ht="16" customHeight="1" x14ac:dyDescent="0.2"/>
    <row r="9778" customFormat="1" ht="16" customHeight="1" x14ac:dyDescent="0.2"/>
    <row r="9779" customFormat="1" ht="16" customHeight="1" x14ac:dyDescent="0.2"/>
    <row r="9780" customFormat="1" ht="16" customHeight="1" x14ac:dyDescent="0.2"/>
    <row r="9781" customFormat="1" ht="16" customHeight="1" x14ac:dyDescent="0.2"/>
    <row r="9782" customFormat="1" ht="16" customHeight="1" x14ac:dyDescent="0.2"/>
    <row r="9783" customFormat="1" ht="16" customHeight="1" x14ac:dyDescent="0.2"/>
    <row r="9784" customFormat="1" ht="16" customHeight="1" x14ac:dyDescent="0.2"/>
    <row r="9785" customFormat="1" ht="16" customHeight="1" x14ac:dyDescent="0.2"/>
    <row r="9786" customFormat="1" ht="16" customHeight="1" x14ac:dyDescent="0.2"/>
    <row r="9787" customFormat="1" ht="16" customHeight="1" x14ac:dyDescent="0.2"/>
    <row r="9788" customFormat="1" ht="16" customHeight="1" x14ac:dyDescent="0.2"/>
    <row r="9789" customFormat="1" ht="16" customHeight="1" x14ac:dyDescent="0.2"/>
    <row r="9790" customFormat="1" ht="16" customHeight="1" x14ac:dyDescent="0.2"/>
    <row r="9791" customFormat="1" ht="16" customHeight="1" x14ac:dyDescent="0.2"/>
    <row r="9792" customFormat="1" ht="16" customHeight="1" x14ac:dyDescent="0.2"/>
    <row r="9793" customFormat="1" ht="16" customHeight="1" x14ac:dyDescent="0.2"/>
    <row r="9794" customFormat="1" ht="16" customHeight="1" x14ac:dyDescent="0.2"/>
    <row r="9795" customFormat="1" ht="16" customHeight="1" x14ac:dyDescent="0.2"/>
    <row r="9796" customFormat="1" ht="16" customHeight="1" x14ac:dyDescent="0.2"/>
    <row r="9797" customFormat="1" ht="16" customHeight="1" x14ac:dyDescent="0.2"/>
    <row r="9798" customFormat="1" ht="16" customHeight="1" x14ac:dyDescent="0.2"/>
    <row r="9799" customFormat="1" ht="16" customHeight="1" x14ac:dyDescent="0.2"/>
    <row r="9800" customFormat="1" ht="16" customHeight="1" x14ac:dyDescent="0.2"/>
    <row r="9801" customFormat="1" ht="16" customHeight="1" x14ac:dyDescent="0.2"/>
    <row r="9802" customFormat="1" ht="16" customHeight="1" x14ac:dyDescent="0.2"/>
    <row r="9803" customFormat="1" ht="16" customHeight="1" x14ac:dyDescent="0.2"/>
    <row r="9804" customFormat="1" ht="16" customHeight="1" x14ac:dyDescent="0.2"/>
    <row r="9805" customFormat="1" ht="16" customHeight="1" x14ac:dyDescent="0.2"/>
    <row r="9806" customFormat="1" ht="16" customHeight="1" x14ac:dyDescent="0.2"/>
    <row r="9807" customFormat="1" ht="16" customHeight="1" x14ac:dyDescent="0.2"/>
    <row r="9808" customFormat="1" ht="16" customHeight="1" x14ac:dyDescent="0.2"/>
    <row r="9809" customFormat="1" ht="16" customHeight="1" x14ac:dyDescent="0.2"/>
    <row r="9810" customFormat="1" ht="16" customHeight="1" x14ac:dyDescent="0.2"/>
    <row r="9811" customFormat="1" ht="16" customHeight="1" x14ac:dyDescent="0.2"/>
    <row r="9812" customFormat="1" ht="16" customHeight="1" x14ac:dyDescent="0.2"/>
    <row r="9813" customFormat="1" ht="16" customHeight="1" x14ac:dyDescent="0.2"/>
    <row r="9814" customFormat="1" ht="16" customHeight="1" x14ac:dyDescent="0.2"/>
    <row r="9815" customFormat="1" ht="16" customHeight="1" x14ac:dyDescent="0.2"/>
    <row r="9816" customFormat="1" ht="16" customHeight="1" x14ac:dyDescent="0.2"/>
    <row r="9817" customFormat="1" ht="16" customHeight="1" x14ac:dyDescent="0.2"/>
    <row r="9818" customFormat="1" ht="16" customHeight="1" x14ac:dyDescent="0.2"/>
    <row r="9819" customFormat="1" ht="16" customHeight="1" x14ac:dyDescent="0.2"/>
    <row r="9820" customFormat="1" ht="16" customHeight="1" x14ac:dyDescent="0.2"/>
    <row r="9821" customFormat="1" ht="16" customHeight="1" x14ac:dyDescent="0.2"/>
    <row r="9822" customFormat="1" ht="16" customHeight="1" x14ac:dyDescent="0.2"/>
    <row r="9823" customFormat="1" ht="16" customHeight="1" x14ac:dyDescent="0.2"/>
    <row r="9824" customFormat="1" ht="16" customHeight="1" x14ac:dyDescent="0.2"/>
    <row r="9825" customFormat="1" ht="16" customHeight="1" x14ac:dyDescent="0.2"/>
    <row r="9826" customFormat="1" ht="16" customHeight="1" x14ac:dyDescent="0.2"/>
    <row r="9827" customFormat="1" ht="16" customHeight="1" x14ac:dyDescent="0.2"/>
    <row r="9828" customFormat="1" ht="16" customHeight="1" x14ac:dyDescent="0.2"/>
    <row r="9829" customFormat="1" ht="16" customHeight="1" x14ac:dyDescent="0.2"/>
    <row r="9830" customFormat="1" ht="16" customHeight="1" x14ac:dyDescent="0.2"/>
    <row r="9831" customFormat="1" ht="16" customHeight="1" x14ac:dyDescent="0.2"/>
    <row r="9832" customFormat="1" ht="16" customHeight="1" x14ac:dyDescent="0.2"/>
    <row r="9833" customFormat="1" ht="16" customHeight="1" x14ac:dyDescent="0.2"/>
    <row r="9834" customFormat="1" ht="16" customHeight="1" x14ac:dyDescent="0.2"/>
    <row r="9835" customFormat="1" ht="16" customHeight="1" x14ac:dyDescent="0.2"/>
    <row r="9836" customFormat="1" ht="16" customHeight="1" x14ac:dyDescent="0.2"/>
    <row r="9837" customFormat="1" ht="16" customHeight="1" x14ac:dyDescent="0.2"/>
    <row r="9838" customFormat="1" ht="16" customHeight="1" x14ac:dyDescent="0.2"/>
    <row r="9839" customFormat="1" ht="16" customHeight="1" x14ac:dyDescent="0.2"/>
    <row r="9840" customFormat="1" ht="16" customHeight="1" x14ac:dyDescent="0.2"/>
    <row r="9841" customFormat="1" ht="16" customHeight="1" x14ac:dyDescent="0.2"/>
    <row r="9842" customFormat="1" ht="16" customHeight="1" x14ac:dyDescent="0.2"/>
    <row r="9843" customFormat="1" ht="16" customHeight="1" x14ac:dyDescent="0.2"/>
    <row r="9844" customFormat="1" ht="16" customHeight="1" x14ac:dyDescent="0.2"/>
    <row r="9845" customFormat="1" ht="16" customHeight="1" x14ac:dyDescent="0.2"/>
    <row r="9846" customFormat="1" ht="16" customHeight="1" x14ac:dyDescent="0.2"/>
    <row r="9847" customFormat="1" ht="16" customHeight="1" x14ac:dyDescent="0.2"/>
    <row r="9848" customFormat="1" ht="16" customHeight="1" x14ac:dyDescent="0.2"/>
    <row r="9849" customFormat="1" ht="16" customHeight="1" x14ac:dyDescent="0.2"/>
    <row r="9850" customFormat="1" ht="16" customHeight="1" x14ac:dyDescent="0.2"/>
    <row r="9851" customFormat="1" ht="16" customHeight="1" x14ac:dyDescent="0.2"/>
    <row r="9852" customFormat="1" ht="16" customHeight="1" x14ac:dyDescent="0.2"/>
    <row r="9853" customFormat="1" ht="16" customHeight="1" x14ac:dyDescent="0.2"/>
    <row r="9854" customFormat="1" ht="16" customHeight="1" x14ac:dyDescent="0.2"/>
    <row r="9855" customFormat="1" ht="16" customHeight="1" x14ac:dyDescent="0.2"/>
    <row r="9856" customFormat="1" ht="16" customHeight="1" x14ac:dyDescent="0.2"/>
    <row r="9857" customFormat="1" ht="16" customHeight="1" x14ac:dyDescent="0.2"/>
    <row r="9858" customFormat="1" ht="16" customHeight="1" x14ac:dyDescent="0.2"/>
    <row r="9859" customFormat="1" ht="16" customHeight="1" x14ac:dyDescent="0.2"/>
    <row r="9860" customFormat="1" ht="16" customHeight="1" x14ac:dyDescent="0.2"/>
    <row r="9861" customFormat="1" ht="16" customHeight="1" x14ac:dyDescent="0.2"/>
    <row r="9862" customFormat="1" ht="16" customHeight="1" x14ac:dyDescent="0.2"/>
    <row r="9863" customFormat="1" ht="16" customHeight="1" x14ac:dyDescent="0.2"/>
    <row r="9864" customFormat="1" ht="16" customHeight="1" x14ac:dyDescent="0.2"/>
    <row r="9865" customFormat="1" ht="16" customHeight="1" x14ac:dyDescent="0.2"/>
    <row r="9866" customFormat="1" ht="16" customHeight="1" x14ac:dyDescent="0.2"/>
    <row r="9867" customFormat="1" ht="16" customHeight="1" x14ac:dyDescent="0.2"/>
    <row r="9868" customFormat="1" ht="16" customHeight="1" x14ac:dyDescent="0.2"/>
    <row r="9869" customFormat="1" ht="16" customHeight="1" x14ac:dyDescent="0.2"/>
    <row r="9870" customFormat="1" ht="16" customHeight="1" x14ac:dyDescent="0.2"/>
    <row r="9871" customFormat="1" ht="16" customHeight="1" x14ac:dyDescent="0.2"/>
    <row r="9872" customFormat="1" ht="16" customHeight="1" x14ac:dyDescent="0.2"/>
    <row r="9873" customFormat="1" ht="16" customHeight="1" x14ac:dyDescent="0.2"/>
    <row r="9874" customFormat="1" ht="16" customHeight="1" x14ac:dyDescent="0.2"/>
    <row r="9875" customFormat="1" ht="16" customHeight="1" x14ac:dyDescent="0.2"/>
    <row r="9876" customFormat="1" ht="16" customHeight="1" x14ac:dyDescent="0.2"/>
    <row r="9877" customFormat="1" ht="16" customHeight="1" x14ac:dyDescent="0.2"/>
    <row r="9878" customFormat="1" ht="16" customHeight="1" x14ac:dyDescent="0.2"/>
    <row r="9879" customFormat="1" ht="16" customHeight="1" x14ac:dyDescent="0.2"/>
    <row r="9880" customFormat="1" ht="16" customHeight="1" x14ac:dyDescent="0.2"/>
    <row r="9881" customFormat="1" ht="16" customHeight="1" x14ac:dyDescent="0.2"/>
    <row r="9882" customFormat="1" ht="16" customHeight="1" x14ac:dyDescent="0.2"/>
    <row r="9883" customFormat="1" ht="16" customHeight="1" x14ac:dyDescent="0.2"/>
    <row r="9884" customFormat="1" ht="16" customHeight="1" x14ac:dyDescent="0.2"/>
    <row r="9885" customFormat="1" ht="16" customHeight="1" x14ac:dyDescent="0.2"/>
    <row r="9886" customFormat="1" ht="16" customHeight="1" x14ac:dyDescent="0.2"/>
    <row r="9887" customFormat="1" ht="16" customHeight="1" x14ac:dyDescent="0.2"/>
    <row r="9888" customFormat="1" ht="16" customHeight="1" x14ac:dyDescent="0.2"/>
    <row r="9889" customFormat="1" ht="16" customHeight="1" x14ac:dyDescent="0.2"/>
    <row r="9890" customFormat="1" ht="16" customHeight="1" x14ac:dyDescent="0.2"/>
    <row r="9891" customFormat="1" ht="16" customHeight="1" x14ac:dyDescent="0.2"/>
    <row r="9892" customFormat="1" ht="16" customHeight="1" x14ac:dyDescent="0.2"/>
    <row r="9893" customFormat="1" ht="16" customHeight="1" x14ac:dyDescent="0.2"/>
    <row r="9894" customFormat="1" ht="16" customHeight="1" x14ac:dyDescent="0.2"/>
    <row r="9895" customFormat="1" ht="16" customHeight="1" x14ac:dyDescent="0.2"/>
    <row r="9896" customFormat="1" ht="16" customHeight="1" x14ac:dyDescent="0.2"/>
    <row r="9897" customFormat="1" ht="16" customHeight="1" x14ac:dyDescent="0.2"/>
    <row r="9898" customFormat="1" ht="16" customHeight="1" x14ac:dyDescent="0.2"/>
    <row r="9899" customFormat="1" ht="16" customHeight="1" x14ac:dyDescent="0.2"/>
    <row r="9900" customFormat="1" ht="16" customHeight="1" x14ac:dyDescent="0.2"/>
    <row r="9901" customFormat="1" ht="16" customHeight="1" x14ac:dyDescent="0.2"/>
    <row r="9902" customFormat="1" ht="16" customHeight="1" x14ac:dyDescent="0.2"/>
    <row r="9903" customFormat="1" ht="16" customHeight="1" x14ac:dyDescent="0.2"/>
    <row r="9904" customFormat="1" ht="16" customHeight="1" x14ac:dyDescent="0.2"/>
    <row r="9905" customFormat="1" ht="16" customHeight="1" x14ac:dyDescent="0.2"/>
    <row r="9906" customFormat="1" ht="16" customHeight="1" x14ac:dyDescent="0.2"/>
    <row r="9907" customFormat="1" ht="16" customHeight="1" x14ac:dyDescent="0.2"/>
    <row r="9908" customFormat="1" ht="16" customHeight="1" x14ac:dyDescent="0.2"/>
    <row r="9909" customFormat="1" ht="16" customHeight="1" x14ac:dyDescent="0.2"/>
    <row r="9910" customFormat="1" ht="16" customHeight="1" x14ac:dyDescent="0.2"/>
    <row r="9911" customFormat="1" ht="16" customHeight="1" x14ac:dyDescent="0.2"/>
    <row r="9912" customFormat="1" ht="16" customHeight="1" x14ac:dyDescent="0.2"/>
    <row r="9913" customFormat="1" ht="16" customHeight="1" x14ac:dyDescent="0.2"/>
    <row r="9914" customFormat="1" ht="16" customHeight="1" x14ac:dyDescent="0.2"/>
    <row r="9915" customFormat="1" ht="16" customHeight="1" x14ac:dyDescent="0.2"/>
    <row r="9916" customFormat="1" ht="16" customHeight="1" x14ac:dyDescent="0.2"/>
    <row r="9917" customFormat="1" ht="16" customHeight="1" x14ac:dyDescent="0.2"/>
    <row r="9918" customFormat="1" ht="16" customHeight="1" x14ac:dyDescent="0.2"/>
    <row r="9919" customFormat="1" ht="16" customHeight="1" x14ac:dyDescent="0.2"/>
    <row r="9920" customFormat="1" ht="16" customHeight="1" x14ac:dyDescent="0.2"/>
    <row r="9921" customFormat="1" ht="16" customHeight="1" x14ac:dyDescent="0.2"/>
    <row r="9922" customFormat="1" ht="16" customHeight="1" x14ac:dyDescent="0.2"/>
    <row r="9923" customFormat="1" ht="16" customHeight="1" x14ac:dyDescent="0.2"/>
    <row r="9924" customFormat="1" ht="16" customHeight="1" x14ac:dyDescent="0.2"/>
    <row r="9925" customFormat="1" ht="16" customHeight="1" x14ac:dyDescent="0.2"/>
    <row r="9926" customFormat="1" ht="16" customHeight="1" x14ac:dyDescent="0.2"/>
    <row r="9927" customFormat="1" ht="16" customHeight="1" x14ac:dyDescent="0.2"/>
    <row r="9928" customFormat="1" ht="16" customHeight="1" x14ac:dyDescent="0.2"/>
    <row r="9929" customFormat="1" ht="16" customHeight="1" x14ac:dyDescent="0.2"/>
    <row r="9930" customFormat="1" ht="16" customHeight="1" x14ac:dyDescent="0.2"/>
    <row r="9931" customFormat="1" ht="16" customHeight="1" x14ac:dyDescent="0.2"/>
    <row r="9932" customFormat="1" ht="16" customHeight="1" x14ac:dyDescent="0.2"/>
    <row r="9933" customFormat="1" ht="16" customHeight="1" x14ac:dyDescent="0.2"/>
    <row r="9934" customFormat="1" ht="16" customHeight="1" x14ac:dyDescent="0.2"/>
    <row r="9935" customFormat="1" ht="16" customHeight="1" x14ac:dyDescent="0.2"/>
    <row r="9936" customFormat="1" ht="16" customHeight="1" x14ac:dyDescent="0.2"/>
    <row r="9937" customFormat="1" ht="16" customHeight="1" x14ac:dyDescent="0.2"/>
    <row r="9938" customFormat="1" ht="16" customHeight="1" x14ac:dyDescent="0.2"/>
    <row r="9939" customFormat="1" ht="16" customHeight="1" x14ac:dyDescent="0.2"/>
    <row r="9940" customFormat="1" ht="16" customHeight="1" x14ac:dyDescent="0.2"/>
    <row r="9941" customFormat="1" ht="16" customHeight="1" x14ac:dyDescent="0.2"/>
    <row r="9942" customFormat="1" ht="16" customHeight="1" x14ac:dyDescent="0.2"/>
    <row r="9943" customFormat="1" ht="16" customHeight="1" x14ac:dyDescent="0.2"/>
    <row r="9944" customFormat="1" ht="16" customHeight="1" x14ac:dyDescent="0.2"/>
    <row r="9945" customFormat="1" ht="16" customHeight="1" x14ac:dyDescent="0.2"/>
    <row r="9946" customFormat="1" ht="16" customHeight="1" x14ac:dyDescent="0.2"/>
    <row r="9947" customFormat="1" ht="16" customHeight="1" x14ac:dyDescent="0.2"/>
    <row r="9948" customFormat="1" ht="16" customHeight="1" x14ac:dyDescent="0.2"/>
    <row r="9949" customFormat="1" ht="16" customHeight="1" x14ac:dyDescent="0.2"/>
    <row r="9950" customFormat="1" ht="16" customHeight="1" x14ac:dyDescent="0.2"/>
    <row r="9951" customFormat="1" ht="16" customHeight="1" x14ac:dyDescent="0.2"/>
    <row r="9952" customFormat="1" ht="16" customHeight="1" x14ac:dyDescent="0.2"/>
    <row r="9953" customFormat="1" ht="16" customHeight="1" x14ac:dyDescent="0.2"/>
    <row r="9954" customFormat="1" ht="16" customHeight="1" x14ac:dyDescent="0.2"/>
    <row r="9955" customFormat="1" ht="16" customHeight="1" x14ac:dyDescent="0.2"/>
    <row r="9956" customFormat="1" ht="16" customHeight="1" x14ac:dyDescent="0.2"/>
    <row r="9957" customFormat="1" ht="16" customHeight="1" x14ac:dyDescent="0.2"/>
    <row r="9958" customFormat="1" ht="16" customHeight="1" x14ac:dyDescent="0.2"/>
    <row r="9959" customFormat="1" ht="16" customHeight="1" x14ac:dyDescent="0.2"/>
    <row r="9960" customFormat="1" ht="16" customHeight="1" x14ac:dyDescent="0.2"/>
    <row r="9961" customFormat="1" ht="16" customHeight="1" x14ac:dyDescent="0.2"/>
    <row r="9962" customFormat="1" ht="16" customHeight="1" x14ac:dyDescent="0.2"/>
    <row r="9963" customFormat="1" ht="16" customHeight="1" x14ac:dyDescent="0.2"/>
    <row r="9964" customFormat="1" ht="16" customHeight="1" x14ac:dyDescent="0.2"/>
    <row r="9965" customFormat="1" ht="16" customHeight="1" x14ac:dyDescent="0.2"/>
    <row r="9966" customFormat="1" ht="16" customHeight="1" x14ac:dyDescent="0.2"/>
    <row r="9967" customFormat="1" ht="16" customHeight="1" x14ac:dyDescent="0.2"/>
    <row r="9968" customFormat="1" ht="16" customHeight="1" x14ac:dyDescent="0.2"/>
    <row r="9969" customFormat="1" ht="16" customHeight="1" x14ac:dyDescent="0.2"/>
    <row r="9970" customFormat="1" ht="16" customHeight="1" x14ac:dyDescent="0.2"/>
    <row r="9971" customFormat="1" ht="16" customHeight="1" x14ac:dyDescent="0.2"/>
    <row r="9972" customFormat="1" ht="16" customHeight="1" x14ac:dyDescent="0.2"/>
    <row r="9973" customFormat="1" ht="16" customHeight="1" x14ac:dyDescent="0.2"/>
    <row r="9974" customFormat="1" ht="16" customHeight="1" x14ac:dyDescent="0.2"/>
    <row r="9975" customFormat="1" ht="16" customHeight="1" x14ac:dyDescent="0.2"/>
    <row r="9976" customFormat="1" ht="16" customHeight="1" x14ac:dyDescent="0.2"/>
    <row r="9977" customFormat="1" ht="16" customHeight="1" x14ac:dyDescent="0.2"/>
    <row r="9978" customFormat="1" ht="16" customHeight="1" x14ac:dyDescent="0.2"/>
    <row r="9979" customFormat="1" ht="16" customHeight="1" x14ac:dyDescent="0.2"/>
    <row r="9980" customFormat="1" ht="16" customHeight="1" x14ac:dyDescent="0.2"/>
    <row r="9981" customFormat="1" ht="16" customHeight="1" x14ac:dyDescent="0.2"/>
    <row r="9982" customFormat="1" ht="16" customHeight="1" x14ac:dyDescent="0.2"/>
    <row r="9983" customFormat="1" ht="16" customHeight="1" x14ac:dyDescent="0.2"/>
    <row r="9984" customFormat="1" ht="16" customHeight="1" x14ac:dyDescent="0.2"/>
    <row r="9985" customFormat="1" ht="16" customHeight="1" x14ac:dyDescent="0.2"/>
    <row r="9986" customFormat="1" ht="16" customHeight="1" x14ac:dyDescent="0.2"/>
    <row r="9987" customFormat="1" ht="16" customHeight="1" x14ac:dyDescent="0.2"/>
    <row r="9988" customFormat="1" ht="16" customHeight="1" x14ac:dyDescent="0.2"/>
    <row r="9989" customFormat="1" ht="16" customHeight="1" x14ac:dyDescent="0.2"/>
    <row r="9990" customFormat="1" ht="16" customHeight="1" x14ac:dyDescent="0.2"/>
    <row r="9991" customFormat="1" ht="16" customHeight="1" x14ac:dyDescent="0.2"/>
    <row r="9992" customFormat="1" ht="16" customHeight="1" x14ac:dyDescent="0.2"/>
    <row r="9993" customFormat="1" ht="16" customHeight="1" x14ac:dyDescent="0.2"/>
    <row r="9994" customFormat="1" ht="16" customHeight="1" x14ac:dyDescent="0.2"/>
    <row r="9995" customFormat="1" ht="16" customHeight="1" x14ac:dyDescent="0.2"/>
    <row r="9996" customFormat="1" ht="16" customHeight="1" x14ac:dyDescent="0.2"/>
    <row r="9997" customFormat="1" ht="16" customHeight="1" x14ac:dyDescent="0.2"/>
    <row r="9998" customFormat="1" ht="16" customHeight="1" x14ac:dyDescent="0.2"/>
    <row r="9999" customFormat="1" ht="16" customHeight="1" x14ac:dyDescent="0.2"/>
    <row r="10000" customFormat="1" ht="16" customHeight="1" x14ac:dyDescent="0.2"/>
    <row r="10001" customFormat="1" ht="16" customHeight="1" x14ac:dyDescent="0.2"/>
    <row r="10002" customFormat="1" ht="16" customHeight="1" x14ac:dyDescent="0.2"/>
    <row r="10003" customFormat="1" ht="16" customHeight="1" x14ac:dyDescent="0.2"/>
    <row r="10004" customFormat="1" ht="16" customHeight="1" x14ac:dyDescent="0.2"/>
    <row r="10005" customFormat="1" ht="16" customHeight="1" x14ac:dyDescent="0.2"/>
    <row r="10006" customFormat="1" ht="16" customHeight="1" x14ac:dyDescent="0.2"/>
    <row r="10007" customFormat="1" ht="16" customHeight="1" x14ac:dyDescent="0.2"/>
    <row r="10008" customFormat="1" ht="16" customHeight="1" x14ac:dyDescent="0.2"/>
    <row r="10009" customFormat="1" ht="16" customHeight="1" x14ac:dyDescent="0.2"/>
    <row r="10010" customFormat="1" ht="16" customHeight="1" x14ac:dyDescent="0.2"/>
    <row r="10011" customFormat="1" ht="16" customHeight="1" x14ac:dyDescent="0.2"/>
    <row r="10012" customFormat="1" ht="16" customHeight="1" x14ac:dyDescent="0.2"/>
    <row r="10013" customFormat="1" ht="16" customHeight="1" x14ac:dyDescent="0.2"/>
    <row r="10014" customFormat="1" ht="16" customHeight="1" x14ac:dyDescent="0.2"/>
    <row r="10015" customFormat="1" ht="16" customHeight="1" x14ac:dyDescent="0.2"/>
    <row r="10016" customFormat="1" ht="16" customHeight="1" x14ac:dyDescent="0.2"/>
    <row r="10017" customFormat="1" ht="16" customHeight="1" x14ac:dyDescent="0.2"/>
    <row r="10018" customFormat="1" ht="16" customHeight="1" x14ac:dyDescent="0.2"/>
    <row r="10019" customFormat="1" ht="16" customHeight="1" x14ac:dyDescent="0.2"/>
    <row r="10020" customFormat="1" ht="16" customHeight="1" x14ac:dyDescent="0.2"/>
    <row r="10021" customFormat="1" ht="16" customHeight="1" x14ac:dyDescent="0.2"/>
    <row r="10022" customFormat="1" ht="16" customHeight="1" x14ac:dyDescent="0.2"/>
    <row r="10023" customFormat="1" ht="16" customHeight="1" x14ac:dyDescent="0.2"/>
    <row r="10024" customFormat="1" ht="16" customHeight="1" x14ac:dyDescent="0.2"/>
    <row r="10025" customFormat="1" ht="16" customHeight="1" x14ac:dyDescent="0.2"/>
    <row r="10026" customFormat="1" ht="16" customHeight="1" x14ac:dyDescent="0.2"/>
    <row r="10027" customFormat="1" ht="16" customHeight="1" x14ac:dyDescent="0.2"/>
    <row r="10028" customFormat="1" ht="16" customHeight="1" x14ac:dyDescent="0.2"/>
    <row r="10029" customFormat="1" ht="16" customHeight="1" x14ac:dyDescent="0.2"/>
    <row r="10030" customFormat="1" ht="16" customHeight="1" x14ac:dyDescent="0.2"/>
    <row r="10031" customFormat="1" ht="16" customHeight="1" x14ac:dyDescent="0.2"/>
    <row r="10032" customFormat="1" ht="16" customHeight="1" x14ac:dyDescent="0.2"/>
    <row r="10033" customFormat="1" ht="16" customHeight="1" x14ac:dyDescent="0.2"/>
    <row r="10034" customFormat="1" ht="16" customHeight="1" x14ac:dyDescent="0.2"/>
    <row r="10035" customFormat="1" ht="16" customHeight="1" x14ac:dyDescent="0.2"/>
    <row r="10036" customFormat="1" ht="16" customHeight="1" x14ac:dyDescent="0.2"/>
    <row r="10037" customFormat="1" ht="16" customHeight="1" x14ac:dyDescent="0.2"/>
    <row r="10038" customFormat="1" ht="16" customHeight="1" x14ac:dyDescent="0.2"/>
    <row r="10039" customFormat="1" ht="16" customHeight="1" x14ac:dyDescent="0.2"/>
    <row r="10040" customFormat="1" ht="16" customHeight="1" x14ac:dyDescent="0.2"/>
    <row r="10041" customFormat="1" ht="16" customHeight="1" x14ac:dyDescent="0.2"/>
    <row r="10042" customFormat="1" ht="16" customHeight="1" x14ac:dyDescent="0.2"/>
    <row r="10043" customFormat="1" ht="16" customHeight="1" x14ac:dyDescent="0.2"/>
    <row r="10044" customFormat="1" ht="16" customHeight="1" x14ac:dyDescent="0.2"/>
    <row r="10045" customFormat="1" ht="16" customHeight="1" x14ac:dyDescent="0.2"/>
    <row r="10046" customFormat="1" ht="16" customHeight="1" x14ac:dyDescent="0.2"/>
    <row r="10047" customFormat="1" ht="16" customHeight="1" x14ac:dyDescent="0.2"/>
    <row r="10048" customFormat="1" ht="16" customHeight="1" x14ac:dyDescent="0.2"/>
    <row r="10049" customFormat="1" ht="16" customHeight="1" x14ac:dyDescent="0.2"/>
    <row r="10050" customFormat="1" ht="16" customHeight="1" x14ac:dyDescent="0.2"/>
    <row r="10051" customFormat="1" ht="16" customHeight="1" x14ac:dyDescent="0.2"/>
    <row r="10052" customFormat="1" ht="16" customHeight="1" x14ac:dyDescent="0.2"/>
    <row r="10053" customFormat="1" ht="16" customHeight="1" x14ac:dyDescent="0.2"/>
    <row r="10054" customFormat="1" ht="16" customHeight="1" x14ac:dyDescent="0.2"/>
    <row r="10055" customFormat="1" ht="16" customHeight="1" x14ac:dyDescent="0.2"/>
    <row r="10056" customFormat="1" ht="16" customHeight="1" x14ac:dyDescent="0.2"/>
    <row r="10057" customFormat="1" ht="16" customHeight="1" x14ac:dyDescent="0.2"/>
    <row r="10058" customFormat="1" ht="16" customHeight="1" x14ac:dyDescent="0.2"/>
    <row r="10059" customFormat="1" ht="16" customHeight="1" x14ac:dyDescent="0.2"/>
    <row r="10060" customFormat="1" ht="16" customHeight="1" x14ac:dyDescent="0.2"/>
    <row r="10061" customFormat="1" ht="16" customHeight="1" x14ac:dyDescent="0.2"/>
    <row r="10062" customFormat="1" ht="16" customHeight="1" x14ac:dyDescent="0.2"/>
    <row r="10063" customFormat="1" ht="16" customHeight="1" x14ac:dyDescent="0.2"/>
    <row r="10064" customFormat="1" ht="16" customHeight="1" x14ac:dyDescent="0.2"/>
    <row r="10065" customFormat="1" ht="16" customHeight="1" x14ac:dyDescent="0.2"/>
    <row r="10066" customFormat="1" ht="16" customHeight="1" x14ac:dyDescent="0.2"/>
    <row r="10067" customFormat="1" ht="16" customHeight="1" x14ac:dyDescent="0.2"/>
    <row r="10068" customFormat="1" ht="16" customHeight="1" x14ac:dyDescent="0.2"/>
    <row r="10069" customFormat="1" ht="16" customHeight="1" x14ac:dyDescent="0.2"/>
    <row r="10070" customFormat="1" ht="16" customHeight="1" x14ac:dyDescent="0.2"/>
    <row r="10071" customFormat="1" ht="16" customHeight="1" x14ac:dyDescent="0.2"/>
    <row r="10072" customFormat="1" ht="16" customHeight="1" x14ac:dyDescent="0.2"/>
    <row r="10073" customFormat="1" ht="16" customHeight="1" x14ac:dyDescent="0.2"/>
    <row r="10074" customFormat="1" ht="16" customHeight="1" x14ac:dyDescent="0.2"/>
    <row r="10075" customFormat="1" ht="16" customHeight="1" x14ac:dyDescent="0.2"/>
    <row r="10076" customFormat="1" ht="16" customHeight="1" x14ac:dyDescent="0.2"/>
    <row r="10077" customFormat="1" ht="16" customHeight="1" x14ac:dyDescent="0.2"/>
    <row r="10078" customFormat="1" ht="16" customHeight="1" x14ac:dyDescent="0.2"/>
    <row r="10079" customFormat="1" ht="16" customHeight="1" x14ac:dyDescent="0.2"/>
    <row r="10080" customFormat="1" ht="16" customHeight="1" x14ac:dyDescent="0.2"/>
    <row r="10081" customFormat="1" ht="16" customHeight="1" x14ac:dyDescent="0.2"/>
    <row r="10082" customFormat="1" ht="16" customHeight="1" x14ac:dyDescent="0.2"/>
    <row r="10083" customFormat="1" ht="16" customHeight="1" x14ac:dyDescent="0.2"/>
    <row r="10084" customFormat="1" ht="16" customHeight="1" x14ac:dyDescent="0.2"/>
    <row r="10085" customFormat="1" ht="16" customHeight="1" x14ac:dyDescent="0.2"/>
    <row r="10086" customFormat="1" ht="16" customHeight="1" x14ac:dyDescent="0.2"/>
    <row r="10087" customFormat="1" ht="16" customHeight="1" x14ac:dyDescent="0.2"/>
    <row r="10088" customFormat="1" ht="16" customHeight="1" x14ac:dyDescent="0.2"/>
    <row r="10089" customFormat="1" ht="16" customHeight="1" x14ac:dyDescent="0.2"/>
    <row r="10090" customFormat="1" ht="16" customHeight="1" x14ac:dyDescent="0.2"/>
    <row r="10091" customFormat="1" ht="16" customHeight="1" x14ac:dyDescent="0.2"/>
    <row r="10092" customFormat="1" ht="16" customHeight="1" x14ac:dyDescent="0.2"/>
    <row r="10093" customFormat="1" ht="16" customHeight="1" x14ac:dyDescent="0.2"/>
    <row r="10094" customFormat="1" ht="16" customHeight="1" x14ac:dyDescent="0.2"/>
    <row r="10095" customFormat="1" ht="16" customHeight="1" x14ac:dyDescent="0.2"/>
    <row r="10096" customFormat="1" ht="16" customHeight="1" x14ac:dyDescent="0.2"/>
    <row r="10097" customFormat="1" ht="16" customHeight="1" x14ac:dyDescent="0.2"/>
    <row r="10098" customFormat="1" ht="16" customHeight="1" x14ac:dyDescent="0.2"/>
    <row r="10099" customFormat="1" ht="16" customHeight="1" x14ac:dyDescent="0.2"/>
    <row r="10100" customFormat="1" ht="16" customHeight="1" x14ac:dyDescent="0.2"/>
    <row r="10101" customFormat="1" ht="16" customHeight="1" x14ac:dyDescent="0.2"/>
    <row r="10102" customFormat="1" ht="16" customHeight="1" x14ac:dyDescent="0.2"/>
    <row r="10103" customFormat="1" ht="16" customHeight="1" x14ac:dyDescent="0.2"/>
    <row r="10104" customFormat="1" ht="16" customHeight="1" x14ac:dyDescent="0.2"/>
    <row r="10105" customFormat="1" ht="16" customHeight="1" x14ac:dyDescent="0.2"/>
    <row r="10106" customFormat="1" ht="16" customHeight="1" x14ac:dyDescent="0.2"/>
    <row r="10107" customFormat="1" ht="16" customHeight="1" x14ac:dyDescent="0.2"/>
    <row r="10108" customFormat="1" ht="16" customHeight="1" x14ac:dyDescent="0.2"/>
    <row r="10109" customFormat="1" ht="16" customHeight="1" x14ac:dyDescent="0.2"/>
    <row r="10110" customFormat="1" ht="16" customHeight="1" x14ac:dyDescent="0.2"/>
    <row r="10111" customFormat="1" ht="16" customHeight="1" x14ac:dyDescent="0.2"/>
    <row r="10112" customFormat="1" ht="16" customHeight="1" x14ac:dyDescent="0.2"/>
    <row r="10113" customFormat="1" ht="16" customHeight="1" x14ac:dyDescent="0.2"/>
    <row r="10114" customFormat="1" ht="16" customHeight="1" x14ac:dyDescent="0.2"/>
    <row r="10115" customFormat="1" ht="16" customHeight="1" x14ac:dyDescent="0.2"/>
    <row r="10116" customFormat="1" ht="16" customHeight="1" x14ac:dyDescent="0.2"/>
    <row r="10117" customFormat="1" ht="16" customHeight="1" x14ac:dyDescent="0.2"/>
    <row r="10118" customFormat="1" ht="16" customHeight="1" x14ac:dyDescent="0.2"/>
    <row r="10119" customFormat="1" ht="16" customHeight="1" x14ac:dyDescent="0.2"/>
    <row r="10120" customFormat="1" ht="16" customHeight="1" x14ac:dyDescent="0.2"/>
    <row r="10121" customFormat="1" ht="16" customHeight="1" x14ac:dyDescent="0.2"/>
    <row r="10122" customFormat="1" ht="16" customHeight="1" x14ac:dyDescent="0.2"/>
    <row r="10123" customFormat="1" ht="16" customHeight="1" x14ac:dyDescent="0.2"/>
    <row r="10124" customFormat="1" ht="16" customHeight="1" x14ac:dyDescent="0.2"/>
    <row r="10125" customFormat="1" ht="16" customHeight="1" x14ac:dyDescent="0.2"/>
    <row r="10126" customFormat="1" ht="16" customHeight="1" x14ac:dyDescent="0.2"/>
    <row r="10127" customFormat="1" ht="16" customHeight="1" x14ac:dyDescent="0.2"/>
    <row r="10128" customFormat="1" ht="16" customHeight="1" x14ac:dyDescent="0.2"/>
    <row r="10129" customFormat="1" ht="16" customHeight="1" x14ac:dyDescent="0.2"/>
    <row r="10130" customFormat="1" ht="16" customHeight="1" x14ac:dyDescent="0.2"/>
    <row r="10131" customFormat="1" ht="16" customHeight="1" x14ac:dyDescent="0.2"/>
    <row r="10132" customFormat="1" ht="16" customHeight="1" x14ac:dyDescent="0.2"/>
    <row r="10133" customFormat="1" ht="16" customHeight="1" x14ac:dyDescent="0.2"/>
    <row r="10134" customFormat="1" ht="16" customHeight="1" x14ac:dyDescent="0.2"/>
    <row r="10135" customFormat="1" ht="16" customHeight="1" x14ac:dyDescent="0.2"/>
    <row r="10136" customFormat="1" ht="16" customHeight="1" x14ac:dyDescent="0.2"/>
    <row r="10137" customFormat="1" ht="16" customHeight="1" x14ac:dyDescent="0.2"/>
    <row r="10138" customFormat="1" ht="16" customHeight="1" x14ac:dyDescent="0.2"/>
    <row r="10139" customFormat="1" ht="16" customHeight="1" x14ac:dyDescent="0.2"/>
    <row r="10140" customFormat="1" ht="16" customHeight="1" x14ac:dyDescent="0.2"/>
    <row r="10141" customFormat="1" ht="16" customHeight="1" x14ac:dyDescent="0.2"/>
    <row r="10142" customFormat="1" ht="16" customHeight="1" x14ac:dyDescent="0.2"/>
    <row r="10143" customFormat="1" ht="16" customHeight="1" x14ac:dyDescent="0.2"/>
    <row r="10144" customFormat="1" ht="16" customHeight="1" x14ac:dyDescent="0.2"/>
    <row r="10145" customFormat="1" ht="16" customHeight="1" x14ac:dyDescent="0.2"/>
    <row r="10146" customFormat="1" ht="16" customHeight="1" x14ac:dyDescent="0.2"/>
    <row r="10147" customFormat="1" ht="16" customHeight="1" x14ac:dyDescent="0.2"/>
    <row r="10148" customFormat="1" ht="16" customHeight="1" x14ac:dyDescent="0.2"/>
    <row r="10149" customFormat="1" ht="16" customHeight="1" x14ac:dyDescent="0.2"/>
    <row r="10150" customFormat="1" ht="16" customHeight="1" x14ac:dyDescent="0.2"/>
    <row r="10151" customFormat="1" ht="16" customHeight="1" x14ac:dyDescent="0.2"/>
    <row r="10152" customFormat="1" ht="16" customHeight="1" x14ac:dyDescent="0.2"/>
    <row r="10153" customFormat="1" ht="16" customHeight="1" x14ac:dyDescent="0.2"/>
    <row r="10154" customFormat="1" ht="16" customHeight="1" x14ac:dyDescent="0.2"/>
    <row r="10155" customFormat="1" ht="16" customHeight="1" x14ac:dyDescent="0.2"/>
    <row r="10156" customFormat="1" ht="16" customHeight="1" x14ac:dyDescent="0.2"/>
    <row r="10157" customFormat="1" ht="16" customHeight="1" x14ac:dyDescent="0.2"/>
    <row r="10158" customFormat="1" ht="16" customHeight="1" x14ac:dyDescent="0.2"/>
    <row r="10159" customFormat="1" ht="16" customHeight="1" x14ac:dyDescent="0.2"/>
    <row r="10160" customFormat="1" ht="16" customHeight="1" x14ac:dyDescent="0.2"/>
    <row r="10161" customFormat="1" ht="16" customHeight="1" x14ac:dyDescent="0.2"/>
    <row r="10162" customFormat="1" ht="16" customHeight="1" x14ac:dyDescent="0.2"/>
    <row r="10163" customFormat="1" ht="16" customHeight="1" x14ac:dyDescent="0.2"/>
    <row r="10164" customFormat="1" ht="16" customHeight="1" x14ac:dyDescent="0.2"/>
    <row r="10165" customFormat="1" ht="16" customHeight="1" x14ac:dyDescent="0.2"/>
    <row r="10166" customFormat="1" ht="16" customHeight="1" x14ac:dyDescent="0.2"/>
    <row r="10167" customFormat="1" ht="16" customHeight="1" x14ac:dyDescent="0.2"/>
    <row r="10168" customFormat="1" ht="16" customHeight="1" x14ac:dyDescent="0.2"/>
    <row r="10169" customFormat="1" ht="16" customHeight="1" x14ac:dyDescent="0.2"/>
    <row r="10170" customFormat="1" ht="16" customHeight="1" x14ac:dyDescent="0.2"/>
    <row r="10171" customFormat="1" ht="16" customHeight="1" x14ac:dyDescent="0.2"/>
    <row r="10172" customFormat="1" ht="16" customHeight="1" x14ac:dyDescent="0.2"/>
    <row r="10173" customFormat="1" ht="16" customHeight="1" x14ac:dyDescent="0.2"/>
    <row r="10174" customFormat="1" ht="16" customHeight="1" x14ac:dyDescent="0.2"/>
    <row r="10175" customFormat="1" ht="16" customHeight="1" x14ac:dyDescent="0.2"/>
    <row r="10176" customFormat="1" ht="16" customHeight="1" x14ac:dyDescent="0.2"/>
    <row r="10177" customFormat="1" ht="16" customHeight="1" x14ac:dyDescent="0.2"/>
    <row r="10178" customFormat="1" ht="16" customHeight="1" x14ac:dyDescent="0.2"/>
    <row r="10179" customFormat="1" ht="16" customHeight="1" x14ac:dyDescent="0.2"/>
    <row r="10180" customFormat="1" ht="16" customHeight="1" x14ac:dyDescent="0.2"/>
    <row r="10181" customFormat="1" ht="16" customHeight="1" x14ac:dyDescent="0.2"/>
    <row r="10182" customFormat="1" ht="16" customHeight="1" x14ac:dyDescent="0.2"/>
    <row r="10183" customFormat="1" ht="16" customHeight="1" x14ac:dyDescent="0.2"/>
    <row r="10184" customFormat="1" ht="16" customHeight="1" x14ac:dyDescent="0.2"/>
    <row r="10185" customFormat="1" ht="16" customHeight="1" x14ac:dyDescent="0.2"/>
    <row r="10186" customFormat="1" ht="16" customHeight="1" x14ac:dyDescent="0.2"/>
    <row r="10187" customFormat="1" ht="16" customHeight="1" x14ac:dyDescent="0.2"/>
    <row r="10188" customFormat="1" ht="16" customHeight="1" x14ac:dyDescent="0.2"/>
    <row r="10189" customFormat="1" ht="16" customHeight="1" x14ac:dyDescent="0.2"/>
    <row r="10190" customFormat="1" ht="16" customHeight="1" x14ac:dyDescent="0.2"/>
    <row r="10191" customFormat="1" ht="16" customHeight="1" x14ac:dyDescent="0.2"/>
    <row r="10192" customFormat="1" ht="16" customHeight="1" x14ac:dyDescent="0.2"/>
    <row r="10193" customFormat="1" ht="16" customHeight="1" x14ac:dyDescent="0.2"/>
    <row r="10194" customFormat="1" ht="16" customHeight="1" x14ac:dyDescent="0.2"/>
    <row r="10195" customFormat="1" ht="16" customHeight="1" x14ac:dyDescent="0.2"/>
    <row r="10196" customFormat="1" ht="16" customHeight="1" x14ac:dyDescent="0.2"/>
    <row r="10197" customFormat="1" ht="16" customHeight="1" x14ac:dyDescent="0.2"/>
    <row r="10198" customFormat="1" ht="16" customHeight="1" x14ac:dyDescent="0.2"/>
    <row r="10199" customFormat="1" ht="16" customHeight="1" x14ac:dyDescent="0.2"/>
    <row r="10200" customFormat="1" ht="16" customHeight="1" x14ac:dyDescent="0.2"/>
    <row r="10201" customFormat="1" ht="16" customHeight="1" x14ac:dyDescent="0.2"/>
    <row r="10202" customFormat="1" ht="16" customHeight="1" x14ac:dyDescent="0.2"/>
    <row r="10203" customFormat="1" ht="16" customHeight="1" x14ac:dyDescent="0.2"/>
    <row r="10204" customFormat="1" ht="16" customHeight="1" x14ac:dyDescent="0.2"/>
    <row r="10205" customFormat="1" ht="16" customHeight="1" x14ac:dyDescent="0.2"/>
    <row r="10206" customFormat="1" ht="16" customHeight="1" x14ac:dyDescent="0.2"/>
    <row r="10207" customFormat="1" ht="16" customHeight="1" x14ac:dyDescent="0.2"/>
    <row r="10208" customFormat="1" ht="16" customHeight="1" x14ac:dyDescent="0.2"/>
    <row r="10209" customFormat="1" ht="16" customHeight="1" x14ac:dyDescent="0.2"/>
    <row r="10210" customFormat="1" ht="16" customHeight="1" x14ac:dyDescent="0.2"/>
    <row r="10211" customFormat="1" ht="16" customHeight="1" x14ac:dyDescent="0.2"/>
    <row r="10212" customFormat="1" ht="16" customHeight="1" x14ac:dyDescent="0.2"/>
    <row r="10213" customFormat="1" ht="16" customHeight="1" x14ac:dyDescent="0.2"/>
    <row r="10214" customFormat="1" ht="16" customHeight="1" x14ac:dyDescent="0.2"/>
    <row r="10215" customFormat="1" ht="16" customHeight="1" x14ac:dyDescent="0.2"/>
    <row r="10216" customFormat="1" ht="16" customHeight="1" x14ac:dyDescent="0.2"/>
    <row r="10217" customFormat="1" ht="16" customHeight="1" x14ac:dyDescent="0.2"/>
    <row r="10218" customFormat="1" ht="16" customHeight="1" x14ac:dyDescent="0.2"/>
    <row r="10219" customFormat="1" ht="16" customHeight="1" x14ac:dyDescent="0.2"/>
    <row r="10220" customFormat="1" ht="16" customHeight="1" x14ac:dyDescent="0.2"/>
    <row r="10221" customFormat="1" ht="16" customHeight="1" x14ac:dyDescent="0.2"/>
    <row r="10222" customFormat="1" ht="16" customHeight="1" x14ac:dyDescent="0.2"/>
    <row r="10223" customFormat="1" ht="16" customHeight="1" x14ac:dyDescent="0.2"/>
    <row r="10224" customFormat="1" ht="16" customHeight="1" x14ac:dyDescent="0.2"/>
    <row r="10225" customFormat="1" ht="16" customHeight="1" x14ac:dyDescent="0.2"/>
    <row r="10226" customFormat="1" ht="16" customHeight="1" x14ac:dyDescent="0.2"/>
    <row r="10227" customFormat="1" ht="16" customHeight="1" x14ac:dyDescent="0.2"/>
    <row r="10228" customFormat="1" ht="16" customHeight="1" x14ac:dyDescent="0.2"/>
    <row r="10229" customFormat="1" ht="16" customHeight="1" x14ac:dyDescent="0.2"/>
    <row r="10230" customFormat="1" ht="16" customHeight="1" x14ac:dyDescent="0.2"/>
    <row r="10231" customFormat="1" ht="16" customHeight="1" x14ac:dyDescent="0.2"/>
    <row r="10232" customFormat="1" ht="16" customHeight="1" x14ac:dyDescent="0.2"/>
    <row r="10233" customFormat="1" ht="16" customHeight="1" x14ac:dyDescent="0.2"/>
    <row r="10234" customFormat="1" ht="16" customHeight="1" x14ac:dyDescent="0.2"/>
    <row r="10235" customFormat="1" ht="16" customHeight="1" x14ac:dyDescent="0.2"/>
    <row r="10236" customFormat="1" ht="16" customHeight="1" x14ac:dyDescent="0.2"/>
    <row r="10237" customFormat="1" ht="16" customHeight="1" x14ac:dyDescent="0.2"/>
    <row r="10238" customFormat="1" ht="16" customHeight="1" x14ac:dyDescent="0.2"/>
    <row r="10239" customFormat="1" ht="16" customHeight="1" x14ac:dyDescent="0.2"/>
    <row r="10240" customFormat="1" ht="16" customHeight="1" x14ac:dyDescent="0.2"/>
    <row r="10241" customFormat="1" ht="16" customHeight="1" x14ac:dyDescent="0.2"/>
    <row r="10242" customFormat="1" ht="16" customHeight="1" x14ac:dyDescent="0.2"/>
    <row r="10243" customFormat="1" ht="16" customHeight="1" x14ac:dyDescent="0.2"/>
    <row r="10244" customFormat="1" ht="16" customHeight="1" x14ac:dyDescent="0.2"/>
    <row r="10245" customFormat="1" ht="16" customHeight="1" x14ac:dyDescent="0.2"/>
    <row r="10246" customFormat="1" ht="16" customHeight="1" x14ac:dyDescent="0.2"/>
    <row r="10247" customFormat="1" ht="16" customHeight="1" x14ac:dyDescent="0.2"/>
    <row r="10248" customFormat="1" ht="16" customHeight="1" x14ac:dyDescent="0.2"/>
    <row r="10249" customFormat="1" ht="16" customHeight="1" x14ac:dyDescent="0.2"/>
    <row r="10250" customFormat="1" ht="16" customHeight="1" x14ac:dyDescent="0.2"/>
    <row r="10251" customFormat="1" ht="16" customHeight="1" x14ac:dyDescent="0.2"/>
    <row r="10252" customFormat="1" ht="16" customHeight="1" x14ac:dyDescent="0.2"/>
    <row r="10253" customFormat="1" ht="16" customHeight="1" x14ac:dyDescent="0.2"/>
    <row r="10254" customFormat="1" ht="16" customHeight="1" x14ac:dyDescent="0.2"/>
    <row r="10255" customFormat="1" ht="16" customHeight="1" x14ac:dyDescent="0.2"/>
    <row r="10256" customFormat="1" ht="16" customHeight="1" x14ac:dyDescent="0.2"/>
    <row r="10257" customFormat="1" ht="16" customHeight="1" x14ac:dyDescent="0.2"/>
    <row r="10258" customFormat="1" ht="16" customHeight="1" x14ac:dyDescent="0.2"/>
    <row r="10259" customFormat="1" ht="16" customHeight="1" x14ac:dyDescent="0.2"/>
    <row r="10260" customFormat="1" ht="16" customHeight="1" x14ac:dyDescent="0.2"/>
    <row r="10261" customFormat="1" ht="16" customHeight="1" x14ac:dyDescent="0.2"/>
    <row r="10262" customFormat="1" ht="16" customHeight="1" x14ac:dyDescent="0.2"/>
    <row r="10263" customFormat="1" ht="16" customHeight="1" x14ac:dyDescent="0.2"/>
    <row r="10264" customFormat="1" ht="16" customHeight="1" x14ac:dyDescent="0.2"/>
    <row r="10265" customFormat="1" ht="16" customHeight="1" x14ac:dyDescent="0.2"/>
    <row r="10266" customFormat="1" ht="16" customHeight="1" x14ac:dyDescent="0.2"/>
    <row r="10267" customFormat="1" ht="16" customHeight="1" x14ac:dyDescent="0.2"/>
    <row r="10268" customFormat="1" ht="16" customHeight="1" x14ac:dyDescent="0.2"/>
    <row r="10269" customFormat="1" ht="16" customHeight="1" x14ac:dyDescent="0.2"/>
    <row r="10270" customFormat="1" ht="16" customHeight="1" x14ac:dyDescent="0.2"/>
    <row r="10271" customFormat="1" ht="16" customHeight="1" x14ac:dyDescent="0.2"/>
    <row r="10272" customFormat="1" ht="16" customHeight="1" x14ac:dyDescent="0.2"/>
    <row r="10273" customFormat="1" ht="16" customHeight="1" x14ac:dyDescent="0.2"/>
    <row r="10274" customFormat="1" ht="16" customHeight="1" x14ac:dyDescent="0.2"/>
    <row r="10275" customFormat="1" ht="16" customHeight="1" x14ac:dyDescent="0.2"/>
    <row r="10276" customFormat="1" ht="16" customHeight="1" x14ac:dyDescent="0.2"/>
    <row r="10277" customFormat="1" ht="16" customHeight="1" x14ac:dyDescent="0.2"/>
    <row r="10278" customFormat="1" ht="16" customHeight="1" x14ac:dyDescent="0.2"/>
    <row r="10279" customFormat="1" ht="16" customHeight="1" x14ac:dyDescent="0.2"/>
    <row r="10280" customFormat="1" ht="16" customHeight="1" x14ac:dyDescent="0.2"/>
    <row r="10281" customFormat="1" ht="16" customHeight="1" x14ac:dyDescent="0.2"/>
    <row r="10282" customFormat="1" ht="16" customHeight="1" x14ac:dyDescent="0.2"/>
    <row r="10283" customFormat="1" ht="16" customHeight="1" x14ac:dyDescent="0.2"/>
    <row r="10284" customFormat="1" ht="16" customHeight="1" x14ac:dyDescent="0.2"/>
    <row r="10285" customFormat="1" ht="16" customHeight="1" x14ac:dyDescent="0.2"/>
    <row r="10286" customFormat="1" ht="16" customHeight="1" x14ac:dyDescent="0.2"/>
    <row r="10287" customFormat="1" ht="16" customHeight="1" x14ac:dyDescent="0.2"/>
    <row r="10288" customFormat="1" ht="16" customHeight="1" x14ac:dyDescent="0.2"/>
    <row r="10289" customFormat="1" ht="16" customHeight="1" x14ac:dyDescent="0.2"/>
    <row r="10290" customFormat="1" ht="16" customHeight="1" x14ac:dyDescent="0.2"/>
    <row r="10291" customFormat="1" ht="16" customHeight="1" x14ac:dyDescent="0.2"/>
    <row r="10292" customFormat="1" ht="16" customHeight="1" x14ac:dyDescent="0.2"/>
    <row r="10293" customFormat="1" ht="16" customHeight="1" x14ac:dyDescent="0.2"/>
    <row r="10294" customFormat="1" ht="16" customHeight="1" x14ac:dyDescent="0.2"/>
    <row r="10295" customFormat="1" ht="16" customHeight="1" x14ac:dyDescent="0.2"/>
    <row r="10296" customFormat="1" ht="16" customHeight="1" x14ac:dyDescent="0.2"/>
    <row r="10297" customFormat="1" ht="16" customHeight="1" x14ac:dyDescent="0.2"/>
    <row r="10298" customFormat="1" ht="16" customHeight="1" x14ac:dyDescent="0.2"/>
    <row r="10299" customFormat="1" ht="16" customHeight="1" x14ac:dyDescent="0.2"/>
    <row r="10300" customFormat="1" ht="16" customHeight="1" x14ac:dyDescent="0.2"/>
    <row r="10301" customFormat="1" ht="16" customHeight="1" x14ac:dyDescent="0.2"/>
    <row r="10302" customFormat="1" ht="16" customHeight="1" x14ac:dyDescent="0.2"/>
    <row r="10303" customFormat="1" ht="16" customHeight="1" x14ac:dyDescent="0.2"/>
    <row r="10304" customFormat="1" ht="16" customHeight="1" x14ac:dyDescent="0.2"/>
    <row r="10305" customFormat="1" ht="16" customHeight="1" x14ac:dyDescent="0.2"/>
    <row r="10306" customFormat="1" ht="16" customHeight="1" x14ac:dyDescent="0.2"/>
    <row r="10307" customFormat="1" ht="16" customHeight="1" x14ac:dyDescent="0.2"/>
    <row r="10308" customFormat="1" ht="16" customHeight="1" x14ac:dyDescent="0.2"/>
    <row r="10309" customFormat="1" ht="16" customHeight="1" x14ac:dyDescent="0.2"/>
    <row r="10310" customFormat="1" ht="16" customHeight="1" x14ac:dyDescent="0.2"/>
    <row r="10311" customFormat="1" ht="16" customHeight="1" x14ac:dyDescent="0.2"/>
    <row r="10312" customFormat="1" ht="16" customHeight="1" x14ac:dyDescent="0.2"/>
    <row r="10313" customFormat="1" ht="16" customHeight="1" x14ac:dyDescent="0.2"/>
    <row r="10314" customFormat="1" ht="16" customHeight="1" x14ac:dyDescent="0.2"/>
    <row r="10315" customFormat="1" ht="16" customHeight="1" x14ac:dyDescent="0.2"/>
    <row r="10316" customFormat="1" ht="16" customHeight="1" x14ac:dyDescent="0.2"/>
    <row r="10317" customFormat="1" ht="16" customHeight="1" x14ac:dyDescent="0.2"/>
    <row r="10318" customFormat="1" ht="16" customHeight="1" x14ac:dyDescent="0.2"/>
    <row r="10319" customFormat="1" ht="16" customHeight="1" x14ac:dyDescent="0.2"/>
    <row r="10320" customFormat="1" ht="16" customHeight="1" x14ac:dyDescent="0.2"/>
    <row r="10321" customFormat="1" ht="16" customHeight="1" x14ac:dyDescent="0.2"/>
    <row r="10322" customFormat="1" ht="16" customHeight="1" x14ac:dyDescent="0.2"/>
    <row r="10323" customFormat="1" ht="16" customHeight="1" x14ac:dyDescent="0.2"/>
    <row r="10324" customFormat="1" ht="16" customHeight="1" x14ac:dyDescent="0.2"/>
    <row r="10325" customFormat="1" ht="16" customHeight="1" x14ac:dyDescent="0.2"/>
    <row r="10326" customFormat="1" ht="16" customHeight="1" x14ac:dyDescent="0.2"/>
    <row r="10327" customFormat="1" ht="16" customHeight="1" x14ac:dyDescent="0.2"/>
    <row r="10328" customFormat="1" ht="16" customHeight="1" x14ac:dyDescent="0.2"/>
    <row r="10329" customFormat="1" ht="16" customHeight="1" x14ac:dyDescent="0.2"/>
    <row r="10330" customFormat="1" ht="16" customHeight="1" x14ac:dyDescent="0.2"/>
    <row r="10331" customFormat="1" ht="16" customHeight="1" x14ac:dyDescent="0.2"/>
    <row r="10332" customFormat="1" ht="16" customHeight="1" x14ac:dyDescent="0.2"/>
    <row r="10333" customFormat="1" ht="16" customHeight="1" x14ac:dyDescent="0.2"/>
    <row r="10334" customFormat="1" ht="16" customHeight="1" x14ac:dyDescent="0.2"/>
    <row r="10335" customFormat="1" ht="16" customHeight="1" x14ac:dyDescent="0.2"/>
    <row r="10336" customFormat="1" ht="16" customHeight="1" x14ac:dyDescent="0.2"/>
    <row r="10337" customFormat="1" ht="16" customHeight="1" x14ac:dyDescent="0.2"/>
    <row r="10338" customFormat="1" ht="16" customHeight="1" x14ac:dyDescent="0.2"/>
    <row r="10339" customFormat="1" ht="16" customHeight="1" x14ac:dyDescent="0.2"/>
    <row r="10340" customFormat="1" ht="16" customHeight="1" x14ac:dyDescent="0.2"/>
    <row r="10341" customFormat="1" ht="16" customHeight="1" x14ac:dyDescent="0.2"/>
    <row r="10342" customFormat="1" ht="16" customHeight="1" x14ac:dyDescent="0.2"/>
    <row r="10343" customFormat="1" ht="16" customHeight="1" x14ac:dyDescent="0.2"/>
    <row r="10344" customFormat="1" ht="16" customHeight="1" x14ac:dyDescent="0.2"/>
    <row r="10345" customFormat="1" ht="16" customHeight="1" x14ac:dyDescent="0.2"/>
    <row r="10346" customFormat="1" ht="16" customHeight="1" x14ac:dyDescent="0.2"/>
    <row r="10347" customFormat="1" ht="16" customHeight="1" x14ac:dyDescent="0.2"/>
    <row r="10348" customFormat="1" ht="16" customHeight="1" x14ac:dyDescent="0.2"/>
    <row r="10349" customFormat="1" ht="16" customHeight="1" x14ac:dyDescent="0.2"/>
    <row r="10350" customFormat="1" ht="16" customHeight="1" x14ac:dyDescent="0.2"/>
    <row r="10351" customFormat="1" ht="16" customHeight="1" x14ac:dyDescent="0.2"/>
    <row r="10352" customFormat="1" ht="16" customHeight="1" x14ac:dyDescent="0.2"/>
    <row r="10353" customFormat="1" ht="16" customHeight="1" x14ac:dyDescent="0.2"/>
    <row r="10354" customFormat="1" ht="16" customHeight="1" x14ac:dyDescent="0.2"/>
    <row r="10355" customFormat="1" ht="16" customHeight="1" x14ac:dyDescent="0.2"/>
    <row r="10356" customFormat="1" ht="16" customHeight="1" x14ac:dyDescent="0.2"/>
    <row r="10357" customFormat="1" ht="16" customHeight="1" x14ac:dyDescent="0.2"/>
    <row r="10358" customFormat="1" ht="16" customHeight="1" x14ac:dyDescent="0.2"/>
    <row r="10359" customFormat="1" ht="16" customHeight="1" x14ac:dyDescent="0.2"/>
    <row r="10360" customFormat="1" ht="16" customHeight="1" x14ac:dyDescent="0.2"/>
    <row r="10361" customFormat="1" ht="16" customHeight="1" x14ac:dyDescent="0.2"/>
    <row r="10362" customFormat="1" ht="16" customHeight="1" x14ac:dyDescent="0.2"/>
    <row r="10363" customFormat="1" ht="16" customHeight="1" x14ac:dyDescent="0.2"/>
    <row r="10364" customFormat="1" ht="16" customHeight="1" x14ac:dyDescent="0.2"/>
    <row r="10365" customFormat="1" ht="16" customHeight="1" x14ac:dyDescent="0.2"/>
    <row r="10366" customFormat="1" ht="16" customHeight="1" x14ac:dyDescent="0.2"/>
    <row r="10367" customFormat="1" ht="16" customHeight="1" x14ac:dyDescent="0.2"/>
  </sheetData>
  <sheetProtection algorithmName="SHA-512" hashValue="gCI/zmDt+cyksAaXiP8r9H8yXOztU1ozLZ0GrjPsab0dfRWkCgGtLjHh/plLOWJqcec6KB73hlw+9yoM0/04Zg==" saltValue="m7KYN/7gDUnpO8h20Q9RCg==" spinCount="100000" sheet="1" objects="1" scenarios="1" selectLockedCells="1"/>
  <mergeCells count="3">
    <mergeCell ref="A14:I14"/>
    <mergeCell ref="A15:D15"/>
    <mergeCell ref="F15:I15"/>
  </mergeCells>
  <hyperlinks>
    <hyperlink ref="A11" r:id="rId1" xr:uid="{7EF2BC40-79C5-A840-B00A-2E7E99C0D245}"/>
  </hyperlinks>
  <printOptions horizontalCentered="1"/>
  <pageMargins left="0.2" right="0.2" top="0.25" bottom="0.25" header="0" footer="0"/>
  <pageSetup paperSize="9" fitToHeight="0" orientation="portrait" r:id="rId2"/>
  <drawing r:id="rId3"/>
  <legacyDrawing r:id="rId4"/>
  <tableParts count="4">
    <tablePart r:id="rId5"/>
    <tablePart r:id="rId6"/>
    <tablePart r:id="rId7"/>
    <tablePart r:id="rId8"/>
  </tablePar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1EA05-45AA-064F-A0E7-1F0E10881857}">
  <sheetPr>
    <pageSetUpPr autoPageBreaks="0" fitToPage="1"/>
  </sheetPr>
  <dimension ref="A1:TB10367"/>
  <sheetViews>
    <sheetView showGridLines="0" topLeftCell="A3" workbookViewId="0">
      <selection activeCell="B45" sqref="B45"/>
    </sheetView>
  </sheetViews>
  <sheetFormatPr baseColWidth="10" defaultColWidth="8.83203125" defaultRowHeight="16" customHeight="1" x14ac:dyDescent="0.2"/>
  <cols>
    <col min="1" max="1" width="35.6640625" style="3" bestFit="1" customWidth="1"/>
    <col min="2" max="4" width="14.6640625" style="3" customWidth="1"/>
    <col min="5" max="5" width="4.6640625" style="3" customWidth="1"/>
    <col min="6" max="6" width="38.6640625" style="3" customWidth="1"/>
    <col min="7" max="9" width="14.6640625" style="2" customWidth="1"/>
    <col min="10" max="10" width="21.6640625" style="2" customWidth="1"/>
    <col min="11" max="11" width="14" customWidth="1"/>
    <col min="12" max="13" width="13.83203125" customWidth="1"/>
  </cols>
  <sheetData>
    <row r="1" spans="1:23" s="17" customFormat="1" ht="16" customHeight="1" x14ac:dyDescent="0.2">
      <c r="A1" s="19"/>
      <c r="B1" s="19"/>
      <c r="C1" s="19"/>
      <c r="D1" s="19"/>
      <c r="E1" s="19"/>
      <c r="F1" s="19"/>
      <c r="G1" s="19"/>
      <c r="H1" s="19"/>
      <c r="I1" s="19"/>
    </row>
    <row r="2" spans="1:23" s="17" customFormat="1" ht="16" customHeight="1" x14ac:dyDescent="0.2">
      <c r="A2" s="19"/>
      <c r="B2" s="19"/>
      <c r="C2" s="19"/>
      <c r="D2" s="19"/>
      <c r="E2" s="19"/>
      <c r="F2" s="19"/>
      <c r="G2" s="19"/>
      <c r="H2" s="19"/>
      <c r="I2" s="19"/>
    </row>
    <row r="3" spans="1:23" s="17" customFormat="1" ht="16" customHeight="1" x14ac:dyDescent="0.2">
      <c r="A3" s="19"/>
      <c r="B3" s="19"/>
      <c r="C3" s="19"/>
      <c r="D3" s="19"/>
      <c r="E3" s="19"/>
      <c r="F3" s="19"/>
      <c r="G3" s="19"/>
      <c r="H3" s="19"/>
      <c r="I3" s="19"/>
    </row>
    <row r="4" spans="1:23" s="17" customFormat="1" ht="16" customHeight="1" x14ac:dyDescent="0.2">
      <c r="A4" s="19"/>
      <c r="B4" s="19"/>
      <c r="C4" s="19"/>
      <c r="D4" s="19"/>
      <c r="E4" s="19"/>
      <c r="F4" s="19"/>
      <c r="G4" s="19"/>
      <c r="H4" s="19"/>
      <c r="I4" s="19"/>
    </row>
    <row r="5" spans="1:23" s="17" customFormat="1" ht="16" customHeight="1" x14ac:dyDescent="0.2">
      <c r="A5" s="19"/>
      <c r="B5" s="19"/>
      <c r="C5" s="19"/>
      <c r="D5" s="19"/>
      <c r="E5" s="19"/>
      <c r="F5" s="19"/>
      <c r="G5" s="19"/>
      <c r="H5" s="19"/>
      <c r="I5" s="19"/>
    </row>
    <row r="6" spans="1:23" s="17" customFormat="1" ht="16" customHeight="1" x14ac:dyDescent="0.2">
      <c r="A6" s="19"/>
      <c r="B6" s="19"/>
      <c r="C6" s="19"/>
      <c r="D6" s="19"/>
      <c r="E6" s="19"/>
      <c r="F6" s="19"/>
      <c r="G6" s="19"/>
      <c r="H6" s="19"/>
      <c r="I6" s="19"/>
    </row>
    <row r="7" spans="1:23" s="17" customFormat="1" ht="16" customHeight="1" x14ac:dyDescent="0.2">
      <c r="A7" s="19"/>
      <c r="B7" s="19"/>
      <c r="C7" s="19"/>
      <c r="D7" s="19"/>
      <c r="E7" s="19"/>
      <c r="F7" s="19"/>
      <c r="G7" s="19"/>
      <c r="H7" s="19"/>
      <c r="I7" s="19"/>
    </row>
    <row r="8" spans="1:23" s="17" customFormat="1" ht="16" customHeight="1" x14ac:dyDescent="0.2">
      <c r="A8" s="19"/>
      <c r="B8" s="19"/>
      <c r="C8" s="19"/>
      <c r="D8" s="19"/>
      <c r="E8" s="19"/>
      <c r="F8" s="19"/>
      <c r="G8" s="19"/>
      <c r="H8" s="19"/>
      <c r="I8" s="19"/>
    </row>
    <row r="9" spans="1:23" s="17" customFormat="1" ht="16" customHeight="1" x14ac:dyDescent="0.2">
      <c r="A9" s="19"/>
      <c r="B9" s="19"/>
      <c r="C9" s="19"/>
      <c r="D9" s="19"/>
      <c r="E9" s="19"/>
      <c r="F9" s="19"/>
      <c r="G9" s="19"/>
      <c r="H9" s="19"/>
      <c r="I9" s="19"/>
    </row>
    <row r="10" spans="1:23" s="17" customFormat="1" ht="16" customHeight="1" x14ac:dyDescent="0.2">
      <c r="A10" s="19"/>
      <c r="B10" s="19"/>
      <c r="C10" s="19"/>
      <c r="D10" s="19"/>
      <c r="E10" s="19"/>
      <c r="F10" s="19"/>
      <c r="G10" s="19"/>
      <c r="H10" s="19"/>
      <c r="I10" s="19"/>
    </row>
    <row r="11" spans="1:23" s="17" customFormat="1" ht="16" customHeight="1" x14ac:dyDescent="0.2">
      <c r="A11" s="18" t="s">
        <v>36</v>
      </c>
      <c r="B11" s="20"/>
      <c r="C11" s="20"/>
      <c r="D11" s="21"/>
      <c r="E11" s="22"/>
      <c r="F11" s="19"/>
      <c r="G11" s="19"/>
      <c r="H11" s="21" t="s">
        <v>37</v>
      </c>
      <c r="I11" s="22" t="s">
        <v>38</v>
      </c>
    </row>
    <row r="12" spans="1:23" s="17" customFormat="1" ht="16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</row>
    <row r="13" spans="1:23" s="17" customFormat="1" ht="16" customHeight="1" x14ac:dyDescent="0.2">
      <c r="A13" s="19"/>
      <c r="B13" s="19"/>
      <c r="C13" s="19"/>
      <c r="D13" s="19"/>
      <c r="E13" s="19"/>
      <c r="F13" s="19"/>
      <c r="G13" s="19"/>
      <c r="H13" s="19"/>
      <c r="I13" s="19"/>
    </row>
    <row r="14" spans="1:23" ht="21" x14ac:dyDescent="0.25">
      <c r="A14" s="12" t="s">
        <v>35</v>
      </c>
      <c r="B14" s="13"/>
      <c r="C14" s="13"/>
      <c r="D14" s="13"/>
      <c r="E14" s="13"/>
      <c r="F14" s="13"/>
      <c r="G14" s="13"/>
      <c r="H14" s="13"/>
      <c r="I14" s="1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19" x14ac:dyDescent="0.25">
      <c r="A15" s="23" t="str">
        <f>ANO!A15</f>
        <v>COLOQUE O NOME DA EMPRESA AQUI!</v>
      </c>
      <c r="B15" s="24"/>
      <c r="C15" s="24"/>
      <c r="D15" s="25"/>
      <c r="E15" s="26"/>
      <c r="F15" s="27" t="s">
        <v>43</v>
      </c>
      <c r="G15" s="28"/>
      <c r="H15" s="28"/>
      <c r="I15" s="29"/>
      <c r="J15" s="5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19" x14ac:dyDescent="0.25">
      <c r="A16" s="30"/>
      <c r="B16" s="54">
        <f>ANO!B16</f>
        <v>2024</v>
      </c>
      <c r="C16" s="54">
        <f>ANO!C16</f>
        <v>2024</v>
      </c>
      <c r="D16" s="32"/>
      <c r="E16" s="26"/>
      <c r="F16" s="33"/>
      <c r="G16" s="34"/>
      <c r="H16" s="34"/>
      <c r="I16" s="34"/>
      <c r="J16" s="5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s="1" customFormat="1" ht="15" x14ac:dyDescent="0.2">
      <c r="A17" s="35" t="s">
        <v>12</v>
      </c>
      <c r="B17" s="36" t="s">
        <v>1</v>
      </c>
      <c r="C17" s="36" t="s">
        <v>2</v>
      </c>
      <c r="D17" s="37" t="s">
        <v>3</v>
      </c>
      <c r="E17" s="38"/>
      <c r="F17" s="39" t="s">
        <v>0</v>
      </c>
      <c r="G17" s="40" t="s">
        <v>1</v>
      </c>
      <c r="H17" s="40" t="s">
        <v>2</v>
      </c>
      <c r="I17" s="40" t="s">
        <v>3</v>
      </c>
      <c r="J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3" ht="15" x14ac:dyDescent="0.2">
      <c r="A18" s="41" t="str">
        <f>TabelaDeRendimentos8131563371115[[#This Row],[RENDIMENTOS]]</f>
        <v>Revenda de Mercadorias</v>
      </c>
      <c r="B18" s="7">
        <v>4</v>
      </c>
      <c r="C18" s="8">
        <v>4</v>
      </c>
      <c r="D18" s="6">
        <f>TabelaDeRendimentos8131563371119232731353943475155[[#This Row],[REAL]]-TabelaDeRendimentos8131563371119232731353943475155[[#This Row],[ESTIMADO]]</f>
        <v>0</v>
      </c>
      <c r="E18" s="38"/>
      <c r="F18" s="41" t="s">
        <v>4</v>
      </c>
      <c r="G18" s="6">
        <f>TabelaDeRendimentos8131563371119232731353943475155[[#Totals],[ESTIMADO]]</f>
        <v>5</v>
      </c>
      <c r="H18" s="6">
        <f>TabelaDeRendimentos8131563371119232731353943475155[[#Totals],[REAL]]</f>
        <v>5</v>
      </c>
      <c r="I18" s="6">
        <f>TabelaDeTotais9141664481220242832364044485256[[#This Row],[REAL]]-TabelaDeTotais9141664481220242832364044485256[[#This Row],[ESTIMADO]]</f>
        <v>0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3" ht="15" x14ac:dyDescent="0.2">
      <c r="A19" s="41" t="str">
        <f>TabelaDeRendimentos8131563371115[[#This Row],[RENDIMENTOS]]</f>
        <v>Venda de Produtos Industrializados</v>
      </c>
      <c r="B19" s="7">
        <v>1</v>
      </c>
      <c r="C19" s="8">
        <v>1</v>
      </c>
      <c r="D19" s="6">
        <f>TabelaDeRendimentos8131563371119232731353943475155[[#This Row],[REAL]]-TabelaDeRendimentos8131563371119232731353943475155[[#This Row],[ESTIMADO]]</f>
        <v>0</v>
      </c>
      <c r="E19" s="38"/>
      <c r="F19" s="41" t="s">
        <v>5</v>
      </c>
      <c r="G19" s="6">
        <f>TabelaDeDespesasDePessoal11161865591321252933374145495357[[#Totals],[ESTIMADO]]+TabelaDeDespesasOperacionais7121462261018222630343842465054[[#Totals],[ESTIMADO]]</f>
        <v>0</v>
      </c>
      <c r="H19" s="6">
        <f>TabelaDeDespesasDePessoal11161865591321252933374145495357[[#Totals],[REAL]]+TabelaDeDespesasOperacionais7121462261018222630343842465054[[#Totals],[REAL]]</f>
        <v>0</v>
      </c>
      <c r="I19" s="6">
        <f>TabelaDeTotais9141664481220242832364044485256[[#This Row],[ESTIMADO]]-TabelaDeTotais9141664481220242832364044485256[[#This Row],[REAL]]</f>
        <v>0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3" ht="15" x14ac:dyDescent="0.2">
      <c r="A20" s="41" t="str">
        <f>TabelaDeRendimentos8131563371115[[#This Row],[RENDIMENTOS]]</f>
        <v>Prestação de Serviços</v>
      </c>
      <c r="B20" s="7">
        <v>0</v>
      </c>
      <c r="C20" s="8">
        <v>0</v>
      </c>
      <c r="D20" s="6">
        <f>TabelaDeRendimentos8131563371119232731353943475155[[#This Row],[REAL]]-TabelaDeRendimentos8131563371119232731353943475155[[#This Row],[ESTIMADO]]</f>
        <v>0</v>
      </c>
      <c r="E20" s="38"/>
      <c r="F20" s="42" t="s">
        <v>6</v>
      </c>
      <c r="G20" s="15">
        <f>G18-G19</f>
        <v>5</v>
      </c>
      <c r="H20" s="15">
        <f>H18-H19</f>
        <v>5</v>
      </c>
      <c r="I20" s="16">
        <f>TabelaDeTotais9141664481220242832364044485256[[#Totals],[REAL]]-TabelaDeTotais9141664481220242832364044485256[[#Totals],[ESTIMADO]]</f>
        <v>0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3" ht="15" x14ac:dyDescent="0.2">
      <c r="A21" s="41" t="str">
        <f>TabelaDeRendimentos8131563371115[[#This Row],[RENDIMENTOS]]</f>
        <v>Outras receitas</v>
      </c>
      <c r="B21" s="7">
        <v>0</v>
      </c>
      <c r="C21" s="8">
        <v>0</v>
      </c>
      <c r="D21" s="6">
        <f>TabelaDeRendimentos8131563371119232731353943475155[[#This Row],[REAL]]-TabelaDeRendimentos8131563371119232731353943475155[[#This Row],[ESTIMADO]]</f>
        <v>0</v>
      </c>
      <c r="E21" s="38"/>
      <c r="F21" s="38"/>
      <c r="G21" s="38"/>
      <c r="H21" s="38"/>
      <c r="I21" s="3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3" ht="15" x14ac:dyDescent="0.2">
      <c r="A22" s="43" t="s">
        <v>11</v>
      </c>
      <c r="B22" s="44">
        <f>SUBTOTAL(9,TabelaDeRendimentos8131563371119232731353943475155[ESTIMADO])</f>
        <v>5</v>
      </c>
      <c r="C22" s="44">
        <f>SUBTOTAL(9,TabelaDeRendimentos8131563371119232731353943475155[REAL])</f>
        <v>5</v>
      </c>
      <c r="D22" s="45">
        <f>SUBTOTAL(9,TabelaDeRendimentos8131563371119232731353943475155[DIFERENÇA])</f>
        <v>0</v>
      </c>
      <c r="E22" s="38"/>
      <c r="F22" s="38"/>
      <c r="G22" s="38"/>
      <c r="H22" s="38"/>
      <c r="I22" s="3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3" ht="15" x14ac:dyDescent="0.2">
      <c r="A23" s="46"/>
      <c r="B23" s="47"/>
      <c r="C23" s="47"/>
      <c r="D23" s="47"/>
      <c r="E23" s="38"/>
      <c r="F23" s="38"/>
      <c r="G23" s="38"/>
      <c r="H23" s="38"/>
      <c r="I23" s="3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3" ht="15" x14ac:dyDescent="0.2">
      <c r="A24" s="38"/>
      <c r="B24" s="31">
        <f>$B$16</f>
        <v>2024</v>
      </c>
      <c r="C24" s="31">
        <f>$C$16</f>
        <v>2024</v>
      </c>
      <c r="D24" s="38"/>
      <c r="E24" s="38"/>
      <c r="F24" s="38"/>
      <c r="G24" s="38"/>
      <c r="H24" s="38"/>
      <c r="I24" s="3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15" x14ac:dyDescent="0.2">
      <c r="A25" s="48" t="s">
        <v>17</v>
      </c>
      <c r="B25" s="31" t="s">
        <v>1</v>
      </c>
      <c r="C25" s="31" t="s">
        <v>2</v>
      </c>
      <c r="D25" s="31" t="s">
        <v>3</v>
      </c>
      <c r="E25" s="38"/>
      <c r="F25" s="38"/>
      <c r="G25" s="38"/>
      <c r="H25" s="38"/>
      <c r="I25" s="38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3" ht="15" x14ac:dyDescent="0.2">
      <c r="A26" s="41" t="str">
        <f>TabelaDeDespesasDePessoal11161865591317[[#This Row],[DESPESAS PRINCIPAIS]]</f>
        <v>Compra de Mercadorias</v>
      </c>
      <c r="B26" s="7">
        <v>0</v>
      </c>
      <c r="C26" s="9">
        <v>0</v>
      </c>
      <c r="D26" s="6">
        <f>TabelaDeDespesasDePessoal11161865591321252933374145495357[[#This Row],[ESTIMADO]]-TabelaDeDespesasDePessoal11161865591321252933374145495357[[#This Row],[REAL]]</f>
        <v>0</v>
      </c>
      <c r="E26" s="38"/>
      <c r="F26" s="38"/>
      <c r="G26" s="38"/>
      <c r="H26" s="38"/>
      <c r="I26" s="3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3" ht="15" x14ac:dyDescent="0.2">
      <c r="A27" s="41" t="str">
        <f>TabelaDeDespesasDePessoal11161865591317[[#This Row],[DESPESAS PRINCIPAIS]]</f>
        <v>Material de Expediente</v>
      </c>
      <c r="B27" s="7">
        <v>0</v>
      </c>
      <c r="C27" s="9">
        <v>0</v>
      </c>
      <c r="D27" s="6">
        <f>TabelaDeDespesasDePessoal11161865591321252933374145495357[[#This Row],[ESTIMADO]]-TabelaDeDespesasDePessoal11161865591321252933374145495357[[#This Row],[REAL]]</f>
        <v>0</v>
      </c>
      <c r="E27" s="38"/>
      <c r="F27" s="38"/>
      <c r="G27" s="38"/>
      <c r="H27" s="38"/>
      <c r="I27" s="38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3" ht="15" x14ac:dyDescent="0.2">
      <c r="A28" s="41" t="str">
        <f>TabelaDeDespesasDePessoal11161865591317[[#This Row],[DESPESAS PRINCIPAIS]]</f>
        <v>Funcionários e Pro Labore</v>
      </c>
      <c r="B28" s="7">
        <v>0</v>
      </c>
      <c r="C28" s="9">
        <v>0</v>
      </c>
      <c r="D28" s="6">
        <f>TabelaDeDespesasDePessoal11161865591321252933374145495357[[#This Row],[ESTIMADO]]-TabelaDeDespesasDePessoal11161865591321252933374145495357[[#This Row],[REAL]]</f>
        <v>0</v>
      </c>
      <c r="E28" s="38"/>
      <c r="F28" s="38"/>
      <c r="G28" s="38"/>
      <c r="H28" s="38"/>
      <c r="I28" s="38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3" ht="15" x14ac:dyDescent="0.2">
      <c r="A29" s="41" t="str">
        <f>TabelaDeDespesasDePessoal11161865591317[[#This Row],[DESPESAS PRINCIPAIS]]</f>
        <v>Veículos (Manutenção e Combustível)</v>
      </c>
      <c r="B29" s="7">
        <v>0</v>
      </c>
      <c r="C29" s="9">
        <v>0</v>
      </c>
      <c r="D29" s="6">
        <f>TabelaDeDespesasDePessoal11161865591321252933374145495357[[#This Row],[ESTIMADO]]-TabelaDeDespesasDePessoal11161865591321252933374145495357[[#This Row],[REAL]]</f>
        <v>0</v>
      </c>
      <c r="E29" s="38"/>
      <c r="F29" s="38"/>
      <c r="G29" s="38"/>
      <c r="H29" s="38"/>
      <c r="I29" s="3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3" ht="15" x14ac:dyDescent="0.2">
      <c r="A30" s="49" t="s">
        <v>19</v>
      </c>
      <c r="B30" s="50">
        <f>SUBTOTAL(9,TabelaDeDespesasDePessoal11161865591321252933374145495357[ESTIMADO])</f>
        <v>0</v>
      </c>
      <c r="C30" s="50">
        <f>SUBTOTAL(9,TabelaDeDespesasDePessoal11161865591321252933374145495357[REAL])</f>
        <v>0</v>
      </c>
      <c r="D30" s="50">
        <f>SUBTOTAL(9,TabelaDeDespesasDePessoal11161865591321252933374145495357[DIFERENÇA])</f>
        <v>0</v>
      </c>
      <c r="E30" s="38"/>
      <c r="F30" s="38"/>
      <c r="G30" s="38"/>
      <c r="H30" s="38"/>
      <c r="I30" s="3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3" ht="15" x14ac:dyDescent="0.2">
      <c r="A31" s="38"/>
      <c r="B31" s="38"/>
      <c r="C31" s="38"/>
      <c r="D31" s="38"/>
      <c r="E31" s="38"/>
      <c r="F31" s="38"/>
      <c r="G31" s="38"/>
      <c r="H31" s="38"/>
      <c r="I31" s="3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15" x14ac:dyDescent="0.2">
      <c r="A32" s="38"/>
      <c r="B32" s="31">
        <f>$B$16</f>
        <v>2024</v>
      </c>
      <c r="C32" s="31">
        <f>$C$16</f>
        <v>2024</v>
      </c>
      <c r="D32" s="38"/>
      <c r="E32" s="38"/>
      <c r="F32" s="38"/>
      <c r="G32" s="38"/>
      <c r="H32" s="38"/>
      <c r="I32" s="3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522" s="3" customFormat="1" ht="15" x14ac:dyDescent="0.2">
      <c r="A33" s="48" t="s">
        <v>21</v>
      </c>
      <c r="B33" s="31" t="s">
        <v>1</v>
      </c>
      <c r="C33" s="31" t="s">
        <v>2</v>
      </c>
      <c r="D33" s="31" t="s">
        <v>3</v>
      </c>
      <c r="E33" s="38"/>
      <c r="F33" s="38"/>
      <c r="G33" s="38"/>
      <c r="H33" s="38"/>
      <c r="I33" s="3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</row>
    <row r="34" spans="1:522" s="3" customFormat="1" ht="15" x14ac:dyDescent="0.2">
      <c r="A34" s="41" t="str">
        <f>TabelaDeDespesasOperacionais7121462261014[[#This Row],[OUTRAS DESPESAS]]</f>
        <v>Energia Elétrica</v>
      </c>
      <c r="B34" s="10">
        <v>0</v>
      </c>
      <c r="C34" s="11">
        <v>0</v>
      </c>
      <c r="D34" s="51">
        <f>TabelaDeDespesasOperacionais7121462261018222630343842465054[[#This Row],[ESTIMADO]]-TabelaDeDespesasOperacionais7121462261018222630343842465054[[#This Row],[REAL]]</f>
        <v>0</v>
      </c>
      <c r="E34" s="38"/>
      <c r="F34" s="38"/>
      <c r="G34" s="38"/>
      <c r="H34" s="38"/>
      <c r="I34" s="38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</row>
    <row r="35" spans="1:522" s="3" customFormat="1" ht="16.5" customHeight="1" x14ac:dyDescent="0.2">
      <c r="A35" s="41" t="str">
        <f>TabelaDeDespesasOperacionais7121462261014[[#This Row],[OUTRAS DESPESAS]]</f>
        <v>Telefone e Internet</v>
      </c>
      <c r="B35" s="10">
        <v>0</v>
      </c>
      <c r="C35" s="11">
        <v>0</v>
      </c>
      <c r="D35" s="51">
        <f>TabelaDeDespesasOperacionais7121462261018222630343842465054[[#This Row],[ESTIMADO]]-TabelaDeDespesasOperacionais7121462261018222630343842465054[[#This Row],[REAL]]</f>
        <v>0</v>
      </c>
      <c r="E35" s="38"/>
      <c r="F35" s="38"/>
      <c r="G35" s="38"/>
      <c r="H35" s="38"/>
      <c r="I35" s="38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</row>
    <row r="36" spans="1:522" s="3" customFormat="1" ht="16.5" customHeight="1" x14ac:dyDescent="0.2">
      <c r="A36" s="41" t="str">
        <f>TabelaDeDespesasOperacionais7121462261014[[#This Row],[OUTRAS DESPESAS]]</f>
        <v>Água e Esgoto</v>
      </c>
      <c r="B36" s="10">
        <v>0</v>
      </c>
      <c r="C36" s="11">
        <v>0</v>
      </c>
      <c r="D36" s="51">
        <f>TabelaDeDespesasOperacionais7121462261018222630343842465054[[#This Row],[ESTIMADO]]-TabelaDeDespesasOperacionais7121462261018222630343842465054[[#This Row],[REAL]]</f>
        <v>0</v>
      </c>
      <c r="E36" s="38"/>
      <c r="F36" s="38"/>
      <c r="G36" s="38"/>
      <c r="H36" s="38"/>
      <c r="I36" s="38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</row>
    <row r="37" spans="1:522" s="3" customFormat="1" ht="16.5" customHeight="1" x14ac:dyDescent="0.2">
      <c r="A37" s="41" t="str">
        <f>TabelaDeDespesasOperacionais7121462261014[[#This Row],[OUTRAS DESPESAS]]</f>
        <v>Consultorias</v>
      </c>
      <c r="B37" s="10">
        <v>0</v>
      </c>
      <c r="C37" s="11">
        <v>0</v>
      </c>
      <c r="D37" s="51">
        <f>TabelaDeDespesasOperacionais7121462261018222630343842465054[[#This Row],[ESTIMADO]]-TabelaDeDespesasOperacionais7121462261018222630343842465054[[#This Row],[REAL]]</f>
        <v>0</v>
      </c>
      <c r="E37" s="38"/>
      <c r="F37" s="38"/>
      <c r="G37" s="38"/>
      <c r="H37" s="38"/>
      <c r="I37" s="38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</row>
    <row r="38" spans="1:522" s="3" customFormat="1" ht="16.5" customHeight="1" x14ac:dyDescent="0.2">
      <c r="A38" s="41" t="str">
        <f>TabelaDeDespesasOperacionais7121462261014[[#This Row],[OUTRAS DESPESAS]]</f>
        <v>Assistência Técnica</v>
      </c>
      <c r="B38" s="10">
        <v>0</v>
      </c>
      <c r="C38" s="11">
        <v>0</v>
      </c>
      <c r="D38" s="51">
        <f>TabelaDeDespesasOperacionais7121462261018222630343842465054[[#This Row],[ESTIMADO]]-TabelaDeDespesasOperacionais7121462261018222630343842465054[[#This Row],[REAL]]</f>
        <v>0</v>
      </c>
      <c r="E38" s="38"/>
      <c r="F38" s="38"/>
      <c r="G38" s="38"/>
      <c r="H38" s="38"/>
      <c r="I38" s="38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</row>
    <row r="39" spans="1:522" s="3" customFormat="1" ht="16.5" customHeight="1" x14ac:dyDescent="0.2">
      <c r="A39" s="41" t="str">
        <f>TabelaDeDespesasOperacionais7121462261014[[#This Row],[OUTRAS DESPESAS]]</f>
        <v>Sistema de Gestão</v>
      </c>
      <c r="B39" s="10">
        <v>0</v>
      </c>
      <c r="C39" s="11">
        <v>0</v>
      </c>
      <c r="D39" s="51">
        <f>TabelaDeDespesasOperacionais7121462261018222630343842465054[[#This Row],[ESTIMADO]]-TabelaDeDespesasOperacionais7121462261018222630343842465054[[#This Row],[REAL]]</f>
        <v>0</v>
      </c>
      <c r="E39" s="38"/>
      <c r="F39" s="38"/>
      <c r="G39" s="38"/>
      <c r="H39" s="38"/>
      <c r="I39" s="3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</row>
    <row r="40" spans="1:522" s="3" customFormat="1" ht="16.5" customHeight="1" x14ac:dyDescent="0.2">
      <c r="A40" s="41" t="str">
        <f>TabelaDeDespesasOperacionais7121462261014[[#This Row],[OUTRAS DESPESAS]]</f>
        <v>Marketing e Publicidade</v>
      </c>
      <c r="B40" s="10">
        <v>0</v>
      </c>
      <c r="C40" s="11">
        <v>0</v>
      </c>
      <c r="D40" s="51">
        <f>TabelaDeDespesasOperacionais7121462261018222630343842465054[[#This Row],[ESTIMADO]]-TabelaDeDespesasOperacionais7121462261018222630343842465054[[#This Row],[REAL]]</f>
        <v>0</v>
      </c>
      <c r="E40" s="38"/>
      <c r="F40" s="38"/>
      <c r="G40" s="38"/>
      <c r="H40" s="38"/>
      <c r="I40" s="38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</row>
    <row r="41" spans="1:522" s="3" customFormat="1" ht="16.5" customHeight="1" x14ac:dyDescent="0.2">
      <c r="A41" s="41" t="str">
        <f>TabelaDeDespesasOperacionais7121462261014[[#This Row],[OUTRAS DESPESAS]]</f>
        <v>Fretes, Seguros e Correios</v>
      </c>
      <c r="B41" s="10">
        <v>0</v>
      </c>
      <c r="C41" s="11">
        <v>0</v>
      </c>
      <c r="D41" s="51">
        <f>TabelaDeDespesasOperacionais7121462261018222630343842465054[[#This Row],[ESTIMADO]]-TabelaDeDespesasOperacionais7121462261018222630343842465054[[#This Row],[REAL]]</f>
        <v>0</v>
      </c>
      <c r="E41" s="38"/>
      <c r="F41" s="38"/>
      <c r="G41" s="38"/>
      <c r="H41" s="38"/>
      <c r="I41" s="3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</row>
    <row r="42" spans="1:522" s="3" customFormat="1" ht="16.5" customHeight="1" x14ac:dyDescent="0.2">
      <c r="A42" s="41" t="str">
        <f>TabelaDeDespesasOperacionais7121462261014[[#This Row],[OUTRAS DESPESAS]]</f>
        <v>Comissões</v>
      </c>
      <c r="B42" s="10">
        <v>0</v>
      </c>
      <c r="C42" s="11">
        <v>0</v>
      </c>
      <c r="D42" s="51">
        <f>TabelaDeDespesasOperacionais7121462261018222630343842465054[[#This Row],[ESTIMADO]]-TabelaDeDespesasOperacionais7121462261018222630343842465054[[#This Row],[REAL]]</f>
        <v>0</v>
      </c>
      <c r="E42" s="38"/>
      <c r="F42" s="38"/>
      <c r="G42" s="38"/>
      <c r="H42" s="38"/>
      <c r="I42" s="38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</row>
    <row r="43" spans="1:522" s="3" customFormat="1" ht="16.5" customHeight="1" x14ac:dyDescent="0.2">
      <c r="A43" s="41" t="str">
        <f>TabelaDeDespesasOperacionais7121462261014[[#This Row],[OUTRAS DESPESAS]]</f>
        <v>Empréstimos e Financiamentos</v>
      </c>
      <c r="B43" s="10">
        <v>0</v>
      </c>
      <c r="C43" s="11">
        <v>0</v>
      </c>
      <c r="D43" s="51">
        <f>TabelaDeDespesasOperacionais7121462261018222630343842465054[[#This Row],[ESTIMADO]]-TabelaDeDespesasOperacionais7121462261018222630343842465054[[#This Row],[REAL]]</f>
        <v>0</v>
      </c>
      <c r="E43" s="38"/>
      <c r="F43" s="38"/>
      <c r="G43" s="38"/>
      <c r="H43" s="38"/>
      <c r="I43" s="38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</row>
    <row r="44" spans="1:522" s="3" customFormat="1" ht="16.5" customHeight="1" x14ac:dyDescent="0.2">
      <c r="A44" s="41" t="str">
        <f>TabelaDeDespesasOperacionais7121462261014[[#This Row],[OUTRAS DESPESAS]]</f>
        <v>Impostos</v>
      </c>
      <c r="B44" s="10">
        <v>0</v>
      </c>
      <c r="C44" s="11">
        <v>0</v>
      </c>
      <c r="D44" s="51">
        <f>TabelaDeDespesasOperacionais7121462261018222630343842465054[[#This Row],[ESTIMADO]]-TabelaDeDespesasOperacionais7121462261018222630343842465054[[#This Row],[REAL]]</f>
        <v>0</v>
      </c>
      <c r="E44" s="38"/>
      <c r="F44" s="38"/>
      <c r="G44" s="38"/>
      <c r="H44" s="38"/>
      <c r="I44" s="38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</row>
    <row r="45" spans="1:522" s="3" customFormat="1" ht="16.5" customHeight="1" x14ac:dyDescent="0.2">
      <c r="A45" s="41" t="str">
        <f>TabelaDeDespesasOperacionais7121462261014[[#This Row],[OUTRAS DESPESAS]]</f>
        <v>Outros</v>
      </c>
      <c r="B45" s="10">
        <v>0</v>
      </c>
      <c r="C45" s="11">
        <v>0</v>
      </c>
      <c r="D45" s="51">
        <f>TabelaDeDespesasOperacionais7121462261018222630343842465054[[#This Row],[ESTIMADO]]-TabelaDeDespesasOperacionais7121462261018222630343842465054[[#This Row],[REAL]]</f>
        <v>0</v>
      </c>
      <c r="E45" s="38"/>
      <c r="F45" s="38"/>
      <c r="G45" s="38"/>
      <c r="H45" s="38"/>
      <c r="I45" s="38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</row>
    <row r="46" spans="1:522" s="3" customFormat="1" ht="16.5" customHeight="1" x14ac:dyDescent="0.2">
      <c r="A46" s="41" t="str">
        <f>TabelaDeDespesasOperacionais7121462261014[[#This Row],[OUTRAS DESPESAS]]</f>
        <v>Outros</v>
      </c>
      <c r="B46" s="10">
        <v>0</v>
      </c>
      <c r="C46" s="11">
        <v>0</v>
      </c>
      <c r="D46" s="51">
        <f>TabelaDeDespesasOperacionais7121462261018222630343842465054[[#This Row],[ESTIMADO]]-TabelaDeDespesasOperacionais7121462261018222630343842465054[[#This Row],[REAL]]</f>
        <v>0</v>
      </c>
      <c r="E46" s="38"/>
      <c r="F46" s="38"/>
      <c r="G46" s="38"/>
      <c r="H46" s="38"/>
      <c r="I46" s="3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</row>
    <row r="47" spans="1:522" s="3" customFormat="1" ht="16.5" customHeight="1" x14ac:dyDescent="0.2">
      <c r="A47" s="41" t="str">
        <f>TabelaDeDespesasOperacionais7121462261014[[#This Row],[OUTRAS DESPESAS]]</f>
        <v>Outros</v>
      </c>
      <c r="B47" s="10">
        <v>0</v>
      </c>
      <c r="C47" s="11">
        <v>0</v>
      </c>
      <c r="D47" s="51">
        <f>TabelaDeDespesasOperacionais7121462261018222630343842465054[[#This Row],[ESTIMADO]]-TabelaDeDespesasOperacionais7121462261018222630343842465054[[#This Row],[REAL]]</f>
        <v>0</v>
      </c>
      <c r="E47" s="38"/>
      <c r="F47" s="38"/>
      <c r="G47" s="38"/>
      <c r="H47" s="38"/>
      <c r="I47" s="38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</row>
    <row r="48" spans="1:522" s="3" customFormat="1" ht="16.5" customHeight="1" x14ac:dyDescent="0.2">
      <c r="A48" s="41" t="str">
        <f>TabelaDeDespesasOperacionais7121462261014[[#This Row],[OUTRAS DESPESAS]]</f>
        <v>Outros</v>
      </c>
      <c r="B48" s="10">
        <v>0</v>
      </c>
      <c r="C48" s="11">
        <v>0</v>
      </c>
      <c r="D48" s="51">
        <f>TabelaDeDespesasOperacionais7121462261018222630343842465054[[#This Row],[ESTIMADO]]-TabelaDeDespesasOperacionais7121462261018222630343842465054[[#This Row],[REAL]]</f>
        <v>0</v>
      </c>
      <c r="E48" s="38"/>
      <c r="F48" s="38"/>
      <c r="G48" s="38"/>
      <c r="H48" s="38"/>
      <c r="I48" s="3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</row>
    <row r="49" spans="1:522" s="3" customFormat="1" ht="16.5" customHeight="1" x14ac:dyDescent="0.2">
      <c r="A49" s="41" t="str">
        <f>TabelaDeDespesasOperacionais7121462261014[[#This Row],[OUTRAS DESPESAS]]</f>
        <v>Outros</v>
      </c>
      <c r="B49" s="10">
        <v>0</v>
      </c>
      <c r="C49" s="11">
        <v>0</v>
      </c>
      <c r="D49" s="51">
        <f>TabelaDeDespesasOperacionais7121462261018222630343842465054[[#This Row],[ESTIMADO]]-TabelaDeDespesasOperacionais7121462261018222630343842465054[[#This Row],[REAL]]</f>
        <v>0</v>
      </c>
      <c r="E49" s="38"/>
      <c r="F49" s="38"/>
      <c r="G49" s="38"/>
      <c r="H49" s="38"/>
      <c r="I49" s="3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</row>
    <row r="50" spans="1:522" s="3" customFormat="1" ht="16" customHeight="1" x14ac:dyDescent="0.2">
      <c r="A50" s="49" t="s">
        <v>22</v>
      </c>
      <c r="B50" s="50">
        <f>SUBTOTAL(9,TabelaDeDespesasOperacionais7121462261018222630343842465054[ESTIMADO])</f>
        <v>0</v>
      </c>
      <c r="C50" s="50">
        <f>SUBTOTAL(9,TabelaDeDespesasOperacionais7121462261018222630343842465054[REAL])</f>
        <v>0</v>
      </c>
      <c r="D50" s="50">
        <f>SUBTOTAL(9,TabelaDeDespesasOperacionais7121462261018222630343842465054[DIFERENÇA])</f>
        <v>0</v>
      </c>
      <c r="E50" s="38"/>
      <c r="F50" s="38"/>
      <c r="G50" s="38"/>
      <c r="H50" s="38"/>
      <c r="I50" s="38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</row>
    <row r="51" spans="1:522" ht="16" customHeight="1" x14ac:dyDescent="0.2">
      <c r="A51" s="4" t="s">
        <v>8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522" ht="16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522" ht="16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522" ht="16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522" ht="16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522" ht="16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522" ht="16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522" ht="16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522" ht="16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522" ht="16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522" ht="16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522" ht="16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522" ht="16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522" ht="16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6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6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6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6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6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6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6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6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6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6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6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6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6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6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6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6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6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6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6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6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6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6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6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6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6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6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6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6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6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6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6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6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6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6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6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6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6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6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6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6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6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6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6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6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6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6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6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6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6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6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6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6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6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6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6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6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6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6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6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6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6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6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6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6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6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6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6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6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6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6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6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6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6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6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6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6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6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6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6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6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6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6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6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6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6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6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6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6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6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6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6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6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6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6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6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6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6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6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6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6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6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6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6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6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6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6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6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6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6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6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6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6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6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6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6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6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6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6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6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6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6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6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6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6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6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6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6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6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6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6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6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6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6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6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6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6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6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6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6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6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6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6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6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6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6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6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6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6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6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6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6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6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6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6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6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6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6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6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6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6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6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6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6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6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6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6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6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6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6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6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6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6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6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6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6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6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6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6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6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6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6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6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6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6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6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6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6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6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6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6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6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6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6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6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6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6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6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6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6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6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6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6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6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6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6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6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6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6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6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6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6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6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6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6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6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6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6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6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6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6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6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6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6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6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6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6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6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6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6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6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6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6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6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6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6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6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6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6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6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6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6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6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6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6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6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6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6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6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6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6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6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6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6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6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6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6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6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6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6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6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6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6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6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6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6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6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6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6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6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6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6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6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6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6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6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6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6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6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6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6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6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6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6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6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6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6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6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6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6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6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6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6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6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6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6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6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6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6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6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6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6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6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6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6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6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6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6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6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6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6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6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6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6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6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6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6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6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6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6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6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6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6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6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6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6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6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6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6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6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6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6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6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6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6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6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6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6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6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6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6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6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6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6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6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6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6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6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6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6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6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6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6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6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6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6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6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6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6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6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6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6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6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6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6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6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6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6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6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6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6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6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6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6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6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6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6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6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6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6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6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6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6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6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6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6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6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6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6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6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6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6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6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6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6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6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6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6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6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6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6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6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6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6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6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6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6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6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6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6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6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6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6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6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6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6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6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6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6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6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6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6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6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6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6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6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6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6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6" customHeight="1" x14ac:dyDescent="0.2">
      <c r="A492"/>
      <c r="B492"/>
      <c r="C492"/>
      <c r="D492"/>
      <c r="E492"/>
      <c r="F492"/>
      <c r="G492"/>
      <c r="H492"/>
      <c r="I492"/>
      <c r="J492"/>
    </row>
    <row r="493" spans="1:23" ht="16" customHeight="1" x14ac:dyDescent="0.2">
      <c r="A493"/>
      <c r="B493"/>
      <c r="C493"/>
      <c r="D493"/>
      <c r="E493"/>
      <c r="F493"/>
      <c r="G493"/>
      <c r="H493"/>
      <c r="I493"/>
      <c r="J493"/>
    </row>
    <row r="494" spans="1:23" ht="16" customHeight="1" x14ac:dyDescent="0.2">
      <c r="A494"/>
      <c r="B494"/>
      <c r="C494"/>
      <c r="D494"/>
      <c r="E494"/>
      <c r="F494"/>
      <c r="G494"/>
      <c r="H494"/>
      <c r="I494"/>
      <c r="J494"/>
    </row>
    <row r="495" spans="1:23" ht="16" customHeight="1" x14ac:dyDescent="0.2">
      <c r="A495"/>
      <c r="B495"/>
      <c r="C495"/>
      <c r="D495"/>
      <c r="E495"/>
      <c r="F495"/>
      <c r="G495"/>
      <c r="H495"/>
      <c r="I495"/>
      <c r="J495"/>
    </row>
    <row r="496" spans="1:23" ht="16" customHeight="1" x14ac:dyDescent="0.2">
      <c r="A496"/>
      <c r="B496"/>
      <c r="C496"/>
      <c r="D496"/>
      <c r="E496"/>
      <c r="F496"/>
      <c r="G496"/>
      <c r="H496"/>
      <c r="I496"/>
      <c r="J496"/>
    </row>
    <row r="497" customFormat="1" ht="16" customHeight="1" x14ac:dyDescent="0.2"/>
    <row r="498" customFormat="1" ht="16" customHeight="1" x14ac:dyDescent="0.2"/>
    <row r="499" customFormat="1" ht="16" customHeight="1" x14ac:dyDescent="0.2"/>
    <row r="500" customFormat="1" ht="16" customHeight="1" x14ac:dyDescent="0.2"/>
    <row r="501" customFormat="1" ht="16" customHeight="1" x14ac:dyDescent="0.2"/>
    <row r="502" customFormat="1" ht="16" customHeight="1" x14ac:dyDescent="0.2"/>
    <row r="503" customFormat="1" ht="16" customHeight="1" x14ac:dyDescent="0.2"/>
    <row r="504" customFormat="1" ht="16" customHeight="1" x14ac:dyDescent="0.2"/>
    <row r="505" customFormat="1" ht="16" customHeight="1" x14ac:dyDescent="0.2"/>
    <row r="506" customFormat="1" ht="16" customHeight="1" x14ac:dyDescent="0.2"/>
    <row r="507" customFormat="1" ht="16" customHeight="1" x14ac:dyDescent="0.2"/>
    <row r="508" customFormat="1" ht="16" customHeight="1" x14ac:dyDescent="0.2"/>
    <row r="509" customFormat="1" ht="16" customHeight="1" x14ac:dyDescent="0.2"/>
    <row r="510" customFormat="1" ht="16" customHeight="1" x14ac:dyDescent="0.2"/>
    <row r="511" customFormat="1" ht="16" customHeight="1" x14ac:dyDescent="0.2"/>
    <row r="512" customFormat="1" ht="16" customHeight="1" x14ac:dyDescent="0.2"/>
    <row r="513" customFormat="1" ht="16" customHeight="1" x14ac:dyDescent="0.2"/>
    <row r="514" customFormat="1" ht="16" customHeight="1" x14ac:dyDescent="0.2"/>
    <row r="515" customFormat="1" ht="16" customHeight="1" x14ac:dyDescent="0.2"/>
    <row r="516" customFormat="1" ht="16" customHeight="1" x14ac:dyDescent="0.2"/>
    <row r="517" customFormat="1" ht="16" customHeight="1" x14ac:dyDescent="0.2"/>
    <row r="518" customFormat="1" ht="16" customHeight="1" x14ac:dyDescent="0.2"/>
    <row r="519" customFormat="1" ht="16" customHeight="1" x14ac:dyDescent="0.2"/>
    <row r="520" customFormat="1" ht="16" customHeight="1" x14ac:dyDescent="0.2"/>
    <row r="521" customFormat="1" ht="16" customHeight="1" x14ac:dyDescent="0.2"/>
    <row r="522" customFormat="1" ht="16" customHeight="1" x14ac:dyDescent="0.2"/>
    <row r="523" customFormat="1" ht="16" customHeight="1" x14ac:dyDescent="0.2"/>
    <row r="524" customFormat="1" ht="16" customHeight="1" x14ac:dyDescent="0.2"/>
    <row r="525" customFormat="1" ht="16" customHeight="1" x14ac:dyDescent="0.2"/>
    <row r="526" customFormat="1" ht="16" customHeight="1" x14ac:dyDescent="0.2"/>
    <row r="527" customFormat="1" ht="16" customHeight="1" x14ac:dyDescent="0.2"/>
    <row r="528" customFormat="1" ht="16" customHeight="1" x14ac:dyDescent="0.2"/>
    <row r="529" customFormat="1" ht="16" customHeight="1" x14ac:dyDescent="0.2"/>
    <row r="530" customFormat="1" ht="16" customHeight="1" x14ac:dyDescent="0.2"/>
    <row r="531" customFormat="1" ht="16" customHeight="1" x14ac:dyDescent="0.2"/>
    <row r="532" customFormat="1" ht="16" customHeight="1" x14ac:dyDescent="0.2"/>
    <row r="533" customFormat="1" ht="16" customHeight="1" x14ac:dyDescent="0.2"/>
    <row r="534" customFormat="1" ht="16" customHeight="1" x14ac:dyDescent="0.2"/>
    <row r="535" customFormat="1" ht="16" customHeight="1" x14ac:dyDescent="0.2"/>
    <row r="536" customFormat="1" ht="16" customHeight="1" x14ac:dyDescent="0.2"/>
    <row r="537" customFormat="1" ht="16" customHeight="1" x14ac:dyDescent="0.2"/>
    <row r="538" customFormat="1" ht="16" customHeight="1" x14ac:dyDescent="0.2"/>
    <row r="539" customFormat="1" ht="16" customHeight="1" x14ac:dyDescent="0.2"/>
    <row r="540" customFormat="1" ht="16" customHeight="1" x14ac:dyDescent="0.2"/>
    <row r="541" customFormat="1" ht="16" customHeight="1" x14ac:dyDescent="0.2"/>
    <row r="542" customFormat="1" ht="16" customHeight="1" x14ac:dyDescent="0.2"/>
    <row r="543" customFormat="1" ht="16" customHeight="1" x14ac:dyDescent="0.2"/>
    <row r="544" customFormat="1" ht="16" customHeight="1" x14ac:dyDescent="0.2"/>
    <row r="545" customFormat="1" ht="16" customHeight="1" x14ac:dyDescent="0.2"/>
    <row r="546" customFormat="1" ht="16" customHeight="1" x14ac:dyDescent="0.2"/>
    <row r="547" customFormat="1" ht="16" customHeight="1" x14ac:dyDescent="0.2"/>
    <row r="548" customFormat="1" ht="16" customHeight="1" x14ac:dyDescent="0.2"/>
    <row r="549" customFormat="1" ht="16" customHeight="1" x14ac:dyDescent="0.2"/>
    <row r="550" customFormat="1" ht="16" customHeight="1" x14ac:dyDescent="0.2"/>
    <row r="551" customFormat="1" ht="16" customHeight="1" x14ac:dyDescent="0.2"/>
    <row r="552" customFormat="1" ht="16" customHeight="1" x14ac:dyDescent="0.2"/>
    <row r="553" customFormat="1" ht="16" customHeight="1" x14ac:dyDescent="0.2"/>
    <row r="554" customFormat="1" ht="16" customHeight="1" x14ac:dyDescent="0.2"/>
    <row r="555" customFormat="1" ht="16" customHeight="1" x14ac:dyDescent="0.2"/>
    <row r="556" customFormat="1" ht="16" customHeight="1" x14ac:dyDescent="0.2"/>
    <row r="557" customFormat="1" ht="16" customHeight="1" x14ac:dyDescent="0.2"/>
    <row r="558" customFormat="1" ht="16" customHeight="1" x14ac:dyDescent="0.2"/>
    <row r="559" customFormat="1" ht="16" customHeight="1" x14ac:dyDescent="0.2"/>
    <row r="560" customFormat="1" ht="16" customHeight="1" x14ac:dyDescent="0.2"/>
    <row r="561" customFormat="1" ht="16" customHeight="1" x14ac:dyDescent="0.2"/>
    <row r="562" customFormat="1" ht="16" customHeight="1" x14ac:dyDescent="0.2"/>
    <row r="563" customFormat="1" ht="16" customHeight="1" x14ac:dyDescent="0.2"/>
    <row r="564" customFormat="1" ht="16" customHeight="1" x14ac:dyDescent="0.2"/>
    <row r="565" customFormat="1" ht="16" customHeight="1" x14ac:dyDescent="0.2"/>
    <row r="566" customFormat="1" ht="16" customHeight="1" x14ac:dyDescent="0.2"/>
    <row r="567" customFormat="1" ht="16" customHeight="1" x14ac:dyDescent="0.2"/>
    <row r="568" customFormat="1" ht="16" customHeight="1" x14ac:dyDescent="0.2"/>
    <row r="569" customFormat="1" ht="16" customHeight="1" x14ac:dyDescent="0.2"/>
    <row r="570" customFormat="1" ht="16" customHeight="1" x14ac:dyDescent="0.2"/>
    <row r="571" customFormat="1" ht="16" customHeight="1" x14ac:dyDescent="0.2"/>
    <row r="572" customFormat="1" ht="16" customHeight="1" x14ac:dyDescent="0.2"/>
    <row r="573" customFormat="1" ht="16" customHeight="1" x14ac:dyDescent="0.2"/>
    <row r="574" customFormat="1" ht="16" customHeight="1" x14ac:dyDescent="0.2"/>
    <row r="575" customFormat="1" ht="16" customHeight="1" x14ac:dyDescent="0.2"/>
    <row r="576" customFormat="1" ht="16" customHeight="1" x14ac:dyDescent="0.2"/>
    <row r="577" customFormat="1" ht="16" customHeight="1" x14ac:dyDescent="0.2"/>
    <row r="578" customFormat="1" ht="16" customHeight="1" x14ac:dyDescent="0.2"/>
    <row r="579" customFormat="1" ht="16" customHeight="1" x14ac:dyDescent="0.2"/>
    <row r="580" customFormat="1" ht="16" customHeight="1" x14ac:dyDescent="0.2"/>
    <row r="581" customFormat="1" ht="16" customHeight="1" x14ac:dyDescent="0.2"/>
    <row r="582" customFormat="1" ht="16" customHeight="1" x14ac:dyDescent="0.2"/>
    <row r="583" customFormat="1" ht="16" customHeight="1" x14ac:dyDescent="0.2"/>
    <row r="584" customFormat="1" ht="16" customHeight="1" x14ac:dyDescent="0.2"/>
    <row r="585" customFormat="1" ht="16" customHeight="1" x14ac:dyDescent="0.2"/>
    <row r="586" customFormat="1" ht="16" customHeight="1" x14ac:dyDescent="0.2"/>
    <row r="587" customFormat="1" ht="16" customHeight="1" x14ac:dyDescent="0.2"/>
    <row r="588" customFormat="1" ht="16" customHeight="1" x14ac:dyDescent="0.2"/>
    <row r="589" customFormat="1" ht="16" customHeight="1" x14ac:dyDescent="0.2"/>
    <row r="590" customFormat="1" ht="16" customHeight="1" x14ac:dyDescent="0.2"/>
    <row r="591" customFormat="1" ht="16" customHeight="1" x14ac:dyDescent="0.2"/>
    <row r="592" customFormat="1" ht="16" customHeight="1" x14ac:dyDescent="0.2"/>
    <row r="593" customFormat="1" ht="16" customHeight="1" x14ac:dyDescent="0.2"/>
    <row r="594" customFormat="1" ht="16" customHeight="1" x14ac:dyDescent="0.2"/>
    <row r="595" customFormat="1" ht="16" customHeight="1" x14ac:dyDescent="0.2"/>
    <row r="596" customFormat="1" ht="16" customHeight="1" x14ac:dyDescent="0.2"/>
    <row r="597" customFormat="1" ht="16" customHeight="1" x14ac:dyDescent="0.2"/>
    <row r="598" customFormat="1" ht="16" customHeight="1" x14ac:dyDescent="0.2"/>
    <row r="599" customFormat="1" ht="16" customHeight="1" x14ac:dyDescent="0.2"/>
    <row r="600" customFormat="1" ht="16" customHeight="1" x14ac:dyDescent="0.2"/>
    <row r="601" customFormat="1" ht="16" customHeight="1" x14ac:dyDescent="0.2"/>
    <row r="602" customFormat="1" ht="16" customHeight="1" x14ac:dyDescent="0.2"/>
    <row r="603" customFormat="1" ht="16" customHeight="1" x14ac:dyDescent="0.2"/>
    <row r="604" customFormat="1" ht="16" customHeight="1" x14ac:dyDescent="0.2"/>
    <row r="605" customFormat="1" ht="16" customHeight="1" x14ac:dyDescent="0.2"/>
    <row r="606" customFormat="1" ht="16" customHeight="1" x14ac:dyDescent="0.2"/>
    <row r="607" customFormat="1" ht="16" customHeight="1" x14ac:dyDescent="0.2"/>
    <row r="608" customFormat="1" ht="16" customHeight="1" x14ac:dyDescent="0.2"/>
    <row r="609" customFormat="1" ht="16" customHeight="1" x14ac:dyDescent="0.2"/>
    <row r="610" customFormat="1" ht="16" customHeight="1" x14ac:dyDescent="0.2"/>
    <row r="611" customFormat="1" ht="16" customHeight="1" x14ac:dyDescent="0.2"/>
    <row r="612" customFormat="1" ht="16" customHeight="1" x14ac:dyDescent="0.2"/>
    <row r="613" customFormat="1" ht="16" customHeight="1" x14ac:dyDescent="0.2"/>
    <row r="614" customFormat="1" ht="16" customHeight="1" x14ac:dyDescent="0.2"/>
    <row r="615" customFormat="1" ht="16" customHeight="1" x14ac:dyDescent="0.2"/>
    <row r="616" customFormat="1" ht="16" customHeight="1" x14ac:dyDescent="0.2"/>
    <row r="617" customFormat="1" ht="16" customHeight="1" x14ac:dyDescent="0.2"/>
    <row r="618" customFormat="1" ht="16" customHeight="1" x14ac:dyDescent="0.2"/>
    <row r="619" customFormat="1" ht="16" customHeight="1" x14ac:dyDescent="0.2"/>
    <row r="620" customFormat="1" ht="16" customHeight="1" x14ac:dyDescent="0.2"/>
    <row r="621" customFormat="1" ht="16" customHeight="1" x14ac:dyDescent="0.2"/>
    <row r="622" customFormat="1" ht="16" customHeight="1" x14ac:dyDescent="0.2"/>
    <row r="623" customFormat="1" ht="16" customHeight="1" x14ac:dyDescent="0.2"/>
    <row r="624" customFormat="1" ht="16" customHeight="1" x14ac:dyDescent="0.2"/>
    <row r="625" customFormat="1" ht="16" customHeight="1" x14ac:dyDescent="0.2"/>
    <row r="626" customFormat="1" ht="16" customHeight="1" x14ac:dyDescent="0.2"/>
    <row r="627" customFormat="1" ht="16" customHeight="1" x14ac:dyDescent="0.2"/>
    <row r="628" customFormat="1" ht="16" customHeight="1" x14ac:dyDescent="0.2"/>
    <row r="629" customFormat="1" ht="16" customHeight="1" x14ac:dyDescent="0.2"/>
    <row r="630" customFormat="1" ht="16" customHeight="1" x14ac:dyDescent="0.2"/>
    <row r="631" customFormat="1" ht="16" customHeight="1" x14ac:dyDescent="0.2"/>
    <row r="632" customFormat="1" ht="16" customHeight="1" x14ac:dyDescent="0.2"/>
    <row r="633" customFormat="1" ht="16" customHeight="1" x14ac:dyDescent="0.2"/>
    <row r="634" customFormat="1" ht="16" customHeight="1" x14ac:dyDescent="0.2"/>
    <row r="635" customFormat="1" ht="16" customHeight="1" x14ac:dyDescent="0.2"/>
    <row r="636" customFormat="1" ht="16" customHeight="1" x14ac:dyDescent="0.2"/>
    <row r="637" customFormat="1" ht="16" customHeight="1" x14ac:dyDescent="0.2"/>
    <row r="638" customFormat="1" ht="16" customHeight="1" x14ac:dyDescent="0.2"/>
    <row r="639" customFormat="1" ht="16" customHeight="1" x14ac:dyDescent="0.2"/>
    <row r="640" customFormat="1" ht="16" customHeight="1" x14ac:dyDescent="0.2"/>
    <row r="641" customFormat="1" ht="16" customHeight="1" x14ac:dyDescent="0.2"/>
    <row r="642" customFormat="1" ht="16" customHeight="1" x14ac:dyDescent="0.2"/>
    <row r="643" customFormat="1" ht="16" customHeight="1" x14ac:dyDescent="0.2"/>
    <row r="644" customFormat="1" ht="16" customHeight="1" x14ac:dyDescent="0.2"/>
    <row r="645" customFormat="1" ht="16" customHeight="1" x14ac:dyDescent="0.2"/>
    <row r="646" customFormat="1" ht="16" customHeight="1" x14ac:dyDescent="0.2"/>
    <row r="647" customFormat="1" ht="16" customHeight="1" x14ac:dyDescent="0.2"/>
    <row r="648" customFormat="1" ht="16" customHeight="1" x14ac:dyDescent="0.2"/>
    <row r="649" customFormat="1" ht="16" customHeight="1" x14ac:dyDescent="0.2"/>
    <row r="650" customFormat="1" ht="16" customHeight="1" x14ac:dyDescent="0.2"/>
    <row r="651" customFormat="1" ht="16" customHeight="1" x14ac:dyDescent="0.2"/>
    <row r="652" customFormat="1" ht="16" customHeight="1" x14ac:dyDescent="0.2"/>
    <row r="653" customFormat="1" ht="16" customHeight="1" x14ac:dyDescent="0.2"/>
    <row r="654" customFormat="1" ht="16" customHeight="1" x14ac:dyDescent="0.2"/>
    <row r="655" customFormat="1" ht="16" customHeight="1" x14ac:dyDescent="0.2"/>
    <row r="656" customFormat="1" ht="16" customHeight="1" x14ac:dyDescent="0.2"/>
    <row r="657" customFormat="1" ht="16" customHeight="1" x14ac:dyDescent="0.2"/>
    <row r="658" customFormat="1" ht="16" customHeight="1" x14ac:dyDescent="0.2"/>
    <row r="659" customFormat="1" ht="16" customHeight="1" x14ac:dyDescent="0.2"/>
    <row r="660" customFormat="1" ht="16" customHeight="1" x14ac:dyDescent="0.2"/>
    <row r="661" customFormat="1" ht="16" customHeight="1" x14ac:dyDescent="0.2"/>
    <row r="662" customFormat="1" ht="16" customHeight="1" x14ac:dyDescent="0.2"/>
    <row r="663" customFormat="1" ht="16" customHeight="1" x14ac:dyDescent="0.2"/>
    <row r="664" customFormat="1" ht="16" customHeight="1" x14ac:dyDescent="0.2"/>
    <row r="665" customFormat="1" ht="16" customHeight="1" x14ac:dyDescent="0.2"/>
    <row r="666" customFormat="1" ht="16" customHeight="1" x14ac:dyDescent="0.2"/>
    <row r="667" customFormat="1" ht="16" customHeight="1" x14ac:dyDescent="0.2"/>
    <row r="668" customFormat="1" ht="16" customHeight="1" x14ac:dyDescent="0.2"/>
    <row r="669" customFormat="1" ht="16" customHeight="1" x14ac:dyDescent="0.2"/>
    <row r="670" customFormat="1" ht="16" customHeight="1" x14ac:dyDescent="0.2"/>
    <row r="671" customFormat="1" ht="16" customHeight="1" x14ac:dyDescent="0.2"/>
    <row r="672" customFormat="1" ht="16" customHeight="1" x14ac:dyDescent="0.2"/>
    <row r="673" customFormat="1" ht="16" customHeight="1" x14ac:dyDescent="0.2"/>
    <row r="674" customFormat="1" ht="16" customHeight="1" x14ac:dyDescent="0.2"/>
    <row r="675" customFormat="1" ht="16" customHeight="1" x14ac:dyDescent="0.2"/>
    <row r="676" customFormat="1" ht="16" customHeight="1" x14ac:dyDescent="0.2"/>
    <row r="677" customFormat="1" ht="16" customHeight="1" x14ac:dyDescent="0.2"/>
    <row r="678" customFormat="1" ht="16" customHeight="1" x14ac:dyDescent="0.2"/>
    <row r="679" customFormat="1" ht="16" customHeight="1" x14ac:dyDescent="0.2"/>
    <row r="680" customFormat="1" ht="16" customHeight="1" x14ac:dyDescent="0.2"/>
    <row r="681" customFormat="1" ht="16" customHeight="1" x14ac:dyDescent="0.2"/>
    <row r="682" customFormat="1" ht="16" customHeight="1" x14ac:dyDescent="0.2"/>
    <row r="683" customFormat="1" ht="16" customHeight="1" x14ac:dyDescent="0.2"/>
    <row r="684" customFormat="1" ht="16" customHeight="1" x14ac:dyDescent="0.2"/>
    <row r="685" customFormat="1" ht="16" customHeight="1" x14ac:dyDescent="0.2"/>
    <row r="686" customFormat="1" ht="16" customHeight="1" x14ac:dyDescent="0.2"/>
    <row r="687" customFormat="1" ht="16" customHeight="1" x14ac:dyDescent="0.2"/>
    <row r="688" customFormat="1" ht="16" customHeight="1" x14ac:dyDescent="0.2"/>
    <row r="689" customFormat="1" ht="16" customHeight="1" x14ac:dyDescent="0.2"/>
    <row r="690" customFormat="1" ht="16" customHeight="1" x14ac:dyDescent="0.2"/>
    <row r="691" customFormat="1" ht="16" customHeight="1" x14ac:dyDescent="0.2"/>
    <row r="692" customFormat="1" ht="16" customHeight="1" x14ac:dyDescent="0.2"/>
    <row r="693" customFormat="1" ht="16" customHeight="1" x14ac:dyDescent="0.2"/>
    <row r="694" customFormat="1" ht="16" customHeight="1" x14ac:dyDescent="0.2"/>
    <row r="695" customFormat="1" ht="16" customHeight="1" x14ac:dyDescent="0.2"/>
    <row r="696" customFormat="1" ht="16" customHeight="1" x14ac:dyDescent="0.2"/>
    <row r="697" customFormat="1" ht="16" customHeight="1" x14ac:dyDescent="0.2"/>
    <row r="698" customFormat="1" ht="16" customHeight="1" x14ac:dyDescent="0.2"/>
    <row r="699" customFormat="1" ht="16" customHeight="1" x14ac:dyDescent="0.2"/>
    <row r="700" customFormat="1" ht="16" customHeight="1" x14ac:dyDescent="0.2"/>
    <row r="701" customFormat="1" ht="16" customHeight="1" x14ac:dyDescent="0.2"/>
    <row r="702" customFormat="1" ht="16" customHeight="1" x14ac:dyDescent="0.2"/>
    <row r="703" customFormat="1" ht="16" customHeight="1" x14ac:dyDescent="0.2"/>
    <row r="704" customFormat="1" ht="16" customHeight="1" x14ac:dyDescent="0.2"/>
    <row r="705" customFormat="1" ht="16" customHeight="1" x14ac:dyDescent="0.2"/>
    <row r="706" customFormat="1" ht="16" customHeight="1" x14ac:dyDescent="0.2"/>
    <row r="707" customFormat="1" ht="16" customHeight="1" x14ac:dyDescent="0.2"/>
    <row r="708" customFormat="1" ht="16" customHeight="1" x14ac:dyDescent="0.2"/>
    <row r="709" customFormat="1" ht="16" customHeight="1" x14ac:dyDescent="0.2"/>
    <row r="710" customFormat="1" ht="16" customHeight="1" x14ac:dyDescent="0.2"/>
    <row r="711" customFormat="1" ht="16" customHeight="1" x14ac:dyDescent="0.2"/>
    <row r="712" customFormat="1" ht="16" customHeight="1" x14ac:dyDescent="0.2"/>
    <row r="713" customFormat="1" ht="16" customHeight="1" x14ac:dyDescent="0.2"/>
    <row r="714" customFormat="1" ht="16" customHeight="1" x14ac:dyDescent="0.2"/>
    <row r="715" customFormat="1" ht="16" customHeight="1" x14ac:dyDescent="0.2"/>
    <row r="716" customFormat="1" ht="16" customHeight="1" x14ac:dyDescent="0.2"/>
    <row r="717" customFormat="1" ht="16" customHeight="1" x14ac:dyDescent="0.2"/>
    <row r="718" customFormat="1" ht="16" customHeight="1" x14ac:dyDescent="0.2"/>
    <row r="719" customFormat="1" ht="16" customHeight="1" x14ac:dyDescent="0.2"/>
    <row r="720" customFormat="1" ht="16" customHeight="1" x14ac:dyDescent="0.2"/>
    <row r="721" customFormat="1" ht="16" customHeight="1" x14ac:dyDescent="0.2"/>
    <row r="722" customFormat="1" ht="16" customHeight="1" x14ac:dyDescent="0.2"/>
    <row r="723" customFormat="1" ht="16" customHeight="1" x14ac:dyDescent="0.2"/>
    <row r="724" customFormat="1" ht="16" customHeight="1" x14ac:dyDescent="0.2"/>
    <row r="725" customFormat="1" ht="16" customHeight="1" x14ac:dyDescent="0.2"/>
    <row r="726" customFormat="1" ht="16" customHeight="1" x14ac:dyDescent="0.2"/>
    <row r="727" customFormat="1" ht="16" customHeight="1" x14ac:dyDescent="0.2"/>
    <row r="728" customFormat="1" ht="16" customHeight="1" x14ac:dyDescent="0.2"/>
    <row r="729" customFormat="1" ht="16" customHeight="1" x14ac:dyDescent="0.2"/>
    <row r="730" customFormat="1" ht="16" customHeight="1" x14ac:dyDescent="0.2"/>
    <row r="731" customFormat="1" ht="16" customHeight="1" x14ac:dyDescent="0.2"/>
    <row r="732" customFormat="1" ht="16" customHeight="1" x14ac:dyDescent="0.2"/>
    <row r="733" customFormat="1" ht="16" customHeight="1" x14ac:dyDescent="0.2"/>
    <row r="734" customFormat="1" ht="16" customHeight="1" x14ac:dyDescent="0.2"/>
    <row r="735" customFormat="1" ht="16" customHeight="1" x14ac:dyDescent="0.2"/>
    <row r="736" customFormat="1" ht="16" customHeight="1" x14ac:dyDescent="0.2"/>
    <row r="737" customFormat="1" ht="16" customHeight="1" x14ac:dyDescent="0.2"/>
    <row r="738" customFormat="1" ht="16" customHeight="1" x14ac:dyDescent="0.2"/>
    <row r="739" customFormat="1" ht="16" customHeight="1" x14ac:dyDescent="0.2"/>
    <row r="740" customFormat="1" ht="16" customHeight="1" x14ac:dyDescent="0.2"/>
    <row r="741" customFormat="1" ht="16" customHeight="1" x14ac:dyDescent="0.2"/>
    <row r="742" customFormat="1" ht="16" customHeight="1" x14ac:dyDescent="0.2"/>
    <row r="743" customFormat="1" ht="16" customHeight="1" x14ac:dyDescent="0.2"/>
    <row r="744" customFormat="1" ht="16" customHeight="1" x14ac:dyDescent="0.2"/>
    <row r="745" customFormat="1" ht="16" customHeight="1" x14ac:dyDescent="0.2"/>
    <row r="746" customFormat="1" ht="16" customHeight="1" x14ac:dyDescent="0.2"/>
    <row r="747" customFormat="1" ht="16" customHeight="1" x14ac:dyDescent="0.2"/>
    <row r="748" customFormat="1" ht="16" customHeight="1" x14ac:dyDescent="0.2"/>
    <row r="749" customFormat="1" ht="16" customHeight="1" x14ac:dyDescent="0.2"/>
    <row r="750" customFormat="1" ht="16" customHeight="1" x14ac:dyDescent="0.2"/>
    <row r="751" customFormat="1" ht="16" customHeight="1" x14ac:dyDescent="0.2"/>
    <row r="752" customFormat="1" ht="16" customHeight="1" x14ac:dyDescent="0.2"/>
    <row r="753" customFormat="1" ht="16" customHeight="1" x14ac:dyDescent="0.2"/>
    <row r="754" customFormat="1" ht="16" customHeight="1" x14ac:dyDescent="0.2"/>
    <row r="755" customFormat="1" ht="16" customHeight="1" x14ac:dyDescent="0.2"/>
    <row r="756" customFormat="1" ht="16" customHeight="1" x14ac:dyDescent="0.2"/>
    <row r="757" customFormat="1" ht="16" customHeight="1" x14ac:dyDescent="0.2"/>
    <row r="758" customFormat="1" ht="16" customHeight="1" x14ac:dyDescent="0.2"/>
    <row r="759" customFormat="1" ht="16" customHeight="1" x14ac:dyDescent="0.2"/>
    <row r="760" customFormat="1" ht="16" customHeight="1" x14ac:dyDescent="0.2"/>
    <row r="761" customFormat="1" ht="16" customHeight="1" x14ac:dyDescent="0.2"/>
    <row r="762" customFormat="1" ht="16" customHeight="1" x14ac:dyDescent="0.2"/>
    <row r="763" customFormat="1" ht="16" customHeight="1" x14ac:dyDescent="0.2"/>
    <row r="764" customFormat="1" ht="16" customHeight="1" x14ac:dyDescent="0.2"/>
    <row r="765" customFormat="1" ht="16" customHeight="1" x14ac:dyDescent="0.2"/>
    <row r="766" customFormat="1" ht="16" customHeight="1" x14ac:dyDescent="0.2"/>
    <row r="767" customFormat="1" ht="16" customHeight="1" x14ac:dyDescent="0.2"/>
    <row r="768" customFormat="1" ht="16" customHeight="1" x14ac:dyDescent="0.2"/>
    <row r="769" customFormat="1" ht="16" customHeight="1" x14ac:dyDescent="0.2"/>
    <row r="770" customFormat="1" ht="16" customHeight="1" x14ac:dyDescent="0.2"/>
    <row r="771" customFormat="1" ht="16" customHeight="1" x14ac:dyDescent="0.2"/>
    <row r="772" customFormat="1" ht="16" customHeight="1" x14ac:dyDescent="0.2"/>
    <row r="773" customFormat="1" ht="16" customHeight="1" x14ac:dyDescent="0.2"/>
    <row r="774" customFormat="1" ht="16" customHeight="1" x14ac:dyDescent="0.2"/>
    <row r="775" customFormat="1" ht="16" customHeight="1" x14ac:dyDescent="0.2"/>
    <row r="776" customFormat="1" ht="16" customHeight="1" x14ac:dyDescent="0.2"/>
    <row r="777" customFormat="1" ht="16" customHeight="1" x14ac:dyDescent="0.2"/>
    <row r="778" customFormat="1" ht="16" customHeight="1" x14ac:dyDescent="0.2"/>
    <row r="779" customFormat="1" ht="16" customHeight="1" x14ac:dyDescent="0.2"/>
    <row r="780" customFormat="1" ht="16" customHeight="1" x14ac:dyDescent="0.2"/>
    <row r="781" customFormat="1" ht="16" customHeight="1" x14ac:dyDescent="0.2"/>
    <row r="782" customFormat="1" ht="16" customHeight="1" x14ac:dyDescent="0.2"/>
    <row r="783" customFormat="1" ht="16" customHeight="1" x14ac:dyDescent="0.2"/>
    <row r="784" customFormat="1" ht="16" customHeight="1" x14ac:dyDescent="0.2"/>
    <row r="785" customFormat="1" ht="16" customHeight="1" x14ac:dyDescent="0.2"/>
    <row r="786" customFormat="1" ht="16" customHeight="1" x14ac:dyDescent="0.2"/>
    <row r="787" customFormat="1" ht="16" customHeight="1" x14ac:dyDescent="0.2"/>
    <row r="788" customFormat="1" ht="16" customHeight="1" x14ac:dyDescent="0.2"/>
    <row r="789" customFormat="1" ht="16" customHeight="1" x14ac:dyDescent="0.2"/>
    <row r="790" customFormat="1" ht="16" customHeight="1" x14ac:dyDescent="0.2"/>
    <row r="791" customFormat="1" ht="16" customHeight="1" x14ac:dyDescent="0.2"/>
    <row r="792" customFormat="1" ht="16" customHeight="1" x14ac:dyDescent="0.2"/>
    <row r="793" customFormat="1" ht="16" customHeight="1" x14ac:dyDescent="0.2"/>
    <row r="794" customFormat="1" ht="16" customHeight="1" x14ac:dyDescent="0.2"/>
    <row r="795" customFormat="1" ht="16" customHeight="1" x14ac:dyDescent="0.2"/>
    <row r="796" customFormat="1" ht="16" customHeight="1" x14ac:dyDescent="0.2"/>
    <row r="797" customFormat="1" ht="16" customHeight="1" x14ac:dyDescent="0.2"/>
    <row r="798" customFormat="1" ht="16" customHeight="1" x14ac:dyDescent="0.2"/>
    <row r="799" customFormat="1" ht="16" customHeight="1" x14ac:dyDescent="0.2"/>
    <row r="800" customFormat="1" ht="16" customHeight="1" x14ac:dyDescent="0.2"/>
    <row r="801" customFormat="1" ht="16" customHeight="1" x14ac:dyDescent="0.2"/>
    <row r="802" customFormat="1" ht="16" customHeight="1" x14ac:dyDescent="0.2"/>
    <row r="803" customFormat="1" ht="16" customHeight="1" x14ac:dyDescent="0.2"/>
    <row r="804" customFormat="1" ht="16" customHeight="1" x14ac:dyDescent="0.2"/>
    <row r="805" customFormat="1" ht="16" customHeight="1" x14ac:dyDescent="0.2"/>
    <row r="806" customFormat="1" ht="16" customHeight="1" x14ac:dyDescent="0.2"/>
    <row r="807" customFormat="1" ht="16" customHeight="1" x14ac:dyDescent="0.2"/>
    <row r="808" customFormat="1" ht="16" customHeight="1" x14ac:dyDescent="0.2"/>
    <row r="809" customFormat="1" ht="16" customHeight="1" x14ac:dyDescent="0.2"/>
    <row r="810" customFormat="1" ht="16" customHeight="1" x14ac:dyDescent="0.2"/>
    <row r="811" customFormat="1" ht="16" customHeight="1" x14ac:dyDescent="0.2"/>
    <row r="812" customFormat="1" ht="16" customHeight="1" x14ac:dyDescent="0.2"/>
    <row r="813" customFormat="1" ht="16" customHeight="1" x14ac:dyDescent="0.2"/>
    <row r="814" customFormat="1" ht="16" customHeight="1" x14ac:dyDescent="0.2"/>
    <row r="815" customFormat="1" ht="16" customHeight="1" x14ac:dyDescent="0.2"/>
    <row r="816" customFormat="1" ht="16" customHeight="1" x14ac:dyDescent="0.2"/>
    <row r="817" customFormat="1" ht="16" customHeight="1" x14ac:dyDescent="0.2"/>
    <row r="818" customFormat="1" ht="16" customHeight="1" x14ac:dyDescent="0.2"/>
    <row r="819" customFormat="1" ht="16" customHeight="1" x14ac:dyDescent="0.2"/>
    <row r="820" customFormat="1" ht="16" customHeight="1" x14ac:dyDescent="0.2"/>
    <row r="821" customFormat="1" ht="16" customHeight="1" x14ac:dyDescent="0.2"/>
    <row r="822" customFormat="1" ht="16" customHeight="1" x14ac:dyDescent="0.2"/>
    <row r="823" customFormat="1" ht="16" customHeight="1" x14ac:dyDescent="0.2"/>
    <row r="824" customFormat="1" ht="16" customHeight="1" x14ac:dyDescent="0.2"/>
    <row r="825" customFormat="1" ht="16" customHeight="1" x14ac:dyDescent="0.2"/>
    <row r="826" customFormat="1" ht="16" customHeight="1" x14ac:dyDescent="0.2"/>
    <row r="827" customFormat="1" ht="16" customHeight="1" x14ac:dyDescent="0.2"/>
    <row r="828" customFormat="1" ht="16" customHeight="1" x14ac:dyDescent="0.2"/>
    <row r="829" customFormat="1" ht="16" customHeight="1" x14ac:dyDescent="0.2"/>
    <row r="830" customFormat="1" ht="16" customHeight="1" x14ac:dyDescent="0.2"/>
    <row r="831" customFormat="1" ht="16" customHeight="1" x14ac:dyDescent="0.2"/>
    <row r="832" customFormat="1" ht="16" customHeight="1" x14ac:dyDescent="0.2"/>
    <row r="833" customFormat="1" ht="16" customHeight="1" x14ac:dyDescent="0.2"/>
    <row r="834" customFormat="1" ht="16" customHeight="1" x14ac:dyDescent="0.2"/>
    <row r="835" customFormat="1" ht="16" customHeight="1" x14ac:dyDescent="0.2"/>
    <row r="836" customFormat="1" ht="16" customHeight="1" x14ac:dyDescent="0.2"/>
    <row r="837" customFormat="1" ht="16" customHeight="1" x14ac:dyDescent="0.2"/>
    <row r="838" customFormat="1" ht="16" customHeight="1" x14ac:dyDescent="0.2"/>
    <row r="839" customFormat="1" ht="16" customHeight="1" x14ac:dyDescent="0.2"/>
    <row r="840" customFormat="1" ht="16" customHeight="1" x14ac:dyDescent="0.2"/>
    <row r="841" customFormat="1" ht="16" customHeight="1" x14ac:dyDescent="0.2"/>
    <row r="842" customFormat="1" ht="16" customHeight="1" x14ac:dyDescent="0.2"/>
    <row r="843" customFormat="1" ht="16" customHeight="1" x14ac:dyDescent="0.2"/>
    <row r="844" customFormat="1" ht="16" customHeight="1" x14ac:dyDescent="0.2"/>
    <row r="845" customFormat="1" ht="16" customHeight="1" x14ac:dyDescent="0.2"/>
    <row r="846" customFormat="1" ht="16" customHeight="1" x14ac:dyDescent="0.2"/>
    <row r="847" customFormat="1" ht="16" customHeight="1" x14ac:dyDescent="0.2"/>
    <row r="848" customFormat="1" ht="16" customHeight="1" x14ac:dyDescent="0.2"/>
    <row r="849" customFormat="1" ht="16" customHeight="1" x14ac:dyDescent="0.2"/>
    <row r="850" customFormat="1" ht="16" customHeight="1" x14ac:dyDescent="0.2"/>
    <row r="851" customFormat="1" ht="16" customHeight="1" x14ac:dyDescent="0.2"/>
    <row r="852" customFormat="1" ht="16" customHeight="1" x14ac:dyDescent="0.2"/>
    <row r="853" customFormat="1" ht="16" customHeight="1" x14ac:dyDescent="0.2"/>
    <row r="854" customFormat="1" ht="16" customHeight="1" x14ac:dyDescent="0.2"/>
    <row r="855" customFormat="1" ht="16" customHeight="1" x14ac:dyDescent="0.2"/>
    <row r="856" customFormat="1" ht="16" customHeight="1" x14ac:dyDescent="0.2"/>
    <row r="857" customFormat="1" ht="16" customHeight="1" x14ac:dyDescent="0.2"/>
    <row r="858" customFormat="1" ht="16" customHeight="1" x14ac:dyDescent="0.2"/>
    <row r="859" customFormat="1" ht="16" customHeight="1" x14ac:dyDescent="0.2"/>
    <row r="860" customFormat="1" ht="16" customHeight="1" x14ac:dyDescent="0.2"/>
    <row r="861" customFormat="1" ht="16" customHeight="1" x14ac:dyDescent="0.2"/>
    <row r="862" customFormat="1" ht="16" customHeight="1" x14ac:dyDescent="0.2"/>
    <row r="863" customFormat="1" ht="16" customHeight="1" x14ac:dyDescent="0.2"/>
    <row r="864" customFormat="1" ht="16" customHeight="1" x14ac:dyDescent="0.2"/>
    <row r="865" customFormat="1" ht="16" customHeight="1" x14ac:dyDescent="0.2"/>
    <row r="866" customFormat="1" ht="16" customHeight="1" x14ac:dyDescent="0.2"/>
    <row r="867" customFormat="1" ht="16" customHeight="1" x14ac:dyDescent="0.2"/>
    <row r="868" customFormat="1" ht="16" customHeight="1" x14ac:dyDescent="0.2"/>
    <row r="869" customFormat="1" ht="16" customHeight="1" x14ac:dyDescent="0.2"/>
    <row r="870" customFormat="1" ht="16" customHeight="1" x14ac:dyDescent="0.2"/>
    <row r="871" customFormat="1" ht="16" customHeight="1" x14ac:dyDescent="0.2"/>
    <row r="872" customFormat="1" ht="16" customHeight="1" x14ac:dyDescent="0.2"/>
    <row r="873" customFormat="1" ht="16" customHeight="1" x14ac:dyDescent="0.2"/>
    <row r="874" customFormat="1" ht="16" customHeight="1" x14ac:dyDescent="0.2"/>
    <row r="875" customFormat="1" ht="16" customHeight="1" x14ac:dyDescent="0.2"/>
    <row r="876" customFormat="1" ht="16" customHeight="1" x14ac:dyDescent="0.2"/>
    <row r="877" customFormat="1" ht="16" customHeight="1" x14ac:dyDescent="0.2"/>
    <row r="878" customFormat="1" ht="16" customHeight="1" x14ac:dyDescent="0.2"/>
    <row r="879" customFormat="1" ht="16" customHeight="1" x14ac:dyDescent="0.2"/>
    <row r="880" customFormat="1" ht="16" customHeight="1" x14ac:dyDescent="0.2"/>
    <row r="881" customFormat="1" ht="16" customHeight="1" x14ac:dyDescent="0.2"/>
    <row r="882" customFormat="1" ht="16" customHeight="1" x14ac:dyDescent="0.2"/>
    <row r="883" customFormat="1" ht="16" customHeight="1" x14ac:dyDescent="0.2"/>
    <row r="884" customFormat="1" ht="16" customHeight="1" x14ac:dyDescent="0.2"/>
    <row r="885" customFormat="1" ht="16" customHeight="1" x14ac:dyDescent="0.2"/>
    <row r="886" customFormat="1" ht="16" customHeight="1" x14ac:dyDescent="0.2"/>
    <row r="887" customFormat="1" ht="16" customHeight="1" x14ac:dyDescent="0.2"/>
    <row r="888" customFormat="1" ht="16" customHeight="1" x14ac:dyDescent="0.2"/>
    <row r="889" customFormat="1" ht="16" customHeight="1" x14ac:dyDescent="0.2"/>
    <row r="890" customFormat="1" ht="16" customHeight="1" x14ac:dyDescent="0.2"/>
    <row r="891" customFormat="1" ht="16" customHeight="1" x14ac:dyDescent="0.2"/>
    <row r="892" customFormat="1" ht="16" customHeight="1" x14ac:dyDescent="0.2"/>
    <row r="893" customFormat="1" ht="16" customHeight="1" x14ac:dyDescent="0.2"/>
    <row r="894" customFormat="1" ht="16" customHeight="1" x14ac:dyDescent="0.2"/>
    <row r="895" customFormat="1" ht="16" customHeight="1" x14ac:dyDescent="0.2"/>
    <row r="896" customFormat="1" ht="16" customHeight="1" x14ac:dyDescent="0.2"/>
    <row r="897" customFormat="1" ht="16" customHeight="1" x14ac:dyDescent="0.2"/>
    <row r="898" customFormat="1" ht="16" customHeight="1" x14ac:dyDescent="0.2"/>
    <row r="899" customFormat="1" ht="16" customHeight="1" x14ac:dyDescent="0.2"/>
    <row r="900" customFormat="1" ht="16" customHeight="1" x14ac:dyDescent="0.2"/>
    <row r="901" customFormat="1" ht="16" customHeight="1" x14ac:dyDescent="0.2"/>
    <row r="902" customFormat="1" ht="16" customHeight="1" x14ac:dyDescent="0.2"/>
    <row r="903" customFormat="1" ht="16" customHeight="1" x14ac:dyDescent="0.2"/>
    <row r="904" customFormat="1" ht="16" customHeight="1" x14ac:dyDescent="0.2"/>
    <row r="905" customFormat="1" ht="16" customHeight="1" x14ac:dyDescent="0.2"/>
    <row r="906" customFormat="1" ht="16" customHeight="1" x14ac:dyDescent="0.2"/>
    <row r="907" customFormat="1" ht="16" customHeight="1" x14ac:dyDescent="0.2"/>
    <row r="908" customFormat="1" ht="16" customHeight="1" x14ac:dyDescent="0.2"/>
    <row r="909" customFormat="1" ht="16" customHeight="1" x14ac:dyDescent="0.2"/>
    <row r="910" customFormat="1" ht="16" customHeight="1" x14ac:dyDescent="0.2"/>
    <row r="911" customFormat="1" ht="16" customHeight="1" x14ac:dyDescent="0.2"/>
    <row r="912" customFormat="1" ht="16" customHeight="1" x14ac:dyDescent="0.2"/>
    <row r="913" customFormat="1" ht="16" customHeight="1" x14ac:dyDescent="0.2"/>
    <row r="914" customFormat="1" ht="16" customHeight="1" x14ac:dyDescent="0.2"/>
    <row r="915" customFormat="1" ht="16" customHeight="1" x14ac:dyDescent="0.2"/>
    <row r="916" customFormat="1" ht="16" customHeight="1" x14ac:dyDescent="0.2"/>
    <row r="917" customFormat="1" ht="16" customHeight="1" x14ac:dyDescent="0.2"/>
    <row r="918" customFormat="1" ht="16" customHeight="1" x14ac:dyDescent="0.2"/>
    <row r="919" customFormat="1" ht="16" customHeight="1" x14ac:dyDescent="0.2"/>
    <row r="920" customFormat="1" ht="16" customHeight="1" x14ac:dyDescent="0.2"/>
    <row r="921" customFormat="1" ht="16" customHeight="1" x14ac:dyDescent="0.2"/>
    <row r="922" customFormat="1" ht="16" customHeight="1" x14ac:dyDescent="0.2"/>
    <row r="923" customFormat="1" ht="16" customHeight="1" x14ac:dyDescent="0.2"/>
    <row r="924" customFormat="1" ht="16" customHeight="1" x14ac:dyDescent="0.2"/>
    <row r="925" customFormat="1" ht="16" customHeight="1" x14ac:dyDescent="0.2"/>
    <row r="926" customFormat="1" ht="16" customHeight="1" x14ac:dyDescent="0.2"/>
    <row r="927" customFormat="1" ht="16" customHeight="1" x14ac:dyDescent="0.2"/>
    <row r="928" customFormat="1" ht="16" customHeight="1" x14ac:dyDescent="0.2"/>
    <row r="929" customFormat="1" ht="16" customHeight="1" x14ac:dyDescent="0.2"/>
    <row r="930" customFormat="1" ht="16" customHeight="1" x14ac:dyDescent="0.2"/>
    <row r="931" customFormat="1" ht="16" customHeight="1" x14ac:dyDescent="0.2"/>
    <row r="932" customFormat="1" ht="16" customHeight="1" x14ac:dyDescent="0.2"/>
    <row r="933" customFormat="1" ht="16" customHeight="1" x14ac:dyDescent="0.2"/>
    <row r="934" customFormat="1" ht="16" customHeight="1" x14ac:dyDescent="0.2"/>
    <row r="935" customFormat="1" ht="16" customHeight="1" x14ac:dyDescent="0.2"/>
    <row r="936" customFormat="1" ht="16" customHeight="1" x14ac:dyDescent="0.2"/>
    <row r="937" customFormat="1" ht="16" customHeight="1" x14ac:dyDescent="0.2"/>
    <row r="938" customFormat="1" ht="16" customHeight="1" x14ac:dyDescent="0.2"/>
    <row r="939" customFormat="1" ht="16" customHeight="1" x14ac:dyDescent="0.2"/>
    <row r="940" customFormat="1" ht="16" customHeight="1" x14ac:dyDescent="0.2"/>
    <row r="941" customFormat="1" ht="16" customHeight="1" x14ac:dyDescent="0.2"/>
    <row r="942" customFormat="1" ht="16" customHeight="1" x14ac:dyDescent="0.2"/>
    <row r="943" customFormat="1" ht="16" customHeight="1" x14ac:dyDescent="0.2"/>
    <row r="944" customFormat="1" ht="16" customHeight="1" x14ac:dyDescent="0.2"/>
    <row r="945" customFormat="1" ht="16" customHeight="1" x14ac:dyDescent="0.2"/>
    <row r="946" customFormat="1" ht="16" customHeight="1" x14ac:dyDescent="0.2"/>
    <row r="947" customFormat="1" ht="16" customHeight="1" x14ac:dyDescent="0.2"/>
    <row r="948" customFormat="1" ht="16" customHeight="1" x14ac:dyDescent="0.2"/>
    <row r="949" customFormat="1" ht="16" customHeight="1" x14ac:dyDescent="0.2"/>
    <row r="950" customFormat="1" ht="16" customHeight="1" x14ac:dyDescent="0.2"/>
    <row r="951" customFormat="1" ht="16" customHeight="1" x14ac:dyDescent="0.2"/>
    <row r="952" customFormat="1" ht="16" customHeight="1" x14ac:dyDescent="0.2"/>
    <row r="953" customFormat="1" ht="16" customHeight="1" x14ac:dyDescent="0.2"/>
    <row r="954" customFormat="1" ht="16" customHeight="1" x14ac:dyDescent="0.2"/>
    <row r="955" customFormat="1" ht="16" customHeight="1" x14ac:dyDescent="0.2"/>
    <row r="956" customFormat="1" ht="16" customHeight="1" x14ac:dyDescent="0.2"/>
    <row r="957" customFormat="1" ht="16" customHeight="1" x14ac:dyDescent="0.2"/>
    <row r="958" customFormat="1" ht="16" customHeight="1" x14ac:dyDescent="0.2"/>
    <row r="959" customFormat="1" ht="16" customHeight="1" x14ac:dyDescent="0.2"/>
    <row r="960" customFormat="1" ht="16" customHeight="1" x14ac:dyDescent="0.2"/>
    <row r="961" customFormat="1" ht="16" customHeight="1" x14ac:dyDescent="0.2"/>
    <row r="962" customFormat="1" ht="16" customHeight="1" x14ac:dyDescent="0.2"/>
    <row r="963" customFormat="1" ht="16" customHeight="1" x14ac:dyDescent="0.2"/>
    <row r="964" customFormat="1" ht="16" customHeight="1" x14ac:dyDescent="0.2"/>
    <row r="965" customFormat="1" ht="16" customHeight="1" x14ac:dyDescent="0.2"/>
    <row r="966" customFormat="1" ht="16" customHeight="1" x14ac:dyDescent="0.2"/>
    <row r="967" customFormat="1" ht="16" customHeight="1" x14ac:dyDescent="0.2"/>
    <row r="968" customFormat="1" ht="16" customHeight="1" x14ac:dyDescent="0.2"/>
    <row r="969" customFormat="1" ht="16" customHeight="1" x14ac:dyDescent="0.2"/>
    <row r="970" customFormat="1" ht="16" customHeight="1" x14ac:dyDescent="0.2"/>
    <row r="971" customFormat="1" ht="16" customHeight="1" x14ac:dyDescent="0.2"/>
    <row r="972" customFormat="1" ht="16" customHeight="1" x14ac:dyDescent="0.2"/>
    <row r="973" customFormat="1" ht="16" customHeight="1" x14ac:dyDescent="0.2"/>
    <row r="974" customFormat="1" ht="16" customHeight="1" x14ac:dyDescent="0.2"/>
    <row r="975" customFormat="1" ht="16" customHeight="1" x14ac:dyDescent="0.2"/>
    <row r="976" customFormat="1" ht="16" customHeight="1" x14ac:dyDescent="0.2"/>
    <row r="977" customFormat="1" ht="16" customHeight="1" x14ac:dyDescent="0.2"/>
    <row r="978" customFormat="1" ht="16" customHeight="1" x14ac:dyDescent="0.2"/>
    <row r="979" customFormat="1" ht="16" customHeight="1" x14ac:dyDescent="0.2"/>
    <row r="980" customFormat="1" ht="16" customHeight="1" x14ac:dyDescent="0.2"/>
    <row r="981" customFormat="1" ht="16" customHeight="1" x14ac:dyDescent="0.2"/>
    <row r="982" customFormat="1" ht="16" customHeight="1" x14ac:dyDescent="0.2"/>
    <row r="983" customFormat="1" ht="16" customHeight="1" x14ac:dyDescent="0.2"/>
    <row r="984" customFormat="1" ht="16" customHeight="1" x14ac:dyDescent="0.2"/>
    <row r="985" customFormat="1" ht="16" customHeight="1" x14ac:dyDescent="0.2"/>
    <row r="986" customFormat="1" ht="16" customHeight="1" x14ac:dyDescent="0.2"/>
    <row r="987" customFormat="1" ht="16" customHeight="1" x14ac:dyDescent="0.2"/>
    <row r="988" customFormat="1" ht="16" customHeight="1" x14ac:dyDescent="0.2"/>
    <row r="989" customFormat="1" ht="16" customHeight="1" x14ac:dyDescent="0.2"/>
    <row r="990" customFormat="1" ht="16" customHeight="1" x14ac:dyDescent="0.2"/>
    <row r="991" customFormat="1" ht="16" customHeight="1" x14ac:dyDescent="0.2"/>
    <row r="992" customFormat="1" ht="16" customHeight="1" x14ac:dyDescent="0.2"/>
    <row r="993" customFormat="1" ht="16" customHeight="1" x14ac:dyDescent="0.2"/>
    <row r="994" customFormat="1" ht="16" customHeight="1" x14ac:dyDescent="0.2"/>
    <row r="995" customFormat="1" ht="16" customHeight="1" x14ac:dyDescent="0.2"/>
    <row r="996" customFormat="1" ht="16" customHeight="1" x14ac:dyDescent="0.2"/>
    <row r="997" customFormat="1" ht="16" customHeight="1" x14ac:dyDescent="0.2"/>
    <row r="998" customFormat="1" ht="16" customHeight="1" x14ac:dyDescent="0.2"/>
    <row r="999" customFormat="1" ht="16" customHeight="1" x14ac:dyDescent="0.2"/>
    <row r="1000" customFormat="1" ht="16" customHeight="1" x14ac:dyDescent="0.2"/>
    <row r="1001" customFormat="1" ht="16" customHeight="1" x14ac:dyDescent="0.2"/>
    <row r="1002" customFormat="1" ht="16" customHeight="1" x14ac:dyDescent="0.2"/>
    <row r="1003" customFormat="1" ht="16" customHeight="1" x14ac:dyDescent="0.2"/>
    <row r="1004" customFormat="1" ht="16" customHeight="1" x14ac:dyDescent="0.2"/>
    <row r="1005" customFormat="1" ht="16" customHeight="1" x14ac:dyDescent="0.2"/>
    <row r="1006" customFormat="1" ht="16" customHeight="1" x14ac:dyDescent="0.2"/>
    <row r="1007" customFormat="1" ht="16" customHeight="1" x14ac:dyDescent="0.2"/>
    <row r="1008" customFormat="1" ht="16" customHeight="1" x14ac:dyDescent="0.2"/>
    <row r="1009" customFormat="1" ht="16" customHeight="1" x14ac:dyDescent="0.2"/>
    <row r="1010" customFormat="1" ht="16" customHeight="1" x14ac:dyDescent="0.2"/>
    <row r="1011" customFormat="1" ht="16" customHeight="1" x14ac:dyDescent="0.2"/>
    <row r="1012" customFormat="1" ht="16" customHeight="1" x14ac:dyDescent="0.2"/>
    <row r="1013" customFormat="1" ht="16" customHeight="1" x14ac:dyDescent="0.2"/>
    <row r="1014" customFormat="1" ht="16" customHeight="1" x14ac:dyDescent="0.2"/>
    <row r="1015" customFormat="1" ht="16" customHeight="1" x14ac:dyDescent="0.2"/>
    <row r="1016" customFormat="1" ht="16" customHeight="1" x14ac:dyDescent="0.2"/>
    <row r="1017" customFormat="1" ht="16" customHeight="1" x14ac:dyDescent="0.2"/>
    <row r="1018" customFormat="1" ht="16" customHeight="1" x14ac:dyDescent="0.2"/>
    <row r="1019" customFormat="1" ht="16" customHeight="1" x14ac:dyDescent="0.2"/>
    <row r="1020" customFormat="1" ht="16" customHeight="1" x14ac:dyDescent="0.2"/>
    <row r="1021" customFormat="1" ht="16" customHeight="1" x14ac:dyDescent="0.2"/>
    <row r="1022" customFormat="1" ht="16" customHeight="1" x14ac:dyDescent="0.2"/>
    <row r="1023" customFormat="1" ht="16" customHeight="1" x14ac:dyDescent="0.2"/>
    <row r="1024" customFormat="1" ht="16" customHeight="1" x14ac:dyDescent="0.2"/>
    <row r="1025" customFormat="1" ht="16" customHeight="1" x14ac:dyDescent="0.2"/>
    <row r="1026" customFormat="1" ht="16" customHeight="1" x14ac:dyDescent="0.2"/>
    <row r="1027" customFormat="1" ht="16" customHeight="1" x14ac:dyDescent="0.2"/>
    <row r="1028" customFormat="1" ht="16" customHeight="1" x14ac:dyDescent="0.2"/>
    <row r="1029" customFormat="1" ht="16" customHeight="1" x14ac:dyDescent="0.2"/>
    <row r="1030" customFormat="1" ht="16" customHeight="1" x14ac:dyDescent="0.2"/>
    <row r="1031" customFormat="1" ht="16" customHeight="1" x14ac:dyDescent="0.2"/>
    <row r="1032" customFormat="1" ht="16" customHeight="1" x14ac:dyDescent="0.2"/>
    <row r="1033" customFormat="1" ht="16" customHeight="1" x14ac:dyDescent="0.2"/>
    <row r="1034" customFormat="1" ht="16" customHeight="1" x14ac:dyDescent="0.2"/>
    <row r="1035" customFormat="1" ht="16" customHeight="1" x14ac:dyDescent="0.2"/>
    <row r="1036" customFormat="1" ht="16" customHeight="1" x14ac:dyDescent="0.2"/>
    <row r="1037" customFormat="1" ht="16" customHeight="1" x14ac:dyDescent="0.2"/>
    <row r="1038" customFormat="1" ht="16" customHeight="1" x14ac:dyDescent="0.2"/>
    <row r="1039" customFormat="1" ht="16" customHeight="1" x14ac:dyDescent="0.2"/>
    <row r="1040" customFormat="1" ht="16" customHeight="1" x14ac:dyDescent="0.2"/>
    <row r="1041" customFormat="1" ht="16" customHeight="1" x14ac:dyDescent="0.2"/>
    <row r="1042" customFormat="1" ht="16" customHeight="1" x14ac:dyDescent="0.2"/>
    <row r="1043" customFormat="1" ht="16" customHeight="1" x14ac:dyDescent="0.2"/>
    <row r="1044" customFormat="1" ht="16" customHeight="1" x14ac:dyDescent="0.2"/>
    <row r="1045" customFormat="1" ht="16" customHeight="1" x14ac:dyDescent="0.2"/>
    <row r="1046" customFormat="1" ht="16" customHeight="1" x14ac:dyDescent="0.2"/>
    <row r="1047" customFormat="1" ht="16" customHeight="1" x14ac:dyDescent="0.2"/>
    <row r="1048" customFormat="1" ht="16" customHeight="1" x14ac:dyDescent="0.2"/>
    <row r="1049" customFormat="1" ht="16" customHeight="1" x14ac:dyDescent="0.2"/>
    <row r="1050" customFormat="1" ht="16" customHeight="1" x14ac:dyDescent="0.2"/>
    <row r="1051" customFormat="1" ht="16" customHeight="1" x14ac:dyDescent="0.2"/>
    <row r="1052" customFormat="1" ht="16" customHeight="1" x14ac:dyDescent="0.2"/>
    <row r="1053" customFormat="1" ht="16" customHeight="1" x14ac:dyDescent="0.2"/>
    <row r="1054" customFormat="1" ht="16" customHeight="1" x14ac:dyDescent="0.2"/>
    <row r="1055" customFormat="1" ht="16" customHeight="1" x14ac:dyDescent="0.2"/>
    <row r="1056" customFormat="1" ht="16" customHeight="1" x14ac:dyDescent="0.2"/>
    <row r="1057" customFormat="1" ht="16" customHeight="1" x14ac:dyDescent="0.2"/>
    <row r="1058" customFormat="1" ht="16" customHeight="1" x14ac:dyDescent="0.2"/>
    <row r="1059" customFormat="1" ht="16" customHeight="1" x14ac:dyDescent="0.2"/>
    <row r="1060" customFormat="1" ht="16" customHeight="1" x14ac:dyDescent="0.2"/>
    <row r="1061" customFormat="1" ht="16" customHeight="1" x14ac:dyDescent="0.2"/>
    <row r="1062" customFormat="1" ht="16" customHeight="1" x14ac:dyDescent="0.2"/>
    <row r="1063" customFormat="1" ht="16" customHeight="1" x14ac:dyDescent="0.2"/>
    <row r="1064" customFormat="1" ht="16" customHeight="1" x14ac:dyDescent="0.2"/>
    <row r="1065" customFormat="1" ht="16" customHeight="1" x14ac:dyDescent="0.2"/>
    <row r="1066" customFormat="1" ht="16" customHeight="1" x14ac:dyDescent="0.2"/>
    <row r="1067" customFormat="1" ht="16" customHeight="1" x14ac:dyDescent="0.2"/>
    <row r="1068" customFormat="1" ht="16" customHeight="1" x14ac:dyDescent="0.2"/>
    <row r="1069" customFormat="1" ht="16" customHeight="1" x14ac:dyDescent="0.2"/>
    <row r="1070" customFormat="1" ht="16" customHeight="1" x14ac:dyDescent="0.2"/>
    <row r="1071" customFormat="1" ht="16" customHeight="1" x14ac:dyDescent="0.2"/>
    <row r="1072" customFormat="1" ht="16" customHeight="1" x14ac:dyDescent="0.2"/>
    <row r="1073" customFormat="1" ht="16" customHeight="1" x14ac:dyDescent="0.2"/>
    <row r="1074" customFormat="1" ht="16" customHeight="1" x14ac:dyDescent="0.2"/>
    <row r="1075" customFormat="1" ht="16" customHeight="1" x14ac:dyDescent="0.2"/>
    <row r="1076" customFormat="1" ht="16" customHeight="1" x14ac:dyDescent="0.2"/>
    <row r="1077" customFormat="1" ht="16" customHeight="1" x14ac:dyDescent="0.2"/>
    <row r="1078" customFormat="1" ht="16" customHeight="1" x14ac:dyDescent="0.2"/>
    <row r="1079" customFormat="1" ht="16" customHeight="1" x14ac:dyDescent="0.2"/>
    <row r="1080" customFormat="1" ht="16" customHeight="1" x14ac:dyDescent="0.2"/>
    <row r="1081" customFormat="1" ht="16" customHeight="1" x14ac:dyDescent="0.2"/>
    <row r="1082" customFormat="1" ht="16" customHeight="1" x14ac:dyDescent="0.2"/>
    <row r="1083" customFormat="1" ht="16" customHeight="1" x14ac:dyDescent="0.2"/>
    <row r="1084" customFormat="1" ht="16" customHeight="1" x14ac:dyDescent="0.2"/>
    <row r="1085" customFormat="1" ht="16" customHeight="1" x14ac:dyDescent="0.2"/>
    <row r="1086" customFormat="1" ht="16" customHeight="1" x14ac:dyDescent="0.2"/>
    <row r="1087" customFormat="1" ht="16" customHeight="1" x14ac:dyDescent="0.2"/>
    <row r="1088" customFormat="1" ht="16" customHeight="1" x14ac:dyDescent="0.2"/>
    <row r="1089" customFormat="1" ht="16" customHeight="1" x14ac:dyDescent="0.2"/>
    <row r="1090" customFormat="1" ht="16" customHeight="1" x14ac:dyDescent="0.2"/>
    <row r="1091" customFormat="1" ht="16" customHeight="1" x14ac:dyDescent="0.2"/>
    <row r="1092" customFormat="1" ht="16" customHeight="1" x14ac:dyDescent="0.2"/>
    <row r="1093" customFormat="1" ht="16" customHeight="1" x14ac:dyDescent="0.2"/>
    <row r="1094" customFormat="1" ht="16" customHeight="1" x14ac:dyDescent="0.2"/>
    <row r="1095" customFormat="1" ht="16" customHeight="1" x14ac:dyDescent="0.2"/>
    <row r="1096" customFormat="1" ht="16" customHeight="1" x14ac:dyDescent="0.2"/>
    <row r="1097" customFormat="1" ht="16" customHeight="1" x14ac:dyDescent="0.2"/>
    <row r="1098" customFormat="1" ht="16" customHeight="1" x14ac:dyDescent="0.2"/>
    <row r="1099" customFormat="1" ht="16" customHeight="1" x14ac:dyDescent="0.2"/>
    <row r="1100" customFormat="1" ht="16" customHeight="1" x14ac:dyDescent="0.2"/>
    <row r="1101" customFormat="1" ht="16" customHeight="1" x14ac:dyDescent="0.2"/>
    <row r="1102" customFormat="1" ht="16" customHeight="1" x14ac:dyDescent="0.2"/>
    <row r="1103" customFormat="1" ht="16" customHeight="1" x14ac:dyDescent="0.2"/>
    <row r="1104" customFormat="1" ht="16" customHeight="1" x14ac:dyDescent="0.2"/>
    <row r="1105" customFormat="1" ht="16" customHeight="1" x14ac:dyDescent="0.2"/>
    <row r="1106" customFormat="1" ht="16" customHeight="1" x14ac:dyDescent="0.2"/>
    <row r="1107" customFormat="1" ht="16" customHeight="1" x14ac:dyDescent="0.2"/>
    <row r="1108" customFormat="1" ht="16" customHeight="1" x14ac:dyDescent="0.2"/>
    <row r="1109" customFormat="1" ht="16" customHeight="1" x14ac:dyDescent="0.2"/>
    <row r="1110" customFormat="1" ht="16" customHeight="1" x14ac:dyDescent="0.2"/>
    <row r="1111" customFormat="1" ht="16" customHeight="1" x14ac:dyDescent="0.2"/>
    <row r="1112" customFormat="1" ht="16" customHeight="1" x14ac:dyDescent="0.2"/>
    <row r="1113" customFormat="1" ht="16" customHeight="1" x14ac:dyDescent="0.2"/>
    <row r="1114" customFormat="1" ht="16" customHeight="1" x14ac:dyDescent="0.2"/>
    <row r="1115" customFormat="1" ht="16" customHeight="1" x14ac:dyDescent="0.2"/>
    <row r="1116" customFormat="1" ht="16" customHeight="1" x14ac:dyDescent="0.2"/>
    <row r="1117" customFormat="1" ht="16" customHeight="1" x14ac:dyDescent="0.2"/>
    <row r="1118" customFormat="1" ht="16" customHeight="1" x14ac:dyDescent="0.2"/>
    <row r="1119" customFormat="1" ht="16" customHeight="1" x14ac:dyDescent="0.2"/>
    <row r="1120" customFormat="1" ht="16" customHeight="1" x14ac:dyDescent="0.2"/>
    <row r="1121" customFormat="1" ht="16" customHeight="1" x14ac:dyDescent="0.2"/>
    <row r="1122" customFormat="1" ht="16" customHeight="1" x14ac:dyDescent="0.2"/>
    <row r="1123" customFormat="1" ht="16" customHeight="1" x14ac:dyDescent="0.2"/>
    <row r="1124" customFormat="1" ht="16" customHeight="1" x14ac:dyDescent="0.2"/>
    <row r="1125" customFormat="1" ht="16" customHeight="1" x14ac:dyDescent="0.2"/>
    <row r="1126" customFormat="1" ht="16" customHeight="1" x14ac:dyDescent="0.2"/>
    <row r="1127" customFormat="1" ht="16" customHeight="1" x14ac:dyDescent="0.2"/>
    <row r="1128" customFormat="1" ht="16" customHeight="1" x14ac:dyDescent="0.2"/>
    <row r="1129" customFormat="1" ht="16" customHeight="1" x14ac:dyDescent="0.2"/>
    <row r="1130" customFormat="1" ht="16" customHeight="1" x14ac:dyDescent="0.2"/>
    <row r="1131" customFormat="1" ht="16" customHeight="1" x14ac:dyDescent="0.2"/>
    <row r="1132" customFormat="1" ht="16" customHeight="1" x14ac:dyDescent="0.2"/>
    <row r="1133" customFormat="1" ht="16" customHeight="1" x14ac:dyDescent="0.2"/>
    <row r="1134" customFormat="1" ht="16" customHeight="1" x14ac:dyDescent="0.2"/>
    <row r="1135" customFormat="1" ht="16" customHeight="1" x14ac:dyDescent="0.2"/>
    <row r="1136" customFormat="1" ht="16" customHeight="1" x14ac:dyDescent="0.2"/>
    <row r="1137" customFormat="1" ht="16" customHeight="1" x14ac:dyDescent="0.2"/>
    <row r="1138" customFormat="1" ht="16" customHeight="1" x14ac:dyDescent="0.2"/>
    <row r="1139" customFormat="1" ht="16" customHeight="1" x14ac:dyDescent="0.2"/>
    <row r="1140" customFormat="1" ht="16" customHeight="1" x14ac:dyDescent="0.2"/>
    <row r="1141" customFormat="1" ht="16" customHeight="1" x14ac:dyDescent="0.2"/>
    <row r="1142" customFormat="1" ht="16" customHeight="1" x14ac:dyDescent="0.2"/>
    <row r="1143" customFormat="1" ht="16" customHeight="1" x14ac:dyDescent="0.2"/>
    <row r="1144" customFormat="1" ht="16" customHeight="1" x14ac:dyDescent="0.2"/>
    <row r="1145" customFormat="1" ht="16" customHeight="1" x14ac:dyDescent="0.2"/>
    <row r="1146" customFormat="1" ht="16" customHeight="1" x14ac:dyDescent="0.2"/>
    <row r="1147" customFormat="1" ht="16" customHeight="1" x14ac:dyDescent="0.2"/>
    <row r="1148" customFormat="1" ht="16" customHeight="1" x14ac:dyDescent="0.2"/>
    <row r="1149" customFormat="1" ht="16" customHeight="1" x14ac:dyDescent="0.2"/>
    <row r="1150" customFormat="1" ht="16" customHeight="1" x14ac:dyDescent="0.2"/>
    <row r="1151" customFormat="1" ht="16" customHeight="1" x14ac:dyDescent="0.2"/>
    <row r="1152" customFormat="1" ht="16" customHeight="1" x14ac:dyDescent="0.2"/>
    <row r="1153" customFormat="1" ht="16" customHeight="1" x14ac:dyDescent="0.2"/>
    <row r="1154" customFormat="1" ht="16" customHeight="1" x14ac:dyDescent="0.2"/>
    <row r="1155" customFormat="1" ht="16" customHeight="1" x14ac:dyDescent="0.2"/>
    <row r="1156" customFormat="1" ht="16" customHeight="1" x14ac:dyDescent="0.2"/>
    <row r="1157" customFormat="1" ht="16" customHeight="1" x14ac:dyDescent="0.2"/>
    <row r="1158" customFormat="1" ht="16" customHeight="1" x14ac:dyDescent="0.2"/>
    <row r="1159" customFormat="1" ht="16" customHeight="1" x14ac:dyDescent="0.2"/>
    <row r="1160" customFormat="1" ht="16" customHeight="1" x14ac:dyDescent="0.2"/>
    <row r="1161" customFormat="1" ht="16" customHeight="1" x14ac:dyDescent="0.2"/>
    <row r="1162" customFormat="1" ht="16" customHeight="1" x14ac:dyDescent="0.2"/>
    <row r="1163" customFormat="1" ht="16" customHeight="1" x14ac:dyDescent="0.2"/>
    <row r="1164" customFormat="1" ht="16" customHeight="1" x14ac:dyDescent="0.2"/>
    <row r="1165" customFormat="1" ht="16" customHeight="1" x14ac:dyDescent="0.2"/>
    <row r="1166" customFormat="1" ht="16" customHeight="1" x14ac:dyDescent="0.2"/>
    <row r="1167" customFormat="1" ht="16" customHeight="1" x14ac:dyDescent="0.2"/>
    <row r="1168" customFormat="1" ht="16" customHeight="1" x14ac:dyDescent="0.2"/>
    <row r="1169" customFormat="1" ht="16" customHeight="1" x14ac:dyDescent="0.2"/>
    <row r="1170" customFormat="1" ht="16" customHeight="1" x14ac:dyDescent="0.2"/>
    <row r="1171" customFormat="1" ht="16" customHeight="1" x14ac:dyDescent="0.2"/>
    <row r="1172" customFormat="1" ht="16" customHeight="1" x14ac:dyDescent="0.2"/>
    <row r="1173" customFormat="1" ht="16" customHeight="1" x14ac:dyDescent="0.2"/>
    <row r="1174" customFormat="1" ht="16" customHeight="1" x14ac:dyDescent="0.2"/>
    <row r="1175" customFormat="1" ht="16" customHeight="1" x14ac:dyDescent="0.2"/>
    <row r="1176" customFormat="1" ht="16" customHeight="1" x14ac:dyDescent="0.2"/>
    <row r="1177" customFormat="1" ht="16" customHeight="1" x14ac:dyDescent="0.2"/>
    <row r="1178" customFormat="1" ht="16" customHeight="1" x14ac:dyDescent="0.2"/>
    <row r="1179" customFormat="1" ht="16" customHeight="1" x14ac:dyDescent="0.2"/>
    <row r="1180" customFormat="1" ht="16" customHeight="1" x14ac:dyDescent="0.2"/>
    <row r="1181" customFormat="1" ht="16" customHeight="1" x14ac:dyDescent="0.2"/>
    <row r="1182" customFormat="1" ht="16" customHeight="1" x14ac:dyDescent="0.2"/>
    <row r="1183" customFormat="1" ht="16" customHeight="1" x14ac:dyDescent="0.2"/>
    <row r="1184" customFormat="1" ht="16" customHeight="1" x14ac:dyDescent="0.2"/>
    <row r="1185" customFormat="1" ht="16" customHeight="1" x14ac:dyDescent="0.2"/>
    <row r="1186" customFormat="1" ht="16" customHeight="1" x14ac:dyDescent="0.2"/>
    <row r="1187" customFormat="1" ht="16" customHeight="1" x14ac:dyDescent="0.2"/>
    <row r="1188" customFormat="1" ht="16" customHeight="1" x14ac:dyDescent="0.2"/>
    <row r="1189" customFormat="1" ht="16" customHeight="1" x14ac:dyDescent="0.2"/>
    <row r="1190" customFormat="1" ht="16" customHeight="1" x14ac:dyDescent="0.2"/>
    <row r="1191" customFormat="1" ht="16" customHeight="1" x14ac:dyDescent="0.2"/>
    <row r="1192" customFormat="1" ht="16" customHeight="1" x14ac:dyDescent="0.2"/>
    <row r="1193" customFormat="1" ht="16" customHeight="1" x14ac:dyDescent="0.2"/>
    <row r="1194" customFormat="1" ht="16" customHeight="1" x14ac:dyDescent="0.2"/>
    <row r="1195" customFormat="1" ht="16" customHeight="1" x14ac:dyDescent="0.2"/>
    <row r="1196" customFormat="1" ht="16" customHeight="1" x14ac:dyDescent="0.2"/>
    <row r="1197" customFormat="1" ht="16" customHeight="1" x14ac:dyDescent="0.2"/>
    <row r="1198" customFormat="1" ht="16" customHeight="1" x14ac:dyDescent="0.2"/>
    <row r="1199" customFormat="1" ht="16" customHeight="1" x14ac:dyDescent="0.2"/>
    <row r="1200" customFormat="1" ht="16" customHeight="1" x14ac:dyDescent="0.2"/>
    <row r="1201" customFormat="1" ht="16" customHeight="1" x14ac:dyDescent="0.2"/>
    <row r="1202" customFormat="1" ht="16" customHeight="1" x14ac:dyDescent="0.2"/>
    <row r="1203" customFormat="1" ht="16" customHeight="1" x14ac:dyDescent="0.2"/>
    <row r="1204" customFormat="1" ht="16" customHeight="1" x14ac:dyDescent="0.2"/>
    <row r="1205" customFormat="1" ht="16" customHeight="1" x14ac:dyDescent="0.2"/>
    <row r="1206" customFormat="1" ht="16" customHeight="1" x14ac:dyDescent="0.2"/>
    <row r="1207" customFormat="1" ht="16" customHeight="1" x14ac:dyDescent="0.2"/>
    <row r="1208" customFormat="1" ht="16" customHeight="1" x14ac:dyDescent="0.2"/>
    <row r="1209" customFormat="1" ht="16" customHeight="1" x14ac:dyDescent="0.2"/>
    <row r="1210" customFormat="1" ht="16" customHeight="1" x14ac:dyDescent="0.2"/>
    <row r="1211" customFormat="1" ht="16" customHeight="1" x14ac:dyDescent="0.2"/>
    <row r="1212" customFormat="1" ht="16" customHeight="1" x14ac:dyDescent="0.2"/>
    <row r="1213" customFormat="1" ht="16" customHeight="1" x14ac:dyDescent="0.2"/>
    <row r="1214" customFormat="1" ht="16" customHeight="1" x14ac:dyDescent="0.2"/>
    <row r="1215" customFormat="1" ht="16" customHeight="1" x14ac:dyDescent="0.2"/>
    <row r="1216" customFormat="1" ht="16" customHeight="1" x14ac:dyDescent="0.2"/>
    <row r="1217" customFormat="1" ht="16" customHeight="1" x14ac:dyDescent="0.2"/>
    <row r="1218" customFormat="1" ht="16" customHeight="1" x14ac:dyDescent="0.2"/>
    <row r="1219" customFormat="1" ht="16" customHeight="1" x14ac:dyDescent="0.2"/>
    <row r="1220" customFormat="1" ht="16" customHeight="1" x14ac:dyDescent="0.2"/>
    <row r="1221" customFormat="1" ht="16" customHeight="1" x14ac:dyDescent="0.2"/>
    <row r="1222" customFormat="1" ht="16" customHeight="1" x14ac:dyDescent="0.2"/>
    <row r="1223" customFormat="1" ht="16" customHeight="1" x14ac:dyDescent="0.2"/>
    <row r="1224" customFormat="1" ht="16" customHeight="1" x14ac:dyDescent="0.2"/>
    <row r="1225" customFormat="1" ht="16" customHeight="1" x14ac:dyDescent="0.2"/>
    <row r="1226" customFormat="1" ht="16" customHeight="1" x14ac:dyDescent="0.2"/>
    <row r="1227" customFormat="1" ht="16" customHeight="1" x14ac:dyDescent="0.2"/>
    <row r="1228" customFormat="1" ht="16" customHeight="1" x14ac:dyDescent="0.2"/>
    <row r="1229" customFormat="1" ht="16" customHeight="1" x14ac:dyDescent="0.2"/>
    <row r="1230" customFormat="1" ht="16" customHeight="1" x14ac:dyDescent="0.2"/>
    <row r="1231" customFormat="1" ht="16" customHeight="1" x14ac:dyDescent="0.2"/>
    <row r="1232" customFormat="1" ht="16" customHeight="1" x14ac:dyDescent="0.2"/>
    <row r="1233" customFormat="1" ht="16" customHeight="1" x14ac:dyDescent="0.2"/>
    <row r="1234" customFormat="1" ht="16" customHeight="1" x14ac:dyDescent="0.2"/>
    <row r="1235" customFormat="1" ht="16" customHeight="1" x14ac:dyDescent="0.2"/>
    <row r="1236" customFormat="1" ht="16" customHeight="1" x14ac:dyDescent="0.2"/>
    <row r="1237" customFormat="1" ht="16" customHeight="1" x14ac:dyDescent="0.2"/>
    <row r="1238" customFormat="1" ht="16" customHeight="1" x14ac:dyDescent="0.2"/>
    <row r="1239" customFormat="1" ht="16" customHeight="1" x14ac:dyDescent="0.2"/>
    <row r="1240" customFormat="1" ht="16" customHeight="1" x14ac:dyDescent="0.2"/>
    <row r="1241" customFormat="1" ht="16" customHeight="1" x14ac:dyDescent="0.2"/>
    <row r="1242" customFormat="1" ht="16" customHeight="1" x14ac:dyDescent="0.2"/>
    <row r="1243" customFormat="1" ht="16" customHeight="1" x14ac:dyDescent="0.2"/>
    <row r="1244" customFormat="1" ht="16" customHeight="1" x14ac:dyDescent="0.2"/>
    <row r="1245" customFormat="1" ht="16" customHeight="1" x14ac:dyDescent="0.2"/>
    <row r="1246" customFormat="1" ht="16" customHeight="1" x14ac:dyDescent="0.2"/>
    <row r="1247" customFormat="1" ht="16" customHeight="1" x14ac:dyDescent="0.2"/>
    <row r="1248" customFormat="1" ht="16" customHeight="1" x14ac:dyDescent="0.2"/>
    <row r="1249" customFormat="1" ht="16" customHeight="1" x14ac:dyDescent="0.2"/>
    <row r="1250" customFormat="1" ht="16" customHeight="1" x14ac:dyDescent="0.2"/>
    <row r="1251" customFormat="1" ht="16" customHeight="1" x14ac:dyDescent="0.2"/>
    <row r="1252" customFormat="1" ht="16" customHeight="1" x14ac:dyDescent="0.2"/>
    <row r="1253" customFormat="1" ht="16" customHeight="1" x14ac:dyDescent="0.2"/>
    <row r="1254" customFormat="1" ht="16" customHeight="1" x14ac:dyDescent="0.2"/>
    <row r="1255" customFormat="1" ht="16" customHeight="1" x14ac:dyDescent="0.2"/>
    <row r="1256" customFormat="1" ht="16" customHeight="1" x14ac:dyDescent="0.2"/>
    <row r="1257" customFormat="1" ht="16" customHeight="1" x14ac:dyDescent="0.2"/>
    <row r="1258" customFormat="1" ht="16" customHeight="1" x14ac:dyDescent="0.2"/>
    <row r="1259" customFormat="1" ht="16" customHeight="1" x14ac:dyDescent="0.2"/>
    <row r="1260" customFormat="1" ht="16" customHeight="1" x14ac:dyDescent="0.2"/>
    <row r="1261" customFormat="1" ht="16" customHeight="1" x14ac:dyDescent="0.2"/>
    <row r="1262" customFormat="1" ht="16" customHeight="1" x14ac:dyDescent="0.2"/>
    <row r="1263" customFormat="1" ht="16" customHeight="1" x14ac:dyDescent="0.2"/>
    <row r="1264" customFormat="1" ht="16" customHeight="1" x14ac:dyDescent="0.2"/>
    <row r="1265" customFormat="1" ht="16" customHeight="1" x14ac:dyDescent="0.2"/>
    <row r="1266" customFormat="1" ht="16" customHeight="1" x14ac:dyDescent="0.2"/>
    <row r="1267" customFormat="1" ht="16" customHeight="1" x14ac:dyDescent="0.2"/>
    <row r="1268" customFormat="1" ht="16" customHeight="1" x14ac:dyDescent="0.2"/>
    <row r="1269" customFormat="1" ht="16" customHeight="1" x14ac:dyDescent="0.2"/>
    <row r="1270" customFormat="1" ht="16" customHeight="1" x14ac:dyDescent="0.2"/>
    <row r="1271" customFormat="1" ht="16" customHeight="1" x14ac:dyDescent="0.2"/>
    <row r="1272" customFormat="1" ht="16" customHeight="1" x14ac:dyDescent="0.2"/>
    <row r="1273" customFormat="1" ht="16" customHeight="1" x14ac:dyDescent="0.2"/>
    <row r="1274" customFormat="1" ht="16" customHeight="1" x14ac:dyDescent="0.2"/>
    <row r="1275" customFormat="1" ht="16" customHeight="1" x14ac:dyDescent="0.2"/>
    <row r="1276" customFormat="1" ht="16" customHeight="1" x14ac:dyDescent="0.2"/>
    <row r="1277" customFormat="1" ht="16" customHeight="1" x14ac:dyDescent="0.2"/>
    <row r="1278" customFormat="1" ht="16" customHeight="1" x14ac:dyDescent="0.2"/>
    <row r="1279" customFormat="1" ht="16" customHeight="1" x14ac:dyDescent="0.2"/>
    <row r="1280" customFormat="1" ht="16" customHeight="1" x14ac:dyDescent="0.2"/>
    <row r="1281" customFormat="1" ht="16" customHeight="1" x14ac:dyDescent="0.2"/>
    <row r="1282" customFormat="1" ht="16" customHeight="1" x14ac:dyDescent="0.2"/>
    <row r="1283" customFormat="1" ht="16" customHeight="1" x14ac:dyDescent="0.2"/>
    <row r="1284" customFormat="1" ht="16" customHeight="1" x14ac:dyDescent="0.2"/>
    <row r="1285" customFormat="1" ht="16" customHeight="1" x14ac:dyDescent="0.2"/>
    <row r="1286" customFormat="1" ht="16" customHeight="1" x14ac:dyDescent="0.2"/>
    <row r="1287" customFormat="1" ht="16" customHeight="1" x14ac:dyDescent="0.2"/>
    <row r="1288" customFormat="1" ht="16" customHeight="1" x14ac:dyDescent="0.2"/>
    <row r="1289" customFormat="1" ht="16" customHeight="1" x14ac:dyDescent="0.2"/>
    <row r="1290" customFormat="1" ht="16" customHeight="1" x14ac:dyDescent="0.2"/>
    <row r="1291" customFormat="1" ht="16" customHeight="1" x14ac:dyDescent="0.2"/>
    <row r="1292" customFormat="1" ht="16" customHeight="1" x14ac:dyDescent="0.2"/>
    <row r="1293" customFormat="1" ht="16" customHeight="1" x14ac:dyDescent="0.2"/>
    <row r="1294" customFormat="1" ht="16" customHeight="1" x14ac:dyDescent="0.2"/>
    <row r="1295" customFormat="1" ht="16" customHeight="1" x14ac:dyDescent="0.2"/>
    <row r="1296" customFormat="1" ht="16" customHeight="1" x14ac:dyDescent="0.2"/>
    <row r="1297" customFormat="1" ht="16" customHeight="1" x14ac:dyDescent="0.2"/>
    <row r="1298" customFormat="1" ht="16" customHeight="1" x14ac:dyDescent="0.2"/>
    <row r="1299" customFormat="1" ht="16" customHeight="1" x14ac:dyDescent="0.2"/>
    <row r="1300" customFormat="1" ht="16" customHeight="1" x14ac:dyDescent="0.2"/>
    <row r="1301" customFormat="1" ht="16" customHeight="1" x14ac:dyDescent="0.2"/>
    <row r="1302" customFormat="1" ht="16" customHeight="1" x14ac:dyDescent="0.2"/>
    <row r="1303" customFormat="1" ht="16" customHeight="1" x14ac:dyDescent="0.2"/>
    <row r="1304" customFormat="1" ht="16" customHeight="1" x14ac:dyDescent="0.2"/>
    <row r="1305" customFormat="1" ht="16" customHeight="1" x14ac:dyDescent="0.2"/>
    <row r="1306" customFormat="1" ht="16" customHeight="1" x14ac:dyDescent="0.2"/>
    <row r="1307" customFormat="1" ht="16" customHeight="1" x14ac:dyDescent="0.2"/>
    <row r="1308" customFormat="1" ht="16" customHeight="1" x14ac:dyDescent="0.2"/>
    <row r="1309" customFormat="1" ht="16" customHeight="1" x14ac:dyDescent="0.2"/>
    <row r="1310" customFormat="1" ht="16" customHeight="1" x14ac:dyDescent="0.2"/>
    <row r="1311" customFormat="1" ht="16" customHeight="1" x14ac:dyDescent="0.2"/>
    <row r="1312" customFormat="1" ht="16" customHeight="1" x14ac:dyDescent="0.2"/>
    <row r="1313" customFormat="1" ht="16" customHeight="1" x14ac:dyDescent="0.2"/>
    <row r="1314" customFormat="1" ht="16" customHeight="1" x14ac:dyDescent="0.2"/>
    <row r="1315" customFormat="1" ht="16" customHeight="1" x14ac:dyDescent="0.2"/>
    <row r="1316" customFormat="1" ht="16" customHeight="1" x14ac:dyDescent="0.2"/>
    <row r="1317" customFormat="1" ht="16" customHeight="1" x14ac:dyDescent="0.2"/>
    <row r="1318" customFormat="1" ht="16" customHeight="1" x14ac:dyDescent="0.2"/>
    <row r="1319" customFormat="1" ht="16" customHeight="1" x14ac:dyDescent="0.2"/>
    <row r="1320" customFormat="1" ht="16" customHeight="1" x14ac:dyDescent="0.2"/>
    <row r="1321" customFormat="1" ht="16" customHeight="1" x14ac:dyDescent="0.2"/>
    <row r="1322" customFormat="1" ht="16" customHeight="1" x14ac:dyDescent="0.2"/>
    <row r="1323" customFormat="1" ht="16" customHeight="1" x14ac:dyDescent="0.2"/>
    <row r="1324" customFormat="1" ht="16" customHeight="1" x14ac:dyDescent="0.2"/>
    <row r="1325" customFormat="1" ht="16" customHeight="1" x14ac:dyDescent="0.2"/>
    <row r="1326" customFormat="1" ht="16" customHeight="1" x14ac:dyDescent="0.2"/>
    <row r="1327" customFormat="1" ht="16" customHeight="1" x14ac:dyDescent="0.2"/>
    <row r="1328" customFormat="1" ht="16" customHeight="1" x14ac:dyDescent="0.2"/>
    <row r="1329" customFormat="1" ht="16" customHeight="1" x14ac:dyDescent="0.2"/>
    <row r="1330" customFormat="1" ht="16" customHeight="1" x14ac:dyDescent="0.2"/>
    <row r="1331" customFormat="1" ht="16" customHeight="1" x14ac:dyDescent="0.2"/>
    <row r="1332" customFormat="1" ht="16" customHeight="1" x14ac:dyDescent="0.2"/>
    <row r="1333" customFormat="1" ht="16" customHeight="1" x14ac:dyDescent="0.2"/>
    <row r="1334" customFormat="1" ht="16" customHeight="1" x14ac:dyDescent="0.2"/>
    <row r="1335" customFormat="1" ht="16" customHeight="1" x14ac:dyDescent="0.2"/>
    <row r="1336" customFormat="1" ht="16" customHeight="1" x14ac:dyDescent="0.2"/>
    <row r="1337" customFormat="1" ht="16" customHeight="1" x14ac:dyDescent="0.2"/>
    <row r="1338" customFormat="1" ht="16" customHeight="1" x14ac:dyDescent="0.2"/>
    <row r="1339" customFormat="1" ht="16" customHeight="1" x14ac:dyDescent="0.2"/>
    <row r="1340" customFormat="1" ht="16" customHeight="1" x14ac:dyDescent="0.2"/>
    <row r="1341" customFormat="1" ht="16" customHeight="1" x14ac:dyDescent="0.2"/>
    <row r="1342" customFormat="1" ht="16" customHeight="1" x14ac:dyDescent="0.2"/>
    <row r="1343" customFormat="1" ht="16" customHeight="1" x14ac:dyDescent="0.2"/>
    <row r="1344" customFormat="1" ht="16" customHeight="1" x14ac:dyDescent="0.2"/>
    <row r="1345" customFormat="1" ht="16" customHeight="1" x14ac:dyDescent="0.2"/>
    <row r="1346" customFormat="1" ht="16" customHeight="1" x14ac:dyDescent="0.2"/>
    <row r="1347" customFormat="1" ht="16" customHeight="1" x14ac:dyDescent="0.2"/>
    <row r="1348" customFormat="1" ht="16" customHeight="1" x14ac:dyDescent="0.2"/>
    <row r="1349" customFormat="1" ht="16" customHeight="1" x14ac:dyDescent="0.2"/>
    <row r="1350" customFormat="1" ht="16" customHeight="1" x14ac:dyDescent="0.2"/>
    <row r="1351" customFormat="1" ht="16" customHeight="1" x14ac:dyDescent="0.2"/>
    <row r="1352" customFormat="1" ht="16" customHeight="1" x14ac:dyDescent="0.2"/>
    <row r="1353" customFormat="1" ht="16" customHeight="1" x14ac:dyDescent="0.2"/>
    <row r="1354" customFormat="1" ht="16" customHeight="1" x14ac:dyDescent="0.2"/>
    <row r="1355" customFormat="1" ht="16" customHeight="1" x14ac:dyDescent="0.2"/>
    <row r="1356" customFormat="1" ht="16" customHeight="1" x14ac:dyDescent="0.2"/>
    <row r="1357" customFormat="1" ht="16" customHeight="1" x14ac:dyDescent="0.2"/>
    <row r="1358" customFormat="1" ht="16" customHeight="1" x14ac:dyDescent="0.2"/>
    <row r="1359" customFormat="1" ht="16" customHeight="1" x14ac:dyDescent="0.2"/>
    <row r="1360" customFormat="1" ht="16" customHeight="1" x14ac:dyDescent="0.2"/>
    <row r="1361" customFormat="1" ht="16" customHeight="1" x14ac:dyDescent="0.2"/>
    <row r="1362" customFormat="1" ht="16" customHeight="1" x14ac:dyDescent="0.2"/>
    <row r="1363" customFormat="1" ht="16" customHeight="1" x14ac:dyDescent="0.2"/>
    <row r="1364" customFormat="1" ht="16" customHeight="1" x14ac:dyDescent="0.2"/>
    <row r="1365" customFormat="1" ht="16" customHeight="1" x14ac:dyDescent="0.2"/>
    <row r="1366" customFormat="1" ht="16" customHeight="1" x14ac:dyDescent="0.2"/>
    <row r="1367" customFormat="1" ht="16" customHeight="1" x14ac:dyDescent="0.2"/>
    <row r="1368" customFormat="1" ht="16" customHeight="1" x14ac:dyDescent="0.2"/>
    <row r="1369" customFormat="1" ht="16" customHeight="1" x14ac:dyDescent="0.2"/>
    <row r="1370" customFormat="1" ht="16" customHeight="1" x14ac:dyDescent="0.2"/>
    <row r="1371" customFormat="1" ht="16" customHeight="1" x14ac:dyDescent="0.2"/>
    <row r="1372" customFormat="1" ht="16" customHeight="1" x14ac:dyDescent="0.2"/>
    <row r="1373" customFormat="1" ht="16" customHeight="1" x14ac:dyDescent="0.2"/>
    <row r="1374" customFormat="1" ht="16" customHeight="1" x14ac:dyDescent="0.2"/>
    <row r="1375" customFormat="1" ht="16" customHeight="1" x14ac:dyDescent="0.2"/>
    <row r="1376" customFormat="1" ht="16" customHeight="1" x14ac:dyDescent="0.2"/>
    <row r="1377" customFormat="1" ht="16" customHeight="1" x14ac:dyDescent="0.2"/>
    <row r="1378" customFormat="1" ht="16" customHeight="1" x14ac:dyDescent="0.2"/>
    <row r="1379" customFormat="1" ht="16" customHeight="1" x14ac:dyDescent="0.2"/>
    <row r="1380" customFormat="1" ht="16" customHeight="1" x14ac:dyDescent="0.2"/>
    <row r="1381" customFormat="1" ht="16" customHeight="1" x14ac:dyDescent="0.2"/>
    <row r="1382" customFormat="1" ht="16" customHeight="1" x14ac:dyDescent="0.2"/>
    <row r="1383" customFormat="1" ht="16" customHeight="1" x14ac:dyDescent="0.2"/>
    <row r="1384" customFormat="1" ht="16" customHeight="1" x14ac:dyDescent="0.2"/>
    <row r="1385" customFormat="1" ht="16" customHeight="1" x14ac:dyDescent="0.2"/>
    <row r="1386" customFormat="1" ht="16" customHeight="1" x14ac:dyDescent="0.2"/>
    <row r="1387" customFormat="1" ht="16" customHeight="1" x14ac:dyDescent="0.2"/>
    <row r="1388" customFormat="1" ht="16" customHeight="1" x14ac:dyDescent="0.2"/>
    <row r="1389" customFormat="1" ht="16" customHeight="1" x14ac:dyDescent="0.2"/>
    <row r="1390" customFormat="1" ht="16" customHeight="1" x14ac:dyDescent="0.2"/>
    <row r="1391" customFormat="1" ht="16" customHeight="1" x14ac:dyDescent="0.2"/>
    <row r="1392" customFormat="1" ht="16" customHeight="1" x14ac:dyDescent="0.2"/>
    <row r="1393" customFormat="1" ht="16" customHeight="1" x14ac:dyDescent="0.2"/>
    <row r="1394" customFormat="1" ht="16" customHeight="1" x14ac:dyDescent="0.2"/>
    <row r="1395" customFormat="1" ht="16" customHeight="1" x14ac:dyDescent="0.2"/>
    <row r="1396" customFormat="1" ht="16" customHeight="1" x14ac:dyDescent="0.2"/>
    <row r="1397" customFormat="1" ht="16" customHeight="1" x14ac:dyDescent="0.2"/>
    <row r="1398" customFormat="1" ht="16" customHeight="1" x14ac:dyDescent="0.2"/>
    <row r="1399" customFormat="1" ht="16" customHeight="1" x14ac:dyDescent="0.2"/>
    <row r="1400" customFormat="1" ht="16" customHeight="1" x14ac:dyDescent="0.2"/>
    <row r="1401" customFormat="1" ht="16" customHeight="1" x14ac:dyDescent="0.2"/>
    <row r="1402" customFormat="1" ht="16" customHeight="1" x14ac:dyDescent="0.2"/>
    <row r="1403" customFormat="1" ht="16" customHeight="1" x14ac:dyDescent="0.2"/>
    <row r="1404" customFormat="1" ht="16" customHeight="1" x14ac:dyDescent="0.2"/>
    <row r="1405" customFormat="1" ht="16" customHeight="1" x14ac:dyDescent="0.2"/>
    <row r="1406" customFormat="1" ht="16" customHeight="1" x14ac:dyDescent="0.2"/>
    <row r="1407" customFormat="1" ht="16" customHeight="1" x14ac:dyDescent="0.2"/>
    <row r="1408" customFormat="1" ht="16" customHeight="1" x14ac:dyDescent="0.2"/>
    <row r="1409" customFormat="1" ht="16" customHeight="1" x14ac:dyDescent="0.2"/>
    <row r="1410" customFormat="1" ht="16" customHeight="1" x14ac:dyDescent="0.2"/>
    <row r="1411" customFormat="1" ht="16" customHeight="1" x14ac:dyDescent="0.2"/>
    <row r="1412" customFormat="1" ht="16" customHeight="1" x14ac:dyDescent="0.2"/>
    <row r="1413" customFormat="1" ht="16" customHeight="1" x14ac:dyDescent="0.2"/>
    <row r="1414" customFormat="1" ht="16" customHeight="1" x14ac:dyDescent="0.2"/>
    <row r="1415" customFormat="1" ht="16" customHeight="1" x14ac:dyDescent="0.2"/>
    <row r="1416" customFormat="1" ht="16" customHeight="1" x14ac:dyDescent="0.2"/>
    <row r="1417" customFormat="1" ht="16" customHeight="1" x14ac:dyDescent="0.2"/>
    <row r="1418" customFormat="1" ht="16" customHeight="1" x14ac:dyDescent="0.2"/>
    <row r="1419" customFormat="1" ht="16" customHeight="1" x14ac:dyDescent="0.2"/>
    <row r="1420" customFormat="1" ht="16" customHeight="1" x14ac:dyDescent="0.2"/>
    <row r="1421" customFormat="1" ht="16" customHeight="1" x14ac:dyDescent="0.2"/>
    <row r="1422" customFormat="1" ht="16" customHeight="1" x14ac:dyDescent="0.2"/>
    <row r="1423" customFormat="1" ht="16" customHeight="1" x14ac:dyDescent="0.2"/>
    <row r="1424" customFormat="1" ht="16" customHeight="1" x14ac:dyDescent="0.2"/>
    <row r="1425" customFormat="1" ht="16" customHeight="1" x14ac:dyDescent="0.2"/>
    <row r="1426" customFormat="1" ht="16" customHeight="1" x14ac:dyDescent="0.2"/>
    <row r="1427" customFormat="1" ht="16" customHeight="1" x14ac:dyDescent="0.2"/>
    <row r="1428" customFormat="1" ht="16" customHeight="1" x14ac:dyDescent="0.2"/>
    <row r="1429" customFormat="1" ht="16" customHeight="1" x14ac:dyDescent="0.2"/>
    <row r="1430" customFormat="1" ht="16" customHeight="1" x14ac:dyDescent="0.2"/>
    <row r="1431" customFormat="1" ht="16" customHeight="1" x14ac:dyDescent="0.2"/>
    <row r="1432" customFormat="1" ht="16" customHeight="1" x14ac:dyDescent="0.2"/>
    <row r="1433" customFormat="1" ht="16" customHeight="1" x14ac:dyDescent="0.2"/>
    <row r="1434" customFormat="1" ht="16" customHeight="1" x14ac:dyDescent="0.2"/>
    <row r="1435" customFormat="1" ht="16" customHeight="1" x14ac:dyDescent="0.2"/>
    <row r="1436" customFormat="1" ht="16" customHeight="1" x14ac:dyDescent="0.2"/>
    <row r="1437" customFormat="1" ht="16" customHeight="1" x14ac:dyDescent="0.2"/>
    <row r="1438" customFormat="1" ht="16" customHeight="1" x14ac:dyDescent="0.2"/>
    <row r="1439" customFormat="1" ht="16" customHeight="1" x14ac:dyDescent="0.2"/>
    <row r="1440" customFormat="1" ht="16" customHeight="1" x14ac:dyDescent="0.2"/>
    <row r="1441" customFormat="1" ht="16" customHeight="1" x14ac:dyDescent="0.2"/>
    <row r="1442" customFormat="1" ht="16" customHeight="1" x14ac:dyDescent="0.2"/>
    <row r="1443" customFormat="1" ht="16" customHeight="1" x14ac:dyDescent="0.2"/>
    <row r="1444" customFormat="1" ht="16" customHeight="1" x14ac:dyDescent="0.2"/>
    <row r="1445" customFormat="1" ht="16" customHeight="1" x14ac:dyDescent="0.2"/>
    <row r="1446" customFormat="1" ht="16" customHeight="1" x14ac:dyDescent="0.2"/>
    <row r="1447" customFormat="1" ht="16" customHeight="1" x14ac:dyDescent="0.2"/>
    <row r="1448" customFormat="1" ht="16" customHeight="1" x14ac:dyDescent="0.2"/>
    <row r="1449" customFormat="1" ht="16" customHeight="1" x14ac:dyDescent="0.2"/>
    <row r="1450" customFormat="1" ht="16" customHeight="1" x14ac:dyDescent="0.2"/>
    <row r="1451" customFormat="1" ht="16" customHeight="1" x14ac:dyDescent="0.2"/>
    <row r="1452" customFormat="1" ht="16" customHeight="1" x14ac:dyDescent="0.2"/>
    <row r="1453" customFormat="1" ht="16" customHeight="1" x14ac:dyDescent="0.2"/>
    <row r="1454" customFormat="1" ht="16" customHeight="1" x14ac:dyDescent="0.2"/>
    <row r="1455" customFormat="1" ht="16" customHeight="1" x14ac:dyDescent="0.2"/>
    <row r="1456" customFormat="1" ht="16" customHeight="1" x14ac:dyDescent="0.2"/>
    <row r="1457" customFormat="1" ht="16" customHeight="1" x14ac:dyDescent="0.2"/>
    <row r="1458" customFormat="1" ht="16" customHeight="1" x14ac:dyDescent="0.2"/>
    <row r="1459" customFormat="1" ht="16" customHeight="1" x14ac:dyDescent="0.2"/>
    <row r="1460" customFormat="1" ht="16" customHeight="1" x14ac:dyDescent="0.2"/>
    <row r="1461" customFormat="1" ht="16" customHeight="1" x14ac:dyDescent="0.2"/>
    <row r="1462" customFormat="1" ht="16" customHeight="1" x14ac:dyDescent="0.2"/>
    <row r="1463" customFormat="1" ht="16" customHeight="1" x14ac:dyDescent="0.2"/>
    <row r="1464" customFormat="1" ht="16" customHeight="1" x14ac:dyDescent="0.2"/>
    <row r="1465" customFormat="1" ht="16" customHeight="1" x14ac:dyDescent="0.2"/>
    <row r="1466" customFormat="1" ht="16" customHeight="1" x14ac:dyDescent="0.2"/>
    <row r="1467" customFormat="1" ht="16" customHeight="1" x14ac:dyDescent="0.2"/>
    <row r="1468" customFormat="1" ht="16" customHeight="1" x14ac:dyDescent="0.2"/>
    <row r="1469" customFormat="1" ht="16" customHeight="1" x14ac:dyDescent="0.2"/>
    <row r="1470" customFormat="1" ht="16" customHeight="1" x14ac:dyDescent="0.2"/>
    <row r="1471" customFormat="1" ht="16" customHeight="1" x14ac:dyDescent="0.2"/>
    <row r="1472" customFormat="1" ht="16" customHeight="1" x14ac:dyDescent="0.2"/>
    <row r="1473" customFormat="1" ht="16" customHeight="1" x14ac:dyDescent="0.2"/>
    <row r="1474" customFormat="1" ht="16" customHeight="1" x14ac:dyDescent="0.2"/>
    <row r="1475" customFormat="1" ht="16" customHeight="1" x14ac:dyDescent="0.2"/>
    <row r="1476" customFormat="1" ht="16" customHeight="1" x14ac:dyDescent="0.2"/>
    <row r="1477" customFormat="1" ht="16" customHeight="1" x14ac:dyDescent="0.2"/>
    <row r="1478" customFormat="1" ht="16" customHeight="1" x14ac:dyDescent="0.2"/>
    <row r="1479" customFormat="1" ht="16" customHeight="1" x14ac:dyDescent="0.2"/>
    <row r="1480" customFormat="1" ht="16" customHeight="1" x14ac:dyDescent="0.2"/>
    <row r="1481" customFormat="1" ht="16" customHeight="1" x14ac:dyDescent="0.2"/>
    <row r="1482" customFormat="1" ht="16" customHeight="1" x14ac:dyDescent="0.2"/>
    <row r="1483" customFormat="1" ht="16" customHeight="1" x14ac:dyDescent="0.2"/>
    <row r="1484" customFormat="1" ht="16" customHeight="1" x14ac:dyDescent="0.2"/>
    <row r="1485" customFormat="1" ht="16" customHeight="1" x14ac:dyDescent="0.2"/>
    <row r="1486" customFormat="1" ht="16" customHeight="1" x14ac:dyDescent="0.2"/>
    <row r="1487" customFormat="1" ht="16" customHeight="1" x14ac:dyDescent="0.2"/>
    <row r="1488" customFormat="1" ht="16" customHeight="1" x14ac:dyDescent="0.2"/>
    <row r="1489" customFormat="1" ht="16" customHeight="1" x14ac:dyDescent="0.2"/>
    <row r="1490" customFormat="1" ht="16" customHeight="1" x14ac:dyDescent="0.2"/>
    <row r="1491" customFormat="1" ht="16" customHeight="1" x14ac:dyDescent="0.2"/>
    <row r="1492" customFormat="1" ht="16" customHeight="1" x14ac:dyDescent="0.2"/>
    <row r="1493" customFormat="1" ht="16" customHeight="1" x14ac:dyDescent="0.2"/>
    <row r="1494" customFormat="1" ht="16" customHeight="1" x14ac:dyDescent="0.2"/>
    <row r="1495" customFormat="1" ht="16" customHeight="1" x14ac:dyDescent="0.2"/>
    <row r="1496" customFormat="1" ht="16" customHeight="1" x14ac:dyDescent="0.2"/>
    <row r="1497" customFormat="1" ht="16" customHeight="1" x14ac:dyDescent="0.2"/>
    <row r="1498" customFormat="1" ht="16" customHeight="1" x14ac:dyDescent="0.2"/>
    <row r="1499" customFormat="1" ht="16" customHeight="1" x14ac:dyDescent="0.2"/>
    <row r="1500" customFormat="1" ht="16" customHeight="1" x14ac:dyDescent="0.2"/>
    <row r="1501" customFormat="1" ht="16" customHeight="1" x14ac:dyDescent="0.2"/>
    <row r="1502" customFormat="1" ht="16" customHeight="1" x14ac:dyDescent="0.2"/>
    <row r="1503" customFormat="1" ht="16" customHeight="1" x14ac:dyDescent="0.2"/>
    <row r="1504" customFormat="1" ht="16" customHeight="1" x14ac:dyDescent="0.2"/>
    <row r="1505" customFormat="1" ht="16" customHeight="1" x14ac:dyDescent="0.2"/>
    <row r="1506" customFormat="1" ht="16" customHeight="1" x14ac:dyDescent="0.2"/>
    <row r="1507" customFormat="1" ht="16" customHeight="1" x14ac:dyDescent="0.2"/>
    <row r="1508" customFormat="1" ht="16" customHeight="1" x14ac:dyDescent="0.2"/>
    <row r="1509" customFormat="1" ht="16" customHeight="1" x14ac:dyDescent="0.2"/>
    <row r="1510" customFormat="1" ht="16" customHeight="1" x14ac:dyDescent="0.2"/>
    <row r="1511" customFormat="1" ht="16" customHeight="1" x14ac:dyDescent="0.2"/>
    <row r="1512" customFormat="1" ht="16" customHeight="1" x14ac:dyDescent="0.2"/>
    <row r="1513" customFormat="1" ht="16" customHeight="1" x14ac:dyDescent="0.2"/>
    <row r="1514" customFormat="1" ht="16" customHeight="1" x14ac:dyDescent="0.2"/>
    <row r="1515" customFormat="1" ht="16" customHeight="1" x14ac:dyDescent="0.2"/>
    <row r="1516" customFormat="1" ht="16" customHeight="1" x14ac:dyDescent="0.2"/>
    <row r="1517" customFormat="1" ht="16" customHeight="1" x14ac:dyDescent="0.2"/>
    <row r="1518" customFormat="1" ht="16" customHeight="1" x14ac:dyDescent="0.2"/>
    <row r="1519" customFormat="1" ht="16" customHeight="1" x14ac:dyDescent="0.2"/>
    <row r="1520" customFormat="1" ht="16" customHeight="1" x14ac:dyDescent="0.2"/>
    <row r="1521" customFormat="1" ht="16" customHeight="1" x14ac:dyDescent="0.2"/>
    <row r="1522" customFormat="1" ht="16" customHeight="1" x14ac:dyDescent="0.2"/>
    <row r="1523" customFormat="1" ht="16" customHeight="1" x14ac:dyDescent="0.2"/>
    <row r="1524" customFormat="1" ht="16" customHeight="1" x14ac:dyDescent="0.2"/>
    <row r="1525" customFormat="1" ht="16" customHeight="1" x14ac:dyDescent="0.2"/>
    <row r="1526" customFormat="1" ht="16" customHeight="1" x14ac:dyDescent="0.2"/>
    <row r="1527" customFormat="1" ht="16" customHeight="1" x14ac:dyDescent="0.2"/>
    <row r="1528" customFormat="1" ht="16" customHeight="1" x14ac:dyDescent="0.2"/>
    <row r="1529" customFormat="1" ht="16" customHeight="1" x14ac:dyDescent="0.2"/>
    <row r="1530" customFormat="1" ht="16" customHeight="1" x14ac:dyDescent="0.2"/>
    <row r="1531" customFormat="1" ht="16" customHeight="1" x14ac:dyDescent="0.2"/>
    <row r="1532" customFormat="1" ht="16" customHeight="1" x14ac:dyDescent="0.2"/>
    <row r="1533" customFormat="1" ht="16" customHeight="1" x14ac:dyDescent="0.2"/>
    <row r="1534" customFormat="1" ht="16" customHeight="1" x14ac:dyDescent="0.2"/>
    <row r="1535" customFormat="1" ht="16" customHeight="1" x14ac:dyDescent="0.2"/>
    <row r="1536" customFormat="1" ht="16" customHeight="1" x14ac:dyDescent="0.2"/>
    <row r="1537" customFormat="1" ht="16" customHeight="1" x14ac:dyDescent="0.2"/>
    <row r="1538" customFormat="1" ht="16" customHeight="1" x14ac:dyDescent="0.2"/>
    <row r="1539" customFormat="1" ht="16" customHeight="1" x14ac:dyDescent="0.2"/>
    <row r="1540" customFormat="1" ht="16" customHeight="1" x14ac:dyDescent="0.2"/>
    <row r="1541" customFormat="1" ht="16" customHeight="1" x14ac:dyDescent="0.2"/>
    <row r="1542" customFormat="1" ht="16" customHeight="1" x14ac:dyDescent="0.2"/>
    <row r="1543" customFormat="1" ht="16" customHeight="1" x14ac:dyDescent="0.2"/>
    <row r="1544" customFormat="1" ht="16" customHeight="1" x14ac:dyDescent="0.2"/>
    <row r="1545" customFormat="1" ht="16" customHeight="1" x14ac:dyDescent="0.2"/>
    <row r="1546" customFormat="1" ht="16" customHeight="1" x14ac:dyDescent="0.2"/>
    <row r="1547" customFormat="1" ht="16" customHeight="1" x14ac:dyDescent="0.2"/>
    <row r="1548" customFormat="1" ht="16" customHeight="1" x14ac:dyDescent="0.2"/>
    <row r="1549" customFormat="1" ht="16" customHeight="1" x14ac:dyDescent="0.2"/>
    <row r="1550" customFormat="1" ht="16" customHeight="1" x14ac:dyDescent="0.2"/>
    <row r="1551" customFormat="1" ht="16" customHeight="1" x14ac:dyDescent="0.2"/>
    <row r="1552" customFormat="1" ht="16" customHeight="1" x14ac:dyDescent="0.2"/>
    <row r="1553" customFormat="1" ht="16" customHeight="1" x14ac:dyDescent="0.2"/>
    <row r="1554" customFormat="1" ht="16" customHeight="1" x14ac:dyDescent="0.2"/>
    <row r="1555" customFormat="1" ht="16" customHeight="1" x14ac:dyDescent="0.2"/>
    <row r="1556" customFormat="1" ht="16" customHeight="1" x14ac:dyDescent="0.2"/>
    <row r="1557" customFormat="1" ht="16" customHeight="1" x14ac:dyDescent="0.2"/>
    <row r="1558" customFormat="1" ht="16" customHeight="1" x14ac:dyDescent="0.2"/>
    <row r="1559" customFormat="1" ht="16" customHeight="1" x14ac:dyDescent="0.2"/>
    <row r="1560" customFormat="1" ht="16" customHeight="1" x14ac:dyDescent="0.2"/>
    <row r="1561" customFormat="1" ht="16" customHeight="1" x14ac:dyDescent="0.2"/>
    <row r="1562" customFormat="1" ht="16" customHeight="1" x14ac:dyDescent="0.2"/>
    <row r="1563" customFormat="1" ht="16" customHeight="1" x14ac:dyDescent="0.2"/>
    <row r="1564" customFormat="1" ht="16" customHeight="1" x14ac:dyDescent="0.2"/>
    <row r="1565" customFormat="1" ht="16" customHeight="1" x14ac:dyDescent="0.2"/>
    <row r="1566" customFormat="1" ht="16" customHeight="1" x14ac:dyDescent="0.2"/>
    <row r="1567" customFormat="1" ht="16" customHeight="1" x14ac:dyDescent="0.2"/>
    <row r="1568" customFormat="1" ht="16" customHeight="1" x14ac:dyDescent="0.2"/>
    <row r="1569" customFormat="1" ht="16" customHeight="1" x14ac:dyDescent="0.2"/>
    <row r="1570" customFormat="1" ht="16" customHeight="1" x14ac:dyDescent="0.2"/>
    <row r="1571" customFormat="1" ht="16" customHeight="1" x14ac:dyDescent="0.2"/>
    <row r="1572" customFormat="1" ht="16" customHeight="1" x14ac:dyDescent="0.2"/>
    <row r="1573" customFormat="1" ht="16" customHeight="1" x14ac:dyDescent="0.2"/>
    <row r="1574" customFormat="1" ht="16" customHeight="1" x14ac:dyDescent="0.2"/>
    <row r="1575" customFormat="1" ht="16" customHeight="1" x14ac:dyDescent="0.2"/>
    <row r="1576" customFormat="1" ht="16" customHeight="1" x14ac:dyDescent="0.2"/>
    <row r="1577" customFormat="1" ht="16" customHeight="1" x14ac:dyDescent="0.2"/>
    <row r="1578" customFormat="1" ht="16" customHeight="1" x14ac:dyDescent="0.2"/>
    <row r="1579" customFormat="1" ht="16" customHeight="1" x14ac:dyDescent="0.2"/>
    <row r="1580" customFormat="1" ht="16" customHeight="1" x14ac:dyDescent="0.2"/>
    <row r="1581" customFormat="1" ht="16" customHeight="1" x14ac:dyDescent="0.2"/>
    <row r="1582" customFormat="1" ht="16" customHeight="1" x14ac:dyDescent="0.2"/>
    <row r="1583" customFormat="1" ht="16" customHeight="1" x14ac:dyDescent="0.2"/>
    <row r="1584" customFormat="1" ht="16" customHeight="1" x14ac:dyDescent="0.2"/>
    <row r="1585" customFormat="1" ht="16" customHeight="1" x14ac:dyDescent="0.2"/>
    <row r="1586" customFormat="1" ht="16" customHeight="1" x14ac:dyDescent="0.2"/>
    <row r="1587" customFormat="1" ht="16" customHeight="1" x14ac:dyDescent="0.2"/>
    <row r="1588" customFormat="1" ht="16" customHeight="1" x14ac:dyDescent="0.2"/>
    <row r="1589" customFormat="1" ht="16" customHeight="1" x14ac:dyDescent="0.2"/>
    <row r="1590" customFormat="1" ht="16" customHeight="1" x14ac:dyDescent="0.2"/>
    <row r="1591" customFormat="1" ht="16" customHeight="1" x14ac:dyDescent="0.2"/>
    <row r="1592" customFormat="1" ht="16" customHeight="1" x14ac:dyDescent="0.2"/>
    <row r="1593" customFormat="1" ht="16" customHeight="1" x14ac:dyDescent="0.2"/>
    <row r="1594" customFormat="1" ht="16" customHeight="1" x14ac:dyDescent="0.2"/>
    <row r="1595" customFormat="1" ht="16" customHeight="1" x14ac:dyDescent="0.2"/>
    <row r="1596" customFormat="1" ht="16" customHeight="1" x14ac:dyDescent="0.2"/>
    <row r="1597" customFormat="1" ht="16" customHeight="1" x14ac:dyDescent="0.2"/>
    <row r="1598" customFormat="1" ht="16" customHeight="1" x14ac:dyDescent="0.2"/>
    <row r="1599" customFormat="1" ht="16" customHeight="1" x14ac:dyDescent="0.2"/>
    <row r="1600" customFormat="1" ht="16" customHeight="1" x14ac:dyDescent="0.2"/>
    <row r="1601" customFormat="1" ht="16" customHeight="1" x14ac:dyDescent="0.2"/>
    <row r="1602" customFormat="1" ht="16" customHeight="1" x14ac:dyDescent="0.2"/>
    <row r="1603" customFormat="1" ht="16" customHeight="1" x14ac:dyDescent="0.2"/>
    <row r="1604" customFormat="1" ht="16" customHeight="1" x14ac:dyDescent="0.2"/>
    <row r="1605" customFormat="1" ht="16" customHeight="1" x14ac:dyDescent="0.2"/>
    <row r="1606" customFormat="1" ht="16" customHeight="1" x14ac:dyDescent="0.2"/>
    <row r="1607" customFormat="1" ht="16" customHeight="1" x14ac:dyDescent="0.2"/>
    <row r="1608" customFormat="1" ht="16" customHeight="1" x14ac:dyDescent="0.2"/>
    <row r="1609" customFormat="1" ht="16" customHeight="1" x14ac:dyDescent="0.2"/>
    <row r="1610" customFormat="1" ht="16" customHeight="1" x14ac:dyDescent="0.2"/>
    <row r="1611" customFormat="1" ht="16" customHeight="1" x14ac:dyDescent="0.2"/>
    <row r="1612" customFormat="1" ht="16" customHeight="1" x14ac:dyDescent="0.2"/>
    <row r="1613" customFormat="1" ht="16" customHeight="1" x14ac:dyDescent="0.2"/>
    <row r="1614" customFormat="1" ht="16" customHeight="1" x14ac:dyDescent="0.2"/>
    <row r="1615" customFormat="1" ht="16" customHeight="1" x14ac:dyDescent="0.2"/>
    <row r="1616" customFormat="1" ht="16" customHeight="1" x14ac:dyDescent="0.2"/>
    <row r="1617" customFormat="1" ht="16" customHeight="1" x14ac:dyDescent="0.2"/>
    <row r="1618" customFormat="1" ht="16" customHeight="1" x14ac:dyDescent="0.2"/>
    <row r="1619" customFormat="1" ht="16" customHeight="1" x14ac:dyDescent="0.2"/>
    <row r="1620" customFormat="1" ht="16" customHeight="1" x14ac:dyDescent="0.2"/>
    <row r="1621" customFormat="1" ht="16" customHeight="1" x14ac:dyDescent="0.2"/>
    <row r="1622" customFormat="1" ht="16" customHeight="1" x14ac:dyDescent="0.2"/>
    <row r="1623" customFormat="1" ht="16" customHeight="1" x14ac:dyDescent="0.2"/>
    <row r="1624" customFormat="1" ht="16" customHeight="1" x14ac:dyDescent="0.2"/>
    <row r="1625" customFormat="1" ht="16" customHeight="1" x14ac:dyDescent="0.2"/>
    <row r="1626" customFormat="1" ht="16" customHeight="1" x14ac:dyDescent="0.2"/>
    <row r="1627" customFormat="1" ht="16" customHeight="1" x14ac:dyDescent="0.2"/>
    <row r="1628" customFormat="1" ht="16" customHeight="1" x14ac:dyDescent="0.2"/>
    <row r="1629" customFormat="1" ht="16" customHeight="1" x14ac:dyDescent="0.2"/>
    <row r="1630" customFormat="1" ht="16" customHeight="1" x14ac:dyDescent="0.2"/>
    <row r="1631" customFormat="1" ht="16" customHeight="1" x14ac:dyDescent="0.2"/>
    <row r="1632" customFormat="1" ht="16" customHeight="1" x14ac:dyDescent="0.2"/>
    <row r="1633" customFormat="1" ht="16" customHeight="1" x14ac:dyDescent="0.2"/>
    <row r="1634" customFormat="1" ht="16" customHeight="1" x14ac:dyDescent="0.2"/>
    <row r="1635" customFormat="1" ht="16" customHeight="1" x14ac:dyDescent="0.2"/>
    <row r="1636" customFormat="1" ht="16" customHeight="1" x14ac:dyDescent="0.2"/>
    <row r="1637" customFormat="1" ht="16" customHeight="1" x14ac:dyDescent="0.2"/>
    <row r="1638" customFormat="1" ht="16" customHeight="1" x14ac:dyDescent="0.2"/>
    <row r="1639" customFormat="1" ht="16" customHeight="1" x14ac:dyDescent="0.2"/>
    <row r="1640" customFormat="1" ht="16" customHeight="1" x14ac:dyDescent="0.2"/>
    <row r="1641" customFormat="1" ht="16" customHeight="1" x14ac:dyDescent="0.2"/>
    <row r="1642" customFormat="1" ht="16" customHeight="1" x14ac:dyDescent="0.2"/>
    <row r="1643" customFormat="1" ht="16" customHeight="1" x14ac:dyDescent="0.2"/>
    <row r="1644" customFormat="1" ht="16" customHeight="1" x14ac:dyDescent="0.2"/>
    <row r="1645" customFormat="1" ht="16" customHeight="1" x14ac:dyDescent="0.2"/>
    <row r="1646" customFormat="1" ht="16" customHeight="1" x14ac:dyDescent="0.2"/>
    <row r="1647" customFormat="1" ht="16" customHeight="1" x14ac:dyDescent="0.2"/>
    <row r="1648" customFormat="1" ht="16" customHeight="1" x14ac:dyDescent="0.2"/>
    <row r="1649" customFormat="1" ht="16" customHeight="1" x14ac:dyDescent="0.2"/>
    <row r="1650" customFormat="1" ht="16" customHeight="1" x14ac:dyDescent="0.2"/>
    <row r="1651" customFormat="1" ht="16" customHeight="1" x14ac:dyDescent="0.2"/>
    <row r="1652" customFormat="1" ht="16" customHeight="1" x14ac:dyDescent="0.2"/>
    <row r="1653" customFormat="1" ht="16" customHeight="1" x14ac:dyDescent="0.2"/>
    <row r="1654" customFormat="1" ht="16" customHeight="1" x14ac:dyDescent="0.2"/>
    <row r="1655" customFormat="1" ht="16" customHeight="1" x14ac:dyDescent="0.2"/>
    <row r="1656" customFormat="1" ht="16" customHeight="1" x14ac:dyDescent="0.2"/>
    <row r="1657" customFormat="1" ht="16" customHeight="1" x14ac:dyDescent="0.2"/>
    <row r="1658" customFormat="1" ht="16" customHeight="1" x14ac:dyDescent="0.2"/>
    <row r="1659" customFormat="1" ht="16" customHeight="1" x14ac:dyDescent="0.2"/>
    <row r="1660" customFormat="1" ht="16" customHeight="1" x14ac:dyDescent="0.2"/>
    <row r="1661" customFormat="1" ht="16" customHeight="1" x14ac:dyDescent="0.2"/>
    <row r="1662" customFormat="1" ht="16" customHeight="1" x14ac:dyDescent="0.2"/>
    <row r="1663" customFormat="1" ht="16" customHeight="1" x14ac:dyDescent="0.2"/>
    <row r="1664" customFormat="1" ht="16" customHeight="1" x14ac:dyDescent="0.2"/>
    <row r="1665" customFormat="1" ht="16" customHeight="1" x14ac:dyDescent="0.2"/>
    <row r="1666" customFormat="1" ht="16" customHeight="1" x14ac:dyDescent="0.2"/>
    <row r="1667" customFormat="1" ht="16" customHeight="1" x14ac:dyDescent="0.2"/>
    <row r="1668" customFormat="1" ht="16" customHeight="1" x14ac:dyDescent="0.2"/>
    <row r="1669" customFormat="1" ht="16" customHeight="1" x14ac:dyDescent="0.2"/>
    <row r="1670" customFormat="1" ht="16" customHeight="1" x14ac:dyDescent="0.2"/>
    <row r="1671" customFormat="1" ht="16" customHeight="1" x14ac:dyDescent="0.2"/>
    <row r="1672" customFormat="1" ht="16" customHeight="1" x14ac:dyDescent="0.2"/>
    <row r="1673" customFormat="1" ht="16" customHeight="1" x14ac:dyDescent="0.2"/>
    <row r="1674" customFormat="1" ht="16" customHeight="1" x14ac:dyDescent="0.2"/>
    <row r="1675" customFormat="1" ht="16" customHeight="1" x14ac:dyDescent="0.2"/>
    <row r="1676" customFormat="1" ht="16" customHeight="1" x14ac:dyDescent="0.2"/>
    <row r="1677" customFormat="1" ht="16" customHeight="1" x14ac:dyDescent="0.2"/>
    <row r="1678" customFormat="1" ht="16" customHeight="1" x14ac:dyDescent="0.2"/>
    <row r="1679" customFormat="1" ht="16" customHeight="1" x14ac:dyDescent="0.2"/>
    <row r="1680" customFormat="1" ht="16" customHeight="1" x14ac:dyDescent="0.2"/>
    <row r="1681" customFormat="1" ht="16" customHeight="1" x14ac:dyDescent="0.2"/>
    <row r="1682" customFormat="1" ht="16" customHeight="1" x14ac:dyDescent="0.2"/>
    <row r="1683" customFormat="1" ht="16" customHeight="1" x14ac:dyDescent="0.2"/>
    <row r="1684" customFormat="1" ht="16" customHeight="1" x14ac:dyDescent="0.2"/>
    <row r="1685" customFormat="1" ht="16" customHeight="1" x14ac:dyDescent="0.2"/>
    <row r="1686" customFormat="1" ht="16" customHeight="1" x14ac:dyDescent="0.2"/>
    <row r="1687" customFormat="1" ht="16" customHeight="1" x14ac:dyDescent="0.2"/>
    <row r="1688" customFormat="1" ht="16" customHeight="1" x14ac:dyDescent="0.2"/>
    <row r="1689" customFormat="1" ht="16" customHeight="1" x14ac:dyDescent="0.2"/>
    <row r="1690" customFormat="1" ht="16" customHeight="1" x14ac:dyDescent="0.2"/>
    <row r="1691" customFormat="1" ht="16" customHeight="1" x14ac:dyDescent="0.2"/>
    <row r="1692" customFormat="1" ht="16" customHeight="1" x14ac:dyDescent="0.2"/>
    <row r="1693" customFormat="1" ht="16" customHeight="1" x14ac:dyDescent="0.2"/>
    <row r="1694" customFormat="1" ht="16" customHeight="1" x14ac:dyDescent="0.2"/>
    <row r="1695" customFormat="1" ht="16" customHeight="1" x14ac:dyDescent="0.2"/>
    <row r="1696" customFormat="1" ht="16" customHeight="1" x14ac:dyDescent="0.2"/>
    <row r="1697" customFormat="1" ht="16" customHeight="1" x14ac:dyDescent="0.2"/>
    <row r="1698" customFormat="1" ht="16" customHeight="1" x14ac:dyDescent="0.2"/>
    <row r="1699" customFormat="1" ht="16" customHeight="1" x14ac:dyDescent="0.2"/>
    <row r="1700" customFormat="1" ht="16" customHeight="1" x14ac:dyDescent="0.2"/>
    <row r="1701" customFormat="1" ht="16" customHeight="1" x14ac:dyDescent="0.2"/>
    <row r="1702" customFormat="1" ht="16" customHeight="1" x14ac:dyDescent="0.2"/>
    <row r="1703" customFormat="1" ht="16" customHeight="1" x14ac:dyDescent="0.2"/>
    <row r="1704" customFormat="1" ht="16" customHeight="1" x14ac:dyDescent="0.2"/>
    <row r="1705" customFormat="1" ht="16" customHeight="1" x14ac:dyDescent="0.2"/>
    <row r="1706" customFormat="1" ht="16" customHeight="1" x14ac:dyDescent="0.2"/>
    <row r="1707" customFormat="1" ht="16" customHeight="1" x14ac:dyDescent="0.2"/>
    <row r="1708" customFormat="1" ht="16" customHeight="1" x14ac:dyDescent="0.2"/>
    <row r="1709" customFormat="1" ht="16" customHeight="1" x14ac:dyDescent="0.2"/>
    <row r="1710" customFormat="1" ht="16" customHeight="1" x14ac:dyDescent="0.2"/>
    <row r="1711" customFormat="1" ht="16" customHeight="1" x14ac:dyDescent="0.2"/>
    <row r="1712" customFormat="1" ht="16" customHeight="1" x14ac:dyDescent="0.2"/>
    <row r="1713" customFormat="1" ht="16" customHeight="1" x14ac:dyDescent="0.2"/>
    <row r="1714" customFormat="1" ht="16" customHeight="1" x14ac:dyDescent="0.2"/>
    <row r="1715" customFormat="1" ht="16" customHeight="1" x14ac:dyDescent="0.2"/>
    <row r="1716" customFormat="1" ht="16" customHeight="1" x14ac:dyDescent="0.2"/>
    <row r="1717" customFormat="1" ht="16" customHeight="1" x14ac:dyDescent="0.2"/>
    <row r="1718" customFormat="1" ht="16" customHeight="1" x14ac:dyDescent="0.2"/>
    <row r="1719" customFormat="1" ht="16" customHeight="1" x14ac:dyDescent="0.2"/>
    <row r="1720" customFormat="1" ht="16" customHeight="1" x14ac:dyDescent="0.2"/>
    <row r="1721" customFormat="1" ht="16" customHeight="1" x14ac:dyDescent="0.2"/>
    <row r="1722" customFormat="1" ht="16" customHeight="1" x14ac:dyDescent="0.2"/>
    <row r="1723" customFormat="1" ht="16" customHeight="1" x14ac:dyDescent="0.2"/>
    <row r="1724" customFormat="1" ht="16" customHeight="1" x14ac:dyDescent="0.2"/>
    <row r="1725" customFormat="1" ht="16" customHeight="1" x14ac:dyDescent="0.2"/>
    <row r="1726" customFormat="1" ht="16" customHeight="1" x14ac:dyDescent="0.2"/>
    <row r="1727" customFormat="1" ht="16" customHeight="1" x14ac:dyDescent="0.2"/>
    <row r="1728" customFormat="1" ht="16" customHeight="1" x14ac:dyDescent="0.2"/>
    <row r="1729" customFormat="1" ht="16" customHeight="1" x14ac:dyDescent="0.2"/>
    <row r="1730" customFormat="1" ht="16" customHeight="1" x14ac:dyDescent="0.2"/>
    <row r="1731" customFormat="1" ht="16" customHeight="1" x14ac:dyDescent="0.2"/>
    <row r="1732" customFormat="1" ht="16" customHeight="1" x14ac:dyDescent="0.2"/>
    <row r="1733" customFormat="1" ht="16" customHeight="1" x14ac:dyDescent="0.2"/>
    <row r="1734" customFormat="1" ht="16" customHeight="1" x14ac:dyDescent="0.2"/>
    <row r="1735" customFormat="1" ht="16" customHeight="1" x14ac:dyDescent="0.2"/>
    <row r="1736" customFormat="1" ht="16" customHeight="1" x14ac:dyDescent="0.2"/>
    <row r="1737" customFormat="1" ht="16" customHeight="1" x14ac:dyDescent="0.2"/>
    <row r="1738" customFormat="1" ht="16" customHeight="1" x14ac:dyDescent="0.2"/>
    <row r="1739" customFormat="1" ht="16" customHeight="1" x14ac:dyDescent="0.2"/>
    <row r="1740" customFormat="1" ht="16" customHeight="1" x14ac:dyDescent="0.2"/>
    <row r="1741" customFormat="1" ht="16" customHeight="1" x14ac:dyDescent="0.2"/>
    <row r="1742" customFormat="1" ht="16" customHeight="1" x14ac:dyDescent="0.2"/>
    <row r="1743" customFormat="1" ht="16" customHeight="1" x14ac:dyDescent="0.2"/>
    <row r="1744" customFormat="1" ht="16" customHeight="1" x14ac:dyDescent="0.2"/>
    <row r="1745" customFormat="1" ht="16" customHeight="1" x14ac:dyDescent="0.2"/>
    <row r="1746" customFormat="1" ht="16" customHeight="1" x14ac:dyDescent="0.2"/>
    <row r="1747" customFormat="1" ht="16" customHeight="1" x14ac:dyDescent="0.2"/>
    <row r="1748" customFormat="1" ht="16" customHeight="1" x14ac:dyDescent="0.2"/>
    <row r="1749" customFormat="1" ht="16" customHeight="1" x14ac:dyDescent="0.2"/>
    <row r="1750" customFormat="1" ht="16" customHeight="1" x14ac:dyDescent="0.2"/>
    <row r="1751" customFormat="1" ht="16" customHeight="1" x14ac:dyDescent="0.2"/>
    <row r="1752" customFormat="1" ht="16" customHeight="1" x14ac:dyDescent="0.2"/>
    <row r="1753" customFormat="1" ht="16" customHeight="1" x14ac:dyDescent="0.2"/>
    <row r="1754" customFormat="1" ht="16" customHeight="1" x14ac:dyDescent="0.2"/>
    <row r="1755" customFormat="1" ht="16" customHeight="1" x14ac:dyDescent="0.2"/>
    <row r="1756" customFormat="1" ht="16" customHeight="1" x14ac:dyDescent="0.2"/>
    <row r="1757" customFormat="1" ht="16" customHeight="1" x14ac:dyDescent="0.2"/>
    <row r="1758" customFormat="1" ht="16" customHeight="1" x14ac:dyDescent="0.2"/>
    <row r="1759" customFormat="1" ht="16" customHeight="1" x14ac:dyDescent="0.2"/>
    <row r="1760" customFormat="1" ht="16" customHeight="1" x14ac:dyDescent="0.2"/>
    <row r="1761" customFormat="1" ht="16" customHeight="1" x14ac:dyDescent="0.2"/>
    <row r="1762" customFormat="1" ht="16" customHeight="1" x14ac:dyDescent="0.2"/>
    <row r="1763" customFormat="1" ht="16" customHeight="1" x14ac:dyDescent="0.2"/>
    <row r="1764" customFormat="1" ht="16" customHeight="1" x14ac:dyDescent="0.2"/>
    <row r="1765" customFormat="1" ht="16" customHeight="1" x14ac:dyDescent="0.2"/>
    <row r="1766" customFormat="1" ht="16" customHeight="1" x14ac:dyDescent="0.2"/>
    <row r="1767" customFormat="1" ht="16" customHeight="1" x14ac:dyDescent="0.2"/>
    <row r="1768" customFormat="1" ht="16" customHeight="1" x14ac:dyDescent="0.2"/>
    <row r="1769" customFormat="1" ht="16" customHeight="1" x14ac:dyDescent="0.2"/>
    <row r="1770" customFormat="1" ht="16" customHeight="1" x14ac:dyDescent="0.2"/>
    <row r="1771" customFormat="1" ht="16" customHeight="1" x14ac:dyDescent="0.2"/>
    <row r="1772" customFormat="1" ht="16" customHeight="1" x14ac:dyDescent="0.2"/>
    <row r="1773" customFormat="1" ht="16" customHeight="1" x14ac:dyDescent="0.2"/>
    <row r="1774" customFormat="1" ht="16" customHeight="1" x14ac:dyDescent="0.2"/>
    <row r="1775" customFormat="1" ht="16" customHeight="1" x14ac:dyDescent="0.2"/>
    <row r="1776" customFormat="1" ht="16" customHeight="1" x14ac:dyDescent="0.2"/>
    <row r="1777" customFormat="1" ht="16" customHeight="1" x14ac:dyDescent="0.2"/>
    <row r="1778" customFormat="1" ht="16" customHeight="1" x14ac:dyDescent="0.2"/>
    <row r="1779" customFormat="1" ht="16" customHeight="1" x14ac:dyDescent="0.2"/>
    <row r="1780" customFormat="1" ht="16" customHeight="1" x14ac:dyDescent="0.2"/>
    <row r="1781" customFormat="1" ht="16" customHeight="1" x14ac:dyDescent="0.2"/>
    <row r="1782" customFormat="1" ht="16" customHeight="1" x14ac:dyDescent="0.2"/>
    <row r="1783" customFormat="1" ht="16" customHeight="1" x14ac:dyDescent="0.2"/>
    <row r="1784" customFormat="1" ht="16" customHeight="1" x14ac:dyDescent="0.2"/>
    <row r="1785" customFormat="1" ht="16" customHeight="1" x14ac:dyDescent="0.2"/>
    <row r="1786" customFormat="1" ht="16" customHeight="1" x14ac:dyDescent="0.2"/>
    <row r="1787" customFormat="1" ht="16" customHeight="1" x14ac:dyDescent="0.2"/>
    <row r="1788" customFormat="1" ht="16" customHeight="1" x14ac:dyDescent="0.2"/>
    <row r="1789" customFormat="1" ht="16" customHeight="1" x14ac:dyDescent="0.2"/>
    <row r="1790" customFormat="1" ht="16" customHeight="1" x14ac:dyDescent="0.2"/>
    <row r="1791" customFormat="1" ht="16" customHeight="1" x14ac:dyDescent="0.2"/>
    <row r="1792" customFormat="1" ht="16" customHeight="1" x14ac:dyDescent="0.2"/>
    <row r="1793" customFormat="1" ht="16" customHeight="1" x14ac:dyDescent="0.2"/>
    <row r="1794" customFormat="1" ht="16" customHeight="1" x14ac:dyDescent="0.2"/>
    <row r="1795" customFormat="1" ht="16" customHeight="1" x14ac:dyDescent="0.2"/>
    <row r="1796" customFormat="1" ht="16" customHeight="1" x14ac:dyDescent="0.2"/>
    <row r="1797" customFormat="1" ht="16" customHeight="1" x14ac:dyDescent="0.2"/>
    <row r="1798" customFormat="1" ht="16" customHeight="1" x14ac:dyDescent="0.2"/>
    <row r="1799" customFormat="1" ht="16" customHeight="1" x14ac:dyDescent="0.2"/>
    <row r="1800" customFormat="1" ht="16" customHeight="1" x14ac:dyDescent="0.2"/>
    <row r="1801" customFormat="1" ht="16" customHeight="1" x14ac:dyDescent="0.2"/>
    <row r="1802" customFormat="1" ht="16" customHeight="1" x14ac:dyDescent="0.2"/>
    <row r="1803" customFormat="1" ht="16" customHeight="1" x14ac:dyDescent="0.2"/>
    <row r="1804" customFormat="1" ht="16" customHeight="1" x14ac:dyDescent="0.2"/>
    <row r="1805" customFormat="1" ht="16" customHeight="1" x14ac:dyDescent="0.2"/>
    <row r="1806" customFormat="1" ht="16" customHeight="1" x14ac:dyDescent="0.2"/>
    <row r="1807" customFormat="1" ht="16" customHeight="1" x14ac:dyDescent="0.2"/>
    <row r="1808" customFormat="1" ht="16" customHeight="1" x14ac:dyDescent="0.2"/>
    <row r="1809" customFormat="1" ht="16" customHeight="1" x14ac:dyDescent="0.2"/>
    <row r="1810" customFormat="1" ht="16" customHeight="1" x14ac:dyDescent="0.2"/>
    <row r="1811" customFormat="1" ht="16" customHeight="1" x14ac:dyDescent="0.2"/>
    <row r="1812" customFormat="1" ht="16" customHeight="1" x14ac:dyDescent="0.2"/>
    <row r="1813" customFormat="1" ht="16" customHeight="1" x14ac:dyDescent="0.2"/>
    <row r="1814" customFormat="1" ht="16" customHeight="1" x14ac:dyDescent="0.2"/>
    <row r="1815" customFormat="1" ht="16" customHeight="1" x14ac:dyDescent="0.2"/>
    <row r="1816" customFormat="1" ht="16" customHeight="1" x14ac:dyDescent="0.2"/>
    <row r="1817" customFormat="1" ht="16" customHeight="1" x14ac:dyDescent="0.2"/>
    <row r="1818" customFormat="1" ht="16" customHeight="1" x14ac:dyDescent="0.2"/>
    <row r="1819" customFormat="1" ht="16" customHeight="1" x14ac:dyDescent="0.2"/>
    <row r="1820" customFormat="1" ht="16" customHeight="1" x14ac:dyDescent="0.2"/>
    <row r="1821" customFormat="1" ht="16" customHeight="1" x14ac:dyDescent="0.2"/>
    <row r="1822" customFormat="1" ht="16" customHeight="1" x14ac:dyDescent="0.2"/>
    <row r="1823" customFormat="1" ht="16" customHeight="1" x14ac:dyDescent="0.2"/>
    <row r="1824" customFormat="1" ht="16" customHeight="1" x14ac:dyDescent="0.2"/>
    <row r="1825" customFormat="1" ht="16" customHeight="1" x14ac:dyDescent="0.2"/>
    <row r="1826" customFormat="1" ht="16" customHeight="1" x14ac:dyDescent="0.2"/>
    <row r="1827" customFormat="1" ht="16" customHeight="1" x14ac:dyDescent="0.2"/>
    <row r="1828" customFormat="1" ht="16" customHeight="1" x14ac:dyDescent="0.2"/>
    <row r="1829" customFormat="1" ht="16" customHeight="1" x14ac:dyDescent="0.2"/>
    <row r="1830" customFormat="1" ht="16" customHeight="1" x14ac:dyDescent="0.2"/>
    <row r="1831" customFormat="1" ht="16" customHeight="1" x14ac:dyDescent="0.2"/>
    <row r="1832" customFormat="1" ht="16" customHeight="1" x14ac:dyDescent="0.2"/>
    <row r="1833" customFormat="1" ht="16" customHeight="1" x14ac:dyDescent="0.2"/>
    <row r="1834" customFormat="1" ht="16" customHeight="1" x14ac:dyDescent="0.2"/>
    <row r="1835" customFormat="1" ht="16" customHeight="1" x14ac:dyDescent="0.2"/>
    <row r="1836" customFormat="1" ht="16" customHeight="1" x14ac:dyDescent="0.2"/>
    <row r="1837" customFormat="1" ht="16" customHeight="1" x14ac:dyDescent="0.2"/>
    <row r="1838" customFormat="1" ht="16" customHeight="1" x14ac:dyDescent="0.2"/>
    <row r="1839" customFormat="1" ht="16" customHeight="1" x14ac:dyDescent="0.2"/>
    <row r="1840" customFormat="1" ht="16" customHeight="1" x14ac:dyDescent="0.2"/>
    <row r="1841" customFormat="1" ht="16" customHeight="1" x14ac:dyDescent="0.2"/>
    <row r="1842" customFormat="1" ht="16" customHeight="1" x14ac:dyDescent="0.2"/>
    <row r="1843" customFormat="1" ht="16" customHeight="1" x14ac:dyDescent="0.2"/>
    <row r="1844" customFormat="1" ht="16" customHeight="1" x14ac:dyDescent="0.2"/>
    <row r="1845" customFormat="1" ht="16" customHeight="1" x14ac:dyDescent="0.2"/>
    <row r="1846" customFormat="1" ht="16" customHeight="1" x14ac:dyDescent="0.2"/>
    <row r="1847" customFormat="1" ht="16" customHeight="1" x14ac:dyDescent="0.2"/>
    <row r="1848" customFormat="1" ht="16" customHeight="1" x14ac:dyDescent="0.2"/>
    <row r="1849" customFormat="1" ht="16" customHeight="1" x14ac:dyDescent="0.2"/>
    <row r="1850" customFormat="1" ht="16" customHeight="1" x14ac:dyDescent="0.2"/>
    <row r="1851" customFormat="1" ht="16" customHeight="1" x14ac:dyDescent="0.2"/>
    <row r="1852" customFormat="1" ht="16" customHeight="1" x14ac:dyDescent="0.2"/>
    <row r="1853" customFormat="1" ht="16" customHeight="1" x14ac:dyDescent="0.2"/>
    <row r="1854" customFormat="1" ht="16" customHeight="1" x14ac:dyDescent="0.2"/>
    <row r="1855" customFormat="1" ht="16" customHeight="1" x14ac:dyDescent="0.2"/>
    <row r="1856" customFormat="1" ht="16" customHeight="1" x14ac:dyDescent="0.2"/>
    <row r="1857" customFormat="1" ht="16" customHeight="1" x14ac:dyDescent="0.2"/>
    <row r="1858" customFormat="1" ht="16" customHeight="1" x14ac:dyDescent="0.2"/>
    <row r="1859" customFormat="1" ht="16" customHeight="1" x14ac:dyDescent="0.2"/>
    <row r="1860" customFormat="1" ht="16" customHeight="1" x14ac:dyDescent="0.2"/>
    <row r="1861" customFormat="1" ht="16" customHeight="1" x14ac:dyDescent="0.2"/>
    <row r="1862" customFormat="1" ht="16" customHeight="1" x14ac:dyDescent="0.2"/>
    <row r="1863" customFormat="1" ht="16" customHeight="1" x14ac:dyDescent="0.2"/>
    <row r="1864" customFormat="1" ht="16" customHeight="1" x14ac:dyDescent="0.2"/>
    <row r="1865" customFormat="1" ht="16" customHeight="1" x14ac:dyDescent="0.2"/>
    <row r="1866" customFormat="1" ht="16" customHeight="1" x14ac:dyDescent="0.2"/>
    <row r="1867" customFormat="1" ht="16" customHeight="1" x14ac:dyDescent="0.2"/>
    <row r="1868" customFormat="1" ht="16" customHeight="1" x14ac:dyDescent="0.2"/>
    <row r="1869" customFormat="1" ht="16" customHeight="1" x14ac:dyDescent="0.2"/>
    <row r="1870" customFormat="1" ht="16" customHeight="1" x14ac:dyDescent="0.2"/>
    <row r="1871" customFormat="1" ht="16" customHeight="1" x14ac:dyDescent="0.2"/>
    <row r="1872" customFormat="1" ht="16" customHeight="1" x14ac:dyDescent="0.2"/>
    <row r="1873" customFormat="1" ht="16" customHeight="1" x14ac:dyDescent="0.2"/>
    <row r="1874" customFormat="1" ht="16" customHeight="1" x14ac:dyDescent="0.2"/>
    <row r="1875" customFormat="1" ht="16" customHeight="1" x14ac:dyDescent="0.2"/>
    <row r="1876" customFormat="1" ht="16" customHeight="1" x14ac:dyDescent="0.2"/>
    <row r="1877" customFormat="1" ht="16" customHeight="1" x14ac:dyDescent="0.2"/>
    <row r="1878" customFormat="1" ht="16" customHeight="1" x14ac:dyDescent="0.2"/>
    <row r="1879" customFormat="1" ht="16" customHeight="1" x14ac:dyDescent="0.2"/>
    <row r="1880" customFormat="1" ht="16" customHeight="1" x14ac:dyDescent="0.2"/>
    <row r="1881" customFormat="1" ht="16" customHeight="1" x14ac:dyDescent="0.2"/>
    <row r="1882" customFormat="1" ht="16" customHeight="1" x14ac:dyDescent="0.2"/>
    <row r="1883" customFormat="1" ht="16" customHeight="1" x14ac:dyDescent="0.2"/>
    <row r="1884" customFormat="1" ht="16" customHeight="1" x14ac:dyDescent="0.2"/>
    <row r="1885" customFormat="1" ht="16" customHeight="1" x14ac:dyDescent="0.2"/>
    <row r="1886" customFormat="1" ht="16" customHeight="1" x14ac:dyDescent="0.2"/>
    <row r="1887" customFormat="1" ht="16" customHeight="1" x14ac:dyDescent="0.2"/>
    <row r="1888" customFormat="1" ht="16" customHeight="1" x14ac:dyDescent="0.2"/>
    <row r="1889" customFormat="1" ht="16" customHeight="1" x14ac:dyDescent="0.2"/>
    <row r="1890" customFormat="1" ht="16" customHeight="1" x14ac:dyDescent="0.2"/>
    <row r="1891" customFormat="1" ht="16" customHeight="1" x14ac:dyDescent="0.2"/>
    <row r="1892" customFormat="1" ht="16" customHeight="1" x14ac:dyDescent="0.2"/>
    <row r="1893" customFormat="1" ht="16" customHeight="1" x14ac:dyDescent="0.2"/>
    <row r="1894" customFormat="1" ht="16" customHeight="1" x14ac:dyDescent="0.2"/>
    <row r="1895" customFormat="1" ht="16" customHeight="1" x14ac:dyDescent="0.2"/>
    <row r="1896" customFormat="1" ht="16" customHeight="1" x14ac:dyDescent="0.2"/>
    <row r="1897" customFormat="1" ht="16" customHeight="1" x14ac:dyDescent="0.2"/>
    <row r="1898" customFormat="1" ht="16" customHeight="1" x14ac:dyDescent="0.2"/>
    <row r="1899" customFormat="1" ht="16" customHeight="1" x14ac:dyDescent="0.2"/>
    <row r="1900" customFormat="1" ht="16" customHeight="1" x14ac:dyDescent="0.2"/>
    <row r="1901" customFormat="1" ht="16" customHeight="1" x14ac:dyDescent="0.2"/>
    <row r="1902" customFormat="1" ht="16" customHeight="1" x14ac:dyDescent="0.2"/>
    <row r="1903" customFormat="1" ht="16" customHeight="1" x14ac:dyDescent="0.2"/>
    <row r="1904" customFormat="1" ht="16" customHeight="1" x14ac:dyDescent="0.2"/>
    <row r="1905" customFormat="1" ht="16" customHeight="1" x14ac:dyDescent="0.2"/>
    <row r="1906" customFormat="1" ht="16" customHeight="1" x14ac:dyDescent="0.2"/>
    <row r="1907" customFormat="1" ht="16" customHeight="1" x14ac:dyDescent="0.2"/>
    <row r="1908" customFormat="1" ht="16" customHeight="1" x14ac:dyDescent="0.2"/>
    <row r="1909" customFormat="1" ht="16" customHeight="1" x14ac:dyDescent="0.2"/>
    <row r="1910" customFormat="1" ht="16" customHeight="1" x14ac:dyDescent="0.2"/>
    <row r="1911" customFormat="1" ht="16" customHeight="1" x14ac:dyDescent="0.2"/>
    <row r="1912" customFormat="1" ht="16" customHeight="1" x14ac:dyDescent="0.2"/>
    <row r="1913" customFormat="1" ht="16" customHeight="1" x14ac:dyDescent="0.2"/>
    <row r="1914" customFormat="1" ht="16" customHeight="1" x14ac:dyDescent="0.2"/>
    <row r="1915" customFormat="1" ht="16" customHeight="1" x14ac:dyDescent="0.2"/>
    <row r="1916" customFormat="1" ht="16" customHeight="1" x14ac:dyDescent="0.2"/>
    <row r="1917" customFormat="1" ht="16" customHeight="1" x14ac:dyDescent="0.2"/>
    <row r="1918" customFormat="1" ht="16" customHeight="1" x14ac:dyDescent="0.2"/>
    <row r="1919" customFormat="1" ht="16" customHeight="1" x14ac:dyDescent="0.2"/>
    <row r="1920" customFormat="1" ht="16" customHeight="1" x14ac:dyDescent="0.2"/>
    <row r="1921" customFormat="1" ht="16" customHeight="1" x14ac:dyDescent="0.2"/>
    <row r="1922" customFormat="1" ht="16" customHeight="1" x14ac:dyDescent="0.2"/>
    <row r="1923" customFormat="1" ht="16" customHeight="1" x14ac:dyDescent="0.2"/>
    <row r="1924" customFormat="1" ht="16" customHeight="1" x14ac:dyDescent="0.2"/>
    <row r="1925" customFormat="1" ht="16" customHeight="1" x14ac:dyDescent="0.2"/>
    <row r="1926" customFormat="1" ht="16" customHeight="1" x14ac:dyDescent="0.2"/>
    <row r="1927" customFormat="1" ht="16" customHeight="1" x14ac:dyDescent="0.2"/>
    <row r="1928" customFormat="1" ht="16" customHeight="1" x14ac:dyDescent="0.2"/>
    <row r="1929" customFormat="1" ht="16" customHeight="1" x14ac:dyDescent="0.2"/>
    <row r="1930" customFormat="1" ht="16" customHeight="1" x14ac:dyDescent="0.2"/>
    <row r="1931" customFormat="1" ht="16" customHeight="1" x14ac:dyDescent="0.2"/>
    <row r="1932" customFormat="1" ht="16" customHeight="1" x14ac:dyDescent="0.2"/>
    <row r="1933" customFormat="1" ht="16" customHeight="1" x14ac:dyDescent="0.2"/>
    <row r="1934" customFormat="1" ht="16" customHeight="1" x14ac:dyDescent="0.2"/>
    <row r="1935" customFormat="1" ht="16" customHeight="1" x14ac:dyDescent="0.2"/>
    <row r="1936" customFormat="1" ht="16" customHeight="1" x14ac:dyDescent="0.2"/>
    <row r="1937" customFormat="1" ht="16" customHeight="1" x14ac:dyDescent="0.2"/>
    <row r="1938" customFormat="1" ht="16" customHeight="1" x14ac:dyDescent="0.2"/>
    <row r="1939" customFormat="1" ht="16" customHeight="1" x14ac:dyDescent="0.2"/>
    <row r="1940" customFormat="1" ht="16" customHeight="1" x14ac:dyDescent="0.2"/>
    <row r="1941" customFormat="1" ht="16" customHeight="1" x14ac:dyDescent="0.2"/>
    <row r="1942" customFormat="1" ht="16" customHeight="1" x14ac:dyDescent="0.2"/>
    <row r="1943" customFormat="1" ht="16" customHeight="1" x14ac:dyDescent="0.2"/>
    <row r="1944" customFormat="1" ht="16" customHeight="1" x14ac:dyDescent="0.2"/>
    <row r="1945" customFormat="1" ht="16" customHeight="1" x14ac:dyDescent="0.2"/>
    <row r="1946" customFormat="1" ht="16" customHeight="1" x14ac:dyDescent="0.2"/>
    <row r="1947" customFormat="1" ht="16" customHeight="1" x14ac:dyDescent="0.2"/>
    <row r="1948" customFormat="1" ht="16" customHeight="1" x14ac:dyDescent="0.2"/>
    <row r="1949" customFormat="1" ht="16" customHeight="1" x14ac:dyDescent="0.2"/>
    <row r="1950" customFormat="1" ht="16" customHeight="1" x14ac:dyDescent="0.2"/>
    <row r="1951" customFormat="1" ht="16" customHeight="1" x14ac:dyDescent="0.2"/>
    <row r="1952" customFormat="1" ht="16" customHeight="1" x14ac:dyDescent="0.2"/>
    <row r="1953" customFormat="1" ht="16" customHeight="1" x14ac:dyDescent="0.2"/>
    <row r="1954" customFormat="1" ht="16" customHeight="1" x14ac:dyDescent="0.2"/>
    <row r="1955" customFormat="1" ht="16" customHeight="1" x14ac:dyDescent="0.2"/>
    <row r="1956" customFormat="1" ht="16" customHeight="1" x14ac:dyDescent="0.2"/>
    <row r="1957" customFormat="1" ht="16" customHeight="1" x14ac:dyDescent="0.2"/>
    <row r="1958" customFormat="1" ht="16" customHeight="1" x14ac:dyDescent="0.2"/>
    <row r="1959" customFormat="1" ht="16" customHeight="1" x14ac:dyDescent="0.2"/>
    <row r="1960" customFormat="1" ht="16" customHeight="1" x14ac:dyDescent="0.2"/>
    <row r="1961" customFormat="1" ht="16" customHeight="1" x14ac:dyDescent="0.2"/>
    <row r="1962" customFormat="1" ht="16" customHeight="1" x14ac:dyDescent="0.2"/>
    <row r="1963" customFormat="1" ht="16" customHeight="1" x14ac:dyDescent="0.2"/>
    <row r="1964" customFormat="1" ht="16" customHeight="1" x14ac:dyDescent="0.2"/>
    <row r="1965" customFormat="1" ht="16" customHeight="1" x14ac:dyDescent="0.2"/>
    <row r="1966" customFormat="1" ht="16" customHeight="1" x14ac:dyDescent="0.2"/>
    <row r="1967" customFormat="1" ht="16" customHeight="1" x14ac:dyDescent="0.2"/>
    <row r="1968" customFormat="1" ht="16" customHeight="1" x14ac:dyDescent="0.2"/>
    <row r="1969" customFormat="1" ht="16" customHeight="1" x14ac:dyDescent="0.2"/>
    <row r="1970" customFormat="1" ht="16" customHeight="1" x14ac:dyDescent="0.2"/>
    <row r="1971" customFormat="1" ht="16" customHeight="1" x14ac:dyDescent="0.2"/>
    <row r="1972" customFormat="1" ht="16" customHeight="1" x14ac:dyDescent="0.2"/>
    <row r="1973" customFormat="1" ht="16" customHeight="1" x14ac:dyDescent="0.2"/>
    <row r="1974" customFormat="1" ht="16" customHeight="1" x14ac:dyDescent="0.2"/>
    <row r="1975" customFormat="1" ht="16" customHeight="1" x14ac:dyDescent="0.2"/>
    <row r="1976" customFormat="1" ht="16" customHeight="1" x14ac:dyDescent="0.2"/>
    <row r="1977" customFormat="1" ht="16" customHeight="1" x14ac:dyDescent="0.2"/>
    <row r="1978" customFormat="1" ht="16" customHeight="1" x14ac:dyDescent="0.2"/>
    <row r="1979" customFormat="1" ht="16" customHeight="1" x14ac:dyDescent="0.2"/>
    <row r="1980" customFormat="1" ht="16" customHeight="1" x14ac:dyDescent="0.2"/>
    <row r="1981" customFormat="1" ht="16" customHeight="1" x14ac:dyDescent="0.2"/>
    <row r="1982" customFormat="1" ht="16" customHeight="1" x14ac:dyDescent="0.2"/>
    <row r="1983" customFormat="1" ht="16" customHeight="1" x14ac:dyDescent="0.2"/>
    <row r="1984" customFormat="1" ht="16" customHeight="1" x14ac:dyDescent="0.2"/>
    <row r="1985" customFormat="1" ht="16" customHeight="1" x14ac:dyDescent="0.2"/>
    <row r="1986" customFormat="1" ht="16" customHeight="1" x14ac:dyDescent="0.2"/>
    <row r="1987" customFormat="1" ht="16" customHeight="1" x14ac:dyDescent="0.2"/>
    <row r="1988" customFormat="1" ht="16" customHeight="1" x14ac:dyDescent="0.2"/>
    <row r="1989" customFormat="1" ht="16" customHeight="1" x14ac:dyDescent="0.2"/>
    <row r="1990" customFormat="1" ht="16" customHeight="1" x14ac:dyDescent="0.2"/>
    <row r="1991" customFormat="1" ht="16" customHeight="1" x14ac:dyDescent="0.2"/>
    <row r="1992" customFormat="1" ht="16" customHeight="1" x14ac:dyDescent="0.2"/>
    <row r="1993" customFormat="1" ht="16" customHeight="1" x14ac:dyDescent="0.2"/>
    <row r="1994" customFormat="1" ht="16" customHeight="1" x14ac:dyDescent="0.2"/>
    <row r="1995" customFormat="1" ht="16" customHeight="1" x14ac:dyDescent="0.2"/>
    <row r="1996" customFormat="1" ht="16" customHeight="1" x14ac:dyDescent="0.2"/>
    <row r="1997" customFormat="1" ht="16" customHeight="1" x14ac:dyDescent="0.2"/>
    <row r="1998" customFormat="1" ht="16" customHeight="1" x14ac:dyDescent="0.2"/>
    <row r="1999" customFormat="1" ht="16" customHeight="1" x14ac:dyDescent="0.2"/>
    <row r="2000" customFormat="1" ht="16" customHeight="1" x14ac:dyDescent="0.2"/>
    <row r="2001" customFormat="1" ht="16" customHeight="1" x14ac:dyDescent="0.2"/>
    <row r="2002" customFormat="1" ht="16" customHeight="1" x14ac:dyDescent="0.2"/>
    <row r="2003" customFormat="1" ht="16" customHeight="1" x14ac:dyDescent="0.2"/>
    <row r="2004" customFormat="1" ht="16" customHeight="1" x14ac:dyDescent="0.2"/>
    <row r="2005" customFormat="1" ht="16" customHeight="1" x14ac:dyDescent="0.2"/>
    <row r="2006" customFormat="1" ht="16" customHeight="1" x14ac:dyDescent="0.2"/>
    <row r="2007" customFormat="1" ht="16" customHeight="1" x14ac:dyDescent="0.2"/>
    <row r="2008" customFormat="1" ht="16" customHeight="1" x14ac:dyDescent="0.2"/>
    <row r="2009" customFormat="1" ht="16" customHeight="1" x14ac:dyDescent="0.2"/>
    <row r="2010" customFormat="1" ht="16" customHeight="1" x14ac:dyDescent="0.2"/>
    <row r="2011" customFormat="1" ht="16" customHeight="1" x14ac:dyDescent="0.2"/>
    <row r="2012" customFormat="1" ht="16" customHeight="1" x14ac:dyDescent="0.2"/>
    <row r="2013" customFormat="1" ht="16" customHeight="1" x14ac:dyDescent="0.2"/>
    <row r="2014" customFormat="1" ht="16" customHeight="1" x14ac:dyDescent="0.2"/>
    <row r="2015" customFormat="1" ht="16" customHeight="1" x14ac:dyDescent="0.2"/>
    <row r="2016" customFormat="1" ht="16" customHeight="1" x14ac:dyDescent="0.2"/>
    <row r="2017" customFormat="1" ht="16" customHeight="1" x14ac:dyDescent="0.2"/>
    <row r="2018" customFormat="1" ht="16" customHeight="1" x14ac:dyDescent="0.2"/>
    <row r="2019" customFormat="1" ht="16" customHeight="1" x14ac:dyDescent="0.2"/>
    <row r="2020" customFormat="1" ht="16" customHeight="1" x14ac:dyDescent="0.2"/>
    <row r="2021" customFormat="1" ht="16" customHeight="1" x14ac:dyDescent="0.2"/>
    <row r="2022" customFormat="1" ht="16" customHeight="1" x14ac:dyDescent="0.2"/>
    <row r="2023" customFormat="1" ht="16" customHeight="1" x14ac:dyDescent="0.2"/>
    <row r="2024" customFormat="1" ht="16" customHeight="1" x14ac:dyDescent="0.2"/>
    <row r="2025" customFormat="1" ht="16" customHeight="1" x14ac:dyDescent="0.2"/>
    <row r="2026" customFormat="1" ht="16" customHeight="1" x14ac:dyDescent="0.2"/>
    <row r="2027" customFormat="1" ht="16" customHeight="1" x14ac:dyDescent="0.2"/>
    <row r="2028" customFormat="1" ht="16" customHeight="1" x14ac:dyDescent="0.2"/>
    <row r="2029" customFormat="1" ht="16" customHeight="1" x14ac:dyDescent="0.2"/>
    <row r="2030" customFormat="1" ht="16" customHeight="1" x14ac:dyDescent="0.2"/>
    <row r="2031" customFormat="1" ht="16" customHeight="1" x14ac:dyDescent="0.2"/>
    <row r="2032" customFormat="1" ht="16" customHeight="1" x14ac:dyDescent="0.2"/>
    <row r="2033" customFormat="1" ht="16" customHeight="1" x14ac:dyDescent="0.2"/>
    <row r="2034" customFormat="1" ht="16" customHeight="1" x14ac:dyDescent="0.2"/>
    <row r="2035" customFormat="1" ht="16" customHeight="1" x14ac:dyDescent="0.2"/>
    <row r="2036" customFormat="1" ht="16" customHeight="1" x14ac:dyDescent="0.2"/>
    <row r="2037" customFormat="1" ht="16" customHeight="1" x14ac:dyDescent="0.2"/>
    <row r="2038" customFormat="1" ht="16" customHeight="1" x14ac:dyDescent="0.2"/>
    <row r="2039" customFormat="1" ht="16" customHeight="1" x14ac:dyDescent="0.2"/>
    <row r="2040" customFormat="1" ht="16" customHeight="1" x14ac:dyDescent="0.2"/>
    <row r="2041" customFormat="1" ht="16" customHeight="1" x14ac:dyDescent="0.2"/>
    <row r="2042" customFormat="1" ht="16" customHeight="1" x14ac:dyDescent="0.2"/>
    <row r="2043" customFormat="1" ht="16" customHeight="1" x14ac:dyDescent="0.2"/>
    <row r="2044" customFormat="1" ht="16" customHeight="1" x14ac:dyDescent="0.2"/>
    <row r="2045" customFormat="1" ht="16" customHeight="1" x14ac:dyDescent="0.2"/>
    <row r="2046" customFormat="1" ht="16" customHeight="1" x14ac:dyDescent="0.2"/>
    <row r="2047" customFormat="1" ht="16" customHeight="1" x14ac:dyDescent="0.2"/>
    <row r="2048" customFormat="1" ht="16" customHeight="1" x14ac:dyDescent="0.2"/>
    <row r="2049" customFormat="1" ht="16" customHeight="1" x14ac:dyDescent="0.2"/>
    <row r="2050" customFormat="1" ht="16" customHeight="1" x14ac:dyDescent="0.2"/>
    <row r="2051" customFormat="1" ht="16" customHeight="1" x14ac:dyDescent="0.2"/>
    <row r="2052" customFormat="1" ht="16" customHeight="1" x14ac:dyDescent="0.2"/>
    <row r="2053" customFormat="1" ht="16" customHeight="1" x14ac:dyDescent="0.2"/>
    <row r="2054" customFormat="1" ht="16" customHeight="1" x14ac:dyDescent="0.2"/>
    <row r="2055" customFormat="1" ht="16" customHeight="1" x14ac:dyDescent="0.2"/>
    <row r="2056" customFormat="1" ht="16" customHeight="1" x14ac:dyDescent="0.2"/>
    <row r="2057" customFormat="1" ht="16" customHeight="1" x14ac:dyDescent="0.2"/>
    <row r="2058" customFormat="1" ht="16" customHeight="1" x14ac:dyDescent="0.2"/>
    <row r="2059" customFormat="1" ht="16" customHeight="1" x14ac:dyDescent="0.2"/>
    <row r="2060" customFormat="1" ht="16" customHeight="1" x14ac:dyDescent="0.2"/>
    <row r="2061" customFormat="1" ht="16" customHeight="1" x14ac:dyDescent="0.2"/>
    <row r="2062" customFormat="1" ht="16" customHeight="1" x14ac:dyDescent="0.2"/>
    <row r="2063" customFormat="1" ht="16" customHeight="1" x14ac:dyDescent="0.2"/>
    <row r="2064" customFormat="1" ht="16" customHeight="1" x14ac:dyDescent="0.2"/>
    <row r="2065" customFormat="1" ht="16" customHeight="1" x14ac:dyDescent="0.2"/>
    <row r="2066" customFormat="1" ht="16" customHeight="1" x14ac:dyDescent="0.2"/>
    <row r="2067" customFormat="1" ht="16" customHeight="1" x14ac:dyDescent="0.2"/>
    <row r="2068" customFormat="1" ht="16" customHeight="1" x14ac:dyDescent="0.2"/>
    <row r="2069" customFormat="1" ht="16" customHeight="1" x14ac:dyDescent="0.2"/>
    <row r="2070" customFormat="1" ht="16" customHeight="1" x14ac:dyDescent="0.2"/>
    <row r="2071" customFormat="1" ht="16" customHeight="1" x14ac:dyDescent="0.2"/>
    <row r="2072" customFormat="1" ht="16" customHeight="1" x14ac:dyDescent="0.2"/>
    <row r="2073" customFormat="1" ht="16" customHeight="1" x14ac:dyDescent="0.2"/>
    <row r="2074" customFormat="1" ht="16" customHeight="1" x14ac:dyDescent="0.2"/>
    <row r="2075" customFormat="1" ht="16" customHeight="1" x14ac:dyDescent="0.2"/>
    <row r="2076" customFormat="1" ht="16" customHeight="1" x14ac:dyDescent="0.2"/>
    <row r="2077" customFormat="1" ht="16" customHeight="1" x14ac:dyDescent="0.2"/>
    <row r="2078" customFormat="1" ht="16" customHeight="1" x14ac:dyDescent="0.2"/>
    <row r="2079" customFormat="1" ht="16" customHeight="1" x14ac:dyDescent="0.2"/>
    <row r="2080" customFormat="1" ht="16" customHeight="1" x14ac:dyDescent="0.2"/>
    <row r="2081" customFormat="1" ht="16" customHeight="1" x14ac:dyDescent="0.2"/>
    <row r="2082" customFormat="1" ht="16" customHeight="1" x14ac:dyDescent="0.2"/>
    <row r="2083" customFormat="1" ht="16" customHeight="1" x14ac:dyDescent="0.2"/>
    <row r="2084" customFormat="1" ht="16" customHeight="1" x14ac:dyDescent="0.2"/>
    <row r="2085" customFormat="1" ht="16" customHeight="1" x14ac:dyDescent="0.2"/>
    <row r="2086" customFormat="1" ht="16" customHeight="1" x14ac:dyDescent="0.2"/>
    <row r="2087" customFormat="1" ht="16" customHeight="1" x14ac:dyDescent="0.2"/>
    <row r="2088" customFormat="1" ht="16" customHeight="1" x14ac:dyDescent="0.2"/>
    <row r="2089" customFormat="1" ht="16" customHeight="1" x14ac:dyDescent="0.2"/>
    <row r="2090" customFormat="1" ht="16" customHeight="1" x14ac:dyDescent="0.2"/>
    <row r="2091" customFormat="1" ht="16" customHeight="1" x14ac:dyDescent="0.2"/>
    <row r="2092" customFormat="1" ht="16" customHeight="1" x14ac:dyDescent="0.2"/>
    <row r="2093" customFormat="1" ht="16" customHeight="1" x14ac:dyDescent="0.2"/>
    <row r="2094" customFormat="1" ht="16" customHeight="1" x14ac:dyDescent="0.2"/>
    <row r="2095" customFormat="1" ht="16" customHeight="1" x14ac:dyDescent="0.2"/>
    <row r="2096" customFormat="1" ht="16" customHeight="1" x14ac:dyDescent="0.2"/>
    <row r="2097" customFormat="1" ht="16" customHeight="1" x14ac:dyDescent="0.2"/>
    <row r="2098" customFormat="1" ht="16" customHeight="1" x14ac:dyDescent="0.2"/>
    <row r="2099" customFormat="1" ht="16" customHeight="1" x14ac:dyDescent="0.2"/>
    <row r="2100" customFormat="1" ht="16" customHeight="1" x14ac:dyDescent="0.2"/>
    <row r="2101" customFormat="1" ht="16" customHeight="1" x14ac:dyDescent="0.2"/>
    <row r="2102" customFormat="1" ht="16" customHeight="1" x14ac:dyDescent="0.2"/>
    <row r="2103" customFormat="1" ht="16" customHeight="1" x14ac:dyDescent="0.2"/>
    <row r="2104" customFormat="1" ht="16" customHeight="1" x14ac:dyDescent="0.2"/>
    <row r="2105" customFormat="1" ht="16" customHeight="1" x14ac:dyDescent="0.2"/>
    <row r="2106" customFormat="1" ht="16" customHeight="1" x14ac:dyDescent="0.2"/>
    <row r="2107" customFormat="1" ht="16" customHeight="1" x14ac:dyDescent="0.2"/>
    <row r="2108" customFormat="1" ht="16" customHeight="1" x14ac:dyDescent="0.2"/>
    <row r="2109" customFormat="1" ht="16" customHeight="1" x14ac:dyDescent="0.2"/>
    <row r="2110" customFormat="1" ht="16" customHeight="1" x14ac:dyDescent="0.2"/>
    <row r="2111" customFormat="1" ht="16" customHeight="1" x14ac:dyDescent="0.2"/>
    <row r="2112" customFormat="1" ht="16" customHeight="1" x14ac:dyDescent="0.2"/>
    <row r="2113" customFormat="1" ht="16" customHeight="1" x14ac:dyDescent="0.2"/>
    <row r="2114" customFormat="1" ht="16" customHeight="1" x14ac:dyDescent="0.2"/>
    <row r="2115" customFormat="1" ht="16" customHeight="1" x14ac:dyDescent="0.2"/>
    <row r="2116" customFormat="1" ht="16" customHeight="1" x14ac:dyDescent="0.2"/>
    <row r="2117" customFormat="1" ht="16" customHeight="1" x14ac:dyDescent="0.2"/>
    <row r="2118" customFormat="1" ht="16" customHeight="1" x14ac:dyDescent="0.2"/>
    <row r="2119" customFormat="1" ht="16" customHeight="1" x14ac:dyDescent="0.2"/>
    <row r="2120" customFormat="1" ht="16" customHeight="1" x14ac:dyDescent="0.2"/>
    <row r="2121" customFormat="1" ht="16" customHeight="1" x14ac:dyDescent="0.2"/>
    <row r="2122" customFormat="1" ht="16" customHeight="1" x14ac:dyDescent="0.2"/>
    <row r="2123" customFormat="1" ht="16" customHeight="1" x14ac:dyDescent="0.2"/>
    <row r="2124" customFormat="1" ht="16" customHeight="1" x14ac:dyDescent="0.2"/>
    <row r="2125" customFormat="1" ht="16" customHeight="1" x14ac:dyDescent="0.2"/>
    <row r="2126" customFormat="1" ht="16" customHeight="1" x14ac:dyDescent="0.2"/>
    <row r="2127" customFormat="1" ht="16" customHeight="1" x14ac:dyDescent="0.2"/>
    <row r="2128" customFormat="1" ht="16" customHeight="1" x14ac:dyDescent="0.2"/>
    <row r="2129" customFormat="1" ht="16" customHeight="1" x14ac:dyDescent="0.2"/>
    <row r="2130" customFormat="1" ht="16" customHeight="1" x14ac:dyDescent="0.2"/>
    <row r="2131" customFormat="1" ht="16" customHeight="1" x14ac:dyDescent="0.2"/>
    <row r="2132" customFormat="1" ht="16" customHeight="1" x14ac:dyDescent="0.2"/>
    <row r="2133" customFormat="1" ht="16" customHeight="1" x14ac:dyDescent="0.2"/>
    <row r="2134" customFormat="1" ht="16" customHeight="1" x14ac:dyDescent="0.2"/>
    <row r="2135" customFormat="1" ht="16" customHeight="1" x14ac:dyDescent="0.2"/>
    <row r="2136" customFormat="1" ht="16" customHeight="1" x14ac:dyDescent="0.2"/>
    <row r="2137" customFormat="1" ht="16" customHeight="1" x14ac:dyDescent="0.2"/>
    <row r="2138" customFormat="1" ht="16" customHeight="1" x14ac:dyDescent="0.2"/>
    <row r="2139" customFormat="1" ht="16" customHeight="1" x14ac:dyDescent="0.2"/>
    <row r="2140" customFormat="1" ht="16" customHeight="1" x14ac:dyDescent="0.2"/>
    <row r="2141" customFormat="1" ht="16" customHeight="1" x14ac:dyDescent="0.2"/>
    <row r="2142" customFormat="1" ht="16" customHeight="1" x14ac:dyDescent="0.2"/>
    <row r="2143" customFormat="1" ht="16" customHeight="1" x14ac:dyDescent="0.2"/>
    <row r="2144" customFormat="1" ht="16" customHeight="1" x14ac:dyDescent="0.2"/>
    <row r="2145" customFormat="1" ht="16" customHeight="1" x14ac:dyDescent="0.2"/>
    <row r="2146" customFormat="1" ht="16" customHeight="1" x14ac:dyDescent="0.2"/>
    <row r="2147" customFormat="1" ht="16" customHeight="1" x14ac:dyDescent="0.2"/>
    <row r="2148" customFormat="1" ht="16" customHeight="1" x14ac:dyDescent="0.2"/>
    <row r="2149" customFormat="1" ht="16" customHeight="1" x14ac:dyDescent="0.2"/>
    <row r="2150" customFormat="1" ht="16" customHeight="1" x14ac:dyDescent="0.2"/>
    <row r="2151" customFormat="1" ht="16" customHeight="1" x14ac:dyDescent="0.2"/>
    <row r="2152" customFormat="1" ht="16" customHeight="1" x14ac:dyDescent="0.2"/>
    <row r="2153" customFormat="1" ht="16" customHeight="1" x14ac:dyDescent="0.2"/>
    <row r="2154" customFormat="1" ht="16" customHeight="1" x14ac:dyDescent="0.2"/>
    <row r="2155" customFormat="1" ht="16" customHeight="1" x14ac:dyDescent="0.2"/>
    <row r="2156" customFormat="1" ht="16" customHeight="1" x14ac:dyDescent="0.2"/>
    <row r="2157" customFormat="1" ht="16" customHeight="1" x14ac:dyDescent="0.2"/>
    <row r="2158" customFormat="1" ht="16" customHeight="1" x14ac:dyDescent="0.2"/>
    <row r="2159" customFormat="1" ht="16" customHeight="1" x14ac:dyDescent="0.2"/>
    <row r="2160" customFormat="1" ht="16" customHeight="1" x14ac:dyDescent="0.2"/>
    <row r="2161" customFormat="1" ht="16" customHeight="1" x14ac:dyDescent="0.2"/>
    <row r="2162" customFormat="1" ht="16" customHeight="1" x14ac:dyDescent="0.2"/>
    <row r="2163" customFormat="1" ht="16" customHeight="1" x14ac:dyDescent="0.2"/>
    <row r="2164" customFormat="1" ht="16" customHeight="1" x14ac:dyDescent="0.2"/>
    <row r="2165" customFormat="1" ht="16" customHeight="1" x14ac:dyDescent="0.2"/>
    <row r="2166" customFormat="1" ht="16" customHeight="1" x14ac:dyDescent="0.2"/>
    <row r="2167" customFormat="1" ht="16" customHeight="1" x14ac:dyDescent="0.2"/>
    <row r="2168" customFormat="1" ht="16" customHeight="1" x14ac:dyDescent="0.2"/>
    <row r="2169" customFormat="1" ht="16" customHeight="1" x14ac:dyDescent="0.2"/>
    <row r="2170" customFormat="1" ht="16" customHeight="1" x14ac:dyDescent="0.2"/>
    <row r="2171" customFormat="1" ht="16" customHeight="1" x14ac:dyDescent="0.2"/>
    <row r="2172" customFormat="1" ht="16" customHeight="1" x14ac:dyDescent="0.2"/>
    <row r="2173" customFormat="1" ht="16" customHeight="1" x14ac:dyDescent="0.2"/>
    <row r="2174" customFormat="1" ht="16" customHeight="1" x14ac:dyDescent="0.2"/>
    <row r="2175" customFormat="1" ht="16" customHeight="1" x14ac:dyDescent="0.2"/>
    <row r="2176" customFormat="1" ht="16" customHeight="1" x14ac:dyDescent="0.2"/>
    <row r="2177" customFormat="1" ht="16" customHeight="1" x14ac:dyDescent="0.2"/>
    <row r="2178" customFormat="1" ht="16" customHeight="1" x14ac:dyDescent="0.2"/>
    <row r="2179" customFormat="1" ht="16" customHeight="1" x14ac:dyDescent="0.2"/>
    <row r="2180" customFormat="1" ht="16" customHeight="1" x14ac:dyDescent="0.2"/>
    <row r="2181" customFormat="1" ht="16" customHeight="1" x14ac:dyDescent="0.2"/>
    <row r="2182" customFormat="1" ht="16" customHeight="1" x14ac:dyDescent="0.2"/>
    <row r="2183" customFormat="1" ht="16" customHeight="1" x14ac:dyDescent="0.2"/>
    <row r="2184" customFormat="1" ht="16" customHeight="1" x14ac:dyDescent="0.2"/>
    <row r="2185" customFormat="1" ht="16" customHeight="1" x14ac:dyDescent="0.2"/>
    <row r="2186" customFormat="1" ht="16" customHeight="1" x14ac:dyDescent="0.2"/>
    <row r="2187" customFormat="1" ht="16" customHeight="1" x14ac:dyDescent="0.2"/>
    <row r="2188" customFormat="1" ht="16" customHeight="1" x14ac:dyDescent="0.2"/>
    <row r="2189" customFormat="1" ht="16" customHeight="1" x14ac:dyDescent="0.2"/>
    <row r="2190" customFormat="1" ht="16" customHeight="1" x14ac:dyDescent="0.2"/>
    <row r="2191" customFormat="1" ht="16" customHeight="1" x14ac:dyDescent="0.2"/>
    <row r="2192" customFormat="1" ht="16" customHeight="1" x14ac:dyDescent="0.2"/>
    <row r="2193" customFormat="1" ht="16" customHeight="1" x14ac:dyDescent="0.2"/>
    <row r="2194" customFormat="1" ht="16" customHeight="1" x14ac:dyDescent="0.2"/>
    <row r="2195" customFormat="1" ht="16" customHeight="1" x14ac:dyDescent="0.2"/>
    <row r="2196" customFormat="1" ht="16" customHeight="1" x14ac:dyDescent="0.2"/>
    <row r="2197" customFormat="1" ht="16" customHeight="1" x14ac:dyDescent="0.2"/>
    <row r="2198" customFormat="1" ht="16" customHeight="1" x14ac:dyDescent="0.2"/>
    <row r="2199" customFormat="1" ht="16" customHeight="1" x14ac:dyDescent="0.2"/>
    <row r="2200" customFormat="1" ht="16" customHeight="1" x14ac:dyDescent="0.2"/>
    <row r="2201" customFormat="1" ht="16" customHeight="1" x14ac:dyDescent="0.2"/>
    <row r="2202" customFormat="1" ht="16" customHeight="1" x14ac:dyDescent="0.2"/>
    <row r="2203" customFormat="1" ht="16" customHeight="1" x14ac:dyDescent="0.2"/>
    <row r="2204" customFormat="1" ht="16" customHeight="1" x14ac:dyDescent="0.2"/>
    <row r="2205" customFormat="1" ht="16" customHeight="1" x14ac:dyDescent="0.2"/>
    <row r="2206" customFormat="1" ht="16" customHeight="1" x14ac:dyDescent="0.2"/>
    <row r="2207" customFormat="1" ht="16" customHeight="1" x14ac:dyDescent="0.2"/>
    <row r="2208" customFormat="1" ht="16" customHeight="1" x14ac:dyDescent="0.2"/>
    <row r="2209" customFormat="1" ht="16" customHeight="1" x14ac:dyDescent="0.2"/>
    <row r="2210" customFormat="1" ht="16" customHeight="1" x14ac:dyDescent="0.2"/>
    <row r="2211" customFormat="1" ht="16" customHeight="1" x14ac:dyDescent="0.2"/>
    <row r="2212" customFormat="1" ht="16" customHeight="1" x14ac:dyDescent="0.2"/>
    <row r="2213" customFormat="1" ht="16" customHeight="1" x14ac:dyDescent="0.2"/>
    <row r="2214" customFormat="1" ht="16" customHeight="1" x14ac:dyDescent="0.2"/>
    <row r="2215" customFormat="1" ht="16" customHeight="1" x14ac:dyDescent="0.2"/>
    <row r="2216" customFormat="1" ht="16" customHeight="1" x14ac:dyDescent="0.2"/>
    <row r="2217" customFormat="1" ht="16" customHeight="1" x14ac:dyDescent="0.2"/>
    <row r="2218" customFormat="1" ht="16" customHeight="1" x14ac:dyDescent="0.2"/>
    <row r="2219" customFormat="1" ht="16" customHeight="1" x14ac:dyDescent="0.2"/>
    <row r="2220" customFormat="1" ht="16" customHeight="1" x14ac:dyDescent="0.2"/>
    <row r="2221" customFormat="1" ht="16" customHeight="1" x14ac:dyDescent="0.2"/>
    <row r="2222" customFormat="1" ht="16" customHeight="1" x14ac:dyDescent="0.2"/>
    <row r="2223" customFormat="1" ht="16" customHeight="1" x14ac:dyDescent="0.2"/>
    <row r="2224" customFormat="1" ht="16" customHeight="1" x14ac:dyDescent="0.2"/>
    <row r="2225" customFormat="1" ht="16" customHeight="1" x14ac:dyDescent="0.2"/>
    <row r="2226" customFormat="1" ht="16" customHeight="1" x14ac:dyDescent="0.2"/>
    <row r="2227" customFormat="1" ht="16" customHeight="1" x14ac:dyDescent="0.2"/>
    <row r="2228" customFormat="1" ht="16" customHeight="1" x14ac:dyDescent="0.2"/>
    <row r="2229" customFormat="1" ht="16" customHeight="1" x14ac:dyDescent="0.2"/>
    <row r="2230" customFormat="1" ht="16" customHeight="1" x14ac:dyDescent="0.2"/>
    <row r="2231" customFormat="1" ht="16" customHeight="1" x14ac:dyDescent="0.2"/>
    <row r="2232" customFormat="1" ht="16" customHeight="1" x14ac:dyDescent="0.2"/>
    <row r="2233" customFormat="1" ht="16" customHeight="1" x14ac:dyDescent="0.2"/>
    <row r="2234" customFormat="1" ht="16" customHeight="1" x14ac:dyDescent="0.2"/>
    <row r="2235" customFormat="1" ht="16" customHeight="1" x14ac:dyDescent="0.2"/>
    <row r="2236" customFormat="1" ht="16" customHeight="1" x14ac:dyDescent="0.2"/>
    <row r="2237" customFormat="1" ht="16" customHeight="1" x14ac:dyDescent="0.2"/>
    <row r="2238" customFormat="1" ht="16" customHeight="1" x14ac:dyDescent="0.2"/>
    <row r="2239" customFormat="1" ht="16" customHeight="1" x14ac:dyDescent="0.2"/>
    <row r="2240" customFormat="1" ht="16" customHeight="1" x14ac:dyDescent="0.2"/>
    <row r="2241" customFormat="1" ht="16" customHeight="1" x14ac:dyDescent="0.2"/>
    <row r="2242" customFormat="1" ht="16" customHeight="1" x14ac:dyDescent="0.2"/>
    <row r="2243" customFormat="1" ht="16" customHeight="1" x14ac:dyDescent="0.2"/>
    <row r="2244" customFormat="1" ht="16" customHeight="1" x14ac:dyDescent="0.2"/>
    <row r="2245" customFormat="1" ht="16" customHeight="1" x14ac:dyDescent="0.2"/>
    <row r="2246" customFormat="1" ht="16" customHeight="1" x14ac:dyDescent="0.2"/>
    <row r="2247" customFormat="1" ht="16" customHeight="1" x14ac:dyDescent="0.2"/>
    <row r="2248" customFormat="1" ht="16" customHeight="1" x14ac:dyDescent="0.2"/>
    <row r="2249" customFormat="1" ht="16" customHeight="1" x14ac:dyDescent="0.2"/>
    <row r="2250" customFormat="1" ht="16" customHeight="1" x14ac:dyDescent="0.2"/>
    <row r="2251" customFormat="1" ht="16" customHeight="1" x14ac:dyDescent="0.2"/>
    <row r="2252" customFormat="1" ht="16" customHeight="1" x14ac:dyDescent="0.2"/>
    <row r="2253" customFormat="1" ht="16" customHeight="1" x14ac:dyDescent="0.2"/>
    <row r="2254" customFormat="1" ht="16" customHeight="1" x14ac:dyDescent="0.2"/>
    <row r="2255" customFormat="1" ht="16" customHeight="1" x14ac:dyDescent="0.2"/>
    <row r="2256" customFormat="1" ht="16" customHeight="1" x14ac:dyDescent="0.2"/>
    <row r="2257" customFormat="1" ht="16" customHeight="1" x14ac:dyDescent="0.2"/>
    <row r="2258" customFormat="1" ht="16" customHeight="1" x14ac:dyDescent="0.2"/>
    <row r="2259" customFormat="1" ht="16" customHeight="1" x14ac:dyDescent="0.2"/>
    <row r="2260" customFormat="1" ht="16" customHeight="1" x14ac:dyDescent="0.2"/>
    <row r="2261" customFormat="1" ht="16" customHeight="1" x14ac:dyDescent="0.2"/>
    <row r="2262" customFormat="1" ht="16" customHeight="1" x14ac:dyDescent="0.2"/>
    <row r="2263" customFormat="1" ht="16" customHeight="1" x14ac:dyDescent="0.2"/>
    <row r="2264" customFormat="1" ht="16" customHeight="1" x14ac:dyDescent="0.2"/>
    <row r="2265" customFormat="1" ht="16" customHeight="1" x14ac:dyDescent="0.2"/>
    <row r="2266" customFormat="1" ht="16" customHeight="1" x14ac:dyDescent="0.2"/>
    <row r="2267" customFormat="1" ht="16" customHeight="1" x14ac:dyDescent="0.2"/>
    <row r="2268" customFormat="1" ht="16" customHeight="1" x14ac:dyDescent="0.2"/>
    <row r="2269" customFormat="1" ht="16" customHeight="1" x14ac:dyDescent="0.2"/>
    <row r="2270" customFormat="1" ht="16" customHeight="1" x14ac:dyDescent="0.2"/>
    <row r="2271" customFormat="1" ht="16" customHeight="1" x14ac:dyDescent="0.2"/>
    <row r="2272" customFormat="1" ht="16" customHeight="1" x14ac:dyDescent="0.2"/>
    <row r="2273" customFormat="1" ht="16" customHeight="1" x14ac:dyDescent="0.2"/>
    <row r="2274" customFormat="1" ht="16" customHeight="1" x14ac:dyDescent="0.2"/>
    <row r="2275" customFormat="1" ht="16" customHeight="1" x14ac:dyDescent="0.2"/>
    <row r="2276" customFormat="1" ht="16" customHeight="1" x14ac:dyDescent="0.2"/>
    <row r="2277" customFormat="1" ht="16" customHeight="1" x14ac:dyDescent="0.2"/>
    <row r="2278" customFormat="1" ht="16" customHeight="1" x14ac:dyDescent="0.2"/>
    <row r="2279" customFormat="1" ht="16" customHeight="1" x14ac:dyDescent="0.2"/>
    <row r="2280" customFormat="1" ht="16" customHeight="1" x14ac:dyDescent="0.2"/>
    <row r="2281" customFormat="1" ht="16" customHeight="1" x14ac:dyDescent="0.2"/>
    <row r="2282" customFormat="1" ht="16" customHeight="1" x14ac:dyDescent="0.2"/>
    <row r="2283" customFormat="1" ht="16" customHeight="1" x14ac:dyDescent="0.2"/>
    <row r="2284" customFormat="1" ht="16" customHeight="1" x14ac:dyDescent="0.2"/>
    <row r="2285" customFormat="1" ht="16" customHeight="1" x14ac:dyDescent="0.2"/>
    <row r="2286" customFormat="1" ht="16" customHeight="1" x14ac:dyDescent="0.2"/>
    <row r="2287" customFormat="1" ht="16" customHeight="1" x14ac:dyDescent="0.2"/>
    <row r="2288" customFormat="1" ht="16" customHeight="1" x14ac:dyDescent="0.2"/>
    <row r="2289" customFormat="1" ht="16" customHeight="1" x14ac:dyDescent="0.2"/>
    <row r="2290" customFormat="1" ht="16" customHeight="1" x14ac:dyDescent="0.2"/>
    <row r="2291" customFormat="1" ht="16" customHeight="1" x14ac:dyDescent="0.2"/>
    <row r="2292" customFormat="1" ht="16" customHeight="1" x14ac:dyDescent="0.2"/>
    <row r="2293" customFormat="1" ht="16" customHeight="1" x14ac:dyDescent="0.2"/>
    <row r="2294" customFormat="1" ht="16" customHeight="1" x14ac:dyDescent="0.2"/>
    <row r="2295" customFormat="1" ht="16" customHeight="1" x14ac:dyDescent="0.2"/>
    <row r="2296" customFormat="1" ht="16" customHeight="1" x14ac:dyDescent="0.2"/>
    <row r="2297" customFormat="1" ht="16" customHeight="1" x14ac:dyDescent="0.2"/>
    <row r="2298" customFormat="1" ht="16" customHeight="1" x14ac:dyDescent="0.2"/>
    <row r="2299" customFormat="1" ht="16" customHeight="1" x14ac:dyDescent="0.2"/>
    <row r="2300" customFormat="1" ht="16" customHeight="1" x14ac:dyDescent="0.2"/>
    <row r="2301" customFormat="1" ht="16" customHeight="1" x14ac:dyDescent="0.2"/>
    <row r="2302" customFormat="1" ht="16" customHeight="1" x14ac:dyDescent="0.2"/>
    <row r="2303" customFormat="1" ht="16" customHeight="1" x14ac:dyDescent="0.2"/>
    <row r="2304" customFormat="1" ht="16" customHeight="1" x14ac:dyDescent="0.2"/>
    <row r="2305" customFormat="1" ht="16" customHeight="1" x14ac:dyDescent="0.2"/>
    <row r="2306" customFormat="1" ht="16" customHeight="1" x14ac:dyDescent="0.2"/>
    <row r="2307" customFormat="1" ht="16" customHeight="1" x14ac:dyDescent="0.2"/>
    <row r="2308" customFormat="1" ht="16" customHeight="1" x14ac:dyDescent="0.2"/>
    <row r="2309" customFormat="1" ht="16" customHeight="1" x14ac:dyDescent="0.2"/>
    <row r="2310" customFormat="1" ht="16" customHeight="1" x14ac:dyDescent="0.2"/>
    <row r="2311" customFormat="1" ht="16" customHeight="1" x14ac:dyDescent="0.2"/>
    <row r="2312" customFormat="1" ht="16" customHeight="1" x14ac:dyDescent="0.2"/>
    <row r="2313" customFormat="1" ht="16" customHeight="1" x14ac:dyDescent="0.2"/>
    <row r="2314" customFormat="1" ht="16" customHeight="1" x14ac:dyDescent="0.2"/>
    <row r="2315" customFormat="1" ht="16" customHeight="1" x14ac:dyDescent="0.2"/>
    <row r="2316" customFormat="1" ht="16" customHeight="1" x14ac:dyDescent="0.2"/>
    <row r="2317" customFormat="1" ht="16" customHeight="1" x14ac:dyDescent="0.2"/>
    <row r="2318" customFormat="1" ht="16" customHeight="1" x14ac:dyDescent="0.2"/>
    <row r="2319" customFormat="1" ht="16" customHeight="1" x14ac:dyDescent="0.2"/>
    <row r="2320" customFormat="1" ht="16" customHeight="1" x14ac:dyDescent="0.2"/>
    <row r="2321" customFormat="1" ht="16" customHeight="1" x14ac:dyDescent="0.2"/>
    <row r="2322" customFormat="1" ht="16" customHeight="1" x14ac:dyDescent="0.2"/>
    <row r="2323" customFormat="1" ht="16" customHeight="1" x14ac:dyDescent="0.2"/>
    <row r="2324" customFormat="1" ht="16" customHeight="1" x14ac:dyDescent="0.2"/>
    <row r="2325" customFormat="1" ht="16" customHeight="1" x14ac:dyDescent="0.2"/>
    <row r="2326" customFormat="1" ht="16" customHeight="1" x14ac:dyDescent="0.2"/>
    <row r="2327" customFormat="1" ht="16" customHeight="1" x14ac:dyDescent="0.2"/>
    <row r="2328" customFormat="1" ht="16" customHeight="1" x14ac:dyDescent="0.2"/>
    <row r="2329" customFormat="1" ht="16" customHeight="1" x14ac:dyDescent="0.2"/>
    <row r="2330" customFormat="1" ht="16" customHeight="1" x14ac:dyDescent="0.2"/>
    <row r="2331" customFormat="1" ht="16" customHeight="1" x14ac:dyDescent="0.2"/>
    <row r="2332" customFormat="1" ht="16" customHeight="1" x14ac:dyDescent="0.2"/>
    <row r="2333" customFormat="1" ht="16" customHeight="1" x14ac:dyDescent="0.2"/>
    <row r="2334" customFormat="1" ht="16" customHeight="1" x14ac:dyDescent="0.2"/>
    <row r="2335" customFormat="1" ht="16" customHeight="1" x14ac:dyDescent="0.2"/>
    <row r="2336" customFormat="1" ht="16" customHeight="1" x14ac:dyDescent="0.2"/>
    <row r="2337" customFormat="1" ht="16" customHeight="1" x14ac:dyDescent="0.2"/>
    <row r="2338" customFormat="1" ht="16" customHeight="1" x14ac:dyDescent="0.2"/>
    <row r="2339" customFormat="1" ht="16" customHeight="1" x14ac:dyDescent="0.2"/>
    <row r="2340" customFormat="1" ht="16" customHeight="1" x14ac:dyDescent="0.2"/>
    <row r="2341" customFormat="1" ht="16" customHeight="1" x14ac:dyDescent="0.2"/>
    <row r="2342" customFormat="1" ht="16" customHeight="1" x14ac:dyDescent="0.2"/>
    <row r="2343" customFormat="1" ht="16" customHeight="1" x14ac:dyDescent="0.2"/>
    <row r="2344" customFormat="1" ht="16" customHeight="1" x14ac:dyDescent="0.2"/>
    <row r="2345" customFormat="1" ht="16" customHeight="1" x14ac:dyDescent="0.2"/>
    <row r="2346" customFormat="1" ht="16" customHeight="1" x14ac:dyDescent="0.2"/>
    <row r="2347" customFormat="1" ht="16" customHeight="1" x14ac:dyDescent="0.2"/>
    <row r="2348" customFormat="1" ht="16" customHeight="1" x14ac:dyDescent="0.2"/>
    <row r="2349" customFormat="1" ht="16" customHeight="1" x14ac:dyDescent="0.2"/>
    <row r="2350" customFormat="1" ht="16" customHeight="1" x14ac:dyDescent="0.2"/>
    <row r="2351" customFormat="1" ht="16" customHeight="1" x14ac:dyDescent="0.2"/>
    <row r="2352" customFormat="1" ht="16" customHeight="1" x14ac:dyDescent="0.2"/>
    <row r="2353" customFormat="1" ht="16" customHeight="1" x14ac:dyDescent="0.2"/>
    <row r="2354" customFormat="1" ht="16" customHeight="1" x14ac:dyDescent="0.2"/>
    <row r="2355" customFormat="1" ht="16" customHeight="1" x14ac:dyDescent="0.2"/>
    <row r="2356" customFormat="1" ht="16" customHeight="1" x14ac:dyDescent="0.2"/>
    <row r="2357" customFormat="1" ht="16" customHeight="1" x14ac:dyDescent="0.2"/>
    <row r="2358" customFormat="1" ht="16" customHeight="1" x14ac:dyDescent="0.2"/>
    <row r="2359" customFormat="1" ht="16" customHeight="1" x14ac:dyDescent="0.2"/>
    <row r="2360" customFormat="1" ht="16" customHeight="1" x14ac:dyDescent="0.2"/>
    <row r="2361" customFormat="1" ht="16" customHeight="1" x14ac:dyDescent="0.2"/>
    <row r="2362" customFormat="1" ht="16" customHeight="1" x14ac:dyDescent="0.2"/>
    <row r="2363" customFormat="1" ht="16" customHeight="1" x14ac:dyDescent="0.2"/>
    <row r="2364" customFormat="1" ht="16" customHeight="1" x14ac:dyDescent="0.2"/>
    <row r="2365" customFormat="1" ht="16" customHeight="1" x14ac:dyDescent="0.2"/>
    <row r="2366" customFormat="1" ht="16" customHeight="1" x14ac:dyDescent="0.2"/>
    <row r="2367" customFormat="1" ht="16" customHeight="1" x14ac:dyDescent="0.2"/>
    <row r="2368" customFormat="1" ht="16" customHeight="1" x14ac:dyDescent="0.2"/>
    <row r="2369" customFormat="1" ht="16" customHeight="1" x14ac:dyDescent="0.2"/>
    <row r="2370" customFormat="1" ht="16" customHeight="1" x14ac:dyDescent="0.2"/>
    <row r="2371" customFormat="1" ht="16" customHeight="1" x14ac:dyDescent="0.2"/>
    <row r="2372" customFormat="1" ht="16" customHeight="1" x14ac:dyDescent="0.2"/>
    <row r="2373" customFormat="1" ht="16" customHeight="1" x14ac:dyDescent="0.2"/>
    <row r="2374" customFormat="1" ht="16" customHeight="1" x14ac:dyDescent="0.2"/>
    <row r="2375" customFormat="1" ht="16" customHeight="1" x14ac:dyDescent="0.2"/>
    <row r="2376" customFormat="1" ht="16" customHeight="1" x14ac:dyDescent="0.2"/>
    <row r="2377" customFormat="1" ht="16" customHeight="1" x14ac:dyDescent="0.2"/>
    <row r="2378" customFormat="1" ht="16" customHeight="1" x14ac:dyDescent="0.2"/>
    <row r="2379" customFormat="1" ht="16" customHeight="1" x14ac:dyDescent="0.2"/>
    <row r="2380" customFormat="1" ht="16" customHeight="1" x14ac:dyDescent="0.2"/>
    <row r="2381" customFormat="1" ht="16" customHeight="1" x14ac:dyDescent="0.2"/>
    <row r="2382" customFormat="1" ht="16" customHeight="1" x14ac:dyDescent="0.2"/>
    <row r="2383" customFormat="1" ht="16" customHeight="1" x14ac:dyDescent="0.2"/>
    <row r="2384" customFormat="1" ht="16" customHeight="1" x14ac:dyDescent="0.2"/>
    <row r="2385" customFormat="1" ht="16" customHeight="1" x14ac:dyDescent="0.2"/>
    <row r="2386" customFormat="1" ht="16" customHeight="1" x14ac:dyDescent="0.2"/>
    <row r="2387" customFormat="1" ht="16" customHeight="1" x14ac:dyDescent="0.2"/>
    <row r="2388" customFormat="1" ht="16" customHeight="1" x14ac:dyDescent="0.2"/>
    <row r="2389" customFormat="1" ht="16" customHeight="1" x14ac:dyDescent="0.2"/>
    <row r="2390" customFormat="1" ht="16" customHeight="1" x14ac:dyDescent="0.2"/>
    <row r="2391" customFormat="1" ht="16" customHeight="1" x14ac:dyDescent="0.2"/>
    <row r="2392" customFormat="1" ht="16" customHeight="1" x14ac:dyDescent="0.2"/>
    <row r="2393" customFormat="1" ht="16" customHeight="1" x14ac:dyDescent="0.2"/>
    <row r="2394" customFormat="1" ht="16" customHeight="1" x14ac:dyDescent="0.2"/>
    <row r="2395" customFormat="1" ht="16" customHeight="1" x14ac:dyDescent="0.2"/>
    <row r="2396" customFormat="1" ht="16" customHeight="1" x14ac:dyDescent="0.2"/>
    <row r="2397" customFormat="1" ht="16" customHeight="1" x14ac:dyDescent="0.2"/>
    <row r="2398" customFormat="1" ht="16" customHeight="1" x14ac:dyDescent="0.2"/>
    <row r="2399" customFormat="1" ht="16" customHeight="1" x14ac:dyDescent="0.2"/>
    <row r="2400" customFormat="1" ht="16" customHeight="1" x14ac:dyDescent="0.2"/>
    <row r="2401" customFormat="1" ht="16" customHeight="1" x14ac:dyDescent="0.2"/>
    <row r="2402" customFormat="1" ht="16" customHeight="1" x14ac:dyDescent="0.2"/>
    <row r="2403" customFormat="1" ht="16" customHeight="1" x14ac:dyDescent="0.2"/>
    <row r="2404" customFormat="1" ht="16" customHeight="1" x14ac:dyDescent="0.2"/>
    <row r="2405" customFormat="1" ht="16" customHeight="1" x14ac:dyDescent="0.2"/>
    <row r="2406" customFormat="1" ht="16" customHeight="1" x14ac:dyDescent="0.2"/>
    <row r="2407" customFormat="1" ht="16" customHeight="1" x14ac:dyDescent="0.2"/>
    <row r="2408" customFormat="1" ht="16" customHeight="1" x14ac:dyDescent="0.2"/>
    <row r="2409" customFormat="1" ht="16" customHeight="1" x14ac:dyDescent="0.2"/>
    <row r="2410" customFormat="1" ht="16" customHeight="1" x14ac:dyDescent="0.2"/>
    <row r="2411" customFormat="1" ht="16" customHeight="1" x14ac:dyDescent="0.2"/>
    <row r="2412" customFormat="1" ht="16" customHeight="1" x14ac:dyDescent="0.2"/>
    <row r="2413" customFormat="1" ht="16" customHeight="1" x14ac:dyDescent="0.2"/>
    <row r="2414" customFormat="1" ht="16" customHeight="1" x14ac:dyDescent="0.2"/>
    <row r="2415" customFormat="1" ht="16" customHeight="1" x14ac:dyDescent="0.2"/>
    <row r="2416" customFormat="1" ht="16" customHeight="1" x14ac:dyDescent="0.2"/>
    <row r="2417" customFormat="1" ht="16" customHeight="1" x14ac:dyDescent="0.2"/>
    <row r="2418" customFormat="1" ht="16" customHeight="1" x14ac:dyDescent="0.2"/>
    <row r="2419" customFormat="1" ht="16" customHeight="1" x14ac:dyDescent="0.2"/>
    <row r="2420" customFormat="1" ht="16" customHeight="1" x14ac:dyDescent="0.2"/>
    <row r="2421" customFormat="1" ht="16" customHeight="1" x14ac:dyDescent="0.2"/>
    <row r="2422" customFormat="1" ht="16" customHeight="1" x14ac:dyDescent="0.2"/>
    <row r="2423" customFormat="1" ht="16" customHeight="1" x14ac:dyDescent="0.2"/>
    <row r="2424" customFormat="1" ht="16" customHeight="1" x14ac:dyDescent="0.2"/>
    <row r="2425" customFormat="1" ht="16" customHeight="1" x14ac:dyDescent="0.2"/>
    <row r="2426" customFormat="1" ht="16" customHeight="1" x14ac:dyDescent="0.2"/>
    <row r="2427" customFormat="1" ht="16" customHeight="1" x14ac:dyDescent="0.2"/>
    <row r="2428" customFormat="1" ht="16" customHeight="1" x14ac:dyDescent="0.2"/>
    <row r="2429" customFormat="1" ht="16" customHeight="1" x14ac:dyDescent="0.2"/>
    <row r="2430" customFormat="1" ht="16" customHeight="1" x14ac:dyDescent="0.2"/>
    <row r="2431" customFormat="1" ht="16" customHeight="1" x14ac:dyDescent="0.2"/>
    <row r="2432" customFormat="1" ht="16" customHeight="1" x14ac:dyDescent="0.2"/>
    <row r="2433" customFormat="1" ht="16" customHeight="1" x14ac:dyDescent="0.2"/>
    <row r="2434" customFormat="1" ht="16" customHeight="1" x14ac:dyDescent="0.2"/>
    <row r="2435" customFormat="1" ht="16" customHeight="1" x14ac:dyDescent="0.2"/>
    <row r="2436" customFormat="1" ht="16" customHeight="1" x14ac:dyDescent="0.2"/>
    <row r="2437" customFormat="1" ht="16" customHeight="1" x14ac:dyDescent="0.2"/>
    <row r="2438" customFormat="1" ht="16" customHeight="1" x14ac:dyDescent="0.2"/>
    <row r="2439" customFormat="1" ht="16" customHeight="1" x14ac:dyDescent="0.2"/>
    <row r="2440" customFormat="1" ht="16" customHeight="1" x14ac:dyDescent="0.2"/>
    <row r="2441" customFormat="1" ht="16" customHeight="1" x14ac:dyDescent="0.2"/>
    <row r="2442" customFormat="1" ht="16" customHeight="1" x14ac:dyDescent="0.2"/>
    <row r="2443" customFormat="1" ht="16" customHeight="1" x14ac:dyDescent="0.2"/>
    <row r="2444" customFormat="1" ht="16" customHeight="1" x14ac:dyDescent="0.2"/>
    <row r="2445" customFormat="1" ht="16" customHeight="1" x14ac:dyDescent="0.2"/>
    <row r="2446" customFormat="1" ht="16" customHeight="1" x14ac:dyDescent="0.2"/>
    <row r="2447" customFormat="1" ht="16" customHeight="1" x14ac:dyDescent="0.2"/>
    <row r="2448" customFormat="1" ht="16" customHeight="1" x14ac:dyDescent="0.2"/>
    <row r="2449" customFormat="1" ht="16" customHeight="1" x14ac:dyDescent="0.2"/>
    <row r="2450" customFormat="1" ht="16" customHeight="1" x14ac:dyDescent="0.2"/>
    <row r="2451" customFormat="1" ht="16" customHeight="1" x14ac:dyDescent="0.2"/>
    <row r="2452" customFormat="1" ht="16" customHeight="1" x14ac:dyDescent="0.2"/>
    <row r="2453" customFormat="1" ht="16" customHeight="1" x14ac:dyDescent="0.2"/>
    <row r="2454" customFormat="1" ht="16" customHeight="1" x14ac:dyDescent="0.2"/>
    <row r="2455" customFormat="1" ht="16" customHeight="1" x14ac:dyDescent="0.2"/>
    <row r="2456" customFormat="1" ht="16" customHeight="1" x14ac:dyDescent="0.2"/>
    <row r="2457" customFormat="1" ht="16" customHeight="1" x14ac:dyDescent="0.2"/>
    <row r="2458" customFormat="1" ht="16" customHeight="1" x14ac:dyDescent="0.2"/>
    <row r="2459" customFormat="1" ht="16" customHeight="1" x14ac:dyDescent="0.2"/>
    <row r="2460" customFormat="1" ht="16" customHeight="1" x14ac:dyDescent="0.2"/>
    <row r="2461" customFormat="1" ht="16" customHeight="1" x14ac:dyDescent="0.2"/>
    <row r="2462" customFormat="1" ht="16" customHeight="1" x14ac:dyDescent="0.2"/>
    <row r="2463" customFormat="1" ht="16" customHeight="1" x14ac:dyDescent="0.2"/>
    <row r="2464" customFormat="1" ht="16" customHeight="1" x14ac:dyDescent="0.2"/>
    <row r="2465" customFormat="1" ht="16" customHeight="1" x14ac:dyDescent="0.2"/>
    <row r="2466" customFormat="1" ht="16" customHeight="1" x14ac:dyDescent="0.2"/>
    <row r="2467" customFormat="1" ht="16" customHeight="1" x14ac:dyDescent="0.2"/>
    <row r="2468" customFormat="1" ht="16" customHeight="1" x14ac:dyDescent="0.2"/>
    <row r="2469" customFormat="1" ht="16" customHeight="1" x14ac:dyDescent="0.2"/>
    <row r="2470" customFormat="1" ht="16" customHeight="1" x14ac:dyDescent="0.2"/>
    <row r="2471" customFormat="1" ht="16" customHeight="1" x14ac:dyDescent="0.2"/>
    <row r="2472" customFormat="1" ht="16" customHeight="1" x14ac:dyDescent="0.2"/>
    <row r="2473" customFormat="1" ht="16" customHeight="1" x14ac:dyDescent="0.2"/>
    <row r="2474" customFormat="1" ht="16" customHeight="1" x14ac:dyDescent="0.2"/>
    <row r="2475" customFormat="1" ht="16" customHeight="1" x14ac:dyDescent="0.2"/>
    <row r="2476" customFormat="1" ht="16" customHeight="1" x14ac:dyDescent="0.2"/>
    <row r="2477" customFormat="1" ht="16" customHeight="1" x14ac:dyDescent="0.2"/>
    <row r="2478" customFormat="1" ht="16" customHeight="1" x14ac:dyDescent="0.2"/>
    <row r="2479" customFormat="1" ht="16" customHeight="1" x14ac:dyDescent="0.2"/>
    <row r="2480" customFormat="1" ht="16" customHeight="1" x14ac:dyDescent="0.2"/>
    <row r="2481" customFormat="1" ht="16" customHeight="1" x14ac:dyDescent="0.2"/>
    <row r="2482" customFormat="1" ht="16" customHeight="1" x14ac:dyDescent="0.2"/>
    <row r="2483" customFormat="1" ht="16" customHeight="1" x14ac:dyDescent="0.2"/>
    <row r="2484" customFormat="1" ht="16" customHeight="1" x14ac:dyDescent="0.2"/>
    <row r="2485" customFormat="1" ht="16" customHeight="1" x14ac:dyDescent="0.2"/>
    <row r="2486" customFormat="1" ht="16" customHeight="1" x14ac:dyDescent="0.2"/>
    <row r="2487" customFormat="1" ht="16" customHeight="1" x14ac:dyDescent="0.2"/>
    <row r="2488" customFormat="1" ht="16" customHeight="1" x14ac:dyDescent="0.2"/>
    <row r="2489" customFormat="1" ht="16" customHeight="1" x14ac:dyDescent="0.2"/>
    <row r="2490" customFormat="1" ht="16" customHeight="1" x14ac:dyDescent="0.2"/>
    <row r="2491" customFormat="1" ht="16" customHeight="1" x14ac:dyDescent="0.2"/>
    <row r="2492" customFormat="1" ht="16" customHeight="1" x14ac:dyDescent="0.2"/>
    <row r="2493" customFormat="1" ht="16" customHeight="1" x14ac:dyDescent="0.2"/>
    <row r="2494" customFormat="1" ht="16" customHeight="1" x14ac:dyDescent="0.2"/>
    <row r="2495" customFormat="1" ht="16" customHeight="1" x14ac:dyDescent="0.2"/>
    <row r="2496" customFormat="1" ht="16" customHeight="1" x14ac:dyDescent="0.2"/>
    <row r="2497" customFormat="1" ht="16" customHeight="1" x14ac:dyDescent="0.2"/>
    <row r="2498" customFormat="1" ht="16" customHeight="1" x14ac:dyDescent="0.2"/>
    <row r="2499" customFormat="1" ht="16" customHeight="1" x14ac:dyDescent="0.2"/>
    <row r="2500" customFormat="1" ht="16" customHeight="1" x14ac:dyDescent="0.2"/>
    <row r="2501" customFormat="1" ht="16" customHeight="1" x14ac:dyDescent="0.2"/>
    <row r="2502" customFormat="1" ht="16" customHeight="1" x14ac:dyDescent="0.2"/>
    <row r="2503" customFormat="1" ht="16" customHeight="1" x14ac:dyDescent="0.2"/>
    <row r="2504" customFormat="1" ht="16" customHeight="1" x14ac:dyDescent="0.2"/>
    <row r="2505" customFormat="1" ht="16" customHeight="1" x14ac:dyDescent="0.2"/>
    <row r="2506" customFormat="1" ht="16" customHeight="1" x14ac:dyDescent="0.2"/>
    <row r="2507" customFormat="1" ht="16" customHeight="1" x14ac:dyDescent="0.2"/>
    <row r="2508" customFormat="1" ht="16" customHeight="1" x14ac:dyDescent="0.2"/>
    <row r="2509" customFormat="1" ht="16" customHeight="1" x14ac:dyDescent="0.2"/>
    <row r="2510" customFormat="1" ht="16" customHeight="1" x14ac:dyDescent="0.2"/>
    <row r="2511" customFormat="1" ht="16" customHeight="1" x14ac:dyDescent="0.2"/>
    <row r="2512" customFormat="1" ht="16" customHeight="1" x14ac:dyDescent="0.2"/>
    <row r="2513" customFormat="1" ht="16" customHeight="1" x14ac:dyDescent="0.2"/>
    <row r="2514" customFormat="1" ht="16" customHeight="1" x14ac:dyDescent="0.2"/>
    <row r="2515" customFormat="1" ht="16" customHeight="1" x14ac:dyDescent="0.2"/>
    <row r="2516" customFormat="1" ht="16" customHeight="1" x14ac:dyDescent="0.2"/>
    <row r="2517" customFormat="1" ht="16" customHeight="1" x14ac:dyDescent="0.2"/>
    <row r="2518" customFormat="1" ht="16" customHeight="1" x14ac:dyDescent="0.2"/>
    <row r="2519" customFormat="1" ht="16" customHeight="1" x14ac:dyDescent="0.2"/>
    <row r="2520" customFormat="1" ht="16" customHeight="1" x14ac:dyDescent="0.2"/>
    <row r="2521" customFormat="1" ht="16" customHeight="1" x14ac:dyDescent="0.2"/>
    <row r="2522" customFormat="1" ht="16" customHeight="1" x14ac:dyDescent="0.2"/>
    <row r="2523" customFormat="1" ht="16" customHeight="1" x14ac:dyDescent="0.2"/>
    <row r="2524" customFormat="1" ht="16" customHeight="1" x14ac:dyDescent="0.2"/>
    <row r="2525" customFormat="1" ht="16" customHeight="1" x14ac:dyDescent="0.2"/>
    <row r="2526" customFormat="1" ht="16" customHeight="1" x14ac:dyDescent="0.2"/>
    <row r="2527" customFormat="1" ht="16" customHeight="1" x14ac:dyDescent="0.2"/>
    <row r="2528" customFormat="1" ht="16" customHeight="1" x14ac:dyDescent="0.2"/>
    <row r="2529" customFormat="1" ht="16" customHeight="1" x14ac:dyDescent="0.2"/>
    <row r="2530" customFormat="1" ht="16" customHeight="1" x14ac:dyDescent="0.2"/>
    <row r="2531" customFormat="1" ht="16" customHeight="1" x14ac:dyDescent="0.2"/>
    <row r="2532" customFormat="1" ht="16" customHeight="1" x14ac:dyDescent="0.2"/>
    <row r="2533" customFormat="1" ht="16" customHeight="1" x14ac:dyDescent="0.2"/>
    <row r="2534" customFormat="1" ht="16" customHeight="1" x14ac:dyDescent="0.2"/>
    <row r="2535" customFormat="1" ht="16" customHeight="1" x14ac:dyDescent="0.2"/>
    <row r="2536" customFormat="1" ht="16" customHeight="1" x14ac:dyDescent="0.2"/>
    <row r="2537" customFormat="1" ht="16" customHeight="1" x14ac:dyDescent="0.2"/>
    <row r="2538" customFormat="1" ht="16" customHeight="1" x14ac:dyDescent="0.2"/>
    <row r="2539" customFormat="1" ht="16" customHeight="1" x14ac:dyDescent="0.2"/>
    <row r="2540" customFormat="1" ht="16" customHeight="1" x14ac:dyDescent="0.2"/>
    <row r="2541" customFormat="1" ht="16" customHeight="1" x14ac:dyDescent="0.2"/>
    <row r="2542" customFormat="1" ht="16" customHeight="1" x14ac:dyDescent="0.2"/>
    <row r="2543" customFormat="1" ht="16" customHeight="1" x14ac:dyDescent="0.2"/>
    <row r="2544" customFormat="1" ht="16" customHeight="1" x14ac:dyDescent="0.2"/>
    <row r="2545" customFormat="1" ht="16" customHeight="1" x14ac:dyDescent="0.2"/>
    <row r="2546" customFormat="1" ht="16" customHeight="1" x14ac:dyDescent="0.2"/>
    <row r="2547" customFormat="1" ht="16" customHeight="1" x14ac:dyDescent="0.2"/>
    <row r="2548" customFormat="1" ht="16" customHeight="1" x14ac:dyDescent="0.2"/>
    <row r="2549" customFormat="1" ht="16" customHeight="1" x14ac:dyDescent="0.2"/>
    <row r="2550" customFormat="1" ht="16" customHeight="1" x14ac:dyDescent="0.2"/>
    <row r="2551" customFormat="1" ht="16" customHeight="1" x14ac:dyDescent="0.2"/>
    <row r="2552" customFormat="1" ht="16" customHeight="1" x14ac:dyDescent="0.2"/>
    <row r="2553" customFormat="1" ht="16" customHeight="1" x14ac:dyDescent="0.2"/>
    <row r="2554" customFormat="1" ht="16" customHeight="1" x14ac:dyDescent="0.2"/>
    <row r="2555" customFormat="1" ht="16" customHeight="1" x14ac:dyDescent="0.2"/>
    <row r="2556" customFormat="1" ht="16" customHeight="1" x14ac:dyDescent="0.2"/>
    <row r="2557" customFormat="1" ht="16" customHeight="1" x14ac:dyDescent="0.2"/>
    <row r="2558" customFormat="1" ht="16" customHeight="1" x14ac:dyDescent="0.2"/>
    <row r="2559" customFormat="1" ht="16" customHeight="1" x14ac:dyDescent="0.2"/>
    <row r="2560" customFormat="1" ht="16" customHeight="1" x14ac:dyDescent="0.2"/>
    <row r="2561" customFormat="1" ht="16" customHeight="1" x14ac:dyDescent="0.2"/>
    <row r="2562" customFormat="1" ht="16" customHeight="1" x14ac:dyDescent="0.2"/>
    <row r="2563" customFormat="1" ht="16" customHeight="1" x14ac:dyDescent="0.2"/>
    <row r="2564" customFormat="1" ht="16" customHeight="1" x14ac:dyDescent="0.2"/>
    <row r="2565" customFormat="1" ht="16" customHeight="1" x14ac:dyDescent="0.2"/>
    <row r="2566" customFormat="1" ht="16" customHeight="1" x14ac:dyDescent="0.2"/>
    <row r="2567" customFormat="1" ht="16" customHeight="1" x14ac:dyDescent="0.2"/>
    <row r="2568" customFormat="1" ht="16" customHeight="1" x14ac:dyDescent="0.2"/>
    <row r="2569" customFormat="1" ht="16" customHeight="1" x14ac:dyDescent="0.2"/>
    <row r="2570" customFormat="1" ht="16" customHeight="1" x14ac:dyDescent="0.2"/>
    <row r="2571" customFormat="1" ht="16" customHeight="1" x14ac:dyDescent="0.2"/>
    <row r="2572" customFormat="1" ht="16" customHeight="1" x14ac:dyDescent="0.2"/>
    <row r="2573" customFormat="1" ht="16" customHeight="1" x14ac:dyDescent="0.2"/>
    <row r="2574" customFormat="1" ht="16" customHeight="1" x14ac:dyDescent="0.2"/>
    <row r="2575" customFormat="1" ht="16" customHeight="1" x14ac:dyDescent="0.2"/>
    <row r="2576" customFormat="1" ht="16" customHeight="1" x14ac:dyDescent="0.2"/>
    <row r="2577" customFormat="1" ht="16" customHeight="1" x14ac:dyDescent="0.2"/>
    <row r="2578" customFormat="1" ht="16" customHeight="1" x14ac:dyDescent="0.2"/>
    <row r="2579" customFormat="1" ht="16" customHeight="1" x14ac:dyDescent="0.2"/>
    <row r="2580" customFormat="1" ht="16" customHeight="1" x14ac:dyDescent="0.2"/>
    <row r="2581" customFormat="1" ht="16" customHeight="1" x14ac:dyDescent="0.2"/>
    <row r="2582" customFormat="1" ht="16" customHeight="1" x14ac:dyDescent="0.2"/>
    <row r="2583" customFormat="1" ht="16" customHeight="1" x14ac:dyDescent="0.2"/>
    <row r="2584" customFormat="1" ht="16" customHeight="1" x14ac:dyDescent="0.2"/>
    <row r="2585" customFormat="1" ht="16" customHeight="1" x14ac:dyDescent="0.2"/>
    <row r="2586" customFormat="1" ht="16" customHeight="1" x14ac:dyDescent="0.2"/>
    <row r="2587" customFormat="1" ht="16" customHeight="1" x14ac:dyDescent="0.2"/>
    <row r="2588" customFormat="1" ht="16" customHeight="1" x14ac:dyDescent="0.2"/>
    <row r="2589" customFormat="1" ht="16" customHeight="1" x14ac:dyDescent="0.2"/>
    <row r="2590" customFormat="1" ht="16" customHeight="1" x14ac:dyDescent="0.2"/>
    <row r="2591" customFormat="1" ht="16" customHeight="1" x14ac:dyDescent="0.2"/>
    <row r="2592" customFormat="1" ht="16" customHeight="1" x14ac:dyDescent="0.2"/>
    <row r="2593" customFormat="1" ht="16" customHeight="1" x14ac:dyDescent="0.2"/>
    <row r="2594" customFormat="1" ht="16" customHeight="1" x14ac:dyDescent="0.2"/>
    <row r="2595" customFormat="1" ht="16" customHeight="1" x14ac:dyDescent="0.2"/>
    <row r="2596" customFormat="1" ht="16" customHeight="1" x14ac:dyDescent="0.2"/>
    <row r="2597" customFormat="1" ht="16" customHeight="1" x14ac:dyDescent="0.2"/>
    <row r="2598" customFormat="1" ht="16" customHeight="1" x14ac:dyDescent="0.2"/>
    <row r="2599" customFormat="1" ht="16" customHeight="1" x14ac:dyDescent="0.2"/>
    <row r="2600" customFormat="1" ht="16" customHeight="1" x14ac:dyDescent="0.2"/>
    <row r="2601" customFormat="1" ht="16" customHeight="1" x14ac:dyDescent="0.2"/>
    <row r="2602" customFormat="1" ht="16" customHeight="1" x14ac:dyDescent="0.2"/>
    <row r="2603" customFormat="1" ht="16" customHeight="1" x14ac:dyDescent="0.2"/>
    <row r="2604" customFormat="1" ht="16" customHeight="1" x14ac:dyDescent="0.2"/>
    <row r="2605" customFormat="1" ht="16" customHeight="1" x14ac:dyDescent="0.2"/>
    <row r="2606" customFormat="1" ht="16" customHeight="1" x14ac:dyDescent="0.2"/>
    <row r="2607" customFormat="1" ht="16" customHeight="1" x14ac:dyDescent="0.2"/>
    <row r="2608" customFormat="1" ht="16" customHeight="1" x14ac:dyDescent="0.2"/>
    <row r="2609" customFormat="1" ht="16" customHeight="1" x14ac:dyDescent="0.2"/>
    <row r="2610" customFormat="1" ht="16" customHeight="1" x14ac:dyDescent="0.2"/>
    <row r="2611" customFormat="1" ht="16" customHeight="1" x14ac:dyDescent="0.2"/>
    <row r="2612" customFormat="1" ht="16" customHeight="1" x14ac:dyDescent="0.2"/>
    <row r="2613" customFormat="1" ht="16" customHeight="1" x14ac:dyDescent="0.2"/>
    <row r="2614" customFormat="1" ht="16" customHeight="1" x14ac:dyDescent="0.2"/>
    <row r="2615" customFormat="1" ht="16" customHeight="1" x14ac:dyDescent="0.2"/>
    <row r="2616" customFormat="1" ht="16" customHeight="1" x14ac:dyDescent="0.2"/>
    <row r="2617" customFormat="1" ht="16" customHeight="1" x14ac:dyDescent="0.2"/>
    <row r="2618" customFormat="1" ht="16" customHeight="1" x14ac:dyDescent="0.2"/>
    <row r="2619" customFormat="1" ht="16" customHeight="1" x14ac:dyDescent="0.2"/>
    <row r="2620" customFormat="1" ht="16" customHeight="1" x14ac:dyDescent="0.2"/>
    <row r="2621" customFormat="1" ht="16" customHeight="1" x14ac:dyDescent="0.2"/>
    <row r="2622" customFormat="1" ht="16" customHeight="1" x14ac:dyDescent="0.2"/>
    <row r="2623" customFormat="1" ht="16" customHeight="1" x14ac:dyDescent="0.2"/>
    <row r="2624" customFormat="1" ht="16" customHeight="1" x14ac:dyDescent="0.2"/>
    <row r="2625" customFormat="1" ht="16" customHeight="1" x14ac:dyDescent="0.2"/>
    <row r="2626" customFormat="1" ht="16" customHeight="1" x14ac:dyDescent="0.2"/>
    <row r="2627" customFormat="1" ht="16" customHeight="1" x14ac:dyDescent="0.2"/>
    <row r="2628" customFormat="1" ht="16" customHeight="1" x14ac:dyDescent="0.2"/>
    <row r="2629" customFormat="1" ht="16" customHeight="1" x14ac:dyDescent="0.2"/>
    <row r="2630" customFormat="1" ht="16" customHeight="1" x14ac:dyDescent="0.2"/>
    <row r="2631" customFormat="1" ht="16" customHeight="1" x14ac:dyDescent="0.2"/>
    <row r="2632" customFormat="1" ht="16" customHeight="1" x14ac:dyDescent="0.2"/>
    <row r="2633" customFormat="1" ht="16" customHeight="1" x14ac:dyDescent="0.2"/>
    <row r="2634" customFormat="1" ht="16" customHeight="1" x14ac:dyDescent="0.2"/>
    <row r="2635" customFormat="1" ht="16" customHeight="1" x14ac:dyDescent="0.2"/>
    <row r="2636" customFormat="1" ht="16" customHeight="1" x14ac:dyDescent="0.2"/>
    <row r="2637" customFormat="1" ht="16" customHeight="1" x14ac:dyDescent="0.2"/>
    <row r="2638" customFormat="1" ht="16" customHeight="1" x14ac:dyDescent="0.2"/>
    <row r="2639" customFormat="1" ht="16" customHeight="1" x14ac:dyDescent="0.2"/>
    <row r="2640" customFormat="1" ht="16" customHeight="1" x14ac:dyDescent="0.2"/>
    <row r="2641" customFormat="1" ht="16" customHeight="1" x14ac:dyDescent="0.2"/>
    <row r="2642" customFormat="1" ht="16" customHeight="1" x14ac:dyDescent="0.2"/>
    <row r="2643" customFormat="1" ht="16" customHeight="1" x14ac:dyDescent="0.2"/>
    <row r="2644" customFormat="1" ht="16" customHeight="1" x14ac:dyDescent="0.2"/>
    <row r="2645" customFormat="1" ht="16" customHeight="1" x14ac:dyDescent="0.2"/>
    <row r="2646" customFormat="1" ht="16" customHeight="1" x14ac:dyDescent="0.2"/>
    <row r="2647" customFormat="1" ht="16" customHeight="1" x14ac:dyDescent="0.2"/>
    <row r="2648" customFormat="1" ht="16" customHeight="1" x14ac:dyDescent="0.2"/>
    <row r="2649" customFormat="1" ht="16" customHeight="1" x14ac:dyDescent="0.2"/>
    <row r="2650" customFormat="1" ht="16" customHeight="1" x14ac:dyDescent="0.2"/>
    <row r="2651" customFormat="1" ht="16" customHeight="1" x14ac:dyDescent="0.2"/>
    <row r="2652" customFormat="1" ht="16" customHeight="1" x14ac:dyDescent="0.2"/>
    <row r="2653" customFormat="1" ht="16" customHeight="1" x14ac:dyDescent="0.2"/>
    <row r="2654" customFormat="1" ht="16" customHeight="1" x14ac:dyDescent="0.2"/>
    <row r="2655" customFormat="1" ht="16" customHeight="1" x14ac:dyDescent="0.2"/>
    <row r="2656" customFormat="1" ht="16" customHeight="1" x14ac:dyDescent="0.2"/>
    <row r="2657" customFormat="1" ht="16" customHeight="1" x14ac:dyDescent="0.2"/>
    <row r="2658" customFormat="1" ht="16" customHeight="1" x14ac:dyDescent="0.2"/>
    <row r="2659" customFormat="1" ht="16" customHeight="1" x14ac:dyDescent="0.2"/>
    <row r="2660" customFormat="1" ht="16" customHeight="1" x14ac:dyDescent="0.2"/>
    <row r="2661" customFormat="1" ht="16" customHeight="1" x14ac:dyDescent="0.2"/>
    <row r="2662" customFormat="1" ht="16" customHeight="1" x14ac:dyDescent="0.2"/>
    <row r="2663" customFormat="1" ht="16" customHeight="1" x14ac:dyDescent="0.2"/>
    <row r="2664" customFormat="1" ht="16" customHeight="1" x14ac:dyDescent="0.2"/>
    <row r="2665" customFormat="1" ht="16" customHeight="1" x14ac:dyDescent="0.2"/>
    <row r="2666" customFormat="1" ht="16" customHeight="1" x14ac:dyDescent="0.2"/>
    <row r="2667" customFormat="1" ht="16" customHeight="1" x14ac:dyDescent="0.2"/>
    <row r="2668" customFormat="1" ht="16" customHeight="1" x14ac:dyDescent="0.2"/>
    <row r="2669" customFormat="1" ht="16" customHeight="1" x14ac:dyDescent="0.2"/>
    <row r="2670" customFormat="1" ht="16" customHeight="1" x14ac:dyDescent="0.2"/>
    <row r="2671" customFormat="1" ht="16" customHeight="1" x14ac:dyDescent="0.2"/>
    <row r="2672" customFormat="1" ht="16" customHeight="1" x14ac:dyDescent="0.2"/>
    <row r="2673" customFormat="1" ht="16" customHeight="1" x14ac:dyDescent="0.2"/>
    <row r="2674" customFormat="1" ht="16" customHeight="1" x14ac:dyDescent="0.2"/>
    <row r="2675" customFormat="1" ht="16" customHeight="1" x14ac:dyDescent="0.2"/>
    <row r="2676" customFormat="1" ht="16" customHeight="1" x14ac:dyDescent="0.2"/>
    <row r="2677" customFormat="1" ht="16" customHeight="1" x14ac:dyDescent="0.2"/>
    <row r="2678" customFormat="1" ht="16" customHeight="1" x14ac:dyDescent="0.2"/>
    <row r="2679" customFormat="1" ht="16" customHeight="1" x14ac:dyDescent="0.2"/>
    <row r="2680" customFormat="1" ht="16" customHeight="1" x14ac:dyDescent="0.2"/>
    <row r="2681" customFormat="1" ht="16" customHeight="1" x14ac:dyDescent="0.2"/>
    <row r="2682" customFormat="1" ht="16" customHeight="1" x14ac:dyDescent="0.2"/>
    <row r="2683" customFormat="1" ht="16" customHeight="1" x14ac:dyDescent="0.2"/>
    <row r="2684" customFormat="1" ht="16" customHeight="1" x14ac:dyDescent="0.2"/>
    <row r="2685" customFormat="1" ht="16" customHeight="1" x14ac:dyDescent="0.2"/>
    <row r="2686" customFormat="1" ht="16" customHeight="1" x14ac:dyDescent="0.2"/>
    <row r="2687" customFormat="1" ht="16" customHeight="1" x14ac:dyDescent="0.2"/>
    <row r="2688" customFormat="1" ht="16" customHeight="1" x14ac:dyDescent="0.2"/>
    <row r="2689" customFormat="1" ht="16" customHeight="1" x14ac:dyDescent="0.2"/>
    <row r="2690" customFormat="1" ht="16" customHeight="1" x14ac:dyDescent="0.2"/>
    <row r="2691" customFormat="1" ht="16" customHeight="1" x14ac:dyDescent="0.2"/>
    <row r="2692" customFormat="1" ht="16" customHeight="1" x14ac:dyDescent="0.2"/>
    <row r="2693" customFormat="1" ht="16" customHeight="1" x14ac:dyDescent="0.2"/>
    <row r="2694" customFormat="1" ht="16" customHeight="1" x14ac:dyDescent="0.2"/>
    <row r="2695" customFormat="1" ht="16" customHeight="1" x14ac:dyDescent="0.2"/>
    <row r="2696" customFormat="1" ht="16" customHeight="1" x14ac:dyDescent="0.2"/>
    <row r="2697" customFormat="1" ht="16" customHeight="1" x14ac:dyDescent="0.2"/>
    <row r="2698" customFormat="1" ht="16" customHeight="1" x14ac:dyDescent="0.2"/>
    <row r="2699" customFormat="1" ht="16" customHeight="1" x14ac:dyDescent="0.2"/>
    <row r="2700" customFormat="1" ht="16" customHeight="1" x14ac:dyDescent="0.2"/>
    <row r="2701" customFormat="1" ht="16" customHeight="1" x14ac:dyDescent="0.2"/>
    <row r="2702" customFormat="1" ht="16" customHeight="1" x14ac:dyDescent="0.2"/>
    <row r="2703" customFormat="1" ht="16" customHeight="1" x14ac:dyDescent="0.2"/>
    <row r="2704" customFormat="1" ht="16" customHeight="1" x14ac:dyDescent="0.2"/>
    <row r="2705" customFormat="1" ht="16" customHeight="1" x14ac:dyDescent="0.2"/>
    <row r="2706" customFormat="1" ht="16" customHeight="1" x14ac:dyDescent="0.2"/>
    <row r="2707" customFormat="1" ht="16" customHeight="1" x14ac:dyDescent="0.2"/>
    <row r="2708" customFormat="1" ht="16" customHeight="1" x14ac:dyDescent="0.2"/>
    <row r="2709" customFormat="1" ht="16" customHeight="1" x14ac:dyDescent="0.2"/>
    <row r="2710" customFormat="1" ht="16" customHeight="1" x14ac:dyDescent="0.2"/>
    <row r="2711" customFormat="1" ht="16" customHeight="1" x14ac:dyDescent="0.2"/>
    <row r="2712" customFormat="1" ht="16" customHeight="1" x14ac:dyDescent="0.2"/>
    <row r="2713" customFormat="1" ht="16" customHeight="1" x14ac:dyDescent="0.2"/>
    <row r="2714" customFormat="1" ht="16" customHeight="1" x14ac:dyDescent="0.2"/>
    <row r="2715" customFormat="1" ht="16" customHeight="1" x14ac:dyDescent="0.2"/>
    <row r="2716" customFormat="1" ht="16" customHeight="1" x14ac:dyDescent="0.2"/>
    <row r="2717" customFormat="1" ht="16" customHeight="1" x14ac:dyDescent="0.2"/>
    <row r="2718" customFormat="1" ht="16" customHeight="1" x14ac:dyDescent="0.2"/>
    <row r="2719" customFormat="1" ht="16" customHeight="1" x14ac:dyDescent="0.2"/>
    <row r="2720" customFormat="1" ht="16" customHeight="1" x14ac:dyDescent="0.2"/>
    <row r="2721" customFormat="1" ht="16" customHeight="1" x14ac:dyDescent="0.2"/>
    <row r="2722" customFormat="1" ht="16" customHeight="1" x14ac:dyDescent="0.2"/>
    <row r="2723" customFormat="1" ht="16" customHeight="1" x14ac:dyDescent="0.2"/>
    <row r="2724" customFormat="1" ht="16" customHeight="1" x14ac:dyDescent="0.2"/>
    <row r="2725" customFormat="1" ht="16" customHeight="1" x14ac:dyDescent="0.2"/>
    <row r="2726" customFormat="1" ht="16" customHeight="1" x14ac:dyDescent="0.2"/>
    <row r="2727" customFormat="1" ht="16" customHeight="1" x14ac:dyDescent="0.2"/>
    <row r="2728" customFormat="1" ht="16" customHeight="1" x14ac:dyDescent="0.2"/>
    <row r="2729" customFormat="1" ht="16" customHeight="1" x14ac:dyDescent="0.2"/>
    <row r="2730" customFormat="1" ht="16" customHeight="1" x14ac:dyDescent="0.2"/>
    <row r="2731" customFormat="1" ht="16" customHeight="1" x14ac:dyDescent="0.2"/>
    <row r="2732" customFormat="1" ht="16" customHeight="1" x14ac:dyDescent="0.2"/>
    <row r="2733" customFormat="1" ht="16" customHeight="1" x14ac:dyDescent="0.2"/>
    <row r="2734" customFormat="1" ht="16" customHeight="1" x14ac:dyDescent="0.2"/>
    <row r="2735" customFormat="1" ht="16" customHeight="1" x14ac:dyDescent="0.2"/>
    <row r="2736" customFormat="1" ht="16" customHeight="1" x14ac:dyDescent="0.2"/>
    <row r="2737" customFormat="1" ht="16" customHeight="1" x14ac:dyDescent="0.2"/>
    <row r="2738" customFormat="1" ht="16" customHeight="1" x14ac:dyDescent="0.2"/>
    <row r="2739" customFormat="1" ht="16" customHeight="1" x14ac:dyDescent="0.2"/>
    <row r="2740" customFormat="1" ht="16" customHeight="1" x14ac:dyDescent="0.2"/>
    <row r="2741" customFormat="1" ht="16" customHeight="1" x14ac:dyDescent="0.2"/>
    <row r="2742" customFormat="1" ht="16" customHeight="1" x14ac:dyDescent="0.2"/>
    <row r="2743" customFormat="1" ht="16" customHeight="1" x14ac:dyDescent="0.2"/>
    <row r="2744" customFormat="1" ht="16" customHeight="1" x14ac:dyDescent="0.2"/>
    <row r="2745" customFormat="1" ht="16" customHeight="1" x14ac:dyDescent="0.2"/>
    <row r="2746" customFormat="1" ht="16" customHeight="1" x14ac:dyDescent="0.2"/>
    <row r="2747" customFormat="1" ht="16" customHeight="1" x14ac:dyDescent="0.2"/>
    <row r="2748" customFormat="1" ht="16" customHeight="1" x14ac:dyDescent="0.2"/>
    <row r="2749" customFormat="1" ht="16" customHeight="1" x14ac:dyDescent="0.2"/>
    <row r="2750" customFormat="1" ht="16" customHeight="1" x14ac:dyDescent="0.2"/>
    <row r="2751" customFormat="1" ht="16" customHeight="1" x14ac:dyDescent="0.2"/>
    <row r="2752" customFormat="1" ht="16" customHeight="1" x14ac:dyDescent="0.2"/>
    <row r="2753" customFormat="1" ht="16" customHeight="1" x14ac:dyDescent="0.2"/>
    <row r="2754" customFormat="1" ht="16" customHeight="1" x14ac:dyDescent="0.2"/>
    <row r="2755" customFormat="1" ht="16" customHeight="1" x14ac:dyDescent="0.2"/>
    <row r="2756" customFormat="1" ht="16" customHeight="1" x14ac:dyDescent="0.2"/>
    <row r="2757" customFormat="1" ht="16" customHeight="1" x14ac:dyDescent="0.2"/>
    <row r="2758" customFormat="1" ht="16" customHeight="1" x14ac:dyDescent="0.2"/>
    <row r="2759" customFormat="1" ht="16" customHeight="1" x14ac:dyDescent="0.2"/>
    <row r="2760" customFormat="1" ht="16" customHeight="1" x14ac:dyDescent="0.2"/>
    <row r="2761" customFormat="1" ht="16" customHeight="1" x14ac:dyDescent="0.2"/>
    <row r="2762" customFormat="1" ht="16" customHeight="1" x14ac:dyDescent="0.2"/>
    <row r="2763" customFormat="1" ht="16" customHeight="1" x14ac:dyDescent="0.2"/>
    <row r="2764" customFormat="1" ht="16" customHeight="1" x14ac:dyDescent="0.2"/>
    <row r="2765" customFormat="1" ht="16" customHeight="1" x14ac:dyDescent="0.2"/>
    <row r="2766" customFormat="1" ht="16" customHeight="1" x14ac:dyDescent="0.2"/>
    <row r="2767" customFormat="1" ht="16" customHeight="1" x14ac:dyDescent="0.2"/>
    <row r="2768" customFormat="1" ht="16" customHeight="1" x14ac:dyDescent="0.2"/>
    <row r="2769" customFormat="1" ht="16" customHeight="1" x14ac:dyDescent="0.2"/>
    <row r="2770" customFormat="1" ht="16" customHeight="1" x14ac:dyDescent="0.2"/>
    <row r="2771" customFormat="1" ht="16" customHeight="1" x14ac:dyDescent="0.2"/>
    <row r="2772" customFormat="1" ht="16" customHeight="1" x14ac:dyDescent="0.2"/>
    <row r="2773" customFormat="1" ht="16" customHeight="1" x14ac:dyDescent="0.2"/>
    <row r="2774" customFormat="1" ht="16" customHeight="1" x14ac:dyDescent="0.2"/>
    <row r="2775" customFormat="1" ht="16" customHeight="1" x14ac:dyDescent="0.2"/>
    <row r="2776" customFormat="1" ht="16" customHeight="1" x14ac:dyDescent="0.2"/>
    <row r="2777" customFormat="1" ht="16" customHeight="1" x14ac:dyDescent="0.2"/>
    <row r="2778" customFormat="1" ht="16" customHeight="1" x14ac:dyDescent="0.2"/>
    <row r="2779" customFormat="1" ht="16" customHeight="1" x14ac:dyDescent="0.2"/>
    <row r="2780" customFormat="1" ht="16" customHeight="1" x14ac:dyDescent="0.2"/>
    <row r="2781" customFormat="1" ht="16" customHeight="1" x14ac:dyDescent="0.2"/>
    <row r="2782" customFormat="1" ht="16" customHeight="1" x14ac:dyDescent="0.2"/>
    <row r="2783" customFormat="1" ht="16" customHeight="1" x14ac:dyDescent="0.2"/>
    <row r="2784" customFormat="1" ht="16" customHeight="1" x14ac:dyDescent="0.2"/>
    <row r="2785" customFormat="1" ht="16" customHeight="1" x14ac:dyDescent="0.2"/>
    <row r="2786" customFormat="1" ht="16" customHeight="1" x14ac:dyDescent="0.2"/>
    <row r="2787" customFormat="1" ht="16" customHeight="1" x14ac:dyDescent="0.2"/>
    <row r="2788" customFormat="1" ht="16" customHeight="1" x14ac:dyDescent="0.2"/>
    <row r="2789" customFormat="1" ht="16" customHeight="1" x14ac:dyDescent="0.2"/>
    <row r="2790" customFormat="1" ht="16" customHeight="1" x14ac:dyDescent="0.2"/>
    <row r="2791" customFormat="1" ht="16" customHeight="1" x14ac:dyDescent="0.2"/>
    <row r="2792" customFormat="1" ht="16" customHeight="1" x14ac:dyDescent="0.2"/>
    <row r="2793" customFormat="1" ht="16" customHeight="1" x14ac:dyDescent="0.2"/>
    <row r="2794" customFormat="1" ht="16" customHeight="1" x14ac:dyDescent="0.2"/>
    <row r="2795" customFormat="1" ht="16" customHeight="1" x14ac:dyDescent="0.2"/>
    <row r="2796" customFormat="1" ht="16" customHeight="1" x14ac:dyDescent="0.2"/>
    <row r="2797" customFormat="1" ht="16" customHeight="1" x14ac:dyDescent="0.2"/>
    <row r="2798" customFormat="1" ht="16" customHeight="1" x14ac:dyDescent="0.2"/>
    <row r="2799" customFormat="1" ht="16" customHeight="1" x14ac:dyDescent="0.2"/>
    <row r="2800" customFormat="1" ht="16" customHeight="1" x14ac:dyDescent="0.2"/>
    <row r="2801" customFormat="1" ht="16" customHeight="1" x14ac:dyDescent="0.2"/>
    <row r="2802" customFormat="1" ht="16" customHeight="1" x14ac:dyDescent="0.2"/>
    <row r="2803" customFormat="1" ht="16" customHeight="1" x14ac:dyDescent="0.2"/>
    <row r="2804" customFormat="1" ht="16" customHeight="1" x14ac:dyDescent="0.2"/>
    <row r="2805" customFormat="1" ht="16" customHeight="1" x14ac:dyDescent="0.2"/>
    <row r="2806" customFormat="1" ht="16" customHeight="1" x14ac:dyDescent="0.2"/>
    <row r="2807" customFormat="1" ht="16" customHeight="1" x14ac:dyDescent="0.2"/>
    <row r="2808" customFormat="1" ht="16" customHeight="1" x14ac:dyDescent="0.2"/>
    <row r="2809" customFormat="1" ht="16" customHeight="1" x14ac:dyDescent="0.2"/>
    <row r="2810" customFormat="1" ht="16" customHeight="1" x14ac:dyDescent="0.2"/>
    <row r="2811" customFormat="1" ht="16" customHeight="1" x14ac:dyDescent="0.2"/>
    <row r="2812" customFormat="1" ht="16" customHeight="1" x14ac:dyDescent="0.2"/>
    <row r="2813" customFormat="1" ht="16" customHeight="1" x14ac:dyDescent="0.2"/>
    <row r="2814" customFormat="1" ht="16" customHeight="1" x14ac:dyDescent="0.2"/>
    <row r="2815" customFormat="1" ht="16" customHeight="1" x14ac:dyDescent="0.2"/>
    <row r="2816" customFormat="1" ht="16" customHeight="1" x14ac:dyDescent="0.2"/>
    <row r="2817" customFormat="1" ht="16" customHeight="1" x14ac:dyDescent="0.2"/>
    <row r="2818" customFormat="1" ht="16" customHeight="1" x14ac:dyDescent="0.2"/>
    <row r="2819" customFormat="1" ht="16" customHeight="1" x14ac:dyDescent="0.2"/>
    <row r="2820" customFormat="1" ht="16" customHeight="1" x14ac:dyDescent="0.2"/>
    <row r="2821" customFormat="1" ht="16" customHeight="1" x14ac:dyDescent="0.2"/>
    <row r="2822" customFormat="1" ht="16" customHeight="1" x14ac:dyDescent="0.2"/>
    <row r="2823" customFormat="1" ht="16" customHeight="1" x14ac:dyDescent="0.2"/>
    <row r="2824" customFormat="1" ht="16" customHeight="1" x14ac:dyDescent="0.2"/>
    <row r="2825" customFormat="1" ht="16" customHeight="1" x14ac:dyDescent="0.2"/>
    <row r="2826" customFormat="1" ht="16" customHeight="1" x14ac:dyDescent="0.2"/>
    <row r="2827" customFormat="1" ht="16" customHeight="1" x14ac:dyDescent="0.2"/>
    <row r="2828" customFormat="1" ht="16" customHeight="1" x14ac:dyDescent="0.2"/>
    <row r="2829" customFormat="1" ht="16" customHeight="1" x14ac:dyDescent="0.2"/>
    <row r="2830" customFormat="1" ht="16" customHeight="1" x14ac:dyDescent="0.2"/>
    <row r="2831" customFormat="1" ht="16" customHeight="1" x14ac:dyDescent="0.2"/>
    <row r="2832" customFormat="1" ht="16" customHeight="1" x14ac:dyDescent="0.2"/>
    <row r="2833" customFormat="1" ht="16" customHeight="1" x14ac:dyDescent="0.2"/>
    <row r="2834" customFormat="1" ht="16" customHeight="1" x14ac:dyDescent="0.2"/>
    <row r="2835" customFormat="1" ht="16" customHeight="1" x14ac:dyDescent="0.2"/>
    <row r="2836" customFormat="1" ht="16" customHeight="1" x14ac:dyDescent="0.2"/>
    <row r="2837" customFormat="1" ht="16" customHeight="1" x14ac:dyDescent="0.2"/>
    <row r="2838" customFormat="1" ht="16" customHeight="1" x14ac:dyDescent="0.2"/>
    <row r="2839" customFormat="1" ht="16" customHeight="1" x14ac:dyDescent="0.2"/>
    <row r="2840" customFormat="1" ht="16" customHeight="1" x14ac:dyDescent="0.2"/>
    <row r="2841" customFormat="1" ht="16" customHeight="1" x14ac:dyDescent="0.2"/>
    <row r="2842" customFormat="1" ht="16" customHeight="1" x14ac:dyDescent="0.2"/>
    <row r="2843" customFormat="1" ht="16" customHeight="1" x14ac:dyDescent="0.2"/>
    <row r="2844" customFormat="1" ht="16" customHeight="1" x14ac:dyDescent="0.2"/>
    <row r="2845" customFormat="1" ht="16" customHeight="1" x14ac:dyDescent="0.2"/>
    <row r="2846" customFormat="1" ht="16" customHeight="1" x14ac:dyDescent="0.2"/>
    <row r="2847" customFormat="1" ht="16" customHeight="1" x14ac:dyDescent="0.2"/>
    <row r="2848" customFormat="1" ht="16" customHeight="1" x14ac:dyDescent="0.2"/>
    <row r="2849" customFormat="1" ht="16" customHeight="1" x14ac:dyDescent="0.2"/>
    <row r="2850" customFormat="1" ht="16" customHeight="1" x14ac:dyDescent="0.2"/>
    <row r="2851" customFormat="1" ht="16" customHeight="1" x14ac:dyDescent="0.2"/>
    <row r="2852" customFormat="1" ht="16" customHeight="1" x14ac:dyDescent="0.2"/>
    <row r="2853" customFormat="1" ht="16" customHeight="1" x14ac:dyDescent="0.2"/>
    <row r="2854" customFormat="1" ht="16" customHeight="1" x14ac:dyDescent="0.2"/>
    <row r="2855" customFormat="1" ht="16" customHeight="1" x14ac:dyDescent="0.2"/>
    <row r="2856" customFormat="1" ht="16" customHeight="1" x14ac:dyDescent="0.2"/>
    <row r="2857" customFormat="1" ht="16" customHeight="1" x14ac:dyDescent="0.2"/>
    <row r="2858" customFormat="1" ht="16" customHeight="1" x14ac:dyDescent="0.2"/>
    <row r="2859" customFormat="1" ht="16" customHeight="1" x14ac:dyDescent="0.2"/>
    <row r="2860" customFormat="1" ht="16" customHeight="1" x14ac:dyDescent="0.2"/>
    <row r="2861" customFormat="1" ht="16" customHeight="1" x14ac:dyDescent="0.2"/>
    <row r="2862" customFormat="1" ht="16" customHeight="1" x14ac:dyDescent="0.2"/>
    <row r="2863" customFormat="1" ht="16" customHeight="1" x14ac:dyDescent="0.2"/>
    <row r="2864" customFormat="1" ht="16" customHeight="1" x14ac:dyDescent="0.2"/>
    <row r="2865" customFormat="1" ht="16" customHeight="1" x14ac:dyDescent="0.2"/>
    <row r="2866" customFormat="1" ht="16" customHeight="1" x14ac:dyDescent="0.2"/>
    <row r="2867" customFormat="1" ht="16" customHeight="1" x14ac:dyDescent="0.2"/>
    <row r="2868" customFormat="1" ht="16" customHeight="1" x14ac:dyDescent="0.2"/>
    <row r="2869" customFormat="1" ht="16" customHeight="1" x14ac:dyDescent="0.2"/>
    <row r="2870" customFormat="1" ht="16" customHeight="1" x14ac:dyDescent="0.2"/>
    <row r="2871" customFormat="1" ht="16" customHeight="1" x14ac:dyDescent="0.2"/>
    <row r="2872" customFormat="1" ht="16" customHeight="1" x14ac:dyDescent="0.2"/>
    <row r="2873" customFormat="1" ht="16" customHeight="1" x14ac:dyDescent="0.2"/>
    <row r="2874" customFormat="1" ht="16" customHeight="1" x14ac:dyDescent="0.2"/>
    <row r="2875" customFormat="1" ht="16" customHeight="1" x14ac:dyDescent="0.2"/>
    <row r="2876" customFormat="1" ht="16" customHeight="1" x14ac:dyDescent="0.2"/>
    <row r="2877" customFormat="1" ht="16" customHeight="1" x14ac:dyDescent="0.2"/>
    <row r="2878" customFormat="1" ht="16" customHeight="1" x14ac:dyDescent="0.2"/>
    <row r="2879" customFormat="1" ht="16" customHeight="1" x14ac:dyDescent="0.2"/>
    <row r="2880" customFormat="1" ht="16" customHeight="1" x14ac:dyDescent="0.2"/>
    <row r="2881" customFormat="1" ht="16" customHeight="1" x14ac:dyDescent="0.2"/>
    <row r="2882" customFormat="1" ht="16" customHeight="1" x14ac:dyDescent="0.2"/>
    <row r="2883" customFormat="1" ht="16" customHeight="1" x14ac:dyDescent="0.2"/>
    <row r="2884" customFormat="1" ht="16" customHeight="1" x14ac:dyDescent="0.2"/>
    <row r="2885" customFormat="1" ht="16" customHeight="1" x14ac:dyDescent="0.2"/>
    <row r="2886" customFormat="1" ht="16" customHeight="1" x14ac:dyDescent="0.2"/>
    <row r="2887" customFormat="1" ht="16" customHeight="1" x14ac:dyDescent="0.2"/>
    <row r="2888" customFormat="1" ht="16" customHeight="1" x14ac:dyDescent="0.2"/>
    <row r="2889" customFormat="1" ht="16" customHeight="1" x14ac:dyDescent="0.2"/>
    <row r="2890" customFormat="1" ht="16" customHeight="1" x14ac:dyDescent="0.2"/>
    <row r="2891" customFormat="1" ht="16" customHeight="1" x14ac:dyDescent="0.2"/>
    <row r="2892" customFormat="1" ht="16" customHeight="1" x14ac:dyDescent="0.2"/>
    <row r="2893" customFormat="1" ht="16" customHeight="1" x14ac:dyDescent="0.2"/>
    <row r="2894" customFormat="1" ht="16" customHeight="1" x14ac:dyDescent="0.2"/>
    <row r="2895" customFormat="1" ht="16" customHeight="1" x14ac:dyDescent="0.2"/>
    <row r="2896" customFormat="1" ht="16" customHeight="1" x14ac:dyDescent="0.2"/>
    <row r="2897" customFormat="1" ht="16" customHeight="1" x14ac:dyDescent="0.2"/>
    <row r="2898" customFormat="1" ht="16" customHeight="1" x14ac:dyDescent="0.2"/>
    <row r="2899" customFormat="1" ht="16" customHeight="1" x14ac:dyDescent="0.2"/>
    <row r="2900" customFormat="1" ht="16" customHeight="1" x14ac:dyDescent="0.2"/>
    <row r="2901" customFormat="1" ht="16" customHeight="1" x14ac:dyDescent="0.2"/>
    <row r="2902" customFormat="1" ht="16" customHeight="1" x14ac:dyDescent="0.2"/>
    <row r="2903" customFormat="1" ht="16" customHeight="1" x14ac:dyDescent="0.2"/>
    <row r="2904" customFormat="1" ht="16" customHeight="1" x14ac:dyDescent="0.2"/>
    <row r="2905" customFormat="1" ht="16" customHeight="1" x14ac:dyDescent="0.2"/>
    <row r="2906" customFormat="1" ht="16" customHeight="1" x14ac:dyDescent="0.2"/>
    <row r="2907" customFormat="1" ht="16" customHeight="1" x14ac:dyDescent="0.2"/>
    <row r="2908" customFormat="1" ht="16" customHeight="1" x14ac:dyDescent="0.2"/>
    <row r="2909" customFormat="1" ht="16" customHeight="1" x14ac:dyDescent="0.2"/>
    <row r="2910" customFormat="1" ht="16" customHeight="1" x14ac:dyDescent="0.2"/>
    <row r="2911" customFormat="1" ht="16" customHeight="1" x14ac:dyDescent="0.2"/>
    <row r="2912" customFormat="1" ht="16" customHeight="1" x14ac:dyDescent="0.2"/>
    <row r="2913" customFormat="1" ht="16" customHeight="1" x14ac:dyDescent="0.2"/>
    <row r="2914" customFormat="1" ht="16" customHeight="1" x14ac:dyDescent="0.2"/>
    <row r="2915" customFormat="1" ht="16" customHeight="1" x14ac:dyDescent="0.2"/>
    <row r="2916" customFormat="1" ht="16" customHeight="1" x14ac:dyDescent="0.2"/>
    <row r="2917" customFormat="1" ht="16" customHeight="1" x14ac:dyDescent="0.2"/>
    <row r="2918" customFormat="1" ht="16" customHeight="1" x14ac:dyDescent="0.2"/>
    <row r="2919" customFormat="1" ht="16" customHeight="1" x14ac:dyDescent="0.2"/>
    <row r="2920" customFormat="1" ht="16" customHeight="1" x14ac:dyDescent="0.2"/>
    <row r="2921" customFormat="1" ht="16" customHeight="1" x14ac:dyDescent="0.2"/>
    <row r="2922" customFormat="1" ht="16" customHeight="1" x14ac:dyDescent="0.2"/>
    <row r="2923" customFormat="1" ht="16" customHeight="1" x14ac:dyDescent="0.2"/>
    <row r="2924" customFormat="1" ht="16" customHeight="1" x14ac:dyDescent="0.2"/>
    <row r="2925" customFormat="1" ht="16" customHeight="1" x14ac:dyDescent="0.2"/>
    <row r="2926" customFormat="1" ht="16" customHeight="1" x14ac:dyDescent="0.2"/>
    <row r="2927" customFormat="1" ht="16" customHeight="1" x14ac:dyDescent="0.2"/>
    <row r="2928" customFormat="1" ht="16" customHeight="1" x14ac:dyDescent="0.2"/>
    <row r="2929" customFormat="1" ht="16" customHeight="1" x14ac:dyDescent="0.2"/>
    <row r="2930" customFormat="1" ht="16" customHeight="1" x14ac:dyDescent="0.2"/>
    <row r="2931" customFormat="1" ht="16" customHeight="1" x14ac:dyDescent="0.2"/>
    <row r="2932" customFormat="1" ht="16" customHeight="1" x14ac:dyDescent="0.2"/>
    <row r="2933" customFormat="1" ht="16" customHeight="1" x14ac:dyDescent="0.2"/>
    <row r="2934" customFormat="1" ht="16" customHeight="1" x14ac:dyDescent="0.2"/>
    <row r="2935" customFormat="1" ht="16" customHeight="1" x14ac:dyDescent="0.2"/>
    <row r="2936" customFormat="1" ht="16" customHeight="1" x14ac:dyDescent="0.2"/>
    <row r="2937" customFormat="1" ht="16" customHeight="1" x14ac:dyDescent="0.2"/>
    <row r="2938" customFormat="1" ht="16" customHeight="1" x14ac:dyDescent="0.2"/>
    <row r="2939" customFormat="1" ht="16" customHeight="1" x14ac:dyDescent="0.2"/>
    <row r="2940" customFormat="1" ht="16" customHeight="1" x14ac:dyDescent="0.2"/>
    <row r="2941" customFormat="1" ht="16" customHeight="1" x14ac:dyDescent="0.2"/>
    <row r="2942" customFormat="1" ht="16" customHeight="1" x14ac:dyDescent="0.2"/>
    <row r="2943" customFormat="1" ht="16" customHeight="1" x14ac:dyDescent="0.2"/>
    <row r="2944" customFormat="1" ht="16" customHeight="1" x14ac:dyDescent="0.2"/>
    <row r="2945" customFormat="1" ht="16" customHeight="1" x14ac:dyDescent="0.2"/>
    <row r="2946" customFormat="1" ht="16" customHeight="1" x14ac:dyDescent="0.2"/>
    <row r="2947" customFormat="1" ht="16" customHeight="1" x14ac:dyDescent="0.2"/>
    <row r="2948" customFormat="1" ht="16" customHeight="1" x14ac:dyDescent="0.2"/>
    <row r="2949" customFormat="1" ht="16" customHeight="1" x14ac:dyDescent="0.2"/>
    <row r="2950" customFormat="1" ht="16" customHeight="1" x14ac:dyDescent="0.2"/>
    <row r="2951" customFormat="1" ht="16" customHeight="1" x14ac:dyDescent="0.2"/>
    <row r="2952" customFormat="1" ht="16" customHeight="1" x14ac:dyDescent="0.2"/>
    <row r="2953" customFormat="1" ht="16" customHeight="1" x14ac:dyDescent="0.2"/>
    <row r="2954" customFormat="1" ht="16" customHeight="1" x14ac:dyDescent="0.2"/>
    <row r="2955" customFormat="1" ht="16" customHeight="1" x14ac:dyDescent="0.2"/>
    <row r="2956" customFormat="1" ht="16" customHeight="1" x14ac:dyDescent="0.2"/>
    <row r="2957" customFormat="1" ht="16" customHeight="1" x14ac:dyDescent="0.2"/>
    <row r="2958" customFormat="1" ht="16" customHeight="1" x14ac:dyDescent="0.2"/>
    <row r="2959" customFormat="1" ht="16" customHeight="1" x14ac:dyDescent="0.2"/>
    <row r="2960" customFormat="1" ht="16" customHeight="1" x14ac:dyDescent="0.2"/>
    <row r="2961" customFormat="1" ht="16" customHeight="1" x14ac:dyDescent="0.2"/>
    <row r="2962" customFormat="1" ht="16" customHeight="1" x14ac:dyDescent="0.2"/>
    <row r="2963" customFormat="1" ht="16" customHeight="1" x14ac:dyDescent="0.2"/>
    <row r="2964" customFormat="1" ht="16" customHeight="1" x14ac:dyDescent="0.2"/>
    <row r="2965" customFormat="1" ht="16" customHeight="1" x14ac:dyDescent="0.2"/>
    <row r="2966" customFormat="1" ht="16" customHeight="1" x14ac:dyDescent="0.2"/>
    <row r="2967" customFormat="1" ht="16" customHeight="1" x14ac:dyDescent="0.2"/>
    <row r="2968" customFormat="1" ht="16" customHeight="1" x14ac:dyDescent="0.2"/>
    <row r="2969" customFormat="1" ht="16" customHeight="1" x14ac:dyDescent="0.2"/>
    <row r="2970" customFormat="1" ht="16" customHeight="1" x14ac:dyDescent="0.2"/>
    <row r="2971" customFormat="1" ht="16" customHeight="1" x14ac:dyDescent="0.2"/>
    <row r="2972" customFormat="1" ht="16" customHeight="1" x14ac:dyDescent="0.2"/>
    <row r="2973" customFormat="1" ht="16" customHeight="1" x14ac:dyDescent="0.2"/>
    <row r="2974" customFormat="1" ht="16" customHeight="1" x14ac:dyDescent="0.2"/>
    <row r="2975" customFormat="1" ht="16" customHeight="1" x14ac:dyDescent="0.2"/>
    <row r="2976" customFormat="1" ht="16" customHeight="1" x14ac:dyDescent="0.2"/>
    <row r="2977" customFormat="1" ht="16" customHeight="1" x14ac:dyDescent="0.2"/>
    <row r="2978" customFormat="1" ht="16" customHeight="1" x14ac:dyDescent="0.2"/>
    <row r="2979" customFormat="1" ht="16" customHeight="1" x14ac:dyDescent="0.2"/>
    <row r="2980" customFormat="1" ht="16" customHeight="1" x14ac:dyDescent="0.2"/>
    <row r="2981" customFormat="1" ht="16" customHeight="1" x14ac:dyDescent="0.2"/>
    <row r="2982" customFormat="1" ht="16" customHeight="1" x14ac:dyDescent="0.2"/>
    <row r="2983" customFormat="1" ht="16" customHeight="1" x14ac:dyDescent="0.2"/>
    <row r="2984" customFormat="1" ht="16" customHeight="1" x14ac:dyDescent="0.2"/>
    <row r="2985" customFormat="1" ht="16" customHeight="1" x14ac:dyDescent="0.2"/>
    <row r="2986" customFormat="1" ht="16" customHeight="1" x14ac:dyDescent="0.2"/>
    <row r="2987" customFormat="1" ht="16" customHeight="1" x14ac:dyDescent="0.2"/>
    <row r="2988" customFormat="1" ht="16" customHeight="1" x14ac:dyDescent="0.2"/>
    <row r="2989" customFormat="1" ht="16" customHeight="1" x14ac:dyDescent="0.2"/>
    <row r="2990" customFormat="1" ht="16" customHeight="1" x14ac:dyDescent="0.2"/>
    <row r="2991" customFormat="1" ht="16" customHeight="1" x14ac:dyDescent="0.2"/>
    <row r="2992" customFormat="1" ht="16" customHeight="1" x14ac:dyDescent="0.2"/>
    <row r="2993" customFormat="1" ht="16" customHeight="1" x14ac:dyDescent="0.2"/>
    <row r="2994" customFormat="1" ht="16" customHeight="1" x14ac:dyDescent="0.2"/>
    <row r="2995" customFormat="1" ht="16" customHeight="1" x14ac:dyDescent="0.2"/>
    <row r="2996" customFormat="1" ht="16" customHeight="1" x14ac:dyDescent="0.2"/>
    <row r="2997" customFormat="1" ht="16" customHeight="1" x14ac:dyDescent="0.2"/>
    <row r="2998" customFormat="1" ht="16" customHeight="1" x14ac:dyDescent="0.2"/>
    <row r="2999" customFormat="1" ht="16" customHeight="1" x14ac:dyDescent="0.2"/>
    <row r="3000" customFormat="1" ht="16" customHeight="1" x14ac:dyDescent="0.2"/>
    <row r="3001" customFormat="1" ht="16" customHeight="1" x14ac:dyDescent="0.2"/>
    <row r="3002" customFormat="1" ht="16" customHeight="1" x14ac:dyDescent="0.2"/>
    <row r="3003" customFormat="1" ht="16" customHeight="1" x14ac:dyDescent="0.2"/>
    <row r="3004" customFormat="1" ht="16" customHeight="1" x14ac:dyDescent="0.2"/>
    <row r="3005" customFormat="1" ht="16" customHeight="1" x14ac:dyDescent="0.2"/>
    <row r="3006" customFormat="1" ht="16" customHeight="1" x14ac:dyDescent="0.2"/>
    <row r="3007" customFormat="1" ht="16" customHeight="1" x14ac:dyDescent="0.2"/>
    <row r="3008" customFormat="1" ht="16" customHeight="1" x14ac:dyDescent="0.2"/>
    <row r="3009" customFormat="1" ht="16" customHeight="1" x14ac:dyDescent="0.2"/>
    <row r="3010" customFormat="1" ht="16" customHeight="1" x14ac:dyDescent="0.2"/>
    <row r="3011" customFormat="1" ht="16" customHeight="1" x14ac:dyDescent="0.2"/>
    <row r="3012" customFormat="1" ht="16" customHeight="1" x14ac:dyDescent="0.2"/>
    <row r="3013" customFormat="1" ht="16" customHeight="1" x14ac:dyDescent="0.2"/>
    <row r="3014" customFormat="1" ht="16" customHeight="1" x14ac:dyDescent="0.2"/>
    <row r="3015" customFormat="1" ht="16" customHeight="1" x14ac:dyDescent="0.2"/>
    <row r="3016" customFormat="1" ht="16" customHeight="1" x14ac:dyDescent="0.2"/>
    <row r="3017" customFormat="1" ht="16" customHeight="1" x14ac:dyDescent="0.2"/>
    <row r="3018" customFormat="1" ht="16" customHeight="1" x14ac:dyDescent="0.2"/>
    <row r="3019" customFormat="1" ht="16" customHeight="1" x14ac:dyDescent="0.2"/>
    <row r="3020" customFormat="1" ht="16" customHeight="1" x14ac:dyDescent="0.2"/>
    <row r="3021" customFormat="1" ht="16" customHeight="1" x14ac:dyDescent="0.2"/>
    <row r="3022" customFormat="1" ht="16" customHeight="1" x14ac:dyDescent="0.2"/>
    <row r="3023" customFormat="1" ht="16" customHeight="1" x14ac:dyDescent="0.2"/>
    <row r="3024" customFormat="1" ht="16" customHeight="1" x14ac:dyDescent="0.2"/>
    <row r="3025" customFormat="1" ht="16" customHeight="1" x14ac:dyDescent="0.2"/>
    <row r="3026" customFormat="1" ht="16" customHeight="1" x14ac:dyDescent="0.2"/>
    <row r="3027" customFormat="1" ht="16" customHeight="1" x14ac:dyDescent="0.2"/>
    <row r="3028" customFormat="1" ht="16" customHeight="1" x14ac:dyDescent="0.2"/>
    <row r="3029" customFormat="1" ht="16" customHeight="1" x14ac:dyDescent="0.2"/>
    <row r="3030" customFormat="1" ht="16" customHeight="1" x14ac:dyDescent="0.2"/>
    <row r="3031" customFormat="1" ht="16" customHeight="1" x14ac:dyDescent="0.2"/>
    <row r="3032" customFormat="1" ht="16" customHeight="1" x14ac:dyDescent="0.2"/>
    <row r="3033" customFormat="1" ht="16" customHeight="1" x14ac:dyDescent="0.2"/>
    <row r="3034" customFormat="1" ht="16" customHeight="1" x14ac:dyDescent="0.2"/>
    <row r="3035" customFormat="1" ht="16" customHeight="1" x14ac:dyDescent="0.2"/>
    <row r="3036" customFormat="1" ht="16" customHeight="1" x14ac:dyDescent="0.2"/>
    <row r="3037" customFormat="1" ht="16" customHeight="1" x14ac:dyDescent="0.2"/>
    <row r="3038" customFormat="1" ht="16" customHeight="1" x14ac:dyDescent="0.2"/>
    <row r="3039" customFormat="1" ht="16" customHeight="1" x14ac:dyDescent="0.2"/>
    <row r="3040" customFormat="1" ht="16" customHeight="1" x14ac:dyDescent="0.2"/>
    <row r="3041" customFormat="1" ht="16" customHeight="1" x14ac:dyDescent="0.2"/>
    <row r="3042" customFormat="1" ht="16" customHeight="1" x14ac:dyDescent="0.2"/>
    <row r="3043" customFormat="1" ht="16" customHeight="1" x14ac:dyDescent="0.2"/>
    <row r="3044" customFormat="1" ht="16" customHeight="1" x14ac:dyDescent="0.2"/>
    <row r="3045" customFormat="1" ht="16" customHeight="1" x14ac:dyDescent="0.2"/>
    <row r="3046" customFormat="1" ht="16" customHeight="1" x14ac:dyDescent="0.2"/>
    <row r="3047" customFormat="1" ht="16" customHeight="1" x14ac:dyDescent="0.2"/>
    <row r="3048" customFormat="1" ht="16" customHeight="1" x14ac:dyDescent="0.2"/>
    <row r="3049" customFormat="1" ht="16" customHeight="1" x14ac:dyDescent="0.2"/>
    <row r="3050" customFormat="1" ht="16" customHeight="1" x14ac:dyDescent="0.2"/>
    <row r="3051" customFormat="1" ht="16" customHeight="1" x14ac:dyDescent="0.2"/>
    <row r="3052" customFormat="1" ht="16" customHeight="1" x14ac:dyDescent="0.2"/>
    <row r="3053" customFormat="1" ht="16" customHeight="1" x14ac:dyDescent="0.2"/>
    <row r="3054" customFormat="1" ht="16" customHeight="1" x14ac:dyDescent="0.2"/>
    <row r="3055" customFormat="1" ht="16" customHeight="1" x14ac:dyDescent="0.2"/>
    <row r="3056" customFormat="1" ht="16" customHeight="1" x14ac:dyDescent="0.2"/>
    <row r="3057" customFormat="1" ht="16" customHeight="1" x14ac:dyDescent="0.2"/>
    <row r="3058" customFormat="1" ht="16" customHeight="1" x14ac:dyDescent="0.2"/>
    <row r="3059" customFormat="1" ht="16" customHeight="1" x14ac:dyDescent="0.2"/>
    <row r="3060" customFormat="1" ht="16" customHeight="1" x14ac:dyDescent="0.2"/>
    <row r="3061" customFormat="1" ht="16" customHeight="1" x14ac:dyDescent="0.2"/>
    <row r="3062" customFormat="1" ht="16" customHeight="1" x14ac:dyDescent="0.2"/>
    <row r="3063" customFormat="1" ht="16" customHeight="1" x14ac:dyDescent="0.2"/>
    <row r="3064" customFormat="1" ht="16" customHeight="1" x14ac:dyDescent="0.2"/>
    <row r="3065" customFormat="1" ht="16" customHeight="1" x14ac:dyDescent="0.2"/>
    <row r="3066" customFormat="1" ht="16" customHeight="1" x14ac:dyDescent="0.2"/>
    <row r="3067" customFormat="1" ht="16" customHeight="1" x14ac:dyDescent="0.2"/>
    <row r="3068" customFormat="1" ht="16" customHeight="1" x14ac:dyDescent="0.2"/>
    <row r="3069" customFormat="1" ht="16" customHeight="1" x14ac:dyDescent="0.2"/>
    <row r="3070" customFormat="1" ht="16" customHeight="1" x14ac:dyDescent="0.2"/>
    <row r="3071" customFormat="1" ht="16" customHeight="1" x14ac:dyDescent="0.2"/>
    <row r="3072" customFormat="1" ht="16" customHeight="1" x14ac:dyDescent="0.2"/>
    <row r="3073" customFormat="1" ht="16" customHeight="1" x14ac:dyDescent="0.2"/>
    <row r="3074" customFormat="1" ht="16" customHeight="1" x14ac:dyDescent="0.2"/>
    <row r="3075" customFormat="1" ht="16" customHeight="1" x14ac:dyDescent="0.2"/>
    <row r="3076" customFormat="1" ht="16" customHeight="1" x14ac:dyDescent="0.2"/>
    <row r="3077" customFormat="1" ht="16" customHeight="1" x14ac:dyDescent="0.2"/>
    <row r="3078" customFormat="1" ht="16" customHeight="1" x14ac:dyDescent="0.2"/>
    <row r="3079" customFormat="1" ht="16" customHeight="1" x14ac:dyDescent="0.2"/>
    <row r="3080" customFormat="1" ht="16" customHeight="1" x14ac:dyDescent="0.2"/>
    <row r="3081" customFormat="1" ht="16" customHeight="1" x14ac:dyDescent="0.2"/>
    <row r="3082" customFormat="1" ht="16" customHeight="1" x14ac:dyDescent="0.2"/>
    <row r="3083" customFormat="1" ht="16" customHeight="1" x14ac:dyDescent="0.2"/>
    <row r="3084" customFormat="1" ht="16" customHeight="1" x14ac:dyDescent="0.2"/>
    <row r="3085" customFormat="1" ht="16" customHeight="1" x14ac:dyDescent="0.2"/>
    <row r="3086" customFormat="1" ht="16" customHeight="1" x14ac:dyDescent="0.2"/>
    <row r="3087" customFormat="1" ht="16" customHeight="1" x14ac:dyDescent="0.2"/>
    <row r="3088" customFormat="1" ht="16" customHeight="1" x14ac:dyDescent="0.2"/>
    <row r="3089" customFormat="1" ht="16" customHeight="1" x14ac:dyDescent="0.2"/>
    <row r="3090" customFormat="1" ht="16" customHeight="1" x14ac:dyDescent="0.2"/>
    <row r="3091" customFormat="1" ht="16" customHeight="1" x14ac:dyDescent="0.2"/>
    <row r="3092" customFormat="1" ht="16" customHeight="1" x14ac:dyDescent="0.2"/>
    <row r="3093" customFormat="1" ht="16" customHeight="1" x14ac:dyDescent="0.2"/>
    <row r="3094" customFormat="1" ht="16" customHeight="1" x14ac:dyDescent="0.2"/>
    <row r="3095" customFormat="1" ht="16" customHeight="1" x14ac:dyDescent="0.2"/>
    <row r="3096" customFormat="1" ht="16" customHeight="1" x14ac:dyDescent="0.2"/>
    <row r="3097" customFormat="1" ht="16" customHeight="1" x14ac:dyDescent="0.2"/>
    <row r="3098" customFormat="1" ht="16" customHeight="1" x14ac:dyDescent="0.2"/>
    <row r="3099" customFormat="1" ht="16" customHeight="1" x14ac:dyDescent="0.2"/>
    <row r="3100" customFormat="1" ht="16" customHeight="1" x14ac:dyDescent="0.2"/>
    <row r="3101" customFormat="1" ht="16" customHeight="1" x14ac:dyDescent="0.2"/>
    <row r="3102" customFormat="1" ht="16" customHeight="1" x14ac:dyDescent="0.2"/>
    <row r="3103" customFormat="1" ht="16" customHeight="1" x14ac:dyDescent="0.2"/>
    <row r="3104" customFormat="1" ht="16" customHeight="1" x14ac:dyDescent="0.2"/>
    <row r="3105" customFormat="1" ht="16" customHeight="1" x14ac:dyDescent="0.2"/>
    <row r="3106" customFormat="1" ht="16" customHeight="1" x14ac:dyDescent="0.2"/>
    <row r="3107" customFormat="1" ht="16" customHeight="1" x14ac:dyDescent="0.2"/>
    <row r="3108" customFormat="1" ht="16" customHeight="1" x14ac:dyDescent="0.2"/>
    <row r="3109" customFormat="1" ht="16" customHeight="1" x14ac:dyDescent="0.2"/>
    <row r="3110" customFormat="1" ht="16" customHeight="1" x14ac:dyDescent="0.2"/>
    <row r="3111" customFormat="1" ht="16" customHeight="1" x14ac:dyDescent="0.2"/>
    <row r="3112" customFormat="1" ht="16" customHeight="1" x14ac:dyDescent="0.2"/>
    <row r="3113" customFormat="1" ht="16" customHeight="1" x14ac:dyDescent="0.2"/>
    <row r="3114" customFormat="1" ht="16" customHeight="1" x14ac:dyDescent="0.2"/>
    <row r="3115" customFormat="1" ht="16" customHeight="1" x14ac:dyDescent="0.2"/>
    <row r="3116" customFormat="1" ht="16" customHeight="1" x14ac:dyDescent="0.2"/>
    <row r="3117" customFormat="1" ht="16" customHeight="1" x14ac:dyDescent="0.2"/>
    <row r="3118" customFormat="1" ht="16" customHeight="1" x14ac:dyDescent="0.2"/>
    <row r="3119" customFormat="1" ht="16" customHeight="1" x14ac:dyDescent="0.2"/>
    <row r="3120" customFormat="1" ht="16" customHeight="1" x14ac:dyDescent="0.2"/>
    <row r="3121" customFormat="1" ht="16" customHeight="1" x14ac:dyDescent="0.2"/>
    <row r="3122" customFormat="1" ht="16" customHeight="1" x14ac:dyDescent="0.2"/>
    <row r="3123" customFormat="1" ht="16" customHeight="1" x14ac:dyDescent="0.2"/>
    <row r="3124" customFormat="1" ht="16" customHeight="1" x14ac:dyDescent="0.2"/>
    <row r="3125" customFormat="1" ht="16" customHeight="1" x14ac:dyDescent="0.2"/>
    <row r="3126" customFormat="1" ht="16" customHeight="1" x14ac:dyDescent="0.2"/>
    <row r="3127" customFormat="1" ht="16" customHeight="1" x14ac:dyDescent="0.2"/>
    <row r="3128" customFormat="1" ht="16" customHeight="1" x14ac:dyDescent="0.2"/>
    <row r="3129" customFormat="1" ht="16" customHeight="1" x14ac:dyDescent="0.2"/>
    <row r="3130" customFormat="1" ht="16" customHeight="1" x14ac:dyDescent="0.2"/>
    <row r="3131" customFormat="1" ht="16" customHeight="1" x14ac:dyDescent="0.2"/>
    <row r="3132" customFormat="1" ht="16" customHeight="1" x14ac:dyDescent="0.2"/>
    <row r="3133" customFormat="1" ht="16" customHeight="1" x14ac:dyDescent="0.2"/>
    <row r="3134" customFormat="1" ht="16" customHeight="1" x14ac:dyDescent="0.2"/>
    <row r="3135" customFormat="1" ht="16" customHeight="1" x14ac:dyDescent="0.2"/>
    <row r="3136" customFormat="1" ht="16" customHeight="1" x14ac:dyDescent="0.2"/>
    <row r="3137" customFormat="1" ht="16" customHeight="1" x14ac:dyDescent="0.2"/>
    <row r="3138" customFormat="1" ht="16" customHeight="1" x14ac:dyDescent="0.2"/>
    <row r="3139" customFormat="1" ht="16" customHeight="1" x14ac:dyDescent="0.2"/>
    <row r="3140" customFormat="1" ht="16" customHeight="1" x14ac:dyDescent="0.2"/>
    <row r="3141" customFormat="1" ht="16" customHeight="1" x14ac:dyDescent="0.2"/>
    <row r="3142" customFormat="1" ht="16" customHeight="1" x14ac:dyDescent="0.2"/>
    <row r="3143" customFormat="1" ht="16" customHeight="1" x14ac:dyDescent="0.2"/>
    <row r="3144" customFormat="1" ht="16" customHeight="1" x14ac:dyDescent="0.2"/>
    <row r="3145" customFormat="1" ht="16" customHeight="1" x14ac:dyDescent="0.2"/>
    <row r="3146" customFormat="1" ht="16" customHeight="1" x14ac:dyDescent="0.2"/>
    <row r="3147" customFormat="1" ht="16" customHeight="1" x14ac:dyDescent="0.2"/>
    <row r="3148" customFormat="1" ht="16" customHeight="1" x14ac:dyDescent="0.2"/>
    <row r="3149" customFormat="1" ht="16" customHeight="1" x14ac:dyDescent="0.2"/>
    <row r="3150" customFormat="1" ht="16" customHeight="1" x14ac:dyDescent="0.2"/>
    <row r="3151" customFormat="1" ht="16" customHeight="1" x14ac:dyDescent="0.2"/>
    <row r="3152" customFormat="1" ht="16" customHeight="1" x14ac:dyDescent="0.2"/>
    <row r="3153" customFormat="1" ht="16" customHeight="1" x14ac:dyDescent="0.2"/>
    <row r="3154" customFormat="1" ht="16" customHeight="1" x14ac:dyDescent="0.2"/>
    <row r="3155" customFormat="1" ht="16" customHeight="1" x14ac:dyDescent="0.2"/>
    <row r="3156" customFormat="1" ht="16" customHeight="1" x14ac:dyDescent="0.2"/>
    <row r="3157" customFormat="1" ht="16" customHeight="1" x14ac:dyDescent="0.2"/>
    <row r="3158" customFormat="1" ht="16" customHeight="1" x14ac:dyDescent="0.2"/>
    <row r="3159" customFormat="1" ht="16" customHeight="1" x14ac:dyDescent="0.2"/>
    <row r="3160" customFormat="1" ht="16" customHeight="1" x14ac:dyDescent="0.2"/>
    <row r="3161" customFormat="1" ht="16" customHeight="1" x14ac:dyDescent="0.2"/>
    <row r="3162" customFormat="1" ht="16" customHeight="1" x14ac:dyDescent="0.2"/>
    <row r="3163" customFormat="1" ht="16" customHeight="1" x14ac:dyDescent="0.2"/>
    <row r="3164" customFormat="1" ht="16" customHeight="1" x14ac:dyDescent="0.2"/>
    <row r="3165" customFormat="1" ht="16" customHeight="1" x14ac:dyDescent="0.2"/>
    <row r="3166" customFormat="1" ht="16" customHeight="1" x14ac:dyDescent="0.2"/>
    <row r="3167" customFormat="1" ht="16" customHeight="1" x14ac:dyDescent="0.2"/>
    <row r="3168" customFormat="1" ht="16" customHeight="1" x14ac:dyDescent="0.2"/>
    <row r="3169" customFormat="1" ht="16" customHeight="1" x14ac:dyDescent="0.2"/>
    <row r="3170" customFormat="1" ht="16" customHeight="1" x14ac:dyDescent="0.2"/>
    <row r="3171" customFormat="1" ht="16" customHeight="1" x14ac:dyDescent="0.2"/>
    <row r="3172" customFormat="1" ht="16" customHeight="1" x14ac:dyDescent="0.2"/>
    <row r="3173" customFormat="1" ht="16" customHeight="1" x14ac:dyDescent="0.2"/>
    <row r="3174" customFormat="1" ht="16" customHeight="1" x14ac:dyDescent="0.2"/>
    <row r="3175" customFormat="1" ht="16" customHeight="1" x14ac:dyDescent="0.2"/>
    <row r="3176" customFormat="1" ht="16" customHeight="1" x14ac:dyDescent="0.2"/>
    <row r="3177" customFormat="1" ht="16" customHeight="1" x14ac:dyDescent="0.2"/>
    <row r="3178" customFormat="1" ht="16" customHeight="1" x14ac:dyDescent="0.2"/>
    <row r="3179" customFormat="1" ht="16" customHeight="1" x14ac:dyDescent="0.2"/>
    <row r="3180" customFormat="1" ht="16" customHeight="1" x14ac:dyDescent="0.2"/>
    <row r="3181" customFormat="1" ht="16" customHeight="1" x14ac:dyDescent="0.2"/>
    <row r="3182" customFormat="1" ht="16" customHeight="1" x14ac:dyDescent="0.2"/>
    <row r="3183" customFormat="1" ht="16" customHeight="1" x14ac:dyDescent="0.2"/>
    <row r="3184" customFormat="1" ht="16" customHeight="1" x14ac:dyDescent="0.2"/>
    <row r="3185" customFormat="1" ht="16" customHeight="1" x14ac:dyDescent="0.2"/>
    <row r="3186" customFormat="1" ht="16" customHeight="1" x14ac:dyDescent="0.2"/>
    <row r="3187" customFormat="1" ht="16" customHeight="1" x14ac:dyDescent="0.2"/>
    <row r="3188" customFormat="1" ht="16" customHeight="1" x14ac:dyDescent="0.2"/>
    <row r="3189" customFormat="1" ht="16" customHeight="1" x14ac:dyDescent="0.2"/>
    <row r="3190" customFormat="1" ht="16" customHeight="1" x14ac:dyDescent="0.2"/>
    <row r="3191" customFormat="1" ht="16" customHeight="1" x14ac:dyDescent="0.2"/>
    <row r="3192" customFormat="1" ht="16" customHeight="1" x14ac:dyDescent="0.2"/>
    <row r="3193" customFormat="1" ht="16" customHeight="1" x14ac:dyDescent="0.2"/>
    <row r="3194" customFormat="1" ht="16" customHeight="1" x14ac:dyDescent="0.2"/>
    <row r="3195" customFormat="1" ht="16" customHeight="1" x14ac:dyDescent="0.2"/>
    <row r="3196" customFormat="1" ht="16" customHeight="1" x14ac:dyDescent="0.2"/>
    <row r="3197" customFormat="1" ht="16" customHeight="1" x14ac:dyDescent="0.2"/>
    <row r="3198" customFormat="1" ht="16" customHeight="1" x14ac:dyDescent="0.2"/>
    <row r="3199" customFormat="1" ht="16" customHeight="1" x14ac:dyDescent="0.2"/>
    <row r="3200" customFormat="1" ht="16" customHeight="1" x14ac:dyDescent="0.2"/>
    <row r="3201" customFormat="1" ht="16" customHeight="1" x14ac:dyDescent="0.2"/>
    <row r="3202" customFormat="1" ht="16" customHeight="1" x14ac:dyDescent="0.2"/>
    <row r="3203" customFormat="1" ht="16" customHeight="1" x14ac:dyDescent="0.2"/>
    <row r="3204" customFormat="1" ht="16" customHeight="1" x14ac:dyDescent="0.2"/>
    <row r="3205" customFormat="1" ht="16" customHeight="1" x14ac:dyDescent="0.2"/>
    <row r="3206" customFormat="1" ht="16" customHeight="1" x14ac:dyDescent="0.2"/>
    <row r="3207" customFormat="1" ht="16" customHeight="1" x14ac:dyDescent="0.2"/>
    <row r="3208" customFormat="1" ht="16" customHeight="1" x14ac:dyDescent="0.2"/>
    <row r="3209" customFormat="1" ht="16" customHeight="1" x14ac:dyDescent="0.2"/>
    <row r="3210" customFormat="1" ht="16" customHeight="1" x14ac:dyDescent="0.2"/>
    <row r="3211" customFormat="1" ht="16" customHeight="1" x14ac:dyDescent="0.2"/>
    <row r="3212" customFormat="1" ht="16" customHeight="1" x14ac:dyDescent="0.2"/>
    <row r="3213" customFormat="1" ht="16" customHeight="1" x14ac:dyDescent="0.2"/>
    <row r="3214" customFormat="1" ht="16" customHeight="1" x14ac:dyDescent="0.2"/>
    <row r="3215" customFormat="1" ht="16" customHeight="1" x14ac:dyDescent="0.2"/>
    <row r="3216" customFormat="1" ht="16" customHeight="1" x14ac:dyDescent="0.2"/>
    <row r="3217" customFormat="1" ht="16" customHeight="1" x14ac:dyDescent="0.2"/>
    <row r="3218" customFormat="1" ht="16" customHeight="1" x14ac:dyDescent="0.2"/>
    <row r="3219" customFormat="1" ht="16" customHeight="1" x14ac:dyDescent="0.2"/>
    <row r="3220" customFormat="1" ht="16" customHeight="1" x14ac:dyDescent="0.2"/>
    <row r="3221" customFormat="1" ht="16" customHeight="1" x14ac:dyDescent="0.2"/>
    <row r="3222" customFormat="1" ht="16" customHeight="1" x14ac:dyDescent="0.2"/>
    <row r="3223" customFormat="1" ht="16" customHeight="1" x14ac:dyDescent="0.2"/>
    <row r="3224" customFormat="1" ht="16" customHeight="1" x14ac:dyDescent="0.2"/>
    <row r="3225" customFormat="1" ht="16" customHeight="1" x14ac:dyDescent="0.2"/>
    <row r="3226" customFormat="1" ht="16" customHeight="1" x14ac:dyDescent="0.2"/>
    <row r="3227" customFormat="1" ht="16" customHeight="1" x14ac:dyDescent="0.2"/>
    <row r="3228" customFormat="1" ht="16" customHeight="1" x14ac:dyDescent="0.2"/>
    <row r="3229" customFormat="1" ht="16" customHeight="1" x14ac:dyDescent="0.2"/>
    <row r="3230" customFormat="1" ht="16" customHeight="1" x14ac:dyDescent="0.2"/>
    <row r="3231" customFormat="1" ht="16" customHeight="1" x14ac:dyDescent="0.2"/>
    <row r="3232" customFormat="1" ht="16" customHeight="1" x14ac:dyDescent="0.2"/>
    <row r="3233" customFormat="1" ht="16" customHeight="1" x14ac:dyDescent="0.2"/>
    <row r="3234" customFormat="1" ht="16" customHeight="1" x14ac:dyDescent="0.2"/>
    <row r="3235" customFormat="1" ht="16" customHeight="1" x14ac:dyDescent="0.2"/>
    <row r="3236" customFormat="1" ht="16" customHeight="1" x14ac:dyDescent="0.2"/>
    <row r="3237" customFormat="1" ht="16" customHeight="1" x14ac:dyDescent="0.2"/>
    <row r="3238" customFormat="1" ht="16" customHeight="1" x14ac:dyDescent="0.2"/>
    <row r="3239" customFormat="1" ht="16" customHeight="1" x14ac:dyDescent="0.2"/>
    <row r="3240" customFormat="1" ht="16" customHeight="1" x14ac:dyDescent="0.2"/>
    <row r="3241" customFormat="1" ht="16" customHeight="1" x14ac:dyDescent="0.2"/>
    <row r="3242" customFormat="1" ht="16" customHeight="1" x14ac:dyDescent="0.2"/>
    <row r="3243" customFormat="1" ht="16" customHeight="1" x14ac:dyDescent="0.2"/>
    <row r="3244" customFormat="1" ht="16" customHeight="1" x14ac:dyDescent="0.2"/>
    <row r="3245" customFormat="1" ht="16" customHeight="1" x14ac:dyDescent="0.2"/>
    <row r="3246" customFormat="1" ht="16" customHeight="1" x14ac:dyDescent="0.2"/>
    <row r="3247" customFormat="1" ht="16" customHeight="1" x14ac:dyDescent="0.2"/>
    <row r="3248" customFormat="1" ht="16" customHeight="1" x14ac:dyDescent="0.2"/>
    <row r="3249" customFormat="1" ht="16" customHeight="1" x14ac:dyDescent="0.2"/>
    <row r="3250" customFormat="1" ht="16" customHeight="1" x14ac:dyDescent="0.2"/>
    <row r="3251" customFormat="1" ht="16" customHeight="1" x14ac:dyDescent="0.2"/>
    <row r="3252" customFormat="1" ht="16" customHeight="1" x14ac:dyDescent="0.2"/>
    <row r="3253" customFormat="1" ht="16" customHeight="1" x14ac:dyDescent="0.2"/>
    <row r="3254" customFormat="1" ht="16" customHeight="1" x14ac:dyDescent="0.2"/>
    <row r="3255" customFormat="1" ht="16" customHeight="1" x14ac:dyDescent="0.2"/>
    <row r="3256" customFormat="1" ht="16" customHeight="1" x14ac:dyDescent="0.2"/>
    <row r="3257" customFormat="1" ht="16" customHeight="1" x14ac:dyDescent="0.2"/>
    <row r="3258" customFormat="1" ht="16" customHeight="1" x14ac:dyDescent="0.2"/>
    <row r="3259" customFormat="1" ht="16" customHeight="1" x14ac:dyDescent="0.2"/>
    <row r="3260" customFormat="1" ht="16" customHeight="1" x14ac:dyDescent="0.2"/>
    <row r="3261" customFormat="1" ht="16" customHeight="1" x14ac:dyDescent="0.2"/>
    <row r="3262" customFormat="1" ht="16" customHeight="1" x14ac:dyDescent="0.2"/>
    <row r="3263" customFormat="1" ht="16" customHeight="1" x14ac:dyDescent="0.2"/>
    <row r="3264" customFormat="1" ht="16" customHeight="1" x14ac:dyDescent="0.2"/>
    <row r="3265" customFormat="1" ht="16" customHeight="1" x14ac:dyDescent="0.2"/>
    <row r="3266" customFormat="1" ht="16" customHeight="1" x14ac:dyDescent="0.2"/>
    <row r="3267" customFormat="1" ht="16" customHeight="1" x14ac:dyDescent="0.2"/>
    <row r="3268" customFormat="1" ht="16" customHeight="1" x14ac:dyDescent="0.2"/>
    <row r="3269" customFormat="1" ht="16" customHeight="1" x14ac:dyDescent="0.2"/>
    <row r="3270" customFormat="1" ht="16" customHeight="1" x14ac:dyDescent="0.2"/>
    <row r="3271" customFormat="1" ht="16" customHeight="1" x14ac:dyDescent="0.2"/>
    <row r="3272" customFormat="1" ht="16" customHeight="1" x14ac:dyDescent="0.2"/>
    <row r="3273" customFormat="1" ht="16" customHeight="1" x14ac:dyDescent="0.2"/>
    <row r="3274" customFormat="1" ht="16" customHeight="1" x14ac:dyDescent="0.2"/>
    <row r="3275" customFormat="1" ht="16" customHeight="1" x14ac:dyDescent="0.2"/>
    <row r="3276" customFormat="1" ht="16" customHeight="1" x14ac:dyDescent="0.2"/>
    <row r="3277" customFormat="1" ht="16" customHeight="1" x14ac:dyDescent="0.2"/>
    <row r="3278" customFormat="1" ht="16" customHeight="1" x14ac:dyDescent="0.2"/>
    <row r="3279" customFormat="1" ht="16" customHeight="1" x14ac:dyDescent="0.2"/>
    <row r="3280" customFormat="1" ht="16" customHeight="1" x14ac:dyDescent="0.2"/>
    <row r="3281" customFormat="1" ht="16" customHeight="1" x14ac:dyDescent="0.2"/>
    <row r="3282" customFormat="1" ht="16" customHeight="1" x14ac:dyDescent="0.2"/>
    <row r="3283" customFormat="1" ht="16" customHeight="1" x14ac:dyDescent="0.2"/>
    <row r="3284" customFormat="1" ht="16" customHeight="1" x14ac:dyDescent="0.2"/>
    <row r="3285" customFormat="1" ht="16" customHeight="1" x14ac:dyDescent="0.2"/>
    <row r="3286" customFormat="1" ht="16" customHeight="1" x14ac:dyDescent="0.2"/>
    <row r="3287" customFormat="1" ht="16" customHeight="1" x14ac:dyDescent="0.2"/>
    <row r="3288" customFormat="1" ht="16" customHeight="1" x14ac:dyDescent="0.2"/>
    <row r="3289" customFormat="1" ht="16" customHeight="1" x14ac:dyDescent="0.2"/>
    <row r="3290" customFormat="1" ht="16" customHeight="1" x14ac:dyDescent="0.2"/>
    <row r="3291" customFormat="1" ht="16" customHeight="1" x14ac:dyDescent="0.2"/>
    <row r="3292" customFormat="1" ht="16" customHeight="1" x14ac:dyDescent="0.2"/>
    <row r="3293" customFormat="1" ht="16" customHeight="1" x14ac:dyDescent="0.2"/>
    <row r="3294" customFormat="1" ht="16" customHeight="1" x14ac:dyDescent="0.2"/>
    <row r="3295" customFormat="1" ht="16" customHeight="1" x14ac:dyDescent="0.2"/>
    <row r="3296" customFormat="1" ht="16" customHeight="1" x14ac:dyDescent="0.2"/>
    <row r="3297" customFormat="1" ht="16" customHeight="1" x14ac:dyDescent="0.2"/>
    <row r="3298" customFormat="1" ht="16" customHeight="1" x14ac:dyDescent="0.2"/>
    <row r="3299" customFormat="1" ht="16" customHeight="1" x14ac:dyDescent="0.2"/>
    <row r="3300" customFormat="1" ht="16" customHeight="1" x14ac:dyDescent="0.2"/>
    <row r="3301" customFormat="1" ht="16" customHeight="1" x14ac:dyDescent="0.2"/>
    <row r="3302" customFormat="1" ht="16" customHeight="1" x14ac:dyDescent="0.2"/>
    <row r="3303" customFormat="1" ht="16" customHeight="1" x14ac:dyDescent="0.2"/>
    <row r="3304" customFormat="1" ht="16" customHeight="1" x14ac:dyDescent="0.2"/>
    <row r="3305" customFormat="1" ht="16" customHeight="1" x14ac:dyDescent="0.2"/>
    <row r="3306" customFormat="1" ht="16" customHeight="1" x14ac:dyDescent="0.2"/>
    <row r="3307" customFormat="1" ht="16" customHeight="1" x14ac:dyDescent="0.2"/>
    <row r="3308" customFormat="1" ht="16" customHeight="1" x14ac:dyDescent="0.2"/>
    <row r="3309" customFormat="1" ht="16" customHeight="1" x14ac:dyDescent="0.2"/>
    <row r="3310" customFormat="1" ht="16" customHeight="1" x14ac:dyDescent="0.2"/>
    <row r="3311" customFormat="1" ht="16" customHeight="1" x14ac:dyDescent="0.2"/>
    <row r="3312" customFormat="1" ht="16" customHeight="1" x14ac:dyDescent="0.2"/>
    <row r="3313" customFormat="1" ht="16" customHeight="1" x14ac:dyDescent="0.2"/>
    <row r="3314" customFormat="1" ht="16" customHeight="1" x14ac:dyDescent="0.2"/>
    <row r="3315" customFormat="1" ht="16" customHeight="1" x14ac:dyDescent="0.2"/>
    <row r="3316" customFormat="1" ht="16" customHeight="1" x14ac:dyDescent="0.2"/>
    <row r="3317" customFormat="1" ht="16" customHeight="1" x14ac:dyDescent="0.2"/>
    <row r="3318" customFormat="1" ht="16" customHeight="1" x14ac:dyDescent="0.2"/>
    <row r="3319" customFormat="1" ht="16" customHeight="1" x14ac:dyDescent="0.2"/>
    <row r="3320" customFormat="1" ht="16" customHeight="1" x14ac:dyDescent="0.2"/>
    <row r="3321" customFormat="1" ht="16" customHeight="1" x14ac:dyDescent="0.2"/>
    <row r="3322" customFormat="1" ht="16" customHeight="1" x14ac:dyDescent="0.2"/>
    <row r="3323" customFormat="1" ht="16" customHeight="1" x14ac:dyDescent="0.2"/>
    <row r="3324" customFormat="1" ht="16" customHeight="1" x14ac:dyDescent="0.2"/>
    <row r="3325" customFormat="1" ht="16" customHeight="1" x14ac:dyDescent="0.2"/>
    <row r="3326" customFormat="1" ht="16" customHeight="1" x14ac:dyDescent="0.2"/>
    <row r="3327" customFormat="1" ht="16" customHeight="1" x14ac:dyDescent="0.2"/>
    <row r="3328" customFormat="1" ht="16" customHeight="1" x14ac:dyDescent="0.2"/>
    <row r="3329" customFormat="1" ht="16" customHeight="1" x14ac:dyDescent="0.2"/>
    <row r="3330" customFormat="1" ht="16" customHeight="1" x14ac:dyDescent="0.2"/>
    <row r="3331" customFormat="1" ht="16" customHeight="1" x14ac:dyDescent="0.2"/>
    <row r="3332" customFormat="1" ht="16" customHeight="1" x14ac:dyDescent="0.2"/>
    <row r="3333" customFormat="1" ht="16" customHeight="1" x14ac:dyDescent="0.2"/>
    <row r="3334" customFormat="1" ht="16" customHeight="1" x14ac:dyDescent="0.2"/>
    <row r="3335" customFormat="1" ht="16" customHeight="1" x14ac:dyDescent="0.2"/>
    <row r="3336" customFormat="1" ht="16" customHeight="1" x14ac:dyDescent="0.2"/>
    <row r="3337" customFormat="1" ht="16" customHeight="1" x14ac:dyDescent="0.2"/>
    <row r="3338" customFormat="1" ht="16" customHeight="1" x14ac:dyDescent="0.2"/>
    <row r="3339" customFormat="1" ht="16" customHeight="1" x14ac:dyDescent="0.2"/>
    <row r="3340" customFormat="1" ht="16" customHeight="1" x14ac:dyDescent="0.2"/>
    <row r="3341" customFormat="1" ht="16" customHeight="1" x14ac:dyDescent="0.2"/>
    <row r="3342" customFormat="1" ht="16" customHeight="1" x14ac:dyDescent="0.2"/>
    <row r="3343" customFormat="1" ht="16" customHeight="1" x14ac:dyDescent="0.2"/>
    <row r="3344" customFormat="1" ht="16" customHeight="1" x14ac:dyDescent="0.2"/>
    <row r="3345" customFormat="1" ht="16" customHeight="1" x14ac:dyDescent="0.2"/>
    <row r="3346" customFormat="1" ht="16" customHeight="1" x14ac:dyDescent="0.2"/>
    <row r="3347" customFormat="1" ht="16" customHeight="1" x14ac:dyDescent="0.2"/>
    <row r="3348" customFormat="1" ht="16" customHeight="1" x14ac:dyDescent="0.2"/>
    <row r="3349" customFormat="1" ht="16" customHeight="1" x14ac:dyDescent="0.2"/>
    <row r="3350" customFormat="1" ht="16" customHeight="1" x14ac:dyDescent="0.2"/>
    <row r="3351" customFormat="1" ht="16" customHeight="1" x14ac:dyDescent="0.2"/>
    <row r="3352" customFormat="1" ht="16" customHeight="1" x14ac:dyDescent="0.2"/>
    <row r="3353" customFormat="1" ht="16" customHeight="1" x14ac:dyDescent="0.2"/>
    <row r="3354" customFormat="1" ht="16" customHeight="1" x14ac:dyDescent="0.2"/>
    <row r="3355" customFormat="1" ht="16" customHeight="1" x14ac:dyDescent="0.2"/>
    <row r="3356" customFormat="1" ht="16" customHeight="1" x14ac:dyDescent="0.2"/>
    <row r="3357" customFormat="1" ht="16" customHeight="1" x14ac:dyDescent="0.2"/>
    <row r="3358" customFormat="1" ht="16" customHeight="1" x14ac:dyDescent="0.2"/>
    <row r="3359" customFormat="1" ht="16" customHeight="1" x14ac:dyDescent="0.2"/>
    <row r="3360" customFormat="1" ht="16" customHeight="1" x14ac:dyDescent="0.2"/>
    <row r="3361" customFormat="1" ht="16" customHeight="1" x14ac:dyDescent="0.2"/>
    <row r="3362" customFormat="1" ht="16" customHeight="1" x14ac:dyDescent="0.2"/>
    <row r="3363" customFormat="1" ht="16" customHeight="1" x14ac:dyDescent="0.2"/>
    <row r="3364" customFormat="1" ht="16" customHeight="1" x14ac:dyDescent="0.2"/>
    <row r="3365" customFormat="1" ht="16" customHeight="1" x14ac:dyDescent="0.2"/>
    <row r="3366" customFormat="1" ht="16" customHeight="1" x14ac:dyDescent="0.2"/>
    <row r="3367" customFormat="1" ht="16" customHeight="1" x14ac:dyDescent="0.2"/>
    <row r="3368" customFormat="1" ht="16" customHeight="1" x14ac:dyDescent="0.2"/>
    <row r="3369" customFormat="1" ht="16" customHeight="1" x14ac:dyDescent="0.2"/>
    <row r="3370" customFormat="1" ht="16" customHeight="1" x14ac:dyDescent="0.2"/>
    <row r="3371" customFormat="1" ht="16" customHeight="1" x14ac:dyDescent="0.2"/>
    <row r="3372" customFormat="1" ht="16" customHeight="1" x14ac:dyDescent="0.2"/>
    <row r="3373" customFormat="1" ht="16" customHeight="1" x14ac:dyDescent="0.2"/>
    <row r="3374" customFormat="1" ht="16" customHeight="1" x14ac:dyDescent="0.2"/>
    <row r="3375" customFormat="1" ht="16" customHeight="1" x14ac:dyDescent="0.2"/>
    <row r="3376" customFormat="1" ht="16" customHeight="1" x14ac:dyDescent="0.2"/>
    <row r="3377" customFormat="1" ht="16" customHeight="1" x14ac:dyDescent="0.2"/>
    <row r="3378" customFormat="1" ht="16" customHeight="1" x14ac:dyDescent="0.2"/>
    <row r="3379" customFormat="1" ht="16" customHeight="1" x14ac:dyDescent="0.2"/>
    <row r="3380" customFormat="1" ht="16" customHeight="1" x14ac:dyDescent="0.2"/>
    <row r="3381" customFormat="1" ht="16" customHeight="1" x14ac:dyDescent="0.2"/>
    <row r="3382" customFormat="1" ht="16" customHeight="1" x14ac:dyDescent="0.2"/>
    <row r="3383" customFormat="1" ht="16" customHeight="1" x14ac:dyDescent="0.2"/>
    <row r="3384" customFormat="1" ht="16" customHeight="1" x14ac:dyDescent="0.2"/>
    <row r="3385" customFormat="1" ht="16" customHeight="1" x14ac:dyDescent="0.2"/>
    <row r="3386" customFormat="1" ht="16" customHeight="1" x14ac:dyDescent="0.2"/>
    <row r="3387" customFormat="1" ht="16" customHeight="1" x14ac:dyDescent="0.2"/>
    <row r="3388" customFormat="1" ht="16" customHeight="1" x14ac:dyDescent="0.2"/>
    <row r="3389" customFormat="1" ht="16" customHeight="1" x14ac:dyDescent="0.2"/>
    <row r="3390" customFormat="1" ht="16" customHeight="1" x14ac:dyDescent="0.2"/>
    <row r="3391" customFormat="1" ht="16" customHeight="1" x14ac:dyDescent="0.2"/>
    <row r="3392" customFormat="1" ht="16" customHeight="1" x14ac:dyDescent="0.2"/>
    <row r="3393" customFormat="1" ht="16" customHeight="1" x14ac:dyDescent="0.2"/>
    <row r="3394" customFormat="1" ht="16" customHeight="1" x14ac:dyDescent="0.2"/>
    <row r="3395" customFormat="1" ht="16" customHeight="1" x14ac:dyDescent="0.2"/>
    <row r="3396" customFormat="1" ht="16" customHeight="1" x14ac:dyDescent="0.2"/>
    <row r="3397" customFormat="1" ht="16" customHeight="1" x14ac:dyDescent="0.2"/>
    <row r="3398" customFormat="1" ht="16" customHeight="1" x14ac:dyDescent="0.2"/>
    <row r="3399" customFormat="1" ht="16" customHeight="1" x14ac:dyDescent="0.2"/>
    <row r="3400" customFormat="1" ht="16" customHeight="1" x14ac:dyDescent="0.2"/>
    <row r="3401" customFormat="1" ht="16" customHeight="1" x14ac:dyDescent="0.2"/>
    <row r="3402" customFormat="1" ht="16" customHeight="1" x14ac:dyDescent="0.2"/>
    <row r="3403" customFormat="1" ht="16" customHeight="1" x14ac:dyDescent="0.2"/>
    <row r="3404" customFormat="1" ht="16" customHeight="1" x14ac:dyDescent="0.2"/>
    <row r="3405" customFormat="1" ht="16" customHeight="1" x14ac:dyDescent="0.2"/>
    <row r="3406" customFormat="1" ht="16" customHeight="1" x14ac:dyDescent="0.2"/>
    <row r="3407" customFormat="1" ht="16" customHeight="1" x14ac:dyDescent="0.2"/>
    <row r="3408" customFormat="1" ht="16" customHeight="1" x14ac:dyDescent="0.2"/>
    <row r="3409" customFormat="1" ht="16" customHeight="1" x14ac:dyDescent="0.2"/>
    <row r="3410" customFormat="1" ht="16" customHeight="1" x14ac:dyDescent="0.2"/>
    <row r="3411" customFormat="1" ht="16" customHeight="1" x14ac:dyDescent="0.2"/>
    <row r="3412" customFormat="1" ht="16" customHeight="1" x14ac:dyDescent="0.2"/>
    <row r="3413" customFormat="1" ht="16" customHeight="1" x14ac:dyDescent="0.2"/>
    <row r="3414" customFormat="1" ht="16" customHeight="1" x14ac:dyDescent="0.2"/>
    <row r="3415" customFormat="1" ht="16" customHeight="1" x14ac:dyDescent="0.2"/>
    <row r="3416" customFormat="1" ht="16" customHeight="1" x14ac:dyDescent="0.2"/>
    <row r="3417" customFormat="1" ht="16" customHeight="1" x14ac:dyDescent="0.2"/>
    <row r="3418" customFormat="1" ht="16" customHeight="1" x14ac:dyDescent="0.2"/>
    <row r="3419" customFormat="1" ht="16" customHeight="1" x14ac:dyDescent="0.2"/>
    <row r="3420" customFormat="1" ht="16" customHeight="1" x14ac:dyDescent="0.2"/>
    <row r="3421" customFormat="1" ht="16" customHeight="1" x14ac:dyDescent="0.2"/>
    <row r="3422" customFormat="1" ht="16" customHeight="1" x14ac:dyDescent="0.2"/>
    <row r="3423" customFormat="1" ht="16" customHeight="1" x14ac:dyDescent="0.2"/>
    <row r="3424" customFormat="1" ht="16" customHeight="1" x14ac:dyDescent="0.2"/>
    <row r="3425" customFormat="1" ht="16" customHeight="1" x14ac:dyDescent="0.2"/>
    <row r="3426" customFormat="1" ht="16" customHeight="1" x14ac:dyDescent="0.2"/>
    <row r="3427" customFormat="1" ht="16" customHeight="1" x14ac:dyDescent="0.2"/>
    <row r="3428" customFormat="1" ht="16" customHeight="1" x14ac:dyDescent="0.2"/>
    <row r="3429" customFormat="1" ht="16" customHeight="1" x14ac:dyDescent="0.2"/>
    <row r="3430" customFormat="1" ht="16" customHeight="1" x14ac:dyDescent="0.2"/>
    <row r="3431" customFormat="1" ht="16" customHeight="1" x14ac:dyDescent="0.2"/>
    <row r="3432" customFormat="1" ht="16" customHeight="1" x14ac:dyDescent="0.2"/>
    <row r="3433" customFormat="1" ht="16" customHeight="1" x14ac:dyDescent="0.2"/>
    <row r="3434" customFormat="1" ht="16" customHeight="1" x14ac:dyDescent="0.2"/>
    <row r="3435" customFormat="1" ht="16" customHeight="1" x14ac:dyDescent="0.2"/>
    <row r="3436" customFormat="1" ht="16" customHeight="1" x14ac:dyDescent="0.2"/>
    <row r="3437" customFormat="1" ht="16" customHeight="1" x14ac:dyDescent="0.2"/>
    <row r="3438" customFormat="1" ht="16" customHeight="1" x14ac:dyDescent="0.2"/>
    <row r="3439" customFormat="1" ht="16" customHeight="1" x14ac:dyDescent="0.2"/>
    <row r="3440" customFormat="1" ht="16" customHeight="1" x14ac:dyDescent="0.2"/>
    <row r="3441" customFormat="1" ht="16" customHeight="1" x14ac:dyDescent="0.2"/>
    <row r="3442" customFormat="1" ht="16" customHeight="1" x14ac:dyDescent="0.2"/>
    <row r="3443" customFormat="1" ht="16" customHeight="1" x14ac:dyDescent="0.2"/>
    <row r="3444" customFormat="1" ht="16" customHeight="1" x14ac:dyDescent="0.2"/>
    <row r="3445" customFormat="1" ht="16" customHeight="1" x14ac:dyDescent="0.2"/>
    <row r="3446" customFormat="1" ht="16" customHeight="1" x14ac:dyDescent="0.2"/>
    <row r="3447" customFormat="1" ht="16" customHeight="1" x14ac:dyDescent="0.2"/>
    <row r="3448" customFormat="1" ht="16" customHeight="1" x14ac:dyDescent="0.2"/>
    <row r="3449" customFormat="1" ht="16" customHeight="1" x14ac:dyDescent="0.2"/>
    <row r="3450" customFormat="1" ht="16" customHeight="1" x14ac:dyDescent="0.2"/>
    <row r="3451" customFormat="1" ht="16" customHeight="1" x14ac:dyDescent="0.2"/>
    <row r="3452" customFormat="1" ht="16" customHeight="1" x14ac:dyDescent="0.2"/>
    <row r="3453" customFormat="1" ht="16" customHeight="1" x14ac:dyDescent="0.2"/>
    <row r="3454" customFormat="1" ht="16" customHeight="1" x14ac:dyDescent="0.2"/>
    <row r="3455" customFormat="1" ht="16" customHeight="1" x14ac:dyDescent="0.2"/>
    <row r="3456" customFormat="1" ht="16" customHeight="1" x14ac:dyDescent="0.2"/>
    <row r="3457" customFormat="1" ht="16" customHeight="1" x14ac:dyDescent="0.2"/>
    <row r="3458" customFormat="1" ht="16" customHeight="1" x14ac:dyDescent="0.2"/>
    <row r="3459" customFormat="1" ht="16" customHeight="1" x14ac:dyDescent="0.2"/>
    <row r="3460" customFormat="1" ht="16" customHeight="1" x14ac:dyDescent="0.2"/>
    <row r="3461" customFormat="1" ht="16" customHeight="1" x14ac:dyDescent="0.2"/>
    <row r="3462" customFormat="1" ht="16" customHeight="1" x14ac:dyDescent="0.2"/>
    <row r="3463" customFormat="1" ht="16" customHeight="1" x14ac:dyDescent="0.2"/>
    <row r="3464" customFormat="1" ht="16" customHeight="1" x14ac:dyDescent="0.2"/>
    <row r="3465" customFormat="1" ht="16" customHeight="1" x14ac:dyDescent="0.2"/>
    <row r="3466" customFormat="1" ht="16" customHeight="1" x14ac:dyDescent="0.2"/>
    <row r="3467" customFormat="1" ht="16" customHeight="1" x14ac:dyDescent="0.2"/>
    <row r="3468" customFormat="1" ht="16" customHeight="1" x14ac:dyDescent="0.2"/>
    <row r="3469" customFormat="1" ht="16" customHeight="1" x14ac:dyDescent="0.2"/>
    <row r="3470" customFormat="1" ht="16" customHeight="1" x14ac:dyDescent="0.2"/>
    <row r="3471" customFormat="1" ht="16" customHeight="1" x14ac:dyDescent="0.2"/>
    <row r="3472" customFormat="1" ht="16" customHeight="1" x14ac:dyDescent="0.2"/>
    <row r="3473" customFormat="1" ht="16" customHeight="1" x14ac:dyDescent="0.2"/>
    <row r="3474" customFormat="1" ht="16" customHeight="1" x14ac:dyDescent="0.2"/>
    <row r="3475" customFormat="1" ht="16" customHeight="1" x14ac:dyDescent="0.2"/>
    <row r="3476" customFormat="1" ht="16" customHeight="1" x14ac:dyDescent="0.2"/>
    <row r="3477" customFormat="1" ht="16" customHeight="1" x14ac:dyDescent="0.2"/>
    <row r="3478" customFormat="1" ht="16" customHeight="1" x14ac:dyDescent="0.2"/>
    <row r="3479" customFormat="1" ht="16" customHeight="1" x14ac:dyDescent="0.2"/>
    <row r="3480" customFormat="1" ht="16" customHeight="1" x14ac:dyDescent="0.2"/>
    <row r="3481" customFormat="1" ht="16" customHeight="1" x14ac:dyDescent="0.2"/>
    <row r="3482" customFormat="1" ht="16" customHeight="1" x14ac:dyDescent="0.2"/>
    <row r="3483" customFormat="1" ht="16" customHeight="1" x14ac:dyDescent="0.2"/>
    <row r="3484" customFormat="1" ht="16" customHeight="1" x14ac:dyDescent="0.2"/>
    <row r="3485" customFormat="1" ht="16" customHeight="1" x14ac:dyDescent="0.2"/>
    <row r="3486" customFormat="1" ht="16" customHeight="1" x14ac:dyDescent="0.2"/>
    <row r="3487" customFormat="1" ht="16" customHeight="1" x14ac:dyDescent="0.2"/>
    <row r="3488" customFormat="1" ht="16" customHeight="1" x14ac:dyDescent="0.2"/>
    <row r="3489" customFormat="1" ht="16" customHeight="1" x14ac:dyDescent="0.2"/>
    <row r="3490" customFormat="1" ht="16" customHeight="1" x14ac:dyDescent="0.2"/>
    <row r="3491" customFormat="1" ht="16" customHeight="1" x14ac:dyDescent="0.2"/>
    <row r="3492" customFormat="1" ht="16" customHeight="1" x14ac:dyDescent="0.2"/>
    <row r="3493" customFormat="1" ht="16" customHeight="1" x14ac:dyDescent="0.2"/>
    <row r="3494" customFormat="1" ht="16" customHeight="1" x14ac:dyDescent="0.2"/>
    <row r="3495" customFormat="1" ht="16" customHeight="1" x14ac:dyDescent="0.2"/>
    <row r="3496" customFormat="1" ht="16" customHeight="1" x14ac:dyDescent="0.2"/>
    <row r="3497" customFormat="1" ht="16" customHeight="1" x14ac:dyDescent="0.2"/>
    <row r="3498" customFormat="1" ht="16" customHeight="1" x14ac:dyDescent="0.2"/>
    <row r="3499" customFormat="1" ht="16" customHeight="1" x14ac:dyDescent="0.2"/>
    <row r="3500" customFormat="1" ht="16" customHeight="1" x14ac:dyDescent="0.2"/>
    <row r="3501" customFormat="1" ht="16" customHeight="1" x14ac:dyDescent="0.2"/>
    <row r="3502" customFormat="1" ht="16" customHeight="1" x14ac:dyDescent="0.2"/>
    <row r="3503" customFormat="1" ht="16" customHeight="1" x14ac:dyDescent="0.2"/>
    <row r="3504" customFormat="1" ht="16" customHeight="1" x14ac:dyDescent="0.2"/>
    <row r="3505" customFormat="1" ht="16" customHeight="1" x14ac:dyDescent="0.2"/>
    <row r="3506" customFormat="1" ht="16" customHeight="1" x14ac:dyDescent="0.2"/>
    <row r="3507" customFormat="1" ht="16" customHeight="1" x14ac:dyDescent="0.2"/>
    <row r="3508" customFormat="1" ht="16" customHeight="1" x14ac:dyDescent="0.2"/>
    <row r="3509" customFormat="1" ht="16" customHeight="1" x14ac:dyDescent="0.2"/>
    <row r="3510" customFormat="1" ht="16" customHeight="1" x14ac:dyDescent="0.2"/>
    <row r="3511" customFormat="1" ht="16" customHeight="1" x14ac:dyDescent="0.2"/>
    <row r="3512" customFormat="1" ht="16" customHeight="1" x14ac:dyDescent="0.2"/>
    <row r="3513" customFormat="1" ht="16" customHeight="1" x14ac:dyDescent="0.2"/>
    <row r="3514" customFormat="1" ht="16" customHeight="1" x14ac:dyDescent="0.2"/>
    <row r="3515" customFormat="1" ht="16" customHeight="1" x14ac:dyDescent="0.2"/>
    <row r="3516" customFormat="1" ht="16" customHeight="1" x14ac:dyDescent="0.2"/>
    <row r="3517" customFormat="1" ht="16" customHeight="1" x14ac:dyDescent="0.2"/>
    <row r="3518" customFormat="1" ht="16" customHeight="1" x14ac:dyDescent="0.2"/>
    <row r="3519" customFormat="1" ht="16" customHeight="1" x14ac:dyDescent="0.2"/>
    <row r="3520" customFormat="1" ht="16" customHeight="1" x14ac:dyDescent="0.2"/>
    <row r="3521" customFormat="1" ht="16" customHeight="1" x14ac:dyDescent="0.2"/>
    <row r="3522" customFormat="1" ht="16" customHeight="1" x14ac:dyDescent="0.2"/>
    <row r="3523" customFormat="1" ht="16" customHeight="1" x14ac:dyDescent="0.2"/>
    <row r="3524" customFormat="1" ht="16" customHeight="1" x14ac:dyDescent="0.2"/>
    <row r="3525" customFormat="1" ht="16" customHeight="1" x14ac:dyDescent="0.2"/>
    <row r="3526" customFormat="1" ht="16" customHeight="1" x14ac:dyDescent="0.2"/>
    <row r="3527" customFormat="1" ht="16" customHeight="1" x14ac:dyDescent="0.2"/>
    <row r="3528" customFormat="1" ht="16" customHeight="1" x14ac:dyDescent="0.2"/>
    <row r="3529" customFormat="1" ht="16" customHeight="1" x14ac:dyDescent="0.2"/>
    <row r="3530" customFormat="1" ht="16" customHeight="1" x14ac:dyDescent="0.2"/>
    <row r="3531" customFormat="1" ht="16" customHeight="1" x14ac:dyDescent="0.2"/>
    <row r="3532" customFormat="1" ht="16" customHeight="1" x14ac:dyDescent="0.2"/>
    <row r="3533" customFormat="1" ht="16" customHeight="1" x14ac:dyDescent="0.2"/>
    <row r="3534" customFormat="1" ht="16" customHeight="1" x14ac:dyDescent="0.2"/>
    <row r="3535" customFormat="1" ht="16" customHeight="1" x14ac:dyDescent="0.2"/>
    <row r="3536" customFormat="1" ht="16" customHeight="1" x14ac:dyDescent="0.2"/>
    <row r="3537" customFormat="1" ht="16" customHeight="1" x14ac:dyDescent="0.2"/>
    <row r="3538" customFormat="1" ht="16" customHeight="1" x14ac:dyDescent="0.2"/>
    <row r="3539" customFormat="1" ht="16" customHeight="1" x14ac:dyDescent="0.2"/>
    <row r="3540" customFormat="1" ht="16" customHeight="1" x14ac:dyDescent="0.2"/>
    <row r="3541" customFormat="1" ht="16" customHeight="1" x14ac:dyDescent="0.2"/>
    <row r="3542" customFormat="1" ht="16" customHeight="1" x14ac:dyDescent="0.2"/>
    <row r="3543" customFormat="1" ht="16" customHeight="1" x14ac:dyDescent="0.2"/>
    <row r="3544" customFormat="1" ht="16" customHeight="1" x14ac:dyDescent="0.2"/>
    <row r="3545" customFormat="1" ht="16" customHeight="1" x14ac:dyDescent="0.2"/>
    <row r="3546" customFormat="1" ht="16" customHeight="1" x14ac:dyDescent="0.2"/>
    <row r="3547" customFormat="1" ht="16" customHeight="1" x14ac:dyDescent="0.2"/>
    <row r="3548" customFormat="1" ht="16" customHeight="1" x14ac:dyDescent="0.2"/>
    <row r="3549" customFormat="1" ht="16" customHeight="1" x14ac:dyDescent="0.2"/>
    <row r="3550" customFormat="1" ht="16" customHeight="1" x14ac:dyDescent="0.2"/>
    <row r="3551" customFormat="1" ht="16" customHeight="1" x14ac:dyDescent="0.2"/>
    <row r="3552" customFormat="1" ht="16" customHeight="1" x14ac:dyDescent="0.2"/>
    <row r="3553" customFormat="1" ht="16" customHeight="1" x14ac:dyDescent="0.2"/>
    <row r="3554" customFormat="1" ht="16" customHeight="1" x14ac:dyDescent="0.2"/>
    <row r="3555" customFormat="1" ht="16" customHeight="1" x14ac:dyDescent="0.2"/>
    <row r="3556" customFormat="1" ht="16" customHeight="1" x14ac:dyDescent="0.2"/>
    <row r="3557" customFormat="1" ht="16" customHeight="1" x14ac:dyDescent="0.2"/>
    <row r="3558" customFormat="1" ht="16" customHeight="1" x14ac:dyDescent="0.2"/>
    <row r="3559" customFormat="1" ht="16" customHeight="1" x14ac:dyDescent="0.2"/>
    <row r="3560" customFormat="1" ht="16" customHeight="1" x14ac:dyDescent="0.2"/>
    <row r="3561" customFormat="1" ht="16" customHeight="1" x14ac:dyDescent="0.2"/>
    <row r="3562" customFormat="1" ht="16" customHeight="1" x14ac:dyDescent="0.2"/>
    <row r="3563" customFormat="1" ht="16" customHeight="1" x14ac:dyDescent="0.2"/>
    <row r="3564" customFormat="1" ht="16" customHeight="1" x14ac:dyDescent="0.2"/>
    <row r="3565" customFormat="1" ht="16" customHeight="1" x14ac:dyDescent="0.2"/>
    <row r="3566" customFormat="1" ht="16" customHeight="1" x14ac:dyDescent="0.2"/>
    <row r="3567" customFormat="1" ht="16" customHeight="1" x14ac:dyDescent="0.2"/>
    <row r="3568" customFormat="1" ht="16" customHeight="1" x14ac:dyDescent="0.2"/>
    <row r="3569" customFormat="1" ht="16" customHeight="1" x14ac:dyDescent="0.2"/>
    <row r="3570" customFormat="1" ht="16" customHeight="1" x14ac:dyDescent="0.2"/>
    <row r="3571" customFormat="1" ht="16" customHeight="1" x14ac:dyDescent="0.2"/>
    <row r="3572" customFormat="1" ht="16" customHeight="1" x14ac:dyDescent="0.2"/>
    <row r="3573" customFormat="1" ht="16" customHeight="1" x14ac:dyDescent="0.2"/>
    <row r="3574" customFormat="1" ht="16" customHeight="1" x14ac:dyDescent="0.2"/>
    <row r="3575" customFormat="1" ht="16" customHeight="1" x14ac:dyDescent="0.2"/>
    <row r="3576" customFormat="1" ht="16" customHeight="1" x14ac:dyDescent="0.2"/>
    <row r="3577" customFormat="1" ht="16" customHeight="1" x14ac:dyDescent="0.2"/>
    <row r="3578" customFormat="1" ht="16" customHeight="1" x14ac:dyDescent="0.2"/>
    <row r="3579" customFormat="1" ht="16" customHeight="1" x14ac:dyDescent="0.2"/>
    <row r="3580" customFormat="1" ht="16" customHeight="1" x14ac:dyDescent="0.2"/>
    <row r="3581" customFormat="1" ht="16" customHeight="1" x14ac:dyDescent="0.2"/>
    <row r="3582" customFormat="1" ht="16" customHeight="1" x14ac:dyDescent="0.2"/>
    <row r="3583" customFormat="1" ht="16" customHeight="1" x14ac:dyDescent="0.2"/>
    <row r="3584" customFormat="1" ht="16" customHeight="1" x14ac:dyDescent="0.2"/>
    <row r="3585" customFormat="1" ht="16" customHeight="1" x14ac:dyDescent="0.2"/>
    <row r="3586" customFormat="1" ht="16" customHeight="1" x14ac:dyDescent="0.2"/>
    <row r="3587" customFormat="1" ht="16" customHeight="1" x14ac:dyDescent="0.2"/>
    <row r="3588" customFormat="1" ht="16" customHeight="1" x14ac:dyDescent="0.2"/>
    <row r="3589" customFormat="1" ht="16" customHeight="1" x14ac:dyDescent="0.2"/>
    <row r="3590" customFormat="1" ht="16" customHeight="1" x14ac:dyDescent="0.2"/>
    <row r="3591" customFormat="1" ht="16" customHeight="1" x14ac:dyDescent="0.2"/>
    <row r="3592" customFormat="1" ht="16" customHeight="1" x14ac:dyDescent="0.2"/>
    <row r="3593" customFormat="1" ht="16" customHeight="1" x14ac:dyDescent="0.2"/>
    <row r="3594" customFormat="1" ht="16" customHeight="1" x14ac:dyDescent="0.2"/>
    <row r="3595" customFormat="1" ht="16" customHeight="1" x14ac:dyDescent="0.2"/>
    <row r="3596" customFormat="1" ht="16" customHeight="1" x14ac:dyDescent="0.2"/>
    <row r="3597" customFormat="1" ht="16" customHeight="1" x14ac:dyDescent="0.2"/>
    <row r="3598" customFormat="1" ht="16" customHeight="1" x14ac:dyDescent="0.2"/>
    <row r="3599" customFormat="1" ht="16" customHeight="1" x14ac:dyDescent="0.2"/>
    <row r="3600" customFormat="1" ht="16" customHeight="1" x14ac:dyDescent="0.2"/>
    <row r="3601" customFormat="1" ht="16" customHeight="1" x14ac:dyDescent="0.2"/>
    <row r="3602" customFormat="1" ht="16" customHeight="1" x14ac:dyDescent="0.2"/>
    <row r="3603" customFormat="1" ht="16" customHeight="1" x14ac:dyDescent="0.2"/>
    <row r="3604" customFormat="1" ht="16" customHeight="1" x14ac:dyDescent="0.2"/>
    <row r="3605" customFormat="1" ht="16" customHeight="1" x14ac:dyDescent="0.2"/>
    <row r="3606" customFormat="1" ht="16" customHeight="1" x14ac:dyDescent="0.2"/>
    <row r="3607" customFormat="1" ht="16" customHeight="1" x14ac:dyDescent="0.2"/>
    <row r="3608" customFormat="1" ht="16" customHeight="1" x14ac:dyDescent="0.2"/>
    <row r="3609" customFormat="1" ht="16" customHeight="1" x14ac:dyDescent="0.2"/>
    <row r="3610" customFormat="1" ht="16" customHeight="1" x14ac:dyDescent="0.2"/>
    <row r="3611" customFormat="1" ht="16" customHeight="1" x14ac:dyDescent="0.2"/>
    <row r="3612" customFormat="1" ht="16" customHeight="1" x14ac:dyDescent="0.2"/>
    <row r="3613" customFormat="1" ht="16" customHeight="1" x14ac:dyDescent="0.2"/>
    <row r="3614" customFormat="1" ht="16" customHeight="1" x14ac:dyDescent="0.2"/>
    <row r="3615" customFormat="1" ht="16" customHeight="1" x14ac:dyDescent="0.2"/>
    <row r="3616" customFormat="1" ht="16" customHeight="1" x14ac:dyDescent="0.2"/>
    <row r="3617" customFormat="1" ht="16" customHeight="1" x14ac:dyDescent="0.2"/>
    <row r="3618" customFormat="1" ht="16" customHeight="1" x14ac:dyDescent="0.2"/>
    <row r="3619" customFormat="1" ht="16" customHeight="1" x14ac:dyDescent="0.2"/>
    <row r="3620" customFormat="1" ht="16" customHeight="1" x14ac:dyDescent="0.2"/>
    <row r="3621" customFormat="1" ht="16" customHeight="1" x14ac:dyDescent="0.2"/>
    <row r="3622" customFormat="1" ht="16" customHeight="1" x14ac:dyDescent="0.2"/>
    <row r="3623" customFormat="1" ht="16" customHeight="1" x14ac:dyDescent="0.2"/>
    <row r="3624" customFormat="1" ht="16" customHeight="1" x14ac:dyDescent="0.2"/>
    <row r="3625" customFormat="1" ht="16" customHeight="1" x14ac:dyDescent="0.2"/>
    <row r="3626" customFormat="1" ht="16" customHeight="1" x14ac:dyDescent="0.2"/>
    <row r="3627" customFormat="1" ht="16" customHeight="1" x14ac:dyDescent="0.2"/>
    <row r="3628" customFormat="1" ht="16" customHeight="1" x14ac:dyDescent="0.2"/>
    <row r="3629" customFormat="1" ht="16" customHeight="1" x14ac:dyDescent="0.2"/>
    <row r="3630" customFormat="1" ht="16" customHeight="1" x14ac:dyDescent="0.2"/>
    <row r="3631" customFormat="1" ht="16" customHeight="1" x14ac:dyDescent="0.2"/>
    <row r="3632" customFormat="1" ht="16" customHeight="1" x14ac:dyDescent="0.2"/>
    <row r="3633" customFormat="1" ht="16" customHeight="1" x14ac:dyDescent="0.2"/>
    <row r="3634" customFormat="1" ht="16" customHeight="1" x14ac:dyDescent="0.2"/>
    <row r="3635" customFormat="1" ht="16" customHeight="1" x14ac:dyDescent="0.2"/>
    <row r="3636" customFormat="1" ht="16" customHeight="1" x14ac:dyDescent="0.2"/>
    <row r="3637" customFormat="1" ht="16" customHeight="1" x14ac:dyDescent="0.2"/>
    <row r="3638" customFormat="1" ht="16" customHeight="1" x14ac:dyDescent="0.2"/>
    <row r="3639" customFormat="1" ht="16" customHeight="1" x14ac:dyDescent="0.2"/>
    <row r="3640" customFormat="1" ht="16" customHeight="1" x14ac:dyDescent="0.2"/>
    <row r="3641" customFormat="1" ht="16" customHeight="1" x14ac:dyDescent="0.2"/>
    <row r="3642" customFormat="1" ht="16" customHeight="1" x14ac:dyDescent="0.2"/>
    <row r="3643" customFormat="1" ht="16" customHeight="1" x14ac:dyDescent="0.2"/>
    <row r="3644" customFormat="1" ht="16" customHeight="1" x14ac:dyDescent="0.2"/>
    <row r="3645" customFormat="1" ht="16" customHeight="1" x14ac:dyDescent="0.2"/>
    <row r="3646" customFormat="1" ht="16" customHeight="1" x14ac:dyDescent="0.2"/>
    <row r="3647" customFormat="1" ht="16" customHeight="1" x14ac:dyDescent="0.2"/>
    <row r="3648" customFormat="1" ht="16" customHeight="1" x14ac:dyDescent="0.2"/>
    <row r="3649" customFormat="1" ht="16" customHeight="1" x14ac:dyDescent="0.2"/>
    <row r="3650" customFormat="1" ht="16" customHeight="1" x14ac:dyDescent="0.2"/>
    <row r="3651" customFormat="1" ht="16" customHeight="1" x14ac:dyDescent="0.2"/>
    <row r="3652" customFormat="1" ht="16" customHeight="1" x14ac:dyDescent="0.2"/>
    <row r="3653" customFormat="1" ht="16" customHeight="1" x14ac:dyDescent="0.2"/>
    <row r="3654" customFormat="1" ht="16" customHeight="1" x14ac:dyDescent="0.2"/>
    <row r="3655" customFormat="1" ht="16" customHeight="1" x14ac:dyDescent="0.2"/>
    <row r="3656" customFormat="1" ht="16" customHeight="1" x14ac:dyDescent="0.2"/>
    <row r="3657" customFormat="1" ht="16" customHeight="1" x14ac:dyDescent="0.2"/>
    <row r="3658" customFormat="1" ht="16" customHeight="1" x14ac:dyDescent="0.2"/>
    <row r="3659" customFormat="1" ht="16" customHeight="1" x14ac:dyDescent="0.2"/>
    <row r="3660" customFormat="1" ht="16" customHeight="1" x14ac:dyDescent="0.2"/>
    <row r="3661" customFormat="1" ht="16" customHeight="1" x14ac:dyDescent="0.2"/>
    <row r="3662" customFormat="1" ht="16" customHeight="1" x14ac:dyDescent="0.2"/>
    <row r="3663" customFormat="1" ht="16" customHeight="1" x14ac:dyDescent="0.2"/>
    <row r="3664" customFormat="1" ht="16" customHeight="1" x14ac:dyDescent="0.2"/>
    <row r="3665" customFormat="1" ht="16" customHeight="1" x14ac:dyDescent="0.2"/>
    <row r="3666" customFormat="1" ht="16" customHeight="1" x14ac:dyDescent="0.2"/>
    <row r="3667" customFormat="1" ht="16" customHeight="1" x14ac:dyDescent="0.2"/>
    <row r="3668" customFormat="1" ht="16" customHeight="1" x14ac:dyDescent="0.2"/>
    <row r="3669" customFormat="1" ht="16" customHeight="1" x14ac:dyDescent="0.2"/>
    <row r="3670" customFormat="1" ht="16" customHeight="1" x14ac:dyDescent="0.2"/>
    <row r="3671" customFormat="1" ht="16" customHeight="1" x14ac:dyDescent="0.2"/>
    <row r="3672" customFormat="1" ht="16" customHeight="1" x14ac:dyDescent="0.2"/>
    <row r="3673" customFormat="1" ht="16" customHeight="1" x14ac:dyDescent="0.2"/>
    <row r="3674" customFormat="1" ht="16" customHeight="1" x14ac:dyDescent="0.2"/>
    <row r="3675" customFormat="1" ht="16" customHeight="1" x14ac:dyDescent="0.2"/>
    <row r="3676" customFormat="1" ht="16" customHeight="1" x14ac:dyDescent="0.2"/>
    <row r="3677" customFormat="1" ht="16" customHeight="1" x14ac:dyDescent="0.2"/>
    <row r="3678" customFormat="1" ht="16" customHeight="1" x14ac:dyDescent="0.2"/>
    <row r="3679" customFormat="1" ht="16" customHeight="1" x14ac:dyDescent="0.2"/>
    <row r="3680" customFormat="1" ht="16" customHeight="1" x14ac:dyDescent="0.2"/>
    <row r="3681" customFormat="1" ht="16" customHeight="1" x14ac:dyDescent="0.2"/>
    <row r="3682" customFormat="1" ht="16" customHeight="1" x14ac:dyDescent="0.2"/>
    <row r="3683" customFormat="1" ht="16" customHeight="1" x14ac:dyDescent="0.2"/>
    <row r="3684" customFormat="1" ht="16" customHeight="1" x14ac:dyDescent="0.2"/>
    <row r="3685" customFormat="1" ht="16" customHeight="1" x14ac:dyDescent="0.2"/>
    <row r="3686" customFormat="1" ht="16" customHeight="1" x14ac:dyDescent="0.2"/>
    <row r="3687" customFormat="1" ht="16" customHeight="1" x14ac:dyDescent="0.2"/>
    <row r="3688" customFormat="1" ht="16" customHeight="1" x14ac:dyDescent="0.2"/>
    <row r="3689" customFormat="1" ht="16" customHeight="1" x14ac:dyDescent="0.2"/>
    <row r="3690" customFormat="1" ht="16" customHeight="1" x14ac:dyDescent="0.2"/>
    <row r="3691" customFormat="1" ht="16" customHeight="1" x14ac:dyDescent="0.2"/>
    <row r="3692" customFormat="1" ht="16" customHeight="1" x14ac:dyDescent="0.2"/>
    <row r="3693" customFormat="1" ht="16" customHeight="1" x14ac:dyDescent="0.2"/>
    <row r="3694" customFormat="1" ht="16" customHeight="1" x14ac:dyDescent="0.2"/>
    <row r="3695" customFormat="1" ht="16" customHeight="1" x14ac:dyDescent="0.2"/>
    <row r="3696" customFormat="1" ht="16" customHeight="1" x14ac:dyDescent="0.2"/>
    <row r="3697" customFormat="1" ht="16" customHeight="1" x14ac:dyDescent="0.2"/>
    <row r="3698" customFormat="1" ht="16" customHeight="1" x14ac:dyDescent="0.2"/>
    <row r="3699" customFormat="1" ht="16" customHeight="1" x14ac:dyDescent="0.2"/>
    <row r="3700" customFormat="1" ht="16" customHeight="1" x14ac:dyDescent="0.2"/>
    <row r="3701" customFormat="1" ht="16" customHeight="1" x14ac:dyDescent="0.2"/>
    <row r="3702" customFormat="1" ht="16" customHeight="1" x14ac:dyDescent="0.2"/>
    <row r="3703" customFormat="1" ht="16" customHeight="1" x14ac:dyDescent="0.2"/>
    <row r="3704" customFormat="1" ht="16" customHeight="1" x14ac:dyDescent="0.2"/>
    <row r="3705" customFormat="1" ht="16" customHeight="1" x14ac:dyDescent="0.2"/>
    <row r="3706" customFormat="1" ht="16" customHeight="1" x14ac:dyDescent="0.2"/>
    <row r="3707" customFormat="1" ht="16" customHeight="1" x14ac:dyDescent="0.2"/>
    <row r="3708" customFormat="1" ht="16" customHeight="1" x14ac:dyDescent="0.2"/>
    <row r="3709" customFormat="1" ht="16" customHeight="1" x14ac:dyDescent="0.2"/>
    <row r="3710" customFormat="1" ht="16" customHeight="1" x14ac:dyDescent="0.2"/>
    <row r="3711" customFormat="1" ht="16" customHeight="1" x14ac:dyDescent="0.2"/>
    <row r="3712" customFormat="1" ht="16" customHeight="1" x14ac:dyDescent="0.2"/>
    <row r="3713" customFormat="1" ht="16" customHeight="1" x14ac:dyDescent="0.2"/>
    <row r="3714" customFormat="1" ht="16" customHeight="1" x14ac:dyDescent="0.2"/>
    <row r="3715" customFormat="1" ht="16" customHeight="1" x14ac:dyDescent="0.2"/>
    <row r="3716" customFormat="1" ht="16" customHeight="1" x14ac:dyDescent="0.2"/>
    <row r="3717" customFormat="1" ht="16" customHeight="1" x14ac:dyDescent="0.2"/>
    <row r="3718" customFormat="1" ht="16" customHeight="1" x14ac:dyDescent="0.2"/>
    <row r="3719" customFormat="1" ht="16" customHeight="1" x14ac:dyDescent="0.2"/>
    <row r="3720" customFormat="1" ht="16" customHeight="1" x14ac:dyDescent="0.2"/>
    <row r="3721" customFormat="1" ht="16" customHeight="1" x14ac:dyDescent="0.2"/>
    <row r="3722" customFormat="1" ht="16" customHeight="1" x14ac:dyDescent="0.2"/>
    <row r="3723" customFormat="1" ht="16" customHeight="1" x14ac:dyDescent="0.2"/>
    <row r="3724" customFormat="1" ht="16" customHeight="1" x14ac:dyDescent="0.2"/>
    <row r="3725" customFormat="1" ht="16" customHeight="1" x14ac:dyDescent="0.2"/>
    <row r="3726" customFormat="1" ht="16" customHeight="1" x14ac:dyDescent="0.2"/>
    <row r="3727" customFormat="1" ht="16" customHeight="1" x14ac:dyDescent="0.2"/>
    <row r="3728" customFormat="1" ht="16" customHeight="1" x14ac:dyDescent="0.2"/>
    <row r="3729" customFormat="1" ht="16" customHeight="1" x14ac:dyDescent="0.2"/>
    <row r="3730" customFormat="1" ht="16" customHeight="1" x14ac:dyDescent="0.2"/>
    <row r="3731" customFormat="1" ht="16" customHeight="1" x14ac:dyDescent="0.2"/>
    <row r="3732" customFormat="1" ht="16" customHeight="1" x14ac:dyDescent="0.2"/>
    <row r="3733" customFormat="1" ht="16" customHeight="1" x14ac:dyDescent="0.2"/>
    <row r="3734" customFormat="1" ht="16" customHeight="1" x14ac:dyDescent="0.2"/>
    <row r="3735" customFormat="1" ht="16" customHeight="1" x14ac:dyDescent="0.2"/>
    <row r="3736" customFormat="1" ht="16" customHeight="1" x14ac:dyDescent="0.2"/>
    <row r="3737" customFormat="1" ht="16" customHeight="1" x14ac:dyDescent="0.2"/>
    <row r="3738" customFormat="1" ht="16" customHeight="1" x14ac:dyDescent="0.2"/>
    <row r="3739" customFormat="1" ht="16" customHeight="1" x14ac:dyDescent="0.2"/>
    <row r="3740" customFormat="1" ht="16" customHeight="1" x14ac:dyDescent="0.2"/>
    <row r="3741" customFormat="1" ht="16" customHeight="1" x14ac:dyDescent="0.2"/>
    <row r="3742" customFormat="1" ht="16" customHeight="1" x14ac:dyDescent="0.2"/>
    <row r="3743" customFormat="1" ht="16" customHeight="1" x14ac:dyDescent="0.2"/>
    <row r="3744" customFormat="1" ht="16" customHeight="1" x14ac:dyDescent="0.2"/>
    <row r="3745" customFormat="1" ht="16" customHeight="1" x14ac:dyDescent="0.2"/>
    <row r="3746" customFormat="1" ht="16" customHeight="1" x14ac:dyDescent="0.2"/>
    <row r="3747" customFormat="1" ht="16" customHeight="1" x14ac:dyDescent="0.2"/>
    <row r="3748" customFormat="1" ht="16" customHeight="1" x14ac:dyDescent="0.2"/>
    <row r="3749" customFormat="1" ht="16" customHeight="1" x14ac:dyDescent="0.2"/>
    <row r="3750" customFormat="1" ht="16" customHeight="1" x14ac:dyDescent="0.2"/>
    <row r="3751" customFormat="1" ht="16" customHeight="1" x14ac:dyDescent="0.2"/>
    <row r="3752" customFormat="1" ht="16" customHeight="1" x14ac:dyDescent="0.2"/>
    <row r="3753" customFormat="1" ht="16" customHeight="1" x14ac:dyDescent="0.2"/>
    <row r="3754" customFormat="1" ht="16" customHeight="1" x14ac:dyDescent="0.2"/>
    <row r="3755" customFormat="1" ht="16" customHeight="1" x14ac:dyDescent="0.2"/>
    <row r="3756" customFormat="1" ht="16" customHeight="1" x14ac:dyDescent="0.2"/>
    <row r="3757" customFormat="1" ht="16" customHeight="1" x14ac:dyDescent="0.2"/>
    <row r="3758" customFormat="1" ht="16" customHeight="1" x14ac:dyDescent="0.2"/>
    <row r="3759" customFormat="1" ht="16" customHeight="1" x14ac:dyDescent="0.2"/>
    <row r="3760" customFormat="1" ht="16" customHeight="1" x14ac:dyDescent="0.2"/>
    <row r="3761" customFormat="1" ht="16" customHeight="1" x14ac:dyDescent="0.2"/>
    <row r="3762" customFormat="1" ht="16" customHeight="1" x14ac:dyDescent="0.2"/>
    <row r="3763" customFormat="1" ht="16" customHeight="1" x14ac:dyDescent="0.2"/>
    <row r="3764" customFormat="1" ht="16" customHeight="1" x14ac:dyDescent="0.2"/>
    <row r="3765" customFormat="1" ht="16" customHeight="1" x14ac:dyDescent="0.2"/>
    <row r="3766" customFormat="1" ht="16" customHeight="1" x14ac:dyDescent="0.2"/>
    <row r="3767" customFormat="1" ht="16" customHeight="1" x14ac:dyDescent="0.2"/>
    <row r="3768" customFormat="1" ht="16" customHeight="1" x14ac:dyDescent="0.2"/>
    <row r="3769" customFormat="1" ht="16" customHeight="1" x14ac:dyDescent="0.2"/>
    <row r="3770" customFormat="1" ht="16" customHeight="1" x14ac:dyDescent="0.2"/>
    <row r="3771" customFormat="1" ht="16" customHeight="1" x14ac:dyDescent="0.2"/>
    <row r="3772" customFormat="1" ht="16" customHeight="1" x14ac:dyDescent="0.2"/>
    <row r="3773" customFormat="1" ht="16" customHeight="1" x14ac:dyDescent="0.2"/>
    <row r="3774" customFormat="1" ht="16" customHeight="1" x14ac:dyDescent="0.2"/>
    <row r="3775" customFormat="1" ht="16" customHeight="1" x14ac:dyDescent="0.2"/>
    <row r="3776" customFormat="1" ht="16" customHeight="1" x14ac:dyDescent="0.2"/>
    <row r="3777" customFormat="1" ht="16" customHeight="1" x14ac:dyDescent="0.2"/>
    <row r="3778" customFormat="1" ht="16" customHeight="1" x14ac:dyDescent="0.2"/>
    <row r="3779" customFormat="1" ht="16" customHeight="1" x14ac:dyDescent="0.2"/>
    <row r="3780" customFormat="1" ht="16" customHeight="1" x14ac:dyDescent="0.2"/>
    <row r="3781" customFormat="1" ht="16" customHeight="1" x14ac:dyDescent="0.2"/>
    <row r="3782" customFormat="1" ht="16" customHeight="1" x14ac:dyDescent="0.2"/>
    <row r="3783" customFormat="1" ht="16" customHeight="1" x14ac:dyDescent="0.2"/>
    <row r="3784" customFormat="1" ht="16" customHeight="1" x14ac:dyDescent="0.2"/>
    <row r="3785" customFormat="1" ht="16" customHeight="1" x14ac:dyDescent="0.2"/>
    <row r="3786" customFormat="1" ht="16" customHeight="1" x14ac:dyDescent="0.2"/>
    <row r="3787" customFormat="1" ht="16" customHeight="1" x14ac:dyDescent="0.2"/>
    <row r="3788" customFormat="1" ht="16" customHeight="1" x14ac:dyDescent="0.2"/>
    <row r="3789" customFormat="1" ht="16" customHeight="1" x14ac:dyDescent="0.2"/>
    <row r="3790" customFormat="1" ht="16" customHeight="1" x14ac:dyDescent="0.2"/>
    <row r="3791" customFormat="1" ht="16" customHeight="1" x14ac:dyDescent="0.2"/>
    <row r="3792" customFormat="1" ht="16" customHeight="1" x14ac:dyDescent="0.2"/>
    <row r="3793" customFormat="1" ht="16" customHeight="1" x14ac:dyDescent="0.2"/>
    <row r="3794" customFormat="1" ht="16" customHeight="1" x14ac:dyDescent="0.2"/>
    <row r="3795" customFormat="1" ht="16" customHeight="1" x14ac:dyDescent="0.2"/>
    <row r="3796" customFormat="1" ht="16" customHeight="1" x14ac:dyDescent="0.2"/>
    <row r="3797" customFormat="1" ht="16" customHeight="1" x14ac:dyDescent="0.2"/>
    <row r="3798" customFormat="1" ht="16" customHeight="1" x14ac:dyDescent="0.2"/>
    <row r="3799" customFormat="1" ht="16" customHeight="1" x14ac:dyDescent="0.2"/>
    <row r="3800" customFormat="1" ht="16" customHeight="1" x14ac:dyDescent="0.2"/>
    <row r="3801" customFormat="1" ht="16" customHeight="1" x14ac:dyDescent="0.2"/>
    <row r="3802" customFormat="1" ht="16" customHeight="1" x14ac:dyDescent="0.2"/>
    <row r="3803" customFormat="1" ht="16" customHeight="1" x14ac:dyDescent="0.2"/>
    <row r="3804" customFormat="1" ht="16" customHeight="1" x14ac:dyDescent="0.2"/>
    <row r="3805" customFormat="1" ht="16" customHeight="1" x14ac:dyDescent="0.2"/>
    <row r="3806" customFormat="1" ht="16" customHeight="1" x14ac:dyDescent="0.2"/>
    <row r="3807" customFormat="1" ht="16" customHeight="1" x14ac:dyDescent="0.2"/>
    <row r="3808" customFormat="1" ht="16" customHeight="1" x14ac:dyDescent="0.2"/>
    <row r="3809" customFormat="1" ht="16" customHeight="1" x14ac:dyDescent="0.2"/>
    <row r="3810" customFormat="1" ht="16" customHeight="1" x14ac:dyDescent="0.2"/>
    <row r="3811" customFormat="1" ht="16" customHeight="1" x14ac:dyDescent="0.2"/>
    <row r="3812" customFormat="1" ht="16" customHeight="1" x14ac:dyDescent="0.2"/>
    <row r="3813" customFormat="1" ht="16" customHeight="1" x14ac:dyDescent="0.2"/>
    <row r="3814" customFormat="1" ht="16" customHeight="1" x14ac:dyDescent="0.2"/>
    <row r="3815" customFormat="1" ht="16" customHeight="1" x14ac:dyDescent="0.2"/>
    <row r="3816" customFormat="1" ht="16" customHeight="1" x14ac:dyDescent="0.2"/>
    <row r="3817" customFormat="1" ht="16" customHeight="1" x14ac:dyDescent="0.2"/>
    <row r="3818" customFormat="1" ht="16" customHeight="1" x14ac:dyDescent="0.2"/>
    <row r="3819" customFormat="1" ht="16" customHeight="1" x14ac:dyDescent="0.2"/>
    <row r="3820" customFormat="1" ht="16" customHeight="1" x14ac:dyDescent="0.2"/>
    <row r="3821" customFormat="1" ht="16" customHeight="1" x14ac:dyDescent="0.2"/>
    <row r="3822" customFormat="1" ht="16" customHeight="1" x14ac:dyDescent="0.2"/>
    <row r="3823" customFormat="1" ht="16" customHeight="1" x14ac:dyDescent="0.2"/>
    <row r="3824" customFormat="1" ht="16" customHeight="1" x14ac:dyDescent="0.2"/>
    <row r="3825" customFormat="1" ht="16" customHeight="1" x14ac:dyDescent="0.2"/>
    <row r="3826" customFormat="1" ht="16" customHeight="1" x14ac:dyDescent="0.2"/>
    <row r="3827" customFormat="1" ht="16" customHeight="1" x14ac:dyDescent="0.2"/>
    <row r="3828" customFormat="1" ht="16" customHeight="1" x14ac:dyDescent="0.2"/>
    <row r="3829" customFormat="1" ht="16" customHeight="1" x14ac:dyDescent="0.2"/>
    <row r="3830" customFormat="1" ht="16" customHeight="1" x14ac:dyDescent="0.2"/>
    <row r="3831" customFormat="1" ht="16" customHeight="1" x14ac:dyDescent="0.2"/>
    <row r="3832" customFormat="1" ht="16" customHeight="1" x14ac:dyDescent="0.2"/>
    <row r="3833" customFormat="1" ht="16" customHeight="1" x14ac:dyDescent="0.2"/>
    <row r="3834" customFormat="1" ht="16" customHeight="1" x14ac:dyDescent="0.2"/>
    <row r="3835" customFormat="1" ht="16" customHeight="1" x14ac:dyDescent="0.2"/>
    <row r="3836" customFormat="1" ht="16" customHeight="1" x14ac:dyDescent="0.2"/>
    <row r="3837" customFormat="1" ht="16" customHeight="1" x14ac:dyDescent="0.2"/>
    <row r="3838" customFormat="1" ht="16" customHeight="1" x14ac:dyDescent="0.2"/>
    <row r="3839" customFormat="1" ht="16" customHeight="1" x14ac:dyDescent="0.2"/>
    <row r="3840" customFormat="1" ht="16" customHeight="1" x14ac:dyDescent="0.2"/>
    <row r="3841" customFormat="1" ht="16" customHeight="1" x14ac:dyDescent="0.2"/>
    <row r="3842" customFormat="1" ht="16" customHeight="1" x14ac:dyDescent="0.2"/>
    <row r="3843" customFormat="1" ht="16" customHeight="1" x14ac:dyDescent="0.2"/>
    <row r="3844" customFormat="1" ht="16" customHeight="1" x14ac:dyDescent="0.2"/>
    <row r="3845" customFormat="1" ht="16" customHeight="1" x14ac:dyDescent="0.2"/>
    <row r="3846" customFormat="1" ht="16" customHeight="1" x14ac:dyDescent="0.2"/>
    <row r="3847" customFormat="1" ht="16" customHeight="1" x14ac:dyDescent="0.2"/>
    <row r="3848" customFormat="1" ht="16" customHeight="1" x14ac:dyDescent="0.2"/>
    <row r="3849" customFormat="1" ht="16" customHeight="1" x14ac:dyDescent="0.2"/>
    <row r="3850" customFormat="1" ht="16" customHeight="1" x14ac:dyDescent="0.2"/>
    <row r="3851" customFormat="1" ht="16" customHeight="1" x14ac:dyDescent="0.2"/>
    <row r="3852" customFormat="1" ht="16" customHeight="1" x14ac:dyDescent="0.2"/>
    <row r="3853" customFormat="1" ht="16" customHeight="1" x14ac:dyDescent="0.2"/>
    <row r="3854" customFormat="1" ht="16" customHeight="1" x14ac:dyDescent="0.2"/>
    <row r="3855" customFormat="1" ht="16" customHeight="1" x14ac:dyDescent="0.2"/>
    <row r="3856" customFormat="1" ht="16" customHeight="1" x14ac:dyDescent="0.2"/>
    <row r="3857" customFormat="1" ht="16" customHeight="1" x14ac:dyDescent="0.2"/>
    <row r="3858" customFormat="1" ht="16" customHeight="1" x14ac:dyDescent="0.2"/>
    <row r="3859" customFormat="1" ht="16" customHeight="1" x14ac:dyDescent="0.2"/>
    <row r="3860" customFormat="1" ht="16" customHeight="1" x14ac:dyDescent="0.2"/>
    <row r="3861" customFormat="1" ht="16" customHeight="1" x14ac:dyDescent="0.2"/>
    <row r="3862" customFormat="1" ht="16" customHeight="1" x14ac:dyDescent="0.2"/>
    <row r="3863" customFormat="1" ht="16" customHeight="1" x14ac:dyDescent="0.2"/>
    <row r="3864" customFormat="1" ht="16" customHeight="1" x14ac:dyDescent="0.2"/>
    <row r="3865" customFormat="1" ht="16" customHeight="1" x14ac:dyDescent="0.2"/>
    <row r="3866" customFormat="1" ht="16" customHeight="1" x14ac:dyDescent="0.2"/>
    <row r="3867" customFormat="1" ht="16" customHeight="1" x14ac:dyDescent="0.2"/>
    <row r="3868" customFormat="1" ht="16" customHeight="1" x14ac:dyDescent="0.2"/>
    <row r="3869" customFormat="1" ht="16" customHeight="1" x14ac:dyDescent="0.2"/>
    <row r="3870" customFormat="1" ht="16" customHeight="1" x14ac:dyDescent="0.2"/>
    <row r="3871" customFormat="1" ht="16" customHeight="1" x14ac:dyDescent="0.2"/>
    <row r="3872" customFormat="1" ht="16" customHeight="1" x14ac:dyDescent="0.2"/>
    <row r="3873" customFormat="1" ht="16" customHeight="1" x14ac:dyDescent="0.2"/>
    <row r="3874" customFormat="1" ht="16" customHeight="1" x14ac:dyDescent="0.2"/>
    <row r="3875" customFormat="1" ht="16" customHeight="1" x14ac:dyDescent="0.2"/>
    <row r="3876" customFormat="1" ht="16" customHeight="1" x14ac:dyDescent="0.2"/>
    <row r="3877" customFormat="1" ht="16" customHeight="1" x14ac:dyDescent="0.2"/>
    <row r="3878" customFormat="1" ht="16" customHeight="1" x14ac:dyDescent="0.2"/>
    <row r="3879" customFormat="1" ht="16" customHeight="1" x14ac:dyDescent="0.2"/>
    <row r="3880" customFormat="1" ht="16" customHeight="1" x14ac:dyDescent="0.2"/>
    <row r="3881" customFormat="1" ht="16" customHeight="1" x14ac:dyDescent="0.2"/>
    <row r="3882" customFormat="1" ht="16" customHeight="1" x14ac:dyDescent="0.2"/>
    <row r="3883" customFormat="1" ht="16" customHeight="1" x14ac:dyDescent="0.2"/>
    <row r="3884" customFormat="1" ht="16" customHeight="1" x14ac:dyDescent="0.2"/>
    <row r="3885" customFormat="1" ht="16" customHeight="1" x14ac:dyDescent="0.2"/>
    <row r="3886" customFormat="1" ht="16" customHeight="1" x14ac:dyDescent="0.2"/>
    <row r="3887" customFormat="1" ht="16" customHeight="1" x14ac:dyDescent="0.2"/>
    <row r="3888" customFormat="1" ht="16" customHeight="1" x14ac:dyDescent="0.2"/>
    <row r="3889" customFormat="1" ht="16" customHeight="1" x14ac:dyDescent="0.2"/>
    <row r="3890" customFormat="1" ht="16" customHeight="1" x14ac:dyDescent="0.2"/>
    <row r="3891" customFormat="1" ht="16" customHeight="1" x14ac:dyDescent="0.2"/>
    <row r="3892" customFormat="1" ht="16" customHeight="1" x14ac:dyDescent="0.2"/>
    <row r="3893" customFormat="1" ht="16" customHeight="1" x14ac:dyDescent="0.2"/>
    <row r="3894" customFormat="1" ht="16" customHeight="1" x14ac:dyDescent="0.2"/>
    <row r="3895" customFormat="1" ht="16" customHeight="1" x14ac:dyDescent="0.2"/>
    <row r="3896" customFormat="1" ht="16" customHeight="1" x14ac:dyDescent="0.2"/>
    <row r="3897" customFormat="1" ht="16" customHeight="1" x14ac:dyDescent="0.2"/>
    <row r="3898" customFormat="1" ht="16" customHeight="1" x14ac:dyDescent="0.2"/>
    <row r="3899" customFormat="1" ht="16" customHeight="1" x14ac:dyDescent="0.2"/>
    <row r="3900" customFormat="1" ht="16" customHeight="1" x14ac:dyDescent="0.2"/>
    <row r="3901" customFormat="1" ht="16" customHeight="1" x14ac:dyDescent="0.2"/>
    <row r="3902" customFormat="1" ht="16" customHeight="1" x14ac:dyDescent="0.2"/>
    <row r="3903" customFormat="1" ht="16" customHeight="1" x14ac:dyDescent="0.2"/>
    <row r="3904" customFormat="1" ht="16" customHeight="1" x14ac:dyDescent="0.2"/>
    <row r="3905" customFormat="1" ht="16" customHeight="1" x14ac:dyDescent="0.2"/>
    <row r="3906" customFormat="1" ht="16" customHeight="1" x14ac:dyDescent="0.2"/>
    <row r="3907" customFormat="1" ht="16" customHeight="1" x14ac:dyDescent="0.2"/>
    <row r="3908" customFormat="1" ht="16" customHeight="1" x14ac:dyDescent="0.2"/>
    <row r="3909" customFormat="1" ht="16" customHeight="1" x14ac:dyDescent="0.2"/>
    <row r="3910" customFormat="1" ht="16" customHeight="1" x14ac:dyDescent="0.2"/>
    <row r="3911" customFormat="1" ht="16" customHeight="1" x14ac:dyDescent="0.2"/>
    <row r="3912" customFormat="1" ht="16" customHeight="1" x14ac:dyDescent="0.2"/>
    <row r="3913" customFormat="1" ht="16" customHeight="1" x14ac:dyDescent="0.2"/>
    <row r="3914" customFormat="1" ht="16" customHeight="1" x14ac:dyDescent="0.2"/>
    <row r="3915" customFormat="1" ht="16" customHeight="1" x14ac:dyDescent="0.2"/>
    <row r="3916" customFormat="1" ht="16" customHeight="1" x14ac:dyDescent="0.2"/>
    <row r="3917" customFormat="1" ht="16" customHeight="1" x14ac:dyDescent="0.2"/>
    <row r="3918" customFormat="1" ht="16" customHeight="1" x14ac:dyDescent="0.2"/>
    <row r="3919" customFormat="1" ht="16" customHeight="1" x14ac:dyDescent="0.2"/>
    <row r="3920" customFormat="1" ht="16" customHeight="1" x14ac:dyDescent="0.2"/>
    <row r="3921" customFormat="1" ht="16" customHeight="1" x14ac:dyDescent="0.2"/>
    <row r="3922" customFormat="1" ht="16" customHeight="1" x14ac:dyDescent="0.2"/>
    <row r="3923" customFormat="1" ht="16" customHeight="1" x14ac:dyDescent="0.2"/>
    <row r="3924" customFormat="1" ht="16" customHeight="1" x14ac:dyDescent="0.2"/>
    <row r="3925" customFormat="1" ht="16" customHeight="1" x14ac:dyDescent="0.2"/>
    <row r="3926" customFormat="1" ht="16" customHeight="1" x14ac:dyDescent="0.2"/>
    <row r="3927" customFormat="1" ht="16" customHeight="1" x14ac:dyDescent="0.2"/>
    <row r="3928" customFormat="1" ht="16" customHeight="1" x14ac:dyDescent="0.2"/>
    <row r="3929" customFormat="1" ht="16" customHeight="1" x14ac:dyDescent="0.2"/>
    <row r="3930" customFormat="1" ht="16" customHeight="1" x14ac:dyDescent="0.2"/>
    <row r="3931" customFormat="1" ht="16" customHeight="1" x14ac:dyDescent="0.2"/>
    <row r="3932" customFormat="1" ht="16" customHeight="1" x14ac:dyDescent="0.2"/>
    <row r="3933" customFormat="1" ht="16" customHeight="1" x14ac:dyDescent="0.2"/>
    <row r="3934" customFormat="1" ht="16" customHeight="1" x14ac:dyDescent="0.2"/>
    <row r="3935" customFormat="1" ht="16" customHeight="1" x14ac:dyDescent="0.2"/>
    <row r="3936" customFormat="1" ht="16" customHeight="1" x14ac:dyDescent="0.2"/>
    <row r="3937" customFormat="1" ht="16" customHeight="1" x14ac:dyDescent="0.2"/>
    <row r="3938" customFormat="1" ht="16" customHeight="1" x14ac:dyDescent="0.2"/>
    <row r="3939" customFormat="1" ht="16" customHeight="1" x14ac:dyDescent="0.2"/>
    <row r="3940" customFormat="1" ht="16" customHeight="1" x14ac:dyDescent="0.2"/>
    <row r="3941" customFormat="1" ht="16" customHeight="1" x14ac:dyDescent="0.2"/>
    <row r="3942" customFormat="1" ht="16" customHeight="1" x14ac:dyDescent="0.2"/>
    <row r="3943" customFormat="1" ht="16" customHeight="1" x14ac:dyDescent="0.2"/>
    <row r="3944" customFormat="1" ht="16" customHeight="1" x14ac:dyDescent="0.2"/>
    <row r="3945" customFormat="1" ht="16" customHeight="1" x14ac:dyDescent="0.2"/>
    <row r="3946" customFormat="1" ht="16" customHeight="1" x14ac:dyDescent="0.2"/>
    <row r="3947" customFormat="1" ht="16" customHeight="1" x14ac:dyDescent="0.2"/>
    <row r="3948" customFormat="1" ht="16" customHeight="1" x14ac:dyDescent="0.2"/>
    <row r="3949" customFormat="1" ht="16" customHeight="1" x14ac:dyDescent="0.2"/>
    <row r="3950" customFormat="1" ht="16" customHeight="1" x14ac:dyDescent="0.2"/>
    <row r="3951" customFormat="1" ht="16" customHeight="1" x14ac:dyDescent="0.2"/>
    <row r="3952" customFormat="1" ht="16" customHeight="1" x14ac:dyDescent="0.2"/>
    <row r="3953" customFormat="1" ht="16" customHeight="1" x14ac:dyDescent="0.2"/>
    <row r="3954" customFormat="1" ht="16" customHeight="1" x14ac:dyDescent="0.2"/>
    <row r="3955" customFormat="1" ht="16" customHeight="1" x14ac:dyDescent="0.2"/>
    <row r="3956" customFormat="1" ht="16" customHeight="1" x14ac:dyDescent="0.2"/>
    <row r="3957" customFormat="1" ht="16" customHeight="1" x14ac:dyDescent="0.2"/>
    <row r="3958" customFormat="1" ht="16" customHeight="1" x14ac:dyDescent="0.2"/>
    <row r="3959" customFormat="1" ht="16" customHeight="1" x14ac:dyDescent="0.2"/>
    <row r="3960" customFormat="1" ht="16" customHeight="1" x14ac:dyDescent="0.2"/>
    <row r="3961" customFormat="1" ht="16" customHeight="1" x14ac:dyDescent="0.2"/>
    <row r="3962" customFormat="1" ht="16" customHeight="1" x14ac:dyDescent="0.2"/>
    <row r="3963" customFormat="1" ht="16" customHeight="1" x14ac:dyDescent="0.2"/>
    <row r="3964" customFormat="1" ht="16" customHeight="1" x14ac:dyDescent="0.2"/>
    <row r="3965" customFormat="1" ht="16" customHeight="1" x14ac:dyDescent="0.2"/>
    <row r="3966" customFormat="1" ht="16" customHeight="1" x14ac:dyDescent="0.2"/>
    <row r="3967" customFormat="1" ht="16" customHeight="1" x14ac:dyDescent="0.2"/>
    <row r="3968" customFormat="1" ht="16" customHeight="1" x14ac:dyDescent="0.2"/>
    <row r="3969" customFormat="1" ht="16" customHeight="1" x14ac:dyDescent="0.2"/>
    <row r="3970" customFormat="1" ht="16" customHeight="1" x14ac:dyDescent="0.2"/>
    <row r="3971" customFormat="1" ht="16" customHeight="1" x14ac:dyDescent="0.2"/>
    <row r="3972" customFormat="1" ht="16" customHeight="1" x14ac:dyDescent="0.2"/>
    <row r="3973" customFormat="1" ht="16" customHeight="1" x14ac:dyDescent="0.2"/>
    <row r="3974" customFormat="1" ht="16" customHeight="1" x14ac:dyDescent="0.2"/>
    <row r="3975" customFormat="1" ht="16" customHeight="1" x14ac:dyDescent="0.2"/>
    <row r="3976" customFormat="1" ht="16" customHeight="1" x14ac:dyDescent="0.2"/>
    <row r="3977" customFormat="1" ht="16" customHeight="1" x14ac:dyDescent="0.2"/>
    <row r="3978" customFormat="1" ht="16" customHeight="1" x14ac:dyDescent="0.2"/>
    <row r="3979" customFormat="1" ht="16" customHeight="1" x14ac:dyDescent="0.2"/>
    <row r="3980" customFormat="1" ht="16" customHeight="1" x14ac:dyDescent="0.2"/>
    <row r="3981" customFormat="1" ht="16" customHeight="1" x14ac:dyDescent="0.2"/>
    <row r="3982" customFormat="1" ht="16" customHeight="1" x14ac:dyDescent="0.2"/>
    <row r="3983" customFormat="1" ht="16" customHeight="1" x14ac:dyDescent="0.2"/>
    <row r="3984" customFormat="1" ht="16" customHeight="1" x14ac:dyDescent="0.2"/>
    <row r="3985" customFormat="1" ht="16" customHeight="1" x14ac:dyDescent="0.2"/>
    <row r="3986" customFormat="1" ht="16" customHeight="1" x14ac:dyDescent="0.2"/>
    <row r="3987" customFormat="1" ht="16" customHeight="1" x14ac:dyDescent="0.2"/>
    <row r="3988" customFormat="1" ht="16" customHeight="1" x14ac:dyDescent="0.2"/>
    <row r="3989" customFormat="1" ht="16" customHeight="1" x14ac:dyDescent="0.2"/>
    <row r="3990" customFormat="1" ht="16" customHeight="1" x14ac:dyDescent="0.2"/>
    <row r="3991" customFormat="1" ht="16" customHeight="1" x14ac:dyDescent="0.2"/>
    <row r="3992" customFormat="1" ht="16" customHeight="1" x14ac:dyDescent="0.2"/>
    <row r="3993" customFormat="1" ht="16" customHeight="1" x14ac:dyDescent="0.2"/>
    <row r="3994" customFormat="1" ht="16" customHeight="1" x14ac:dyDescent="0.2"/>
    <row r="3995" customFormat="1" ht="16" customHeight="1" x14ac:dyDescent="0.2"/>
    <row r="3996" customFormat="1" ht="16" customHeight="1" x14ac:dyDescent="0.2"/>
    <row r="3997" customFormat="1" ht="16" customHeight="1" x14ac:dyDescent="0.2"/>
    <row r="3998" customFormat="1" ht="16" customHeight="1" x14ac:dyDescent="0.2"/>
    <row r="3999" customFormat="1" ht="16" customHeight="1" x14ac:dyDescent="0.2"/>
    <row r="4000" customFormat="1" ht="16" customHeight="1" x14ac:dyDescent="0.2"/>
    <row r="4001" customFormat="1" ht="16" customHeight="1" x14ac:dyDescent="0.2"/>
    <row r="4002" customFormat="1" ht="16" customHeight="1" x14ac:dyDescent="0.2"/>
    <row r="4003" customFormat="1" ht="16" customHeight="1" x14ac:dyDescent="0.2"/>
    <row r="4004" customFormat="1" ht="16" customHeight="1" x14ac:dyDescent="0.2"/>
    <row r="4005" customFormat="1" ht="16" customHeight="1" x14ac:dyDescent="0.2"/>
    <row r="4006" customFormat="1" ht="16" customHeight="1" x14ac:dyDescent="0.2"/>
    <row r="4007" customFormat="1" ht="16" customHeight="1" x14ac:dyDescent="0.2"/>
    <row r="4008" customFormat="1" ht="16" customHeight="1" x14ac:dyDescent="0.2"/>
    <row r="4009" customFormat="1" ht="16" customHeight="1" x14ac:dyDescent="0.2"/>
    <row r="4010" customFormat="1" ht="16" customHeight="1" x14ac:dyDescent="0.2"/>
    <row r="4011" customFormat="1" ht="16" customHeight="1" x14ac:dyDescent="0.2"/>
    <row r="4012" customFormat="1" ht="16" customHeight="1" x14ac:dyDescent="0.2"/>
    <row r="4013" customFormat="1" ht="16" customHeight="1" x14ac:dyDescent="0.2"/>
    <row r="4014" customFormat="1" ht="16" customHeight="1" x14ac:dyDescent="0.2"/>
    <row r="4015" customFormat="1" ht="16" customHeight="1" x14ac:dyDescent="0.2"/>
    <row r="4016" customFormat="1" ht="16" customHeight="1" x14ac:dyDescent="0.2"/>
    <row r="4017" customFormat="1" ht="16" customHeight="1" x14ac:dyDescent="0.2"/>
    <row r="4018" customFormat="1" ht="16" customHeight="1" x14ac:dyDescent="0.2"/>
    <row r="4019" customFormat="1" ht="16" customHeight="1" x14ac:dyDescent="0.2"/>
    <row r="4020" customFormat="1" ht="16" customHeight="1" x14ac:dyDescent="0.2"/>
    <row r="4021" customFormat="1" ht="16" customHeight="1" x14ac:dyDescent="0.2"/>
    <row r="4022" customFormat="1" ht="16" customHeight="1" x14ac:dyDescent="0.2"/>
    <row r="4023" customFormat="1" ht="16" customHeight="1" x14ac:dyDescent="0.2"/>
    <row r="4024" customFormat="1" ht="16" customHeight="1" x14ac:dyDescent="0.2"/>
    <row r="4025" customFormat="1" ht="16" customHeight="1" x14ac:dyDescent="0.2"/>
    <row r="4026" customFormat="1" ht="16" customHeight="1" x14ac:dyDescent="0.2"/>
    <row r="4027" customFormat="1" ht="16" customHeight="1" x14ac:dyDescent="0.2"/>
    <row r="4028" customFormat="1" ht="16" customHeight="1" x14ac:dyDescent="0.2"/>
    <row r="4029" customFormat="1" ht="16" customHeight="1" x14ac:dyDescent="0.2"/>
    <row r="4030" customFormat="1" ht="16" customHeight="1" x14ac:dyDescent="0.2"/>
    <row r="4031" customFormat="1" ht="16" customHeight="1" x14ac:dyDescent="0.2"/>
    <row r="4032" customFormat="1" ht="16" customHeight="1" x14ac:dyDescent="0.2"/>
    <row r="4033" customFormat="1" ht="16" customHeight="1" x14ac:dyDescent="0.2"/>
    <row r="4034" customFormat="1" ht="16" customHeight="1" x14ac:dyDescent="0.2"/>
    <row r="4035" customFormat="1" ht="16" customHeight="1" x14ac:dyDescent="0.2"/>
    <row r="4036" customFormat="1" ht="16" customHeight="1" x14ac:dyDescent="0.2"/>
    <row r="4037" customFormat="1" ht="16" customHeight="1" x14ac:dyDescent="0.2"/>
    <row r="4038" customFormat="1" ht="16" customHeight="1" x14ac:dyDescent="0.2"/>
    <row r="4039" customFormat="1" ht="16" customHeight="1" x14ac:dyDescent="0.2"/>
    <row r="4040" customFormat="1" ht="16" customHeight="1" x14ac:dyDescent="0.2"/>
    <row r="4041" customFormat="1" ht="16" customHeight="1" x14ac:dyDescent="0.2"/>
    <row r="4042" customFormat="1" ht="16" customHeight="1" x14ac:dyDescent="0.2"/>
    <row r="4043" customFormat="1" ht="16" customHeight="1" x14ac:dyDescent="0.2"/>
    <row r="4044" customFormat="1" ht="16" customHeight="1" x14ac:dyDescent="0.2"/>
    <row r="4045" customFormat="1" ht="16" customHeight="1" x14ac:dyDescent="0.2"/>
    <row r="4046" customFormat="1" ht="16" customHeight="1" x14ac:dyDescent="0.2"/>
    <row r="4047" customFormat="1" ht="16" customHeight="1" x14ac:dyDescent="0.2"/>
    <row r="4048" customFormat="1" ht="16" customHeight="1" x14ac:dyDescent="0.2"/>
    <row r="4049" customFormat="1" ht="16" customHeight="1" x14ac:dyDescent="0.2"/>
    <row r="4050" customFormat="1" ht="16" customHeight="1" x14ac:dyDescent="0.2"/>
    <row r="4051" customFormat="1" ht="16" customHeight="1" x14ac:dyDescent="0.2"/>
    <row r="4052" customFormat="1" ht="16" customHeight="1" x14ac:dyDescent="0.2"/>
    <row r="4053" customFormat="1" ht="16" customHeight="1" x14ac:dyDescent="0.2"/>
    <row r="4054" customFormat="1" ht="16" customHeight="1" x14ac:dyDescent="0.2"/>
    <row r="4055" customFormat="1" ht="16" customHeight="1" x14ac:dyDescent="0.2"/>
    <row r="4056" customFormat="1" ht="16" customHeight="1" x14ac:dyDescent="0.2"/>
    <row r="4057" customFormat="1" ht="16" customHeight="1" x14ac:dyDescent="0.2"/>
    <row r="4058" customFormat="1" ht="16" customHeight="1" x14ac:dyDescent="0.2"/>
    <row r="4059" customFormat="1" ht="16" customHeight="1" x14ac:dyDescent="0.2"/>
    <row r="4060" customFormat="1" ht="16" customHeight="1" x14ac:dyDescent="0.2"/>
    <row r="4061" customFormat="1" ht="16" customHeight="1" x14ac:dyDescent="0.2"/>
    <row r="4062" customFormat="1" ht="16" customHeight="1" x14ac:dyDescent="0.2"/>
    <row r="4063" customFormat="1" ht="16" customHeight="1" x14ac:dyDescent="0.2"/>
    <row r="4064" customFormat="1" ht="16" customHeight="1" x14ac:dyDescent="0.2"/>
    <row r="4065" customFormat="1" ht="16" customHeight="1" x14ac:dyDescent="0.2"/>
    <row r="4066" customFormat="1" ht="16" customHeight="1" x14ac:dyDescent="0.2"/>
    <row r="4067" customFormat="1" ht="16" customHeight="1" x14ac:dyDescent="0.2"/>
    <row r="4068" customFormat="1" ht="16" customHeight="1" x14ac:dyDescent="0.2"/>
    <row r="4069" customFormat="1" ht="16" customHeight="1" x14ac:dyDescent="0.2"/>
    <row r="4070" customFormat="1" ht="16" customHeight="1" x14ac:dyDescent="0.2"/>
    <row r="4071" customFormat="1" ht="16" customHeight="1" x14ac:dyDescent="0.2"/>
    <row r="4072" customFormat="1" ht="16" customHeight="1" x14ac:dyDescent="0.2"/>
    <row r="4073" customFormat="1" ht="16" customHeight="1" x14ac:dyDescent="0.2"/>
    <row r="4074" customFormat="1" ht="16" customHeight="1" x14ac:dyDescent="0.2"/>
    <row r="4075" customFormat="1" ht="16" customHeight="1" x14ac:dyDescent="0.2"/>
    <row r="4076" customFormat="1" ht="16" customHeight="1" x14ac:dyDescent="0.2"/>
    <row r="4077" customFormat="1" ht="16" customHeight="1" x14ac:dyDescent="0.2"/>
    <row r="4078" customFormat="1" ht="16" customHeight="1" x14ac:dyDescent="0.2"/>
    <row r="4079" customFormat="1" ht="16" customHeight="1" x14ac:dyDescent="0.2"/>
    <row r="4080" customFormat="1" ht="16" customHeight="1" x14ac:dyDescent="0.2"/>
    <row r="4081" customFormat="1" ht="16" customHeight="1" x14ac:dyDescent="0.2"/>
    <row r="4082" customFormat="1" ht="16" customHeight="1" x14ac:dyDescent="0.2"/>
    <row r="4083" customFormat="1" ht="16" customHeight="1" x14ac:dyDescent="0.2"/>
    <row r="4084" customFormat="1" ht="16" customHeight="1" x14ac:dyDescent="0.2"/>
    <row r="4085" customFormat="1" ht="16" customHeight="1" x14ac:dyDescent="0.2"/>
    <row r="4086" customFormat="1" ht="16" customHeight="1" x14ac:dyDescent="0.2"/>
    <row r="4087" customFormat="1" ht="16" customHeight="1" x14ac:dyDescent="0.2"/>
    <row r="4088" customFormat="1" ht="16" customHeight="1" x14ac:dyDescent="0.2"/>
    <row r="4089" customFormat="1" ht="16" customHeight="1" x14ac:dyDescent="0.2"/>
    <row r="4090" customFormat="1" ht="16" customHeight="1" x14ac:dyDescent="0.2"/>
    <row r="4091" customFormat="1" ht="16" customHeight="1" x14ac:dyDescent="0.2"/>
    <row r="4092" customFormat="1" ht="16" customHeight="1" x14ac:dyDescent="0.2"/>
    <row r="4093" customFormat="1" ht="16" customHeight="1" x14ac:dyDescent="0.2"/>
    <row r="4094" customFormat="1" ht="16" customHeight="1" x14ac:dyDescent="0.2"/>
    <row r="4095" customFormat="1" ht="16" customHeight="1" x14ac:dyDescent="0.2"/>
    <row r="4096" customFormat="1" ht="16" customHeight="1" x14ac:dyDescent="0.2"/>
    <row r="4097" customFormat="1" ht="16" customHeight="1" x14ac:dyDescent="0.2"/>
    <row r="4098" customFormat="1" ht="16" customHeight="1" x14ac:dyDescent="0.2"/>
    <row r="4099" customFormat="1" ht="16" customHeight="1" x14ac:dyDescent="0.2"/>
    <row r="4100" customFormat="1" ht="16" customHeight="1" x14ac:dyDescent="0.2"/>
    <row r="4101" customFormat="1" ht="16" customHeight="1" x14ac:dyDescent="0.2"/>
    <row r="4102" customFormat="1" ht="16" customHeight="1" x14ac:dyDescent="0.2"/>
    <row r="4103" customFormat="1" ht="16" customHeight="1" x14ac:dyDescent="0.2"/>
    <row r="4104" customFormat="1" ht="16" customHeight="1" x14ac:dyDescent="0.2"/>
    <row r="4105" customFormat="1" ht="16" customHeight="1" x14ac:dyDescent="0.2"/>
    <row r="4106" customFormat="1" ht="16" customHeight="1" x14ac:dyDescent="0.2"/>
    <row r="4107" customFormat="1" ht="16" customHeight="1" x14ac:dyDescent="0.2"/>
    <row r="4108" customFormat="1" ht="16" customHeight="1" x14ac:dyDescent="0.2"/>
    <row r="4109" customFormat="1" ht="16" customHeight="1" x14ac:dyDescent="0.2"/>
    <row r="4110" customFormat="1" ht="16" customHeight="1" x14ac:dyDescent="0.2"/>
    <row r="4111" customFormat="1" ht="16" customHeight="1" x14ac:dyDescent="0.2"/>
    <row r="4112" customFormat="1" ht="16" customHeight="1" x14ac:dyDescent="0.2"/>
    <row r="4113" customFormat="1" ht="16" customHeight="1" x14ac:dyDescent="0.2"/>
    <row r="4114" customFormat="1" ht="16" customHeight="1" x14ac:dyDescent="0.2"/>
    <row r="4115" customFormat="1" ht="16" customHeight="1" x14ac:dyDescent="0.2"/>
    <row r="4116" customFormat="1" ht="16" customHeight="1" x14ac:dyDescent="0.2"/>
    <row r="4117" customFormat="1" ht="16" customHeight="1" x14ac:dyDescent="0.2"/>
    <row r="4118" customFormat="1" ht="16" customHeight="1" x14ac:dyDescent="0.2"/>
    <row r="4119" customFormat="1" ht="16" customHeight="1" x14ac:dyDescent="0.2"/>
    <row r="4120" customFormat="1" ht="16" customHeight="1" x14ac:dyDescent="0.2"/>
    <row r="4121" customFormat="1" ht="16" customHeight="1" x14ac:dyDescent="0.2"/>
    <row r="4122" customFormat="1" ht="16" customHeight="1" x14ac:dyDescent="0.2"/>
    <row r="4123" customFormat="1" ht="16" customHeight="1" x14ac:dyDescent="0.2"/>
    <row r="4124" customFormat="1" ht="16" customHeight="1" x14ac:dyDescent="0.2"/>
    <row r="4125" customFormat="1" ht="16" customHeight="1" x14ac:dyDescent="0.2"/>
    <row r="4126" customFormat="1" ht="16" customHeight="1" x14ac:dyDescent="0.2"/>
    <row r="4127" customFormat="1" ht="16" customHeight="1" x14ac:dyDescent="0.2"/>
    <row r="4128" customFormat="1" ht="16" customHeight="1" x14ac:dyDescent="0.2"/>
    <row r="4129" customFormat="1" ht="16" customHeight="1" x14ac:dyDescent="0.2"/>
    <row r="4130" customFormat="1" ht="16" customHeight="1" x14ac:dyDescent="0.2"/>
    <row r="4131" customFormat="1" ht="16" customHeight="1" x14ac:dyDescent="0.2"/>
    <row r="4132" customFormat="1" ht="16" customHeight="1" x14ac:dyDescent="0.2"/>
    <row r="4133" customFormat="1" ht="16" customHeight="1" x14ac:dyDescent="0.2"/>
    <row r="4134" customFormat="1" ht="16" customHeight="1" x14ac:dyDescent="0.2"/>
    <row r="4135" customFormat="1" ht="16" customHeight="1" x14ac:dyDescent="0.2"/>
    <row r="4136" customFormat="1" ht="16" customHeight="1" x14ac:dyDescent="0.2"/>
    <row r="4137" customFormat="1" ht="16" customHeight="1" x14ac:dyDescent="0.2"/>
    <row r="4138" customFormat="1" ht="16" customHeight="1" x14ac:dyDescent="0.2"/>
    <row r="4139" customFormat="1" ht="16" customHeight="1" x14ac:dyDescent="0.2"/>
    <row r="4140" customFormat="1" ht="16" customHeight="1" x14ac:dyDescent="0.2"/>
    <row r="4141" customFormat="1" ht="16" customHeight="1" x14ac:dyDescent="0.2"/>
    <row r="4142" customFormat="1" ht="16" customHeight="1" x14ac:dyDescent="0.2"/>
    <row r="4143" customFormat="1" ht="16" customHeight="1" x14ac:dyDescent="0.2"/>
    <row r="4144" customFormat="1" ht="16" customHeight="1" x14ac:dyDescent="0.2"/>
    <row r="4145" customFormat="1" ht="16" customHeight="1" x14ac:dyDescent="0.2"/>
    <row r="4146" customFormat="1" ht="16" customHeight="1" x14ac:dyDescent="0.2"/>
    <row r="4147" customFormat="1" ht="16" customHeight="1" x14ac:dyDescent="0.2"/>
    <row r="4148" customFormat="1" ht="16" customHeight="1" x14ac:dyDescent="0.2"/>
    <row r="4149" customFormat="1" ht="16" customHeight="1" x14ac:dyDescent="0.2"/>
    <row r="4150" customFormat="1" ht="16" customHeight="1" x14ac:dyDescent="0.2"/>
    <row r="4151" customFormat="1" ht="16" customHeight="1" x14ac:dyDescent="0.2"/>
    <row r="4152" customFormat="1" ht="16" customHeight="1" x14ac:dyDescent="0.2"/>
    <row r="4153" customFormat="1" ht="16" customHeight="1" x14ac:dyDescent="0.2"/>
    <row r="4154" customFormat="1" ht="16" customHeight="1" x14ac:dyDescent="0.2"/>
    <row r="4155" customFormat="1" ht="16" customHeight="1" x14ac:dyDescent="0.2"/>
    <row r="4156" customFormat="1" ht="16" customHeight="1" x14ac:dyDescent="0.2"/>
    <row r="4157" customFormat="1" ht="16" customHeight="1" x14ac:dyDescent="0.2"/>
    <row r="4158" customFormat="1" ht="16" customHeight="1" x14ac:dyDescent="0.2"/>
    <row r="4159" customFormat="1" ht="16" customHeight="1" x14ac:dyDescent="0.2"/>
    <row r="4160" customFormat="1" ht="16" customHeight="1" x14ac:dyDescent="0.2"/>
    <row r="4161" customFormat="1" ht="16" customHeight="1" x14ac:dyDescent="0.2"/>
    <row r="4162" customFormat="1" ht="16" customHeight="1" x14ac:dyDescent="0.2"/>
    <row r="4163" customFormat="1" ht="16" customHeight="1" x14ac:dyDescent="0.2"/>
    <row r="4164" customFormat="1" ht="16" customHeight="1" x14ac:dyDescent="0.2"/>
    <row r="4165" customFormat="1" ht="16" customHeight="1" x14ac:dyDescent="0.2"/>
    <row r="4166" customFormat="1" ht="16" customHeight="1" x14ac:dyDescent="0.2"/>
    <row r="4167" customFormat="1" ht="16" customHeight="1" x14ac:dyDescent="0.2"/>
    <row r="4168" customFormat="1" ht="16" customHeight="1" x14ac:dyDescent="0.2"/>
    <row r="4169" customFormat="1" ht="16" customHeight="1" x14ac:dyDescent="0.2"/>
    <row r="4170" customFormat="1" ht="16" customHeight="1" x14ac:dyDescent="0.2"/>
    <row r="4171" customFormat="1" ht="16" customHeight="1" x14ac:dyDescent="0.2"/>
    <row r="4172" customFormat="1" ht="16" customHeight="1" x14ac:dyDescent="0.2"/>
    <row r="4173" customFormat="1" ht="16" customHeight="1" x14ac:dyDescent="0.2"/>
    <row r="4174" customFormat="1" ht="16" customHeight="1" x14ac:dyDescent="0.2"/>
    <row r="4175" customFormat="1" ht="16" customHeight="1" x14ac:dyDescent="0.2"/>
    <row r="4176" customFormat="1" ht="16" customHeight="1" x14ac:dyDescent="0.2"/>
    <row r="4177" customFormat="1" ht="16" customHeight="1" x14ac:dyDescent="0.2"/>
    <row r="4178" customFormat="1" ht="16" customHeight="1" x14ac:dyDescent="0.2"/>
    <row r="4179" customFormat="1" ht="16" customHeight="1" x14ac:dyDescent="0.2"/>
    <row r="4180" customFormat="1" ht="16" customHeight="1" x14ac:dyDescent="0.2"/>
    <row r="4181" customFormat="1" ht="16" customHeight="1" x14ac:dyDescent="0.2"/>
    <row r="4182" customFormat="1" ht="16" customHeight="1" x14ac:dyDescent="0.2"/>
    <row r="4183" customFormat="1" ht="16" customHeight="1" x14ac:dyDescent="0.2"/>
    <row r="4184" customFormat="1" ht="16" customHeight="1" x14ac:dyDescent="0.2"/>
    <row r="4185" customFormat="1" ht="16" customHeight="1" x14ac:dyDescent="0.2"/>
    <row r="4186" customFormat="1" ht="16" customHeight="1" x14ac:dyDescent="0.2"/>
    <row r="4187" customFormat="1" ht="16" customHeight="1" x14ac:dyDescent="0.2"/>
    <row r="4188" customFormat="1" ht="16" customHeight="1" x14ac:dyDescent="0.2"/>
    <row r="4189" customFormat="1" ht="16" customHeight="1" x14ac:dyDescent="0.2"/>
    <row r="4190" customFormat="1" ht="16" customHeight="1" x14ac:dyDescent="0.2"/>
    <row r="4191" customFormat="1" ht="16" customHeight="1" x14ac:dyDescent="0.2"/>
    <row r="4192" customFormat="1" ht="16" customHeight="1" x14ac:dyDescent="0.2"/>
    <row r="4193" customFormat="1" ht="16" customHeight="1" x14ac:dyDescent="0.2"/>
    <row r="4194" customFormat="1" ht="16" customHeight="1" x14ac:dyDescent="0.2"/>
    <row r="4195" customFormat="1" ht="16" customHeight="1" x14ac:dyDescent="0.2"/>
    <row r="4196" customFormat="1" ht="16" customHeight="1" x14ac:dyDescent="0.2"/>
    <row r="4197" customFormat="1" ht="16" customHeight="1" x14ac:dyDescent="0.2"/>
    <row r="4198" customFormat="1" ht="16" customHeight="1" x14ac:dyDescent="0.2"/>
    <row r="4199" customFormat="1" ht="16" customHeight="1" x14ac:dyDescent="0.2"/>
    <row r="4200" customFormat="1" ht="16" customHeight="1" x14ac:dyDescent="0.2"/>
    <row r="4201" customFormat="1" ht="16" customHeight="1" x14ac:dyDescent="0.2"/>
    <row r="4202" customFormat="1" ht="16" customHeight="1" x14ac:dyDescent="0.2"/>
    <row r="4203" customFormat="1" ht="16" customHeight="1" x14ac:dyDescent="0.2"/>
    <row r="4204" customFormat="1" ht="16" customHeight="1" x14ac:dyDescent="0.2"/>
    <row r="4205" customFormat="1" ht="16" customHeight="1" x14ac:dyDescent="0.2"/>
    <row r="4206" customFormat="1" ht="16" customHeight="1" x14ac:dyDescent="0.2"/>
    <row r="4207" customFormat="1" ht="16" customHeight="1" x14ac:dyDescent="0.2"/>
    <row r="4208" customFormat="1" ht="16" customHeight="1" x14ac:dyDescent="0.2"/>
    <row r="4209" customFormat="1" ht="16" customHeight="1" x14ac:dyDescent="0.2"/>
    <row r="4210" customFormat="1" ht="16" customHeight="1" x14ac:dyDescent="0.2"/>
    <row r="4211" customFormat="1" ht="16" customHeight="1" x14ac:dyDescent="0.2"/>
    <row r="4212" customFormat="1" ht="16" customHeight="1" x14ac:dyDescent="0.2"/>
    <row r="4213" customFormat="1" ht="16" customHeight="1" x14ac:dyDescent="0.2"/>
    <row r="4214" customFormat="1" ht="16" customHeight="1" x14ac:dyDescent="0.2"/>
    <row r="4215" customFormat="1" ht="16" customHeight="1" x14ac:dyDescent="0.2"/>
    <row r="4216" customFormat="1" ht="16" customHeight="1" x14ac:dyDescent="0.2"/>
    <row r="4217" customFormat="1" ht="16" customHeight="1" x14ac:dyDescent="0.2"/>
    <row r="4218" customFormat="1" ht="16" customHeight="1" x14ac:dyDescent="0.2"/>
    <row r="4219" customFormat="1" ht="16" customHeight="1" x14ac:dyDescent="0.2"/>
    <row r="4220" customFormat="1" ht="16" customHeight="1" x14ac:dyDescent="0.2"/>
    <row r="4221" customFormat="1" ht="16" customHeight="1" x14ac:dyDescent="0.2"/>
    <row r="4222" customFormat="1" ht="16" customHeight="1" x14ac:dyDescent="0.2"/>
    <row r="4223" customFormat="1" ht="16" customHeight="1" x14ac:dyDescent="0.2"/>
    <row r="4224" customFormat="1" ht="16" customHeight="1" x14ac:dyDescent="0.2"/>
    <row r="4225" customFormat="1" ht="16" customHeight="1" x14ac:dyDescent="0.2"/>
    <row r="4226" customFormat="1" ht="16" customHeight="1" x14ac:dyDescent="0.2"/>
    <row r="4227" customFormat="1" ht="16" customHeight="1" x14ac:dyDescent="0.2"/>
    <row r="4228" customFormat="1" ht="16" customHeight="1" x14ac:dyDescent="0.2"/>
    <row r="4229" customFormat="1" ht="16" customHeight="1" x14ac:dyDescent="0.2"/>
    <row r="4230" customFormat="1" ht="16" customHeight="1" x14ac:dyDescent="0.2"/>
    <row r="4231" customFormat="1" ht="16" customHeight="1" x14ac:dyDescent="0.2"/>
    <row r="4232" customFormat="1" ht="16" customHeight="1" x14ac:dyDescent="0.2"/>
    <row r="4233" customFormat="1" ht="16" customHeight="1" x14ac:dyDescent="0.2"/>
    <row r="4234" customFormat="1" ht="16" customHeight="1" x14ac:dyDescent="0.2"/>
    <row r="4235" customFormat="1" ht="16" customHeight="1" x14ac:dyDescent="0.2"/>
    <row r="4236" customFormat="1" ht="16" customHeight="1" x14ac:dyDescent="0.2"/>
    <row r="4237" customFormat="1" ht="16" customHeight="1" x14ac:dyDescent="0.2"/>
    <row r="4238" customFormat="1" ht="16" customHeight="1" x14ac:dyDescent="0.2"/>
    <row r="4239" customFormat="1" ht="16" customHeight="1" x14ac:dyDescent="0.2"/>
    <row r="4240" customFormat="1" ht="16" customHeight="1" x14ac:dyDescent="0.2"/>
    <row r="4241" customFormat="1" ht="16" customHeight="1" x14ac:dyDescent="0.2"/>
    <row r="4242" customFormat="1" ht="16" customHeight="1" x14ac:dyDescent="0.2"/>
    <row r="4243" customFormat="1" ht="16" customHeight="1" x14ac:dyDescent="0.2"/>
    <row r="4244" customFormat="1" ht="16" customHeight="1" x14ac:dyDescent="0.2"/>
    <row r="4245" customFormat="1" ht="16" customHeight="1" x14ac:dyDescent="0.2"/>
    <row r="4246" customFormat="1" ht="16" customHeight="1" x14ac:dyDescent="0.2"/>
    <row r="4247" customFormat="1" ht="16" customHeight="1" x14ac:dyDescent="0.2"/>
    <row r="4248" customFormat="1" ht="16" customHeight="1" x14ac:dyDescent="0.2"/>
    <row r="4249" customFormat="1" ht="16" customHeight="1" x14ac:dyDescent="0.2"/>
    <row r="4250" customFormat="1" ht="16" customHeight="1" x14ac:dyDescent="0.2"/>
    <row r="4251" customFormat="1" ht="16" customHeight="1" x14ac:dyDescent="0.2"/>
    <row r="4252" customFormat="1" ht="16" customHeight="1" x14ac:dyDescent="0.2"/>
    <row r="4253" customFormat="1" ht="16" customHeight="1" x14ac:dyDescent="0.2"/>
    <row r="4254" customFormat="1" ht="16" customHeight="1" x14ac:dyDescent="0.2"/>
    <row r="4255" customFormat="1" ht="16" customHeight="1" x14ac:dyDescent="0.2"/>
    <row r="4256" customFormat="1" ht="16" customHeight="1" x14ac:dyDescent="0.2"/>
    <row r="4257" customFormat="1" ht="16" customHeight="1" x14ac:dyDescent="0.2"/>
    <row r="4258" customFormat="1" ht="16" customHeight="1" x14ac:dyDescent="0.2"/>
    <row r="4259" customFormat="1" ht="16" customHeight="1" x14ac:dyDescent="0.2"/>
    <row r="4260" customFormat="1" ht="16" customHeight="1" x14ac:dyDescent="0.2"/>
    <row r="4261" customFormat="1" ht="16" customHeight="1" x14ac:dyDescent="0.2"/>
    <row r="4262" customFormat="1" ht="16" customHeight="1" x14ac:dyDescent="0.2"/>
    <row r="4263" customFormat="1" ht="16" customHeight="1" x14ac:dyDescent="0.2"/>
    <row r="4264" customFormat="1" ht="16" customHeight="1" x14ac:dyDescent="0.2"/>
    <row r="4265" customFormat="1" ht="16" customHeight="1" x14ac:dyDescent="0.2"/>
    <row r="4266" customFormat="1" ht="16" customHeight="1" x14ac:dyDescent="0.2"/>
    <row r="4267" customFormat="1" ht="16" customHeight="1" x14ac:dyDescent="0.2"/>
    <row r="4268" customFormat="1" ht="16" customHeight="1" x14ac:dyDescent="0.2"/>
    <row r="4269" customFormat="1" ht="16" customHeight="1" x14ac:dyDescent="0.2"/>
    <row r="4270" customFormat="1" ht="16" customHeight="1" x14ac:dyDescent="0.2"/>
    <row r="4271" customFormat="1" ht="16" customHeight="1" x14ac:dyDescent="0.2"/>
    <row r="4272" customFormat="1" ht="16" customHeight="1" x14ac:dyDescent="0.2"/>
    <row r="4273" customFormat="1" ht="16" customHeight="1" x14ac:dyDescent="0.2"/>
    <row r="4274" customFormat="1" ht="16" customHeight="1" x14ac:dyDescent="0.2"/>
    <row r="4275" customFormat="1" ht="16" customHeight="1" x14ac:dyDescent="0.2"/>
    <row r="4276" customFormat="1" ht="16" customHeight="1" x14ac:dyDescent="0.2"/>
    <row r="4277" customFormat="1" ht="16" customHeight="1" x14ac:dyDescent="0.2"/>
    <row r="4278" customFormat="1" ht="16" customHeight="1" x14ac:dyDescent="0.2"/>
    <row r="4279" customFormat="1" ht="16" customHeight="1" x14ac:dyDescent="0.2"/>
    <row r="4280" customFormat="1" ht="16" customHeight="1" x14ac:dyDescent="0.2"/>
    <row r="4281" customFormat="1" ht="16" customHeight="1" x14ac:dyDescent="0.2"/>
    <row r="4282" customFormat="1" ht="16" customHeight="1" x14ac:dyDescent="0.2"/>
    <row r="4283" customFormat="1" ht="16" customHeight="1" x14ac:dyDescent="0.2"/>
    <row r="4284" customFormat="1" ht="16" customHeight="1" x14ac:dyDescent="0.2"/>
    <row r="4285" customFormat="1" ht="16" customHeight="1" x14ac:dyDescent="0.2"/>
    <row r="4286" customFormat="1" ht="16" customHeight="1" x14ac:dyDescent="0.2"/>
    <row r="4287" customFormat="1" ht="16" customHeight="1" x14ac:dyDescent="0.2"/>
    <row r="4288" customFormat="1" ht="16" customHeight="1" x14ac:dyDescent="0.2"/>
    <row r="4289" customFormat="1" ht="16" customHeight="1" x14ac:dyDescent="0.2"/>
    <row r="4290" customFormat="1" ht="16" customHeight="1" x14ac:dyDescent="0.2"/>
    <row r="4291" customFormat="1" ht="16" customHeight="1" x14ac:dyDescent="0.2"/>
    <row r="4292" customFormat="1" ht="16" customHeight="1" x14ac:dyDescent="0.2"/>
    <row r="4293" customFormat="1" ht="16" customHeight="1" x14ac:dyDescent="0.2"/>
    <row r="4294" customFormat="1" ht="16" customHeight="1" x14ac:dyDescent="0.2"/>
    <row r="4295" customFormat="1" ht="16" customHeight="1" x14ac:dyDescent="0.2"/>
    <row r="4296" customFormat="1" ht="16" customHeight="1" x14ac:dyDescent="0.2"/>
    <row r="4297" customFormat="1" ht="16" customHeight="1" x14ac:dyDescent="0.2"/>
    <row r="4298" customFormat="1" ht="16" customHeight="1" x14ac:dyDescent="0.2"/>
    <row r="4299" customFormat="1" ht="16" customHeight="1" x14ac:dyDescent="0.2"/>
    <row r="4300" customFormat="1" ht="16" customHeight="1" x14ac:dyDescent="0.2"/>
    <row r="4301" customFormat="1" ht="16" customHeight="1" x14ac:dyDescent="0.2"/>
    <row r="4302" customFormat="1" ht="16" customHeight="1" x14ac:dyDescent="0.2"/>
    <row r="4303" customFormat="1" ht="16" customHeight="1" x14ac:dyDescent="0.2"/>
    <row r="4304" customFormat="1" ht="16" customHeight="1" x14ac:dyDescent="0.2"/>
    <row r="4305" customFormat="1" ht="16" customHeight="1" x14ac:dyDescent="0.2"/>
    <row r="4306" customFormat="1" ht="16" customHeight="1" x14ac:dyDescent="0.2"/>
    <row r="4307" customFormat="1" ht="16" customHeight="1" x14ac:dyDescent="0.2"/>
    <row r="4308" customFormat="1" ht="16" customHeight="1" x14ac:dyDescent="0.2"/>
    <row r="4309" customFormat="1" ht="16" customHeight="1" x14ac:dyDescent="0.2"/>
    <row r="4310" customFormat="1" ht="16" customHeight="1" x14ac:dyDescent="0.2"/>
    <row r="4311" customFormat="1" ht="16" customHeight="1" x14ac:dyDescent="0.2"/>
    <row r="4312" customFormat="1" ht="16" customHeight="1" x14ac:dyDescent="0.2"/>
    <row r="4313" customFormat="1" ht="16" customHeight="1" x14ac:dyDescent="0.2"/>
    <row r="4314" customFormat="1" ht="16" customHeight="1" x14ac:dyDescent="0.2"/>
    <row r="4315" customFormat="1" ht="16" customHeight="1" x14ac:dyDescent="0.2"/>
    <row r="4316" customFormat="1" ht="16" customHeight="1" x14ac:dyDescent="0.2"/>
    <row r="4317" customFormat="1" ht="16" customHeight="1" x14ac:dyDescent="0.2"/>
    <row r="4318" customFormat="1" ht="16" customHeight="1" x14ac:dyDescent="0.2"/>
    <row r="4319" customFormat="1" ht="16" customHeight="1" x14ac:dyDescent="0.2"/>
    <row r="4320" customFormat="1" ht="16" customHeight="1" x14ac:dyDescent="0.2"/>
    <row r="4321" customFormat="1" ht="16" customHeight="1" x14ac:dyDescent="0.2"/>
    <row r="4322" customFormat="1" ht="16" customHeight="1" x14ac:dyDescent="0.2"/>
    <row r="4323" customFormat="1" ht="16" customHeight="1" x14ac:dyDescent="0.2"/>
    <row r="4324" customFormat="1" ht="16" customHeight="1" x14ac:dyDescent="0.2"/>
    <row r="4325" customFormat="1" ht="16" customHeight="1" x14ac:dyDescent="0.2"/>
    <row r="4326" customFormat="1" ht="16" customHeight="1" x14ac:dyDescent="0.2"/>
    <row r="4327" customFormat="1" ht="16" customHeight="1" x14ac:dyDescent="0.2"/>
    <row r="4328" customFormat="1" ht="16" customHeight="1" x14ac:dyDescent="0.2"/>
    <row r="4329" customFormat="1" ht="16" customHeight="1" x14ac:dyDescent="0.2"/>
    <row r="4330" customFormat="1" ht="16" customHeight="1" x14ac:dyDescent="0.2"/>
    <row r="4331" customFormat="1" ht="16" customHeight="1" x14ac:dyDescent="0.2"/>
    <row r="4332" customFormat="1" ht="16" customHeight="1" x14ac:dyDescent="0.2"/>
    <row r="4333" customFormat="1" ht="16" customHeight="1" x14ac:dyDescent="0.2"/>
    <row r="4334" customFormat="1" ht="16" customHeight="1" x14ac:dyDescent="0.2"/>
    <row r="4335" customFormat="1" ht="16" customHeight="1" x14ac:dyDescent="0.2"/>
    <row r="4336" customFormat="1" ht="16" customHeight="1" x14ac:dyDescent="0.2"/>
    <row r="4337" customFormat="1" ht="16" customHeight="1" x14ac:dyDescent="0.2"/>
    <row r="4338" customFormat="1" ht="16" customHeight="1" x14ac:dyDescent="0.2"/>
    <row r="4339" customFormat="1" ht="16" customHeight="1" x14ac:dyDescent="0.2"/>
    <row r="4340" customFormat="1" ht="16" customHeight="1" x14ac:dyDescent="0.2"/>
    <row r="4341" customFormat="1" ht="16" customHeight="1" x14ac:dyDescent="0.2"/>
    <row r="4342" customFormat="1" ht="16" customHeight="1" x14ac:dyDescent="0.2"/>
    <row r="4343" customFormat="1" ht="16" customHeight="1" x14ac:dyDescent="0.2"/>
    <row r="4344" customFormat="1" ht="16" customHeight="1" x14ac:dyDescent="0.2"/>
    <row r="4345" customFormat="1" ht="16" customHeight="1" x14ac:dyDescent="0.2"/>
    <row r="4346" customFormat="1" ht="16" customHeight="1" x14ac:dyDescent="0.2"/>
    <row r="4347" customFormat="1" ht="16" customHeight="1" x14ac:dyDescent="0.2"/>
    <row r="4348" customFormat="1" ht="16" customHeight="1" x14ac:dyDescent="0.2"/>
    <row r="4349" customFormat="1" ht="16" customHeight="1" x14ac:dyDescent="0.2"/>
    <row r="4350" customFormat="1" ht="16" customHeight="1" x14ac:dyDescent="0.2"/>
    <row r="4351" customFormat="1" ht="16" customHeight="1" x14ac:dyDescent="0.2"/>
    <row r="4352" customFormat="1" ht="16" customHeight="1" x14ac:dyDescent="0.2"/>
    <row r="4353" customFormat="1" ht="16" customHeight="1" x14ac:dyDescent="0.2"/>
    <row r="4354" customFormat="1" ht="16" customHeight="1" x14ac:dyDescent="0.2"/>
    <row r="4355" customFormat="1" ht="16" customHeight="1" x14ac:dyDescent="0.2"/>
    <row r="4356" customFormat="1" ht="16" customHeight="1" x14ac:dyDescent="0.2"/>
    <row r="4357" customFormat="1" ht="16" customHeight="1" x14ac:dyDescent="0.2"/>
    <row r="4358" customFormat="1" ht="16" customHeight="1" x14ac:dyDescent="0.2"/>
    <row r="4359" customFormat="1" ht="16" customHeight="1" x14ac:dyDescent="0.2"/>
    <row r="4360" customFormat="1" ht="16" customHeight="1" x14ac:dyDescent="0.2"/>
    <row r="4361" customFormat="1" ht="16" customHeight="1" x14ac:dyDescent="0.2"/>
    <row r="4362" customFormat="1" ht="16" customHeight="1" x14ac:dyDescent="0.2"/>
    <row r="4363" customFormat="1" ht="16" customHeight="1" x14ac:dyDescent="0.2"/>
    <row r="4364" customFormat="1" ht="16" customHeight="1" x14ac:dyDescent="0.2"/>
    <row r="4365" customFormat="1" ht="16" customHeight="1" x14ac:dyDescent="0.2"/>
    <row r="4366" customFormat="1" ht="16" customHeight="1" x14ac:dyDescent="0.2"/>
    <row r="4367" customFormat="1" ht="16" customHeight="1" x14ac:dyDescent="0.2"/>
    <row r="4368" customFormat="1" ht="16" customHeight="1" x14ac:dyDescent="0.2"/>
    <row r="4369" customFormat="1" ht="16" customHeight="1" x14ac:dyDescent="0.2"/>
    <row r="4370" customFormat="1" ht="16" customHeight="1" x14ac:dyDescent="0.2"/>
    <row r="4371" customFormat="1" ht="16" customHeight="1" x14ac:dyDescent="0.2"/>
    <row r="4372" customFormat="1" ht="16" customHeight="1" x14ac:dyDescent="0.2"/>
    <row r="4373" customFormat="1" ht="16" customHeight="1" x14ac:dyDescent="0.2"/>
    <row r="4374" customFormat="1" ht="16" customHeight="1" x14ac:dyDescent="0.2"/>
    <row r="4375" customFormat="1" ht="16" customHeight="1" x14ac:dyDescent="0.2"/>
    <row r="4376" customFormat="1" ht="16" customHeight="1" x14ac:dyDescent="0.2"/>
    <row r="4377" customFormat="1" ht="16" customHeight="1" x14ac:dyDescent="0.2"/>
    <row r="4378" customFormat="1" ht="16" customHeight="1" x14ac:dyDescent="0.2"/>
    <row r="4379" customFormat="1" ht="16" customHeight="1" x14ac:dyDescent="0.2"/>
    <row r="4380" customFormat="1" ht="16" customHeight="1" x14ac:dyDescent="0.2"/>
    <row r="4381" customFormat="1" ht="16" customHeight="1" x14ac:dyDescent="0.2"/>
    <row r="4382" customFormat="1" ht="16" customHeight="1" x14ac:dyDescent="0.2"/>
    <row r="4383" customFormat="1" ht="16" customHeight="1" x14ac:dyDescent="0.2"/>
    <row r="4384" customFormat="1" ht="16" customHeight="1" x14ac:dyDescent="0.2"/>
    <row r="4385" customFormat="1" ht="16" customHeight="1" x14ac:dyDescent="0.2"/>
    <row r="4386" customFormat="1" ht="16" customHeight="1" x14ac:dyDescent="0.2"/>
    <row r="4387" customFormat="1" ht="16" customHeight="1" x14ac:dyDescent="0.2"/>
    <row r="4388" customFormat="1" ht="16" customHeight="1" x14ac:dyDescent="0.2"/>
    <row r="4389" customFormat="1" ht="16" customHeight="1" x14ac:dyDescent="0.2"/>
    <row r="4390" customFormat="1" ht="16" customHeight="1" x14ac:dyDescent="0.2"/>
    <row r="4391" customFormat="1" ht="16" customHeight="1" x14ac:dyDescent="0.2"/>
    <row r="4392" customFormat="1" ht="16" customHeight="1" x14ac:dyDescent="0.2"/>
    <row r="4393" customFormat="1" ht="16" customHeight="1" x14ac:dyDescent="0.2"/>
    <row r="4394" customFormat="1" ht="16" customHeight="1" x14ac:dyDescent="0.2"/>
    <row r="4395" customFormat="1" ht="16" customHeight="1" x14ac:dyDescent="0.2"/>
    <row r="4396" customFormat="1" ht="16" customHeight="1" x14ac:dyDescent="0.2"/>
    <row r="4397" customFormat="1" ht="16" customHeight="1" x14ac:dyDescent="0.2"/>
    <row r="4398" customFormat="1" ht="16" customHeight="1" x14ac:dyDescent="0.2"/>
    <row r="4399" customFormat="1" ht="16" customHeight="1" x14ac:dyDescent="0.2"/>
    <row r="4400" customFormat="1" ht="16" customHeight="1" x14ac:dyDescent="0.2"/>
    <row r="4401" customFormat="1" ht="16" customHeight="1" x14ac:dyDescent="0.2"/>
    <row r="4402" customFormat="1" ht="16" customHeight="1" x14ac:dyDescent="0.2"/>
    <row r="4403" customFormat="1" ht="16" customHeight="1" x14ac:dyDescent="0.2"/>
    <row r="4404" customFormat="1" ht="16" customHeight="1" x14ac:dyDescent="0.2"/>
    <row r="4405" customFormat="1" ht="16" customHeight="1" x14ac:dyDescent="0.2"/>
    <row r="4406" customFormat="1" ht="16" customHeight="1" x14ac:dyDescent="0.2"/>
    <row r="4407" customFormat="1" ht="16" customHeight="1" x14ac:dyDescent="0.2"/>
    <row r="4408" customFormat="1" ht="16" customHeight="1" x14ac:dyDescent="0.2"/>
    <row r="4409" customFormat="1" ht="16" customHeight="1" x14ac:dyDescent="0.2"/>
    <row r="4410" customFormat="1" ht="16" customHeight="1" x14ac:dyDescent="0.2"/>
    <row r="4411" customFormat="1" ht="16" customHeight="1" x14ac:dyDescent="0.2"/>
    <row r="4412" customFormat="1" ht="16" customHeight="1" x14ac:dyDescent="0.2"/>
    <row r="4413" customFormat="1" ht="16" customHeight="1" x14ac:dyDescent="0.2"/>
    <row r="4414" customFormat="1" ht="16" customHeight="1" x14ac:dyDescent="0.2"/>
    <row r="4415" customFormat="1" ht="16" customHeight="1" x14ac:dyDescent="0.2"/>
    <row r="4416" customFormat="1" ht="16" customHeight="1" x14ac:dyDescent="0.2"/>
    <row r="4417" customFormat="1" ht="16" customHeight="1" x14ac:dyDescent="0.2"/>
    <row r="4418" customFormat="1" ht="16" customHeight="1" x14ac:dyDescent="0.2"/>
    <row r="4419" customFormat="1" ht="16" customHeight="1" x14ac:dyDescent="0.2"/>
    <row r="4420" customFormat="1" ht="16" customHeight="1" x14ac:dyDescent="0.2"/>
    <row r="4421" customFormat="1" ht="16" customHeight="1" x14ac:dyDescent="0.2"/>
    <row r="4422" customFormat="1" ht="16" customHeight="1" x14ac:dyDescent="0.2"/>
    <row r="4423" customFormat="1" ht="16" customHeight="1" x14ac:dyDescent="0.2"/>
    <row r="4424" customFormat="1" ht="16" customHeight="1" x14ac:dyDescent="0.2"/>
    <row r="4425" customFormat="1" ht="16" customHeight="1" x14ac:dyDescent="0.2"/>
    <row r="4426" customFormat="1" ht="16" customHeight="1" x14ac:dyDescent="0.2"/>
    <row r="4427" customFormat="1" ht="16" customHeight="1" x14ac:dyDescent="0.2"/>
    <row r="4428" customFormat="1" ht="16" customHeight="1" x14ac:dyDescent="0.2"/>
    <row r="4429" customFormat="1" ht="16" customHeight="1" x14ac:dyDescent="0.2"/>
    <row r="4430" customFormat="1" ht="16" customHeight="1" x14ac:dyDescent="0.2"/>
    <row r="4431" customFormat="1" ht="16" customHeight="1" x14ac:dyDescent="0.2"/>
    <row r="4432" customFormat="1" ht="16" customHeight="1" x14ac:dyDescent="0.2"/>
    <row r="4433" customFormat="1" ht="16" customHeight="1" x14ac:dyDescent="0.2"/>
    <row r="4434" customFormat="1" ht="16" customHeight="1" x14ac:dyDescent="0.2"/>
    <row r="4435" customFormat="1" ht="16" customHeight="1" x14ac:dyDescent="0.2"/>
    <row r="4436" customFormat="1" ht="16" customHeight="1" x14ac:dyDescent="0.2"/>
    <row r="4437" customFormat="1" ht="16" customHeight="1" x14ac:dyDescent="0.2"/>
    <row r="4438" customFormat="1" ht="16" customHeight="1" x14ac:dyDescent="0.2"/>
    <row r="4439" customFormat="1" ht="16" customHeight="1" x14ac:dyDescent="0.2"/>
    <row r="4440" customFormat="1" ht="16" customHeight="1" x14ac:dyDescent="0.2"/>
    <row r="4441" customFormat="1" ht="16" customHeight="1" x14ac:dyDescent="0.2"/>
    <row r="4442" customFormat="1" ht="16" customHeight="1" x14ac:dyDescent="0.2"/>
    <row r="4443" customFormat="1" ht="16" customHeight="1" x14ac:dyDescent="0.2"/>
    <row r="4444" customFormat="1" ht="16" customHeight="1" x14ac:dyDescent="0.2"/>
    <row r="4445" customFormat="1" ht="16" customHeight="1" x14ac:dyDescent="0.2"/>
    <row r="4446" customFormat="1" ht="16" customHeight="1" x14ac:dyDescent="0.2"/>
    <row r="4447" customFormat="1" ht="16" customHeight="1" x14ac:dyDescent="0.2"/>
    <row r="4448" customFormat="1" ht="16" customHeight="1" x14ac:dyDescent="0.2"/>
    <row r="4449" customFormat="1" ht="16" customHeight="1" x14ac:dyDescent="0.2"/>
    <row r="4450" customFormat="1" ht="16" customHeight="1" x14ac:dyDescent="0.2"/>
    <row r="4451" customFormat="1" ht="16" customHeight="1" x14ac:dyDescent="0.2"/>
    <row r="4452" customFormat="1" ht="16" customHeight="1" x14ac:dyDescent="0.2"/>
    <row r="4453" customFormat="1" ht="16" customHeight="1" x14ac:dyDescent="0.2"/>
    <row r="4454" customFormat="1" ht="16" customHeight="1" x14ac:dyDescent="0.2"/>
    <row r="4455" customFormat="1" ht="16" customHeight="1" x14ac:dyDescent="0.2"/>
    <row r="4456" customFormat="1" ht="16" customHeight="1" x14ac:dyDescent="0.2"/>
    <row r="4457" customFormat="1" ht="16" customHeight="1" x14ac:dyDescent="0.2"/>
    <row r="4458" customFormat="1" ht="16" customHeight="1" x14ac:dyDescent="0.2"/>
    <row r="4459" customFormat="1" ht="16" customHeight="1" x14ac:dyDescent="0.2"/>
    <row r="4460" customFormat="1" ht="16" customHeight="1" x14ac:dyDescent="0.2"/>
    <row r="4461" customFormat="1" ht="16" customHeight="1" x14ac:dyDescent="0.2"/>
    <row r="4462" customFormat="1" ht="16" customHeight="1" x14ac:dyDescent="0.2"/>
    <row r="4463" customFormat="1" ht="16" customHeight="1" x14ac:dyDescent="0.2"/>
    <row r="4464" customFormat="1" ht="16" customHeight="1" x14ac:dyDescent="0.2"/>
    <row r="4465" customFormat="1" ht="16" customHeight="1" x14ac:dyDescent="0.2"/>
    <row r="4466" customFormat="1" ht="16" customHeight="1" x14ac:dyDescent="0.2"/>
    <row r="4467" customFormat="1" ht="16" customHeight="1" x14ac:dyDescent="0.2"/>
    <row r="4468" customFormat="1" ht="16" customHeight="1" x14ac:dyDescent="0.2"/>
    <row r="4469" customFormat="1" ht="16" customHeight="1" x14ac:dyDescent="0.2"/>
    <row r="4470" customFormat="1" ht="16" customHeight="1" x14ac:dyDescent="0.2"/>
    <row r="4471" customFormat="1" ht="16" customHeight="1" x14ac:dyDescent="0.2"/>
    <row r="4472" customFormat="1" ht="16" customHeight="1" x14ac:dyDescent="0.2"/>
    <row r="4473" customFormat="1" ht="16" customHeight="1" x14ac:dyDescent="0.2"/>
    <row r="4474" customFormat="1" ht="16" customHeight="1" x14ac:dyDescent="0.2"/>
    <row r="4475" customFormat="1" ht="16" customHeight="1" x14ac:dyDescent="0.2"/>
    <row r="4476" customFormat="1" ht="16" customHeight="1" x14ac:dyDescent="0.2"/>
    <row r="4477" customFormat="1" ht="16" customHeight="1" x14ac:dyDescent="0.2"/>
    <row r="4478" customFormat="1" ht="16" customHeight="1" x14ac:dyDescent="0.2"/>
    <row r="4479" customFormat="1" ht="16" customHeight="1" x14ac:dyDescent="0.2"/>
    <row r="4480" customFormat="1" ht="16" customHeight="1" x14ac:dyDescent="0.2"/>
    <row r="4481" customFormat="1" ht="16" customHeight="1" x14ac:dyDescent="0.2"/>
    <row r="4482" customFormat="1" ht="16" customHeight="1" x14ac:dyDescent="0.2"/>
    <row r="4483" customFormat="1" ht="16" customHeight="1" x14ac:dyDescent="0.2"/>
    <row r="4484" customFormat="1" ht="16" customHeight="1" x14ac:dyDescent="0.2"/>
    <row r="4485" customFormat="1" ht="16" customHeight="1" x14ac:dyDescent="0.2"/>
    <row r="4486" customFormat="1" ht="16" customHeight="1" x14ac:dyDescent="0.2"/>
    <row r="4487" customFormat="1" ht="16" customHeight="1" x14ac:dyDescent="0.2"/>
    <row r="4488" customFormat="1" ht="16" customHeight="1" x14ac:dyDescent="0.2"/>
    <row r="4489" customFormat="1" ht="16" customHeight="1" x14ac:dyDescent="0.2"/>
    <row r="4490" customFormat="1" ht="16" customHeight="1" x14ac:dyDescent="0.2"/>
    <row r="4491" customFormat="1" ht="16" customHeight="1" x14ac:dyDescent="0.2"/>
    <row r="4492" customFormat="1" ht="16" customHeight="1" x14ac:dyDescent="0.2"/>
    <row r="4493" customFormat="1" ht="16" customHeight="1" x14ac:dyDescent="0.2"/>
    <row r="4494" customFormat="1" ht="16" customHeight="1" x14ac:dyDescent="0.2"/>
    <row r="4495" customFormat="1" ht="16" customHeight="1" x14ac:dyDescent="0.2"/>
    <row r="4496" customFormat="1" ht="16" customHeight="1" x14ac:dyDescent="0.2"/>
    <row r="4497" customFormat="1" ht="16" customHeight="1" x14ac:dyDescent="0.2"/>
    <row r="4498" customFormat="1" ht="16" customHeight="1" x14ac:dyDescent="0.2"/>
    <row r="4499" customFormat="1" ht="16" customHeight="1" x14ac:dyDescent="0.2"/>
    <row r="4500" customFormat="1" ht="16" customHeight="1" x14ac:dyDescent="0.2"/>
    <row r="4501" customFormat="1" ht="16" customHeight="1" x14ac:dyDescent="0.2"/>
    <row r="4502" customFormat="1" ht="16" customHeight="1" x14ac:dyDescent="0.2"/>
    <row r="4503" customFormat="1" ht="16" customHeight="1" x14ac:dyDescent="0.2"/>
    <row r="4504" customFormat="1" ht="16" customHeight="1" x14ac:dyDescent="0.2"/>
    <row r="4505" customFormat="1" ht="16" customHeight="1" x14ac:dyDescent="0.2"/>
    <row r="4506" customFormat="1" ht="16" customHeight="1" x14ac:dyDescent="0.2"/>
    <row r="4507" customFormat="1" ht="16" customHeight="1" x14ac:dyDescent="0.2"/>
    <row r="4508" customFormat="1" ht="16" customHeight="1" x14ac:dyDescent="0.2"/>
    <row r="4509" customFormat="1" ht="16" customHeight="1" x14ac:dyDescent="0.2"/>
    <row r="4510" customFormat="1" ht="16" customHeight="1" x14ac:dyDescent="0.2"/>
    <row r="4511" customFormat="1" ht="16" customHeight="1" x14ac:dyDescent="0.2"/>
    <row r="4512" customFormat="1" ht="16" customHeight="1" x14ac:dyDescent="0.2"/>
    <row r="4513" customFormat="1" ht="16" customHeight="1" x14ac:dyDescent="0.2"/>
    <row r="4514" customFormat="1" ht="16" customHeight="1" x14ac:dyDescent="0.2"/>
    <row r="4515" customFormat="1" ht="16" customHeight="1" x14ac:dyDescent="0.2"/>
    <row r="4516" customFormat="1" ht="16" customHeight="1" x14ac:dyDescent="0.2"/>
    <row r="4517" customFormat="1" ht="16" customHeight="1" x14ac:dyDescent="0.2"/>
    <row r="4518" customFormat="1" ht="16" customHeight="1" x14ac:dyDescent="0.2"/>
    <row r="4519" customFormat="1" ht="16" customHeight="1" x14ac:dyDescent="0.2"/>
    <row r="4520" customFormat="1" ht="16" customHeight="1" x14ac:dyDescent="0.2"/>
    <row r="4521" customFormat="1" ht="16" customHeight="1" x14ac:dyDescent="0.2"/>
    <row r="4522" customFormat="1" ht="16" customHeight="1" x14ac:dyDescent="0.2"/>
    <row r="4523" customFormat="1" ht="16" customHeight="1" x14ac:dyDescent="0.2"/>
    <row r="4524" customFormat="1" ht="16" customHeight="1" x14ac:dyDescent="0.2"/>
    <row r="4525" customFormat="1" ht="16" customHeight="1" x14ac:dyDescent="0.2"/>
    <row r="4526" customFormat="1" ht="16" customHeight="1" x14ac:dyDescent="0.2"/>
    <row r="4527" customFormat="1" ht="16" customHeight="1" x14ac:dyDescent="0.2"/>
    <row r="4528" customFormat="1" ht="16" customHeight="1" x14ac:dyDescent="0.2"/>
    <row r="4529" customFormat="1" ht="16" customHeight="1" x14ac:dyDescent="0.2"/>
    <row r="4530" customFormat="1" ht="16" customHeight="1" x14ac:dyDescent="0.2"/>
    <row r="4531" customFormat="1" ht="16" customHeight="1" x14ac:dyDescent="0.2"/>
    <row r="4532" customFormat="1" ht="16" customHeight="1" x14ac:dyDescent="0.2"/>
    <row r="4533" customFormat="1" ht="16" customHeight="1" x14ac:dyDescent="0.2"/>
    <row r="4534" customFormat="1" ht="16" customHeight="1" x14ac:dyDescent="0.2"/>
    <row r="4535" customFormat="1" ht="16" customHeight="1" x14ac:dyDescent="0.2"/>
    <row r="4536" customFormat="1" ht="16" customHeight="1" x14ac:dyDescent="0.2"/>
    <row r="4537" customFormat="1" ht="16" customHeight="1" x14ac:dyDescent="0.2"/>
    <row r="4538" customFormat="1" ht="16" customHeight="1" x14ac:dyDescent="0.2"/>
    <row r="4539" customFormat="1" ht="16" customHeight="1" x14ac:dyDescent="0.2"/>
    <row r="4540" customFormat="1" ht="16" customHeight="1" x14ac:dyDescent="0.2"/>
    <row r="4541" customFormat="1" ht="16" customHeight="1" x14ac:dyDescent="0.2"/>
    <row r="4542" customFormat="1" ht="16" customHeight="1" x14ac:dyDescent="0.2"/>
    <row r="4543" customFormat="1" ht="16" customHeight="1" x14ac:dyDescent="0.2"/>
    <row r="4544" customFormat="1" ht="16" customHeight="1" x14ac:dyDescent="0.2"/>
    <row r="4545" customFormat="1" ht="16" customHeight="1" x14ac:dyDescent="0.2"/>
    <row r="4546" customFormat="1" ht="16" customHeight="1" x14ac:dyDescent="0.2"/>
    <row r="4547" customFormat="1" ht="16" customHeight="1" x14ac:dyDescent="0.2"/>
    <row r="4548" customFormat="1" ht="16" customHeight="1" x14ac:dyDescent="0.2"/>
    <row r="4549" customFormat="1" ht="16" customHeight="1" x14ac:dyDescent="0.2"/>
    <row r="4550" customFormat="1" ht="16" customHeight="1" x14ac:dyDescent="0.2"/>
    <row r="4551" customFormat="1" ht="16" customHeight="1" x14ac:dyDescent="0.2"/>
    <row r="4552" customFormat="1" ht="16" customHeight="1" x14ac:dyDescent="0.2"/>
    <row r="4553" customFormat="1" ht="16" customHeight="1" x14ac:dyDescent="0.2"/>
    <row r="4554" customFormat="1" ht="16" customHeight="1" x14ac:dyDescent="0.2"/>
    <row r="4555" customFormat="1" ht="16" customHeight="1" x14ac:dyDescent="0.2"/>
    <row r="4556" customFormat="1" ht="16" customHeight="1" x14ac:dyDescent="0.2"/>
    <row r="4557" customFormat="1" ht="16" customHeight="1" x14ac:dyDescent="0.2"/>
    <row r="4558" customFormat="1" ht="16" customHeight="1" x14ac:dyDescent="0.2"/>
    <row r="4559" customFormat="1" ht="16" customHeight="1" x14ac:dyDescent="0.2"/>
    <row r="4560" customFormat="1" ht="16" customHeight="1" x14ac:dyDescent="0.2"/>
    <row r="4561" customFormat="1" ht="16" customHeight="1" x14ac:dyDescent="0.2"/>
    <row r="4562" customFormat="1" ht="16" customHeight="1" x14ac:dyDescent="0.2"/>
    <row r="4563" customFormat="1" ht="16" customHeight="1" x14ac:dyDescent="0.2"/>
    <row r="4564" customFormat="1" ht="16" customHeight="1" x14ac:dyDescent="0.2"/>
    <row r="4565" customFormat="1" ht="16" customHeight="1" x14ac:dyDescent="0.2"/>
    <row r="4566" customFormat="1" ht="16" customHeight="1" x14ac:dyDescent="0.2"/>
    <row r="4567" customFormat="1" ht="16" customHeight="1" x14ac:dyDescent="0.2"/>
    <row r="4568" customFormat="1" ht="16" customHeight="1" x14ac:dyDescent="0.2"/>
    <row r="4569" customFormat="1" ht="16" customHeight="1" x14ac:dyDescent="0.2"/>
    <row r="4570" customFormat="1" ht="16" customHeight="1" x14ac:dyDescent="0.2"/>
    <row r="4571" customFormat="1" ht="16" customHeight="1" x14ac:dyDescent="0.2"/>
    <row r="4572" customFormat="1" ht="16" customHeight="1" x14ac:dyDescent="0.2"/>
    <row r="4573" customFormat="1" ht="16" customHeight="1" x14ac:dyDescent="0.2"/>
    <row r="4574" customFormat="1" ht="16" customHeight="1" x14ac:dyDescent="0.2"/>
    <row r="4575" customFormat="1" ht="16" customHeight="1" x14ac:dyDescent="0.2"/>
    <row r="4576" customFormat="1" ht="16" customHeight="1" x14ac:dyDescent="0.2"/>
    <row r="4577" customFormat="1" ht="16" customHeight="1" x14ac:dyDescent="0.2"/>
    <row r="4578" customFormat="1" ht="16" customHeight="1" x14ac:dyDescent="0.2"/>
    <row r="4579" customFormat="1" ht="16" customHeight="1" x14ac:dyDescent="0.2"/>
    <row r="4580" customFormat="1" ht="16" customHeight="1" x14ac:dyDescent="0.2"/>
    <row r="4581" customFormat="1" ht="16" customHeight="1" x14ac:dyDescent="0.2"/>
    <row r="4582" customFormat="1" ht="16" customHeight="1" x14ac:dyDescent="0.2"/>
    <row r="4583" customFormat="1" ht="16" customHeight="1" x14ac:dyDescent="0.2"/>
    <row r="4584" customFormat="1" ht="16" customHeight="1" x14ac:dyDescent="0.2"/>
    <row r="4585" customFormat="1" ht="16" customHeight="1" x14ac:dyDescent="0.2"/>
    <row r="4586" customFormat="1" ht="16" customHeight="1" x14ac:dyDescent="0.2"/>
    <row r="4587" customFormat="1" ht="16" customHeight="1" x14ac:dyDescent="0.2"/>
    <row r="4588" customFormat="1" ht="16" customHeight="1" x14ac:dyDescent="0.2"/>
    <row r="4589" customFormat="1" ht="16" customHeight="1" x14ac:dyDescent="0.2"/>
    <row r="4590" customFormat="1" ht="16" customHeight="1" x14ac:dyDescent="0.2"/>
    <row r="4591" customFormat="1" ht="16" customHeight="1" x14ac:dyDescent="0.2"/>
    <row r="4592" customFormat="1" ht="16" customHeight="1" x14ac:dyDescent="0.2"/>
    <row r="4593" customFormat="1" ht="16" customHeight="1" x14ac:dyDescent="0.2"/>
    <row r="4594" customFormat="1" ht="16" customHeight="1" x14ac:dyDescent="0.2"/>
    <row r="4595" customFormat="1" ht="16" customHeight="1" x14ac:dyDescent="0.2"/>
    <row r="4596" customFormat="1" ht="16" customHeight="1" x14ac:dyDescent="0.2"/>
    <row r="4597" customFormat="1" ht="16" customHeight="1" x14ac:dyDescent="0.2"/>
    <row r="4598" customFormat="1" ht="16" customHeight="1" x14ac:dyDescent="0.2"/>
    <row r="4599" customFormat="1" ht="16" customHeight="1" x14ac:dyDescent="0.2"/>
    <row r="4600" customFormat="1" ht="16" customHeight="1" x14ac:dyDescent="0.2"/>
    <row r="4601" customFormat="1" ht="16" customHeight="1" x14ac:dyDescent="0.2"/>
    <row r="4602" customFormat="1" ht="16" customHeight="1" x14ac:dyDescent="0.2"/>
    <row r="4603" customFormat="1" ht="16" customHeight="1" x14ac:dyDescent="0.2"/>
    <row r="4604" customFormat="1" ht="16" customHeight="1" x14ac:dyDescent="0.2"/>
    <row r="4605" customFormat="1" ht="16" customHeight="1" x14ac:dyDescent="0.2"/>
    <row r="4606" customFormat="1" ht="16" customHeight="1" x14ac:dyDescent="0.2"/>
    <row r="4607" customFormat="1" ht="16" customHeight="1" x14ac:dyDescent="0.2"/>
    <row r="4608" customFormat="1" ht="16" customHeight="1" x14ac:dyDescent="0.2"/>
    <row r="4609" customFormat="1" ht="16" customHeight="1" x14ac:dyDescent="0.2"/>
    <row r="4610" customFormat="1" ht="16" customHeight="1" x14ac:dyDescent="0.2"/>
    <row r="4611" customFormat="1" ht="16" customHeight="1" x14ac:dyDescent="0.2"/>
    <row r="4612" customFormat="1" ht="16" customHeight="1" x14ac:dyDescent="0.2"/>
    <row r="4613" customFormat="1" ht="16" customHeight="1" x14ac:dyDescent="0.2"/>
    <row r="4614" customFormat="1" ht="16" customHeight="1" x14ac:dyDescent="0.2"/>
    <row r="4615" customFormat="1" ht="16" customHeight="1" x14ac:dyDescent="0.2"/>
    <row r="4616" customFormat="1" ht="16" customHeight="1" x14ac:dyDescent="0.2"/>
    <row r="4617" customFormat="1" ht="16" customHeight="1" x14ac:dyDescent="0.2"/>
    <row r="4618" customFormat="1" ht="16" customHeight="1" x14ac:dyDescent="0.2"/>
    <row r="4619" customFormat="1" ht="16" customHeight="1" x14ac:dyDescent="0.2"/>
    <row r="4620" customFormat="1" ht="16" customHeight="1" x14ac:dyDescent="0.2"/>
    <row r="4621" customFormat="1" ht="16" customHeight="1" x14ac:dyDescent="0.2"/>
    <row r="4622" customFormat="1" ht="16" customHeight="1" x14ac:dyDescent="0.2"/>
    <row r="4623" customFormat="1" ht="16" customHeight="1" x14ac:dyDescent="0.2"/>
    <row r="4624" customFormat="1" ht="16" customHeight="1" x14ac:dyDescent="0.2"/>
    <row r="4625" customFormat="1" ht="16" customHeight="1" x14ac:dyDescent="0.2"/>
    <row r="4626" customFormat="1" ht="16" customHeight="1" x14ac:dyDescent="0.2"/>
    <row r="4627" customFormat="1" ht="16" customHeight="1" x14ac:dyDescent="0.2"/>
    <row r="4628" customFormat="1" ht="16" customHeight="1" x14ac:dyDescent="0.2"/>
    <row r="4629" customFormat="1" ht="16" customHeight="1" x14ac:dyDescent="0.2"/>
    <row r="4630" customFormat="1" ht="16" customHeight="1" x14ac:dyDescent="0.2"/>
    <row r="4631" customFormat="1" ht="16" customHeight="1" x14ac:dyDescent="0.2"/>
    <row r="4632" customFormat="1" ht="16" customHeight="1" x14ac:dyDescent="0.2"/>
    <row r="4633" customFormat="1" ht="16" customHeight="1" x14ac:dyDescent="0.2"/>
    <row r="4634" customFormat="1" ht="16" customHeight="1" x14ac:dyDescent="0.2"/>
    <row r="4635" customFormat="1" ht="16" customHeight="1" x14ac:dyDescent="0.2"/>
    <row r="4636" customFormat="1" ht="16" customHeight="1" x14ac:dyDescent="0.2"/>
    <row r="4637" customFormat="1" ht="16" customHeight="1" x14ac:dyDescent="0.2"/>
    <row r="4638" customFormat="1" ht="16" customHeight="1" x14ac:dyDescent="0.2"/>
    <row r="4639" customFormat="1" ht="16" customHeight="1" x14ac:dyDescent="0.2"/>
    <row r="4640" customFormat="1" ht="16" customHeight="1" x14ac:dyDescent="0.2"/>
    <row r="4641" customFormat="1" ht="16" customHeight="1" x14ac:dyDescent="0.2"/>
    <row r="4642" customFormat="1" ht="16" customHeight="1" x14ac:dyDescent="0.2"/>
    <row r="4643" customFormat="1" ht="16" customHeight="1" x14ac:dyDescent="0.2"/>
    <row r="4644" customFormat="1" ht="16" customHeight="1" x14ac:dyDescent="0.2"/>
    <row r="4645" customFormat="1" ht="16" customHeight="1" x14ac:dyDescent="0.2"/>
    <row r="4646" customFormat="1" ht="16" customHeight="1" x14ac:dyDescent="0.2"/>
    <row r="4647" customFormat="1" ht="16" customHeight="1" x14ac:dyDescent="0.2"/>
    <row r="4648" customFormat="1" ht="16" customHeight="1" x14ac:dyDescent="0.2"/>
    <row r="4649" customFormat="1" ht="16" customHeight="1" x14ac:dyDescent="0.2"/>
    <row r="4650" customFormat="1" ht="16" customHeight="1" x14ac:dyDescent="0.2"/>
    <row r="4651" customFormat="1" ht="16" customHeight="1" x14ac:dyDescent="0.2"/>
    <row r="4652" customFormat="1" ht="16" customHeight="1" x14ac:dyDescent="0.2"/>
    <row r="4653" customFormat="1" ht="16" customHeight="1" x14ac:dyDescent="0.2"/>
    <row r="4654" customFormat="1" ht="16" customHeight="1" x14ac:dyDescent="0.2"/>
    <row r="4655" customFormat="1" ht="16" customHeight="1" x14ac:dyDescent="0.2"/>
    <row r="4656" customFormat="1" ht="16" customHeight="1" x14ac:dyDescent="0.2"/>
    <row r="4657" customFormat="1" ht="16" customHeight="1" x14ac:dyDescent="0.2"/>
    <row r="4658" customFormat="1" ht="16" customHeight="1" x14ac:dyDescent="0.2"/>
    <row r="4659" customFormat="1" ht="16" customHeight="1" x14ac:dyDescent="0.2"/>
    <row r="4660" customFormat="1" ht="16" customHeight="1" x14ac:dyDescent="0.2"/>
    <row r="4661" customFormat="1" ht="16" customHeight="1" x14ac:dyDescent="0.2"/>
    <row r="4662" customFormat="1" ht="16" customHeight="1" x14ac:dyDescent="0.2"/>
    <row r="4663" customFormat="1" ht="16" customHeight="1" x14ac:dyDescent="0.2"/>
    <row r="4664" customFormat="1" ht="16" customHeight="1" x14ac:dyDescent="0.2"/>
    <row r="4665" customFormat="1" ht="16" customHeight="1" x14ac:dyDescent="0.2"/>
    <row r="4666" customFormat="1" ht="16" customHeight="1" x14ac:dyDescent="0.2"/>
    <row r="4667" customFormat="1" ht="16" customHeight="1" x14ac:dyDescent="0.2"/>
    <row r="4668" customFormat="1" ht="16" customHeight="1" x14ac:dyDescent="0.2"/>
    <row r="4669" customFormat="1" ht="16" customHeight="1" x14ac:dyDescent="0.2"/>
    <row r="4670" customFormat="1" ht="16" customHeight="1" x14ac:dyDescent="0.2"/>
    <row r="4671" customFormat="1" ht="16" customHeight="1" x14ac:dyDescent="0.2"/>
    <row r="4672" customFormat="1" ht="16" customHeight="1" x14ac:dyDescent="0.2"/>
    <row r="4673" customFormat="1" ht="16" customHeight="1" x14ac:dyDescent="0.2"/>
    <row r="4674" customFormat="1" ht="16" customHeight="1" x14ac:dyDescent="0.2"/>
    <row r="4675" customFormat="1" ht="16" customHeight="1" x14ac:dyDescent="0.2"/>
    <row r="4676" customFormat="1" ht="16" customHeight="1" x14ac:dyDescent="0.2"/>
    <row r="4677" customFormat="1" ht="16" customHeight="1" x14ac:dyDescent="0.2"/>
    <row r="4678" customFormat="1" ht="16" customHeight="1" x14ac:dyDescent="0.2"/>
    <row r="4679" customFormat="1" ht="16" customHeight="1" x14ac:dyDescent="0.2"/>
    <row r="4680" customFormat="1" ht="16" customHeight="1" x14ac:dyDescent="0.2"/>
    <row r="4681" customFormat="1" ht="16" customHeight="1" x14ac:dyDescent="0.2"/>
    <row r="4682" customFormat="1" ht="16" customHeight="1" x14ac:dyDescent="0.2"/>
    <row r="4683" customFormat="1" ht="16" customHeight="1" x14ac:dyDescent="0.2"/>
    <row r="4684" customFormat="1" ht="16" customHeight="1" x14ac:dyDescent="0.2"/>
    <row r="4685" customFormat="1" ht="16" customHeight="1" x14ac:dyDescent="0.2"/>
    <row r="4686" customFormat="1" ht="16" customHeight="1" x14ac:dyDescent="0.2"/>
    <row r="4687" customFormat="1" ht="16" customHeight="1" x14ac:dyDescent="0.2"/>
    <row r="4688" customFormat="1" ht="16" customHeight="1" x14ac:dyDescent="0.2"/>
    <row r="4689" customFormat="1" ht="16" customHeight="1" x14ac:dyDescent="0.2"/>
    <row r="4690" customFormat="1" ht="16" customHeight="1" x14ac:dyDescent="0.2"/>
    <row r="4691" customFormat="1" ht="16" customHeight="1" x14ac:dyDescent="0.2"/>
    <row r="4692" customFormat="1" ht="16" customHeight="1" x14ac:dyDescent="0.2"/>
    <row r="4693" customFormat="1" ht="16" customHeight="1" x14ac:dyDescent="0.2"/>
    <row r="4694" customFormat="1" ht="16" customHeight="1" x14ac:dyDescent="0.2"/>
    <row r="4695" customFormat="1" ht="16" customHeight="1" x14ac:dyDescent="0.2"/>
    <row r="4696" customFormat="1" ht="16" customHeight="1" x14ac:dyDescent="0.2"/>
    <row r="4697" customFormat="1" ht="16" customHeight="1" x14ac:dyDescent="0.2"/>
    <row r="4698" customFormat="1" ht="16" customHeight="1" x14ac:dyDescent="0.2"/>
    <row r="4699" customFormat="1" ht="16" customHeight="1" x14ac:dyDescent="0.2"/>
    <row r="4700" customFormat="1" ht="16" customHeight="1" x14ac:dyDescent="0.2"/>
    <row r="4701" customFormat="1" ht="16" customHeight="1" x14ac:dyDescent="0.2"/>
    <row r="4702" customFormat="1" ht="16" customHeight="1" x14ac:dyDescent="0.2"/>
    <row r="4703" customFormat="1" ht="16" customHeight="1" x14ac:dyDescent="0.2"/>
    <row r="4704" customFormat="1" ht="16" customHeight="1" x14ac:dyDescent="0.2"/>
    <row r="4705" customFormat="1" ht="16" customHeight="1" x14ac:dyDescent="0.2"/>
    <row r="4706" customFormat="1" ht="16" customHeight="1" x14ac:dyDescent="0.2"/>
    <row r="4707" customFormat="1" ht="16" customHeight="1" x14ac:dyDescent="0.2"/>
    <row r="4708" customFormat="1" ht="16" customHeight="1" x14ac:dyDescent="0.2"/>
    <row r="4709" customFormat="1" ht="16" customHeight="1" x14ac:dyDescent="0.2"/>
    <row r="4710" customFormat="1" ht="16" customHeight="1" x14ac:dyDescent="0.2"/>
    <row r="4711" customFormat="1" ht="16" customHeight="1" x14ac:dyDescent="0.2"/>
    <row r="4712" customFormat="1" ht="16" customHeight="1" x14ac:dyDescent="0.2"/>
    <row r="4713" customFormat="1" ht="16" customHeight="1" x14ac:dyDescent="0.2"/>
    <row r="4714" customFormat="1" ht="16" customHeight="1" x14ac:dyDescent="0.2"/>
    <row r="4715" customFormat="1" ht="16" customHeight="1" x14ac:dyDescent="0.2"/>
    <row r="4716" customFormat="1" ht="16" customHeight="1" x14ac:dyDescent="0.2"/>
    <row r="4717" customFormat="1" ht="16" customHeight="1" x14ac:dyDescent="0.2"/>
    <row r="4718" customFormat="1" ht="16" customHeight="1" x14ac:dyDescent="0.2"/>
    <row r="4719" customFormat="1" ht="16" customHeight="1" x14ac:dyDescent="0.2"/>
    <row r="4720" customFormat="1" ht="16" customHeight="1" x14ac:dyDescent="0.2"/>
    <row r="4721" customFormat="1" ht="16" customHeight="1" x14ac:dyDescent="0.2"/>
    <row r="4722" customFormat="1" ht="16" customHeight="1" x14ac:dyDescent="0.2"/>
    <row r="4723" customFormat="1" ht="16" customHeight="1" x14ac:dyDescent="0.2"/>
    <row r="4724" customFormat="1" ht="16" customHeight="1" x14ac:dyDescent="0.2"/>
    <row r="4725" customFormat="1" ht="16" customHeight="1" x14ac:dyDescent="0.2"/>
    <row r="4726" customFormat="1" ht="16" customHeight="1" x14ac:dyDescent="0.2"/>
    <row r="4727" customFormat="1" ht="16" customHeight="1" x14ac:dyDescent="0.2"/>
    <row r="4728" customFormat="1" ht="16" customHeight="1" x14ac:dyDescent="0.2"/>
    <row r="4729" customFormat="1" ht="16" customHeight="1" x14ac:dyDescent="0.2"/>
    <row r="4730" customFormat="1" ht="16" customHeight="1" x14ac:dyDescent="0.2"/>
    <row r="4731" customFormat="1" ht="16" customHeight="1" x14ac:dyDescent="0.2"/>
    <row r="4732" customFormat="1" ht="16" customHeight="1" x14ac:dyDescent="0.2"/>
    <row r="4733" customFormat="1" ht="16" customHeight="1" x14ac:dyDescent="0.2"/>
    <row r="4734" customFormat="1" ht="16" customHeight="1" x14ac:dyDescent="0.2"/>
    <row r="4735" customFormat="1" ht="16" customHeight="1" x14ac:dyDescent="0.2"/>
    <row r="4736" customFormat="1" ht="16" customHeight="1" x14ac:dyDescent="0.2"/>
    <row r="4737" customFormat="1" ht="16" customHeight="1" x14ac:dyDescent="0.2"/>
    <row r="4738" customFormat="1" ht="16" customHeight="1" x14ac:dyDescent="0.2"/>
    <row r="4739" customFormat="1" ht="16" customHeight="1" x14ac:dyDescent="0.2"/>
    <row r="4740" customFormat="1" ht="16" customHeight="1" x14ac:dyDescent="0.2"/>
    <row r="4741" customFormat="1" ht="16" customHeight="1" x14ac:dyDescent="0.2"/>
    <row r="4742" customFormat="1" ht="16" customHeight="1" x14ac:dyDescent="0.2"/>
    <row r="4743" customFormat="1" ht="16" customHeight="1" x14ac:dyDescent="0.2"/>
    <row r="4744" customFormat="1" ht="16" customHeight="1" x14ac:dyDescent="0.2"/>
    <row r="4745" customFormat="1" ht="16" customHeight="1" x14ac:dyDescent="0.2"/>
    <row r="4746" customFormat="1" ht="16" customHeight="1" x14ac:dyDescent="0.2"/>
    <row r="4747" customFormat="1" ht="16" customHeight="1" x14ac:dyDescent="0.2"/>
    <row r="4748" customFormat="1" ht="16" customHeight="1" x14ac:dyDescent="0.2"/>
    <row r="4749" customFormat="1" ht="16" customHeight="1" x14ac:dyDescent="0.2"/>
    <row r="4750" customFormat="1" ht="16" customHeight="1" x14ac:dyDescent="0.2"/>
    <row r="4751" customFormat="1" ht="16" customHeight="1" x14ac:dyDescent="0.2"/>
    <row r="4752" customFormat="1" ht="16" customHeight="1" x14ac:dyDescent="0.2"/>
    <row r="4753" customFormat="1" ht="16" customHeight="1" x14ac:dyDescent="0.2"/>
    <row r="4754" customFormat="1" ht="16" customHeight="1" x14ac:dyDescent="0.2"/>
    <row r="4755" customFormat="1" ht="16" customHeight="1" x14ac:dyDescent="0.2"/>
    <row r="4756" customFormat="1" ht="16" customHeight="1" x14ac:dyDescent="0.2"/>
    <row r="4757" customFormat="1" ht="16" customHeight="1" x14ac:dyDescent="0.2"/>
    <row r="4758" customFormat="1" ht="16" customHeight="1" x14ac:dyDescent="0.2"/>
    <row r="4759" customFormat="1" ht="16" customHeight="1" x14ac:dyDescent="0.2"/>
    <row r="4760" customFormat="1" ht="16" customHeight="1" x14ac:dyDescent="0.2"/>
    <row r="4761" customFormat="1" ht="16" customHeight="1" x14ac:dyDescent="0.2"/>
    <row r="4762" customFormat="1" ht="16" customHeight="1" x14ac:dyDescent="0.2"/>
    <row r="4763" customFormat="1" ht="16" customHeight="1" x14ac:dyDescent="0.2"/>
    <row r="4764" customFormat="1" ht="16" customHeight="1" x14ac:dyDescent="0.2"/>
    <row r="4765" customFormat="1" ht="16" customHeight="1" x14ac:dyDescent="0.2"/>
    <row r="4766" customFormat="1" ht="16" customHeight="1" x14ac:dyDescent="0.2"/>
    <row r="4767" customFormat="1" ht="16" customHeight="1" x14ac:dyDescent="0.2"/>
    <row r="4768" customFormat="1" ht="16" customHeight="1" x14ac:dyDescent="0.2"/>
    <row r="4769" customFormat="1" ht="16" customHeight="1" x14ac:dyDescent="0.2"/>
    <row r="4770" customFormat="1" ht="16" customHeight="1" x14ac:dyDescent="0.2"/>
    <row r="4771" customFormat="1" ht="16" customHeight="1" x14ac:dyDescent="0.2"/>
    <row r="4772" customFormat="1" ht="16" customHeight="1" x14ac:dyDescent="0.2"/>
    <row r="4773" customFormat="1" ht="16" customHeight="1" x14ac:dyDescent="0.2"/>
    <row r="4774" customFormat="1" ht="16" customHeight="1" x14ac:dyDescent="0.2"/>
    <row r="4775" customFormat="1" ht="16" customHeight="1" x14ac:dyDescent="0.2"/>
    <row r="4776" customFormat="1" ht="16" customHeight="1" x14ac:dyDescent="0.2"/>
    <row r="4777" customFormat="1" ht="16" customHeight="1" x14ac:dyDescent="0.2"/>
    <row r="4778" customFormat="1" ht="16" customHeight="1" x14ac:dyDescent="0.2"/>
    <row r="4779" customFormat="1" ht="16" customHeight="1" x14ac:dyDescent="0.2"/>
    <row r="4780" customFormat="1" ht="16" customHeight="1" x14ac:dyDescent="0.2"/>
    <row r="4781" customFormat="1" ht="16" customHeight="1" x14ac:dyDescent="0.2"/>
    <row r="4782" customFormat="1" ht="16" customHeight="1" x14ac:dyDescent="0.2"/>
    <row r="4783" customFormat="1" ht="16" customHeight="1" x14ac:dyDescent="0.2"/>
    <row r="4784" customFormat="1" ht="16" customHeight="1" x14ac:dyDescent="0.2"/>
    <row r="4785" customFormat="1" ht="16" customHeight="1" x14ac:dyDescent="0.2"/>
    <row r="4786" customFormat="1" ht="16" customHeight="1" x14ac:dyDescent="0.2"/>
    <row r="4787" customFormat="1" ht="16" customHeight="1" x14ac:dyDescent="0.2"/>
    <row r="4788" customFormat="1" ht="16" customHeight="1" x14ac:dyDescent="0.2"/>
    <row r="4789" customFormat="1" ht="16" customHeight="1" x14ac:dyDescent="0.2"/>
    <row r="4790" customFormat="1" ht="16" customHeight="1" x14ac:dyDescent="0.2"/>
    <row r="4791" customFormat="1" ht="16" customHeight="1" x14ac:dyDescent="0.2"/>
    <row r="4792" customFormat="1" ht="16" customHeight="1" x14ac:dyDescent="0.2"/>
    <row r="4793" customFormat="1" ht="16" customHeight="1" x14ac:dyDescent="0.2"/>
    <row r="4794" customFormat="1" ht="16" customHeight="1" x14ac:dyDescent="0.2"/>
    <row r="4795" customFormat="1" ht="16" customHeight="1" x14ac:dyDescent="0.2"/>
    <row r="4796" customFormat="1" ht="16" customHeight="1" x14ac:dyDescent="0.2"/>
    <row r="4797" customFormat="1" ht="16" customHeight="1" x14ac:dyDescent="0.2"/>
    <row r="4798" customFormat="1" ht="16" customHeight="1" x14ac:dyDescent="0.2"/>
    <row r="4799" customFormat="1" ht="16" customHeight="1" x14ac:dyDescent="0.2"/>
    <row r="4800" customFormat="1" ht="16" customHeight="1" x14ac:dyDescent="0.2"/>
    <row r="4801" customFormat="1" ht="16" customHeight="1" x14ac:dyDescent="0.2"/>
    <row r="4802" customFormat="1" ht="16" customHeight="1" x14ac:dyDescent="0.2"/>
    <row r="4803" customFormat="1" ht="16" customHeight="1" x14ac:dyDescent="0.2"/>
    <row r="4804" customFormat="1" ht="16" customHeight="1" x14ac:dyDescent="0.2"/>
    <row r="4805" customFormat="1" ht="16" customHeight="1" x14ac:dyDescent="0.2"/>
    <row r="4806" customFormat="1" ht="16" customHeight="1" x14ac:dyDescent="0.2"/>
    <row r="4807" customFormat="1" ht="16" customHeight="1" x14ac:dyDescent="0.2"/>
    <row r="4808" customFormat="1" ht="16" customHeight="1" x14ac:dyDescent="0.2"/>
    <row r="4809" customFormat="1" ht="16" customHeight="1" x14ac:dyDescent="0.2"/>
    <row r="4810" customFormat="1" ht="16" customHeight="1" x14ac:dyDescent="0.2"/>
    <row r="4811" customFormat="1" ht="16" customHeight="1" x14ac:dyDescent="0.2"/>
    <row r="4812" customFormat="1" ht="16" customHeight="1" x14ac:dyDescent="0.2"/>
    <row r="4813" customFormat="1" ht="16" customHeight="1" x14ac:dyDescent="0.2"/>
    <row r="4814" customFormat="1" ht="16" customHeight="1" x14ac:dyDescent="0.2"/>
    <row r="4815" customFormat="1" ht="16" customHeight="1" x14ac:dyDescent="0.2"/>
    <row r="4816" customFormat="1" ht="16" customHeight="1" x14ac:dyDescent="0.2"/>
    <row r="4817" customFormat="1" ht="16" customHeight="1" x14ac:dyDescent="0.2"/>
    <row r="4818" customFormat="1" ht="16" customHeight="1" x14ac:dyDescent="0.2"/>
    <row r="4819" customFormat="1" ht="16" customHeight="1" x14ac:dyDescent="0.2"/>
    <row r="4820" customFormat="1" ht="16" customHeight="1" x14ac:dyDescent="0.2"/>
    <row r="4821" customFormat="1" ht="16" customHeight="1" x14ac:dyDescent="0.2"/>
    <row r="4822" customFormat="1" ht="16" customHeight="1" x14ac:dyDescent="0.2"/>
    <row r="4823" customFormat="1" ht="16" customHeight="1" x14ac:dyDescent="0.2"/>
    <row r="4824" customFormat="1" ht="16" customHeight="1" x14ac:dyDescent="0.2"/>
    <row r="4825" customFormat="1" ht="16" customHeight="1" x14ac:dyDescent="0.2"/>
    <row r="4826" customFormat="1" ht="16" customHeight="1" x14ac:dyDescent="0.2"/>
    <row r="4827" customFormat="1" ht="16" customHeight="1" x14ac:dyDescent="0.2"/>
    <row r="4828" customFormat="1" ht="16" customHeight="1" x14ac:dyDescent="0.2"/>
    <row r="4829" customFormat="1" ht="16" customHeight="1" x14ac:dyDescent="0.2"/>
    <row r="4830" customFormat="1" ht="16" customHeight="1" x14ac:dyDescent="0.2"/>
    <row r="4831" customFormat="1" ht="16" customHeight="1" x14ac:dyDescent="0.2"/>
    <row r="4832" customFormat="1" ht="16" customHeight="1" x14ac:dyDescent="0.2"/>
    <row r="4833" customFormat="1" ht="16" customHeight="1" x14ac:dyDescent="0.2"/>
    <row r="4834" customFormat="1" ht="16" customHeight="1" x14ac:dyDescent="0.2"/>
    <row r="4835" customFormat="1" ht="16" customHeight="1" x14ac:dyDescent="0.2"/>
    <row r="4836" customFormat="1" ht="16" customHeight="1" x14ac:dyDescent="0.2"/>
    <row r="4837" customFormat="1" ht="16" customHeight="1" x14ac:dyDescent="0.2"/>
    <row r="4838" customFormat="1" ht="16" customHeight="1" x14ac:dyDescent="0.2"/>
    <row r="4839" customFormat="1" ht="16" customHeight="1" x14ac:dyDescent="0.2"/>
    <row r="4840" customFormat="1" ht="16" customHeight="1" x14ac:dyDescent="0.2"/>
    <row r="4841" customFormat="1" ht="16" customHeight="1" x14ac:dyDescent="0.2"/>
    <row r="4842" customFormat="1" ht="16" customHeight="1" x14ac:dyDescent="0.2"/>
    <row r="4843" customFormat="1" ht="16" customHeight="1" x14ac:dyDescent="0.2"/>
    <row r="4844" customFormat="1" ht="16" customHeight="1" x14ac:dyDescent="0.2"/>
    <row r="4845" customFormat="1" ht="16" customHeight="1" x14ac:dyDescent="0.2"/>
    <row r="4846" customFormat="1" ht="16" customHeight="1" x14ac:dyDescent="0.2"/>
    <row r="4847" customFormat="1" ht="16" customHeight="1" x14ac:dyDescent="0.2"/>
    <row r="4848" customFormat="1" ht="16" customHeight="1" x14ac:dyDescent="0.2"/>
    <row r="4849" customFormat="1" ht="16" customHeight="1" x14ac:dyDescent="0.2"/>
    <row r="4850" customFormat="1" ht="16" customHeight="1" x14ac:dyDescent="0.2"/>
    <row r="4851" customFormat="1" ht="16" customHeight="1" x14ac:dyDescent="0.2"/>
    <row r="4852" customFormat="1" ht="16" customHeight="1" x14ac:dyDescent="0.2"/>
    <row r="4853" customFormat="1" ht="16" customHeight="1" x14ac:dyDescent="0.2"/>
    <row r="4854" customFormat="1" ht="16" customHeight="1" x14ac:dyDescent="0.2"/>
    <row r="4855" customFormat="1" ht="16" customHeight="1" x14ac:dyDescent="0.2"/>
    <row r="4856" customFormat="1" ht="16" customHeight="1" x14ac:dyDescent="0.2"/>
    <row r="4857" customFormat="1" ht="16" customHeight="1" x14ac:dyDescent="0.2"/>
    <row r="4858" customFormat="1" ht="16" customHeight="1" x14ac:dyDescent="0.2"/>
    <row r="4859" customFormat="1" ht="16" customHeight="1" x14ac:dyDescent="0.2"/>
    <row r="4860" customFormat="1" ht="16" customHeight="1" x14ac:dyDescent="0.2"/>
    <row r="4861" customFormat="1" ht="16" customHeight="1" x14ac:dyDescent="0.2"/>
    <row r="4862" customFormat="1" ht="16" customHeight="1" x14ac:dyDescent="0.2"/>
    <row r="4863" customFormat="1" ht="16" customHeight="1" x14ac:dyDescent="0.2"/>
    <row r="4864" customFormat="1" ht="16" customHeight="1" x14ac:dyDescent="0.2"/>
    <row r="4865" customFormat="1" ht="16" customHeight="1" x14ac:dyDescent="0.2"/>
    <row r="4866" customFormat="1" ht="16" customHeight="1" x14ac:dyDescent="0.2"/>
    <row r="4867" customFormat="1" ht="16" customHeight="1" x14ac:dyDescent="0.2"/>
    <row r="4868" customFormat="1" ht="16" customHeight="1" x14ac:dyDescent="0.2"/>
    <row r="4869" customFormat="1" ht="16" customHeight="1" x14ac:dyDescent="0.2"/>
    <row r="4870" customFormat="1" ht="16" customHeight="1" x14ac:dyDescent="0.2"/>
    <row r="4871" customFormat="1" ht="16" customHeight="1" x14ac:dyDescent="0.2"/>
    <row r="4872" customFormat="1" ht="16" customHeight="1" x14ac:dyDescent="0.2"/>
    <row r="4873" customFormat="1" ht="16" customHeight="1" x14ac:dyDescent="0.2"/>
    <row r="4874" customFormat="1" ht="16" customHeight="1" x14ac:dyDescent="0.2"/>
    <row r="4875" customFormat="1" ht="16" customHeight="1" x14ac:dyDescent="0.2"/>
    <row r="4876" customFormat="1" ht="16" customHeight="1" x14ac:dyDescent="0.2"/>
    <row r="4877" customFormat="1" ht="16" customHeight="1" x14ac:dyDescent="0.2"/>
    <row r="4878" customFormat="1" ht="16" customHeight="1" x14ac:dyDescent="0.2"/>
    <row r="4879" customFormat="1" ht="16" customHeight="1" x14ac:dyDescent="0.2"/>
    <row r="4880" customFormat="1" ht="16" customHeight="1" x14ac:dyDescent="0.2"/>
    <row r="4881" customFormat="1" ht="16" customHeight="1" x14ac:dyDescent="0.2"/>
    <row r="4882" customFormat="1" ht="16" customHeight="1" x14ac:dyDescent="0.2"/>
    <row r="4883" customFormat="1" ht="16" customHeight="1" x14ac:dyDescent="0.2"/>
    <row r="4884" customFormat="1" ht="16" customHeight="1" x14ac:dyDescent="0.2"/>
    <row r="4885" customFormat="1" ht="16" customHeight="1" x14ac:dyDescent="0.2"/>
    <row r="4886" customFormat="1" ht="16" customHeight="1" x14ac:dyDescent="0.2"/>
    <row r="4887" customFormat="1" ht="16" customHeight="1" x14ac:dyDescent="0.2"/>
    <row r="4888" customFormat="1" ht="16" customHeight="1" x14ac:dyDescent="0.2"/>
    <row r="4889" customFormat="1" ht="16" customHeight="1" x14ac:dyDescent="0.2"/>
    <row r="4890" customFormat="1" ht="16" customHeight="1" x14ac:dyDescent="0.2"/>
    <row r="4891" customFormat="1" ht="16" customHeight="1" x14ac:dyDescent="0.2"/>
    <row r="4892" customFormat="1" ht="16" customHeight="1" x14ac:dyDescent="0.2"/>
    <row r="4893" customFormat="1" ht="16" customHeight="1" x14ac:dyDescent="0.2"/>
    <row r="4894" customFormat="1" ht="16" customHeight="1" x14ac:dyDescent="0.2"/>
    <row r="4895" customFormat="1" ht="16" customHeight="1" x14ac:dyDescent="0.2"/>
    <row r="4896" customFormat="1" ht="16" customHeight="1" x14ac:dyDescent="0.2"/>
    <row r="4897" customFormat="1" ht="16" customHeight="1" x14ac:dyDescent="0.2"/>
    <row r="4898" customFormat="1" ht="16" customHeight="1" x14ac:dyDescent="0.2"/>
    <row r="4899" customFormat="1" ht="16" customHeight="1" x14ac:dyDescent="0.2"/>
    <row r="4900" customFormat="1" ht="16" customHeight="1" x14ac:dyDescent="0.2"/>
    <row r="4901" customFormat="1" ht="16" customHeight="1" x14ac:dyDescent="0.2"/>
    <row r="4902" customFormat="1" ht="16" customHeight="1" x14ac:dyDescent="0.2"/>
    <row r="4903" customFormat="1" ht="16" customHeight="1" x14ac:dyDescent="0.2"/>
    <row r="4904" customFormat="1" ht="16" customHeight="1" x14ac:dyDescent="0.2"/>
    <row r="4905" customFormat="1" ht="16" customHeight="1" x14ac:dyDescent="0.2"/>
    <row r="4906" customFormat="1" ht="16" customHeight="1" x14ac:dyDescent="0.2"/>
    <row r="4907" customFormat="1" ht="16" customHeight="1" x14ac:dyDescent="0.2"/>
    <row r="4908" customFormat="1" ht="16" customHeight="1" x14ac:dyDescent="0.2"/>
    <row r="4909" customFormat="1" ht="16" customHeight="1" x14ac:dyDescent="0.2"/>
    <row r="4910" customFormat="1" ht="16" customHeight="1" x14ac:dyDescent="0.2"/>
    <row r="4911" customFormat="1" ht="16" customHeight="1" x14ac:dyDescent="0.2"/>
    <row r="4912" customFormat="1" ht="16" customHeight="1" x14ac:dyDescent="0.2"/>
    <row r="4913" customFormat="1" ht="16" customHeight="1" x14ac:dyDescent="0.2"/>
    <row r="4914" customFormat="1" ht="16" customHeight="1" x14ac:dyDescent="0.2"/>
    <row r="4915" customFormat="1" ht="16" customHeight="1" x14ac:dyDescent="0.2"/>
    <row r="4916" customFormat="1" ht="16" customHeight="1" x14ac:dyDescent="0.2"/>
    <row r="4917" customFormat="1" ht="16" customHeight="1" x14ac:dyDescent="0.2"/>
    <row r="4918" customFormat="1" ht="16" customHeight="1" x14ac:dyDescent="0.2"/>
    <row r="4919" customFormat="1" ht="16" customHeight="1" x14ac:dyDescent="0.2"/>
    <row r="4920" customFormat="1" ht="16" customHeight="1" x14ac:dyDescent="0.2"/>
    <row r="4921" customFormat="1" ht="16" customHeight="1" x14ac:dyDescent="0.2"/>
    <row r="4922" customFormat="1" ht="16" customHeight="1" x14ac:dyDescent="0.2"/>
    <row r="4923" customFormat="1" ht="16" customHeight="1" x14ac:dyDescent="0.2"/>
    <row r="4924" customFormat="1" ht="16" customHeight="1" x14ac:dyDescent="0.2"/>
    <row r="4925" customFormat="1" ht="16" customHeight="1" x14ac:dyDescent="0.2"/>
    <row r="4926" customFormat="1" ht="16" customHeight="1" x14ac:dyDescent="0.2"/>
    <row r="4927" customFormat="1" ht="16" customHeight="1" x14ac:dyDescent="0.2"/>
    <row r="4928" customFormat="1" ht="16" customHeight="1" x14ac:dyDescent="0.2"/>
    <row r="4929" customFormat="1" ht="16" customHeight="1" x14ac:dyDescent="0.2"/>
    <row r="4930" customFormat="1" ht="16" customHeight="1" x14ac:dyDescent="0.2"/>
    <row r="4931" customFormat="1" ht="16" customHeight="1" x14ac:dyDescent="0.2"/>
    <row r="4932" customFormat="1" ht="16" customHeight="1" x14ac:dyDescent="0.2"/>
    <row r="4933" customFormat="1" ht="16" customHeight="1" x14ac:dyDescent="0.2"/>
    <row r="4934" customFormat="1" ht="16" customHeight="1" x14ac:dyDescent="0.2"/>
    <row r="4935" customFormat="1" ht="16" customHeight="1" x14ac:dyDescent="0.2"/>
    <row r="4936" customFormat="1" ht="16" customHeight="1" x14ac:dyDescent="0.2"/>
    <row r="4937" customFormat="1" ht="16" customHeight="1" x14ac:dyDescent="0.2"/>
    <row r="4938" customFormat="1" ht="16" customHeight="1" x14ac:dyDescent="0.2"/>
    <row r="4939" customFormat="1" ht="16" customHeight="1" x14ac:dyDescent="0.2"/>
    <row r="4940" customFormat="1" ht="16" customHeight="1" x14ac:dyDescent="0.2"/>
    <row r="4941" customFormat="1" ht="16" customHeight="1" x14ac:dyDescent="0.2"/>
    <row r="4942" customFormat="1" ht="16" customHeight="1" x14ac:dyDescent="0.2"/>
    <row r="4943" customFormat="1" ht="16" customHeight="1" x14ac:dyDescent="0.2"/>
    <row r="4944" customFormat="1" ht="16" customHeight="1" x14ac:dyDescent="0.2"/>
    <row r="4945" customFormat="1" ht="16" customHeight="1" x14ac:dyDescent="0.2"/>
    <row r="4946" customFormat="1" ht="16" customHeight="1" x14ac:dyDescent="0.2"/>
    <row r="4947" customFormat="1" ht="16" customHeight="1" x14ac:dyDescent="0.2"/>
    <row r="4948" customFormat="1" ht="16" customHeight="1" x14ac:dyDescent="0.2"/>
    <row r="4949" customFormat="1" ht="16" customHeight="1" x14ac:dyDescent="0.2"/>
    <row r="4950" customFormat="1" ht="16" customHeight="1" x14ac:dyDescent="0.2"/>
    <row r="4951" customFormat="1" ht="16" customHeight="1" x14ac:dyDescent="0.2"/>
    <row r="4952" customFormat="1" ht="16" customHeight="1" x14ac:dyDescent="0.2"/>
    <row r="4953" customFormat="1" ht="16" customHeight="1" x14ac:dyDescent="0.2"/>
    <row r="4954" customFormat="1" ht="16" customHeight="1" x14ac:dyDescent="0.2"/>
    <row r="4955" customFormat="1" ht="16" customHeight="1" x14ac:dyDescent="0.2"/>
    <row r="4956" customFormat="1" ht="16" customHeight="1" x14ac:dyDescent="0.2"/>
    <row r="4957" customFormat="1" ht="16" customHeight="1" x14ac:dyDescent="0.2"/>
    <row r="4958" customFormat="1" ht="16" customHeight="1" x14ac:dyDescent="0.2"/>
    <row r="4959" customFormat="1" ht="16" customHeight="1" x14ac:dyDescent="0.2"/>
    <row r="4960" customFormat="1" ht="16" customHeight="1" x14ac:dyDescent="0.2"/>
    <row r="4961" customFormat="1" ht="16" customHeight="1" x14ac:dyDescent="0.2"/>
    <row r="4962" customFormat="1" ht="16" customHeight="1" x14ac:dyDescent="0.2"/>
    <row r="4963" customFormat="1" ht="16" customHeight="1" x14ac:dyDescent="0.2"/>
    <row r="4964" customFormat="1" ht="16" customHeight="1" x14ac:dyDescent="0.2"/>
    <row r="4965" customFormat="1" ht="16" customHeight="1" x14ac:dyDescent="0.2"/>
    <row r="4966" customFormat="1" ht="16" customHeight="1" x14ac:dyDescent="0.2"/>
    <row r="4967" customFormat="1" ht="16" customHeight="1" x14ac:dyDescent="0.2"/>
    <row r="4968" customFormat="1" ht="16" customHeight="1" x14ac:dyDescent="0.2"/>
    <row r="4969" customFormat="1" ht="16" customHeight="1" x14ac:dyDescent="0.2"/>
    <row r="4970" customFormat="1" ht="16" customHeight="1" x14ac:dyDescent="0.2"/>
    <row r="4971" customFormat="1" ht="16" customHeight="1" x14ac:dyDescent="0.2"/>
    <row r="4972" customFormat="1" ht="16" customHeight="1" x14ac:dyDescent="0.2"/>
    <row r="4973" customFormat="1" ht="16" customHeight="1" x14ac:dyDescent="0.2"/>
    <row r="4974" customFormat="1" ht="16" customHeight="1" x14ac:dyDescent="0.2"/>
    <row r="4975" customFormat="1" ht="16" customHeight="1" x14ac:dyDescent="0.2"/>
    <row r="4976" customFormat="1" ht="16" customHeight="1" x14ac:dyDescent="0.2"/>
    <row r="4977" customFormat="1" ht="16" customHeight="1" x14ac:dyDescent="0.2"/>
    <row r="4978" customFormat="1" ht="16" customHeight="1" x14ac:dyDescent="0.2"/>
    <row r="4979" customFormat="1" ht="16" customHeight="1" x14ac:dyDescent="0.2"/>
    <row r="4980" customFormat="1" ht="16" customHeight="1" x14ac:dyDescent="0.2"/>
    <row r="4981" customFormat="1" ht="16" customHeight="1" x14ac:dyDescent="0.2"/>
    <row r="4982" customFormat="1" ht="16" customHeight="1" x14ac:dyDescent="0.2"/>
    <row r="4983" customFormat="1" ht="16" customHeight="1" x14ac:dyDescent="0.2"/>
    <row r="4984" customFormat="1" ht="16" customHeight="1" x14ac:dyDescent="0.2"/>
    <row r="4985" customFormat="1" ht="16" customHeight="1" x14ac:dyDescent="0.2"/>
    <row r="4986" customFormat="1" ht="16" customHeight="1" x14ac:dyDescent="0.2"/>
    <row r="4987" customFormat="1" ht="16" customHeight="1" x14ac:dyDescent="0.2"/>
    <row r="4988" customFormat="1" ht="16" customHeight="1" x14ac:dyDescent="0.2"/>
    <row r="4989" customFormat="1" ht="16" customHeight="1" x14ac:dyDescent="0.2"/>
    <row r="4990" customFormat="1" ht="16" customHeight="1" x14ac:dyDescent="0.2"/>
    <row r="4991" customFormat="1" ht="16" customHeight="1" x14ac:dyDescent="0.2"/>
    <row r="4992" customFormat="1" ht="16" customHeight="1" x14ac:dyDescent="0.2"/>
    <row r="4993" customFormat="1" ht="16" customHeight="1" x14ac:dyDescent="0.2"/>
    <row r="4994" customFormat="1" ht="16" customHeight="1" x14ac:dyDescent="0.2"/>
    <row r="4995" customFormat="1" ht="16" customHeight="1" x14ac:dyDescent="0.2"/>
    <row r="4996" customFormat="1" ht="16" customHeight="1" x14ac:dyDescent="0.2"/>
    <row r="4997" customFormat="1" ht="16" customHeight="1" x14ac:dyDescent="0.2"/>
    <row r="4998" customFormat="1" ht="16" customHeight="1" x14ac:dyDescent="0.2"/>
    <row r="4999" customFormat="1" ht="16" customHeight="1" x14ac:dyDescent="0.2"/>
    <row r="5000" customFormat="1" ht="16" customHeight="1" x14ac:dyDescent="0.2"/>
    <row r="5001" customFormat="1" ht="16" customHeight="1" x14ac:dyDescent="0.2"/>
    <row r="5002" customFormat="1" ht="16" customHeight="1" x14ac:dyDescent="0.2"/>
    <row r="5003" customFormat="1" ht="16" customHeight="1" x14ac:dyDescent="0.2"/>
    <row r="5004" customFormat="1" ht="16" customHeight="1" x14ac:dyDescent="0.2"/>
    <row r="5005" customFormat="1" ht="16" customHeight="1" x14ac:dyDescent="0.2"/>
    <row r="5006" customFormat="1" ht="16" customHeight="1" x14ac:dyDescent="0.2"/>
    <row r="5007" customFormat="1" ht="16" customHeight="1" x14ac:dyDescent="0.2"/>
    <row r="5008" customFormat="1" ht="16" customHeight="1" x14ac:dyDescent="0.2"/>
    <row r="5009" customFormat="1" ht="16" customHeight="1" x14ac:dyDescent="0.2"/>
    <row r="5010" customFormat="1" ht="16" customHeight="1" x14ac:dyDescent="0.2"/>
    <row r="5011" customFormat="1" ht="16" customHeight="1" x14ac:dyDescent="0.2"/>
    <row r="5012" customFormat="1" ht="16" customHeight="1" x14ac:dyDescent="0.2"/>
    <row r="5013" customFormat="1" ht="16" customHeight="1" x14ac:dyDescent="0.2"/>
    <row r="5014" customFormat="1" ht="16" customHeight="1" x14ac:dyDescent="0.2"/>
    <row r="5015" customFormat="1" ht="16" customHeight="1" x14ac:dyDescent="0.2"/>
    <row r="5016" customFormat="1" ht="16" customHeight="1" x14ac:dyDescent="0.2"/>
    <row r="5017" customFormat="1" ht="16" customHeight="1" x14ac:dyDescent="0.2"/>
    <row r="5018" customFormat="1" ht="16" customHeight="1" x14ac:dyDescent="0.2"/>
    <row r="5019" customFormat="1" ht="16" customHeight="1" x14ac:dyDescent="0.2"/>
    <row r="5020" customFormat="1" ht="16" customHeight="1" x14ac:dyDescent="0.2"/>
    <row r="5021" customFormat="1" ht="16" customHeight="1" x14ac:dyDescent="0.2"/>
    <row r="5022" customFormat="1" ht="16" customHeight="1" x14ac:dyDescent="0.2"/>
    <row r="5023" customFormat="1" ht="16" customHeight="1" x14ac:dyDescent="0.2"/>
    <row r="5024" customFormat="1" ht="16" customHeight="1" x14ac:dyDescent="0.2"/>
    <row r="5025" customFormat="1" ht="16" customHeight="1" x14ac:dyDescent="0.2"/>
    <row r="5026" customFormat="1" ht="16" customHeight="1" x14ac:dyDescent="0.2"/>
    <row r="5027" customFormat="1" ht="16" customHeight="1" x14ac:dyDescent="0.2"/>
    <row r="5028" customFormat="1" ht="16" customHeight="1" x14ac:dyDescent="0.2"/>
    <row r="5029" customFormat="1" ht="16" customHeight="1" x14ac:dyDescent="0.2"/>
    <row r="5030" customFormat="1" ht="16" customHeight="1" x14ac:dyDescent="0.2"/>
    <row r="5031" customFormat="1" ht="16" customHeight="1" x14ac:dyDescent="0.2"/>
    <row r="5032" customFormat="1" ht="16" customHeight="1" x14ac:dyDescent="0.2"/>
    <row r="5033" customFormat="1" ht="16" customHeight="1" x14ac:dyDescent="0.2"/>
    <row r="5034" customFormat="1" ht="16" customHeight="1" x14ac:dyDescent="0.2"/>
    <row r="5035" customFormat="1" ht="16" customHeight="1" x14ac:dyDescent="0.2"/>
    <row r="5036" customFormat="1" ht="16" customHeight="1" x14ac:dyDescent="0.2"/>
    <row r="5037" customFormat="1" ht="16" customHeight="1" x14ac:dyDescent="0.2"/>
    <row r="5038" customFormat="1" ht="16" customHeight="1" x14ac:dyDescent="0.2"/>
    <row r="5039" customFormat="1" ht="16" customHeight="1" x14ac:dyDescent="0.2"/>
    <row r="5040" customFormat="1" ht="16" customHeight="1" x14ac:dyDescent="0.2"/>
    <row r="5041" customFormat="1" ht="16" customHeight="1" x14ac:dyDescent="0.2"/>
    <row r="5042" customFormat="1" ht="16" customHeight="1" x14ac:dyDescent="0.2"/>
    <row r="5043" customFormat="1" ht="16" customHeight="1" x14ac:dyDescent="0.2"/>
    <row r="5044" customFormat="1" ht="16" customHeight="1" x14ac:dyDescent="0.2"/>
    <row r="5045" customFormat="1" ht="16" customHeight="1" x14ac:dyDescent="0.2"/>
    <row r="5046" customFormat="1" ht="16" customHeight="1" x14ac:dyDescent="0.2"/>
    <row r="5047" customFormat="1" ht="16" customHeight="1" x14ac:dyDescent="0.2"/>
    <row r="5048" customFormat="1" ht="16" customHeight="1" x14ac:dyDescent="0.2"/>
    <row r="5049" customFormat="1" ht="16" customHeight="1" x14ac:dyDescent="0.2"/>
    <row r="5050" customFormat="1" ht="16" customHeight="1" x14ac:dyDescent="0.2"/>
    <row r="5051" customFormat="1" ht="16" customHeight="1" x14ac:dyDescent="0.2"/>
    <row r="5052" customFormat="1" ht="16" customHeight="1" x14ac:dyDescent="0.2"/>
    <row r="5053" customFormat="1" ht="16" customHeight="1" x14ac:dyDescent="0.2"/>
    <row r="5054" customFormat="1" ht="16" customHeight="1" x14ac:dyDescent="0.2"/>
    <row r="5055" customFormat="1" ht="16" customHeight="1" x14ac:dyDescent="0.2"/>
    <row r="5056" customFormat="1" ht="16" customHeight="1" x14ac:dyDescent="0.2"/>
    <row r="5057" customFormat="1" ht="16" customHeight="1" x14ac:dyDescent="0.2"/>
    <row r="5058" customFormat="1" ht="16" customHeight="1" x14ac:dyDescent="0.2"/>
    <row r="5059" customFormat="1" ht="16" customHeight="1" x14ac:dyDescent="0.2"/>
    <row r="5060" customFormat="1" ht="16" customHeight="1" x14ac:dyDescent="0.2"/>
    <row r="5061" customFormat="1" ht="16" customHeight="1" x14ac:dyDescent="0.2"/>
    <row r="5062" customFormat="1" ht="16" customHeight="1" x14ac:dyDescent="0.2"/>
    <row r="5063" customFormat="1" ht="16" customHeight="1" x14ac:dyDescent="0.2"/>
    <row r="5064" customFormat="1" ht="16" customHeight="1" x14ac:dyDescent="0.2"/>
    <row r="5065" customFormat="1" ht="16" customHeight="1" x14ac:dyDescent="0.2"/>
    <row r="5066" customFormat="1" ht="16" customHeight="1" x14ac:dyDescent="0.2"/>
    <row r="5067" customFormat="1" ht="16" customHeight="1" x14ac:dyDescent="0.2"/>
    <row r="5068" customFormat="1" ht="16" customHeight="1" x14ac:dyDescent="0.2"/>
    <row r="5069" customFormat="1" ht="16" customHeight="1" x14ac:dyDescent="0.2"/>
    <row r="5070" customFormat="1" ht="16" customHeight="1" x14ac:dyDescent="0.2"/>
    <row r="5071" customFormat="1" ht="16" customHeight="1" x14ac:dyDescent="0.2"/>
    <row r="5072" customFormat="1" ht="16" customHeight="1" x14ac:dyDescent="0.2"/>
    <row r="5073" customFormat="1" ht="16" customHeight="1" x14ac:dyDescent="0.2"/>
    <row r="5074" customFormat="1" ht="16" customHeight="1" x14ac:dyDescent="0.2"/>
    <row r="5075" customFormat="1" ht="16" customHeight="1" x14ac:dyDescent="0.2"/>
    <row r="5076" customFormat="1" ht="16" customHeight="1" x14ac:dyDescent="0.2"/>
    <row r="5077" customFormat="1" ht="16" customHeight="1" x14ac:dyDescent="0.2"/>
    <row r="5078" customFormat="1" ht="16" customHeight="1" x14ac:dyDescent="0.2"/>
    <row r="5079" customFormat="1" ht="16" customHeight="1" x14ac:dyDescent="0.2"/>
    <row r="5080" customFormat="1" ht="16" customHeight="1" x14ac:dyDescent="0.2"/>
    <row r="5081" customFormat="1" ht="16" customHeight="1" x14ac:dyDescent="0.2"/>
    <row r="5082" customFormat="1" ht="16" customHeight="1" x14ac:dyDescent="0.2"/>
    <row r="5083" customFormat="1" ht="16" customHeight="1" x14ac:dyDescent="0.2"/>
    <row r="5084" customFormat="1" ht="16" customHeight="1" x14ac:dyDescent="0.2"/>
    <row r="5085" customFormat="1" ht="16" customHeight="1" x14ac:dyDescent="0.2"/>
    <row r="5086" customFormat="1" ht="16" customHeight="1" x14ac:dyDescent="0.2"/>
    <row r="5087" customFormat="1" ht="16" customHeight="1" x14ac:dyDescent="0.2"/>
    <row r="5088" customFormat="1" ht="16" customHeight="1" x14ac:dyDescent="0.2"/>
    <row r="5089" customFormat="1" ht="16" customHeight="1" x14ac:dyDescent="0.2"/>
    <row r="5090" customFormat="1" ht="16" customHeight="1" x14ac:dyDescent="0.2"/>
    <row r="5091" customFormat="1" ht="16" customHeight="1" x14ac:dyDescent="0.2"/>
    <row r="5092" customFormat="1" ht="16" customHeight="1" x14ac:dyDescent="0.2"/>
    <row r="5093" customFormat="1" ht="16" customHeight="1" x14ac:dyDescent="0.2"/>
    <row r="5094" customFormat="1" ht="16" customHeight="1" x14ac:dyDescent="0.2"/>
    <row r="5095" customFormat="1" ht="16" customHeight="1" x14ac:dyDescent="0.2"/>
    <row r="5096" customFormat="1" ht="16" customHeight="1" x14ac:dyDescent="0.2"/>
    <row r="5097" customFormat="1" ht="16" customHeight="1" x14ac:dyDescent="0.2"/>
    <row r="5098" customFormat="1" ht="16" customHeight="1" x14ac:dyDescent="0.2"/>
    <row r="5099" customFormat="1" ht="16" customHeight="1" x14ac:dyDescent="0.2"/>
    <row r="5100" customFormat="1" ht="16" customHeight="1" x14ac:dyDescent="0.2"/>
    <row r="5101" customFormat="1" ht="16" customHeight="1" x14ac:dyDescent="0.2"/>
    <row r="5102" customFormat="1" ht="16" customHeight="1" x14ac:dyDescent="0.2"/>
    <row r="5103" customFormat="1" ht="16" customHeight="1" x14ac:dyDescent="0.2"/>
    <row r="5104" customFormat="1" ht="16" customHeight="1" x14ac:dyDescent="0.2"/>
    <row r="5105" customFormat="1" ht="16" customHeight="1" x14ac:dyDescent="0.2"/>
    <row r="5106" customFormat="1" ht="16" customHeight="1" x14ac:dyDescent="0.2"/>
    <row r="5107" customFormat="1" ht="16" customHeight="1" x14ac:dyDescent="0.2"/>
    <row r="5108" customFormat="1" ht="16" customHeight="1" x14ac:dyDescent="0.2"/>
    <row r="5109" customFormat="1" ht="16" customHeight="1" x14ac:dyDescent="0.2"/>
    <row r="5110" customFormat="1" ht="16" customHeight="1" x14ac:dyDescent="0.2"/>
    <row r="5111" customFormat="1" ht="16" customHeight="1" x14ac:dyDescent="0.2"/>
    <row r="5112" customFormat="1" ht="16" customHeight="1" x14ac:dyDescent="0.2"/>
    <row r="5113" customFormat="1" ht="16" customHeight="1" x14ac:dyDescent="0.2"/>
    <row r="5114" customFormat="1" ht="16" customHeight="1" x14ac:dyDescent="0.2"/>
    <row r="5115" customFormat="1" ht="16" customHeight="1" x14ac:dyDescent="0.2"/>
    <row r="5116" customFormat="1" ht="16" customHeight="1" x14ac:dyDescent="0.2"/>
    <row r="5117" customFormat="1" ht="16" customHeight="1" x14ac:dyDescent="0.2"/>
    <row r="5118" customFormat="1" ht="16" customHeight="1" x14ac:dyDescent="0.2"/>
    <row r="5119" customFormat="1" ht="16" customHeight="1" x14ac:dyDescent="0.2"/>
    <row r="5120" customFormat="1" ht="16" customHeight="1" x14ac:dyDescent="0.2"/>
    <row r="5121" customFormat="1" ht="16" customHeight="1" x14ac:dyDescent="0.2"/>
    <row r="5122" customFormat="1" ht="16" customHeight="1" x14ac:dyDescent="0.2"/>
    <row r="5123" customFormat="1" ht="16" customHeight="1" x14ac:dyDescent="0.2"/>
    <row r="5124" customFormat="1" ht="16" customHeight="1" x14ac:dyDescent="0.2"/>
    <row r="5125" customFormat="1" ht="16" customHeight="1" x14ac:dyDescent="0.2"/>
    <row r="5126" customFormat="1" ht="16" customHeight="1" x14ac:dyDescent="0.2"/>
    <row r="5127" customFormat="1" ht="16" customHeight="1" x14ac:dyDescent="0.2"/>
    <row r="5128" customFormat="1" ht="16" customHeight="1" x14ac:dyDescent="0.2"/>
    <row r="5129" customFormat="1" ht="16" customHeight="1" x14ac:dyDescent="0.2"/>
    <row r="5130" customFormat="1" ht="16" customHeight="1" x14ac:dyDescent="0.2"/>
    <row r="5131" customFormat="1" ht="16" customHeight="1" x14ac:dyDescent="0.2"/>
    <row r="5132" customFormat="1" ht="16" customHeight="1" x14ac:dyDescent="0.2"/>
    <row r="5133" customFormat="1" ht="16" customHeight="1" x14ac:dyDescent="0.2"/>
    <row r="5134" customFormat="1" ht="16" customHeight="1" x14ac:dyDescent="0.2"/>
    <row r="5135" customFormat="1" ht="16" customHeight="1" x14ac:dyDescent="0.2"/>
    <row r="5136" customFormat="1" ht="16" customHeight="1" x14ac:dyDescent="0.2"/>
    <row r="5137" customFormat="1" ht="16" customHeight="1" x14ac:dyDescent="0.2"/>
    <row r="5138" customFormat="1" ht="16" customHeight="1" x14ac:dyDescent="0.2"/>
    <row r="5139" customFormat="1" ht="16" customHeight="1" x14ac:dyDescent="0.2"/>
    <row r="5140" customFormat="1" ht="16" customHeight="1" x14ac:dyDescent="0.2"/>
    <row r="5141" customFormat="1" ht="16" customHeight="1" x14ac:dyDescent="0.2"/>
    <row r="5142" customFormat="1" ht="16" customHeight="1" x14ac:dyDescent="0.2"/>
    <row r="5143" customFormat="1" ht="16" customHeight="1" x14ac:dyDescent="0.2"/>
    <row r="5144" customFormat="1" ht="16" customHeight="1" x14ac:dyDescent="0.2"/>
    <row r="5145" customFormat="1" ht="16" customHeight="1" x14ac:dyDescent="0.2"/>
    <row r="5146" customFormat="1" ht="16" customHeight="1" x14ac:dyDescent="0.2"/>
    <row r="5147" customFormat="1" ht="16" customHeight="1" x14ac:dyDescent="0.2"/>
    <row r="5148" customFormat="1" ht="16" customHeight="1" x14ac:dyDescent="0.2"/>
    <row r="5149" customFormat="1" ht="16" customHeight="1" x14ac:dyDescent="0.2"/>
    <row r="5150" customFormat="1" ht="16" customHeight="1" x14ac:dyDescent="0.2"/>
    <row r="5151" customFormat="1" ht="16" customHeight="1" x14ac:dyDescent="0.2"/>
    <row r="5152" customFormat="1" ht="16" customHeight="1" x14ac:dyDescent="0.2"/>
    <row r="5153" customFormat="1" ht="16" customHeight="1" x14ac:dyDescent="0.2"/>
    <row r="5154" customFormat="1" ht="16" customHeight="1" x14ac:dyDescent="0.2"/>
    <row r="5155" customFormat="1" ht="16" customHeight="1" x14ac:dyDescent="0.2"/>
    <row r="5156" customFormat="1" ht="16" customHeight="1" x14ac:dyDescent="0.2"/>
    <row r="5157" customFormat="1" ht="16" customHeight="1" x14ac:dyDescent="0.2"/>
    <row r="5158" customFormat="1" ht="16" customHeight="1" x14ac:dyDescent="0.2"/>
    <row r="5159" customFormat="1" ht="16" customHeight="1" x14ac:dyDescent="0.2"/>
    <row r="5160" customFormat="1" ht="16" customHeight="1" x14ac:dyDescent="0.2"/>
    <row r="5161" customFormat="1" ht="16" customHeight="1" x14ac:dyDescent="0.2"/>
    <row r="5162" customFormat="1" ht="16" customHeight="1" x14ac:dyDescent="0.2"/>
    <row r="5163" customFormat="1" ht="16" customHeight="1" x14ac:dyDescent="0.2"/>
    <row r="5164" customFormat="1" ht="16" customHeight="1" x14ac:dyDescent="0.2"/>
    <row r="5165" customFormat="1" ht="16" customHeight="1" x14ac:dyDescent="0.2"/>
    <row r="5166" customFormat="1" ht="16" customHeight="1" x14ac:dyDescent="0.2"/>
    <row r="5167" customFormat="1" ht="16" customHeight="1" x14ac:dyDescent="0.2"/>
    <row r="5168" customFormat="1" ht="16" customHeight="1" x14ac:dyDescent="0.2"/>
    <row r="5169" customFormat="1" ht="16" customHeight="1" x14ac:dyDescent="0.2"/>
    <row r="5170" customFormat="1" ht="16" customHeight="1" x14ac:dyDescent="0.2"/>
    <row r="5171" customFormat="1" ht="16" customHeight="1" x14ac:dyDescent="0.2"/>
    <row r="5172" customFormat="1" ht="16" customHeight="1" x14ac:dyDescent="0.2"/>
    <row r="5173" customFormat="1" ht="16" customHeight="1" x14ac:dyDescent="0.2"/>
    <row r="5174" customFormat="1" ht="16" customHeight="1" x14ac:dyDescent="0.2"/>
    <row r="5175" customFormat="1" ht="16" customHeight="1" x14ac:dyDescent="0.2"/>
    <row r="5176" customFormat="1" ht="16" customHeight="1" x14ac:dyDescent="0.2"/>
    <row r="5177" customFormat="1" ht="16" customHeight="1" x14ac:dyDescent="0.2"/>
    <row r="5178" customFormat="1" ht="16" customHeight="1" x14ac:dyDescent="0.2"/>
    <row r="5179" customFormat="1" ht="16" customHeight="1" x14ac:dyDescent="0.2"/>
    <row r="5180" customFormat="1" ht="16" customHeight="1" x14ac:dyDescent="0.2"/>
    <row r="5181" customFormat="1" ht="16" customHeight="1" x14ac:dyDescent="0.2"/>
    <row r="5182" customFormat="1" ht="16" customHeight="1" x14ac:dyDescent="0.2"/>
    <row r="5183" customFormat="1" ht="16" customHeight="1" x14ac:dyDescent="0.2"/>
    <row r="5184" customFormat="1" ht="16" customHeight="1" x14ac:dyDescent="0.2"/>
    <row r="5185" customFormat="1" ht="16" customHeight="1" x14ac:dyDescent="0.2"/>
    <row r="5186" customFormat="1" ht="16" customHeight="1" x14ac:dyDescent="0.2"/>
    <row r="5187" customFormat="1" ht="16" customHeight="1" x14ac:dyDescent="0.2"/>
    <row r="5188" customFormat="1" ht="16" customHeight="1" x14ac:dyDescent="0.2"/>
    <row r="5189" customFormat="1" ht="16" customHeight="1" x14ac:dyDescent="0.2"/>
    <row r="5190" customFormat="1" ht="16" customHeight="1" x14ac:dyDescent="0.2"/>
    <row r="5191" customFormat="1" ht="16" customHeight="1" x14ac:dyDescent="0.2"/>
    <row r="5192" customFormat="1" ht="16" customHeight="1" x14ac:dyDescent="0.2"/>
    <row r="5193" customFormat="1" ht="16" customHeight="1" x14ac:dyDescent="0.2"/>
    <row r="5194" customFormat="1" ht="16" customHeight="1" x14ac:dyDescent="0.2"/>
    <row r="5195" customFormat="1" ht="16" customHeight="1" x14ac:dyDescent="0.2"/>
    <row r="5196" customFormat="1" ht="16" customHeight="1" x14ac:dyDescent="0.2"/>
    <row r="5197" customFormat="1" ht="16" customHeight="1" x14ac:dyDescent="0.2"/>
    <row r="5198" customFormat="1" ht="16" customHeight="1" x14ac:dyDescent="0.2"/>
    <row r="5199" customFormat="1" ht="16" customHeight="1" x14ac:dyDescent="0.2"/>
    <row r="5200" customFormat="1" ht="16" customHeight="1" x14ac:dyDescent="0.2"/>
    <row r="5201" customFormat="1" ht="16" customHeight="1" x14ac:dyDescent="0.2"/>
    <row r="5202" customFormat="1" ht="16" customHeight="1" x14ac:dyDescent="0.2"/>
    <row r="5203" customFormat="1" ht="16" customHeight="1" x14ac:dyDescent="0.2"/>
    <row r="5204" customFormat="1" ht="16" customHeight="1" x14ac:dyDescent="0.2"/>
    <row r="5205" customFormat="1" ht="16" customHeight="1" x14ac:dyDescent="0.2"/>
    <row r="5206" customFormat="1" ht="16" customHeight="1" x14ac:dyDescent="0.2"/>
    <row r="5207" customFormat="1" ht="16" customHeight="1" x14ac:dyDescent="0.2"/>
    <row r="5208" customFormat="1" ht="16" customHeight="1" x14ac:dyDescent="0.2"/>
    <row r="5209" customFormat="1" ht="16" customHeight="1" x14ac:dyDescent="0.2"/>
    <row r="5210" customFormat="1" ht="16" customHeight="1" x14ac:dyDescent="0.2"/>
    <row r="5211" customFormat="1" ht="16" customHeight="1" x14ac:dyDescent="0.2"/>
    <row r="5212" customFormat="1" ht="16" customHeight="1" x14ac:dyDescent="0.2"/>
    <row r="5213" customFormat="1" ht="16" customHeight="1" x14ac:dyDescent="0.2"/>
    <row r="5214" customFormat="1" ht="16" customHeight="1" x14ac:dyDescent="0.2"/>
    <row r="5215" customFormat="1" ht="16" customHeight="1" x14ac:dyDescent="0.2"/>
    <row r="5216" customFormat="1" ht="16" customHeight="1" x14ac:dyDescent="0.2"/>
    <row r="5217" customFormat="1" ht="16" customHeight="1" x14ac:dyDescent="0.2"/>
    <row r="5218" customFormat="1" ht="16" customHeight="1" x14ac:dyDescent="0.2"/>
    <row r="5219" customFormat="1" ht="16" customHeight="1" x14ac:dyDescent="0.2"/>
    <row r="5220" customFormat="1" ht="16" customHeight="1" x14ac:dyDescent="0.2"/>
    <row r="5221" customFormat="1" ht="16" customHeight="1" x14ac:dyDescent="0.2"/>
    <row r="5222" customFormat="1" ht="16" customHeight="1" x14ac:dyDescent="0.2"/>
    <row r="5223" customFormat="1" ht="16" customHeight="1" x14ac:dyDescent="0.2"/>
    <row r="5224" customFormat="1" ht="16" customHeight="1" x14ac:dyDescent="0.2"/>
    <row r="5225" customFormat="1" ht="16" customHeight="1" x14ac:dyDescent="0.2"/>
    <row r="5226" customFormat="1" ht="16" customHeight="1" x14ac:dyDescent="0.2"/>
    <row r="5227" customFormat="1" ht="16" customHeight="1" x14ac:dyDescent="0.2"/>
    <row r="5228" customFormat="1" ht="16" customHeight="1" x14ac:dyDescent="0.2"/>
    <row r="5229" customFormat="1" ht="16" customHeight="1" x14ac:dyDescent="0.2"/>
    <row r="5230" customFormat="1" ht="16" customHeight="1" x14ac:dyDescent="0.2"/>
    <row r="5231" customFormat="1" ht="16" customHeight="1" x14ac:dyDescent="0.2"/>
    <row r="5232" customFormat="1" ht="16" customHeight="1" x14ac:dyDescent="0.2"/>
    <row r="5233" customFormat="1" ht="16" customHeight="1" x14ac:dyDescent="0.2"/>
    <row r="5234" customFormat="1" ht="16" customHeight="1" x14ac:dyDescent="0.2"/>
    <row r="5235" customFormat="1" ht="16" customHeight="1" x14ac:dyDescent="0.2"/>
    <row r="5236" customFormat="1" ht="16" customHeight="1" x14ac:dyDescent="0.2"/>
    <row r="5237" customFormat="1" ht="16" customHeight="1" x14ac:dyDescent="0.2"/>
    <row r="5238" customFormat="1" ht="16" customHeight="1" x14ac:dyDescent="0.2"/>
    <row r="5239" customFormat="1" ht="16" customHeight="1" x14ac:dyDescent="0.2"/>
    <row r="5240" customFormat="1" ht="16" customHeight="1" x14ac:dyDescent="0.2"/>
    <row r="5241" customFormat="1" ht="16" customHeight="1" x14ac:dyDescent="0.2"/>
    <row r="5242" customFormat="1" ht="16" customHeight="1" x14ac:dyDescent="0.2"/>
    <row r="5243" customFormat="1" ht="16" customHeight="1" x14ac:dyDescent="0.2"/>
    <row r="5244" customFormat="1" ht="16" customHeight="1" x14ac:dyDescent="0.2"/>
    <row r="5245" customFormat="1" ht="16" customHeight="1" x14ac:dyDescent="0.2"/>
    <row r="5246" customFormat="1" ht="16" customHeight="1" x14ac:dyDescent="0.2"/>
    <row r="5247" customFormat="1" ht="16" customHeight="1" x14ac:dyDescent="0.2"/>
    <row r="5248" customFormat="1" ht="16" customHeight="1" x14ac:dyDescent="0.2"/>
    <row r="5249" customFormat="1" ht="16" customHeight="1" x14ac:dyDescent="0.2"/>
    <row r="5250" customFormat="1" ht="16" customHeight="1" x14ac:dyDescent="0.2"/>
    <row r="5251" customFormat="1" ht="16" customHeight="1" x14ac:dyDescent="0.2"/>
    <row r="5252" customFormat="1" ht="16" customHeight="1" x14ac:dyDescent="0.2"/>
    <row r="5253" customFormat="1" ht="16" customHeight="1" x14ac:dyDescent="0.2"/>
    <row r="5254" customFormat="1" ht="16" customHeight="1" x14ac:dyDescent="0.2"/>
    <row r="5255" customFormat="1" ht="16" customHeight="1" x14ac:dyDescent="0.2"/>
    <row r="5256" customFormat="1" ht="16" customHeight="1" x14ac:dyDescent="0.2"/>
    <row r="5257" customFormat="1" ht="16" customHeight="1" x14ac:dyDescent="0.2"/>
    <row r="5258" customFormat="1" ht="16" customHeight="1" x14ac:dyDescent="0.2"/>
    <row r="5259" customFormat="1" ht="16" customHeight="1" x14ac:dyDescent="0.2"/>
    <row r="5260" customFormat="1" ht="16" customHeight="1" x14ac:dyDescent="0.2"/>
    <row r="5261" customFormat="1" ht="16" customHeight="1" x14ac:dyDescent="0.2"/>
    <row r="5262" customFormat="1" ht="16" customHeight="1" x14ac:dyDescent="0.2"/>
    <row r="5263" customFormat="1" ht="16" customHeight="1" x14ac:dyDescent="0.2"/>
    <row r="5264" customFormat="1" ht="16" customHeight="1" x14ac:dyDescent="0.2"/>
    <row r="5265" customFormat="1" ht="16" customHeight="1" x14ac:dyDescent="0.2"/>
    <row r="5266" customFormat="1" ht="16" customHeight="1" x14ac:dyDescent="0.2"/>
    <row r="5267" customFormat="1" ht="16" customHeight="1" x14ac:dyDescent="0.2"/>
    <row r="5268" customFormat="1" ht="16" customHeight="1" x14ac:dyDescent="0.2"/>
    <row r="5269" customFormat="1" ht="16" customHeight="1" x14ac:dyDescent="0.2"/>
    <row r="5270" customFormat="1" ht="16" customHeight="1" x14ac:dyDescent="0.2"/>
    <row r="5271" customFormat="1" ht="16" customHeight="1" x14ac:dyDescent="0.2"/>
    <row r="5272" customFormat="1" ht="16" customHeight="1" x14ac:dyDescent="0.2"/>
    <row r="5273" customFormat="1" ht="16" customHeight="1" x14ac:dyDescent="0.2"/>
    <row r="5274" customFormat="1" ht="16" customHeight="1" x14ac:dyDescent="0.2"/>
    <row r="5275" customFormat="1" ht="16" customHeight="1" x14ac:dyDescent="0.2"/>
    <row r="5276" customFormat="1" ht="16" customHeight="1" x14ac:dyDescent="0.2"/>
    <row r="5277" customFormat="1" ht="16" customHeight="1" x14ac:dyDescent="0.2"/>
    <row r="5278" customFormat="1" ht="16" customHeight="1" x14ac:dyDescent="0.2"/>
    <row r="5279" customFormat="1" ht="16" customHeight="1" x14ac:dyDescent="0.2"/>
    <row r="5280" customFormat="1" ht="16" customHeight="1" x14ac:dyDescent="0.2"/>
    <row r="5281" customFormat="1" ht="16" customHeight="1" x14ac:dyDescent="0.2"/>
    <row r="5282" customFormat="1" ht="16" customHeight="1" x14ac:dyDescent="0.2"/>
    <row r="5283" customFormat="1" ht="16" customHeight="1" x14ac:dyDescent="0.2"/>
    <row r="5284" customFormat="1" ht="16" customHeight="1" x14ac:dyDescent="0.2"/>
    <row r="5285" customFormat="1" ht="16" customHeight="1" x14ac:dyDescent="0.2"/>
    <row r="5286" customFormat="1" ht="16" customHeight="1" x14ac:dyDescent="0.2"/>
    <row r="5287" customFormat="1" ht="16" customHeight="1" x14ac:dyDescent="0.2"/>
    <row r="5288" customFormat="1" ht="16" customHeight="1" x14ac:dyDescent="0.2"/>
    <row r="5289" customFormat="1" ht="16" customHeight="1" x14ac:dyDescent="0.2"/>
    <row r="5290" customFormat="1" ht="16" customHeight="1" x14ac:dyDescent="0.2"/>
    <row r="5291" customFormat="1" ht="16" customHeight="1" x14ac:dyDescent="0.2"/>
    <row r="5292" customFormat="1" ht="16" customHeight="1" x14ac:dyDescent="0.2"/>
    <row r="5293" customFormat="1" ht="16" customHeight="1" x14ac:dyDescent="0.2"/>
    <row r="5294" customFormat="1" ht="16" customHeight="1" x14ac:dyDescent="0.2"/>
    <row r="5295" customFormat="1" ht="16" customHeight="1" x14ac:dyDescent="0.2"/>
    <row r="5296" customFormat="1" ht="16" customHeight="1" x14ac:dyDescent="0.2"/>
    <row r="5297" customFormat="1" ht="16" customHeight="1" x14ac:dyDescent="0.2"/>
    <row r="5298" customFormat="1" ht="16" customHeight="1" x14ac:dyDescent="0.2"/>
    <row r="5299" customFormat="1" ht="16" customHeight="1" x14ac:dyDescent="0.2"/>
    <row r="5300" customFormat="1" ht="16" customHeight="1" x14ac:dyDescent="0.2"/>
    <row r="5301" customFormat="1" ht="16" customHeight="1" x14ac:dyDescent="0.2"/>
    <row r="5302" customFormat="1" ht="16" customHeight="1" x14ac:dyDescent="0.2"/>
    <row r="5303" customFormat="1" ht="16" customHeight="1" x14ac:dyDescent="0.2"/>
    <row r="5304" customFormat="1" ht="16" customHeight="1" x14ac:dyDescent="0.2"/>
    <row r="5305" customFormat="1" ht="16" customHeight="1" x14ac:dyDescent="0.2"/>
    <row r="5306" customFormat="1" ht="16" customHeight="1" x14ac:dyDescent="0.2"/>
    <row r="5307" customFormat="1" ht="16" customHeight="1" x14ac:dyDescent="0.2"/>
    <row r="5308" customFormat="1" ht="16" customHeight="1" x14ac:dyDescent="0.2"/>
    <row r="5309" customFormat="1" ht="16" customHeight="1" x14ac:dyDescent="0.2"/>
    <row r="5310" customFormat="1" ht="16" customHeight="1" x14ac:dyDescent="0.2"/>
    <row r="5311" customFormat="1" ht="16" customHeight="1" x14ac:dyDescent="0.2"/>
    <row r="5312" customFormat="1" ht="16" customHeight="1" x14ac:dyDescent="0.2"/>
    <row r="5313" customFormat="1" ht="16" customHeight="1" x14ac:dyDescent="0.2"/>
    <row r="5314" customFormat="1" ht="16" customHeight="1" x14ac:dyDescent="0.2"/>
    <row r="5315" customFormat="1" ht="16" customHeight="1" x14ac:dyDescent="0.2"/>
    <row r="5316" customFormat="1" ht="16" customHeight="1" x14ac:dyDescent="0.2"/>
    <row r="5317" customFormat="1" ht="16" customHeight="1" x14ac:dyDescent="0.2"/>
    <row r="5318" customFormat="1" ht="16" customHeight="1" x14ac:dyDescent="0.2"/>
    <row r="5319" customFormat="1" ht="16" customHeight="1" x14ac:dyDescent="0.2"/>
    <row r="5320" customFormat="1" ht="16" customHeight="1" x14ac:dyDescent="0.2"/>
    <row r="5321" customFormat="1" ht="16" customHeight="1" x14ac:dyDescent="0.2"/>
    <row r="5322" customFormat="1" ht="16" customHeight="1" x14ac:dyDescent="0.2"/>
    <row r="5323" customFormat="1" ht="16" customHeight="1" x14ac:dyDescent="0.2"/>
    <row r="5324" customFormat="1" ht="16" customHeight="1" x14ac:dyDescent="0.2"/>
    <row r="5325" customFormat="1" ht="16" customHeight="1" x14ac:dyDescent="0.2"/>
    <row r="5326" customFormat="1" ht="16" customHeight="1" x14ac:dyDescent="0.2"/>
    <row r="5327" customFormat="1" ht="16" customHeight="1" x14ac:dyDescent="0.2"/>
    <row r="5328" customFormat="1" ht="16" customHeight="1" x14ac:dyDescent="0.2"/>
    <row r="5329" customFormat="1" ht="16" customHeight="1" x14ac:dyDescent="0.2"/>
    <row r="5330" customFormat="1" ht="16" customHeight="1" x14ac:dyDescent="0.2"/>
    <row r="5331" customFormat="1" ht="16" customHeight="1" x14ac:dyDescent="0.2"/>
    <row r="5332" customFormat="1" ht="16" customHeight="1" x14ac:dyDescent="0.2"/>
    <row r="5333" customFormat="1" ht="16" customHeight="1" x14ac:dyDescent="0.2"/>
    <row r="5334" customFormat="1" ht="16" customHeight="1" x14ac:dyDescent="0.2"/>
    <row r="5335" customFormat="1" ht="16" customHeight="1" x14ac:dyDescent="0.2"/>
    <row r="5336" customFormat="1" ht="16" customHeight="1" x14ac:dyDescent="0.2"/>
    <row r="5337" customFormat="1" ht="16" customHeight="1" x14ac:dyDescent="0.2"/>
    <row r="5338" customFormat="1" ht="16" customHeight="1" x14ac:dyDescent="0.2"/>
    <row r="5339" customFormat="1" ht="16" customHeight="1" x14ac:dyDescent="0.2"/>
    <row r="5340" customFormat="1" ht="16" customHeight="1" x14ac:dyDescent="0.2"/>
    <row r="5341" customFormat="1" ht="16" customHeight="1" x14ac:dyDescent="0.2"/>
    <row r="5342" customFormat="1" ht="16" customHeight="1" x14ac:dyDescent="0.2"/>
    <row r="5343" customFormat="1" ht="16" customHeight="1" x14ac:dyDescent="0.2"/>
    <row r="5344" customFormat="1" ht="16" customHeight="1" x14ac:dyDescent="0.2"/>
    <row r="5345" customFormat="1" ht="16" customHeight="1" x14ac:dyDescent="0.2"/>
    <row r="5346" customFormat="1" ht="16" customHeight="1" x14ac:dyDescent="0.2"/>
    <row r="5347" customFormat="1" ht="16" customHeight="1" x14ac:dyDescent="0.2"/>
    <row r="5348" customFormat="1" ht="16" customHeight="1" x14ac:dyDescent="0.2"/>
    <row r="5349" customFormat="1" ht="16" customHeight="1" x14ac:dyDescent="0.2"/>
    <row r="5350" customFormat="1" ht="16" customHeight="1" x14ac:dyDescent="0.2"/>
    <row r="5351" customFormat="1" ht="16" customHeight="1" x14ac:dyDescent="0.2"/>
    <row r="5352" customFormat="1" ht="16" customHeight="1" x14ac:dyDescent="0.2"/>
    <row r="5353" customFormat="1" ht="16" customHeight="1" x14ac:dyDescent="0.2"/>
    <row r="5354" customFormat="1" ht="16" customHeight="1" x14ac:dyDescent="0.2"/>
    <row r="5355" customFormat="1" ht="16" customHeight="1" x14ac:dyDescent="0.2"/>
    <row r="5356" customFormat="1" ht="16" customHeight="1" x14ac:dyDescent="0.2"/>
    <row r="5357" customFormat="1" ht="16" customHeight="1" x14ac:dyDescent="0.2"/>
    <row r="5358" customFormat="1" ht="16" customHeight="1" x14ac:dyDescent="0.2"/>
    <row r="5359" customFormat="1" ht="16" customHeight="1" x14ac:dyDescent="0.2"/>
    <row r="5360" customFormat="1" ht="16" customHeight="1" x14ac:dyDescent="0.2"/>
    <row r="5361" customFormat="1" ht="16" customHeight="1" x14ac:dyDescent="0.2"/>
    <row r="5362" customFormat="1" ht="16" customHeight="1" x14ac:dyDescent="0.2"/>
    <row r="5363" customFormat="1" ht="16" customHeight="1" x14ac:dyDescent="0.2"/>
    <row r="5364" customFormat="1" ht="16" customHeight="1" x14ac:dyDescent="0.2"/>
    <row r="5365" customFormat="1" ht="16" customHeight="1" x14ac:dyDescent="0.2"/>
    <row r="5366" customFormat="1" ht="16" customHeight="1" x14ac:dyDescent="0.2"/>
    <row r="5367" customFormat="1" ht="16" customHeight="1" x14ac:dyDescent="0.2"/>
    <row r="5368" customFormat="1" ht="16" customHeight="1" x14ac:dyDescent="0.2"/>
    <row r="5369" customFormat="1" ht="16" customHeight="1" x14ac:dyDescent="0.2"/>
    <row r="5370" customFormat="1" ht="16" customHeight="1" x14ac:dyDescent="0.2"/>
    <row r="5371" customFormat="1" ht="16" customHeight="1" x14ac:dyDescent="0.2"/>
    <row r="5372" customFormat="1" ht="16" customHeight="1" x14ac:dyDescent="0.2"/>
    <row r="5373" customFormat="1" ht="16" customHeight="1" x14ac:dyDescent="0.2"/>
    <row r="5374" customFormat="1" ht="16" customHeight="1" x14ac:dyDescent="0.2"/>
    <row r="5375" customFormat="1" ht="16" customHeight="1" x14ac:dyDescent="0.2"/>
    <row r="5376" customFormat="1" ht="16" customHeight="1" x14ac:dyDescent="0.2"/>
    <row r="5377" customFormat="1" ht="16" customHeight="1" x14ac:dyDescent="0.2"/>
    <row r="5378" customFormat="1" ht="16" customHeight="1" x14ac:dyDescent="0.2"/>
    <row r="5379" customFormat="1" ht="16" customHeight="1" x14ac:dyDescent="0.2"/>
    <row r="5380" customFormat="1" ht="16" customHeight="1" x14ac:dyDescent="0.2"/>
    <row r="5381" customFormat="1" ht="16" customHeight="1" x14ac:dyDescent="0.2"/>
    <row r="5382" customFormat="1" ht="16" customHeight="1" x14ac:dyDescent="0.2"/>
    <row r="5383" customFormat="1" ht="16" customHeight="1" x14ac:dyDescent="0.2"/>
    <row r="5384" customFormat="1" ht="16" customHeight="1" x14ac:dyDescent="0.2"/>
    <row r="5385" customFormat="1" ht="16" customHeight="1" x14ac:dyDescent="0.2"/>
    <row r="5386" customFormat="1" ht="16" customHeight="1" x14ac:dyDescent="0.2"/>
    <row r="5387" customFormat="1" ht="16" customHeight="1" x14ac:dyDescent="0.2"/>
    <row r="5388" customFormat="1" ht="16" customHeight="1" x14ac:dyDescent="0.2"/>
    <row r="5389" customFormat="1" ht="16" customHeight="1" x14ac:dyDescent="0.2"/>
    <row r="5390" customFormat="1" ht="16" customHeight="1" x14ac:dyDescent="0.2"/>
    <row r="5391" customFormat="1" ht="16" customHeight="1" x14ac:dyDescent="0.2"/>
    <row r="5392" customFormat="1" ht="16" customHeight="1" x14ac:dyDescent="0.2"/>
    <row r="5393" customFormat="1" ht="16" customHeight="1" x14ac:dyDescent="0.2"/>
    <row r="5394" customFormat="1" ht="16" customHeight="1" x14ac:dyDescent="0.2"/>
    <row r="5395" customFormat="1" ht="16" customHeight="1" x14ac:dyDescent="0.2"/>
    <row r="5396" customFormat="1" ht="16" customHeight="1" x14ac:dyDescent="0.2"/>
    <row r="5397" customFormat="1" ht="16" customHeight="1" x14ac:dyDescent="0.2"/>
    <row r="5398" customFormat="1" ht="16" customHeight="1" x14ac:dyDescent="0.2"/>
    <row r="5399" customFormat="1" ht="16" customHeight="1" x14ac:dyDescent="0.2"/>
    <row r="5400" customFormat="1" ht="16" customHeight="1" x14ac:dyDescent="0.2"/>
    <row r="5401" customFormat="1" ht="16" customHeight="1" x14ac:dyDescent="0.2"/>
    <row r="5402" customFormat="1" ht="16" customHeight="1" x14ac:dyDescent="0.2"/>
    <row r="5403" customFormat="1" ht="16" customHeight="1" x14ac:dyDescent="0.2"/>
    <row r="5404" customFormat="1" ht="16" customHeight="1" x14ac:dyDescent="0.2"/>
    <row r="5405" customFormat="1" ht="16" customHeight="1" x14ac:dyDescent="0.2"/>
    <row r="5406" customFormat="1" ht="16" customHeight="1" x14ac:dyDescent="0.2"/>
    <row r="5407" customFormat="1" ht="16" customHeight="1" x14ac:dyDescent="0.2"/>
    <row r="5408" customFormat="1" ht="16" customHeight="1" x14ac:dyDescent="0.2"/>
    <row r="5409" customFormat="1" ht="16" customHeight="1" x14ac:dyDescent="0.2"/>
    <row r="5410" customFormat="1" ht="16" customHeight="1" x14ac:dyDescent="0.2"/>
    <row r="5411" customFormat="1" ht="16" customHeight="1" x14ac:dyDescent="0.2"/>
    <row r="5412" customFormat="1" ht="16" customHeight="1" x14ac:dyDescent="0.2"/>
    <row r="5413" customFormat="1" ht="16" customHeight="1" x14ac:dyDescent="0.2"/>
    <row r="5414" customFormat="1" ht="16" customHeight="1" x14ac:dyDescent="0.2"/>
    <row r="5415" customFormat="1" ht="16" customHeight="1" x14ac:dyDescent="0.2"/>
    <row r="5416" customFormat="1" ht="16" customHeight="1" x14ac:dyDescent="0.2"/>
    <row r="5417" customFormat="1" ht="16" customHeight="1" x14ac:dyDescent="0.2"/>
    <row r="5418" customFormat="1" ht="16" customHeight="1" x14ac:dyDescent="0.2"/>
    <row r="5419" customFormat="1" ht="16" customHeight="1" x14ac:dyDescent="0.2"/>
    <row r="5420" customFormat="1" ht="16" customHeight="1" x14ac:dyDescent="0.2"/>
    <row r="5421" customFormat="1" ht="16" customHeight="1" x14ac:dyDescent="0.2"/>
    <row r="5422" customFormat="1" ht="16" customHeight="1" x14ac:dyDescent="0.2"/>
    <row r="5423" customFormat="1" ht="16" customHeight="1" x14ac:dyDescent="0.2"/>
    <row r="5424" customFormat="1" ht="16" customHeight="1" x14ac:dyDescent="0.2"/>
    <row r="5425" customFormat="1" ht="16" customHeight="1" x14ac:dyDescent="0.2"/>
    <row r="5426" customFormat="1" ht="16" customHeight="1" x14ac:dyDescent="0.2"/>
    <row r="5427" customFormat="1" ht="16" customHeight="1" x14ac:dyDescent="0.2"/>
    <row r="5428" customFormat="1" ht="16" customHeight="1" x14ac:dyDescent="0.2"/>
    <row r="5429" customFormat="1" ht="16" customHeight="1" x14ac:dyDescent="0.2"/>
    <row r="5430" customFormat="1" ht="16" customHeight="1" x14ac:dyDescent="0.2"/>
    <row r="5431" customFormat="1" ht="16" customHeight="1" x14ac:dyDescent="0.2"/>
    <row r="5432" customFormat="1" ht="16" customHeight="1" x14ac:dyDescent="0.2"/>
    <row r="5433" customFormat="1" ht="16" customHeight="1" x14ac:dyDescent="0.2"/>
    <row r="5434" customFormat="1" ht="16" customHeight="1" x14ac:dyDescent="0.2"/>
    <row r="5435" customFormat="1" ht="16" customHeight="1" x14ac:dyDescent="0.2"/>
    <row r="5436" customFormat="1" ht="16" customHeight="1" x14ac:dyDescent="0.2"/>
    <row r="5437" customFormat="1" ht="16" customHeight="1" x14ac:dyDescent="0.2"/>
    <row r="5438" customFormat="1" ht="16" customHeight="1" x14ac:dyDescent="0.2"/>
    <row r="5439" customFormat="1" ht="16" customHeight="1" x14ac:dyDescent="0.2"/>
    <row r="5440" customFormat="1" ht="16" customHeight="1" x14ac:dyDescent="0.2"/>
    <row r="5441" customFormat="1" ht="16" customHeight="1" x14ac:dyDescent="0.2"/>
    <row r="5442" customFormat="1" ht="16" customHeight="1" x14ac:dyDescent="0.2"/>
    <row r="5443" customFormat="1" ht="16" customHeight="1" x14ac:dyDescent="0.2"/>
    <row r="5444" customFormat="1" ht="16" customHeight="1" x14ac:dyDescent="0.2"/>
    <row r="5445" customFormat="1" ht="16" customHeight="1" x14ac:dyDescent="0.2"/>
    <row r="5446" customFormat="1" ht="16" customHeight="1" x14ac:dyDescent="0.2"/>
    <row r="5447" customFormat="1" ht="16" customHeight="1" x14ac:dyDescent="0.2"/>
    <row r="5448" customFormat="1" ht="16" customHeight="1" x14ac:dyDescent="0.2"/>
    <row r="5449" customFormat="1" ht="16" customHeight="1" x14ac:dyDescent="0.2"/>
    <row r="5450" customFormat="1" ht="16" customHeight="1" x14ac:dyDescent="0.2"/>
    <row r="5451" customFormat="1" ht="16" customHeight="1" x14ac:dyDescent="0.2"/>
    <row r="5452" customFormat="1" ht="16" customHeight="1" x14ac:dyDescent="0.2"/>
    <row r="5453" customFormat="1" ht="16" customHeight="1" x14ac:dyDescent="0.2"/>
    <row r="5454" customFormat="1" ht="16" customHeight="1" x14ac:dyDescent="0.2"/>
    <row r="5455" customFormat="1" ht="16" customHeight="1" x14ac:dyDescent="0.2"/>
    <row r="5456" customFormat="1" ht="16" customHeight="1" x14ac:dyDescent="0.2"/>
    <row r="5457" customFormat="1" ht="16" customHeight="1" x14ac:dyDescent="0.2"/>
    <row r="5458" customFormat="1" ht="16" customHeight="1" x14ac:dyDescent="0.2"/>
    <row r="5459" customFormat="1" ht="16" customHeight="1" x14ac:dyDescent="0.2"/>
    <row r="5460" customFormat="1" ht="16" customHeight="1" x14ac:dyDescent="0.2"/>
    <row r="5461" customFormat="1" ht="16" customHeight="1" x14ac:dyDescent="0.2"/>
    <row r="5462" customFormat="1" ht="16" customHeight="1" x14ac:dyDescent="0.2"/>
    <row r="5463" customFormat="1" ht="16" customHeight="1" x14ac:dyDescent="0.2"/>
    <row r="5464" customFormat="1" ht="16" customHeight="1" x14ac:dyDescent="0.2"/>
    <row r="5465" customFormat="1" ht="16" customHeight="1" x14ac:dyDescent="0.2"/>
    <row r="5466" customFormat="1" ht="16" customHeight="1" x14ac:dyDescent="0.2"/>
    <row r="5467" customFormat="1" ht="16" customHeight="1" x14ac:dyDescent="0.2"/>
    <row r="5468" customFormat="1" ht="16" customHeight="1" x14ac:dyDescent="0.2"/>
    <row r="5469" customFormat="1" ht="16" customHeight="1" x14ac:dyDescent="0.2"/>
    <row r="5470" customFormat="1" ht="16" customHeight="1" x14ac:dyDescent="0.2"/>
    <row r="5471" customFormat="1" ht="16" customHeight="1" x14ac:dyDescent="0.2"/>
    <row r="5472" customFormat="1" ht="16" customHeight="1" x14ac:dyDescent="0.2"/>
    <row r="5473" customFormat="1" ht="16" customHeight="1" x14ac:dyDescent="0.2"/>
    <row r="5474" customFormat="1" ht="16" customHeight="1" x14ac:dyDescent="0.2"/>
    <row r="5475" customFormat="1" ht="16" customHeight="1" x14ac:dyDescent="0.2"/>
    <row r="5476" customFormat="1" ht="16" customHeight="1" x14ac:dyDescent="0.2"/>
    <row r="5477" customFormat="1" ht="16" customHeight="1" x14ac:dyDescent="0.2"/>
    <row r="5478" customFormat="1" ht="16" customHeight="1" x14ac:dyDescent="0.2"/>
    <row r="5479" customFormat="1" ht="16" customHeight="1" x14ac:dyDescent="0.2"/>
    <row r="5480" customFormat="1" ht="16" customHeight="1" x14ac:dyDescent="0.2"/>
    <row r="5481" customFormat="1" ht="16" customHeight="1" x14ac:dyDescent="0.2"/>
    <row r="5482" customFormat="1" ht="16" customHeight="1" x14ac:dyDescent="0.2"/>
    <row r="5483" customFormat="1" ht="16" customHeight="1" x14ac:dyDescent="0.2"/>
    <row r="5484" customFormat="1" ht="16" customHeight="1" x14ac:dyDescent="0.2"/>
    <row r="5485" customFormat="1" ht="16" customHeight="1" x14ac:dyDescent="0.2"/>
    <row r="5486" customFormat="1" ht="16" customHeight="1" x14ac:dyDescent="0.2"/>
    <row r="5487" customFormat="1" ht="16" customHeight="1" x14ac:dyDescent="0.2"/>
    <row r="5488" customFormat="1" ht="16" customHeight="1" x14ac:dyDescent="0.2"/>
    <row r="5489" customFormat="1" ht="16" customHeight="1" x14ac:dyDescent="0.2"/>
    <row r="5490" customFormat="1" ht="16" customHeight="1" x14ac:dyDescent="0.2"/>
    <row r="5491" customFormat="1" ht="16" customHeight="1" x14ac:dyDescent="0.2"/>
    <row r="5492" customFormat="1" ht="16" customHeight="1" x14ac:dyDescent="0.2"/>
    <row r="5493" customFormat="1" ht="16" customHeight="1" x14ac:dyDescent="0.2"/>
    <row r="5494" customFormat="1" ht="16" customHeight="1" x14ac:dyDescent="0.2"/>
    <row r="5495" customFormat="1" ht="16" customHeight="1" x14ac:dyDescent="0.2"/>
    <row r="5496" customFormat="1" ht="16" customHeight="1" x14ac:dyDescent="0.2"/>
    <row r="5497" customFormat="1" ht="16" customHeight="1" x14ac:dyDescent="0.2"/>
    <row r="5498" customFormat="1" ht="16" customHeight="1" x14ac:dyDescent="0.2"/>
    <row r="5499" customFormat="1" ht="16" customHeight="1" x14ac:dyDescent="0.2"/>
    <row r="5500" customFormat="1" ht="16" customHeight="1" x14ac:dyDescent="0.2"/>
    <row r="5501" customFormat="1" ht="16" customHeight="1" x14ac:dyDescent="0.2"/>
    <row r="5502" customFormat="1" ht="16" customHeight="1" x14ac:dyDescent="0.2"/>
    <row r="5503" customFormat="1" ht="16" customHeight="1" x14ac:dyDescent="0.2"/>
    <row r="5504" customFormat="1" ht="16" customHeight="1" x14ac:dyDescent="0.2"/>
    <row r="5505" customFormat="1" ht="16" customHeight="1" x14ac:dyDescent="0.2"/>
    <row r="5506" customFormat="1" ht="16" customHeight="1" x14ac:dyDescent="0.2"/>
    <row r="5507" customFormat="1" ht="16" customHeight="1" x14ac:dyDescent="0.2"/>
    <row r="5508" customFormat="1" ht="16" customHeight="1" x14ac:dyDescent="0.2"/>
    <row r="5509" customFormat="1" ht="16" customHeight="1" x14ac:dyDescent="0.2"/>
    <row r="5510" customFormat="1" ht="16" customHeight="1" x14ac:dyDescent="0.2"/>
    <row r="5511" customFormat="1" ht="16" customHeight="1" x14ac:dyDescent="0.2"/>
    <row r="5512" customFormat="1" ht="16" customHeight="1" x14ac:dyDescent="0.2"/>
    <row r="5513" customFormat="1" ht="16" customHeight="1" x14ac:dyDescent="0.2"/>
    <row r="5514" customFormat="1" ht="16" customHeight="1" x14ac:dyDescent="0.2"/>
    <row r="5515" customFormat="1" ht="16" customHeight="1" x14ac:dyDescent="0.2"/>
    <row r="5516" customFormat="1" ht="16" customHeight="1" x14ac:dyDescent="0.2"/>
    <row r="5517" customFormat="1" ht="16" customHeight="1" x14ac:dyDescent="0.2"/>
    <row r="5518" customFormat="1" ht="16" customHeight="1" x14ac:dyDescent="0.2"/>
    <row r="5519" customFormat="1" ht="16" customHeight="1" x14ac:dyDescent="0.2"/>
    <row r="5520" customFormat="1" ht="16" customHeight="1" x14ac:dyDescent="0.2"/>
    <row r="5521" customFormat="1" ht="16" customHeight="1" x14ac:dyDescent="0.2"/>
    <row r="5522" customFormat="1" ht="16" customHeight="1" x14ac:dyDescent="0.2"/>
    <row r="5523" customFormat="1" ht="16" customHeight="1" x14ac:dyDescent="0.2"/>
    <row r="5524" customFormat="1" ht="16" customHeight="1" x14ac:dyDescent="0.2"/>
    <row r="5525" customFormat="1" ht="16" customHeight="1" x14ac:dyDescent="0.2"/>
    <row r="5526" customFormat="1" ht="16" customHeight="1" x14ac:dyDescent="0.2"/>
    <row r="5527" customFormat="1" ht="16" customHeight="1" x14ac:dyDescent="0.2"/>
    <row r="5528" customFormat="1" ht="16" customHeight="1" x14ac:dyDescent="0.2"/>
    <row r="5529" customFormat="1" ht="16" customHeight="1" x14ac:dyDescent="0.2"/>
    <row r="5530" customFormat="1" ht="16" customHeight="1" x14ac:dyDescent="0.2"/>
    <row r="5531" customFormat="1" ht="16" customHeight="1" x14ac:dyDescent="0.2"/>
    <row r="5532" customFormat="1" ht="16" customHeight="1" x14ac:dyDescent="0.2"/>
    <row r="5533" customFormat="1" ht="16" customHeight="1" x14ac:dyDescent="0.2"/>
    <row r="5534" customFormat="1" ht="16" customHeight="1" x14ac:dyDescent="0.2"/>
    <row r="5535" customFormat="1" ht="16" customHeight="1" x14ac:dyDescent="0.2"/>
    <row r="5536" customFormat="1" ht="16" customHeight="1" x14ac:dyDescent="0.2"/>
    <row r="5537" customFormat="1" ht="16" customHeight="1" x14ac:dyDescent="0.2"/>
    <row r="5538" customFormat="1" ht="16" customHeight="1" x14ac:dyDescent="0.2"/>
    <row r="5539" customFormat="1" ht="16" customHeight="1" x14ac:dyDescent="0.2"/>
    <row r="5540" customFormat="1" ht="16" customHeight="1" x14ac:dyDescent="0.2"/>
    <row r="5541" customFormat="1" ht="16" customHeight="1" x14ac:dyDescent="0.2"/>
    <row r="5542" customFormat="1" ht="16" customHeight="1" x14ac:dyDescent="0.2"/>
    <row r="5543" customFormat="1" ht="16" customHeight="1" x14ac:dyDescent="0.2"/>
    <row r="5544" customFormat="1" ht="16" customHeight="1" x14ac:dyDescent="0.2"/>
    <row r="5545" customFormat="1" ht="16" customHeight="1" x14ac:dyDescent="0.2"/>
    <row r="5546" customFormat="1" ht="16" customHeight="1" x14ac:dyDescent="0.2"/>
    <row r="5547" customFormat="1" ht="16" customHeight="1" x14ac:dyDescent="0.2"/>
    <row r="5548" customFormat="1" ht="16" customHeight="1" x14ac:dyDescent="0.2"/>
    <row r="5549" customFormat="1" ht="16" customHeight="1" x14ac:dyDescent="0.2"/>
    <row r="5550" customFormat="1" ht="16" customHeight="1" x14ac:dyDescent="0.2"/>
    <row r="5551" customFormat="1" ht="16" customHeight="1" x14ac:dyDescent="0.2"/>
    <row r="5552" customFormat="1" ht="16" customHeight="1" x14ac:dyDescent="0.2"/>
    <row r="5553" customFormat="1" ht="16" customHeight="1" x14ac:dyDescent="0.2"/>
    <row r="5554" customFormat="1" ht="16" customHeight="1" x14ac:dyDescent="0.2"/>
    <row r="5555" customFormat="1" ht="16" customHeight="1" x14ac:dyDescent="0.2"/>
    <row r="5556" customFormat="1" ht="16" customHeight="1" x14ac:dyDescent="0.2"/>
    <row r="5557" customFormat="1" ht="16" customHeight="1" x14ac:dyDescent="0.2"/>
    <row r="5558" customFormat="1" ht="16" customHeight="1" x14ac:dyDescent="0.2"/>
    <row r="5559" customFormat="1" ht="16" customHeight="1" x14ac:dyDescent="0.2"/>
    <row r="5560" customFormat="1" ht="16" customHeight="1" x14ac:dyDescent="0.2"/>
    <row r="5561" customFormat="1" ht="16" customHeight="1" x14ac:dyDescent="0.2"/>
    <row r="5562" customFormat="1" ht="16" customHeight="1" x14ac:dyDescent="0.2"/>
    <row r="5563" customFormat="1" ht="16" customHeight="1" x14ac:dyDescent="0.2"/>
    <row r="5564" customFormat="1" ht="16" customHeight="1" x14ac:dyDescent="0.2"/>
    <row r="5565" customFormat="1" ht="16" customHeight="1" x14ac:dyDescent="0.2"/>
    <row r="5566" customFormat="1" ht="16" customHeight="1" x14ac:dyDescent="0.2"/>
    <row r="5567" customFormat="1" ht="16" customHeight="1" x14ac:dyDescent="0.2"/>
    <row r="5568" customFormat="1" ht="16" customHeight="1" x14ac:dyDescent="0.2"/>
    <row r="5569" customFormat="1" ht="16" customHeight="1" x14ac:dyDescent="0.2"/>
    <row r="5570" customFormat="1" ht="16" customHeight="1" x14ac:dyDescent="0.2"/>
    <row r="5571" customFormat="1" ht="16" customHeight="1" x14ac:dyDescent="0.2"/>
    <row r="5572" customFormat="1" ht="16" customHeight="1" x14ac:dyDescent="0.2"/>
    <row r="5573" customFormat="1" ht="16" customHeight="1" x14ac:dyDescent="0.2"/>
    <row r="5574" customFormat="1" ht="16" customHeight="1" x14ac:dyDescent="0.2"/>
    <row r="5575" customFormat="1" ht="16" customHeight="1" x14ac:dyDescent="0.2"/>
    <row r="5576" customFormat="1" ht="16" customHeight="1" x14ac:dyDescent="0.2"/>
    <row r="5577" customFormat="1" ht="16" customHeight="1" x14ac:dyDescent="0.2"/>
    <row r="5578" customFormat="1" ht="16" customHeight="1" x14ac:dyDescent="0.2"/>
    <row r="5579" customFormat="1" ht="16" customHeight="1" x14ac:dyDescent="0.2"/>
    <row r="5580" customFormat="1" ht="16" customHeight="1" x14ac:dyDescent="0.2"/>
    <row r="5581" customFormat="1" ht="16" customHeight="1" x14ac:dyDescent="0.2"/>
    <row r="5582" customFormat="1" ht="16" customHeight="1" x14ac:dyDescent="0.2"/>
    <row r="5583" customFormat="1" ht="16" customHeight="1" x14ac:dyDescent="0.2"/>
    <row r="5584" customFormat="1" ht="16" customHeight="1" x14ac:dyDescent="0.2"/>
    <row r="5585" customFormat="1" ht="16" customHeight="1" x14ac:dyDescent="0.2"/>
    <row r="5586" customFormat="1" ht="16" customHeight="1" x14ac:dyDescent="0.2"/>
    <row r="5587" customFormat="1" ht="16" customHeight="1" x14ac:dyDescent="0.2"/>
    <row r="5588" customFormat="1" ht="16" customHeight="1" x14ac:dyDescent="0.2"/>
    <row r="5589" customFormat="1" ht="16" customHeight="1" x14ac:dyDescent="0.2"/>
    <row r="5590" customFormat="1" ht="16" customHeight="1" x14ac:dyDescent="0.2"/>
    <row r="5591" customFormat="1" ht="16" customHeight="1" x14ac:dyDescent="0.2"/>
    <row r="5592" customFormat="1" ht="16" customHeight="1" x14ac:dyDescent="0.2"/>
    <row r="5593" customFormat="1" ht="16" customHeight="1" x14ac:dyDescent="0.2"/>
    <row r="5594" customFormat="1" ht="16" customHeight="1" x14ac:dyDescent="0.2"/>
    <row r="5595" customFormat="1" ht="16" customHeight="1" x14ac:dyDescent="0.2"/>
    <row r="5596" customFormat="1" ht="16" customHeight="1" x14ac:dyDescent="0.2"/>
    <row r="5597" customFormat="1" ht="16" customHeight="1" x14ac:dyDescent="0.2"/>
    <row r="5598" customFormat="1" ht="16" customHeight="1" x14ac:dyDescent="0.2"/>
    <row r="5599" customFormat="1" ht="16" customHeight="1" x14ac:dyDescent="0.2"/>
    <row r="5600" customFormat="1" ht="16" customHeight="1" x14ac:dyDescent="0.2"/>
    <row r="5601" customFormat="1" ht="16" customHeight="1" x14ac:dyDescent="0.2"/>
    <row r="5602" customFormat="1" ht="16" customHeight="1" x14ac:dyDescent="0.2"/>
    <row r="5603" customFormat="1" ht="16" customHeight="1" x14ac:dyDescent="0.2"/>
    <row r="5604" customFormat="1" ht="16" customHeight="1" x14ac:dyDescent="0.2"/>
    <row r="5605" customFormat="1" ht="16" customHeight="1" x14ac:dyDescent="0.2"/>
    <row r="5606" customFormat="1" ht="16" customHeight="1" x14ac:dyDescent="0.2"/>
    <row r="5607" customFormat="1" ht="16" customHeight="1" x14ac:dyDescent="0.2"/>
    <row r="5608" customFormat="1" ht="16" customHeight="1" x14ac:dyDescent="0.2"/>
    <row r="5609" customFormat="1" ht="16" customHeight="1" x14ac:dyDescent="0.2"/>
    <row r="5610" customFormat="1" ht="16" customHeight="1" x14ac:dyDescent="0.2"/>
    <row r="5611" customFormat="1" ht="16" customHeight="1" x14ac:dyDescent="0.2"/>
    <row r="5612" customFormat="1" ht="16" customHeight="1" x14ac:dyDescent="0.2"/>
    <row r="5613" customFormat="1" ht="16" customHeight="1" x14ac:dyDescent="0.2"/>
    <row r="5614" customFormat="1" ht="16" customHeight="1" x14ac:dyDescent="0.2"/>
    <row r="5615" customFormat="1" ht="16" customHeight="1" x14ac:dyDescent="0.2"/>
    <row r="5616" customFormat="1" ht="16" customHeight="1" x14ac:dyDescent="0.2"/>
    <row r="5617" customFormat="1" ht="16" customHeight="1" x14ac:dyDescent="0.2"/>
    <row r="5618" customFormat="1" ht="16" customHeight="1" x14ac:dyDescent="0.2"/>
    <row r="5619" customFormat="1" ht="16" customHeight="1" x14ac:dyDescent="0.2"/>
    <row r="5620" customFormat="1" ht="16" customHeight="1" x14ac:dyDescent="0.2"/>
    <row r="5621" customFormat="1" ht="16" customHeight="1" x14ac:dyDescent="0.2"/>
    <row r="5622" customFormat="1" ht="16" customHeight="1" x14ac:dyDescent="0.2"/>
    <row r="5623" customFormat="1" ht="16" customHeight="1" x14ac:dyDescent="0.2"/>
    <row r="5624" customFormat="1" ht="16" customHeight="1" x14ac:dyDescent="0.2"/>
    <row r="5625" customFormat="1" ht="16" customHeight="1" x14ac:dyDescent="0.2"/>
    <row r="5626" customFormat="1" ht="16" customHeight="1" x14ac:dyDescent="0.2"/>
    <row r="5627" customFormat="1" ht="16" customHeight="1" x14ac:dyDescent="0.2"/>
    <row r="5628" customFormat="1" ht="16" customHeight="1" x14ac:dyDescent="0.2"/>
    <row r="5629" customFormat="1" ht="16" customHeight="1" x14ac:dyDescent="0.2"/>
    <row r="5630" customFormat="1" ht="16" customHeight="1" x14ac:dyDescent="0.2"/>
    <row r="5631" customFormat="1" ht="16" customHeight="1" x14ac:dyDescent="0.2"/>
    <row r="5632" customFormat="1" ht="16" customHeight="1" x14ac:dyDescent="0.2"/>
    <row r="5633" customFormat="1" ht="16" customHeight="1" x14ac:dyDescent="0.2"/>
    <row r="5634" customFormat="1" ht="16" customHeight="1" x14ac:dyDescent="0.2"/>
    <row r="5635" customFormat="1" ht="16" customHeight="1" x14ac:dyDescent="0.2"/>
    <row r="5636" customFormat="1" ht="16" customHeight="1" x14ac:dyDescent="0.2"/>
    <row r="5637" customFormat="1" ht="16" customHeight="1" x14ac:dyDescent="0.2"/>
    <row r="5638" customFormat="1" ht="16" customHeight="1" x14ac:dyDescent="0.2"/>
    <row r="5639" customFormat="1" ht="16" customHeight="1" x14ac:dyDescent="0.2"/>
    <row r="5640" customFormat="1" ht="16" customHeight="1" x14ac:dyDescent="0.2"/>
    <row r="5641" customFormat="1" ht="16" customHeight="1" x14ac:dyDescent="0.2"/>
    <row r="5642" customFormat="1" ht="16" customHeight="1" x14ac:dyDescent="0.2"/>
    <row r="5643" customFormat="1" ht="16" customHeight="1" x14ac:dyDescent="0.2"/>
    <row r="5644" customFormat="1" ht="16" customHeight="1" x14ac:dyDescent="0.2"/>
    <row r="5645" customFormat="1" ht="16" customHeight="1" x14ac:dyDescent="0.2"/>
    <row r="5646" customFormat="1" ht="16" customHeight="1" x14ac:dyDescent="0.2"/>
    <row r="5647" customFormat="1" ht="16" customHeight="1" x14ac:dyDescent="0.2"/>
    <row r="5648" customFormat="1" ht="16" customHeight="1" x14ac:dyDescent="0.2"/>
    <row r="5649" customFormat="1" ht="16" customHeight="1" x14ac:dyDescent="0.2"/>
    <row r="5650" customFormat="1" ht="16" customHeight="1" x14ac:dyDescent="0.2"/>
    <row r="5651" customFormat="1" ht="16" customHeight="1" x14ac:dyDescent="0.2"/>
    <row r="5652" customFormat="1" ht="16" customHeight="1" x14ac:dyDescent="0.2"/>
    <row r="5653" customFormat="1" ht="16" customHeight="1" x14ac:dyDescent="0.2"/>
    <row r="5654" customFormat="1" ht="16" customHeight="1" x14ac:dyDescent="0.2"/>
    <row r="5655" customFormat="1" ht="16" customHeight="1" x14ac:dyDescent="0.2"/>
    <row r="5656" customFormat="1" ht="16" customHeight="1" x14ac:dyDescent="0.2"/>
    <row r="5657" customFormat="1" ht="16" customHeight="1" x14ac:dyDescent="0.2"/>
    <row r="5658" customFormat="1" ht="16" customHeight="1" x14ac:dyDescent="0.2"/>
    <row r="5659" customFormat="1" ht="16" customHeight="1" x14ac:dyDescent="0.2"/>
    <row r="5660" customFormat="1" ht="16" customHeight="1" x14ac:dyDescent="0.2"/>
    <row r="5661" customFormat="1" ht="16" customHeight="1" x14ac:dyDescent="0.2"/>
    <row r="5662" customFormat="1" ht="16" customHeight="1" x14ac:dyDescent="0.2"/>
    <row r="5663" customFormat="1" ht="16" customHeight="1" x14ac:dyDescent="0.2"/>
    <row r="5664" customFormat="1" ht="16" customHeight="1" x14ac:dyDescent="0.2"/>
    <row r="5665" customFormat="1" ht="16" customHeight="1" x14ac:dyDescent="0.2"/>
    <row r="5666" customFormat="1" ht="16" customHeight="1" x14ac:dyDescent="0.2"/>
    <row r="5667" customFormat="1" ht="16" customHeight="1" x14ac:dyDescent="0.2"/>
    <row r="5668" customFormat="1" ht="16" customHeight="1" x14ac:dyDescent="0.2"/>
    <row r="5669" customFormat="1" ht="16" customHeight="1" x14ac:dyDescent="0.2"/>
    <row r="5670" customFormat="1" ht="16" customHeight="1" x14ac:dyDescent="0.2"/>
    <row r="5671" customFormat="1" ht="16" customHeight="1" x14ac:dyDescent="0.2"/>
    <row r="5672" customFormat="1" ht="16" customHeight="1" x14ac:dyDescent="0.2"/>
    <row r="5673" customFormat="1" ht="16" customHeight="1" x14ac:dyDescent="0.2"/>
    <row r="5674" customFormat="1" ht="16" customHeight="1" x14ac:dyDescent="0.2"/>
    <row r="5675" customFormat="1" ht="16" customHeight="1" x14ac:dyDescent="0.2"/>
    <row r="5676" customFormat="1" ht="16" customHeight="1" x14ac:dyDescent="0.2"/>
    <row r="5677" customFormat="1" ht="16" customHeight="1" x14ac:dyDescent="0.2"/>
    <row r="5678" customFormat="1" ht="16" customHeight="1" x14ac:dyDescent="0.2"/>
    <row r="5679" customFormat="1" ht="16" customHeight="1" x14ac:dyDescent="0.2"/>
    <row r="5680" customFormat="1" ht="16" customHeight="1" x14ac:dyDescent="0.2"/>
    <row r="5681" customFormat="1" ht="16" customHeight="1" x14ac:dyDescent="0.2"/>
    <row r="5682" customFormat="1" ht="16" customHeight="1" x14ac:dyDescent="0.2"/>
    <row r="5683" customFormat="1" ht="16" customHeight="1" x14ac:dyDescent="0.2"/>
    <row r="5684" customFormat="1" ht="16" customHeight="1" x14ac:dyDescent="0.2"/>
    <row r="5685" customFormat="1" ht="16" customHeight="1" x14ac:dyDescent="0.2"/>
    <row r="5686" customFormat="1" ht="16" customHeight="1" x14ac:dyDescent="0.2"/>
    <row r="5687" customFormat="1" ht="16" customHeight="1" x14ac:dyDescent="0.2"/>
    <row r="5688" customFormat="1" ht="16" customHeight="1" x14ac:dyDescent="0.2"/>
    <row r="5689" customFormat="1" ht="16" customHeight="1" x14ac:dyDescent="0.2"/>
    <row r="5690" customFormat="1" ht="16" customHeight="1" x14ac:dyDescent="0.2"/>
    <row r="5691" customFormat="1" ht="16" customHeight="1" x14ac:dyDescent="0.2"/>
    <row r="5692" customFormat="1" ht="16" customHeight="1" x14ac:dyDescent="0.2"/>
    <row r="5693" customFormat="1" ht="16" customHeight="1" x14ac:dyDescent="0.2"/>
    <row r="5694" customFormat="1" ht="16" customHeight="1" x14ac:dyDescent="0.2"/>
    <row r="5695" customFormat="1" ht="16" customHeight="1" x14ac:dyDescent="0.2"/>
    <row r="5696" customFormat="1" ht="16" customHeight="1" x14ac:dyDescent="0.2"/>
    <row r="5697" customFormat="1" ht="16" customHeight="1" x14ac:dyDescent="0.2"/>
    <row r="5698" customFormat="1" ht="16" customHeight="1" x14ac:dyDescent="0.2"/>
    <row r="5699" customFormat="1" ht="16" customHeight="1" x14ac:dyDescent="0.2"/>
    <row r="5700" customFormat="1" ht="16" customHeight="1" x14ac:dyDescent="0.2"/>
    <row r="5701" customFormat="1" ht="16" customHeight="1" x14ac:dyDescent="0.2"/>
    <row r="5702" customFormat="1" ht="16" customHeight="1" x14ac:dyDescent="0.2"/>
    <row r="5703" customFormat="1" ht="16" customHeight="1" x14ac:dyDescent="0.2"/>
    <row r="5704" customFormat="1" ht="16" customHeight="1" x14ac:dyDescent="0.2"/>
    <row r="5705" customFormat="1" ht="16" customHeight="1" x14ac:dyDescent="0.2"/>
    <row r="5706" customFormat="1" ht="16" customHeight="1" x14ac:dyDescent="0.2"/>
    <row r="5707" customFormat="1" ht="16" customHeight="1" x14ac:dyDescent="0.2"/>
    <row r="5708" customFormat="1" ht="16" customHeight="1" x14ac:dyDescent="0.2"/>
    <row r="5709" customFormat="1" ht="16" customHeight="1" x14ac:dyDescent="0.2"/>
    <row r="5710" customFormat="1" ht="16" customHeight="1" x14ac:dyDescent="0.2"/>
    <row r="5711" customFormat="1" ht="16" customHeight="1" x14ac:dyDescent="0.2"/>
    <row r="5712" customFormat="1" ht="16" customHeight="1" x14ac:dyDescent="0.2"/>
    <row r="5713" customFormat="1" ht="16" customHeight="1" x14ac:dyDescent="0.2"/>
    <row r="5714" customFormat="1" ht="16" customHeight="1" x14ac:dyDescent="0.2"/>
    <row r="5715" customFormat="1" ht="16" customHeight="1" x14ac:dyDescent="0.2"/>
    <row r="5716" customFormat="1" ht="16" customHeight="1" x14ac:dyDescent="0.2"/>
    <row r="5717" customFormat="1" ht="16" customHeight="1" x14ac:dyDescent="0.2"/>
    <row r="5718" customFormat="1" ht="16" customHeight="1" x14ac:dyDescent="0.2"/>
    <row r="5719" customFormat="1" ht="16" customHeight="1" x14ac:dyDescent="0.2"/>
    <row r="5720" customFormat="1" ht="16" customHeight="1" x14ac:dyDescent="0.2"/>
    <row r="5721" customFormat="1" ht="16" customHeight="1" x14ac:dyDescent="0.2"/>
    <row r="5722" customFormat="1" ht="16" customHeight="1" x14ac:dyDescent="0.2"/>
    <row r="5723" customFormat="1" ht="16" customHeight="1" x14ac:dyDescent="0.2"/>
    <row r="5724" customFormat="1" ht="16" customHeight="1" x14ac:dyDescent="0.2"/>
    <row r="5725" customFormat="1" ht="16" customHeight="1" x14ac:dyDescent="0.2"/>
    <row r="5726" customFormat="1" ht="16" customHeight="1" x14ac:dyDescent="0.2"/>
    <row r="5727" customFormat="1" ht="16" customHeight="1" x14ac:dyDescent="0.2"/>
    <row r="5728" customFormat="1" ht="16" customHeight="1" x14ac:dyDescent="0.2"/>
    <row r="5729" customFormat="1" ht="16" customHeight="1" x14ac:dyDescent="0.2"/>
    <row r="5730" customFormat="1" ht="16" customHeight="1" x14ac:dyDescent="0.2"/>
    <row r="5731" customFormat="1" ht="16" customHeight="1" x14ac:dyDescent="0.2"/>
    <row r="5732" customFormat="1" ht="16" customHeight="1" x14ac:dyDescent="0.2"/>
    <row r="5733" customFormat="1" ht="16" customHeight="1" x14ac:dyDescent="0.2"/>
    <row r="5734" customFormat="1" ht="16" customHeight="1" x14ac:dyDescent="0.2"/>
    <row r="5735" customFormat="1" ht="16" customHeight="1" x14ac:dyDescent="0.2"/>
    <row r="5736" customFormat="1" ht="16" customHeight="1" x14ac:dyDescent="0.2"/>
    <row r="5737" customFormat="1" ht="16" customHeight="1" x14ac:dyDescent="0.2"/>
    <row r="5738" customFormat="1" ht="16" customHeight="1" x14ac:dyDescent="0.2"/>
    <row r="5739" customFormat="1" ht="16" customHeight="1" x14ac:dyDescent="0.2"/>
    <row r="5740" customFormat="1" ht="16" customHeight="1" x14ac:dyDescent="0.2"/>
    <row r="5741" customFormat="1" ht="16" customHeight="1" x14ac:dyDescent="0.2"/>
    <row r="5742" customFormat="1" ht="16" customHeight="1" x14ac:dyDescent="0.2"/>
    <row r="5743" customFormat="1" ht="16" customHeight="1" x14ac:dyDescent="0.2"/>
    <row r="5744" customFormat="1" ht="16" customHeight="1" x14ac:dyDescent="0.2"/>
    <row r="5745" customFormat="1" ht="16" customHeight="1" x14ac:dyDescent="0.2"/>
    <row r="5746" customFormat="1" ht="16" customHeight="1" x14ac:dyDescent="0.2"/>
    <row r="5747" customFormat="1" ht="16" customHeight="1" x14ac:dyDescent="0.2"/>
    <row r="5748" customFormat="1" ht="16" customHeight="1" x14ac:dyDescent="0.2"/>
    <row r="5749" customFormat="1" ht="16" customHeight="1" x14ac:dyDescent="0.2"/>
    <row r="5750" customFormat="1" ht="16" customHeight="1" x14ac:dyDescent="0.2"/>
    <row r="5751" customFormat="1" ht="16" customHeight="1" x14ac:dyDescent="0.2"/>
    <row r="5752" customFormat="1" ht="16" customHeight="1" x14ac:dyDescent="0.2"/>
    <row r="5753" customFormat="1" ht="16" customHeight="1" x14ac:dyDescent="0.2"/>
    <row r="5754" customFormat="1" ht="16" customHeight="1" x14ac:dyDescent="0.2"/>
    <row r="5755" customFormat="1" ht="16" customHeight="1" x14ac:dyDescent="0.2"/>
    <row r="5756" customFormat="1" ht="16" customHeight="1" x14ac:dyDescent="0.2"/>
    <row r="5757" customFormat="1" ht="16" customHeight="1" x14ac:dyDescent="0.2"/>
    <row r="5758" customFormat="1" ht="16" customHeight="1" x14ac:dyDescent="0.2"/>
    <row r="5759" customFormat="1" ht="16" customHeight="1" x14ac:dyDescent="0.2"/>
    <row r="5760" customFormat="1" ht="16" customHeight="1" x14ac:dyDescent="0.2"/>
    <row r="5761" customFormat="1" ht="16" customHeight="1" x14ac:dyDescent="0.2"/>
    <row r="5762" customFormat="1" ht="16" customHeight="1" x14ac:dyDescent="0.2"/>
    <row r="5763" customFormat="1" ht="16" customHeight="1" x14ac:dyDescent="0.2"/>
    <row r="5764" customFormat="1" ht="16" customHeight="1" x14ac:dyDescent="0.2"/>
    <row r="5765" customFormat="1" ht="16" customHeight="1" x14ac:dyDescent="0.2"/>
    <row r="5766" customFormat="1" ht="16" customHeight="1" x14ac:dyDescent="0.2"/>
    <row r="5767" customFormat="1" ht="16" customHeight="1" x14ac:dyDescent="0.2"/>
    <row r="5768" customFormat="1" ht="16" customHeight="1" x14ac:dyDescent="0.2"/>
    <row r="5769" customFormat="1" ht="16" customHeight="1" x14ac:dyDescent="0.2"/>
    <row r="5770" customFormat="1" ht="16" customHeight="1" x14ac:dyDescent="0.2"/>
    <row r="5771" customFormat="1" ht="16" customHeight="1" x14ac:dyDescent="0.2"/>
    <row r="5772" customFormat="1" ht="16" customHeight="1" x14ac:dyDescent="0.2"/>
    <row r="5773" customFormat="1" ht="16" customHeight="1" x14ac:dyDescent="0.2"/>
    <row r="5774" customFormat="1" ht="16" customHeight="1" x14ac:dyDescent="0.2"/>
    <row r="5775" customFormat="1" ht="16" customHeight="1" x14ac:dyDescent="0.2"/>
    <row r="5776" customFormat="1" ht="16" customHeight="1" x14ac:dyDescent="0.2"/>
    <row r="5777" customFormat="1" ht="16" customHeight="1" x14ac:dyDescent="0.2"/>
    <row r="5778" customFormat="1" ht="16" customHeight="1" x14ac:dyDescent="0.2"/>
    <row r="5779" customFormat="1" ht="16" customHeight="1" x14ac:dyDescent="0.2"/>
    <row r="5780" customFormat="1" ht="16" customHeight="1" x14ac:dyDescent="0.2"/>
    <row r="5781" customFormat="1" ht="16" customHeight="1" x14ac:dyDescent="0.2"/>
    <row r="5782" customFormat="1" ht="16" customHeight="1" x14ac:dyDescent="0.2"/>
    <row r="5783" customFormat="1" ht="16" customHeight="1" x14ac:dyDescent="0.2"/>
    <row r="5784" customFormat="1" ht="16" customHeight="1" x14ac:dyDescent="0.2"/>
    <row r="5785" customFormat="1" ht="16" customHeight="1" x14ac:dyDescent="0.2"/>
    <row r="5786" customFormat="1" ht="16" customHeight="1" x14ac:dyDescent="0.2"/>
    <row r="5787" customFormat="1" ht="16" customHeight="1" x14ac:dyDescent="0.2"/>
    <row r="5788" customFormat="1" ht="16" customHeight="1" x14ac:dyDescent="0.2"/>
    <row r="5789" customFormat="1" ht="16" customHeight="1" x14ac:dyDescent="0.2"/>
    <row r="5790" customFormat="1" ht="16" customHeight="1" x14ac:dyDescent="0.2"/>
    <row r="5791" customFormat="1" ht="16" customHeight="1" x14ac:dyDescent="0.2"/>
    <row r="5792" customFormat="1" ht="16" customHeight="1" x14ac:dyDescent="0.2"/>
    <row r="5793" customFormat="1" ht="16" customHeight="1" x14ac:dyDescent="0.2"/>
    <row r="5794" customFormat="1" ht="16" customHeight="1" x14ac:dyDescent="0.2"/>
    <row r="5795" customFormat="1" ht="16" customHeight="1" x14ac:dyDescent="0.2"/>
    <row r="5796" customFormat="1" ht="16" customHeight="1" x14ac:dyDescent="0.2"/>
    <row r="5797" customFormat="1" ht="16" customHeight="1" x14ac:dyDescent="0.2"/>
    <row r="5798" customFormat="1" ht="16" customHeight="1" x14ac:dyDescent="0.2"/>
    <row r="5799" customFormat="1" ht="16" customHeight="1" x14ac:dyDescent="0.2"/>
    <row r="5800" customFormat="1" ht="16" customHeight="1" x14ac:dyDescent="0.2"/>
    <row r="5801" customFormat="1" ht="16" customHeight="1" x14ac:dyDescent="0.2"/>
    <row r="5802" customFormat="1" ht="16" customHeight="1" x14ac:dyDescent="0.2"/>
    <row r="5803" customFormat="1" ht="16" customHeight="1" x14ac:dyDescent="0.2"/>
    <row r="5804" customFormat="1" ht="16" customHeight="1" x14ac:dyDescent="0.2"/>
    <row r="5805" customFormat="1" ht="16" customHeight="1" x14ac:dyDescent="0.2"/>
    <row r="5806" customFormat="1" ht="16" customHeight="1" x14ac:dyDescent="0.2"/>
    <row r="5807" customFormat="1" ht="16" customHeight="1" x14ac:dyDescent="0.2"/>
    <row r="5808" customFormat="1" ht="16" customHeight="1" x14ac:dyDescent="0.2"/>
    <row r="5809" customFormat="1" ht="16" customHeight="1" x14ac:dyDescent="0.2"/>
    <row r="5810" customFormat="1" ht="16" customHeight="1" x14ac:dyDescent="0.2"/>
    <row r="5811" customFormat="1" ht="16" customHeight="1" x14ac:dyDescent="0.2"/>
    <row r="5812" customFormat="1" ht="16" customHeight="1" x14ac:dyDescent="0.2"/>
    <row r="5813" customFormat="1" ht="16" customHeight="1" x14ac:dyDescent="0.2"/>
    <row r="5814" customFormat="1" ht="16" customHeight="1" x14ac:dyDescent="0.2"/>
    <row r="5815" customFormat="1" ht="16" customHeight="1" x14ac:dyDescent="0.2"/>
    <row r="5816" customFormat="1" ht="16" customHeight="1" x14ac:dyDescent="0.2"/>
    <row r="5817" customFormat="1" ht="16" customHeight="1" x14ac:dyDescent="0.2"/>
    <row r="5818" customFormat="1" ht="16" customHeight="1" x14ac:dyDescent="0.2"/>
    <row r="5819" customFormat="1" ht="16" customHeight="1" x14ac:dyDescent="0.2"/>
    <row r="5820" customFormat="1" ht="16" customHeight="1" x14ac:dyDescent="0.2"/>
    <row r="5821" customFormat="1" ht="16" customHeight="1" x14ac:dyDescent="0.2"/>
    <row r="5822" customFormat="1" ht="16" customHeight="1" x14ac:dyDescent="0.2"/>
    <row r="5823" customFormat="1" ht="16" customHeight="1" x14ac:dyDescent="0.2"/>
    <row r="5824" customFormat="1" ht="16" customHeight="1" x14ac:dyDescent="0.2"/>
    <row r="5825" customFormat="1" ht="16" customHeight="1" x14ac:dyDescent="0.2"/>
    <row r="5826" customFormat="1" ht="16" customHeight="1" x14ac:dyDescent="0.2"/>
    <row r="5827" customFormat="1" ht="16" customHeight="1" x14ac:dyDescent="0.2"/>
    <row r="5828" customFormat="1" ht="16" customHeight="1" x14ac:dyDescent="0.2"/>
    <row r="5829" customFormat="1" ht="16" customHeight="1" x14ac:dyDescent="0.2"/>
    <row r="5830" customFormat="1" ht="16" customHeight="1" x14ac:dyDescent="0.2"/>
    <row r="5831" customFormat="1" ht="16" customHeight="1" x14ac:dyDescent="0.2"/>
    <row r="5832" customFormat="1" ht="16" customHeight="1" x14ac:dyDescent="0.2"/>
    <row r="5833" customFormat="1" ht="16" customHeight="1" x14ac:dyDescent="0.2"/>
    <row r="5834" customFormat="1" ht="16" customHeight="1" x14ac:dyDescent="0.2"/>
    <row r="5835" customFormat="1" ht="16" customHeight="1" x14ac:dyDescent="0.2"/>
    <row r="5836" customFormat="1" ht="16" customHeight="1" x14ac:dyDescent="0.2"/>
    <row r="5837" customFormat="1" ht="16" customHeight="1" x14ac:dyDescent="0.2"/>
    <row r="5838" customFormat="1" ht="16" customHeight="1" x14ac:dyDescent="0.2"/>
    <row r="5839" customFormat="1" ht="16" customHeight="1" x14ac:dyDescent="0.2"/>
    <row r="5840" customFormat="1" ht="16" customHeight="1" x14ac:dyDescent="0.2"/>
    <row r="5841" customFormat="1" ht="16" customHeight="1" x14ac:dyDescent="0.2"/>
    <row r="5842" customFormat="1" ht="16" customHeight="1" x14ac:dyDescent="0.2"/>
    <row r="5843" customFormat="1" ht="16" customHeight="1" x14ac:dyDescent="0.2"/>
    <row r="5844" customFormat="1" ht="16" customHeight="1" x14ac:dyDescent="0.2"/>
    <row r="5845" customFormat="1" ht="16" customHeight="1" x14ac:dyDescent="0.2"/>
    <row r="5846" customFormat="1" ht="16" customHeight="1" x14ac:dyDescent="0.2"/>
    <row r="5847" customFormat="1" ht="16" customHeight="1" x14ac:dyDescent="0.2"/>
    <row r="5848" customFormat="1" ht="16" customHeight="1" x14ac:dyDescent="0.2"/>
    <row r="5849" customFormat="1" ht="16" customHeight="1" x14ac:dyDescent="0.2"/>
    <row r="5850" customFormat="1" ht="16" customHeight="1" x14ac:dyDescent="0.2"/>
    <row r="5851" customFormat="1" ht="16" customHeight="1" x14ac:dyDescent="0.2"/>
    <row r="5852" customFormat="1" ht="16" customHeight="1" x14ac:dyDescent="0.2"/>
    <row r="5853" customFormat="1" ht="16" customHeight="1" x14ac:dyDescent="0.2"/>
    <row r="5854" customFormat="1" ht="16" customHeight="1" x14ac:dyDescent="0.2"/>
    <row r="5855" customFormat="1" ht="16" customHeight="1" x14ac:dyDescent="0.2"/>
    <row r="5856" customFormat="1" ht="16" customHeight="1" x14ac:dyDescent="0.2"/>
    <row r="5857" customFormat="1" ht="16" customHeight="1" x14ac:dyDescent="0.2"/>
    <row r="5858" customFormat="1" ht="16" customHeight="1" x14ac:dyDescent="0.2"/>
    <row r="5859" customFormat="1" ht="16" customHeight="1" x14ac:dyDescent="0.2"/>
    <row r="5860" customFormat="1" ht="16" customHeight="1" x14ac:dyDescent="0.2"/>
    <row r="5861" customFormat="1" ht="16" customHeight="1" x14ac:dyDescent="0.2"/>
    <row r="5862" customFormat="1" ht="16" customHeight="1" x14ac:dyDescent="0.2"/>
    <row r="5863" customFormat="1" ht="16" customHeight="1" x14ac:dyDescent="0.2"/>
    <row r="5864" customFormat="1" ht="16" customHeight="1" x14ac:dyDescent="0.2"/>
    <row r="5865" customFormat="1" ht="16" customHeight="1" x14ac:dyDescent="0.2"/>
    <row r="5866" customFormat="1" ht="16" customHeight="1" x14ac:dyDescent="0.2"/>
    <row r="5867" customFormat="1" ht="16" customHeight="1" x14ac:dyDescent="0.2"/>
    <row r="5868" customFormat="1" ht="16" customHeight="1" x14ac:dyDescent="0.2"/>
    <row r="5869" customFormat="1" ht="16" customHeight="1" x14ac:dyDescent="0.2"/>
    <row r="5870" customFormat="1" ht="16" customHeight="1" x14ac:dyDescent="0.2"/>
    <row r="5871" customFormat="1" ht="16" customHeight="1" x14ac:dyDescent="0.2"/>
    <row r="5872" customFormat="1" ht="16" customHeight="1" x14ac:dyDescent="0.2"/>
    <row r="5873" customFormat="1" ht="16" customHeight="1" x14ac:dyDescent="0.2"/>
    <row r="5874" customFormat="1" ht="16" customHeight="1" x14ac:dyDescent="0.2"/>
    <row r="5875" customFormat="1" ht="16" customHeight="1" x14ac:dyDescent="0.2"/>
    <row r="5876" customFormat="1" ht="16" customHeight="1" x14ac:dyDescent="0.2"/>
    <row r="5877" customFormat="1" ht="16" customHeight="1" x14ac:dyDescent="0.2"/>
    <row r="5878" customFormat="1" ht="16" customHeight="1" x14ac:dyDescent="0.2"/>
    <row r="5879" customFormat="1" ht="16" customHeight="1" x14ac:dyDescent="0.2"/>
    <row r="5880" customFormat="1" ht="16" customHeight="1" x14ac:dyDescent="0.2"/>
    <row r="5881" customFormat="1" ht="16" customHeight="1" x14ac:dyDescent="0.2"/>
    <row r="5882" customFormat="1" ht="16" customHeight="1" x14ac:dyDescent="0.2"/>
    <row r="5883" customFormat="1" ht="16" customHeight="1" x14ac:dyDescent="0.2"/>
    <row r="5884" customFormat="1" ht="16" customHeight="1" x14ac:dyDescent="0.2"/>
    <row r="5885" customFormat="1" ht="16" customHeight="1" x14ac:dyDescent="0.2"/>
    <row r="5886" customFormat="1" ht="16" customHeight="1" x14ac:dyDescent="0.2"/>
    <row r="5887" customFormat="1" ht="16" customHeight="1" x14ac:dyDescent="0.2"/>
    <row r="5888" customFormat="1" ht="16" customHeight="1" x14ac:dyDescent="0.2"/>
    <row r="5889" customFormat="1" ht="16" customHeight="1" x14ac:dyDescent="0.2"/>
    <row r="5890" customFormat="1" ht="16" customHeight="1" x14ac:dyDescent="0.2"/>
    <row r="5891" customFormat="1" ht="16" customHeight="1" x14ac:dyDescent="0.2"/>
    <row r="5892" customFormat="1" ht="16" customHeight="1" x14ac:dyDescent="0.2"/>
    <row r="5893" customFormat="1" ht="16" customHeight="1" x14ac:dyDescent="0.2"/>
    <row r="5894" customFormat="1" ht="16" customHeight="1" x14ac:dyDescent="0.2"/>
    <row r="5895" customFormat="1" ht="16" customHeight="1" x14ac:dyDescent="0.2"/>
    <row r="5896" customFormat="1" ht="16" customHeight="1" x14ac:dyDescent="0.2"/>
    <row r="5897" customFormat="1" ht="16" customHeight="1" x14ac:dyDescent="0.2"/>
    <row r="5898" customFormat="1" ht="16" customHeight="1" x14ac:dyDescent="0.2"/>
    <row r="5899" customFormat="1" ht="16" customHeight="1" x14ac:dyDescent="0.2"/>
    <row r="5900" customFormat="1" ht="16" customHeight="1" x14ac:dyDescent="0.2"/>
    <row r="5901" customFormat="1" ht="16" customHeight="1" x14ac:dyDescent="0.2"/>
    <row r="5902" customFormat="1" ht="16" customHeight="1" x14ac:dyDescent="0.2"/>
    <row r="5903" customFormat="1" ht="16" customHeight="1" x14ac:dyDescent="0.2"/>
    <row r="5904" customFormat="1" ht="16" customHeight="1" x14ac:dyDescent="0.2"/>
    <row r="5905" customFormat="1" ht="16" customHeight="1" x14ac:dyDescent="0.2"/>
    <row r="5906" customFormat="1" ht="16" customHeight="1" x14ac:dyDescent="0.2"/>
    <row r="5907" customFormat="1" ht="16" customHeight="1" x14ac:dyDescent="0.2"/>
    <row r="5908" customFormat="1" ht="16" customHeight="1" x14ac:dyDescent="0.2"/>
    <row r="5909" customFormat="1" ht="16" customHeight="1" x14ac:dyDescent="0.2"/>
    <row r="5910" customFormat="1" ht="16" customHeight="1" x14ac:dyDescent="0.2"/>
    <row r="5911" customFormat="1" ht="16" customHeight="1" x14ac:dyDescent="0.2"/>
    <row r="5912" customFormat="1" ht="16" customHeight="1" x14ac:dyDescent="0.2"/>
    <row r="5913" customFormat="1" ht="16" customHeight="1" x14ac:dyDescent="0.2"/>
    <row r="5914" customFormat="1" ht="16" customHeight="1" x14ac:dyDescent="0.2"/>
    <row r="5915" customFormat="1" ht="16" customHeight="1" x14ac:dyDescent="0.2"/>
    <row r="5916" customFormat="1" ht="16" customHeight="1" x14ac:dyDescent="0.2"/>
    <row r="5917" customFormat="1" ht="16" customHeight="1" x14ac:dyDescent="0.2"/>
    <row r="5918" customFormat="1" ht="16" customHeight="1" x14ac:dyDescent="0.2"/>
    <row r="5919" customFormat="1" ht="16" customHeight="1" x14ac:dyDescent="0.2"/>
    <row r="5920" customFormat="1" ht="16" customHeight="1" x14ac:dyDescent="0.2"/>
    <row r="5921" customFormat="1" ht="16" customHeight="1" x14ac:dyDescent="0.2"/>
    <row r="5922" customFormat="1" ht="16" customHeight="1" x14ac:dyDescent="0.2"/>
    <row r="5923" customFormat="1" ht="16" customHeight="1" x14ac:dyDescent="0.2"/>
    <row r="5924" customFormat="1" ht="16" customHeight="1" x14ac:dyDescent="0.2"/>
    <row r="5925" customFormat="1" ht="16" customHeight="1" x14ac:dyDescent="0.2"/>
    <row r="5926" customFormat="1" ht="16" customHeight="1" x14ac:dyDescent="0.2"/>
    <row r="5927" customFormat="1" ht="16" customHeight="1" x14ac:dyDescent="0.2"/>
    <row r="5928" customFormat="1" ht="16" customHeight="1" x14ac:dyDescent="0.2"/>
    <row r="5929" customFormat="1" ht="16" customHeight="1" x14ac:dyDescent="0.2"/>
    <row r="5930" customFormat="1" ht="16" customHeight="1" x14ac:dyDescent="0.2"/>
    <row r="5931" customFormat="1" ht="16" customHeight="1" x14ac:dyDescent="0.2"/>
    <row r="5932" customFormat="1" ht="16" customHeight="1" x14ac:dyDescent="0.2"/>
    <row r="5933" customFormat="1" ht="16" customHeight="1" x14ac:dyDescent="0.2"/>
    <row r="5934" customFormat="1" ht="16" customHeight="1" x14ac:dyDescent="0.2"/>
    <row r="5935" customFormat="1" ht="16" customHeight="1" x14ac:dyDescent="0.2"/>
    <row r="5936" customFormat="1" ht="16" customHeight="1" x14ac:dyDescent="0.2"/>
    <row r="5937" customFormat="1" ht="16" customHeight="1" x14ac:dyDescent="0.2"/>
    <row r="5938" customFormat="1" ht="16" customHeight="1" x14ac:dyDescent="0.2"/>
    <row r="5939" customFormat="1" ht="16" customHeight="1" x14ac:dyDescent="0.2"/>
    <row r="5940" customFormat="1" ht="16" customHeight="1" x14ac:dyDescent="0.2"/>
    <row r="5941" customFormat="1" ht="16" customHeight="1" x14ac:dyDescent="0.2"/>
    <row r="5942" customFormat="1" ht="16" customHeight="1" x14ac:dyDescent="0.2"/>
    <row r="5943" customFormat="1" ht="16" customHeight="1" x14ac:dyDescent="0.2"/>
    <row r="5944" customFormat="1" ht="16" customHeight="1" x14ac:dyDescent="0.2"/>
    <row r="5945" customFormat="1" ht="16" customHeight="1" x14ac:dyDescent="0.2"/>
    <row r="5946" customFormat="1" ht="16" customHeight="1" x14ac:dyDescent="0.2"/>
    <row r="5947" customFormat="1" ht="16" customHeight="1" x14ac:dyDescent="0.2"/>
    <row r="5948" customFormat="1" ht="16" customHeight="1" x14ac:dyDescent="0.2"/>
    <row r="5949" customFormat="1" ht="16" customHeight="1" x14ac:dyDescent="0.2"/>
    <row r="5950" customFormat="1" ht="16" customHeight="1" x14ac:dyDescent="0.2"/>
    <row r="5951" customFormat="1" ht="16" customHeight="1" x14ac:dyDescent="0.2"/>
    <row r="5952" customFormat="1" ht="16" customHeight="1" x14ac:dyDescent="0.2"/>
    <row r="5953" customFormat="1" ht="16" customHeight="1" x14ac:dyDescent="0.2"/>
    <row r="5954" customFormat="1" ht="16" customHeight="1" x14ac:dyDescent="0.2"/>
    <row r="5955" customFormat="1" ht="16" customHeight="1" x14ac:dyDescent="0.2"/>
    <row r="5956" customFormat="1" ht="16" customHeight="1" x14ac:dyDescent="0.2"/>
    <row r="5957" customFormat="1" ht="16" customHeight="1" x14ac:dyDescent="0.2"/>
    <row r="5958" customFormat="1" ht="16" customHeight="1" x14ac:dyDescent="0.2"/>
    <row r="5959" customFormat="1" ht="16" customHeight="1" x14ac:dyDescent="0.2"/>
    <row r="5960" customFormat="1" ht="16" customHeight="1" x14ac:dyDescent="0.2"/>
    <row r="5961" customFormat="1" ht="16" customHeight="1" x14ac:dyDescent="0.2"/>
    <row r="5962" customFormat="1" ht="16" customHeight="1" x14ac:dyDescent="0.2"/>
    <row r="5963" customFormat="1" ht="16" customHeight="1" x14ac:dyDescent="0.2"/>
    <row r="5964" customFormat="1" ht="16" customHeight="1" x14ac:dyDescent="0.2"/>
    <row r="5965" customFormat="1" ht="16" customHeight="1" x14ac:dyDescent="0.2"/>
    <row r="5966" customFormat="1" ht="16" customHeight="1" x14ac:dyDescent="0.2"/>
    <row r="5967" customFormat="1" ht="16" customHeight="1" x14ac:dyDescent="0.2"/>
    <row r="5968" customFormat="1" ht="16" customHeight="1" x14ac:dyDescent="0.2"/>
    <row r="5969" customFormat="1" ht="16" customHeight="1" x14ac:dyDescent="0.2"/>
    <row r="5970" customFormat="1" ht="16" customHeight="1" x14ac:dyDescent="0.2"/>
    <row r="5971" customFormat="1" ht="16" customHeight="1" x14ac:dyDescent="0.2"/>
    <row r="5972" customFormat="1" ht="16" customHeight="1" x14ac:dyDescent="0.2"/>
    <row r="5973" customFormat="1" ht="16" customHeight="1" x14ac:dyDescent="0.2"/>
    <row r="5974" customFormat="1" ht="16" customHeight="1" x14ac:dyDescent="0.2"/>
    <row r="5975" customFormat="1" ht="16" customHeight="1" x14ac:dyDescent="0.2"/>
    <row r="5976" customFormat="1" ht="16" customHeight="1" x14ac:dyDescent="0.2"/>
    <row r="5977" customFormat="1" ht="16" customHeight="1" x14ac:dyDescent="0.2"/>
    <row r="5978" customFormat="1" ht="16" customHeight="1" x14ac:dyDescent="0.2"/>
    <row r="5979" customFormat="1" ht="16" customHeight="1" x14ac:dyDescent="0.2"/>
    <row r="5980" customFormat="1" ht="16" customHeight="1" x14ac:dyDescent="0.2"/>
    <row r="5981" customFormat="1" ht="16" customHeight="1" x14ac:dyDescent="0.2"/>
    <row r="5982" customFormat="1" ht="16" customHeight="1" x14ac:dyDescent="0.2"/>
    <row r="5983" customFormat="1" ht="16" customHeight="1" x14ac:dyDescent="0.2"/>
    <row r="5984" customFormat="1" ht="16" customHeight="1" x14ac:dyDescent="0.2"/>
    <row r="5985" customFormat="1" ht="16" customHeight="1" x14ac:dyDescent="0.2"/>
    <row r="5986" customFormat="1" ht="16" customHeight="1" x14ac:dyDescent="0.2"/>
    <row r="5987" customFormat="1" ht="16" customHeight="1" x14ac:dyDescent="0.2"/>
    <row r="5988" customFormat="1" ht="16" customHeight="1" x14ac:dyDescent="0.2"/>
    <row r="5989" customFormat="1" ht="16" customHeight="1" x14ac:dyDescent="0.2"/>
    <row r="5990" customFormat="1" ht="16" customHeight="1" x14ac:dyDescent="0.2"/>
    <row r="5991" customFormat="1" ht="16" customHeight="1" x14ac:dyDescent="0.2"/>
    <row r="5992" customFormat="1" ht="16" customHeight="1" x14ac:dyDescent="0.2"/>
    <row r="5993" customFormat="1" ht="16" customHeight="1" x14ac:dyDescent="0.2"/>
    <row r="5994" customFormat="1" ht="16" customHeight="1" x14ac:dyDescent="0.2"/>
    <row r="5995" customFormat="1" ht="16" customHeight="1" x14ac:dyDescent="0.2"/>
    <row r="5996" customFormat="1" ht="16" customHeight="1" x14ac:dyDescent="0.2"/>
    <row r="5997" customFormat="1" ht="16" customHeight="1" x14ac:dyDescent="0.2"/>
    <row r="5998" customFormat="1" ht="16" customHeight="1" x14ac:dyDescent="0.2"/>
    <row r="5999" customFormat="1" ht="16" customHeight="1" x14ac:dyDescent="0.2"/>
    <row r="6000" customFormat="1" ht="16" customHeight="1" x14ac:dyDescent="0.2"/>
    <row r="6001" customFormat="1" ht="16" customHeight="1" x14ac:dyDescent="0.2"/>
    <row r="6002" customFormat="1" ht="16" customHeight="1" x14ac:dyDescent="0.2"/>
    <row r="6003" customFormat="1" ht="16" customHeight="1" x14ac:dyDescent="0.2"/>
    <row r="6004" customFormat="1" ht="16" customHeight="1" x14ac:dyDescent="0.2"/>
    <row r="6005" customFormat="1" ht="16" customHeight="1" x14ac:dyDescent="0.2"/>
    <row r="6006" customFormat="1" ht="16" customHeight="1" x14ac:dyDescent="0.2"/>
    <row r="6007" customFormat="1" ht="16" customHeight="1" x14ac:dyDescent="0.2"/>
    <row r="6008" customFormat="1" ht="16" customHeight="1" x14ac:dyDescent="0.2"/>
    <row r="6009" customFormat="1" ht="16" customHeight="1" x14ac:dyDescent="0.2"/>
    <row r="6010" customFormat="1" ht="16" customHeight="1" x14ac:dyDescent="0.2"/>
    <row r="6011" customFormat="1" ht="16" customHeight="1" x14ac:dyDescent="0.2"/>
    <row r="6012" customFormat="1" ht="16" customHeight="1" x14ac:dyDescent="0.2"/>
    <row r="6013" customFormat="1" ht="16" customHeight="1" x14ac:dyDescent="0.2"/>
    <row r="6014" customFormat="1" ht="16" customHeight="1" x14ac:dyDescent="0.2"/>
    <row r="6015" customFormat="1" ht="16" customHeight="1" x14ac:dyDescent="0.2"/>
    <row r="6016" customFormat="1" ht="16" customHeight="1" x14ac:dyDescent="0.2"/>
    <row r="6017" customFormat="1" ht="16" customHeight="1" x14ac:dyDescent="0.2"/>
    <row r="6018" customFormat="1" ht="16" customHeight="1" x14ac:dyDescent="0.2"/>
    <row r="6019" customFormat="1" ht="16" customHeight="1" x14ac:dyDescent="0.2"/>
    <row r="6020" customFormat="1" ht="16" customHeight="1" x14ac:dyDescent="0.2"/>
    <row r="6021" customFormat="1" ht="16" customHeight="1" x14ac:dyDescent="0.2"/>
    <row r="6022" customFormat="1" ht="16" customHeight="1" x14ac:dyDescent="0.2"/>
    <row r="6023" customFormat="1" ht="16" customHeight="1" x14ac:dyDescent="0.2"/>
    <row r="6024" customFormat="1" ht="16" customHeight="1" x14ac:dyDescent="0.2"/>
    <row r="6025" customFormat="1" ht="16" customHeight="1" x14ac:dyDescent="0.2"/>
    <row r="6026" customFormat="1" ht="16" customHeight="1" x14ac:dyDescent="0.2"/>
    <row r="6027" customFormat="1" ht="16" customHeight="1" x14ac:dyDescent="0.2"/>
    <row r="6028" customFormat="1" ht="16" customHeight="1" x14ac:dyDescent="0.2"/>
    <row r="6029" customFormat="1" ht="16" customHeight="1" x14ac:dyDescent="0.2"/>
    <row r="6030" customFormat="1" ht="16" customHeight="1" x14ac:dyDescent="0.2"/>
    <row r="6031" customFormat="1" ht="16" customHeight="1" x14ac:dyDescent="0.2"/>
    <row r="6032" customFormat="1" ht="16" customHeight="1" x14ac:dyDescent="0.2"/>
    <row r="6033" customFormat="1" ht="16" customHeight="1" x14ac:dyDescent="0.2"/>
    <row r="6034" customFormat="1" ht="16" customHeight="1" x14ac:dyDescent="0.2"/>
    <row r="6035" customFormat="1" ht="16" customHeight="1" x14ac:dyDescent="0.2"/>
    <row r="6036" customFormat="1" ht="16" customHeight="1" x14ac:dyDescent="0.2"/>
    <row r="6037" customFormat="1" ht="16" customHeight="1" x14ac:dyDescent="0.2"/>
    <row r="6038" customFormat="1" ht="16" customHeight="1" x14ac:dyDescent="0.2"/>
    <row r="6039" customFormat="1" ht="16" customHeight="1" x14ac:dyDescent="0.2"/>
    <row r="6040" customFormat="1" ht="16" customHeight="1" x14ac:dyDescent="0.2"/>
    <row r="6041" customFormat="1" ht="16" customHeight="1" x14ac:dyDescent="0.2"/>
    <row r="6042" customFormat="1" ht="16" customHeight="1" x14ac:dyDescent="0.2"/>
    <row r="6043" customFormat="1" ht="16" customHeight="1" x14ac:dyDescent="0.2"/>
    <row r="6044" customFormat="1" ht="16" customHeight="1" x14ac:dyDescent="0.2"/>
    <row r="6045" customFormat="1" ht="16" customHeight="1" x14ac:dyDescent="0.2"/>
    <row r="6046" customFormat="1" ht="16" customHeight="1" x14ac:dyDescent="0.2"/>
    <row r="6047" customFormat="1" ht="16" customHeight="1" x14ac:dyDescent="0.2"/>
    <row r="6048" customFormat="1" ht="16" customHeight="1" x14ac:dyDescent="0.2"/>
    <row r="6049" customFormat="1" ht="16" customHeight="1" x14ac:dyDescent="0.2"/>
    <row r="6050" customFormat="1" ht="16" customHeight="1" x14ac:dyDescent="0.2"/>
    <row r="6051" customFormat="1" ht="16" customHeight="1" x14ac:dyDescent="0.2"/>
    <row r="6052" customFormat="1" ht="16" customHeight="1" x14ac:dyDescent="0.2"/>
    <row r="6053" customFormat="1" ht="16" customHeight="1" x14ac:dyDescent="0.2"/>
    <row r="6054" customFormat="1" ht="16" customHeight="1" x14ac:dyDescent="0.2"/>
    <row r="6055" customFormat="1" ht="16" customHeight="1" x14ac:dyDescent="0.2"/>
    <row r="6056" customFormat="1" ht="16" customHeight="1" x14ac:dyDescent="0.2"/>
    <row r="6057" customFormat="1" ht="16" customHeight="1" x14ac:dyDescent="0.2"/>
    <row r="6058" customFormat="1" ht="16" customHeight="1" x14ac:dyDescent="0.2"/>
    <row r="6059" customFormat="1" ht="16" customHeight="1" x14ac:dyDescent="0.2"/>
    <row r="6060" customFormat="1" ht="16" customHeight="1" x14ac:dyDescent="0.2"/>
    <row r="6061" customFormat="1" ht="16" customHeight="1" x14ac:dyDescent="0.2"/>
    <row r="6062" customFormat="1" ht="16" customHeight="1" x14ac:dyDescent="0.2"/>
    <row r="6063" customFormat="1" ht="16" customHeight="1" x14ac:dyDescent="0.2"/>
    <row r="6064" customFormat="1" ht="16" customHeight="1" x14ac:dyDescent="0.2"/>
    <row r="6065" customFormat="1" ht="16" customHeight="1" x14ac:dyDescent="0.2"/>
    <row r="6066" customFormat="1" ht="16" customHeight="1" x14ac:dyDescent="0.2"/>
    <row r="6067" customFormat="1" ht="16" customHeight="1" x14ac:dyDescent="0.2"/>
    <row r="6068" customFormat="1" ht="16" customHeight="1" x14ac:dyDescent="0.2"/>
    <row r="6069" customFormat="1" ht="16" customHeight="1" x14ac:dyDescent="0.2"/>
    <row r="6070" customFormat="1" ht="16" customHeight="1" x14ac:dyDescent="0.2"/>
    <row r="6071" customFormat="1" ht="16" customHeight="1" x14ac:dyDescent="0.2"/>
    <row r="6072" customFormat="1" ht="16" customHeight="1" x14ac:dyDescent="0.2"/>
    <row r="6073" customFormat="1" ht="16" customHeight="1" x14ac:dyDescent="0.2"/>
    <row r="6074" customFormat="1" ht="16" customHeight="1" x14ac:dyDescent="0.2"/>
    <row r="6075" customFormat="1" ht="16" customHeight="1" x14ac:dyDescent="0.2"/>
    <row r="6076" customFormat="1" ht="16" customHeight="1" x14ac:dyDescent="0.2"/>
    <row r="6077" customFormat="1" ht="16" customHeight="1" x14ac:dyDescent="0.2"/>
    <row r="6078" customFormat="1" ht="16" customHeight="1" x14ac:dyDescent="0.2"/>
    <row r="6079" customFormat="1" ht="16" customHeight="1" x14ac:dyDescent="0.2"/>
    <row r="6080" customFormat="1" ht="16" customHeight="1" x14ac:dyDescent="0.2"/>
    <row r="6081" customFormat="1" ht="16" customHeight="1" x14ac:dyDescent="0.2"/>
    <row r="6082" customFormat="1" ht="16" customHeight="1" x14ac:dyDescent="0.2"/>
    <row r="6083" customFormat="1" ht="16" customHeight="1" x14ac:dyDescent="0.2"/>
    <row r="6084" customFormat="1" ht="16" customHeight="1" x14ac:dyDescent="0.2"/>
    <row r="6085" customFormat="1" ht="16" customHeight="1" x14ac:dyDescent="0.2"/>
    <row r="6086" customFormat="1" ht="16" customHeight="1" x14ac:dyDescent="0.2"/>
    <row r="6087" customFormat="1" ht="16" customHeight="1" x14ac:dyDescent="0.2"/>
    <row r="6088" customFormat="1" ht="16" customHeight="1" x14ac:dyDescent="0.2"/>
    <row r="6089" customFormat="1" ht="16" customHeight="1" x14ac:dyDescent="0.2"/>
    <row r="6090" customFormat="1" ht="16" customHeight="1" x14ac:dyDescent="0.2"/>
    <row r="6091" customFormat="1" ht="16" customHeight="1" x14ac:dyDescent="0.2"/>
    <row r="6092" customFormat="1" ht="16" customHeight="1" x14ac:dyDescent="0.2"/>
    <row r="6093" customFormat="1" ht="16" customHeight="1" x14ac:dyDescent="0.2"/>
    <row r="6094" customFormat="1" ht="16" customHeight="1" x14ac:dyDescent="0.2"/>
    <row r="6095" customFormat="1" ht="16" customHeight="1" x14ac:dyDescent="0.2"/>
    <row r="6096" customFormat="1" ht="16" customHeight="1" x14ac:dyDescent="0.2"/>
    <row r="6097" customFormat="1" ht="16" customHeight="1" x14ac:dyDescent="0.2"/>
    <row r="6098" customFormat="1" ht="16" customHeight="1" x14ac:dyDescent="0.2"/>
    <row r="6099" customFormat="1" ht="16" customHeight="1" x14ac:dyDescent="0.2"/>
    <row r="6100" customFormat="1" ht="16" customHeight="1" x14ac:dyDescent="0.2"/>
    <row r="6101" customFormat="1" ht="16" customHeight="1" x14ac:dyDescent="0.2"/>
    <row r="6102" customFormat="1" ht="16" customHeight="1" x14ac:dyDescent="0.2"/>
    <row r="6103" customFormat="1" ht="16" customHeight="1" x14ac:dyDescent="0.2"/>
    <row r="6104" customFormat="1" ht="16" customHeight="1" x14ac:dyDescent="0.2"/>
    <row r="6105" customFormat="1" ht="16" customHeight="1" x14ac:dyDescent="0.2"/>
    <row r="6106" customFormat="1" ht="16" customHeight="1" x14ac:dyDescent="0.2"/>
    <row r="6107" customFormat="1" ht="16" customHeight="1" x14ac:dyDescent="0.2"/>
    <row r="6108" customFormat="1" ht="16" customHeight="1" x14ac:dyDescent="0.2"/>
    <row r="6109" customFormat="1" ht="16" customHeight="1" x14ac:dyDescent="0.2"/>
    <row r="6110" customFormat="1" ht="16" customHeight="1" x14ac:dyDescent="0.2"/>
    <row r="6111" customFormat="1" ht="16" customHeight="1" x14ac:dyDescent="0.2"/>
    <row r="6112" customFormat="1" ht="16" customHeight="1" x14ac:dyDescent="0.2"/>
    <row r="6113" customFormat="1" ht="16" customHeight="1" x14ac:dyDescent="0.2"/>
    <row r="6114" customFormat="1" ht="16" customHeight="1" x14ac:dyDescent="0.2"/>
    <row r="6115" customFormat="1" ht="16" customHeight="1" x14ac:dyDescent="0.2"/>
    <row r="6116" customFormat="1" ht="16" customHeight="1" x14ac:dyDescent="0.2"/>
    <row r="6117" customFormat="1" ht="16" customHeight="1" x14ac:dyDescent="0.2"/>
    <row r="6118" customFormat="1" ht="16" customHeight="1" x14ac:dyDescent="0.2"/>
    <row r="6119" customFormat="1" ht="16" customHeight="1" x14ac:dyDescent="0.2"/>
    <row r="6120" customFormat="1" ht="16" customHeight="1" x14ac:dyDescent="0.2"/>
    <row r="6121" customFormat="1" ht="16" customHeight="1" x14ac:dyDescent="0.2"/>
    <row r="6122" customFormat="1" ht="16" customHeight="1" x14ac:dyDescent="0.2"/>
    <row r="6123" customFormat="1" ht="16" customHeight="1" x14ac:dyDescent="0.2"/>
    <row r="6124" customFormat="1" ht="16" customHeight="1" x14ac:dyDescent="0.2"/>
    <row r="6125" customFormat="1" ht="16" customHeight="1" x14ac:dyDescent="0.2"/>
    <row r="6126" customFormat="1" ht="16" customHeight="1" x14ac:dyDescent="0.2"/>
    <row r="6127" customFormat="1" ht="16" customHeight="1" x14ac:dyDescent="0.2"/>
    <row r="6128" customFormat="1" ht="16" customHeight="1" x14ac:dyDescent="0.2"/>
    <row r="6129" customFormat="1" ht="16" customHeight="1" x14ac:dyDescent="0.2"/>
    <row r="6130" customFormat="1" ht="16" customHeight="1" x14ac:dyDescent="0.2"/>
    <row r="6131" customFormat="1" ht="16" customHeight="1" x14ac:dyDescent="0.2"/>
    <row r="6132" customFormat="1" ht="16" customHeight="1" x14ac:dyDescent="0.2"/>
    <row r="6133" customFormat="1" ht="16" customHeight="1" x14ac:dyDescent="0.2"/>
    <row r="6134" customFormat="1" ht="16" customHeight="1" x14ac:dyDescent="0.2"/>
    <row r="6135" customFormat="1" ht="16" customHeight="1" x14ac:dyDescent="0.2"/>
    <row r="6136" customFormat="1" ht="16" customHeight="1" x14ac:dyDescent="0.2"/>
    <row r="6137" customFormat="1" ht="16" customHeight="1" x14ac:dyDescent="0.2"/>
    <row r="6138" customFormat="1" ht="16" customHeight="1" x14ac:dyDescent="0.2"/>
    <row r="6139" customFormat="1" ht="16" customHeight="1" x14ac:dyDescent="0.2"/>
    <row r="6140" customFormat="1" ht="16" customHeight="1" x14ac:dyDescent="0.2"/>
    <row r="6141" customFormat="1" ht="16" customHeight="1" x14ac:dyDescent="0.2"/>
    <row r="6142" customFormat="1" ht="16" customHeight="1" x14ac:dyDescent="0.2"/>
    <row r="6143" customFormat="1" ht="16" customHeight="1" x14ac:dyDescent="0.2"/>
    <row r="6144" customFormat="1" ht="16" customHeight="1" x14ac:dyDescent="0.2"/>
    <row r="6145" customFormat="1" ht="16" customHeight="1" x14ac:dyDescent="0.2"/>
    <row r="6146" customFormat="1" ht="16" customHeight="1" x14ac:dyDescent="0.2"/>
    <row r="6147" customFormat="1" ht="16" customHeight="1" x14ac:dyDescent="0.2"/>
    <row r="6148" customFormat="1" ht="16" customHeight="1" x14ac:dyDescent="0.2"/>
    <row r="6149" customFormat="1" ht="16" customHeight="1" x14ac:dyDescent="0.2"/>
    <row r="6150" customFormat="1" ht="16" customHeight="1" x14ac:dyDescent="0.2"/>
    <row r="6151" customFormat="1" ht="16" customHeight="1" x14ac:dyDescent="0.2"/>
    <row r="6152" customFormat="1" ht="16" customHeight="1" x14ac:dyDescent="0.2"/>
    <row r="6153" customFormat="1" ht="16" customHeight="1" x14ac:dyDescent="0.2"/>
    <row r="6154" customFormat="1" ht="16" customHeight="1" x14ac:dyDescent="0.2"/>
    <row r="6155" customFormat="1" ht="16" customHeight="1" x14ac:dyDescent="0.2"/>
    <row r="6156" customFormat="1" ht="16" customHeight="1" x14ac:dyDescent="0.2"/>
    <row r="6157" customFormat="1" ht="16" customHeight="1" x14ac:dyDescent="0.2"/>
    <row r="6158" customFormat="1" ht="16" customHeight="1" x14ac:dyDescent="0.2"/>
    <row r="6159" customFormat="1" ht="16" customHeight="1" x14ac:dyDescent="0.2"/>
    <row r="6160" customFormat="1" ht="16" customHeight="1" x14ac:dyDescent="0.2"/>
    <row r="6161" customFormat="1" ht="16" customHeight="1" x14ac:dyDescent="0.2"/>
    <row r="6162" customFormat="1" ht="16" customHeight="1" x14ac:dyDescent="0.2"/>
    <row r="6163" customFormat="1" ht="16" customHeight="1" x14ac:dyDescent="0.2"/>
    <row r="6164" customFormat="1" ht="16" customHeight="1" x14ac:dyDescent="0.2"/>
    <row r="6165" customFormat="1" ht="16" customHeight="1" x14ac:dyDescent="0.2"/>
    <row r="6166" customFormat="1" ht="16" customHeight="1" x14ac:dyDescent="0.2"/>
    <row r="6167" customFormat="1" ht="16" customHeight="1" x14ac:dyDescent="0.2"/>
    <row r="6168" customFormat="1" ht="16" customHeight="1" x14ac:dyDescent="0.2"/>
    <row r="6169" customFormat="1" ht="16" customHeight="1" x14ac:dyDescent="0.2"/>
    <row r="6170" customFormat="1" ht="16" customHeight="1" x14ac:dyDescent="0.2"/>
    <row r="6171" customFormat="1" ht="16" customHeight="1" x14ac:dyDescent="0.2"/>
    <row r="6172" customFormat="1" ht="16" customHeight="1" x14ac:dyDescent="0.2"/>
    <row r="6173" customFormat="1" ht="16" customHeight="1" x14ac:dyDescent="0.2"/>
    <row r="6174" customFormat="1" ht="16" customHeight="1" x14ac:dyDescent="0.2"/>
    <row r="6175" customFormat="1" ht="16" customHeight="1" x14ac:dyDescent="0.2"/>
    <row r="6176" customFormat="1" ht="16" customHeight="1" x14ac:dyDescent="0.2"/>
    <row r="6177" customFormat="1" ht="16" customHeight="1" x14ac:dyDescent="0.2"/>
    <row r="6178" customFormat="1" ht="16" customHeight="1" x14ac:dyDescent="0.2"/>
    <row r="6179" customFormat="1" ht="16" customHeight="1" x14ac:dyDescent="0.2"/>
    <row r="6180" customFormat="1" ht="16" customHeight="1" x14ac:dyDescent="0.2"/>
    <row r="6181" customFormat="1" ht="16" customHeight="1" x14ac:dyDescent="0.2"/>
    <row r="6182" customFormat="1" ht="16" customHeight="1" x14ac:dyDescent="0.2"/>
    <row r="6183" customFormat="1" ht="16" customHeight="1" x14ac:dyDescent="0.2"/>
    <row r="6184" customFormat="1" ht="16" customHeight="1" x14ac:dyDescent="0.2"/>
    <row r="6185" customFormat="1" ht="16" customHeight="1" x14ac:dyDescent="0.2"/>
    <row r="6186" customFormat="1" ht="16" customHeight="1" x14ac:dyDescent="0.2"/>
    <row r="6187" customFormat="1" ht="16" customHeight="1" x14ac:dyDescent="0.2"/>
    <row r="6188" customFormat="1" ht="16" customHeight="1" x14ac:dyDescent="0.2"/>
    <row r="6189" customFormat="1" ht="16" customHeight="1" x14ac:dyDescent="0.2"/>
    <row r="6190" customFormat="1" ht="16" customHeight="1" x14ac:dyDescent="0.2"/>
    <row r="6191" customFormat="1" ht="16" customHeight="1" x14ac:dyDescent="0.2"/>
    <row r="6192" customFormat="1" ht="16" customHeight="1" x14ac:dyDescent="0.2"/>
    <row r="6193" customFormat="1" ht="16" customHeight="1" x14ac:dyDescent="0.2"/>
    <row r="6194" customFormat="1" ht="16" customHeight="1" x14ac:dyDescent="0.2"/>
    <row r="6195" customFormat="1" ht="16" customHeight="1" x14ac:dyDescent="0.2"/>
    <row r="6196" customFormat="1" ht="16" customHeight="1" x14ac:dyDescent="0.2"/>
    <row r="6197" customFormat="1" ht="16" customHeight="1" x14ac:dyDescent="0.2"/>
    <row r="6198" customFormat="1" ht="16" customHeight="1" x14ac:dyDescent="0.2"/>
    <row r="6199" customFormat="1" ht="16" customHeight="1" x14ac:dyDescent="0.2"/>
    <row r="6200" customFormat="1" ht="16" customHeight="1" x14ac:dyDescent="0.2"/>
    <row r="6201" customFormat="1" ht="16" customHeight="1" x14ac:dyDescent="0.2"/>
    <row r="6202" customFormat="1" ht="16" customHeight="1" x14ac:dyDescent="0.2"/>
    <row r="6203" customFormat="1" ht="16" customHeight="1" x14ac:dyDescent="0.2"/>
    <row r="6204" customFormat="1" ht="16" customHeight="1" x14ac:dyDescent="0.2"/>
    <row r="6205" customFormat="1" ht="16" customHeight="1" x14ac:dyDescent="0.2"/>
    <row r="6206" customFormat="1" ht="16" customHeight="1" x14ac:dyDescent="0.2"/>
    <row r="6207" customFormat="1" ht="16" customHeight="1" x14ac:dyDescent="0.2"/>
    <row r="6208" customFormat="1" ht="16" customHeight="1" x14ac:dyDescent="0.2"/>
    <row r="6209" customFormat="1" ht="16" customHeight="1" x14ac:dyDescent="0.2"/>
    <row r="6210" customFormat="1" ht="16" customHeight="1" x14ac:dyDescent="0.2"/>
    <row r="6211" customFormat="1" ht="16" customHeight="1" x14ac:dyDescent="0.2"/>
    <row r="6212" customFormat="1" ht="16" customHeight="1" x14ac:dyDescent="0.2"/>
    <row r="6213" customFormat="1" ht="16" customHeight="1" x14ac:dyDescent="0.2"/>
    <row r="6214" customFormat="1" ht="16" customHeight="1" x14ac:dyDescent="0.2"/>
    <row r="6215" customFormat="1" ht="16" customHeight="1" x14ac:dyDescent="0.2"/>
    <row r="6216" customFormat="1" ht="16" customHeight="1" x14ac:dyDescent="0.2"/>
    <row r="6217" customFormat="1" ht="16" customHeight="1" x14ac:dyDescent="0.2"/>
    <row r="6218" customFormat="1" ht="16" customHeight="1" x14ac:dyDescent="0.2"/>
    <row r="6219" customFormat="1" ht="16" customHeight="1" x14ac:dyDescent="0.2"/>
    <row r="6220" customFormat="1" ht="16" customHeight="1" x14ac:dyDescent="0.2"/>
    <row r="6221" customFormat="1" ht="16" customHeight="1" x14ac:dyDescent="0.2"/>
    <row r="6222" customFormat="1" ht="16" customHeight="1" x14ac:dyDescent="0.2"/>
    <row r="6223" customFormat="1" ht="16" customHeight="1" x14ac:dyDescent="0.2"/>
    <row r="6224" customFormat="1" ht="16" customHeight="1" x14ac:dyDescent="0.2"/>
    <row r="6225" customFormat="1" ht="16" customHeight="1" x14ac:dyDescent="0.2"/>
    <row r="6226" customFormat="1" ht="16" customHeight="1" x14ac:dyDescent="0.2"/>
    <row r="6227" customFormat="1" ht="16" customHeight="1" x14ac:dyDescent="0.2"/>
    <row r="6228" customFormat="1" ht="16" customHeight="1" x14ac:dyDescent="0.2"/>
    <row r="6229" customFormat="1" ht="16" customHeight="1" x14ac:dyDescent="0.2"/>
    <row r="6230" customFormat="1" ht="16" customHeight="1" x14ac:dyDescent="0.2"/>
    <row r="6231" customFormat="1" ht="16" customHeight="1" x14ac:dyDescent="0.2"/>
    <row r="6232" customFormat="1" ht="16" customHeight="1" x14ac:dyDescent="0.2"/>
    <row r="6233" customFormat="1" ht="16" customHeight="1" x14ac:dyDescent="0.2"/>
    <row r="6234" customFormat="1" ht="16" customHeight="1" x14ac:dyDescent="0.2"/>
    <row r="6235" customFormat="1" ht="16" customHeight="1" x14ac:dyDescent="0.2"/>
    <row r="6236" customFormat="1" ht="16" customHeight="1" x14ac:dyDescent="0.2"/>
    <row r="6237" customFormat="1" ht="16" customHeight="1" x14ac:dyDescent="0.2"/>
    <row r="6238" customFormat="1" ht="16" customHeight="1" x14ac:dyDescent="0.2"/>
    <row r="6239" customFormat="1" ht="16" customHeight="1" x14ac:dyDescent="0.2"/>
    <row r="6240" customFormat="1" ht="16" customHeight="1" x14ac:dyDescent="0.2"/>
    <row r="6241" customFormat="1" ht="16" customHeight="1" x14ac:dyDescent="0.2"/>
    <row r="6242" customFormat="1" ht="16" customHeight="1" x14ac:dyDescent="0.2"/>
    <row r="6243" customFormat="1" ht="16" customHeight="1" x14ac:dyDescent="0.2"/>
    <row r="6244" customFormat="1" ht="16" customHeight="1" x14ac:dyDescent="0.2"/>
    <row r="6245" customFormat="1" ht="16" customHeight="1" x14ac:dyDescent="0.2"/>
    <row r="6246" customFormat="1" ht="16" customHeight="1" x14ac:dyDescent="0.2"/>
    <row r="6247" customFormat="1" ht="16" customHeight="1" x14ac:dyDescent="0.2"/>
    <row r="6248" customFormat="1" ht="16" customHeight="1" x14ac:dyDescent="0.2"/>
    <row r="6249" customFormat="1" ht="16" customHeight="1" x14ac:dyDescent="0.2"/>
    <row r="6250" customFormat="1" ht="16" customHeight="1" x14ac:dyDescent="0.2"/>
    <row r="6251" customFormat="1" ht="16" customHeight="1" x14ac:dyDescent="0.2"/>
    <row r="6252" customFormat="1" ht="16" customHeight="1" x14ac:dyDescent="0.2"/>
    <row r="6253" customFormat="1" ht="16" customHeight="1" x14ac:dyDescent="0.2"/>
    <row r="6254" customFormat="1" ht="16" customHeight="1" x14ac:dyDescent="0.2"/>
    <row r="6255" customFormat="1" ht="16" customHeight="1" x14ac:dyDescent="0.2"/>
    <row r="6256" customFormat="1" ht="16" customHeight="1" x14ac:dyDescent="0.2"/>
    <row r="6257" customFormat="1" ht="16" customHeight="1" x14ac:dyDescent="0.2"/>
    <row r="6258" customFormat="1" ht="16" customHeight="1" x14ac:dyDescent="0.2"/>
    <row r="6259" customFormat="1" ht="16" customHeight="1" x14ac:dyDescent="0.2"/>
    <row r="6260" customFormat="1" ht="16" customHeight="1" x14ac:dyDescent="0.2"/>
    <row r="6261" customFormat="1" ht="16" customHeight="1" x14ac:dyDescent="0.2"/>
    <row r="6262" customFormat="1" ht="16" customHeight="1" x14ac:dyDescent="0.2"/>
    <row r="6263" customFormat="1" ht="16" customHeight="1" x14ac:dyDescent="0.2"/>
    <row r="6264" customFormat="1" ht="16" customHeight="1" x14ac:dyDescent="0.2"/>
    <row r="6265" customFormat="1" ht="16" customHeight="1" x14ac:dyDescent="0.2"/>
    <row r="6266" customFormat="1" ht="16" customHeight="1" x14ac:dyDescent="0.2"/>
    <row r="6267" customFormat="1" ht="16" customHeight="1" x14ac:dyDescent="0.2"/>
    <row r="6268" customFormat="1" ht="16" customHeight="1" x14ac:dyDescent="0.2"/>
    <row r="6269" customFormat="1" ht="16" customHeight="1" x14ac:dyDescent="0.2"/>
    <row r="6270" customFormat="1" ht="16" customHeight="1" x14ac:dyDescent="0.2"/>
    <row r="6271" customFormat="1" ht="16" customHeight="1" x14ac:dyDescent="0.2"/>
    <row r="6272" customFormat="1" ht="16" customHeight="1" x14ac:dyDescent="0.2"/>
    <row r="6273" customFormat="1" ht="16" customHeight="1" x14ac:dyDescent="0.2"/>
    <row r="6274" customFormat="1" ht="16" customHeight="1" x14ac:dyDescent="0.2"/>
    <row r="6275" customFormat="1" ht="16" customHeight="1" x14ac:dyDescent="0.2"/>
    <row r="6276" customFormat="1" ht="16" customHeight="1" x14ac:dyDescent="0.2"/>
    <row r="6277" customFormat="1" ht="16" customHeight="1" x14ac:dyDescent="0.2"/>
    <row r="6278" customFormat="1" ht="16" customHeight="1" x14ac:dyDescent="0.2"/>
    <row r="6279" customFormat="1" ht="16" customHeight="1" x14ac:dyDescent="0.2"/>
    <row r="6280" customFormat="1" ht="16" customHeight="1" x14ac:dyDescent="0.2"/>
    <row r="6281" customFormat="1" ht="16" customHeight="1" x14ac:dyDescent="0.2"/>
    <row r="6282" customFormat="1" ht="16" customHeight="1" x14ac:dyDescent="0.2"/>
    <row r="6283" customFormat="1" ht="16" customHeight="1" x14ac:dyDescent="0.2"/>
    <row r="6284" customFormat="1" ht="16" customHeight="1" x14ac:dyDescent="0.2"/>
    <row r="6285" customFormat="1" ht="16" customHeight="1" x14ac:dyDescent="0.2"/>
    <row r="6286" customFormat="1" ht="16" customHeight="1" x14ac:dyDescent="0.2"/>
    <row r="6287" customFormat="1" ht="16" customHeight="1" x14ac:dyDescent="0.2"/>
    <row r="6288" customFormat="1" ht="16" customHeight="1" x14ac:dyDescent="0.2"/>
    <row r="6289" customFormat="1" ht="16" customHeight="1" x14ac:dyDescent="0.2"/>
    <row r="6290" customFormat="1" ht="16" customHeight="1" x14ac:dyDescent="0.2"/>
    <row r="6291" customFormat="1" ht="16" customHeight="1" x14ac:dyDescent="0.2"/>
    <row r="6292" customFormat="1" ht="16" customHeight="1" x14ac:dyDescent="0.2"/>
    <row r="6293" customFormat="1" ht="16" customHeight="1" x14ac:dyDescent="0.2"/>
    <row r="6294" customFormat="1" ht="16" customHeight="1" x14ac:dyDescent="0.2"/>
    <row r="6295" customFormat="1" ht="16" customHeight="1" x14ac:dyDescent="0.2"/>
    <row r="6296" customFormat="1" ht="16" customHeight="1" x14ac:dyDescent="0.2"/>
    <row r="6297" customFormat="1" ht="16" customHeight="1" x14ac:dyDescent="0.2"/>
    <row r="6298" customFormat="1" ht="16" customHeight="1" x14ac:dyDescent="0.2"/>
    <row r="6299" customFormat="1" ht="16" customHeight="1" x14ac:dyDescent="0.2"/>
    <row r="6300" customFormat="1" ht="16" customHeight="1" x14ac:dyDescent="0.2"/>
    <row r="6301" customFormat="1" ht="16" customHeight="1" x14ac:dyDescent="0.2"/>
    <row r="6302" customFormat="1" ht="16" customHeight="1" x14ac:dyDescent="0.2"/>
    <row r="6303" customFormat="1" ht="16" customHeight="1" x14ac:dyDescent="0.2"/>
    <row r="6304" customFormat="1" ht="16" customHeight="1" x14ac:dyDescent="0.2"/>
    <row r="6305" customFormat="1" ht="16" customHeight="1" x14ac:dyDescent="0.2"/>
    <row r="6306" customFormat="1" ht="16" customHeight="1" x14ac:dyDescent="0.2"/>
    <row r="6307" customFormat="1" ht="16" customHeight="1" x14ac:dyDescent="0.2"/>
    <row r="6308" customFormat="1" ht="16" customHeight="1" x14ac:dyDescent="0.2"/>
    <row r="6309" customFormat="1" ht="16" customHeight="1" x14ac:dyDescent="0.2"/>
    <row r="6310" customFormat="1" ht="16" customHeight="1" x14ac:dyDescent="0.2"/>
    <row r="6311" customFormat="1" ht="16" customHeight="1" x14ac:dyDescent="0.2"/>
    <row r="6312" customFormat="1" ht="16" customHeight="1" x14ac:dyDescent="0.2"/>
    <row r="6313" customFormat="1" ht="16" customHeight="1" x14ac:dyDescent="0.2"/>
    <row r="6314" customFormat="1" ht="16" customHeight="1" x14ac:dyDescent="0.2"/>
    <row r="6315" customFormat="1" ht="16" customHeight="1" x14ac:dyDescent="0.2"/>
    <row r="6316" customFormat="1" ht="16" customHeight="1" x14ac:dyDescent="0.2"/>
    <row r="6317" customFormat="1" ht="16" customHeight="1" x14ac:dyDescent="0.2"/>
    <row r="6318" customFormat="1" ht="16" customHeight="1" x14ac:dyDescent="0.2"/>
    <row r="6319" customFormat="1" ht="16" customHeight="1" x14ac:dyDescent="0.2"/>
    <row r="6320" customFormat="1" ht="16" customHeight="1" x14ac:dyDescent="0.2"/>
    <row r="6321" customFormat="1" ht="16" customHeight="1" x14ac:dyDescent="0.2"/>
    <row r="6322" customFormat="1" ht="16" customHeight="1" x14ac:dyDescent="0.2"/>
    <row r="6323" customFormat="1" ht="16" customHeight="1" x14ac:dyDescent="0.2"/>
    <row r="6324" customFormat="1" ht="16" customHeight="1" x14ac:dyDescent="0.2"/>
    <row r="6325" customFormat="1" ht="16" customHeight="1" x14ac:dyDescent="0.2"/>
    <row r="6326" customFormat="1" ht="16" customHeight="1" x14ac:dyDescent="0.2"/>
    <row r="6327" customFormat="1" ht="16" customHeight="1" x14ac:dyDescent="0.2"/>
    <row r="6328" customFormat="1" ht="16" customHeight="1" x14ac:dyDescent="0.2"/>
    <row r="6329" customFormat="1" ht="16" customHeight="1" x14ac:dyDescent="0.2"/>
    <row r="6330" customFormat="1" ht="16" customHeight="1" x14ac:dyDescent="0.2"/>
    <row r="6331" customFormat="1" ht="16" customHeight="1" x14ac:dyDescent="0.2"/>
    <row r="6332" customFormat="1" ht="16" customHeight="1" x14ac:dyDescent="0.2"/>
    <row r="6333" customFormat="1" ht="16" customHeight="1" x14ac:dyDescent="0.2"/>
    <row r="6334" customFormat="1" ht="16" customHeight="1" x14ac:dyDescent="0.2"/>
    <row r="6335" customFormat="1" ht="16" customHeight="1" x14ac:dyDescent="0.2"/>
    <row r="6336" customFormat="1" ht="16" customHeight="1" x14ac:dyDescent="0.2"/>
    <row r="6337" customFormat="1" ht="16" customHeight="1" x14ac:dyDescent="0.2"/>
    <row r="6338" customFormat="1" ht="16" customHeight="1" x14ac:dyDescent="0.2"/>
    <row r="6339" customFormat="1" ht="16" customHeight="1" x14ac:dyDescent="0.2"/>
    <row r="6340" customFormat="1" ht="16" customHeight="1" x14ac:dyDescent="0.2"/>
    <row r="6341" customFormat="1" ht="16" customHeight="1" x14ac:dyDescent="0.2"/>
    <row r="6342" customFormat="1" ht="16" customHeight="1" x14ac:dyDescent="0.2"/>
    <row r="6343" customFormat="1" ht="16" customHeight="1" x14ac:dyDescent="0.2"/>
    <row r="6344" customFormat="1" ht="16" customHeight="1" x14ac:dyDescent="0.2"/>
    <row r="6345" customFormat="1" ht="16" customHeight="1" x14ac:dyDescent="0.2"/>
    <row r="6346" customFormat="1" ht="16" customHeight="1" x14ac:dyDescent="0.2"/>
    <row r="6347" customFormat="1" ht="16" customHeight="1" x14ac:dyDescent="0.2"/>
    <row r="6348" customFormat="1" ht="16" customHeight="1" x14ac:dyDescent="0.2"/>
    <row r="6349" customFormat="1" ht="16" customHeight="1" x14ac:dyDescent="0.2"/>
    <row r="6350" customFormat="1" ht="16" customHeight="1" x14ac:dyDescent="0.2"/>
    <row r="6351" customFormat="1" ht="16" customHeight="1" x14ac:dyDescent="0.2"/>
    <row r="6352" customFormat="1" ht="16" customHeight="1" x14ac:dyDescent="0.2"/>
    <row r="6353" customFormat="1" ht="16" customHeight="1" x14ac:dyDescent="0.2"/>
    <row r="6354" customFormat="1" ht="16" customHeight="1" x14ac:dyDescent="0.2"/>
    <row r="6355" customFormat="1" ht="16" customHeight="1" x14ac:dyDescent="0.2"/>
    <row r="6356" customFormat="1" ht="16" customHeight="1" x14ac:dyDescent="0.2"/>
    <row r="6357" customFormat="1" ht="16" customHeight="1" x14ac:dyDescent="0.2"/>
    <row r="6358" customFormat="1" ht="16" customHeight="1" x14ac:dyDescent="0.2"/>
    <row r="6359" customFormat="1" ht="16" customHeight="1" x14ac:dyDescent="0.2"/>
    <row r="6360" customFormat="1" ht="16" customHeight="1" x14ac:dyDescent="0.2"/>
    <row r="6361" customFormat="1" ht="16" customHeight="1" x14ac:dyDescent="0.2"/>
    <row r="6362" customFormat="1" ht="16" customHeight="1" x14ac:dyDescent="0.2"/>
    <row r="6363" customFormat="1" ht="16" customHeight="1" x14ac:dyDescent="0.2"/>
    <row r="6364" customFormat="1" ht="16" customHeight="1" x14ac:dyDescent="0.2"/>
    <row r="6365" customFormat="1" ht="16" customHeight="1" x14ac:dyDescent="0.2"/>
    <row r="6366" customFormat="1" ht="16" customHeight="1" x14ac:dyDescent="0.2"/>
    <row r="6367" customFormat="1" ht="16" customHeight="1" x14ac:dyDescent="0.2"/>
    <row r="6368" customFormat="1" ht="16" customHeight="1" x14ac:dyDescent="0.2"/>
    <row r="6369" customFormat="1" ht="16" customHeight="1" x14ac:dyDescent="0.2"/>
    <row r="6370" customFormat="1" ht="16" customHeight="1" x14ac:dyDescent="0.2"/>
    <row r="6371" customFormat="1" ht="16" customHeight="1" x14ac:dyDescent="0.2"/>
    <row r="6372" customFormat="1" ht="16" customHeight="1" x14ac:dyDescent="0.2"/>
    <row r="6373" customFormat="1" ht="16" customHeight="1" x14ac:dyDescent="0.2"/>
    <row r="6374" customFormat="1" ht="16" customHeight="1" x14ac:dyDescent="0.2"/>
    <row r="6375" customFormat="1" ht="16" customHeight="1" x14ac:dyDescent="0.2"/>
    <row r="6376" customFormat="1" ht="16" customHeight="1" x14ac:dyDescent="0.2"/>
    <row r="6377" customFormat="1" ht="16" customHeight="1" x14ac:dyDescent="0.2"/>
    <row r="6378" customFormat="1" ht="16" customHeight="1" x14ac:dyDescent="0.2"/>
    <row r="6379" customFormat="1" ht="16" customHeight="1" x14ac:dyDescent="0.2"/>
    <row r="6380" customFormat="1" ht="16" customHeight="1" x14ac:dyDescent="0.2"/>
    <row r="6381" customFormat="1" ht="16" customHeight="1" x14ac:dyDescent="0.2"/>
    <row r="6382" customFormat="1" ht="16" customHeight="1" x14ac:dyDescent="0.2"/>
    <row r="6383" customFormat="1" ht="16" customHeight="1" x14ac:dyDescent="0.2"/>
    <row r="6384" customFormat="1" ht="16" customHeight="1" x14ac:dyDescent="0.2"/>
    <row r="6385" customFormat="1" ht="16" customHeight="1" x14ac:dyDescent="0.2"/>
    <row r="6386" customFormat="1" ht="16" customHeight="1" x14ac:dyDescent="0.2"/>
    <row r="6387" customFormat="1" ht="16" customHeight="1" x14ac:dyDescent="0.2"/>
    <row r="6388" customFormat="1" ht="16" customHeight="1" x14ac:dyDescent="0.2"/>
    <row r="6389" customFormat="1" ht="16" customHeight="1" x14ac:dyDescent="0.2"/>
    <row r="6390" customFormat="1" ht="16" customHeight="1" x14ac:dyDescent="0.2"/>
    <row r="6391" customFormat="1" ht="16" customHeight="1" x14ac:dyDescent="0.2"/>
    <row r="6392" customFormat="1" ht="16" customHeight="1" x14ac:dyDescent="0.2"/>
    <row r="6393" customFormat="1" ht="16" customHeight="1" x14ac:dyDescent="0.2"/>
    <row r="6394" customFormat="1" ht="16" customHeight="1" x14ac:dyDescent="0.2"/>
    <row r="6395" customFormat="1" ht="16" customHeight="1" x14ac:dyDescent="0.2"/>
    <row r="6396" customFormat="1" ht="16" customHeight="1" x14ac:dyDescent="0.2"/>
    <row r="6397" customFormat="1" ht="16" customHeight="1" x14ac:dyDescent="0.2"/>
    <row r="6398" customFormat="1" ht="16" customHeight="1" x14ac:dyDescent="0.2"/>
    <row r="6399" customFormat="1" ht="16" customHeight="1" x14ac:dyDescent="0.2"/>
    <row r="6400" customFormat="1" ht="16" customHeight="1" x14ac:dyDescent="0.2"/>
    <row r="6401" customFormat="1" ht="16" customHeight="1" x14ac:dyDescent="0.2"/>
    <row r="6402" customFormat="1" ht="16" customHeight="1" x14ac:dyDescent="0.2"/>
    <row r="6403" customFormat="1" ht="16" customHeight="1" x14ac:dyDescent="0.2"/>
    <row r="6404" customFormat="1" ht="16" customHeight="1" x14ac:dyDescent="0.2"/>
    <row r="6405" customFormat="1" ht="16" customHeight="1" x14ac:dyDescent="0.2"/>
    <row r="6406" customFormat="1" ht="16" customHeight="1" x14ac:dyDescent="0.2"/>
    <row r="6407" customFormat="1" ht="16" customHeight="1" x14ac:dyDescent="0.2"/>
    <row r="6408" customFormat="1" ht="16" customHeight="1" x14ac:dyDescent="0.2"/>
    <row r="6409" customFormat="1" ht="16" customHeight="1" x14ac:dyDescent="0.2"/>
    <row r="6410" customFormat="1" ht="16" customHeight="1" x14ac:dyDescent="0.2"/>
    <row r="6411" customFormat="1" ht="16" customHeight="1" x14ac:dyDescent="0.2"/>
    <row r="6412" customFormat="1" ht="16" customHeight="1" x14ac:dyDescent="0.2"/>
    <row r="6413" customFormat="1" ht="16" customHeight="1" x14ac:dyDescent="0.2"/>
    <row r="6414" customFormat="1" ht="16" customHeight="1" x14ac:dyDescent="0.2"/>
    <row r="6415" customFormat="1" ht="16" customHeight="1" x14ac:dyDescent="0.2"/>
    <row r="6416" customFormat="1" ht="16" customHeight="1" x14ac:dyDescent="0.2"/>
    <row r="6417" customFormat="1" ht="16" customHeight="1" x14ac:dyDescent="0.2"/>
    <row r="6418" customFormat="1" ht="16" customHeight="1" x14ac:dyDescent="0.2"/>
    <row r="6419" customFormat="1" ht="16" customHeight="1" x14ac:dyDescent="0.2"/>
    <row r="6420" customFormat="1" ht="16" customHeight="1" x14ac:dyDescent="0.2"/>
    <row r="6421" customFormat="1" ht="16" customHeight="1" x14ac:dyDescent="0.2"/>
    <row r="6422" customFormat="1" ht="16" customHeight="1" x14ac:dyDescent="0.2"/>
    <row r="6423" customFormat="1" ht="16" customHeight="1" x14ac:dyDescent="0.2"/>
    <row r="6424" customFormat="1" ht="16" customHeight="1" x14ac:dyDescent="0.2"/>
    <row r="6425" customFormat="1" ht="16" customHeight="1" x14ac:dyDescent="0.2"/>
    <row r="6426" customFormat="1" ht="16" customHeight="1" x14ac:dyDescent="0.2"/>
    <row r="6427" customFormat="1" ht="16" customHeight="1" x14ac:dyDescent="0.2"/>
    <row r="6428" customFormat="1" ht="16" customHeight="1" x14ac:dyDescent="0.2"/>
    <row r="6429" customFormat="1" ht="16" customHeight="1" x14ac:dyDescent="0.2"/>
    <row r="6430" customFormat="1" ht="16" customHeight="1" x14ac:dyDescent="0.2"/>
    <row r="6431" customFormat="1" ht="16" customHeight="1" x14ac:dyDescent="0.2"/>
    <row r="6432" customFormat="1" ht="16" customHeight="1" x14ac:dyDescent="0.2"/>
    <row r="6433" customFormat="1" ht="16" customHeight="1" x14ac:dyDescent="0.2"/>
    <row r="6434" customFormat="1" ht="16" customHeight="1" x14ac:dyDescent="0.2"/>
    <row r="6435" customFormat="1" ht="16" customHeight="1" x14ac:dyDescent="0.2"/>
    <row r="6436" customFormat="1" ht="16" customHeight="1" x14ac:dyDescent="0.2"/>
    <row r="6437" customFormat="1" ht="16" customHeight="1" x14ac:dyDescent="0.2"/>
    <row r="6438" customFormat="1" ht="16" customHeight="1" x14ac:dyDescent="0.2"/>
    <row r="6439" customFormat="1" ht="16" customHeight="1" x14ac:dyDescent="0.2"/>
    <row r="6440" customFormat="1" ht="16" customHeight="1" x14ac:dyDescent="0.2"/>
    <row r="6441" customFormat="1" ht="16" customHeight="1" x14ac:dyDescent="0.2"/>
    <row r="6442" customFormat="1" ht="16" customHeight="1" x14ac:dyDescent="0.2"/>
    <row r="6443" customFormat="1" ht="16" customHeight="1" x14ac:dyDescent="0.2"/>
    <row r="6444" customFormat="1" ht="16" customHeight="1" x14ac:dyDescent="0.2"/>
    <row r="6445" customFormat="1" ht="16" customHeight="1" x14ac:dyDescent="0.2"/>
    <row r="6446" customFormat="1" ht="16" customHeight="1" x14ac:dyDescent="0.2"/>
    <row r="6447" customFormat="1" ht="16" customHeight="1" x14ac:dyDescent="0.2"/>
    <row r="6448" customFormat="1" ht="16" customHeight="1" x14ac:dyDescent="0.2"/>
    <row r="6449" customFormat="1" ht="16" customHeight="1" x14ac:dyDescent="0.2"/>
    <row r="6450" customFormat="1" ht="16" customHeight="1" x14ac:dyDescent="0.2"/>
    <row r="6451" customFormat="1" ht="16" customHeight="1" x14ac:dyDescent="0.2"/>
    <row r="6452" customFormat="1" ht="16" customHeight="1" x14ac:dyDescent="0.2"/>
    <row r="6453" customFormat="1" ht="16" customHeight="1" x14ac:dyDescent="0.2"/>
    <row r="6454" customFormat="1" ht="16" customHeight="1" x14ac:dyDescent="0.2"/>
    <row r="6455" customFormat="1" ht="16" customHeight="1" x14ac:dyDescent="0.2"/>
    <row r="6456" customFormat="1" ht="16" customHeight="1" x14ac:dyDescent="0.2"/>
    <row r="6457" customFormat="1" ht="16" customHeight="1" x14ac:dyDescent="0.2"/>
    <row r="6458" customFormat="1" ht="16" customHeight="1" x14ac:dyDescent="0.2"/>
    <row r="6459" customFormat="1" ht="16" customHeight="1" x14ac:dyDescent="0.2"/>
    <row r="6460" customFormat="1" ht="16" customHeight="1" x14ac:dyDescent="0.2"/>
    <row r="6461" customFormat="1" ht="16" customHeight="1" x14ac:dyDescent="0.2"/>
    <row r="6462" customFormat="1" ht="16" customHeight="1" x14ac:dyDescent="0.2"/>
    <row r="6463" customFormat="1" ht="16" customHeight="1" x14ac:dyDescent="0.2"/>
    <row r="6464" customFormat="1" ht="16" customHeight="1" x14ac:dyDescent="0.2"/>
    <row r="6465" customFormat="1" ht="16" customHeight="1" x14ac:dyDescent="0.2"/>
    <row r="6466" customFormat="1" ht="16" customHeight="1" x14ac:dyDescent="0.2"/>
    <row r="6467" customFormat="1" ht="16" customHeight="1" x14ac:dyDescent="0.2"/>
    <row r="6468" customFormat="1" ht="16" customHeight="1" x14ac:dyDescent="0.2"/>
    <row r="6469" customFormat="1" ht="16" customHeight="1" x14ac:dyDescent="0.2"/>
    <row r="6470" customFormat="1" ht="16" customHeight="1" x14ac:dyDescent="0.2"/>
    <row r="6471" customFormat="1" ht="16" customHeight="1" x14ac:dyDescent="0.2"/>
    <row r="6472" customFormat="1" ht="16" customHeight="1" x14ac:dyDescent="0.2"/>
    <row r="6473" customFormat="1" ht="16" customHeight="1" x14ac:dyDescent="0.2"/>
    <row r="6474" customFormat="1" ht="16" customHeight="1" x14ac:dyDescent="0.2"/>
    <row r="6475" customFormat="1" ht="16" customHeight="1" x14ac:dyDescent="0.2"/>
    <row r="6476" customFormat="1" ht="16" customHeight="1" x14ac:dyDescent="0.2"/>
    <row r="6477" customFormat="1" ht="16" customHeight="1" x14ac:dyDescent="0.2"/>
    <row r="6478" customFormat="1" ht="16" customHeight="1" x14ac:dyDescent="0.2"/>
    <row r="6479" customFormat="1" ht="16" customHeight="1" x14ac:dyDescent="0.2"/>
    <row r="6480" customFormat="1" ht="16" customHeight="1" x14ac:dyDescent="0.2"/>
    <row r="6481" customFormat="1" ht="16" customHeight="1" x14ac:dyDescent="0.2"/>
    <row r="6482" customFormat="1" ht="16" customHeight="1" x14ac:dyDescent="0.2"/>
    <row r="6483" customFormat="1" ht="16" customHeight="1" x14ac:dyDescent="0.2"/>
    <row r="6484" customFormat="1" ht="16" customHeight="1" x14ac:dyDescent="0.2"/>
    <row r="6485" customFormat="1" ht="16" customHeight="1" x14ac:dyDescent="0.2"/>
    <row r="6486" customFormat="1" ht="16" customHeight="1" x14ac:dyDescent="0.2"/>
    <row r="6487" customFormat="1" ht="16" customHeight="1" x14ac:dyDescent="0.2"/>
    <row r="6488" customFormat="1" ht="16" customHeight="1" x14ac:dyDescent="0.2"/>
    <row r="6489" customFormat="1" ht="16" customHeight="1" x14ac:dyDescent="0.2"/>
    <row r="6490" customFormat="1" ht="16" customHeight="1" x14ac:dyDescent="0.2"/>
    <row r="6491" customFormat="1" ht="16" customHeight="1" x14ac:dyDescent="0.2"/>
    <row r="6492" customFormat="1" ht="16" customHeight="1" x14ac:dyDescent="0.2"/>
    <row r="6493" customFormat="1" ht="16" customHeight="1" x14ac:dyDescent="0.2"/>
    <row r="6494" customFormat="1" ht="16" customHeight="1" x14ac:dyDescent="0.2"/>
    <row r="6495" customFormat="1" ht="16" customHeight="1" x14ac:dyDescent="0.2"/>
    <row r="6496" customFormat="1" ht="16" customHeight="1" x14ac:dyDescent="0.2"/>
    <row r="6497" customFormat="1" ht="16" customHeight="1" x14ac:dyDescent="0.2"/>
    <row r="6498" customFormat="1" ht="16" customHeight="1" x14ac:dyDescent="0.2"/>
    <row r="6499" customFormat="1" ht="16" customHeight="1" x14ac:dyDescent="0.2"/>
    <row r="6500" customFormat="1" ht="16" customHeight="1" x14ac:dyDescent="0.2"/>
    <row r="6501" customFormat="1" ht="16" customHeight="1" x14ac:dyDescent="0.2"/>
    <row r="6502" customFormat="1" ht="16" customHeight="1" x14ac:dyDescent="0.2"/>
    <row r="6503" customFormat="1" ht="16" customHeight="1" x14ac:dyDescent="0.2"/>
    <row r="6504" customFormat="1" ht="16" customHeight="1" x14ac:dyDescent="0.2"/>
    <row r="6505" customFormat="1" ht="16" customHeight="1" x14ac:dyDescent="0.2"/>
    <row r="6506" customFormat="1" ht="16" customHeight="1" x14ac:dyDescent="0.2"/>
    <row r="6507" customFormat="1" ht="16" customHeight="1" x14ac:dyDescent="0.2"/>
    <row r="6508" customFormat="1" ht="16" customHeight="1" x14ac:dyDescent="0.2"/>
    <row r="6509" customFormat="1" ht="16" customHeight="1" x14ac:dyDescent="0.2"/>
    <row r="6510" customFormat="1" ht="16" customHeight="1" x14ac:dyDescent="0.2"/>
    <row r="6511" customFormat="1" ht="16" customHeight="1" x14ac:dyDescent="0.2"/>
    <row r="6512" customFormat="1" ht="16" customHeight="1" x14ac:dyDescent="0.2"/>
    <row r="6513" customFormat="1" ht="16" customHeight="1" x14ac:dyDescent="0.2"/>
    <row r="6514" customFormat="1" ht="16" customHeight="1" x14ac:dyDescent="0.2"/>
    <row r="6515" customFormat="1" ht="16" customHeight="1" x14ac:dyDescent="0.2"/>
    <row r="6516" customFormat="1" ht="16" customHeight="1" x14ac:dyDescent="0.2"/>
    <row r="6517" customFormat="1" ht="16" customHeight="1" x14ac:dyDescent="0.2"/>
    <row r="6518" customFormat="1" ht="16" customHeight="1" x14ac:dyDescent="0.2"/>
    <row r="6519" customFormat="1" ht="16" customHeight="1" x14ac:dyDescent="0.2"/>
    <row r="6520" customFormat="1" ht="16" customHeight="1" x14ac:dyDescent="0.2"/>
    <row r="6521" customFormat="1" ht="16" customHeight="1" x14ac:dyDescent="0.2"/>
    <row r="6522" customFormat="1" ht="16" customHeight="1" x14ac:dyDescent="0.2"/>
    <row r="6523" customFormat="1" ht="16" customHeight="1" x14ac:dyDescent="0.2"/>
    <row r="6524" customFormat="1" ht="16" customHeight="1" x14ac:dyDescent="0.2"/>
    <row r="6525" customFormat="1" ht="16" customHeight="1" x14ac:dyDescent="0.2"/>
    <row r="6526" customFormat="1" ht="16" customHeight="1" x14ac:dyDescent="0.2"/>
    <row r="6527" customFormat="1" ht="16" customHeight="1" x14ac:dyDescent="0.2"/>
    <row r="6528" customFormat="1" ht="16" customHeight="1" x14ac:dyDescent="0.2"/>
    <row r="6529" customFormat="1" ht="16" customHeight="1" x14ac:dyDescent="0.2"/>
    <row r="6530" customFormat="1" ht="16" customHeight="1" x14ac:dyDescent="0.2"/>
    <row r="6531" customFormat="1" ht="16" customHeight="1" x14ac:dyDescent="0.2"/>
    <row r="6532" customFormat="1" ht="16" customHeight="1" x14ac:dyDescent="0.2"/>
    <row r="6533" customFormat="1" ht="16" customHeight="1" x14ac:dyDescent="0.2"/>
    <row r="6534" customFormat="1" ht="16" customHeight="1" x14ac:dyDescent="0.2"/>
    <row r="6535" customFormat="1" ht="16" customHeight="1" x14ac:dyDescent="0.2"/>
    <row r="6536" customFormat="1" ht="16" customHeight="1" x14ac:dyDescent="0.2"/>
    <row r="6537" customFormat="1" ht="16" customHeight="1" x14ac:dyDescent="0.2"/>
    <row r="6538" customFormat="1" ht="16" customHeight="1" x14ac:dyDescent="0.2"/>
    <row r="6539" customFormat="1" ht="16" customHeight="1" x14ac:dyDescent="0.2"/>
    <row r="6540" customFormat="1" ht="16" customHeight="1" x14ac:dyDescent="0.2"/>
    <row r="6541" customFormat="1" ht="16" customHeight="1" x14ac:dyDescent="0.2"/>
    <row r="6542" customFormat="1" ht="16" customHeight="1" x14ac:dyDescent="0.2"/>
    <row r="6543" customFormat="1" ht="16" customHeight="1" x14ac:dyDescent="0.2"/>
    <row r="6544" customFormat="1" ht="16" customHeight="1" x14ac:dyDescent="0.2"/>
    <row r="6545" customFormat="1" ht="16" customHeight="1" x14ac:dyDescent="0.2"/>
    <row r="6546" customFormat="1" ht="16" customHeight="1" x14ac:dyDescent="0.2"/>
    <row r="6547" customFormat="1" ht="16" customHeight="1" x14ac:dyDescent="0.2"/>
    <row r="6548" customFormat="1" ht="16" customHeight="1" x14ac:dyDescent="0.2"/>
    <row r="6549" customFormat="1" ht="16" customHeight="1" x14ac:dyDescent="0.2"/>
    <row r="6550" customFormat="1" ht="16" customHeight="1" x14ac:dyDescent="0.2"/>
    <row r="6551" customFormat="1" ht="16" customHeight="1" x14ac:dyDescent="0.2"/>
    <row r="6552" customFormat="1" ht="16" customHeight="1" x14ac:dyDescent="0.2"/>
    <row r="6553" customFormat="1" ht="16" customHeight="1" x14ac:dyDescent="0.2"/>
    <row r="6554" customFormat="1" ht="16" customHeight="1" x14ac:dyDescent="0.2"/>
    <row r="6555" customFormat="1" ht="16" customHeight="1" x14ac:dyDescent="0.2"/>
    <row r="6556" customFormat="1" ht="16" customHeight="1" x14ac:dyDescent="0.2"/>
    <row r="6557" customFormat="1" ht="16" customHeight="1" x14ac:dyDescent="0.2"/>
    <row r="6558" customFormat="1" ht="16" customHeight="1" x14ac:dyDescent="0.2"/>
    <row r="6559" customFormat="1" ht="16" customHeight="1" x14ac:dyDescent="0.2"/>
    <row r="6560" customFormat="1" ht="16" customHeight="1" x14ac:dyDescent="0.2"/>
    <row r="6561" customFormat="1" ht="16" customHeight="1" x14ac:dyDescent="0.2"/>
    <row r="6562" customFormat="1" ht="16" customHeight="1" x14ac:dyDescent="0.2"/>
    <row r="6563" customFormat="1" ht="16" customHeight="1" x14ac:dyDescent="0.2"/>
    <row r="6564" customFormat="1" ht="16" customHeight="1" x14ac:dyDescent="0.2"/>
    <row r="6565" customFormat="1" ht="16" customHeight="1" x14ac:dyDescent="0.2"/>
    <row r="6566" customFormat="1" ht="16" customHeight="1" x14ac:dyDescent="0.2"/>
    <row r="6567" customFormat="1" ht="16" customHeight="1" x14ac:dyDescent="0.2"/>
    <row r="6568" customFormat="1" ht="16" customHeight="1" x14ac:dyDescent="0.2"/>
    <row r="6569" customFormat="1" ht="16" customHeight="1" x14ac:dyDescent="0.2"/>
    <row r="6570" customFormat="1" ht="16" customHeight="1" x14ac:dyDescent="0.2"/>
    <row r="6571" customFormat="1" ht="16" customHeight="1" x14ac:dyDescent="0.2"/>
    <row r="6572" customFormat="1" ht="16" customHeight="1" x14ac:dyDescent="0.2"/>
    <row r="6573" customFormat="1" ht="16" customHeight="1" x14ac:dyDescent="0.2"/>
    <row r="6574" customFormat="1" ht="16" customHeight="1" x14ac:dyDescent="0.2"/>
    <row r="6575" customFormat="1" ht="16" customHeight="1" x14ac:dyDescent="0.2"/>
    <row r="6576" customFormat="1" ht="16" customHeight="1" x14ac:dyDescent="0.2"/>
    <row r="6577" customFormat="1" ht="16" customHeight="1" x14ac:dyDescent="0.2"/>
    <row r="6578" customFormat="1" ht="16" customHeight="1" x14ac:dyDescent="0.2"/>
    <row r="6579" customFormat="1" ht="16" customHeight="1" x14ac:dyDescent="0.2"/>
    <row r="6580" customFormat="1" ht="16" customHeight="1" x14ac:dyDescent="0.2"/>
    <row r="6581" customFormat="1" ht="16" customHeight="1" x14ac:dyDescent="0.2"/>
    <row r="6582" customFormat="1" ht="16" customHeight="1" x14ac:dyDescent="0.2"/>
    <row r="6583" customFormat="1" ht="16" customHeight="1" x14ac:dyDescent="0.2"/>
    <row r="6584" customFormat="1" ht="16" customHeight="1" x14ac:dyDescent="0.2"/>
    <row r="6585" customFormat="1" ht="16" customHeight="1" x14ac:dyDescent="0.2"/>
    <row r="6586" customFormat="1" ht="16" customHeight="1" x14ac:dyDescent="0.2"/>
    <row r="6587" customFormat="1" ht="16" customHeight="1" x14ac:dyDescent="0.2"/>
    <row r="6588" customFormat="1" ht="16" customHeight="1" x14ac:dyDescent="0.2"/>
    <row r="6589" customFormat="1" ht="16" customHeight="1" x14ac:dyDescent="0.2"/>
    <row r="6590" customFormat="1" ht="16" customHeight="1" x14ac:dyDescent="0.2"/>
    <row r="6591" customFormat="1" ht="16" customHeight="1" x14ac:dyDescent="0.2"/>
    <row r="6592" customFormat="1" ht="16" customHeight="1" x14ac:dyDescent="0.2"/>
    <row r="6593" customFormat="1" ht="16" customHeight="1" x14ac:dyDescent="0.2"/>
    <row r="6594" customFormat="1" ht="16" customHeight="1" x14ac:dyDescent="0.2"/>
    <row r="6595" customFormat="1" ht="16" customHeight="1" x14ac:dyDescent="0.2"/>
    <row r="6596" customFormat="1" ht="16" customHeight="1" x14ac:dyDescent="0.2"/>
    <row r="6597" customFormat="1" ht="16" customHeight="1" x14ac:dyDescent="0.2"/>
    <row r="6598" customFormat="1" ht="16" customHeight="1" x14ac:dyDescent="0.2"/>
    <row r="6599" customFormat="1" ht="16" customHeight="1" x14ac:dyDescent="0.2"/>
    <row r="6600" customFormat="1" ht="16" customHeight="1" x14ac:dyDescent="0.2"/>
    <row r="6601" customFormat="1" ht="16" customHeight="1" x14ac:dyDescent="0.2"/>
    <row r="6602" customFormat="1" ht="16" customHeight="1" x14ac:dyDescent="0.2"/>
    <row r="6603" customFormat="1" ht="16" customHeight="1" x14ac:dyDescent="0.2"/>
    <row r="6604" customFormat="1" ht="16" customHeight="1" x14ac:dyDescent="0.2"/>
    <row r="6605" customFormat="1" ht="16" customHeight="1" x14ac:dyDescent="0.2"/>
    <row r="6606" customFormat="1" ht="16" customHeight="1" x14ac:dyDescent="0.2"/>
    <row r="6607" customFormat="1" ht="16" customHeight="1" x14ac:dyDescent="0.2"/>
    <row r="6608" customFormat="1" ht="16" customHeight="1" x14ac:dyDescent="0.2"/>
    <row r="6609" customFormat="1" ht="16" customHeight="1" x14ac:dyDescent="0.2"/>
    <row r="6610" customFormat="1" ht="16" customHeight="1" x14ac:dyDescent="0.2"/>
    <row r="6611" customFormat="1" ht="16" customHeight="1" x14ac:dyDescent="0.2"/>
    <row r="6612" customFormat="1" ht="16" customHeight="1" x14ac:dyDescent="0.2"/>
    <row r="6613" customFormat="1" ht="16" customHeight="1" x14ac:dyDescent="0.2"/>
    <row r="6614" customFormat="1" ht="16" customHeight="1" x14ac:dyDescent="0.2"/>
    <row r="6615" customFormat="1" ht="16" customHeight="1" x14ac:dyDescent="0.2"/>
    <row r="6616" customFormat="1" ht="16" customHeight="1" x14ac:dyDescent="0.2"/>
    <row r="6617" customFormat="1" ht="16" customHeight="1" x14ac:dyDescent="0.2"/>
    <row r="6618" customFormat="1" ht="16" customHeight="1" x14ac:dyDescent="0.2"/>
    <row r="6619" customFormat="1" ht="16" customHeight="1" x14ac:dyDescent="0.2"/>
    <row r="6620" customFormat="1" ht="16" customHeight="1" x14ac:dyDescent="0.2"/>
    <row r="6621" customFormat="1" ht="16" customHeight="1" x14ac:dyDescent="0.2"/>
    <row r="6622" customFormat="1" ht="16" customHeight="1" x14ac:dyDescent="0.2"/>
    <row r="6623" customFormat="1" ht="16" customHeight="1" x14ac:dyDescent="0.2"/>
    <row r="6624" customFormat="1" ht="16" customHeight="1" x14ac:dyDescent="0.2"/>
    <row r="6625" customFormat="1" ht="16" customHeight="1" x14ac:dyDescent="0.2"/>
    <row r="6626" customFormat="1" ht="16" customHeight="1" x14ac:dyDescent="0.2"/>
    <row r="6627" customFormat="1" ht="16" customHeight="1" x14ac:dyDescent="0.2"/>
    <row r="6628" customFormat="1" ht="16" customHeight="1" x14ac:dyDescent="0.2"/>
    <row r="6629" customFormat="1" ht="16" customHeight="1" x14ac:dyDescent="0.2"/>
    <row r="6630" customFormat="1" ht="16" customHeight="1" x14ac:dyDescent="0.2"/>
    <row r="6631" customFormat="1" ht="16" customHeight="1" x14ac:dyDescent="0.2"/>
    <row r="6632" customFormat="1" ht="16" customHeight="1" x14ac:dyDescent="0.2"/>
    <row r="6633" customFormat="1" ht="16" customHeight="1" x14ac:dyDescent="0.2"/>
    <row r="6634" customFormat="1" ht="16" customHeight="1" x14ac:dyDescent="0.2"/>
    <row r="6635" customFormat="1" ht="16" customHeight="1" x14ac:dyDescent="0.2"/>
    <row r="6636" customFormat="1" ht="16" customHeight="1" x14ac:dyDescent="0.2"/>
    <row r="6637" customFormat="1" ht="16" customHeight="1" x14ac:dyDescent="0.2"/>
    <row r="6638" customFormat="1" ht="16" customHeight="1" x14ac:dyDescent="0.2"/>
    <row r="6639" customFormat="1" ht="16" customHeight="1" x14ac:dyDescent="0.2"/>
    <row r="6640" customFormat="1" ht="16" customHeight="1" x14ac:dyDescent="0.2"/>
    <row r="6641" customFormat="1" ht="16" customHeight="1" x14ac:dyDescent="0.2"/>
    <row r="6642" customFormat="1" ht="16" customHeight="1" x14ac:dyDescent="0.2"/>
    <row r="6643" customFormat="1" ht="16" customHeight="1" x14ac:dyDescent="0.2"/>
    <row r="6644" customFormat="1" ht="16" customHeight="1" x14ac:dyDescent="0.2"/>
    <row r="6645" customFormat="1" ht="16" customHeight="1" x14ac:dyDescent="0.2"/>
    <row r="6646" customFormat="1" ht="16" customHeight="1" x14ac:dyDescent="0.2"/>
    <row r="6647" customFormat="1" ht="16" customHeight="1" x14ac:dyDescent="0.2"/>
    <row r="6648" customFormat="1" ht="16" customHeight="1" x14ac:dyDescent="0.2"/>
    <row r="6649" customFormat="1" ht="16" customHeight="1" x14ac:dyDescent="0.2"/>
    <row r="6650" customFormat="1" ht="16" customHeight="1" x14ac:dyDescent="0.2"/>
    <row r="6651" customFormat="1" ht="16" customHeight="1" x14ac:dyDescent="0.2"/>
    <row r="6652" customFormat="1" ht="16" customHeight="1" x14ac:dyDescent="0.2"/>
    <row r="6653" customFormat="1" ht="16" customHeight="1" x14ac:dyDescent="0.2"/>
    <row r="6654" customFormat="1" ht="16" customHeight="1" x14ac:dyDescent="0.2"/>
    <row r="6655" customFormat="1" ht="16" customHeight="1" x14ac:dyDescent="0.2"/>
    <row r="6656" customFormat="1" ht="16" customHeight="1" x14ac:dyDescent="0.2"/>
    <row r="6657" customFormat="1" ht="16" customHeight="1" x14ac:dyDescent="0.2"/>
    <row r="6658" customFormat="1" ht="16" customHeight="1" x14ac:dyDescent="0.2"/>
    <row r="6659" customFormat="1" ht="16" customHeight="1" x14ac:dyDescent="0.2"/>
    <row r="6660" customFormat="1" ht="16" customHeight="1" x14ac:dyDescent="0.2"/>
    <row r="6661" customFormat="1" ht="16" customHeight="1" x14ac:dyDescent="0.2"/>
    <row r="6662" customFormat="1" ht="16" customHeight="1" x14ac:dyDescent="0.2"/>
    <row r="6663" customFormat="1" ht="16" customHeight="1" x14ac:dyDescent="0.2"/>
    <row r="6664" customFormat="1" ht="16" customHeight="1" x14ac:dyDescent="0.2"/>
    <row r="6665" customFormat="1" ht="16" customHeight="1" x14ac:dyDescent="0.2"/>
    <row r="6666" customFormat="1" ht="16" customHeight="1" x14ac:dyDescent="0.2"/>
    <row r="6667" customFormat="1" ht="16" customHeight="1" x14ac:dyDescent="0.2"/>
    <row r="6668" customFormat="1" ht="16" customHeight="1" x14ac:dyDescent="0.2"/>
    <row r="6669" customFormat="1" ht="16" customHeight="1" x14ac:dyDescent="0.2"/>
    <row r="6670" customFormat="1" ht="16" customHeight="1" x14ac:dyDescent="0.2"/>
    <row r="6671" customFormat="1" ht="16" customHeight="1" x14ac:dyDescent="0.2"/>
    <row r="6672" customFormat="1" ht="16" customHeight="1" x14ac:dyDescent="0.2"/>
    <row r="6673" customFormat="1" ht="16" customHeight="1" x14ac:dyDescent="0.2"/>
    <row r="6674" customFormat="1" ht="16" customHeight="1" x14ac:dyDescent="0.2"/>
    <row r="6675" customFormat="1" ht="16" customHeight="1" x14ac:dyDescent="0.2"/>
    <row r="6676" customFormat="1" ht="16" customHeight="1" x14ac:dyDescent="0.2"/>
    <row r="6677" customFormat="1" ht="16" customHeight="1" x14ac:dyDescent="0.2"/>
    <row r="6678" customFormat="1" ht="16" customHeight="1" x14ac:dyDescent="0.2"/>
    <row r="6679" customFormat="1" ht="16" customHeight="1" x14ac:dyDescent="0.2"/>
    <row r="6680" customFormat="1" ht="16" customHeight="1" x14ac:dyDescent="0.2"/>
    <row r="6681" customFormat="1" ht="16" customHeight="1" x14ac:dyDescent="0.2"/>
    <row r="6682" customFormat="1" ht="16" customHeight="1" x14ac:dyDescent="0.2"/>
    <row r="6683" customFormat="1" ht="16" customHeight="1" x14ac:dyDescent="0.2"/>
    <row r="6684" customFormat="1" ht="16" customHeight="1" x14ac:dyDescent="0.2"/>
    <row r="6685" customFormat="1" ht="16" customHeight="1" x14ac:dyDescent="0.2"/>
    <row r="6686" customFormat="1" ht="16" customHeight="1" x14ac:dyDescent="0.2"/>
    <row r="6687" customFormat="1" ht="16" customHeight="1" x14ac:dyDescent="0.2"/>
    <row r="6688" customFormat="1" ht="16" customHeight="1" x14ac:dyDescent="0.2"/>
    <row r="6689" customFormat="1" ht="16" customHeight="1" x14ac:dyDescent="0.2"/>
    <row r="6690" customFormat="1" ht="16" customHeight="1" x14ac:dyDescent="0.2"/>
    <row r="6691" customFormat="1" ht="16" customHeight="1" x14ac:dyDescent="0.2"/>
    <row r="6692" customFormat="1" ht="16" customHeight="1" x14ac:dyDescent="0.2"/>
    <row r="6693" customFormat="1" ht="16" customHeight="1" x14ac:dyDescent="0.2"/>
    <row r="6694" customFormat="1" ht="16" customHeight="1" x14ac:dyDescent="0.2"/>
    <row r="6695" customFormat="1" ht="16" customHeight="1" x14ac:dyDescent="0.2"/>
    <row r="6696" customFormat="1" ht="16" customHeight="1" x14ac:dyDescent="0.2"/>
    <row r="6697" customFormat="1" ht="16" customHeight="1" x14ac:dyDescent="0.2"/>
    <row r="6698" customFormat="1" ht="16" customHeight="1" x14ac:dyDescent="0.2"/>
    <row r="6699" customFormat="1" ht="16" customHeight="1" x14ac:dyDescent="0.2"/>
    <row r="6700" customFormat="1" ht="16" customHeight="1" x14ac:dyDescent="0.2"/>
    <row r="6701" customFormat="1" ht="16" customHeight="1" x14ac:dyDescent="0.2"/>
    <row r="6702" customFormat="1" ht="16" customHeight="1" x14ac:dyDescent="0.2"/>
    <row r="6703" customFormat="1" ht="16" customHeight="1" x14ac:dyDescent="0.2"/>
    <row r="6704" customFormat="1" ht="16" customHeight="1" x14ac:dyDescent="0.2"/>
    <row r="6705" customFormat="1" ht="16" customHeight="1" x14ac:dyDescent="0.2"/>
    <row r="6706" customFormat="1" ht="16" customHeight="1" x14ac:dyDescent="0.2"/>
    <row r="6707" customFormat="1" ht="16" customHeight="1" x14ac:dyDescent="0.2"/>
    <row r="6708" customFormat="1" ht="16" customHeight="1" x14ac:dyDescent="0.2"/>
    <row r="6709" customFormat="1" ht="16" customHeight="1" x14ac:dyDescent="0.2"/>
    <row r="6710" customFormat="1" ht="16" customHeight="1" x14ac:dyDescent="0.2"/>
    <row r="6711" customFormat="1" ht="16" customHeight="1" x14ac:dyDescent="0.2"/>
    <row r="6712" customFormat="1" ht="16" customHeight="1" x14ac:dyDescent="0.2"/>
    <row r="6713" customFormat="1" ht="16" customHeight="1" x14ac:dyDescent="0.2"/>
    <row r="6714" customFormat="1" ht="16" customHeight="1" x14ac:dyDescent="0.2"/>
    <row r="6715" customFormat="1" ht="16" customHeight="1" x14ac:dyDescent="0.2"/>
    <row r="6716" customFormat="1" ht="16" customHeight="1" x14ac:dyDescent="0.2"/>
    <row r="6717" customFormat="1" ht="16" customHeight="1" x14ac:dyDescent="0.2"/>
    <row r="6718" customFormat="1" ht="16" customHeight="1" x14ac:dyDescent="0.2"/>
    <row r="6719" customFormat="1" ht="16" customHeight="1" x14ac:dyDescent="0.2"/>
    <row r="6720" customFormat="1" ht="16" customHeight="1" x14ac:dyDescent="0.2"/>
    <row r="6721" customFormat="1" ht="16" customHeight="1" x14ac:dyDescent="0.2"/>
    <row r="6722" customFormat="1" ht="16" customHeight="1" x14ac:dyDescent="0.2"/>
    <row r="6723" customFormat="1" ht="16" customHeight="1" x14ac:dyDescent="0.2"/>
    <row r="6724" customFormat="1" ht="16" customHeight="1" x14ac:dyDescent="0.2"/>
    <row r="6725" customFormat="1" ht="16" customHeight="1" x14ac:dyDescent="0.2"/>
    <row r="6726" customFormat="1" ht="16" customHeight="1" x14ac:dyDescent="0.2"/>
    <row r="6727" customFormat="1" ht="16" customHeight="1" x14ac:dyDescent="0.2"/>
    <row r="6728" customFormat="1" ht="16" customHeight="1" x14ac:dyDescent="0.2"/>
    <row r="6729" customFormat="1" ht="16" customHeight="1" x14ac:dyDescent="0.2"/>
    <row r="6730" customFormat="1" ht="16" customHeight="1" x14ac:dyDescent="0.2"/>
    <row r="6731" customFormat="1" ht="16" customHeight="1" x14ac:dyDescent="0.2"/>
    <row r="6732" customFormat="1" ht="16" customHeight="1" x14ac:dyDescent="0.2"/>
    <row r="6733" customFormat="1" ht="16" customHeight="1" x14ac:dyDescent="0.2"/>
    <row r="6734" customFormat="1" ht="16" customHeight="1" x14ac:dyDescent="0.2"/>
    <row r="6735" customFormat="1" ht="16" customHeight="1" x14ac:dyDescent="0.2"/>
    <row r="6736" customFormat="1" ht="16" customHeight="1" x14ac:dyDescent="0.2"/>
    <row r="6737" customFormat="1" ht="16" customHeight="1" x14ac:dyDescent="0.2"/>
    <row r="6738" customFormat="1" ht="16" customHeight="1" x14ac:dyDescent="0.2"/>
    <row r="6739" customFormat="1" ht="16" customHeight="1" x14ac:dyDescent="0.2"/>
    <row r="6740" customFormat="1" ht="16" customHeight="1" x14ac:dyDescent="0.2"/>
    <row r="6741" customFormat="1" ht="16" customHeight="1" x14ac:dyDescent="0.2"/>
    <row r="6742" customFormat="1" ht="16" customHeight="1" x14ac:dyDescent="0.2"/>
    <row r="6743" customFormat="1" ht="16" customHeight="1" x14ac:dyDescent="0.2"/>
    <row r="6744" customFormat="1" ht="16" customHeight="1" x14ac:dyDescent="0.2"/>
    <row r="6745" customFormat="1" ht="16" customHeight="1" x14ac:dyDescent="0.2"/>
    <row r="6746" customFormat="1" ht="16" customHeight="1" x14ac:dyDescent="0.2"/>
    <row r="6747" customFormat="1" ht="16" customHeight="1" x14ac:dyDescent="0.2"/>
    <row r="6748" customFormat="1" ht="16" customHeight="1" x14ac:dyDescent="0.2"/>
    <row r="6749" customFormat="1" ht="16" customHeight="1" x14ac:dyDescent="0.2"/>
    <row r="6750" customFormat="1" ht="16" customHeight="1" x14ac:dyDescent="0.2"/>
    <row r="6751" customFormat="1" ht="16" customHeight="1" x14ac:dyDescent="0.2"/>
    <row r="6752" customFormat="1" ht="16" customHeight="1" x14ac:dyDescent="0.2"/>
    <row r="6753" customFormat="1" ht="16" customHeight="1" x14ac:dyDescent="0.2"/>
    <row r="6754" customFormat="1" ht="16" customHeight="1" x14ac:dyDescent="0.2"/>
    <row r="6755" customFormat="1" ht="16" customHeight="1" x14ac:dyDescent="0.2"/>
    <row r="6756" customFormat="1" ht="16" customHeight="1" x14ac:dyDescent="0.2"/>
    <row r="6757" customFormat="1" ht="16" customHeight="1" x14ac:dyDescent="0.2"/>
    <row r="6758" customFormat="1" ht="16" customHeight="1" x14ac:dyDescent="0.2"/>
    <row r="6759" customFormat="1" ht="16" customHeight="1" x14ac:dyDescent="0.2"/>
    <row r="6760" customFormat="1" ht="16" customHeight="1" x14ac:dyDescent="0.2"/>
    <row r="6761" customFormat="1" ht="16" customHeight="1" x14ac:dyDescent="0.2"/>
    <row r="6762" customFormat="1" ht="16" customHeight="1" x14ac:dyDescent="0.2"/>
    <row r="6763" customFormat="1" ht="16" customHeight="1" x14ac:dyDescent="0.2"/>
    <row r="6764" customFormat="1" ht="16" customHeight="1" x14ac:dyDescent="0.2"/>
    <row r="6765" customFormat="1" ht="16" customHeight="1" x14ac:dyDescent="0.2"/>
    <row r="6766" customFormat="1" ht="16" customHeight="1" x14ac:dyDescent="0.2"/>
    <row r="6767" customFormat="1" ht="16" customHeight="1" x14ac:dyDescent="0.2"/>
    <row r="6768" customFormat="1" ht="16" customHeight="1" x14ac:dyDescent="0.2"/>
    <row r="6769" customFormat="1" ht="16" customHeight="1" x14ac:dyDescent="0.2"/>
    <row r="6770" customFormat="1" ht="16" customHeight="1" x14ac:dyDescent="0.2"/>
    <row r="6771" customFormat="1" ht="16" customHeight="1" x14ac:dyDescent="0.2"/>
    <row r="6772" customFormat="1" ht="16" customHeight="1" x14ac:dyDescent="0.2"/>
    <row r="6773" customFormat="1" ht="16" customHeight="1" x14ac:dyDescent="0.2"/>
    <row r="6774" customFormat="1" ht="16" customHeight="1" x14ac:dyDescent="0.2"/>
    <row r="6775" customFormat="1" ht="16" customHeight="1" x14ac:dyDescent="0.2"/>
    <row r="6776" customFormat="1" ht="16" customHeight="1" x14ac:dyDescent="0.2"/>
    <row r="6777" customFormat="1" ht="16" customHeight="1" x14ac:dyDescent="0.2"/>
    <row r="6778" customFormat="1" ht="16" customHeight="1" x14ac:dyDescent="0.2"/>
    <row r="6779" customFormat="1" ht="16" customHeight="1" x14ac:dyDescent="0.2"/>
    <row r="6780" customFormat="1" ht="16" customHeight="1" x14ac:dyDescent="0.2"/>
    <row r="6781" customFormat="1" ht="16" customHeight="1" x14ac:dyDescent="0.2"/>
    <row r="6782" customFormat="1" ht="16" customHeight="1" x14ac:dyDescent="0.2"/>
    <row r="6783" customFormat="1" ht="16" customHeight="1" x14ac:dyDescent="0.2"/>
    <row r="6784" customFormat="1" ht="16" customHeight="1" x14ac:dyDescent="0.2"/>
    <row r="6785" customFormat="1" ht="16" customHeight="1" x14ac:dyDescent="0.2"/>
    <row r="6786" customFormat="1" ht="16" customHeight="1" x14ac:dyDescent="0.2"/>
    <row r="6787" customFormat="1" ht="16" customHeight="1" x14ac:dyDescent="0.2"/>
    <row r="6788" customFormat="1" ht="16" customHeight="1" x14ac:dyDescent="0.2"/>
    <row r="6789" customFormat="1" ht="16" customHeight="1" x14ac:dyDescent="0.2"/>
    <row r="6790" customFormat="1" ht="16" customHeight="1" x14ac:dyDescent="0.2"/>
    <row r="6791" customFormat="1" ht="16" customHeight="1" x14ac:dyDescent="0.2"/>
    <row r="6792" customFormat="1" ht="16" customHeight="1" x14ac:dyDescent="0.2"/>
    <row r="6793" customFormat="1" ht="16" customHeight="1" x14ac:dyDescent="0.2"/>
    <row r="6794" customFormat="1" ht="16" customHeight="1" x14ac:dyDescent="0.2"/>
    <row r="6795" customFormat="1" ht="16" customHeight="1" x14ac:dyDescent="0.2"/>
    <row r="6796" customFormat="1" ht="16" customHeight="1" x14ac:dyDescent="0.2"/>
    <row r="6797" customFormat="1" ht="16" customHeight="1" x14ac:dyDescent="0.2"/>
    <row r="6798" customFormat="1" ht="16" customHeight="1" x14ac:dyDescent="0.2"/>
    <row r="6799" customFormat="1" ht="16" customHeight="1" x14ac:dyDescent="0.2"/>
    <row r="6800" customFormat="1" ht="16" customHeight="1" x14ac:dyDescent="0.2"/>
    <row r="6801" customFormat="1" ht="16" customHeight="1" x14ac:dyDescent="0.2"/>
    <row r="6802" customFormat="1" ht="16" customHeight="1" x14ac:dyDescent="0.2"/>
    <row r="6803" customFormat="1" ht="16" customHeight="1" x14ac:dyDescent="0.2"/>
    <row r="6804" customFormat="1" ht="16" customHeight="1" x14ac:dyDescent="0.2"/>
    <row r="6805" customFormat="1" ht="16" customHeight="1" x14ac:dyDescent="0.2"/>
    <row r="6806" customFormat="1" ht="16" customHeight="1" x14ac:dyDescent="0.2"/>
    <row r="6807" customFormat="1" ht="16" customHeight="1" x14ac:dyDescent="0.2"/>
    <row r="6808" customFormat="1" ht="16" customHeight="1" x14ac:dyDescent="0.2"/>
    <row r="6809" customFormat="1" ht="16" customHeight="1" x14ac:dyDescent="0.2"/>
    <row r="6810" customFormat="1" ht="16" customHeight="1" x14ac:dyDescent="0.2"/>
    <row r="6811" customFormat="1" ht="16" customHeight="1" x14ac:dyDescent="0.2"/>
    <row r="6812" customFormat="1" ht="16" customHeight="1" x14ac:dyDescent="0.2"/>
    <row r="6813" customFormat="1" ht="16" customHeight="1" x14ac:dyDescent="0.2"/>
    <row r="6814" customFormat="1" ht="16" customHeight="1" x14ac:dyDescent="0.2"/>
    <row r="6815" customFormat="1" ht="16" customHeight="1" x14ac:dyDescent="0.2"/>
    <row r="6816" customFormat="1" ht="16" customHeight="1" x14ac:dyDescent="0.2"/>
    <row r="6817" customFormat="1" ht="16" customHeight="1" x14ac:dyDescent="0.2"/>
    <row r="6818" customFormat="1" ht="16" customHeight="1" x14ac:dyDescent="0.2"/>
    <row r="6819" customFormat="1" ht="16" customHeight="1" x14ac:dyDescent="0.2"/>
    <row r="6820" customFormat="1" ht="16" customHeight="1" x14ac:dyDescent="0.2"/>
    <row r="6821" customFormat="1" ht="16" customHeight="1" x14ac:dyDescent="0.2"/>
    <row r="6822" customFormat="1" ht="16" customHeight="1" x14ac:dyDescent="0.2"/>
    <row r="6823" customFormat="1" ht="16" customHeight="1" x14ac:dyDescent="0.2"/>
    <row r="6824" customFormat="1" ht="16" customHeight="1" x14ac:dyDescent="0.2"/>
    <row r="6825" customFormat="1" ht="16" customHeight="1" x14ac:dyDescent="0.2"/>
    <row r="6826" customFormat="1" ht="16" customHeight="1" x14ac:dyDescent="0.2"/>
    <row r="6827" customFormat="1" ht="16" customHeight="1" x14ac:dyDescent="0.2"/>
    <row r="6828" customFormat="1" ht="16" customHeight="1" x14ac:dyDescent="0.2"/>
    <row r="6829" customFormat="1" ht="16" customHeight="1" x14ac:dyDescent="0.2"/>
    <row r="6830" customFormat="1" ht="16" customHeight="1" x14ac:dyDescent="0.2"/>
    <row r="6831" customFormat="1" ht="16" customHeight="1" x14ac:dyDescent="0.2"/>
    <row r="6832" customFormat="1" ht="16" customHeight="1" x14ac:dyDescent="0.2"/>
    <row r="6833" customFormat="1" ht="16" customHeight="1" x14ac:dyDescent="0.2"/>
    <row r="6834" customFormat="1" ht="16" customHeight="1" x14ac:dyDescent="0.2"/>
    <row r="6835" customFormat="1" ht="16" customHeight="1" x14ac:dyDescent="0.2"/>
    <row r="6836" customFormat="1" ht="16" customHeight="1" x14ac:dyDescent="0.2"/>
    <row r="6837" customFormat="1" ht="16" customHeight="1" x14ac:dyDescent="0.2"/>
    <row r="6838" customFormat="1" ht="16" customHeight="1" x14ac:dyDescent="0.2"/>
    <row r="6839" customFormat="1" ht="16" customHeight="1" x14ac:dyDescent="0.2"/>
    <row r="6840" customFormat="1" ht="16" customHeight="1" x14ac:dyDescent="0.2"/>
    <row r="6841" customFormat="1" ht="16" customHeight="1" x14ac:dyDescent="0.2"/>
    <row r="6842" customFormat="1" ht="16" customHeight="1" x14ac:dyDescent="0.2"/>
    <row r="6843" customFormat="1" ht="16" customHeight="1" x14ac:dyDescent="0.2"/>
    <row r="6844" customFormat="1" ht="16" customHeight="1" x14ac:dyDescent="0.2"/>
    <row r="6845" customFormat="1" ht="16" customHeight="1" x14ac:dyDescent="0.2"/>
    <row r="6846" customFormat="1" ht="16" customHeight="1" x14ac:dyDescent="0.2"/>
    <row r="6847" customFormat="1" ht="16" customHeight="1" x14ac:dyDescent="0.2"/>
    <row r="6848" customFormat="1" ht="16" customHeight="1" x14ac:dyDescent="0.2"/>
    <row r="6849" customFormat="1" ht="16" customHeight="1" x14ac:dyDescent="0.2"/>
    <row r="6850" customFormat="1" ht="16" customHeight="1" x14ac:dyDescent="0.2"/>
    <row r="6851" customFormat="1" ht="16" customHeight="1" x14ac:dyDescent="0.2"/>
    <row r="6852" customFormat="1" ht="16" customHeight="1" x14ac:dyDescent="0.2"/>
    <row r="6853" customFormat="1" ht="16" customHeight="1" x14ac:dyDescent="0.2"/>
    <row r="6854" customFormat="1" ht="16" customHeight="1" x14ac:dyDescent="0.2"/>
    <row r="6855" customFormat="1" ht="16" customHeight="1" x14ac:dyDescent="0.2"/>
    <row r="6856" customFormat="1" ht="16" customHeight="1" x14ac:dyDescent="0.2"/>
    <row r="6857" customFormat="1" ht="16" customHeight="1" x14ac:dyDescent="0.2"/>
    <row r="6858" customFormat="1" ht="16" customHeight="1" x14ac:dyDescent="0.2"/>
    <row r="6859" customFormat="1" ht="16" customHeight="1" x14ac:dyDescent="0.2"/>
    <row r="6860" customFormat="1" ht="16" customHeight="1" x14ac:dyDescent="0.2"/>
    <row r="6861" customFormat="1" ht="16" customHeight="1" x14ac:dyDescent="0.2"/>
    <row r="6862" customFormat="1" ht="16" customHeight="1" x14ac:dyDescent="0.2"/>
    <row r="6863" customFormat="1" ht="16" customHeight="1" x14ac:dyDescent="0.2"/>
    <row r="6864" customFormat="1" ht="16" customHeight="1" x14ac:dyDescent="0.2"/>
    <row r="6865" customFormat="1" ht="16" customHeight="1" x14ac:dyDescent="0.2"/>
    <row r="6866" customFormat="1" ht="16" customHeight="1" x14ac:dyDescent="0.2"/>
    <row r="6867" customFormat="1" ht="16" customHeight="1" x14ac:dyDescent="0.2"/>
    <row r="6868" customFormat="1" ht="16" customHeight="1" x14ac:dyDescent="0.2"/>
    <row r="6869" customFormat="1" ht="16" customHeight="1" x14ac:dyDescent="0.2"/>
    <row r="6870" customFormat="1" ht="16" customHeight="1" x14ac:dyDescent="0.2"/>
    <row r="6871" customFormat="1" ht="16" customHeight="1" x14ac:dyDescent="0.2"/>
    <row r="6872" customFormat="1" ht="16" customHeight="1" x14ac:dyDescent="0.2"/>
    <row r="6873" customFormat="1" ht="16" customHeight="1" x14ac:dyDescent="0.2"/>
    <row r="6874" customFormat="1" ht="16" customHeight="1" x14ac:dyDescent="0.2"/>
    <row r="6875" customFormat="1" ht="16" customHeight="1" x14ac:dyDescent="0.2"/>
    <row r="6876" customFormat="1" ht="16" customHeight="1" x14ac:dyDescent="0.2"/>
    <row r="6877" customFormat="1" ht="16" customHeight="1" x14ac:dyDescent="0.2"/>
    <row r="6878" customFormat="1" ht="16" customHeight="1" x14ac:dyDescent="0.2"/>
    <row r="6879" customFormat="1" ht="16" customHeight="1" x14ac:dyDescent="0.2"/>
    <row r="6880" customFormat="1" ht="16" customHeight="1" x14ac:dyDescent="0.2"/>
    <row r="6881" customFormat="1" ht="16" customHeight="1" x14ac:dyDescent="0.2"/>
    <row r="6882" customFormat="1" ht="16" customHeight="1" x14ac:dyDescent="0.2"/>
    <row r="6883" customFormat="1" ht="16" customHeight="1" x14ac:dyDescent="0.2"/>
    <row r="6884" customFormat="1" ht="16" customHeight="1" x14ac:dyDescent="0.2"/>
    <row r="6885" customFormat="1" ht="16" customHeight="1" x14ac:dyDescent="0.2"/>
    <row r="6886" customFormat="1" ht="16" customHeight="1" x14ac:dyDescent="0.2"/>
    <row r="6887" customFormat="1" ht="16" customHeight="1" x14ac:dyDescent="0.2"/>
    <row r="6888" customFormat="1" ht="16" customHeight="1" x14ac:dyDescent="0.2"/>
    <row r="6889" customFormat="1" ht="16" customHeight="1" x14ac:dyDescent="0.2"/>
    <row r="6890" customFormat="1" ht="16" customHeight="1" x14ac:dyDescent="0.2"/>
    <row r="6891" customFormat="1" ht="16" customHeight="1" x14ac:dyDescent="0.2"/>
    <row r="6892" customFormat="1" ht="16" customHeight="1" x14ac:dyDescent="0.2"/>
    <row r="6893" customFormat="1" ht="16" customHeight="1" x14ac:dyDescent="0.2"/>
    <row r="6894" customFormat="1" ht="16" customHeight="1" x14ac:dyDescent="0.2"/>
    <row r="6895" customFormat="1" ht="16" customHeight="1" x14ac:dyDescent="0.2"/>
    <row r="6896" customFormat="1" ht="16" customHeight="1" x14ac:dyDescent="0.2"/>
    <row r="6897" customFormat="1" ht="16" customHeight="1" x14ac:dyDescent="0.2"/>
    <row r="6898" customFormat="1" ht="16" customHeight="1" x14ac:dyDescent="0.2"/>
    <row r="6899" customFormat="1" ht="16" customHeight="1" x14ac:dyDescent="0.2"/>
    <row r="6900" customFormat="1" ht="16" customHeight="1" x14ac:dyDescent="0.2"/>
    <row r="6901" customFormat="1" ht="16" customHeight="1" x14ac:dyDescent="0.2"/>
    <row r="6902" customFormat="1" ht="16" customHeight="1" x14ac:dyDescent="0.2"/>
    <row r="6903" customFormat="1" ht="16" customHeight="1" x14ac:dyDescent="0.2"/>
    <row r="6904" customFormat="1" ht="16" customHeight="1" x14ac:dyDescent="0.2"/>
    <row r="6905" customFormat="1" ht="16" customHeight="1" x14ac:dyDescent="0.2"/>
    <row r="6906" customFormat="1" ht="16" customHeight="1" x14ac:dyDescent="0.2"/>
    <row r="6907" customFormat="1" ht="16" customHeight="1" x14ac:dyDescent="0.2"/>
    <row r="6908" customFormat="1" ht="16" customHeight="1" x14ac:dyDescent="0.2"/>
    <row r="6909" customFormat="1" ht="16" customHeight="1" x14ac:dyDescent="0.2"/>
    <row r="6910" customFormat="1" ht="16" customHeight="1" x14ac:dyDescent="0.2"/>
    <row r="6911" customFormat="1" ht="16" customHeight="1" x14ac:dyDescent="0.2"/>
    <row r="6912" customFormat="1" ht="16" customHeight="1" x14ac:dyDescent="0.2"/>
    <row r="6913" customFormat="1" ht="16" customHeight="1" x14ac:dyDescent="0.2"/>
    <row r="6914" customFormat="1" ht="16" customHeight="1" x14ac:dyDescent="0.2"/>
    <row r="6915" customFormat="1" ht="16" customHeight="1" x14ac:dyDescent="0.2"/>
    <row r="6916" customFormat="1" ht="16" customHeight="1" x14ac:dyDescent="0.2"/>
    <row r="6917" customFormat="1" ht="16" customHeight="1" x14ac:dyDescent="0.2"/>
    <row r="6918" customFormat="1" ht="16" customHeight="1" x14ac:dyDescent="0.2"/>
    <row r="6919" customFormat="1" ht="16" customHeight="1" x14ac:dyDescent="0.2"/>
    <row r="6920" customFormat="1" ht="16" customHeight="1" x14ac:dyDescent="0.2"/>
    <row r="6921" customFormat="1" ht="16" customHeight="1" x14ac:dyDescent="0.2"/>
    <row r="6922" customFormat="1" ht="16" customHeight="1" x14ac:dyDescent="0.2"/>
    <row r="6923" customFormat="1" ht="16" customHeight="1" x14ac:dyDescent="0.2"/>
    <row r="6924" customFormat="1" ht="16" customHeight="1" x14ac:dyDescent="0.2"/>
    <row r="6925" customFormat="1" ht="16" customHeight="1" x14ac:dyDescent="0.2"/>
    <row r="6926" customFormat="1" ht="16" customHeight="1" x14ac:dyDescent="0.2"/>
    <row r="6927" customFormat="1" ht="16" customHeight="1" x14ac:dyDescent="0.2"/>
    <row r="6928" customFormat="1" ht="16" customHeight="1" x14ac:dyDescent="0.2"/>
    <row r="6929" customFormat="1" ht="16" customHeight="1" x14ac:dyDescent="0.2"/>
    <row r="6930" customFormat="1" ht="16" customHeight="1" x14ac:dyDescent="0.2"/>
    <row r="6931" customFormat="1" ht="16" customHeight="1" x14ac:dyDescent="0.2"/>
    <row r="6932" customFormat="1" ht="16" customHeight="1" x14ac:dyDescent="0.2"/>
    <row r="6933" customFormat="1" ht="16" customHeight="1" x14ac:dyDescent="0.2"/>
    <row r="6934" customFormat="1" ht="16" customHeight="1" x14ac:dyDescent="0.2"/>
    <row r="6935" customFormat="1" ht="16" customHeight="1" x14ac:dyDescent="0.2"/>
    <row r="6936" customFormat="1" ht="16" customHeight="1" x14ac:dyDescent="0.2"/>
    <row r="6937" customFormat="1" ht="16" customHeight="1" x14ac:dyDescent="0.2"/>
    <row r="6938" customFormat="1" ht="16" customHeight="1" x14ac:dyDescent="0.2"/>
    <row r="6939" customFormat="1" ht="16" customHeight="1" x14ac:dyDescent="0.2"/>
    <row r="6940" customFormat="1" ht="16" customHeight="1" x14ac:dyDescent="0.2"/>
    <row r="6941" customFormat="1" ht="16" customHeight="1" x14ac:dyDescent="0.2"/>
    <row r="6942" customFormat="1" ht="16" customHeight="1" x14ac:dyDescent="0.2"/>
    <row r="6943" customFormat="1" ht="16" customHeight="1" x14ac:dyDescent="0.2"/>
    <row r="6944" customFormat="1" ht="16" customHeight="1" x14ac:dyDescent="0.2"/>
    <row r="6945" customFormat="1" ht="16" customHeight="1" x14ac:dyDescent="0.2"/>
    <row r="6946" customFormat="1" ht="16" customHeight="1" x14ac:dyDescent="0.2"/>
    <row r="6947" customFormat="1" ht="16" customHeight="1" x14ac:dyDescent="0.2"/>
    <row r="6948" customFormat="1" ht="16" customHeight="1" x14ac:dyDescent="0.2"/>
    <row r="6949" customFormat="1" ht="16" customHeight="1" x14ac:dyDescent="0.2"/>
    <row r="6950" customFormat="1" ht="16" customHeight="1" x14ac:dyDescent="0.2"/>
    <row r="6951" customFormat="1" ht="16" customHeight="1" x14ac:dyDescent="0.2"/>
    <row r="6952" customFormat="1" ht="16" customHeight="1" x14ac:dyDescent="0.2"/>
    <row r="6953" customFormat="1" ht="16" customHeight="1" x14ac:dyDescent="0.2"/>
    <row r="6954" customFormat="1" ht="16" customHeight="1" x14ac:dyDescent="0.2"/>
    <row r="6955" customFormat="1" ht="16" customHeight="1" x14ac:dyDescent="0.2"/>
    <row r="6956" customFormat="1" ht="16" customHeight="1" x14ac:dyDescent="0.2"/>
    <row r="6957" customFormat="1" ht="16" customHeight="1" x14ac:dyDescent="0.2"/>
    <row r="6958" customFormat="1" ht="16" customHeight="1" x14ac:dyDescent="0.2"/>
    <row r="6959" customFormat="1" ht="16" customHeight="1" x14ac:dyDescent="0.2"/>
    <row r="6960" customFormat="1" ht="16" customHeight="1" x14ac:dyDescent="0.2"/>
    <row r="6961" customFormat="1" ht="16" customHeight="1" x14ac:dyDescent="0.2"/>
    <row r="6962" customFormat="1" ht="16" customHeight="1" x14ac:dyDescent="0.2"/>
    <row r="6963" customFormat="1" ht="16" customHeight="1" x14ac:dyDescent="0.2"/>
    <row r="6964" customFormat="1" ht="16" customHeight="1" x14ac:dyDescent="0.2"/>
    <row r="6965" customFormat="1" ht="16" customHeight="1" x14ac:dyDescent="0.2"/>
    <row r="6966" customFormat="1" ht="16" customHeight="1" x14ac:dyDescent="0.2"/>
    <row r="6967" customFormat="1" ht="16" customHeight="1" x14ac:dyDescent="0.2"/>
    <row r="6968" customFormat="1" ht="16" customHeight="1" x14ac:dyDescent="0.2"/>
    <row r="6969" customFormat="1" ht="16" customHeight="1" x14ac:dyDescent="0.2"/>
    <row r="6970" customFormat="1" ht="16" customHeight="1" x14ac:dyDescent="0.2"/>
    <row r="6971" customFormat="1" ht="16" customHeight="1" x14ac:dyDescent="0.2"/>
    <row r="6972" customFormat="1" ht="16" customHeight="1" x14ac:dyDescent="0.2"/>
    <row r="6973" customFormat="1" ht="16" customHeight="1" x14ac:dyDescent="0.2"/>
    <row r="6974" customFormat="1" ht="16" customHeight="1" x14ac:dyDescent="0.2"/>
    <row r="6975" customFormat="1" ht="16" customHeight="1" x14ac:dyDescent="0.2"/>
    <row r="6976" customFormat="1" ht="16" customHeight="1" x14ac:dyDescent="0.2"/>
    <row r="6977" customFormat="1" ht="16" customHeight="1" x14ac:dyDescent="0.2"/>
    <row r="6978" customFormat="1" ht="16" customHeight="1" x14ac:dyDescent="0.2"/>
    <row r="6979" customFormat="1" ht="16" customHeight="1" x14ac:dyDescent="0.2"/>
    <row r="6980" customFormat="1" ht="16" customHeight="1" x14ac:dyDescent="0.2"/>
    <row r="6981" customFormat="1" ht="16" customHeight="1" x14ac:dyDescent="0.2"/>
    <row r="6982" customFormat="1" ht="16" customHeight="1" x14ac:dyDescent="0.2"/>
    <row r="6983" customFormat="1" ht="16" customHeight="1" x14ac:dyDescent="0.2"/>
    <row r="6984" customFormat="1" ht="16" customHeight="1" x14ac:dyDescent="0.2"/>
    <row r="6985" customFormat="1" ht="16" customHeight="1" x14ac:dyDescent="0.2"/>
    <row r="6986" customFormat="1" ht="16" customHeight="1" x14ac:dyDescent="0.2"/>
    <row r="6987" customFormat="1" ht="16" customHeight="1" x14ac:dyDescent="0.2"/>
    <row r="6988" customFormat="1" ht="16" customHeight="1" x14ac:dyDescent="0.2"/>
    <row r="6989" customFormat="1" ht="16" customHeight="1" x14ac:dyDescent="0.2"/>
    <row r="6990" customFormat="1" ht="16" customHeight="1" x14ac:dyDescent="0.2"/>
    <row r="6991" customFormat="1" ht="16" customHeight="1" x14ac:dyDescent="0.2"/>
    <row r="6992" customFormat="1" ht="16" customHeight="1" x14ac:dyDescent="0.2"/>
    <row r="6993" customFormat="1" ht="16" customHeight="1" x14ac:dyDescent="0.2"/>
    <row r="6994" customFormat="1" ht="16" customHeight="1" x14ac:dyDescent="0.2"/>
    <row r="6995" customFormat="1" ht="16" customHeight="1" x14ac:dyDescent="0.2"/>
    <row r="6996" customFormat="1" ht="16" customHeight="1" x14ac:dyDescent="0.2"/>
    <row r="6997" customFormat="1" ht="16" customHeight="1" x14ac:dyDescent="0.2"/>
    <row r="6998" customFormat="1" ht="16" customHeight="1" x14ac:dyDescent="0.2"/>
    <row r="6999" customFormat="1" ht="16" customHeight="1" x14ac:dyDescent="0.2"/>
    <row r="7000" customFormat="1" ht="16" customHeight="1" x14ac:dyDescent="0.2"/>
    <row r="7001" customFormat="1" ht="16" customHeight="1" x14ac:dyDescent="0.2"/>
    <row r="7002" customFormat="1" ht="16" customHeight="1" x14ac:dyDescent="0.2"/>
    <row r="7003" customFormat="1" ht="16" customHeight="1" x14ac:dyDescent="0.2"/>
    <row r="7004" customFormat="1" ht="16" customHeight="1" x14ac:dyDescent="0.2"/>
    <row r="7005" customFormat="1" ht="16" customHeight="1" x14ac:dyDescent="0.2"/>
    <row r="7006" customFormat="1" ht="16" customHeight="1" x14ac:dyDescent="0.2"/>
    <row r="7007" customFormat="1" ht="16" customHeight="1" x14ac:dyDescent="0.2"/>
    <row r="7008" customFormat="1" ht="16" customHeight="1" x14ac:dyDescent="0.2"/>
    <row r="7009" customFormat="1" ht="16" customHeight="1" x14ac:dyDescent="0.2"/>
    <row r="7010" customFormat="1" ht="16" customHeight="1" x14ac:dyDescent="0.2"/>
    <row r="7011" customFormat="1" ht="16" customHeight="1" x14ac:dyDescent="0.2"/>
    <row r="7012" customFormat="1" ht="16" customHeight="1" x14ac:dyDescent="0.2"/>
    <row r="7013" customFormat="1" ht="16" customHeight="1" x14ac:dyDescent="0.2"/>
    <row r="7014" customFormat="1" ht="16" customHeight="1" x14ac:dyDescent="0.2"/>
    <row r="7015" customFormat="1" ht="16" customHeight="1" x14ac:dyDescent="0.2"/>
    <row r="7016" customFormat="1" ht="16" customHeight="1" x14ac:dyDescent="0.2"/>
    <row r="7017" customFormat="1" ht="16" customHeight="1" x14ac:dyDescent="0.2"/>
    <row r="7018" customFormat="1" ht="16" customHeight="1" x14ac:dyDescent="0.2"/>
    <row r="7019" customFormat="1" ht="16" customHeight="1" x14ac:dyDescent="0.2"/>
    <row r="7020" customFormat="1" ht="16" customHeight="1" x14ac:dyDescent="0.2"/>
    <row r="7021" customFormat="1" ht="16" customHeight="1" x14ac:dyDescent="0.2"/>
    <row r="7022" customFormat="1" ht="16" customHeight="1" x14ac:dyDescent="0.2"/>
    <row r="7023" customFormat="1" ht="16" customHeight="1" x14ac:dyDescent="0.2"/>
    <row r="7024" customFormat="1" ht="16" customHeight="1" x14ac:dyDescent="0.2"/>
    <row r="7025" customFormat="1" ht="16" customHeight="1" x14ac:dyDescent="0.2"/>
    <row r="7026" customFormat="1" ht="16" customHeight="1" x14ac:dyDescent="0.2"/>
    <row r="7027" customFormat="1" ht="16" customHeight="1" x14ac:dyDescent="0.2"/>
    <row r="7028" customFormat="1" ht="16" customHeight="1" x14ac:dyDescent="0.2"/>
    <row r="7029" customFormat="1" ht="16" customHeight="1" x14ac:dyDescent="0.2"/>
    <row r="7030" customFormat="1" ht="16" customHeight="1" x14ac:dyDescent="0.2"/>
    <row r="7031" customFormat="1" ht="16" customHeight="1" x14ac:dyDescent="0.2"/>
    <row r="7032" customFormat="1" ht="16" customHeight="1" x14ac:dyDescent="0.2"/>
    <row r="7033" customFormat="1" ht="16" customHeight="1" x14ac:dyDescent="0.2"/>
    <row r="7034" customFormat="1" ht="16" customHeight="1" x14ac:dyDescent="0.2"/>
    <row r="7035" customFormat="1" ht="16" customHeight="1" x14ac:dyDescent="0.2"/>
    <row r="7036" customFormat="1" ht="16" customHeight="1" x14ac:dyDescent="0.2"/>
    <row r="7037" customFormat="1" ht="16" customHeight="1" x14ac:dyDescent="0.2"/>
    <row r="7038" customFormat="1" ht="16" customHeight="1" x14ac:dyDescent="0.2"/>
    <row r="7039" customFormat="1" ht="16" customHeight="1" x14ac:dyDescent="0.2"/>
    <row r="7040" customFormat="1" ht="16" customHeight="1" x14ac:dyDescent="0.2"/>
    <row r="7041" customFormat="1" ht="16" customHeight="1" x14ac:dyDescent="0.2"/>
    <row r="7042" customFormat="1" ht="16" customHeight="1" x14ac:dyDescent="0.2"/>
    <row r="7043" customFormat="1" ht="16" customHeight="1" x14ac:dyDescent="0.2"/>
    <row r="7044" customFormat="1" ht="16" customHeight="1" x14ac:dyDescent="0.2"/>
    <row r="7045" customFormat="1" ht="16" customHeight="1" x14ac:dyDescent="0.2"/>
    <row r="7046" customFormat="1" ht="16" customHeight="1" x14ac:dyDescent="0.2"/>
    <row r="7047" customFormat="1" ht="16" customHeight="1" x14ac:dyDescent="0.2"/>
    <row r="7048" customFormat="1" ht="16" customHeight="1" x14ac:dyDescent="0.2"/>
    <row r="7049" customFormat="1" ht="16" customHeight="1" x14ac:dyDescent="0.2"/>
    <row r="7050" customFormat="1" ht="16" customHeight="1" x14ac:dyDescent="0.2"/>
    <row r="7051" customFormat="1" ht="16" customHeight="1" x14ac:dyDescent="0.2"/>
    <row r="7052" customFormat="1" ht="16" customHeight="1" x14ac:dyDescent="0.2"/>
    <row r="7053" customFormat="1" ht="16" customHeight="1" x14ac:dyDescent="0.2"/>
    <row r="7054" customFormat="1" ht="16" customHeight="1" x14ac:dyDescent="0.2"/>
    <row r="7055" customFormat="1" ht="16" customHeight="1" x14ac:dyDescent="0.2"/>
    <row r="7056" customFormat="1" ht="16" customHeight="1" x14ac:dyDescent="0.2"/>
    <row r="7057" customFormat="1" ht="16" customHeight="1" x14ac:dyDescent="0.2"/>
    <row r="7058" customFormat="1" ht="16" customHeight="1" x14ac:dyDescent="0.2"/>
    <row r="7059" customFormat="1" ht="16" customHeight="1" x14ac:dyDescent="0.2"/>
    <row r="7060" customFormat="1" ht="16" customHeight="1" x14ac:dyDescent="0.2"/>
    <row r="7061" customFormat="1" ht="16" customHeight="1" x14ac:dyDescent="0.2"/>
    <row r="7062" customFormat="1" ht="16" customHeight="1" x14ac:dyDescent="0.2"/>
    <row r="7063" customFormat="1" ht="16" customHeight="1" x14ac:dyDescent="0.2"/>
    <row r="7064" customFormat="1" ht="16" customHeight="1" x14ac:dyDescent="0.2"/>
    <row r="7065" customFormat="1" ht="16" customHeight="1" x14ac:dyDescent="0.2"/>
    <row r="7066" customFormat="1" ht="16" customHeight="1" x14ac:dyDescent="0.2"/>
    <row r="7067" customFormat="1" ht="16" customHeight="1" x14ac:dyDescent="0.2"/>
    <row r="7068" customFormat="1" ht="16" customHeight="1" x14ac:dyDescent="0.2"/>
    <row r="7069" customFormat="1" ht="16" customHeight="1" x14ac:dyDescent="0.2"/>
    <row r="7070" customFormat="1" ht="16" customHeight="1" x14ac:dyDescent="0.2"/>
    <row r="7071" customFormat="1" ht="16" customHeight="1" x14ac:dyDescent="0.2"/>
    <row r="7072" customFormat="1" ht="16" customHeight="1" x14ac:dyDescent="0.2"/>
    <row r="7073" customFormat="1" ht="16" customHeight="1" x14ac:dyDescent="0.2"/>
    <row r="7074" customFormat="1" ht="16" customHeight="1" x14ac:dyDescent="0.2"/>
    <row r="7075" customFormat="1" ht="16" customHeight="1" x14ac:dyDescent="0.2"/>
    <row r="7076" customFormat="1" ht="16" customHeight="1" x14ac:dyDescent="0.2"/>
    <row r="7077" customFormat="1" ht="16" customHeight="1" x14ac:dyDescent="0.2"/>
    <row r="7078" customFormat="1" ht="16" customHeight="1" x14ac:dyDescent="0.2"/>
    <row r="7079" customFormat="1" ht="16" customHeight="1" x14ac:dyDescent="0.2"/>
    <row r="7080" customFormat="1" ht="16" customHeight="1" x14ac:dyDescent="0.2"/>
    <row r="7081" customFormat="1" ht="16" customHeight="1" x14ac:dyDescent="0.2"/>
    <row r="7082" customFormat="1" ht="16" customHeight="1" x14ac:dyDescent="0.2"/>
    <row r="7083" customFormat="1" ht="16" customHeight="1" x14ac:dyDescent="0.2"/>
    <row r="7084" customFormat="1" ht="16" customHeight="1" x14ac:dyDescent="0.2"/>
    <row r="7085" customFormat="1" ht="16" customHeight="1" x14ac:dyDescent="0.2"/>
    <row r="7086" customFormat="1" ht="16" customHeight="1" x14ac:dyDescent="0.2"/>
    <row r="7087" customFormat="1" ht="16" customHeight="1" x14ac:dyDescent="0.2"/>
    <row r="7088" customFormat="1" ht="16" customHeight="1" x14ac:dyDescent="0.2"/>
    <row r="7089" customFormat="1" ht="16" customHeight="1" x14ac:dyDescent="0.2"/>
    <row r="7090" customFormat="1" ht="16" customHeight="1" x14ac:dyDescent="0.2"/>
    <row r="7091" customFormat="1" ht="16" customHeight="1" x14ac:dyDescent="0.2"/>
    <row r="7092" customFormat="1" ht="16" customHeight="1" x14ac:dyDescent="0.2"/>
    <row r="7093" customFormat="1" ht="16" customHeight="1" x14ac:dyDescent="0.2"/>
    <row r="7094" customFormat="1" ht="16" customHeight="1" x14ac:dyDescent="0.2"/>
    <row r="7095" customFormat="1" ht="16" customHeight="1" x14ac:dyDescent="0.2"/>
    <row r="7096" customFormat="1" ht="16" customHeight="1" x14ac:dyDescent="0.2"/>
    <row r="7097" customFormat="1" ht="16" customHeight="1" x14ac:dyDescent="0.2"/>
    <row r="7098" customFormat="1" ht="16" customHeight="1" x14ac:dyDescent="0.2"/>
    <row r="7099" customFormat="1" ht="16" customHeight="1" x14ac:dyDescent="0.2"/>
    <row r="7100" customFormat="1" ht="16" customHeight="1" x14ac:dyDescent="0.2"/>
    <row r="7101" customFormat="1" ht="16" customHeight="1" x14ac:dyDescent="0.2"/>
    <row r="7102" customFormat="1" ht="16" customHeight="1" x14ac:dyDescent="0.2"/>
    <row r="7103" customFormat="1" ht="16" customHeight="1" x14ac:dyDescent="0.2"/>
    <row r="7104" customFormat="1" ht="16" customHeight="1" x14ac:dyDescent="0.2"/>
    <row r="7105" customFormat="1" ht="16" customHeight="1" x14ac:dyDescent="0.2"/>
    <row r="7106" customFormat="1" ht="16" customHeight="1" x14ac:dyDescent="0.2"/>
    <row r="7107" customFormat="1" ht="16" customHeight="1" x14ac:dyDescent="0.2"/>
    <row r="7108" customFormat="1" ht="16" customHeight="1" x14ac:dyDescent="0.2"/>
    <row r="7109" customFormat="1" ht="16" customHeight="1" x14ac:dyDescent="0.2"/>
    <row r="7110" customFormat="1" ht="16" customHeight="1" x14ac:dyDescent="0.2"/>
    <row r="7111" customFormat="1" ht="16" customHeight="1" x14ac:dyDescent="0.2"/>
    <row r="7112" customFormat="1" ht="16" customHeight="1" x14ac:dyDescent="0.2"/>
    <row r="7113" customFormat="1" ht="16" customHeight="1" x14ac:dyDescent="0.2"/>
    <row r="7114" customFormat="1" ht="16" customHeight="1" x14ac:dyDescent="0.2"/>
    <row r="7115" customFormat="1" ht="16" customHeight="1" x14ac:dyDescent="0.2"/>
    <row r="7116" customFormat="1" ht="16" customHeight="1" x14ac:dyDescent="0.2"/>
    <row r="7117" customFormat="1" ht="16" customHeight="1" x14ac:dyDescent="0.2"/>
    <row r="7118" customFormat="1" ht="16" customHeight="1" x14ac:dyDescent="0.2"/>
    <row r="7119" customFormat="1" ht="16" customHeight="1" x14ac:dyDescent="0.2"/>
    <row r="7120" customFormat="1" ht="16" customHeight="1" x14ac:dyDescent="0.2"/>
    <row r="7121" customFormat="1" ht="16" customHeight="1" x14ac:dyDescent="0.2"/>
    <row r="7122" customFormat="1" ht="16" customHeight="1" x14ac:dyDescent="0.2"/>
    <row r="7123" customFormat="1" ht="16" customHeight="1" x14ac:dyDescent="0.2"/>
    <row r="7124" customFormat="1" ht="16" customHeight="1" x14ac:dyDescent="0.2"/>
    <row r="7125" customFormat="1" ht="16" customHeight="1" x14ac:dyDescent="0.2"/>
    <row r="7126" customFormat="1" ht="16" customHeight="1" x14ac:dyDescent="0.2"/>
    <row r="7127" customFormat="1" ht="16" customHeight="1" x14ac:dyDescent="0.2"/>
    <row r="7128" customFormat="1" ht="16" customHeight="1" x14ac:dyDescent="0.2"/>
    <row r="7129" customFormat="1" ht="16" customHeight="1" x14ac:dyDescent="0.2"/>
    <row r="7130" customFormat="1" ht="16" customHeight="1" x14ac:dyDescent="0.2"/>
    <row r="7131" customFormat="1" ht="16" customHeight="1" x14ac:dyDescent="0.2"/>
    <row r="7132" customFormat="1" ht="16" customHeight="1" x14ac:dyDescent="0.2"/>
    <row r="7133" customFormat="1" ht="16" customHeight="1" x14ac:dyDescent="0.2"/>
    <row r="7134" customFormat="1" ht="16" customHeight="1" x14ac:dyDescent="0.2"/>
    <row r="7135" customFormat="1" ht="16" customHeight="1" x14ac:dyDescent="0.2"/>
    <row r="7136" customFormat="1" ht="16" customHeight="1" x14ac:dyDescent="0.2"/>
    <row r="7137" customFormat="1" ht="16" customHeight="1" x14ac:dyDescent="0.2"/>
    <row r="7138" customFormat="1" ht="16" customHeight="1" x14ac:dyDescent="0.2"/>
    <row r="7139" customFormat="1" ht="16" customHeight="1" x14ac:dyDescent="0.2"/>
    <row r="7140" customFormat="1" ht="16" customHeight="1" x14ac:dyDescent="0.2"/>
    <row r="7141" customFormat="1" ht="16" customHeight="1" x14ac:dyDescent="0.2"/>
    <row r="7142" customFormat="1" ht="16" customHeight="1" x14ac:dyDescent="0.2"/>
    <row r="7143" customFormat="1" ht="16" customHeight="1" x14ac:dyDescent="0.2"/>
    <row r="7144" customFormat="1" ht="16" customHeight="1" x14ac:dyDescent="0.2"/>
    <row r="7145" customFormat="1" ht="16" customHeight="1" x14ac:dyDescent="0.2"/>
    <row r="7146" customFormat="1" ht="16" customHeight="1" x14ac:dyDescent="0.2"/>
    <row r="7147" customFormat="1" ht="16" customHeight="1" x14ac:dyDescent="0.2"/>
    <row r="7148" customFormat="1" ht="16" customHeight="1" x14ac:dyDescent="0.2"/>
    <row r="7149" customFormat="1" ht="16" customHeight="1" x14ac:dyDescent="0.2"/>
    <row r="7150" customFormat="1" ht="16" customHeight="1" x14ac:dyDescent="0.2"/>
    <row r="7151" customFormat="1" ht="16" customHeight="1" x14ac:dyDescent="0.2"/>
    <row r="7152" customFormat="1" ht="16" customHeight="1" x14ac:dyDescent="0.2"/>
    <row r="7153" customFormat="1" ht="16" customHeight="1" x14ac:dyDescent="0.2"/>
    <row r="7154" customFormat="1" ht="16" customHeight="1" x14ac:dyDescent="0.2"/>
    <row r="7155" customFormat="1" ht="16" customHeight="1" x14ac:dyDescent="0.2"/>
    <row r="7156" customFormat="1" ht="16" customHeight="1" x14ac:dyDescent="0.2"/>
    <row r="7157" customFormat="1" ht="16" customHeight="1" x14ac:dyDescent="0.2"/>
    <row r="7158" customFormat="1" ht="16" customHeight="1" x14ac:dyDescent="0.2"/>
    <row r="7159" customFormat="1" ht="16" customHeight="1" x14ac:dyDescent="0.2"/>
    <row r="7160" customFormat="1" ht="16" customHeight="1" x14ac:dyDescent="0.2"/>
    <row r="7161" customFormat="1" ht="16" customHeight="1" x14ac:dyDescent="0.2"/>
    <row r="7162" customFormat="1" ht="16" customHeight="1" x14ac:dyDescent="0.2"/>
    <row r="7163" customFormat="1" ht="16" customHeight="1" x14ac:dyDescent="0.2"/>
    <row r="7164" customFormat="1" ht="16" customHeight="1" x14ac:dyDescent="0.2"/>
    <row r="7165" customFormat="1" ht="16" customHeight="1" x14ac:dyDescent="0.2"/>
    <row r="7166" customFormat="1" ht="16" customHeight="1" x14ac:dyDescent="0.2"/>
    <row r="7167" customFormat="1" ht="16" customHeight="1" x14ac:dyDescent="0.2"/>
    <row r="7168" customFormat="1" ht="16" customHeight="1" x14ac:dyDescent="0.2"/>
    <row r="7169" customFormat="1" ht="16" customHeight="1" x14ac:dyDescent="0.2"/>
    <row r="7170" customFormat="1" ht="16" customHeight="1" x14ac:dyDescent="0.2"/>
    <row r="7171" customFormat="1" ht="16" customHeight="1" x14ac:dyDescent="0.2"/>
    <row r="7172" customFormat="1" ht="16" customHeight="1" x14ac:dyDescent="0.2"/>
    <row r="7173" customFormat="1" ht="16" customHeight="1" x14ac:dyDescent="0.2"/>
    <row r="7174" customFormat="1" ht="16" customHeight="1" x14ac:dyDescent="0.2"/>
    <row r="7175" customFormat="1" ht="16" customHeight="1" x14ac:dyDescent="0.2"/>
    <row r="7176" customFormat="1" ht="16" customHeight="1" x14ac:dyDescent="0.2"/>
    <row r="7177" customFormat="1" ht="16" customHeight="1" x14ac:dyDescent="0.2"/>
    <row r="7178" customFormat="1" ht="16" customHeight="1" x14ac:dyDescent="0.2"/>
    <row r="7179" customFormat="1" ht="16" customHeight="1" x14ac:dyDescent="0.2"/>
    <row r="7180" customFormat="1" ht="16" customHeight="1" x14ac:dyDescent="0.2"/>
    <row r="7181" customFormat="1" ht="16" customHeight="1" x14ac:dyDescent="0.2"/>
    <row r="7182" customFormat="1" ht="16" customHeight="1" x14ac:dyDescent="0.2"/>
    <row r="7183" customFormat="1" ht="16" customHeight="1" x14ac:dyDescent="0.2"/>
    <row r="7184" customFormat="1" ht="16" customHeight="1" x14ac:dyDescent="0.2"/>
    <row r="7185" customFormat="1" ht="16" customHeight="1" x14ac:dyDescent="0.2"/>
    <row r="7186" customFormat="1" ht="16" customHeight="1" x14ac:dyDescent="0.2"/>
    <row r="7187" customFormat="1" ht="16" customHeight="1" x14ac:dyDescent="0.2"/>
    <row r="7188" customFormat="1" ht="16" customHeight="1" x14ac:dyDescent="0.2"/>
    <row r="7189" customFormat="1" ht="16" customHeight="1" x14ac:dyDescent="0.2"/>
    <row r="7190" customFormat="1" ht="16" customHeight="1" x14ac:dyDescent="0.2"/>
    <row r="7191" customFormat="1" ht="16" customHeight="1" x14ac:dyDescent="0.2"/>
    <row r="7192" customFormat="1" ht="16" customHeight="1" x14ac:dyDescent="0.2"/>
    <row r="7193" customFormat="1" ht="16" customHeight="1" x14ac:dyDescent="0.2"/>
    <row r="7194" customFormat="1" ht="16" customHeight="1" x14ac:dyDescent="0.2"/>
    <row r="7195" customFormat="1" ht="16" customHeight="1" x14ac:dyDescent="0.2"/>
    <row r="7196" customFormat="1" ht="16" customHeight="1" x14ac:dyDescent="0.2"/>
    <row r="7197" customFormat="1" ht="16" customHeight="1" x14ac:dyDescent="0.2"/>
    <row r="7198" customFormat="1" ht="16" customHeight="1" x14ac:dyDescent="0.2"/>
    <row r="7199" customFormat="1" ht="16" customHeight="1" x14ac:dyDescent="0.2"/>
    <row r="7200" customFormat="1" ht="16" customHeight="1" x14ac:dyDescent="0.2"/>
    <row r="7201" customFormat="1" ht="16" customHeight="1" x14ac:dyDescent="0.2"/>
    <row r="7202" customFormat="1" ht="16" customHeight="1" x14ac:dyDescent="0.2"/>
    <row r="7203" customFormat="1" ht="16" customHeight="1" x14ac:dyDescent="0.2"/>
    <row r="7204" customFormat="1" ht="16" customHeight="1" x14ac:dyDescent="0.2"/>
    <row r="7205" customFormat="1" ht="16" customHeight="1" x14ac:dyDescent="0.2"/>
    <row r="7206" customFormat="1" ht="16" customHeight="1" x14ac:dyDescent="0.2"/>
    <row r="7207" customFormat="1" ht="16" customHeight="1" x14ac:dyDescent="0.2"/>
    <row r="7208" customFormat="1" ht="16" customHeight="1" x14ac:dyDescent="0.2"/>
    <row r="7209" customFormat="1" ht="16" customHeight="1" x14ac:dyDescent="0.2"/>
    <row r="7210" customFormat="1" ht="16" customHeight="1" x14ac:dyDescent="0.2"/>
    <row r="7211" customFormat="1" ht="16" customHeight="1" x14ac:dyDescent="0.2"/>
    <row r="7212" customFormat="1" ht="16" customHeight="1" x14ac:dyDescent="0.2"/>
    <row r="7213" customFormat="1" ht="16" customHeight="1" x14ac:dyDescent="0.2"/>
    <row r="7214" customFormat="1" ht="16" customHeight="1" x14ac:dyDescent="0.2"/>
    <row r="7215" customFormat="1" ht="16" customHeight="1" x14ac:dyDescent="0.2"/>
    <row r="7216" customFormat="1" ht="16" customHeight="1" x14ac:dyDescent="0.2"/>
    <row r="7217" customFormat="1" ht="16" customHeight="1" x14ac:dyDescent="0.2"/>
    <row r="7218" customFormat="1" ht="16" customHeight="1" x14ac:dyDescent="0.2"/>
    <row r="7219" customFormat="1" ht="16" customHeight="1" x14ac:dyDescent="0.2"/>
    <row r="7220" customFormat="1" ht="16" customHeight="1" x14ac:dyDescent="0.2"/>
    <row r="7221" customFormat="1" ht="16" customHeight="1" x14ac:dyDescent="0.2"/>
    <row r="7222" customFormat="1" ht="16" customHeight="1" x14ac:dyDescent="0.2"/>
    <row r="7223" customFormat="1" ht="16" customHeight="1" x14ac:dyDescent="0.2"/>
    <row r="7224" customFormat="1" ht="16" customHeight="1" x14ac:dyDescent="0.2"/>
    <row r="7225" customFormat="1" ht="16" customHeight="1" x14ac:dyDescent="0.2"/>
    <row r="7226" customFormat="1" ht="16" customHeight="1" x14ac:dyDescent="0.2"/>
    <row r="7227" customFormat="1" ht="16" customHeight="1" x14ac:dyDescent="0.2"/>
    <row r="7228" customFormat="1" ht="16" customHeight="1" x14ac:dyDescent="0.2"/>
    <row r="7229" customFormat="1" ht="16" customHeight="1" x14ac:dyDescent="0.2"/>
    <row r="7230" customFormat="1" ht="16" customHeight="1" x14ac:dyDescent="0.2"/>
    <row r="7231" customFormat="1" ht="16" customHeight="1" x14ac:dyDescent="0.2"/>
    <row r="7232" customFormat="1" ht="16" customHeight="1" x14ac:dyDescent="0.2"/>
    <row r="7233" customFormat="1" ht="16" customHeight="1" x14ac:dyDescent="0.2"/>
    <row r="7234" customFormat="1" ht="16" customHeight="1" x14ac:dyDescent="0.2"/>
    <row r="7235" customFormat="1" ht="16" customHeight="1" x14ac:dyDescent="0.2"/>
    <row r="7236" customFormat="1" ht="16" customHeight="1" x14ac:dyDescent="0.2"/>
    <row r="7237" customFormat="1" ht="16" customHeight="1" x14ac:dyDescent="0.2"/>
    <row r="7238" customFormat="1" ht="16" customHeight="1" x14ac:dyDescent="0.2"/>
    <row r="7239" customFormat="1" ht="16" customHeight="1" x14ac:dyDescent="0.2"/>
    <row r="7240" customFormat="1" ht="16" customHeight="1" x14ac:dyDescent="0.2"/>
    <row r="7241" customFormat="1" ht="16" customHeight="1" x14ac:dyDescent="0.2"/>
    <row r="7242" customFormat="1" ht="16" customHeight="1" x14ac:dyDescent="0.2"/>
    <row r="7243" customFormat="1" ht="16" customHeight="1" x14ac:dyDescent="0.2"/>
    <row r="7244" customFormat="1" ht="16" customHeight="1" x14ac:dyDescent="0.2"/>
    <row r="7245" customFormat="1" ht="16" customHeight="1" x14ac:dyDescent="0.2"/>
    <row r="7246" customFormat="1" ht="16" customHeight="1" x14ac:dyDescent="0.2"/>
    <row r="7247" customFormat="1" ht="16" customHeight="1" x14ac:dyDescent="0.2"/>
    <row r="7248" customFormat="1" ht="16" customHeight="1" x14ac:dyDescent="0.2"/>
    <row r="7249" customFormat="1" ht="16" customHeight="1" x14ac:dyDescent="0.2"/>
    <row r="7250" customFormat="1" ht="16" customHeight="1" x14ac:dyDescent="0.2"/>
    <row r="7251" customFormat="1" ht="16" customHeight="1" x14ac:dyDescent="0.2"/>
    <row r="7252" customFormat="1" ht="16" customHeight="1" x14ac:dyDescent="0.2"/>
    <row r="7253" customFormat="1" ht="16" customHeight="1" x14ac:dyDescent="0.2"/>
    <row r="7254" customFormat="1" ht="16" customHeight="1" x14ac:dyDescent="0.2"/>
    <row r="7255" customFormat="1" ht="16" customHeight="1" x14ac:dyDescent="0.2"/>
    <row r="7256" customFormat="1" ht="16" customHeight="1" x14ac:dyDescent="0.2"/>
    <row r="7257" customFormat="1" ht="16" customHeight="1" x14ac:dyDescent="0.2"/>
    <row r="7258" customFormat="1" ht="16" customHeight="1" x14ac:dyDescent="0.2"/>
    <row r="7259" customFormat="1" ht="16" customHeight="1" x14ac:dyDescent="0.2"/>
    <row r="7260" customFormat="1" ht="16" customHeight="1" x14ac:dyDescent="0.2"/>
    <row r="7261" customFormat="1" ht="16" customHeight="1" x14ac:dyDescent="0.2"/>
    <row r="7262" customFormat="1" ht="16" customHeight="1" x14ac:dyDescent="0.2"/>
    <row r="7263" customFormat="1" ht="16" customHeight="1" x14ac:dyDescent="0.2"/>
    <row r="7264" customFormat="1" ht="16" customHeight="1" x14ac:dyDescent="0.2"/>
    <row r="7265" customFormat="1" ht="16" customHeight="1" x14ac:dyDescent="0.2"/>
    <row r="7266" customFormat="1" ht="16" customHeight="1" x14ac:dyDescent="0.2"/>
    <row r="7267" customFormat="1" ht="16" customHeight="1" x14ac:dyDescent="0.2"/>
    <row r="7268" customFormat="1" ht="16" customHeight="1" x14ac:dyDescent="0.2"/>
    <row r="7269" customFormat="1" ht="16" customHeight="1" x14ac:dyDescent="0.2"/>
    <row r="7270" customFormat="1" ht="16" customHeight="1" x14ac:dyDescent="0.2"/>
    <row r="7271" customFormat="1" ht="16" customHeight="1" x14ac:dyDescent="0.2"/>
    <row r="7272" customFormat="1" ht="16" customHeight="1" x14ac:dyDescent="0.2"/>
    <row r="7273" customFormat="1" ht="16" customHeight="1" x14ac:dyDescent="0.2"/>
    <row r="7274" customFormat="1" ht="16" customHeight="1" x14ac:dyDescent="0.2"/>
    <row r="7275" customFormat="1" ht="16" customHeight="1" x14ac:dyDescent="0.2"/>
    <row r="7276" customFormat="1" ht="16" customHeight="1" x14ac:dyDescent="0.2"/>
    <row r="7277" customFormat="1" ht="16" customHeight="1" x14ac:dyDescent="0.2"/>
    <row r="7278" customFormat="1" ht="16" customHeight="1" x14ac:dyDescent="0.2"/>
    <row r="7279" customFormat="1" ht="16" customHeight="1" x14ac:dyDescent="0.2"/>
    <row r="7280" customFormat="1" ht="16" customHeight="1" x14ac:dyDescent="0.2"/>
    <row r="7281" customFormat="1" ht="16" customHeight="1" x14ac:dyDescent="0.2"/>
    <row r="7282" customFormat="1" ht="16" customHeight="1" x14ac:dyDescent="0.2"/>
    <row r="7283" customFormat="1" ht="16" customHeight="1" x14ac:dyDescent="0.2"/>
    <row r="7284" customFormat="1" ht="16" customHeight="1" x14ac:dyDescent="0.2"/>
    <row r="7285" customFormat="1" ht="16" customHeight="1" x14ac:dyDescent="0.2"/>
    <row r="7286" customFormat="1" ht="16" customHeight="1" x14ac:dyDescent="0.2"/>
    <row r="7287" customFormat="1" ht="16" customHeight="1" x14ac:dyDescent="0.2"/>
    <row r="7288" customFormat="1" ht="16" customHeight="1" x14ac:dyDescent="0.2"/>
    <row r="7289" customFormat="1" ht="16" customHeight="1" x14ac:dyDescent="0.2"/>
    <row r="7290" customFormat="1" ht="16" customHeight="1" x14ac:dyDescent="0.2"/>
    <row r="7291" customFormat="1" ht="16" customHeight="1" x14ac:dyDescent="0.2"/>
    <row r="7292" customFormat="1" ht="16" customHeight="1" x14ac:dyDescent="0.2"/>
    <row r="7293" customFormat="1" ht="16" customHeight="1" x14ac:dyDescent="0.2"/>
    <row r="7294" customFormat="1" ht="16" customHeight="1" x14ac:dyDescent="0.2"/>
    <row r="7295" customFormat="1" ht="16" customHeight="1" x14ac:dyDescent="0.2"/>
    <row r="7296" customFormat="1" ht="16" customHeight="1" x14ac:dyDescent="0.2"/>
    <row r="7297" customFormat="1" ht="16" customHeight="1" x14ac:dyDescent="0.2"/>
    <row r="7298" customFormat="1" ht="16" customHeight="1" x14ac:dyDescent="0.2"/>
    <row r="7299" customFormat="1" ht="16" customHeight="1" x14ac:dyDescent="0.2"/>
    <row r="7300" customFormat="1" ht="16" customHeight="1" x14ac:dyDescent="0.2"/>
    <row r="7301" customFormat="1" ht="16" customHeight="1" x14ac:dyDescent="0.2"/>
    <row r="7302" customFormat="1" ht="16" customHeight="1" x14ac:dyDescent="0.2"/>
    <row r="7303" customFormat="1" ht="16" customHeight="1" x14ac:dyDescent="0.2"/>
    <row r="7304" customFormat="1" ht="16" customHeight="1" x14ac:dyDescent="0.2"/>
    <row r="7305" customFormat="1" ht="16" customHeight="1" x14ac:dyDescent="0.2"/>
    <row r="7306" customFormat="1" ht="16" customHeight="1" x14ac:dyDescent="0.2"/>
    <row r="7307" customFormat="1" ht="16" customHeight="1" x14ac:dyDescent="0.2"/>
    <row r="7308" customFormat="1" ht="16" customHeight="1" x14ac:dyDescent="0.2"/>
    <row r="7309" customFormat="1" ht="16" customHeight="1" x14ac:dyDescent="0.2"/>
    <row r="7310" customFormat="1" ht="16" customHeight="1" x14ac:dyDescent="0.2"/>
    <row r="7311" customFormat="1" ht="16" customHeight="1" x14ac:dyDescent="0.2"/>
    <row r="7312" customFormat="1" ht="16" customHeight="1" x14ac:dyDescent="0.2"/>
    <row r="7313" customFormat="1" ht="16" customHeight="1" x14ac:dyDescent="0.2"/>
    <row r="7314" customFormat="1" ht="16" customHeight="1" x14ac:dyDescent="0.2"/>
    <row r="7315" customFormat="1" ht="16" customHeight="1" x14ac:dyDescent="0.2"/>
    <row r="7316" customFormat="1" ht="16" customHeight="1" x14ac:dyDescent="0.2"/>
    <row r="7317" customFormat="1" ht="16" customHeight="1" x14ac:dyDescent="0.2"/>
    <row r="7318" customFormat="1" ht="16" customHeight="1" x14ac:dyDescent="0.2"/>
    <row r="7319" customFormat="1" ht="16" customHeight="1" x14ac:dyDescent="0.2"/>
    <row r="7320" customFormat="1" ht="16" customHeight="1" x14ac:dyDescent="0.2"/>
    <row r="7321" customFormat="1" ht="16" customHeight="1" x14ac:dyDescent="0.2"/>
    <row r="7322" customFormat="1" ht="16" customHeight="1" x14ac:dyDescent="0.2"/>
    <row r="7323" customFormat="1" ht="16" customHeight="1" x14ac:dyDescent="0.2"/>
    <row r="7324" customFormat="1" ht="16" customHeight="1" x14ac:dyDescent="0.2"/>
    <row r="7325" customFormat="1" ht="16" customHeight="1" x14ac:dyDescent="0.2"/>
    <row r="7326" customFormat="1" ht="16" customHeight="1" x14ac:dyDescent="0.2"/>
    <row r="7327" customFormat="1" ht="16" customHeight="1" x14ac:dyDescent="0.2"/>
    <row r="7328" customFormat="1" ht="16" customHeight="1" x14ac:dyDescent="0.2"/>
    <row r="7329" customFormat="1" ht="16" customHeight="1" x14ac:dyDescent="0.2"/>
    <row r="7330" customFormat="1" ht="16" customHeight="1" x14ac:dyDescent="0.2"/>
    <row r="7331" customFormat="1" ht="16" customHeight="1" x14ac:dyDescent="0.2"/>
    <row r="7332" customFormat="1" ht="16" customHeight="1" x14ac:dyDescent="0.2"/>
    <row r="7333" customFormat="1" ht="16" customHeight="1" x14ac:dyDescent="0.2"/>
    <row r="7334" customFormat="1" ht="16" customHeight="1" x14ac:dyDescent="0.2"/>
    <row r="7335" customFormat="1" ht="16" customHeight="1" x14ac:dyDescent="0.2"/>
    <row r="7336" customFormat="1" ht="16" customHeight="1" x14ac:dyDescent="0.2"/>
    <row r="7337" customFormat="1" ht="16" customHeight="1" x14ac:dyDescent="0.2"/>
    <row r="7338" customFormat="1" ht="16" customHeight="1" x14ac:dyDescent="0.2"/>
    <row r="7339" customFormat="1" ht="16" customHeight="1" x14ac:dyDescent="0.2"/>
    <row r="7340" customFormat="1" ht="16" customHeight="1" x14ac:dyDescent="0.2"/>
    <row r="7341" customFormat="1" ht="16" customHeight="1" x14ac:dyDescent="0.2"/>
    <row r="7342" customFormat="1" ht="16" customHeight="1" x14ac:dyDescent="0.2"/>
    <row r="7343" customFormat="1" ht="16" customHeight="1" x14ac:dyDescent="0.2"/>
    <row r="7344" customFormat="1" ht="16" customHeight="1" x14ac:dyDescent="0.2"/>
    <row r="7345" customFormat="1" ht="16" customHeight="1" x14ac:dyDescent="0.2"/>
    <row r="7346" customFormat="1" ht="16" customHeight="1" x14ac:dyDescent="0.2"/>
    <row r="7347" customFormat="1" ht="16" customHeight="1" x14ac:dyDescent="0.2"/>
    <row r="7348" customFormat="1" ht="16" customHeight="1" x14ac:dyDescent="0.2"/>
    <row r="7349" customFormat="1" ht="16" customHeight="1" x14ac:dyDescent="0.2"/>
    <row r="7350" customFormat="1" ht="16" customHeight="1" x14ac:dyDescent="0.2"/>
    <row r="7351" customFormat="1" ht="16" customHeight="1" x14ac:dyDescent="0.2"/>
    <row r="7352" customFormat="1" ht="16" customHeight="1" x14ac:dyDescent="0.2"/>
    <row r="7353" customFormat="1" ht="16" customHeight="1" x14ac:dyDescent="0.2"/>
    <row r="7354" customFormat="1" ht="16" customHeight="1" x14ac:dyDescent="0.2"/>
    <row r="7355" customFormat="1" ht="16" customHeight="1" x14ac:dyDescent="0.2"/>
    <row r="7356" customFormat="1" ht="16" customHeight="1" x14ac:dyDescent="0.2"/>
    <row r="7357" customFormat="1" ht="16" customHeight="1" x14ac:dyDescent="0.2"/>
    <row r="7358" customFormat="1" ht="16" customHeight="1" x14ac:dyDescent="0.2"/>
    <row r="7359" customFormat="1" ht="16" customHeight="1" x14ac:dyDescent="0.2"/>
    <row r="7360" customFormat="1" ht="16" customHeight="1" x14ac:dyDescent="0.2"/>
    <row r="7361" customFormat="1" ht="16" customHeight="1" x14ac:dyDescent="0.2"/>
    <row r="7362" customFormat="1" ht="16" customHeight="1" x14ac:dyDescent="0.2"/>
    <row r="7363" customFormat="1" ht="16" customHeight="1" x14ac:dyDescent="0.2"/>
    <row r="7364" customFormat="1" ht="16" customHeight="1" x14ac:dyDescent="0.2"/>
    <row r="7365" customFormat="1" ht="16" customHeight="1" x14ac:dyDescent="0.2"/>
    <row r="7366" customFormat="1" ht="16" customHeight="1" x14ac:dyDescent="0.2"/>
    <row r="7367" customFormat="1" ht="16" customHeight="1" x14ac:dyDescent="0.2"/>
    <row r="7368" customFormat="1" ht="16" customHeight="1" x14ac:dyDescent="0.2"/>
    <row r="7369" customFormat="1" ht="16" customHeight="1" x14ac:dyDescent="0.2"/>
    <row r="7370" customFormat="1" ht="16" customHeight="1" x14ac:dyDescent="0.2"/>
    <row r="7371" customFormat="1" ht="16" customHeight="1" x14ac:dyDescent="0.2"/>
    <row r="7372" customFormat="1" ht="16" customHeight="1" x14ac:dyDescent="0.2"/>
    <row r="7373" customFormat="1" ht="16" customHeight="1" x14ac:dyDescent="0.2"/>
    <row r="7374" customFormat="1" ht="16" customHeight="1" x14ac:dyDescent="0.2"/>
    <row r="7375" customFormat="1" ht="16" customHeight="1" x14ac:dyDescent="0.2"/>
    <row r="7376" customFormat="1" ht="16" customHeight="1" x14ac:dyDescent="0.2"/>
    <row r="7377" customFormat="1" ht="16" customHeight="1" x14ac:dyDescent="0.2"/>
    <row r="7378" customFormat="1" ht="16" customHeight="1" x14ac:dyDescent="0.2"/>
    <row r="7379" customFormat="1" ht="16" customHeight="1" x14ac:dyDescent="0.2"/>
    <row r="7380" customFormat="1" ht="16" customHeight="1" x14ac:dyDescent="0.2"/>
    <row r="7381" customFormat="1" ht="16" customHeight="1" x14ac:dyDescent="0.2"/>
    <row r="7382" customFormat="1" ht="16" customHeight="1" x14ac:dyDescent="0.2"/>
    <row r="7383" customFormat="1" ht="16" customHeight="1" x14ac:dyDescent="0.2"/>
    <row r="7384" customFormat="1" ht="16" customHeight="1" x14ac:dyDescent="0.2"/>
    <row r="7385" customFormat="1" ht="16" customHeight="1" x14ac:dyDescent="0.2"/>
    <row r="7386" customFormat="1" ht="16" customHeight="1" x14ac:dyDescent="0.2"/>
    <row r="7387" customFormat="1" ht="16" customHeight="1" x14ac:dyDescent="0.2"/>
    <row r="7388" customFormat="1" ht="16" customHeight="1" x14ac:dyDescent="0.2"/>
    <row r="7389" customFormat="1" ht="16" customHeight="1" x14ac:dyDescent="0.2"/>
    <row r="7390" customFormat="1" ht="16" customHeight="1" x14ac:dyDescent="0.2"/>
    <row r="7391" customFormat="1" ht="16" customHeight="1" x14ac:dyDescent="0.2"/>
    <row r="7392" customFormat="1" ht="16" customHeight="1" x14ac:dyDescent="0.2"/>
    <row r="7393" customFormat="1" ht="16" customHeight="1" x14ac:dyDescent="0.2"/>
    <row r="7394" customFormat="1" ht="16" customHeight="1" x14ac:dyDescent="0.2"/>
    <row r="7395" customFormat="1" ht="16" customHeight="1" x14ac:dyDescent="0.2"/>
    <row r="7396" customFormat="1" ht="16" customHeight="1" x14ac:dyDescent="0.2"/>
    <row r="7397" customFormat="1" ht="16" customHeight="1" x14ac:dyDescent="0.2"/>
    <row r="7398" customFormat="1" ht="16" customHeight="1" x14ac:dyDescent="0.2"/>
    <row r="7399" customFormat="1" ht="16" customHeight="1" x14ac:dyDescent="0.2"/>
    <row r="7400" customFormat="1" ht="16" customHeight="1" x14ac:dyDescent="0.2"/>
    <row r="7401" customFormat="1" ht="16" customHeight="1" x14ac:dyDescent="0.2"/>
    <row r="7402" customFormat="1" ht="16" customHeight="1" x14ac:dyDescent="0.2"/>
    <row r="7403" customFormat="1" ht="16" customHeight="1" x14ac:dyDescent="0.2"/>
    <row r="7404" customFormat="1" ht="16" customHeight="1" x14ac:dyDescent="0.2"/>
    <row r="7405" customFormat="1" ht="16" customHeight="1" x14ac:dyDescent="0.2"/>
    <row r="7406" customFormat="1" ht="16" customHeight="1" x14ac:dyDescent="0.2"/>
    <row r="7407" customFormat="1" ht="16" customHeight="1" x14ac:dyDescent="0.2"/>
    <row r="7408" customFormat="1" ht="16" customHeight="1" x14ac:dyDescent="0.2"/>
    <row r="7409" customFormat="1" ht="16" customHeight="1" x14ac:dyDescent="0.2"/>
    <row r="7410" customFormat="1" ht="16" customHeight="1" x14ac:dyDescent="0.2"/>
    <row r="7411" customFormat="1" ht="16" customHeight="1" x14ac:dyDescent="0.2"/>
    <row r="7412" customFormat="1" ht="16" customHeight="1" x14ac:dyDescent="0.2"/>
    <row r="7413" customFormat="1" ht="16" customHeight="1" x14ac:dyDescent="0.2"/>
    <row r="7414" customFormat="1" ht="16" customHeight="1" x14ac:dyDescent="0.2"/>
    <row r="7415" customFormat="1" ht="16" customHeight="1" x14ac:dyDescent="0.2"/>
    <row r="7416" customFormat="1" ht="16" customHeight="1" x14ac:dyDescent="0.2"/>
    <row r="7417" customFormat="1" ht="16" customHeight="1" x14ac:dyDescent="0.2"/>
    <row r="7418" customFormat="1" ht="16" customHeight="1" x14ac:dyDescent="0.2"/>
    <row r="7419" customFormat="1" ht="16" customHeight="1" x14ac:dyDescent="0.2"/>
    <row r="7420" customFormat="1" ht="16" customHeight="1" x14ac:dyDescent="0.2"/>
    <row r="7421" customFormat="1" ht="16" customHeight="1" x14ac:dyDescent="0.2"/>
    <row r="7422" customFormat="1" ht="16" customHeight="1" x14ac:dyDescent="0.2"/>
    <row r="7423" customFormat="1" ht="16" customHeight="1" x14ac:dyDescent="0.2"/>
    <row r="7424" customFormat="1" ht="16" customHeight="1" x14ac:dyDescent="0.2"/>
    <row r="7425" customFormat="1" ht="16" customHeight="1" x14ac:dyDescent="0.2"/>
    <row r="7426" customFormat="1" ht="16" customHeight="1" x14ac:dyDescent="0.2"/>
    <row r="7427" customFormat="1" ht="16" customHeight="1" x14ac:dyDescent="0.2"/>
    <row r="7428" customFormat="1" ht="16" customHeight="1" x14ac:dyDescent="0.2"/>
    <row r="7429" customFormat="1" ht="16" customHeight="1" x14ac:dyDescent="0.2"/>
    <row r="7430" customFormat="1" ht="16" customHeight="1" x14ac:dyDescent="0.2"/>
    <row r="7431" customFormat="1" ht="16" customHeight="1" x14ac:dyDescent="0.2"/>
    <row r="7432" customFormat="1" ht="16" customHeight="1" x14ac:dyDescent="0.2"/>
    <row r="7433" customFormat="1" ht="16" customHeight="1" x14ac:dyDescent="0.2"/>
    <row r="7434" customFormat="1" ht="16" customHeight="1" x14ac:dyDescent="0.2"/>
    <row r="7435" customFormat="1" ht="16" customHeight="1" x14ac:dyDescent="0.2"/>
    <row r="7436" customFormat="1" ht="16" customHeight="1" x14ac:dyDescent="0.2"/>
    <row r="7437" customFormat="1" ht="16" customHeight="1" x14ac:dyDescent="0.2"/>
    <row r="7438" customFormat="1" ht="16" customHeight="1" x14ac:dyDescent="0.2"/>
    <row r="7439" customFormat="1" ht="16" customHeight="1" x14ac:dyDescent="0.2"/>
    <row r="7440" customFormat="1" ht="16" customHeight="1" x14ac:dyDescent="0.2"/>
    <row r="7441" customFormat="1" ht="16" customHeight="1" x14ac:dyDescent="0.2"/>
    <row r="7442" customFormat="1" ht="16" customHeight="1" x14ac:dyDescent="0.2"/>
    <row r="7443" customFormat="1" ht="16" customHeight="1" x14ac:dyDescent="0.2"/>
    <row r="7444" customFormat="1" ht="16" customHeight="1" x14ac:dyDescent="0.2"/>
    <row r="7445" customFormat="1" ht="16" customHeight="1" x14ac:dyDescent="0.2"/>
    <row r="7446" customFormat="1" ht="16" customHeight="1" x14ac:dyDescent="0.2"/>
    <row r="7447" customFormat="1" ht="16" customHeight="1" x14ac:dyDescent="0.2"/>
    <row r="7448" customFormat="1" ht="16" customHeight="1" x14ac:dyDescent="0.2"/>
    <row r="7449" customFormat="1" ht="16" customHeight="1" x14ac:dyDescent="0.2"/>
    <row r="7450" customFormat="1" ht="16" customHeight="1" x14ac:dyDescent="0.2"/>
    <row r="7451" customFormat="1" ht="16" customHeight="1" x14ac:dyDescent="0.2"/>
    <row r="7452" customFormat="1" ht="16" customHeight="1" x14ac:dyDescent="0.2"/>
    <row r="7453" customFormat="1" ht="16" customHeight="1" x14ac:dyDescent="0.2"/>
    <row r="7454" customFormat="1" ht="16" customHeight="1" x14ac:dyDescent="0.2"/>
    <row r="7455" customFormat="1" ht="16" customHeight="1" x14ac:dyDescent="0.2"/>
    <row r="7456" customFormat="1" ht="16" customHeight="1" x14ac:dyDescent="0.2"/>
    <row r="7457" customFormat="1" ht="16" customHeight="1" x14ac:dyDescent="0.2"/>
    <row r="7458" customFormat="1" ht="16" customHeight="1" x14ac:dyDescent="0.2"/>
    <row r="7459" customFormat="1" ht="16" customHeight="1" x14ac:dyDescent="0.2"/>
    <row r="7460" customFormat="1" ht="16" customHeight="1" x14ac:dyDescent="0.2"/>
    <row r="7461" customFormat="1" ht="16" customHeight="1" x14ac:dyDescent="0.2"/>
    <row r="7462" customFormat="1" ht="16" customHeight="1" x14ac:dyDescent="0.2"/>
    <row r="7463" customFormat="1" ht="16" customHeight="1" x14ac:dyDescent="0.2"/>
    <row r="7464" customFormat="1" ht="16" customHeight="1" x14ac:dyDescent="0.2"/>
    <row r="7465" customFormat="1" ht="16" customHeight="1" x14ac:dyDescent="0.2"/>
    <row r="7466" customFormat="1" ht="16" customHeight="1" x14ac:dyDescent="0.2"/>
    <row r="7467" customFormat="1" ht="16" customHeight="1" x14ac:dyDescent="0.2"/>
    <row r="7468" customFormat="1" ht="16" customHeight="1" x14ac:dyDescent="0.2"/>
    <row r="7469" customFormat="1" ht="16" customHeight="1" x14ac:dyDescent="0.2"/>
    <row r="7470" customFormat="1" ht="16" customHeight="1" x14ac:dyDescent="0.2"/>
    <row r="7471" customFormat="1" ht="16" customHeight="1" x14ac:dyDescent="0.2"/>
    <row r="7472" customFormat="1" ht="16" customHeight="1" x14ac:dyDescent="0.2"/>
    <row r="7473" customFormat="1" ht="16" customHeight="1" x14ac:dyDescent="0.2"/>
    <row r="7474" customFormat="1" ht="16" customHeight="1" x14ac:dyDescent="0.2"/>
    <row r="7475" customFormat="1" ht="16" customHeight="1" x14ac:dyDescent="0.2"/>
    <row r="7476" customFormat="1" ht="16" customHeight="1" x14ac:dyDescent="0.2"/>
    <row r="7477" customFormat="1" ht="16" customHeight="1" x14ac:dyDescent="0.2"/>
    <row r="7478" customFormat="1" ht="16" customHeight="1" x14ac:dyDescent="0.2"/>
    <row r="7479" customFormat="1" ht="16" customHeight="1" x14ac:dyDescent="0.2"/>
    <row r="7480" customFormat="1" ht="16" customHeight="1" x14ac:dyDescent="0.2"/>
    <row r="7481" customFormat="1" ht="16" customHeight="1" x14ac:dyDescent="0.2"/>
    <row r="7482" customFormat="1" ht="16" customHeight="1" x14ac:dyDescent="0.2"/>
    <row r="7483" customFormat="1" ht="16" customHeight="1" x14ac:dyDescent="0.2"/>
    <row r="7484" customFormat="1" ht="16" customHeight="1" x14ac:dyDescent="0.2"/>
    <row r="7485" customFormat="1" ht="16" customHeight="1" x14ac:dyDescent="0.2"/>
    <row r="7486" customFormat="1" ht="16" customHeight="1" x14ac:dyDescent="0.2"/>
    <row r="7487" customFormat="1" ht="16" customHeight="1" x14ac:dyDescent="0.2"/>
    <row r="7488" customFormat="1" ht="16" customHeight="1" x14ac:dyDescent="0.2"/>
    <row r="7489" customFormat="1" ht="16" customHeight="1" x14ac:dyDescent="0.2"/>
    <row r="7490" customFormat="1" ht="16" customHeight="1" x14ac:dyDescent="0.2"/>
    <row r="7491" customFormat="1" ht="16" customHeight="1" x14ac:dyDescent="0.2"/>
    <row r="7492" customFormat="1" ht="16" customHeight="1" x14ac:dyDescent="0.2"/>
    <row r="7493" customFormat="1" ht="16" customHeight="1" x14ac:dyDescent="0.2"/>
    <row r="7494" customFormat="1" ht="16" customHeight="1" x14ac:dyDescent="0.2"/>
    <row r="7495" customFormat="1" ht="16" customHeight="1" x14ac:dyDescent="0.2"/>
    <row r="7496" customFormat="1" ht="16" customHeight="1" x14ac:dyDescent="0.2"/>
    <row r="7497" customFormat="1" ht="16" customHeight="1" x14ac:dyDescent="0.2"/>
    <row r="7498" customFormat="1" ht="16" customHeight="1" x14ac:dyDescent="0.2"/>
    <row r="7499" customFormat="1" ht="16" customHeight="1" x14ac:dyDescent="0.2"/>
    <row r="7500" customFormat="1" ht="16" customHeight="1" x14ac:dyDescent="0.2"/>
    <row r="7501" customFormat="1" ht="16" customHeight="1" x14ac:dyDescent="0.2"/>
    <row r="7502" customFormat="1" ht="16" customHeight="1" x14ac:dyDescent="0.2"/>
    <row r="7503" customFormat="1" ht="16" customHeight="1" x14ac:dyDescent="0.2"/>
    <row r="7504" customFormat="1" ht="16" customHeight="1" x14ac:dyDescent="0.2"/>
    <row r="7505" customFormat="1" ht="16" customHeight="1" x14ac:dyDescent="0.2"/>
    <row r="7506" customFormat="1" ht="16" customHeight="1" x14ac:dyDescent="0.2"/>
    <row r="7507" customFormat="1" ht="16" customHeight="1" x14ac:dyDescent="0.2"/>
    <row r="7508" customFormat="1" ht="16" customHeight="1" x14ac:dyDescent="0.2"/>
    <row r="7509" customFormat="1" ht="16" customHeight="1" x14ac:dyDescent="0.2"/>
    <row r="7510" customFormat="1" ht="16" customHeight="1" x14ac:dyDescent="0.2"/>
    <row r="7511" customFormat="1" ht="16" customHeight="1" x14ac:dyDescent="0.2"/>
    <row r="7512" customFormat="1" ht="16" customHeight="1" x14ac:dyDescent="0.2"/>
    <row r="7513" customFormat="1" ht="16" customHeight="1" x14ac:dyDescent="0.2"/>
    <row r="7514" customFormat="1" ht="16" customHeight="1" x14ac:dyDescent="0.2"/>
    <row r="7515" customFormat="1" ht="16" customHeight="1" x14ac:dyDescent="0.2"/>
    <row r="7516" customFormat="1" ht="16" customHeight="1" x14ac:dyDescent="0.2"/>
    <row r="7517" customFormat="1" ht="16" customHeight="1" x14ac:dyDescent="0.2"/>
    <row r="7518" customFormat="1" ht="16" customHeight="1" x14ac:dyDescent="0.2"/>
    <row r="7519" customFormat="1" ht="16" customHeight="1" x14ac:dyDescent="0.2"/>
    <row r="7520" customFormat="1" ht="16" customHeight="1" x14ac:dyDescent="0.2"/>
    <row r="7521" customFormat="1" ht="16" customHeight="1" x14ac:dyDescent="0.2"/>
    <row r="7522" customFormat="1" ht="16" customHeight="1" x14ac:dyDescent="0.2"/>
    <row r="7523" customFormat="1" ht="16" customHeight="1" x14ac:dyDescent="0.2"/>
    <row r="7524" customFormat="1" ht="16" customHeight="1" x14ac:dyDescent="0.2"/>
    <row r="7525" customFormat="1" ht="16" customHeight="1" x14ac:dyDescent="0.2"/>
    <row r="7526" customFormat="1" ht="16" customHeight="1" x14ac:dyDescent="0.2"/>
    <row r="7527" customFormat="1" ht="16" customHeight="1" x14ac:dyDescent="0.2"/>
    <row r="7528" customFormat="1" ht="16" customHeight="1" x14ac:dyDescent="0.2"/>
    <row r="7529" customFormat="1" ht="16" customHeight="1" x14ac:dyDescent="0.2"/>
    <row r="7530" customFormat="1" ht="16" customHeight="1" x14ac:dyDescent="0.2"/>
    <row r="7531" customFormat="1" ht="16" customHeight="1" x14ac:dyDescent="0.2"/>
    <row r="7532" customFormat="1" ht="16" customHeight="1" x14ac:dyDescent="0.2"/>
    <row r="7533" customFormat="1" ht="16" customHeight="1" x14ac:dyDescent="0.2"/>
    <row r="7534" customFormat="1" ht="16" customHeight="1" x14ac:dyDescent="0.2"/>
    <row r="7535" customFormat="1" ht="16" customHeight="1" x14ac:dyDescent="0.2"/>
    <row r="7536" customFormat="1" ht="16" customHeight="1" x14ac:dyDescent="0.2"/>
    <row r="7537" customFormat="1" ht="16" customHeight="1" x14ac:dyDescent="0.2"/>
    <row r="7538" customFormat="1" ht="16" customHeight="1" x14ac:dyDescent="0.2"/>
    <row r="7539" customFormat="1" ht="16" customHeight="1" x14ac:dyDescent="0.2"/>
    <row r="7540" customFormat="1" ht="16" customHeight="1" x14ac:dyDescent="0.2"/>
    <row r="7541" customFormat="1" ht="16" customHeight="1" x14ac:dyDescent="0.2"/>
    <row r="7542" customFormat="1" ht="16" customHeight="1" x14ac:dyDescent="0.2"/>
    <row r="7543" customFormat="1" ht="16" customHeight="1" x14ac:dyDescent="0.2"/>
    <row r="7544" customFormat="1" ht="16" customHeight="1" x14ac:dyDescent="0.2"/>
    <row r="7545" customFormat="1" ht="16" customHeight="1" x14ac:dyDescent="0.2"/>
    <row r="7546" customFormat="1" ht="16" customHeight="1" x14ac:dyDescent="0.2"/>
    <row r="7547" customFormat="1" ht="16" customHeight="1" x14ac:dyDescent="0.2"/>
    <row r="7548" customFormat="1" ht="16" customHeight="1" x14ac:dyDescent="0.2"/>
    <row r="7549" customFormat="1" ht="16" customHeight="1" x14ac:dyDescent="0.2"/>
    <row r="7550" customFormat="1" ht="16" customHeight="1" x14ac:dyDescent="0.2"/>
    <row r="7551" customFormat="1" ht="16" customHeight="1" x14ac:dyDescent="0.2"/>
    <row r="7552" customFormat="1" ht="16" customHeight="1" x14ac:dyDescent="0.2"/>
    <row r="7553" customFormat="1" ht="16" customHeight="1" x14ac:dyDescent="0.2"/>
    <row r="7554" customFormat="1" ht="16" customHeight="1" x14ac:dyDescent="0.2"/>
    <row r="7555" customFormat="1" ht="16" customHeight="1" x14ac:dyDescent="0.2"/>
    <row r="7556" customFormat="1" ht="16" customHeight="1" x14ac:dyDescent="0.2"/>
    <row r="7557" customFormat="1" ht="16" customHeight="1" x14ac:dyDescent="0.2"/>
    <row r="7558" customFormat="1" ht="16" customHeight="1" x14ac:dyDescent="0.2"/>
    <row r="7559" customFormat="1" ht="16" customHeight="1" x14ac:dyDescent="0.2"/>
    <row r="7560" customFormat="1" ht="16" customHeight="1" x14ac:dyDescent="0.2"/>
    <row r="7561" customFormat="1" ht="16" customHeight="1" x14ac:dyDescent="0.2"/>
    <row r="7562" customFormat="1" ht="16" customHeight="1" x14ac:dyDescent="0.2"/>
    <row r="7563" customFormat="1" ht="16" customHeight="1" x14ac:dyDescent="0.2"/>
    <row r="7564" customFormat="1" ht="16" customHeight="1" x14ac:dyDescent="0.2"/>
    <row r="7565" customFormat="1" ht="16" customHeight="1" x14ac:dyDescent="0.2"/>
    <row r="7566" customFormat="1" ht="16" customHeight="1" x14ac:dyDescent="0.2"/>
    <row r="7567" customFormat="1" ht="16" customHeight="1" x14ac:dyDescent="0.2"/>
    <row r="7568" customFormat="1" ht="16" customHeight="1" x14ac:dyDescent="0.2"/>
    <row r="7569" customFormat="1" ht="16" customHeight="1" x14ac:dyDescent="0.2"/>
    <row r="7570" customFormat="1" ht="16" customHeight="1" x14ac:dyDescent="0.2"/>
    <row r="7571" customFormat="1" ht="16" customHeight="1" x14ac:dyDescent="0.2"/>
    <row r="7572" customFormat="1" ht="16" customHeight="1" x14ac:dyDescent="0.2"/>
    <row r="7573" customFormat="1" ht="16" customHeight="1" x14ac:dyDescent="0.2"/>
    <row r="7574" customFormat="1" ht="16" customHeight="1" x14ac:dyDescent="0.2"/>
    <row r="7575" customFormat="1" ht="16" customHeight="1" x14ac:dyDescent="0.2"/>
    <row r="7576" customFormat="1" ht="16" customHeight="1" x14ac:dyDescent="0.2"/>
    <row r="7577" customFormat="1" ht="16" customHeight="1" x14ac:dyDescent="0.2"/>
    <row r="7578" customFormat="1" ht="16" customHeight="1" x14ac:dyDescent="0.2"/>
    <row r="7579" customFormat="1" ht="16" customHeight="1" x14ac:dyDescent="0.2"/>
    <row r="7580" customFormat="1" ht="16" customHeight="1" x14ac:dyDescent="0.2"/>
    <row r="7581" customFormat="1" ht="16" customHeight="1" x14ac:dyDescent="0.2"/>
    <row r="7582" customFormat="1" ht="16" customHeight="1" x14ac:dyDescent="0.2"/>
    <row r="7583" customFormat="1" ht="16" customHeight="1" x14ac:dyDescent="0.2"/>
    <row r="7584" customFormat="1" ht="16" customHeight="1" x14ac:dyDescent="0.2"/>
    <row r="7585" customFormat="1" ht="16" customHeight="1" x14ac:dyDescent="0.2"/>
    <row r="7586" customFormat="1" ht="16" customHeight="1" x14ac:dyDescent="0.2"/>
    <row r="7587" customFormat="1" ht="16" customHeight="1" x14ac:dyDescent="0.2"/>
    <row r="7588" customFormat="1" ht="16" customHeight="1" x14ac:dyDescent="0.2"/>
    <row r="7589" customFormat="1" ht="16" customHeight="1" x14ac:dyDescent="0.2"/>
    <row r="7590" customFormat="1" ht="16" customHeight="1" x14ac:dyDescent="0.2"/>
    <row r="7591" customFormat="1" ht="16" customHeight="1" x14ac:dyDescent="0.2"/>
    <row r="7592" customFormat="1" ht="16" customHeight="1" x14ac:dyDescent="0.2"/>
    <row r="7593" customFormat="1" ht="16" customHeight="1" x14ac:dyDescent="0.2"/>
    <row r="7594" customFormat="1" ht="16" customHeight="1" x14ac:dyDescent="0.2"/>
    <row r="7595" customFormat="1" ht="16" customHeight="1" x14ac:dyDescent="0.2"/>
    <row r="7596" customFormat="1" ht="16" customHeight="1" x14ac:dyDescent="0.2"/>
    <row r="7597" customFormat="1" ht="16" customHeight="1" x14ac:dyDescent="0.2"/>
    <row r="7598" customFormat="1" ht="16" customHeight="1" x14ac:dyDescent="0.2"/>
    <row r="7599" customFormat="1" ht="16" customHeight="1" x14ac:dyDescent="0.2"/>
    <row r="7600" customFormat="1" ht="16" customHeight="1" x14ac:dyDescent="0.2"/>
    <row r="7601" customFormat="1" ht="16" customHeight="1" x14ac:dyDescent="0.2"/>
    <row r="7602" customFormat="1" ht="16" customHeight="1" x14ac:dyDescent="0.2"/>
    <row r="7603" customFormat="1" ht="16" customHeight="1" x14ac:dyDescent="0.2"/>
    <row r="7604" customFormat="1" ht="16" customHeight="1" x14ac:dyDescent="0.2"/>
    <row r="7605" customFormat="1" ht="16" customHeight="1" x14ac:dyDescent="0.2"/>
    <row r="7606" customFormat="1" ht="16" customHeight="1" x14ac:dyDescent="0.2"/>
    <row r="7607" customFormat="1" ht="16" customHeight="1" x14ac:dyDescent="0.2"/>
    <row r="7608" customFormat="1" ht="16" customHeight="1" x14ac:dyDescent="0.2"/>
    <row r="7609" customFormat="1" ht="16" customHeight="1" x14ac:dyDescent="0.2"/>
    <row r="7610" customFormat="1" ht="16" customHeight="1" x14ac:dyDescent="0.2"/>
    <row r="7611" customFormat="1" ht="16" customHeight="1" x14ac:dyDescent="0.2"/>
    <row r="7612" customFormat="1" ht="16" customHeight="1" x14ac:dyDescent="0.2"/>
    <row r="7613" customFormat="1" ht="16" customHeight="1" x14ac:dyDescent="0.2"/>
    <row r="7614" customFormat="1" ht="16" customHeight="1" x14ac:dyDescent="0.2"/>
    <row r="7615" customFormat="1" ht="16" customHeight="1" x14ac:dyDescent="0.2"/>
    <row r="7616" customFormat="1" ht="16" customHeight="1" x14ac:dyDescent="0.2"/>
    <row r="7617" customFormat="1" ht="16" customHeight="1" x14ac:dyDescent="0.2"/>
    <row r="7618" customFormat="1" ht="16" customHeight="1" x14ac:dyDescent="0.2"/>
    <row r="7619" customFormat="1" ht="16" customHeight="1" x14ac:dyDescent="0.2"/>
    <row r="7620" customFormat="1" ht="16" customHeight="1" x14ac:dyDescent="0.2"/>
    <row r="7621" customFormat="1" ht="16" customHeight="1" x14ac:dyDescent="0.2"/>
    <row r="7622" customFormat="1" ht="16" customHeight="1" x14ac:dyDescent="0.2"/>
    <row r="7623" customFormat="1" ht="16" customHeight="1" x14ac:dyDescent="0.2"/>
    <row r="7624" customFormat="1" ht="16" customHeight="1" x14ac:dyDescent="0.2"/>
    <row r="7625" customFormat="1" ht="16" customHeight="1" x14ac:dyDescent="0.2"/>
    <row r="7626" customFormat="1" ht="16" customHeight="1" x14ac:dyDescent="0.2"/>
    <row r="7627" customFormat="1" ht="16" customHeight="1" x14ac:dyDescent="0.2"/>
    <row r="7628" customFormat="1" ht="16" customHeight="1" x14ac:dyDescent="0.2"/>
    <row r="7629" customFormat="1" ht="16" customHeight="1" x14ac:dyDescent="0.2"/>
    <row r="7630" customFormat="1" ht="16" customHeight="1" x14ac:dyDescent="0.2"/>
    <row r="7631" customFormat="1" ht="16" customHeight="1" x14ac:dyDescent="0.2"/>
    <row r="7632" customFormat="1" ht="16" customHeight="1" x14ac:dyDescent="0.2"/>
    <row r="7633" customFormat="1" ht="16" customHeight="1" x14ac:dyDescent="0.2"/>
    <row r="7634" customFormat="1" ht="16" customHeight="1" x14ac:dyDescent="0.2"/>
    <row r="7635" customFormat="1" ht="16" customHeight="1" x14ac:dyDescent="0.2"/>
    <row r="7636" customFormat="1" ht="16" customHeight="1" x14ac:dyDescent="0.2"/>
    <row r="7637" customFormat="1" ht="16" customHeight="1" x14ac:dyDescent="0.2"/>
    <row r="7638" customFormat="1" ht="16" customHeight="1" x14ac:dyDescent="0.2"/>
    <row r="7639" customFormat="1" ht="16" customHeight="1" x14ac:dyDescent="0.2"/>
    <row r="7640" customFormat="1" ht="16" customHeight="1" x14ac:dyDescent="0.2"/>
    <row r="7641" customFormat="1" ht="16" customHeight="1" x14ac:dyDescent="0.2"/>
    <row r="7642" customFormat="1" ht="16" customHeight="1" x14ac:dyDescent="0.2"/>
    <row r="7643" customFormat="1" ht="16" customHeight="1" x14ac:dyDescent="0.2"/>
    <row r="7644" customFormat="1" ht="16" customHeight="1" x14ac:dyDescent="0.2"/>
    <row r="7645" customFormat="1" ht="16" customHeight="1" x14ac:dyDescent="0.2"/>
    <row r="7646" customFormat="1" ht="16" customHeight="1" x14ac:dyDescent="0.2"/>
    <row r="7647" customFormat="1" ht="16" customHeight="1" x14ac:dyDescent="0.2"/>
    <row r="7648" customFormat="1" ht="16" customHeight="1" x14ac:dyDescent="0.2"/>
    <row r="7649" customFormat="1" ht="16" customHeight="1" x14ac:dyDescent="0.2"/>
    <row r="7650" customFormat="1" ht="16" customHeight="1" x14ac:dyDescent="0.2"/>
    <row r="7651" customFormat="1" ht="16" customHeight="1" x14ac:dyDescent="0.2"/>
    <row r="7652" customFormat="1" ht="16" customHeight="1" x14ac:dyDescent="0.2"/>
    <row r="7653" customFormat="1" ht="16" customHeight="1" x14ac:dyDescent="0.2"/>
    <row r="7654" customFormat="1" ht="16" customHeight="1" x14ac:dyDescent="0.2"/>
    <row r="7655" customFormat="1" ht="16" customHeight="1" x14ac:dyDescent="0.2"/>
    <row r="7656" customFormat="1" ht="16" customHeight="1" x14ac:dyDescent="0.2"/>
    <row r="7657" customFormat="1" ht="16" customHeight="1" x14ac:dyDescent="0.2"/>
    <row r="7658" customFormat="1" ht="16" customHeight="1" x14ac:dyDescent="0.2"/>
    <row r="7659" customFormat="1" ht="16" customHeight="1" x14ac:dyDescent="0.2"/>
    <row r="7660" customFormat="1" ht="16" customHeight="1" x14ac:dyDescent="0.2"/>
    <row r="7661" customFormat="1" ht="16" customHeight="1" x14ac:dyDescent="0.2"/>
    <row r="7662" customFormat="1" ht="16" customHeight="1" x14ac:dyDescent="0.2"/>
    <row r="7663" customFormat="1" ht="16" customHeight="1" x14ac:dyDescent="0.2"/>
    <row r="7664" customFormat="1" ht="16" customHeight="1" x14ac:dyDescent="0.2"/>
    <row r="7665" customFormat="1" ht="16" customHeight="1" x14ac:dyDescent="0.2"/>
    <row r="7666" customFormat="1" ht="16" customHeight="1" x14ac:dyDescent="0.2"/>
    <row r="7667" customFormat="1" ht="16" customHeight="1" x14ac:dyDescent="0.2"/>
    <row r="7668" customFormat="1" ht="16" customHeight="1" x14ac:dyDescent="0.2"/>
    <row r="7669" customFormat="1" ht="16" customHeight="1" x14ac:dyDescent="0.2"/>
    <row r="7670" customFormat="1" ht="16" customHeight="1" x14ac:dyDescent="0.2"/>
    <row r="7671" customFormat="1" ht="16" customHeight="1" x14ac:dyDescent="0.2"/>
    <row r="7672" customFormat="1" ht="16" customHeight="1" x14ac:dyDescent="0.2"/>
    <row r="7673" customFormat="1" ht="16" customHeight="1" x14ac:dyDescent="0.2"/>
    <row r="7674" customFormat="1" ht="16" customHeight="1" x14ac:dyDescent="0.2"/>
    <row r="7675" customFormat="1" ht="16" customHeight="1" x14ac:dyDescent="0.2"/>
    <row r="7676" customFormat="1" ht="16" customHeight="1" x14ac:dyDescent="0.2"/>
    <row r="7677" customFormat="1" ht="16" customHeight="1" x14ac:dyDescent="0.2"/>
    <row r="7678" customFormat="1" ht="16" customHeight="1" x14ac:dyDescent="0.2"/>
    <row r="7679" customFormat="1" ht="16" customHeight="1" x14ac:dyDescent="0.2"/>
    <row r="7680" customFormat="1" ht="16" customHeight="1" x14ac:dyDescent="0.2"/>
    <row r="7681" customFormat="1" ht="16" customHeight="1" x14ac:dyDescent="0.2"/>
    <row r="7682" customFormat="1" ht="16" customHeight="1" x14ac:dyDescent="0.2"/>
    <row r="7683" customFormat="1" ht="16" customHeight="1" x14ac:dyDescent="0.2"/>
    <row r="7684" customFormat="1" ht="16" customHeight="1" x14ac:dyDescent="0.2"/>
    <row r="7685" customFormat="1" ht="16" customHeight="1" x14ac:dyDescent="0.2"/>
    <row r="7686" customFormat="1" ht="16" customHeight="1" x14ac:dyDescent="0.2"/>
    <row r="7687" customFormat="1" ht="16" customHeight="1" x14ac:dyDescent="0.2"/>
    <row r="7688" customFormat="1" ht="16" customHeight="1" x14ac:dyDescent="0.2"/>
    <row r="7689" customFormat="1" ht="16" customHeight="1" x14ac:dyDescent="0.2"/>
    <row r="7690" customFormat="1" ht="16" customHeight="1" x14ac:dyDescent="0.2"/>
    <row r="7691" customFormat="1" ht="16" customHeight="1" x14ac:dyDescent="0.2"/>
    <row r="7692" customFormat="1" ht="16" customHeight="1" x14ac:dyDescent="0.2"/>
    <row r="7693" customFormat="1" ht="16" customHeight="1" x14ac:dyDescent="0.2"/>
    <row r="7694" customFormat="1" ht="16" customHeight="1" x14ac:dyDescent="0.2"/>
    <row r="7695" customFormat="1" ht="16" customHeight="1" x14ac:dyDescent="0.2"/>
    <row r="7696" customFormat="1" ht="16" customHeight="1" x14ac:dyDescent="0.2"/>
    <row r="7697" customFormat="1" ht="16" customHeight="1" x14ac:dyDescent="0.2"/>
    <row r="7698" customFormat="1" ht="16" customHeight="1" x14ac:dyDescent="0.2"/>
    <row r="7699" customFormat="1" ht="16" customHeight="1" x14ac:dyDescent="0.2"/>
    <row r="7700" customFormat="1" ht="16" customHeight="1" x14ac:dyDescent="0.2"/>
    <row r="7701" customFormat="1" ht="16" customHeight="1" x14ac:dyDescent="0.2"/>
    <row r="7702" customFormat="1" ht="16" customHeight="1" x14ac:dyDescent="0.2"/>
    <row r="7703" customFormat="1" ht="16" customHeight="1" x14ac:dyDescent="0.2"/>
    <row r="7704" customFormat="1" ht="16" customHeight="1" x14ac:dyDescent="0.2"/>
    <row r="7705" customFormat="1" ht="16" customHeight="1" x14ac:dyDescent="0.2"/>
    <row r="7706" customFormat="1" ht="16" customHeight="1" x14ac:dyDescent="0.2"/>
    <row r="7707" customFormat="1" ht="16" customHeight="1" x14ac:dyDescent="0.2"/>
    <row r="7708" customFormat="1" ht="16" customHeight="1" x14ac:dyDescent="0.2"/>
    <row r="7709" customFormat="1" ht="16" customHeight="1" x14ac:dyDescent="0.2"/>
    <row r="7710" customFormat="1" ht="16" customHeight="1" x14ac:dyDescent="0.2"/>
    <row r="7711" customFormat="1" ht="16" customHeight="1" x14ac:dyDescent="0.2"/>
    <row r="7712" customFormat="1" ht="16" customHeight="1" x14ac:dyDescent="0.2"/>
    <row r="7713" customFormat="1" ht="16" customHeight="1" x14ac:dyDescent="0.2"/>
    <row r="7714" customFormat="1" ht="16" customHeight="1" x14ac:dyDescent="0.2"/>
    <row r="7715" customFormat="1" ht="16" customHeight="1" x14ac:dyDescent="0.2"/>
    <row r="7716" customFormat="1" ht="16" customHeight="1" x14ac:dyDescent="0.2"/>
    <row r="7717" customFormat="1" ht="16" customHeight="1" x14ac:dyDescent="0.2"/>
    <row r="7718" customFormat="1" ht="16" customHeight="1" x14ac:dyDescent="0.2"/>
    <row r="7719" customFormat="1" ht="16" customHeight="1" x14ac:dyDescent="0.2"/>
    <row r="7720" customFormat="1" ht="16" customHeight="1" x14ac:dyDescent="0.2"/>
    <row r="7721" customFormat="1" ht="16" customHeight="1" x14ac:dyDescent="0.2"/>
    <row r="7722" customFormat="1" ht="16" customHeight="1" x14ac:dyDescent="0.2"/>
    <row r="7723" customFormat="1" ht="16" customHeight="1" x14ac:dyDescent="0.2"/>
    <row r="7724" customFormat="1" ht="16" customHeight="1" x14ac:dyDescent="0.2"/>
    <row r="7725" customFormat="1" ht="16" customHeight="1" x14ac:dyDescent="0.2"/>
    <row r="7726" customFormat="1" ht="16" customHeight="1" x14ac:dyDescent="0.2"/>
    <row r="7727" customFormat="1" ht="16" customHeight="1" x14ac:dyDescent="0.2"/>
    <row r="7728" customFormat="1" ht="16" customHeight="1" x14ac:dyDescent="0.2"/>
    <row r="7729" customFormat="1" ht="16" customHeight="1" x14ac:dyDescent="0.2"/>
    <row r="7730" customFormat="1" ht="16" customHeight="1" x14ac:dyDescent="0.2"/>
    <row r="7731" customFormat="1" ht="16" customHeight="1" x14ac:dyDescent="0.2"/>
    <row r="7732" customFormat="1" ht="16" customHeight="1" x14ac:dyDescent="0.2"/>
    <row r="7733" customFormat="1" ht="16" customHeight="1" x14ac:dyDescent="0.2"/>
    <row r="7734" customFormat="1" ht="16" customHeight="1" x14ac:dyDescent="0.2"/>
    <row r="7735" customFormat="1" ht="16" customHeight="1" x14ac:dyDescent="0.2"/>
    <row r="7736" customFormat="1" ht="16" customHeight="1" x14ac:dyDescent="0.2"/>
    <row r="7737" customFormat="1" ht="16" customHeight="1" x14ac:dyDescent="0.2"/>
    <row r="7738" customFormat="1" ht="16" customHeight="1" x14ac:dyDescent="0.2"/>
    <row r="7739" customFormat="1" ht="16" customHeight="1" x14ac:dyDescent="0.2"/>
    <row r="7740" customFormat="1" ht="16" customHeight="1" x14ac:dyDescent="0.2"/>
    <row r="7741" customFormat="1" ht="16" customHeight="1" x14ac:dyDescent="0.2"/>
    <row r="7742" customFormat="1" ht="16" customHeight="1" x14ac:dyDescent="0.2"/>
    <row r="7743" customFormat="1" ht="16" customHeight="1" x14ac:dyDescent="0.2"/>
    <row r="7744" customFormat="1" ht="16" customHeight="1" x14ac:dyDescent="0.2"/>
    <row r="7745" customFormat="1" ht="16" customHeight="1" x14ac:dyDescent="0.2"/>
    <row r="7746" customFormat="1" ht="16" customHeight="1" x14ac:dyDescent="0.2"/>
    <row r="7747" customFormat="1" ht="16" customHeight="1" x14ac:dyDescent="0.2"/>
    <row r="7748" customFormat="1" ht="16" customHeight="1" x14ac:dyDescent="0.2"/>
    <row r="7749" customFormat="1" ht="16" customHeight="1" x14ac:dyDescent="0.2"/>
    <row r="7750" customFormat="1" ht="16" customHeight="1" x14ac:dyDescent="0.2"/>
    <row r="7751" customFormat="1" ht="16" customHeight="1" x14ac:dyDescent="0.2"/>
    <row r="7752" customFormat="1" ht="16" customHeight="1" x14ac:dyDescent="0.2"/>
    <row r="7753" customFormat="1" ht="16" customHeight="1" x14ac:dyDescent="0.2"/>
    <row r="7754" customFormat="1" ht="16" customHeight="1" x14ac:dyDescent="0.2"/>
    <row r="7755" customFormat="1" ht="16" customHeight="1" x14ac:dyDescent="0.2"/>
    <row r="7756" customFormat="1" ht="16" customHeight="1" x14ac:dyDescent="0.2"/>
    <row r="7757" customFormat="1" ht="16" customHeight="1" x14ac:dyDescent="0.2"/>
    <row r="7758" customFormat="1" ht="16" customHeight="1" x14ac:dyDescent="0.2"/>
    <row r="7759" customFormat="1" ht="16" customHeight="1" x14ac:dyDescent="0.2"/>
    <row r="7760" customFormat="1" ht="16" customHeight="1" x14ac:dyDescent="0.2"/>
    <row r="7761" customFormat="1" ht="16" customHeight="1" x14ac:dyDescent="0.2"/>
    <row r="7762" customFormat="1" ht="16" customHeight="1" x14ac:dyDescent="0.2"/>
    <row r="7763" customFormat="1" ht="16" customHeight="1" x14ac:dyDescent="0.2"/>
    <row r="7764" customFormat="1" ht="16" customHeight="1" x14ac:dyDescent="0.2"/>
    <row r="7765" customFormat="1" ht="16" customHeight="1" x14ac:dyDescent="0.2"/>
    <row r="7766" customFormat="1" ht="16" customHeight="1" x14ac:dyDescent="0.2"/>
    <row r="7767" customFormat="1" ht="16" customHeight="1" x14ac:dyDescent="0.2"/>
    <row r="7768" customFormat="1" ht="16" customHeight="1" x14ac:dyDescent="0.2"/>
    <row r="7769" customFormat="1" ht="16" customHeight="1" x14ac:dyDescent="0.2"/>
    <row r="7770" customFormat="1" ht="16" customHeight="1" x14ac:dyDescent="0.2"/>
    <row r="7771" customFormat="1" ht="16" customHeight="1" x14ac:dyDescent="0.2"/>
    <row r="7772" customFormat="1" ht="16" customHeight="1" x14ac:dyDescent="0.2"/>
    <row r="7773" customFormat="1" ht="16" customHeight="1" x14ac:dyDescent="0.2"/>
    <row r="7774" customFormat="1" ht="16" customHeight="1" x14ac:dyDescent="0.2"/>
    <row r="7775" customFormat="1" ht="16" customHeight="1" x14ac:dyDescent="0.2"/>
    <row r="7776" customFormat="1" ht="16" customHeight="1" x14ac:dyDescent="0.2"/>
    <row r="7777" customFormat="1" ht="16" customHeight="1" x14ac:dyDescent="0.2"/>
    <row r="7778" customFormat="1" ht="16" customHeight="1" x14ac:dyDescent="0.2"/>
    <row r="7779" customFormat="1" ht="16" customHeight="1" x14ac:dyDescent="0.2"/>
    <row r="7780" customFormat="1" ht="16" customHeight="1" x14ac:dyDescent="0.2"/>
    <row r="7781" customFormat="1" ht="16" customHeight="1" x14ac:dyDescent="0.2"/>
    <row r="7782" customFormat="1" ht="16" customHeight="1" x14ac:dyDescent="0.2"/>
    <row r="7783" customFormat="1" ht="16" customHeight="1" x14ac:dyDescent="0.2"/>
    <row r="7784" customFormat="1" ht="16" customHeight="1" x14ac:dyDescent="0.2"/>
    <row r="7785" customFormat="1" ht="16" customHeight="1" x14ac:dyDescent="0.2"/>
    <row r="7786" customFormat="1" ht="16" customHeight="1" x14ac:dyDescent="0.2"/>
    <row r="7787" customFormat="1" ht="16" customHeight="1" x14ac:dyDescent="0.2"/>
    <row r="7788" customFormat="1" ht="16" customHeight="1" x14ac:dyDescent="0.2"/>
    <row r="7789" customFormat="1" ht="16" customHeight="1" x14ac:dyDescent="0.2"/>
    <row r="7790" customFormat="1" ht="16" customHeight="1" x14ac:dyDescent="0.2"/>
    <row r="7791" customFormat="1" ht="16" customHeight="1" x14ac:dyDescent="0.2"/>
    <row r="7792" customFormat="1" ht="16" customHeight="1" x14ac:dyDescent="0.2"/>
    <row r="7793" customFormat="1" ht="16" customHeight="1" x14ac:dyDescent="0.2"/>
    <row r="7794" customFormat="1" ht="16" customHeight="1" x14ac:dyDescent="0.2"/>
    <row r="7795" customFormat="1" ht="16" customHeight="1" x14ac:dyDescent="0.2"/>
    <row r="7796" customFormat="1" ht="16" customHeight="1" x14ac:dyDescent="0.2"/>
    <row r="7797" customFormat="1" ht="16" customHeight="1" x14ac:dyDescent="0.2"/>
    <row r="7798" customFormat="1" ht="16" customHeight="1" x14ac:dyDescent="0.2"/>
    <row r="7799" customFormat="1" ht="16" customHeight="1" x14ac:dyDescent="0.2"/>
    <row r="7800" customFormat="1" ht="16" customHeight="1" x14ac:dyDescent="0.2"/>
    <row r="7801" customFormat="1" ht="16" customHeight="1" x14ac:dyDescent="0.2"/>
    <row r="7802" customFormat="1" ht="16" customHeight="1" x14ac:dyDescent="0.2"/>
    <row r="7803" customFormat="1" ht="16" customHeight="1" x14ac:dyDescent="0.2"/>
    <row r="7804" customFormat="1" ht="16" customHeight="1" x14ac:dyDescent="0.2"/>
    <row r="7805" customFormat="1" ht="16" customHeight="1" x14ac:dyDescent="0.2"/>
    <row r="7806" customFormat="1" ht="16" customHeight="1" x14ac:dyDescent="0.2"/>
    <row r="7807" customFormat="1" ht="16" customHeight="1" x14ac:dyDescent="0.2"/>
    <row r="7808" customFormat="1" ht="16" customHeight="1" x14ac:dyDescent="0.2"/>
    <row r="7809" customFormat="1" ht="16" customHeight="1" x14ac:dyDescent="0.2"/>
    <row r="7810" customFormat="1" ht="16" customHeight="1" x14ac:dyDescent="0.2"/>
    <row r="7811" customFormat="1" ht="16" customHeight="1" x14ac:dyDescent="0.2"/>
    <row r="7812" customFormat="1" ht="16" customHeight="1" x14ac:dyDescent="0.2"/>
    <row r="7813" customFormat="1" ht="16" customHeight="1" x14ac:dyDescent="0.2"/>
    <row r="7814" customFormat="1" ht="16" customHeight="1" x14ac:dyDescent="0.2"/>
    <row r="7815" customFormat="1" ht="16" customHeight="1" x14ac:dyDescent="0.2"/>
    <row r="7816" customFormat="1" ht="16" customHeight="1" x14ac:dyDescent="0.2"/>
    <row r="7817" customFormat="1" ht="16" customHeight="1" x14ac:dyDescent="0.2"/>
    <row r="7818" customFormat="1" ht="16" customHeight="1" x14ac:dyDescent="0.2"/>
    <row r="7819" customFormat="1" ht="16" customHeight="1" x14ac:dyDescent="0.2"/>
    <row r="7820" customFormat="1" ht="16" customHeight="1" x14ac:dyDescent="0.2"/>
    <row r="7821" customFormat="1" ht="16" customHeight="1" x14ac:dyDescent="0.2"/>
    <row r="7822" customFormat="1" ht="16" customHeight="1" x14ac:dyDescent="0.2"/>
    <row r="7823" customFormat="1" ht="16" customHeight="1" x14ac:dyDescent="0.2"/>
    <row r="7824" customFormat="1" ht="16" customHeight="1" x14ac:dyDescent="0.2"/>
    <row r="7825" customFormat="1" ht="16" customHeight="1" x14ac:dyDescent="0.2"/>
    <row r="7826" customFormat="1" ht="16" customHeight="1" x14ac:dyDescent="0.2"/>
    <row r="7827" customFormat="1" ht="16" customHeight="1" x14ac:dyDescent="0.2"/>
    <row r="7828" customFormat="1" ht="16" customHeight="1" x14ac:dyDescent="0.2"/>
    <row r="7829" customFormat="1" ht="16" customHeight="1" x14ac:dyDescent="0.2"/>
    <row r="7830" customFormat="1" ht="16" customHeight="1" x14ac:dyDescent="0.2"/>
    <row r="7831" customFormat="1" ht="16" customHeight="1" x14ac:dyDescent="0.2"/>
    <row r="7832" customFormat="1" ht="16" customHeight="1" x14ac:dyDescent="0.2"/>
    <row r="7833" customFormat="1" ht="16" customHeight="1" x14ac:dyDescent="0.2"/>
    <row r="7834" customFormat="1" ht="16" customHeight="1" x14ac:dyDescent="0.2"/>
    <row r="7835" customFormat="1" ht="16" customHeight="1" x14ac:dyDescent="0.2"/>
    <row r="7836" customFormat="1" ht="16" customHeight="1" x14ac:dyDescent="0.2"/>
    <row r="7837" customFormat="1" ht="16" customHeight="1" x14ac:dyDescent="0.2"/>
    <row r="7838" customFormat="1" ht="16" customHeight="1" x14ac:dyDescent="0.2"/>
    <row r="7839" customFormat="1" ht="16" customHeight="1" x14ac:dyDescent="0.2"/>
    <row r="7840" customFormat="1" ht="16" customHeight="1" x14ac:dyDescent="0.2"/>
    <row r="7841" customFormat="1" ht="16" customHeight="1" x14ac:dyDescent="0.2"/>
    <row r="7842" customFormat="1" ht="16" customHeight="1" x14ac:dyDescent="0.2"/>
    <row r="7843" customFormat="1" ht="16" customHeight="1" x14ac:dyDescent="0.2"/>
    <row r="7844" customFormat="1" ht="16" customHeight="1" x14ac:dyDescent="0.2"/>
    <row r="7845" customFormat="1" ht="16" customHeight="1" x14ac:dyDescent="0.2"/>
    <row r="7846" customFormat="1" ht="16" customHeight="1" x14ac:dyDescent="0.2"/>
    <row r="7847" customFormat="1" ht="16" customHeight="1" x14ac:dyDescent="0.2"/>
    <row r="7848" customFormat="1" ht="16" customHeight="1" x14ac:dyDescent="0.2"/>
    <row r="7849" customFormat="1" ht="16" customHeight="1" x14ac:dyDescent="0.2"/>
    <row r="7850" customFormat="1" ht="16" customHeight="1" x14ac:dyDescent="0.2"/>
    <row r="7851" customFormat="1" ht="16" customHeight="1" x14ac:dyDescent="0.2"/>
    <row r="7852" customFormat="1" ht="16" customHeight="1" x14ac:dyDescent="0.2"/>
    <row r="7853" customFormat="1" ht="16" customHeight="1" x14ac:dyDescent="0.2"/>
    <row r="7854" customFormat="1" ht="16" customHeight="1" x14ac:dyDescent="0.2"/>
    <row r="7855" customFormat="1" ht="16" customHeight="1" x14ac:dyDescent="0.2"/>
    <row r="7856" customFormat="1" ht="16" customHeight="1" x14ac:dyDescent="0.2"/>
    <row r="7857" customFormat="1" ht="16" customHeight="1" x14ac:dyDescent="0.2"/>
    <row r="7858" customFormat="1" ht="16" customHeight="1" x14ac:dyDescent="0.2"/>
    <row r="7859" customFormat="1" ht="16" customHeight="1" x14ac:dyDescent="0.2"/>
    <row r="7860" customFormat="1" ht="16" customHeight="1" x14ac:dyDescent="0.2"/>
    <row r="7861" customFormat="1" ht="16" customHeight="1" x14ac:dyDescent="0.2"/>
    <row r="7862" customFormat="1" ht="16" customHeight="1" x14ac:dyDescent="0.2"/>
    <row r="7863" customFormat="1" ht="16" customHeight="1" x14ac:dyDescent="0.2"/>
    <row r="7864" customFormat="1" ht="16" customHeight="1" x14ac:dyDescent="0.2"/>
    <row r="7865" customFormat="1" ht="16" customHeight="1" x14ac:dyDescent="0.2"/>
    <row r="7866" customFormat="1" ht="16" customHeight="1" x14ac:dyDescent="0.2"/>
    <row r="7867" customFormat="1" ht="16" customHeight="1" x14ac:dyDescent="0.2"/>
    <row r="7868" customFormat="1" ht="16" customHeight="1" x14ac:dyDescent="0.2"/>
    <row r="7869" customFormat="1" ht="16" customHeight="1" x14ac:dyDescent="0.2"/>
    <row r="7870" customFormat="1" ht="16" customHeight="1" x14ac:dyDescent="0.2"/>
    <row r="7871" customFormat="1" ht="16" customHeight="1" x14ac:dyDescent="0.2"/>
    <row r="7872" customFormat="1" ht="16" customHeight="1" x14ac:dyDescent="0.2"/>
    <row r="7873" customFormat="1" ht="16" customHeight="1" x14ac:dyDescent="0.2"/>
    <row r="7874" customFormat="1" ht="16" customHeight="1" x14ac:dyDescent="0.2"/>
    <row r="7875" customFormat="1" ht="16" customHeight="1" x14ac:dyDescent="0.2"/>
    <row r="7876" customFormat="1" ht="16" customHeight="1" x14ac:dyDescent="0.2"/>
    <row r="7877" customFormat="1" ht="16" customHeight="1" x14ac:dyDescent="0.2"/>
    <row r="7878" customFormat="1" ht="16" customHeight="1" x14ac:dyDescent="0.2"/>
    <row r="7879" customFormat="1" ht="16" customHeight="1" x14ac:dyDescent="0.2"/>
    <row r="7880" customFormat="1" ht="16" customHeight="1" x14ac:dyDescent="0.2"/>
    <row r="7881" customFormat="1" ht="16" customHeight="1" x14ac:dyDescent="0.2"/>
    <row r="7882" customFormat="1" ht="16" customHeight="1" x14ac:dyDescent="0.2"/>
    <row r="7883" customFormat="1" ht="16" customHeight="1" x14ac:dyDescent="0.2"/>
    <row r="7884" customFormat="1" ht="16" customHeight="1" x14ac:dyDescent="0.2"/>
    <row r="7885" customFormat="1" ht="16" customHeight="1" x14ac:dyDescent="0.2"/>
    <row r="7886" customFormat="1" ht="16" customHeight="1" x14ac:dyDescent="0.2"/>
    <row r="7887" customFormat="1" ht="16" customHeight="1" x14ac:dyDescent="0.2"/>
    <row r="7888" customFormat="1" ht="16" customHeight="1" x14ac:dyDescent="0.2"/>
    <row r="7889" customFormat="1" ht="16" customHeight="1" x14ac:dyDescent="0.2"/>
    <row r="7890" customFormat="1" ht="16" customHeight="1" x14ac:dyDescent="0.2"/>
    <row r="7891" customFormat="1" ht="16" customHeight="1" x14ac:dyDescent="0.2"/>
    <row r="7892" customFormat="1" ht="16" customHeight="1" x14ac:dyDescent="0.2"/>
    <row r="7893" customFormat="1" ht="16" customHeight="1" x14ac:dyDescent="0.2"/>
    <row r="7894" customFormat="1" ht="16" customHeight="1" x14ac:dyDescent="0.2"/>
    <row r="7895" customFormat="1" ht="16" customHeight="1" x14ac:dyDescent="0.2"/>
    <row r="7896" customFormat="1" ht="16" customHeight="1" x14ac:dyDescent="0.2"/>
    <row r="7897" customFormat="1" ht="16" customHeight="1" x14ac:dyDescent="0.2"/>
    <row r="7898" customFormat="1" ht="16" customHeight="1" x14ac:dyDescent="0.2"/>
    <row r="7899" customFormat="1" ht="16" customHeight="1" x14ac:dyDescent="0.2"/>
    <row r="7900" customFormat="1" ht="16" customHeight="1" x14ac:dyDescent="0.2"/>
    <row r="7901" customFormat="1" ht="16" customHeight="1" x14ac:dyDescent="0.2"/>
    <row r="7902" customFormat="1" ht="16" customHeight="1" x14ac:dyDescent="0.2"/>
    <row r="7903" customFormat="1" ht="16" customHeight="1" x14ac:dyDescent="0.2"/>
    <row r="7904" customFormat="1" ht="16" customHeight="1" x14ac:dyDescent="0.2"/>
    <row r="7905" customFormat="1" ht="16" customHeight="1" x14ac:dyDescent="0.2"/>
    <row r="7906" customFormat="1" ht="16" customHeight="1" x14ac:dyDescent="0.2"/>
    <row r="7907" customFormat="1" ht="16" customHeight="1" x14ac:dyDescent="0.2"/>
    <row r="7908" customFormat="1" ht="16" customHeight="1" x14ac:dyDescent="0.2"/>
    <row r="7909" customFormat="1" ht="16" customHeight="1" x14ac:dyDescent="0.2"/>
    <row r="7910" customFormat="1" ht="16" customHeight="1" x14ac:dyDescent="0.2"/>
    <row r="7911" customFormat="1" ht="16" customHeight="1" x14ac:dyDescent="0.2"/>
    <row r="7912" customFormat="1" ht="16" customHeight="1" x14ac:dyDescent="0.2"/>
    <row r="7913" customFormat="1" ht="16" customHeight="1" x14ac:dyDescent="0.2"/>
    <row r="7914" customFormat="1" ht="16" customHeight="1" x14ac:dyDescent="0.2"/>
    <row r="7915" customFormat="1" ht="16" customHeight="1" x14ac:dyDescent="0.2"/>
    <row r="7916" customFormat="1" ht="16" customHeight="1" x14ac:dyDescent="0.2"/>
    <row r="7917" customFormat="1" ht="16" customHeight="1" x14ac:dyDescent="0.2"/>
    <row r="7918" customFormat="1" ht="16" customHeight="1" x14ac:dyDescent="0.2"/>
    <row r="7919" customFormat="1" ht="16" customHeight="1" x14ac:dyDescent="0.2"/>
    <row r="7920" customFormat="1" ht="16" customHeight="1" x14ac:dyDescent="0.2"/>
    <row r="7921" customFormat="1" ht="16" customHeight="1" x14ac:dyDescent="0.2"/>
    <row r="7922" customFormat="1" ht="16" customHeight="1" x14ac:dyDescent="0.2"/>
    <row r="7923" customFormat="1" ht="16" customHeight="1" x14ac:dyDescent="0.2"/>
    <row r="7924" customFormat="1" ht="16" customHeight="1" x14ac:dyDescent="0.2"/>
    <row r="7925" customFormat="1" ht="16" customHeight="1" x14ac:dyDescent="0.2"/>
    <row r="7926" customFormat="1" ht="16" customHeight="1" x14ac:dyDescent="0.2"/>
    <row r="7927" customFormat="1" ht="16" customHeight="1" x14ac:dyDescent="0.2"/>
    <row r="7928" customFormat="1" ht="16" customHeight="1" x14ac:dyDescent="0.2"/>
    <row r="7929" customFormat="1" ht="16" customHeight="1" x14ac:dyDescent="0.2"/>
    <row r="7930" customFormat="1" ht="16" customHeight="1" x14ac:dyDescent="0.2"/>
    <row r="7931" customFormat="1" ht="16" customHeight="1" x14ac:dyDescent="0.2"/>
    <row r="7932" customFormat="1" ht="16" customHeight="1" x14ac:dyDescent="0.2"/>
    <row r="7933" customFormat="1" ht="16" customHeight="1" x14ac:dyDescent="0.2"/>
    <row r="7934" customFormat="1" ht="16" customHeight="1" x14ac:dyDescent="0.2"/>
    <row r="7935" customFormat="1" ht="16" customHeight="1" x14ac:dyDescent="0.2"/>
    <row r="7936" customFormat="1" ht="16" customHeight="1" x14ac:dyDescent="0.2"/>
    <row r="7937" customFormat="1" ht="16" customHeight="1" x14ac:dyDescent="0.2"/>
    <row r="7938" customFormat="1" ht="16" customHeight="1" x14ac:dyDescent="0.2"/>
    <row r="7939" customFormat="1" ht="16" customHeight="1" x14ac:dyDescent="0.2"/>
    <row r="7940" customFormat="1" ht="16" customHeight="1" x14ac:dyDescent="0.2"/>
    <row r="7941" customFormat="1" ht="16" customHeight="1" x14ac:dyDescent="0.2"/>
    <row r="7942" customFormat="1" ht="16" customHeight="1" x14ac:dyDescent="0.2"/>
    <row r="7943" customFormat="1" ht="16" customHeight="1" x14ac:dyDescent="0.2"/>
    <row r="7944" customFormat="1" ht="16" customHeight="1" x14ac:dyDescent="0.2"/>
    <row r="7945" customFormat="1" ht="16" customHeight="1" x14ac:dyDescent="0.2"/>
    <row r="7946" customFormat="1" ht="16" customHeight="1" x14ac:dyDescent="0.2"/>
    <row r="7947" customFormat="1" ht="16" customHeight="1" x14ac:dyDescent="0.2"/>
    <row r="7948" customFormat="1" ht="16" customHeight="1" x14ac:dyDescent="0.2"/>
    <row r="7949" customFormat="1" ht="16" customHeight="1" x14ac:dyDescent="0.2"/>
    <row r="7950" customFormat="1" ht="16" customHeight="1" x14ac:dyDescent="0.2"/>
    <row r="7951" customFormat="1" ht="16" customHeight="1" x14ac:dyDescent="0.2"/>
    <row r="7952" customFormat="1" ht="16" customHeight="1" x14ac:dyDescent="0.2"/>
    <row r="7953" customFormat="1" ht="16" customHeight="1" x14ac:dyDescent="0.2"/>
    <row r="7954" customFormat="1" ht="16" customHeight="1" x14ac:dyDescent="0.2"/>
    <row r="7955" customFormat="1" ht="16" customHeight="1" x14ac:dyDescent="0.2"/>
    <row r="7956" customFormat="1" ht="16" customHeight="1" x14ac:dyDescent="0.2"/>
    <row r="7957" customFormat="1" ht="16" customHeight="1" x14ac:dyDescent="0.2"/>
    <row r="7958" customFormat="1" ht="16" customHeight="1" x14ac:dyDescent="0.2"/>
    <row r="7959" customFormat="1" ht="16" customHeight="1" x14ac:dyDescent="0.2"/>
    <row r="7960" customFormat="1" ht="16" customHeight="1" x14ac:dyDescent="0.2"/>
    <row r="7961" customFormat="1" ht="16" customHeight="1" x14ac:dyDescent="0.2"/>
    <row r="7962" customFormat="1" ht="16" customHeight="1" x14ac:dyDescent="0.2"/>
    <row r="7963" customFormat="1" ht="16" customHeight="1" x14ac:dyDescent="0.2"/>
    <row r="7964" customFormat="1" ht="16" customHeight="1" x14ac:dyDescent="0.2"/>
    <row r="7965" customFormat="1" ht="16" customHeight="1" x14ac:dyDescent="0.2"/>
    <row r="7966" customFormat="1" ht="16" customHeight="1" x14ac:dyDescent="0.2"/>
    <row r="7967" customFormat="1" ht="16" customHeight="1" x14ac:dyDescent="0.2"/>
    <row r="7968" customFormat="1" ht="16" customHeight="1" x14ac:dyDescent="0.2"/>
    <row r="7969" customFormat="1" ht="16" customHeight="1" x14ac:dyDescent="0.2"/>
    <row r="7970" customFormat="1" ht="16" customHeight="1" x14ac:dyDescent="0.2"/>
    <row r="7971" customFormat="1" ht="16" customHeight="1" x14ac:dyDescent="0.2"/>
    <row r="7972" customFormat="1" ht="16" customHeight="1" x14ac:dyDescent="0.2"/>
    <row r="7973" customFormat="1" ht="16" customHeight="1" x14ac:dyDescent="0.2"/>
    <row r="7974" customFormat="1" ht="16" customHeight="1" x14ac:dyDescent="0.2"/>
    <row r="7975" customFormat="1" ht="16" customHeight="1" x14ac:dyDescent="0.2"/>
    <row r="7976" customFormat="1" ht="16" customHeight="1" x14ac:dyDescent="0.2"/>
    <row r="7977" customFormat="1" ht="16" customHeight="1" x14ac:dyDescent="0.2"/>
    <row r="7978" customFormat="1" ht="16" customHeight="1" x14ac:dyDescent="0.2"/>
    <row r="7979" customFormat="1" ht="16" customHeight="1" x14ac:dyDescent="0.2"/>
    <row r="7980" customFormat="1" ht="16" customHeight="1" x14ac:dyDescent="0.2"/>
    <row r="7981" customFormat="1" ht="16" customHeight="1" x14ac:dyDescent="0.2"/>
    <row r="7982" customFormat="1" ht="16" customHeight="1" x14ac:dyDescent="0.2"/>
    <row r="7983" customFormat="1" ht="16" customHeight="1" x14ac:dyDescent="0.2"/>
    <row r="7984" customFormat="1" ht="16" customHeight="1" x14ac:dyDescent="0.2"/>
    <row r="7985" customFormat="1" ht="16" customHeight="1" x14ac:dyDescent="0.2"/>
    <row r="7986" customFormat="1" ht="16" customHeight="1" x14ac:dyDescent="0.2"/>
    <row r="7987" customFormat="1" ht="16" customHeight="1" x14ac:dyDescent="0.2"/>
    <row r="7988" customFormat="1" ht="16" customHeight="1" x14ac:dyDescent="0.2"/>
    <row r="7989" customFormat="1" ht="16" customHeight="1" x14ac:dyDescent="0.2"/>
    <row r="7990" customFormat="1" ht="16" customHeight="1" x14ac:dyDescent="0.2"/>
    <row r="7991" customFormat="1" ht="16" customHeight="1" x14ac:dyDescent="0.2"/>
    <row r="7992" customFormat="1" ht="16" customHeight="1" x14ac:dyDescent="0.2"/>
    <row r="7993" customFormat="1" ht="16" customHeight="1" x14ac:dyDescent="0.2"/>
    <row r="7994" customFormat="1" ht="16" customHeight="1" x14ac:dyDescent="0.2"/>
    <row r="7995" customFormat="1" ht="16" customHeight="1" x14ac:dyDescent="0.2"/>
    <row r="7996" customFormat="1" ht="16" customHeight="1" x14ac:dyDescent="0.2"/>
    <row r="7997" customFormat="1" ht="16" customHeight="1" x14ac:dyDescent="0.2"/>
    <row r="7998" customFormat="1" ht="16" customHeight="1" x14ac:dyDescent="0.2"/>
    <row r="7999" customFormat="1" ht="16" customHeight="1" x14ac:dyDescent="0.2"/>
    <row r="8000" customFormat="1" ht="16" customHeight="1" x14ac:dyDescent="0.2"/>
    <row r="8001" customFormat="1" ht="16" customHeight="1" x14ac:dyDescent="0.2"/>
    <row r="8002" customFormat="1" ht="16" customHeight="1" x14ac:dyDescent="0.2"/>
    <row r="8003" customFormat="1" ht="16" customHeight="1" x14ac:dyDescent="0.2"/>
    <row r="8004" customFormat="1" ht="16" customHeight="1" x14ac:dyDescent="0.2"/>
    <row r="8005" customFormat="1" ht="16" customHeight="1" x14ac:dyDescent="0.2"/>
    <row r="8006" customFormat="1" ht="16" customHeight="1" x14ac:dyDescent="0.2"/>
    <row r="8007" customFormat="1" ht="16" customHeight="1" x14ac:dyDescent="0.2"/>
    <row r="8008" customFormat="1" ht="16" customHeight="1" x14ac:dyDescent="0.2"/>
    <row r="8009" customFormat="1" ht="16" customHeight="1" x14ac:dyDescent="0.2"/>
    <row r="8010" customFormat="1" ht="16" customHeight="1" x14ac:dyDescent="0.2"/>
    <row r="8011" customFormat="1" ht="16" customHeight="1" x14ac:dyDescent="0.2"/>
    <row r="8012" customFormat="1" ht="16" customHeight="1" x14ac:dyDescent="0.2"/>
    <row r="8013" customFormat="1" ht="16" customHeight="1" x14ac:dyDescent="0.2"/>
    <row r="8014" customFormat="1" ht="16" customHeight="1" x14ac:dyDescent="0.2"/>
    <row r="8015" customFormat="1" ht="16" customHeight="1" x14ac:dyDescent="0.2"/>
    <row r="8016" customFormat="1" ht="16" customHeight="1" x14ac:dyDescent="0.2"/>
    <row r="8017" customFormat="1" ht="16" customHeight="1" x14ac:dyDescent="0.2"/>
    <row r="8018" customFormat="1" ht="16" customHeight="1" x14ac:dyDescent="0.2"/>
    <row r="8019" customFormat="1" ht="16" customHeight="1" x14ac:dyDescent="0.2"/>
    <row r="8020" customFormat="1" ht="16" customHeight="1" x14ac:dyDescent="0.2"/>
    <row r="8021" customFormat="1" ht="16" customHeight="1" x14ac:dyDescent="0.2"/>
    <row r="8022" customFormat="1" ht="16" customHeight="1" x14ac:dyDescent="0.2"/>
    <row r="8023" customFormat="1" ht="16" customHeight="1" x14ac:dyDescent="0.2"/>
    <row r="8024" customFormat="1" ht="16" customHeight="1" x14ac:dyDescent="0.2"/>
    <row r="8025" customFormat="1" ht="16" customHeight="1" x14ac:dyDescent="0.2"/>
    <row r="8026" customFormat="1" ht="16" customHeight="1" x14ac:dyDescent="0.2"/>
    <row r="8027" customFormat="1" ht="16" customHeight="1" x14ac:dyDescent="0.2"/>
    <row r="8028" customFormat="1" ht="16" customHeight="1" x14ac:dyDescent="0.2"/>
    <row r="8029" customFormat="1" ht="16" customHeight="1" x14ac:dyDescent="0.2"/>
    <row r="8030" customFormat="1" ht="16" customHeight="1" x14ac:dyDescent="0.2"/>
    <row r="8031" customFormat="1" ht="16" customHeight="1" x14ac:dyDescent="0.2"/>
    <row r="8032" customFormat="1" ht="16" customHeight="1" x14ac:dyDescent="0.2"/>
    <row r="8033" customFormat="1" ht="16" customHeight="1" x14ac:dyDescent="0.2"/>
    <row r="8034" customFormat="1" ht="16" customHeight="1" x14ac:dyDescent="0.2"/>
    <row r="8035" customFormat="1" ht="16" customHeight="1" x14ac:dyDescent="0.2"/>
    <row r="8036" customFormat="1" ht="16" customHeight="1" x14ac:dyDescent="0.2"/>
    <row r="8037" customFormat="1" ht="16" customHeight="1" x14ac:dyDescent="0.2"/>
    <row r="8038" customFormat="1" ht="16" customHeight="1" x14ac:dyDescent="0.2"/>
    <row r="8039" customFormat="1" ht="16" customHeight="1" x14ac:dyDescent="0.2"/>
    <row r="8040" customFormat="1" ht="16" customHeight="1" x14ac:dyDescent="0.2"/>
    <row r="8041" customFormat="1" ht="16" customHeight="1" x14ac:dyDescent="0.2"/>
    <row r="8042" customFormat="1" ht="16" customHeight="1" x14ac:dyDescent="0.2"/>
    <row r="8043" customFormat="1" ht="16" customHeight="1" x14ac:dyDescent="0.2"/>
    <row r="8044" customFormat="1" ht="16" customHeight="1" x14ac:dyDescent="0.2"/>
    <row r="8045" customFormat="1" ht="16" customHeight="1" x14ac:dyDescent="0.2"/>
    <row r="8046" customFormat="1" ht="16" customHeight="1" x14ac:dyDescent="0.2"/>
    <row r="8047" customFormat="1" ht="16" customHeight="1" x14ac:dyDescent="0.2"/>
    <row r="8048" customFormat="1" ht="16" customHeight="1" x14ac:dyDescent="0.2"/>
    <row r="8049" customFormat="1" ht="16" customHeight="1" x14ac:dyDescent="0.2"/>
    <row r="8050" customFormat="1" ht="16" customHeight="1" x14ac:dyDescent="0.2"/>
    <row r="8051" customFormat="1" ht="16" customHeight="1" x14ac:dyDescent="0.2"/>
    <row r="8052" customFormat="1" ht="16" customHeight="1" x14ac:dyDescent="0.2"/>
    <row r="8053" customFormat="1" ht="16" customHeight="1" x14ac:dyDescent="0.2"/>
    <row r="8054" customFormat="1" ht="16" customHeight="1" x14ac:dyDescent="0.2"/>
    <row r="8055" customFormat="1" ht="16" customHeight="1" x14ac:dyDescent="0.2"/>
    <row r="8056" customFormat="1" ht="16" customHeight="1" x14ac:dyDescent="0.2"/>
    <row r="8057" customFormat="1" ht="16" customHeight="1" x14ac:dyDescent="0.2"/>
    <row r="8058" customFormat="1" ht="16" customHeight="1" x14ac:dyDescent="0.2"/>
    <row r="8059" customFormat="1" ht="16" customHeight="1" x14ac:dyDescent="0.2"/>
    <row r="8060" customFormat="1" ht="16" customHeight="1" x14ac:dyDescent="0.2"/>
    <row r="8061" customFormat="1" ht="16" customHeight="1" x14ac:dyDescent="0.2"/>
    <row r="8062" customFormat="1" ht="16" customHeight="1" x14ac:dyDescent="0.2"/>
    <row r="8063" customFormat="1" ht="16" customHeight="1" x14ac:dyDescent="0.2"/>
    <row r="8064" customFormat="1" ht="16" customHeight="1" x14ac:dyDescent="0.2"/>
    <row r="8065" customFormat="1" ht="16" customHeight="1" x14ac:dyDescent="0.2"/>
    <row r="8066" customFormat="1" ht="16" customHeight="1" x14ac:dyDescent="0.2"/>
    <row r="8067" customFormat="1" ht="16" customHeight="1" x14ac:dyDescent="0.2"/>
    <row r="8068" customFormat="1" ht="16" customHeight="1" x14ac:dyDescent="0.2"/>
    <row r="8069" customFormat="1" ht="16" customHeight="1" x14ac:dyDescent="0.2"/>
    <row r="8070" customFormat="1" ht="16" customHeight="1" x14ac:dyDescent="0.2"/>
    <row r="8071" customFormat="1" ht="16" customHeight="1" x14ac:dyDescent="0.2"/>
    <row r="8072" customFormat="1" ht="16" customHeight="1" x14ac:dyDescent="0.2"/>
    <row r="8073" customFormat="1" ht="16" customHeight="1" x14ac:dyDescent="0.2"/>
    <row r="8074" customFormat="1" ht="16" customHeight="1" x14ac:dyDescent="0.2"/>
    <row r="8075" customFormat="1" ht="16" customHeight="1" x14ac:dyDescent="0.2"/>
    <row r="8076" customFormat="1" ht="16" customHeight="1" x14ac:dyDescent="0.2"/>
    <row r="8077" customFormat="1" ht="16" customHeight="1" x14ac:dyDescent="0.2"/>
    <row r="8078" customFormat="1" ht="16" customHeight="1" x14ac:dyDescent="0.2"/>
    <row r="8079" customFormat="1" ht="16" customHeight="1" x14ac:dyDescent="0.2"/>
    <row r="8080" customFormat="1" ht="16" customHeight="1" x14ac:dyDescent="0.2"/>
    <row r="8081" customFormat="1" ht="16" customHeight="1" x14ac:dyDescent="0.2"/>
    <row r="8082" customFormat="1" ht="16" customHeight="1" x14ac:dyDescent="0.2"/>
    <row r="8083" customFormat="1" ht="16" customHeight="1" x14ac:dyDescent="0.2"/>
    <row r="8084" customFormat="1" ht="16" customHeight="1" x14ac:dyDescent="0.2"/>
    <row r="8085" customFormat="1" ht="16" customHeight="1" x14ac:dyDescent="0.2"/>
    <row r="8086" customFormat="1" ht="16" customHeight="1" x14ac:dyDescent="0.2"/>
    <row r="8087" customFormat="1" ht="16" customHeight="1" x14ac:dyDescent="0.2"/>
    <row r="8088" customFormat="1" ht="16" customHeight="1" x14ac:dyDescent="0.2"/>
    <row r="8089" customFormat="1" ht="16" customHeight="1" x14ac:dyDescent="0.2"/>
    <row r="8090" customFormat="1" ht="16" customHeight="1" x14ac:dyDescent="0.2"/>
    <row r="8091" customFormat="1" ht="16" customHeight="1" x14ac:dyDescent="0.2"/>
    <row r="8092" customFormat="1" ht="16" customHeight="1" x14ac:dyDescent="0.2"/>
    <row r="8093" customFormat="1" ht="16" customHeight="1" x14ac:dyDescent="0.2"/>
    <row r="8094" customFormat="1" ht="16" customHeight="1" x14ac:dyDescent="0.2"/>
    <row r="8095" customFormat="1" ht="16" customHeight="1" x14ac:dyDescent="0.2"/>
    <row r="8096" customFormat="1" ht="16" customHeight="1" x14ac:dyDescent="0.2"/>
    <row r="8097" customFormat="1" ht="16" customHeight="1" x14ac:dyDescent="0.2"/>
    <row r="8098" customFormat="1" ht="16" customHeight="1" x14ac:dyDescent="0.2"/>
    <row r="8099" customFormat="1" ht="16" customHeight="1" x14ac:dyDescent="0.2"/>
    <row r="8100" customFormat="1" ht="16" customHeight="1" x14ac:dyDescent="0.2"/>
    <row r="8101" customFormat="1" ht="16" customHeight="1" x14ac:dyDescent="0.2"/>
    <row r="8102" customFormat="1" ht="16" customHeight="1" x14ac:dyDescent="0.2"/>
    <row r="8103" customFormat="1" ht="16" customHeight="1" x14ac:dyDescent="0.2"/>
    <row r="8104" customFormat="1" ht="16" customHeight="1" x14ac:dyDescent="0.2"/>
    <row r="8105" customFormat="1" ht="16" customHeight="1" x14ac:dyDescent="0.2"/>
    <row r="8106" customFormat="1" ht="16" customHeight="1" x14ac:dyDescent="0.2"/>
    <row r="8107" customFormat="1" ht="16" customHeight="1" x14ac:dyDescent="0.2"/>
    <row r="8108" customFormat="1" ht="16" customHeight="1" x14ac:dyDescent="0.2"/>
    <row r="8109" customFormat="1" ht="16" customHeight="1" x14ac:dyDescent="0.2"/>
    <row r="8110" customFormat="1" ht="16" customHeight="1" x14ac:dyDescent="0.2"/>
    <row r="8111" customFormat="1" ht="16" customHeight="1" x14ac:dyDescent="0.2"/>
    <row r="8112" customFormat="1" ht="16" customHeight="1" x14ac:dyDescent="0.2"/>
    <row r="8113" customFormat="1" ht="16" customHeight="1" x14ac:dyDescent="0.2"/>
    <row r="8114" customFormat="1" ht="16" customHeight="1" x14ac:dyDescent="0.2"/>
    <row r="8115" customFormat="1" ht="16" customHeight="1" x14ac:dyDescent="0.2"/>
    <row r="8116" customFormat="1" ht="16" customHeight="1" x14ac:dyDescent="0.2"/>
    <row r="8117" customFormat="1" ht="16" customHeight="1" x14ac:dyDescent="0.2"/>
    <row r="8118" customFormat="1" ht="16" customHeight="1" x14ac:dyDescent="0.2"/>
    <row r="8119" customFormat="1" ht="16" customHeight="1" x14ac:dyDescent="0.2"/>
    <row r="8120" customFormat="1" ht="16" customHeight="1" x14ac:dyDescent="0.2"/>
    <row r="8121" customFormat="1" ht="16" customHeight="1" x14ac:dyDescent="0.2"/>
    <row r="8122" customFormat="1" ht="16" customHeight="1" x14ac:dyDescent="0.2"/>
    <row r="8123" customFormat="1" ht="16" customHeight="1" x14ac:dyDescent="0.2"/>
    <row r="8124" customFormat="1" ht="16" customHeight="1" x14ac:dyDescent="0.2"/>
    <row r="8125" customFormat="1" ht="16" customHeight="1" x14ac:dyDescent="0.2"/>
    <row r="8126" customFormat="1" ht="16" customHeight="1" x14ac:dyDescent="0.2"/>
    <row r="8127" customFormat="1" ht="16" customHeight="1" x14ac:dyDescent="0.2"/>
    <row r="8128" customFormat="1" ht="16" customHeight="1" x14ac:dyDescent="0.2"/>
    <row r="8129" customFormat="1" ht="16" customHeight="1" x14ac:dyDescent="0.2"/>
    <row r="8130" customFormat="1" ht="16" customHeight="1" x14ac:dyDescent="0.2"/>
    <row r="8131" customFormat="1" ht="16" customHeight="1" x14ac:dyDescent="0.2"/>
    <row r="8132" customFormat="1" ht="16" customHeight="1" x14ac:dyDescent="0.2"/>
    <row r="8133" customFormat="1" ht="16" customHeight="1" x14ac:dyDescent="0.2"/>
    <row r="8134" customFormat="1" ht="16" customHeight="1" x14ac:dyDescent="0.2"/>
    <row r="8135" customFormat="1" ht="16" customHeight="1" x14ac:dyDescent="0.2"/>
    <row r="8136" customFormat="1" ht="16" customHeight="1" x14ac:dyDescent="0.2"/>
    <row r="8137" customFormat="1" ht="16" customHeight="1" x14ac:dyDescent="0.2"/>
    <row r="8138" customFormat="1" ht="16" customHeight="1" x14ac:dyDescent="0.2"/>
    <row r="8139" customFormat="1" ht="16" customHeight="1" x14ac:dyDescent="0.2"/>
    <row r="8140" customFormat="1" ht="16" customHeight="1" x14ac:dyDescent="0.2"/>
    <row r="8141" customFormat="1" ht="16" customHeight="1" x14ac:dyDescent="0.2"/>
    <row r="8142" customFormat="1" ht="16" customHeight="1" x14ac:dyDescent="0.2"/>
    <row r="8143" customFormat="1" ht="16" customHeight="1" x14ac:dyDescent="0.2"/>
    <row r="8144" customFormat="1" ht="16" customHeight="1" x14ac:dyDescent="0.2"/>
    <row r="8145" customFormat="1" ht="16" customHeight="1" x14ac:dyDescent="0.2"/>
    <row r="8146" customFormat="1" ht="16" customHeight="1" x14ac:dyDescent="0.2"/>
    <row r="8147" customFormat="1" ht="16" customHeight="1" x14ac:dyDescent="0.2"/>
    <row r="8148" customFormat="1" ht="16" customHeight="1" x14ac:dyDescent="0.2"/>
    <row r="8149" customFormat="1" ht="16" customHeight="1" x14ac:dyDescent="0.2"/>
    <row r="8150" customFormat="1" ht="16" customHeight="1" x14ac:dyDescent="0.2"/>
    <row r="8151" customFormat="1" ht="16" customHeight="1" x14ac:dyDescent="0.2"/>
    <row r="8152" customFormat="1" ht="16" customHeight="1" x14ac:dyDescent="0.2"/>
    <row r="8153" customFormat="1" ht="16" customHeight="1" x14ac:dyDescent="0.2"/>
    <row r="8154" customFormat="1" ht="16" customHeight="1" x14ac:dyDescent="0.2"/>
    <row r="8155" customFormat="1" ht="16" customHeight="1" x14ac:dyDescent="0.2"/>
    <row r="8156" customFormat="1" ht="16" customHeight="1" x14ac:dyDescent="0.2"/>
    <row r="8157" customFormat="1" ht="16" customHeight="1" x14ac:dyDescent="0.2"/>
    <row r="8158" customFormat="1" ht="16" customHeight="1" x14ac:dyDescent="0.2"/>
    <row r="8159" customFormat="1" ht="16" customHeight="1" x14ac:dyDescent="0.2"/>
    <row r="8160" customFormat="1" ht="16" customHeight="1" x14ac:dyDescent="0.2"/>
    <row r="8161" customFormat="1" ht="16" customHeight="1" x14ac:dyDescent="0.2"/>
    <row r="8162" customFormat="1" ht="16" customHeight="1" x14ac:dyDescent="0.2"/>
    <row r="8163" customFormat="1" ht="16" customHeight="1" x14ac:dyDescent="0.2"/>
    <row r="8164" customFormat="1" ht="16" customHeight="1" x14ac:dyDescent="0.2"/>
    <row r="8165" customFormat="1" ht="16" customHeight="1" x14ac:dyDescent="0.2"/>
    <row r="8166" customFormat="1" ht="16" customHeight="1" x14ac:dyDescent="0.2"/>
    <row r="8167" customFormat="1" ht="16" customHeight="1" x14ac:dyDescent="0.2"/>
    <row r="8168" customFormat="1" ht="16" customHeight="1" x14ac:dyDescent="0.2"/>
    <row r="8169" customFormat="1" ht="16" customHeight="1" x14ac:dyDescent="0.2"/>
    <row r="8170" customFormat="1" ht="16" customHeight="1" x14ac:dyDescent="0.2"/>
    <row r="8171" customFormat="1" ht="16" customHeight="1" x14ac:dyDescent="0.2"/>
    <row r="8172" customFormat="1" ht="16" customHeight="1" x14ac:dyDescent="0.2"/>
    <row r="8173" customFormat="1" ht="16" customHeight="1" x14ac:dyDescent="0.2"/>
    <row r="8174" customFormat="1" ht="16" customHeight="1" x14ac:dyDescent="0.2"/>
    <row r="8175" customFormat="1" ht="16" customHeight="1" x14ac:dyDescent="0.2"/>
    <row r="8176" customFormat="1" ht="16" customHeight="1" x14ac:dyDescent="0.2"/>
    <row r="8177" customFormat="1" ht="16" customHeight="1" x14ac:dyDescent="0.2"/>
    <row r="8178" customFormat="1" ht="16" customHeight="1" x14ac:dyDescent="0.2"/>
    <row r="8179" customFormat="1" ht="16" customHeight="1" x14ac:dyDescent="0.2"/>
    <row r="8180" customFormat="1" ht="16" customHeight="1" x14ac:dyDescent="0.2"/>
    <row r="8181" customFormat="1" ht="16" customHeight="1" x14ac:dyDescent="0.2"/>
    <row r="8182" customFormat="1" ht="16" customHeight="1" x14ac:dyDescent="0.2"/>
    <row r="8183" customFormat="1" ht="16" customHeight="1" x14ac:dyDescent="0.2"/>
    <row r="8184" customFormat="1" ht="16" customHeight="1" x14ac:dyDescent="0.2"/>
    <row r="8185" customFormat="1" ht="16" customHeight="1" x14ac:dyDescent="0.2"/>
    <row r="8186" customFormat="1" ht="16" customHeight="1" x14ac:dyDescent="0.2"/>
    <row r="8187" customFormat="1" ht="16" customHeight="1" x14ac:dyDescent="0.2"/>
    <row r="8188" customFormat="1" ht="16" customHeight="1" x14ac:dyDescent="0.2"/>
    <row r="8189" customFormat="1" ht="16" customHeight="1" x14ac:dyDescent="0.2"/>
    <row r="8190" customFormat="1" ht="16" customHeight="1" x14ac:dyDescent="0.2"/>
    <row r="8191" customFormat="1" ht="16" customHeight="1" x14ac:dyDescent="0.2"/>
    <row r="8192" customFormat="1" ht="16" customHeight="1" x14ac:dyDescent="0.2"/>
    <row r="8193" customFormat="1" ht="16" customHeight="1" x14ac:dyDescent="0.2"/>
    <row r="8194" customFormat="1" ht="16" customHeight="1" x14ac:dyDescent="0.2"/>
    <row r="8195" customFormat="1" ht="16" customHeight="1" x14ac:dyDescent="0.2"/>
    <row r="8196" customFormat="1" ht="16" customHeight="1" x14ac:dyDescent="0.2"/>
    <row r="8197" customFormat="1" ht="16" customHeight="1" x14ac:dyDescent="0.2"/>
    <row r="8198" customFormat="1" ht="16" customHeight="1" x14ac:dyDescent="0.2"/>
    <row r="8199" customFormat="1" ht="16" customHeight="1" x14ac:dyDescent="0.2"/>
    <row r="8200" customFormat="1" ht="16" customHeight="1" x14ac:dyDescent="0.2"/>
    <row r="8201" customFormat="1" ht="16" customHeight="1" x14ac:dyDescent="0.2"/>
    <row r="8202" customFormat="1" ht="16" customHeight="1" x14ac:dyDescent="0.2"/>
    <row r="8203" customFormat="1" ht="16" customHeight="1" x14ac:dyDescent="0.2"/>
    <row r="8204" customFormat="1" ht="16" customHeight="1" x14ac:dyDescent="0.2"/>
    <row r="8205" customFormat="1" ht="16" customHeight="1" x14ac:dyDescent="0.2"/>
    <row r="8206" customFormat="1" ht="16" customHeight="1" x14ac:dyDescent="0.2"/>
    <row r="8207" customFormat="1" ht="16" customHeight="1" x14ac:dyDescent="0.2"/>
    <row r="8208" customFormat="1" ht="16" customHeight="1" x14ac:dyDescent="0.2"/>
    <row r="8209" customFormat="1" ht="16" customHeight="1" x14ac:dyDescent="0.2"/>
    <row r="8210" customFormat="1" ht="16" customHeight="1" x14ac:dyDescent="0.2"/>
    <row r="8211" customFormat="1" ht="16" customHeight="1" x14ac:dyDescent="0.2"/>
    <row r="8212" customFormat="1" ht="16" customHeight="1" x14ac:dyDescent="0.2"/>
    <row r="8213" customFormat="1" ht="16" customHeight="1" x14ac:dyDescent="0.2"/>
    <row r="8214" customFormat="1" ht="16" customHeight="1" x14ac:dyDescent="0.2"/>
    <row r="8215" customFormat="1" ht="16" customHeight="1" x14ac:dyDescent="0.2"/>
    <row r="8216" customFormat="1" ht="16" customHeight="1" x14ac:dyDescent="0.2"/>
    <row r="8217" customFormat="1" ht="16" customHeight="1" x14ac:dyDescent="0.2"/>
    <row r="8218" customFormat="1" ht="16" customHeight="1" x14ac:dyDescent="0.2"/>
    <row r="8219" customFormat="1" ht="16" customHeight="1" x14ac:dyDescent="0.2"/>
    <row r="8220" customFormat="1" ht="16" customHeight="1" x14ac:dyDescent="0.2"/>
    <row r="8221" customFormat="1" ht="16" customHeight="1" x14ac:dyDescent="0.2"/>
    <row r="8222" customFormat="1" ht="16" customHeight="1" x14ac:dyDescent="0.2"/>
    <row r="8223" customFormat="1" ht="16" customHeight="1" x14ac:dyDescent="0.2"/>
    <row r="8224" customFormat="1" ht="16" customHeight="1" x14ac:dyDescent="0.2"/>
    <row r="8225" customFormat="1" ht="16" customHeight="1" x14ac:dyDescent="0.2"/>
    <row r="8226" customFormat="1" ht="16" customHeight="1" x14ac:dyDescent="0.2"/>
    <row r="8227" customFormat="1" ht="16" customHeight="1" x14ac:dyDescent="0.2"/>
    <row r="8228" customFormat="1" ht="16" customHeight="1" x14ac:dyDescent="0.2"/>
    <row r="8229" customFormat="1" ht="16" customHeight="1" x14ac:dyDescent="0.2"/>
    <row r="8230" customFormat="1" ht="16" customHeight="1" x14ac:dyDescent="0.2"/>
    <row r="8231" customFormat="1" ht="16" customHeight="1" x14ac:dyDescent="0.2"/>
    <row r="8232" customFormat="1" ht="16" customHeight="1" x14ac:dyDescent="0.2"/>
    <row r="8233" customFormat="1" ht="16" customHeight="1" x14ac:dyDescent="0.2"/>
    <row r="8234" customFormat="1" ht="16" customHeight="1" x14ac:dyDescent="0.2"/>
    <row r="8235" customFormat="1" ht="16" customHeight="1" x14ac:dyDescent="0.2"/>
    <row r="8236" customFormat="1" ht="16" customHeight="1" x14ac:dyDescent="0.2"/>
    <row r="8237" customFormat="1" ht="16" customHeight="1" x14ac:dyDescent="0.2"/>
    <row r="8238" customFormat="1" ht="16" customHeight="1" x14ac:dyDescent="0.2"/>
    <row r="8239" customFormat="1" ht="16" customHeight="1" x14ac:dyDescent="0.2"/>
    <row r="8240" customFormat="1" ht="16" customHeight="1" x14ac:dyDescent="0.2"/>
    <row r="8241" customFormat="1" ht="16" customHeight="1" x14ac:dyDescent="0.2"/>
    <row r="8242" customFormat="1" ht="16" customHeight="1" x14ac:dyDescent="0.2"/>
    <row r="8243" customFormat="1" ht="16" customHeight="1" x14ac:dyDescent="0.2"/>
    <row r="8244" customFormat="1" ht="16" customHeight="1" x14ac:dyDescent="0.2"/>
    <row r="8245" customFormat="1" ht="16" customHeight="1" x14ac:dyDescent="0.2"/>
    <row r="8246" customFormat="1" ht="16" customHeight="1" x14ac:dyDescent="0.2"/>
    <row r="8247" customFormat="1" ht="16" customHeight="1" x14ac:dyDescent="0.2"/>
    <row r="8248" customFormat="1" ht="16" customHeight="1" x14ac:dyDescent="0.2"/>
    <row r="8249" customFormat="1" ht="16" customHeight="1" x14ac:dyDescent="0.2"/>
    <row r="8250" customFormat="1" ht="16" customHeight="1" x14ac:dyDescent="0.2"/>
    <row r="8251" customFormat="1" ht="16" customHeight="1" x14ac:dyDescent="0.2"/>
    <row r="8252" customFormat="1" ht="16" customHeight="1" x14ac:dyDescent="0.2"/>
    <row r="8253" customFormat="1" ht="16" customHeight="1" x14ac:dyDescent="0.2"/>
    <row r="8254" customFormat="1" ht="16" customHeight="1" x14ac:dyDescent="0.2"/>
    <row r="8255" customFormat="1" ht="16" customHeight="1" x14ac:dyDescent="0.2"/>
    <row r="8256" customFormat="1" ht="16" customHeight="1" x14ac:dyDescent="0.2"/>
    <row r="8257" customFormat="1" ht="16" customHeight="1" x14ac:dyDescent="0.2"/>
    <row r="8258" customFormat="1" ht="16" customHeight="1" x14ac:dyDescent="0.2"/>
    <row r="8259" customFormat="1" ht="16" customHeight="1" x14ac:dyDescent="0.2"/>
    <row r="8260" customFormat="1" ht="16" customHeight="1" x14ac:dyDescent="0.2"/>
    <row r="8261" customFormat="1" ht="16" customHeight="1" x14ac:dyDescent="0.2"/>
    <row r="8262" customFormat="1" ht="16" customHeight="1" x14ac:dyDescent="0.2"/>
    <row r="8263" customFormat="1" ht="16" customHeight="1" x14ac:dyDescent="0.2"/>
    <row r="8264" customFormat="1" ht="16" customHeight="1" x14ac:dyDescent="0.2"/>
    <row r="8265" customFormat="1" ht="16" customHeight="1" x14ac:dyDescent="0.2"/>
    <row r="8266" customFormat="1" ht="16" customHeight="1" x14ac:dyDescent="0.2"/>
    <row r="8267" customFormat="1" ht="16" customHeight="1" x14ac:dyDescent="0.2"/>
    <row r="8268" customFormat="1" ht="16" customHeight="1" x14ac:dyDescent="0.2"/>
    <row r="8269" customFormat="1" ht="16" customHeight="1" x14ac:dyDescent="0.2"/>
    <row r="8270" customFormat="1" ht="16" customHeight="1" x14ac:dyDescent="0.2"/>
    <row r="8271" customFormat="1" ht="16" customHeight="1" x14ac:dyDescent="0.2"/>
    <row r="8272" customFormat="1" ht="16" customHeight="1" x14ac:dyDescent="0.2"/>
    <row r="8273" customFormat="1" ht="16" customHeight="1" x14ac:dyDescent="0.2"/>
    <row r="8274" customFormat="1" ht="16" customHeight="1" x14ac:dyDescent="0.2"/>
    <row r="8275" customFormat="1" ht="16" customHeight="1" x14ac:dyDescent="0.2"/>
    <row r="8276" customFormat="1" ht="16" customHeight="1" x14ac:dyDescent="0.2"/>
    <row r="8277" customFormat="1" ht="16" customHeight="1" x14ac:dyDescent="0.2"/>
    <row r="8278" customFormat="1" ht="16" customHeight="1" x14ac:dyDescent="0.2"/>
    <row r="8279" customFormat="1" ht="16" customHeight="1" x14ac:dyDescent="0.2"/>
    <row r="8280" customFormat="1" ht="16" customHeight="1" x14ac:dyDescent="0.2"/>
    <row r="8281" customFormat="1" ht="16" customHeight="1" x14ac:dyDescent="0.2"/>
    <row r="8282" customFormat="1" ht="16" customHeight="1" x14ac:dyDescent="0.2"/>
    <row r="8283" customFormat="1" ht="16" customHeight="1" x14ac:dyDescent="0.2"/>
    <row r="8284" customFormat="1" ht="16" customHeight="1" x14ac:dyDescent="0.2"/>
    <row r="8285" customFormat="1" ht="16" customHeight="1" x14ac:dyDescent="0.2"/>
    <row r="8286" customFormat="1" ht="16" customHeight="1" x14ac:dyDescent="0.2"/>
    <row r="8287" customFormat="1" ht="16" customHeight="1" x14ac:dyDescent="0.2"/>
    <row r="8288" customFormat="1" ht="16" customHeight="1" x14ac:dyDescent="0.2"/>
    <row r="8289" customFormat="1" ht="16" customHeight="1" x14ac:dyDescent="0.2"/>
    <row r="8290" customFormat="1" ht="16" customHeight="1" x14ac:dyDescent="0.2"/>
    <row r="8291" customFormat="1" ht="16" customHeight="1" x14ac:dyDescent="0.2"/>
    <row r="8292" customFormat="1" ht="16" customHeight="1" x14ac:dyDescent="0.2"/>
    <row r="8293" customFormat="1" ht="16" customHeight="1" x14ac:dyDescent="0.2"/>
    <row r="8294" customFormat="1" ht="16" customHeight="1" x14ac:dyDescent="0.2"/>
    <row r="8295" customFormat="1" ht="16" customHeight="1" x14ac:dyDescent="0.2"/>
    <row r="8296" customFormat="1" ht="16" customHeight="1" x14ac:dyDescent="0.2"/>
    <row r="8297" customFormat="1" ht="16" customHeight="1" x14ac:dyDescent="0.2"/>
    <row r="8298" customFormat="1" ht="16" customHeight="1" x14ac:dyDescent="0.2"/>
    <row r="8299" customFormat="1" ht="16" customHeight="1" x14ac:dyDescent="0.2"/>
    <row r="8300" customFormat="1" ht="16" customHeight="1" x14ac:dyDescent="0.2"/>
    <row r="8301" customFormat="1" ht="16" customHeight="1" x14ac:dyDescent="0.2"/>
    <row r="8302" customFormat="1" ht="16" customHeight="1" x14ac:dyDescent="0.2"/>
    <row r="8303" customFormat="1" ht="16" customHeight="1" x14ac:dyDescent="0.2"/>
    <row r="8304" customFormat="1" ht="16" customHeight="1" x14ac:dyDescent="0.2"/>
    <row r="8305" customFormat="1" ht="16" customHeight="1" x14ac:dyDescent="0.2"/>
    <row r="8306" customFormat="1" ht="16" customHeight="1" x14ac:dyDescent="0.2"/>
    <row r="8307" customFormat="1" ht="16" customHeight="1" x14ac:dyDescent="0.2"/>
    <row r="8308" customFormat="1" ht="16" customHeight="1" x14ac:dyDescent="0.2"/>
    <row r="8309" customFormat="1" ht="16" customHeight="1" x14ac:dyDescent="0.2"/>
    <row r="8310" customFormat="1" ht="16" customHeight="1" x14ac:dyDescent="0.2"/>
    <row r="8311" customFormat="1" ht="16" customHeight="1" x14ac:dyDescent="0.2"/>
    <row r="8312" customFormat="1" ht="16" customHeight="1" x14ac:dyDescent="0.2"/>
    <row r="8313" customFormat="1" ht="16" customHeight="1" x14ac:dyDescent="0.2"/>
    <row r="8314" customFormat="1" ht="16" customHeight="1" x14ac:dyDescent="0.2"/>
    <row r="8315" customFormat="1" ht="16" customHeight="1" x14ac:dyDescent="0.2"/>
    <row r="8316" customFormat="1" ht="16" customHeight="1" x14ac:dyDescent="0.2"/>
    <row r="8317" customFormat="1" ht="16" customHeight="1" x14ac:dyDescent="0.2"/>
    <row r="8318" customFormat="1" ht="16" customHeight="1" x14ac:dyDescent="0.2"/>
    <row r="8319" customFormat="1" ht="16" customHeight="1" x14ac:dyDescent="0.2"/>
    <row r="8320" customFormat="1" ht="16" customHeight="1" x14ac:dyDescent="0.2"/>
    <row r="8321" customFormat="1" ht="16" customHeight="1" x14ac:dyDescent="0.2"/>
    <row r="8322" customFormat="1" ht="16" customHeight="1" x14ac:dyDescent="0.2"/>
    <row r="8323" customFormat="1" ht="16" customHeight="1" x14ac:dyDescent="0.2"/>
    <row r="8324" customFormat="1" ht="16" customHeight="1" x14ac:dyDescent="0.2"/>
    <row r="8325" customFormat="1" ht="16" customHeight="1" x14ac:dyDescent="0.2"/>
    <row r="8326" customFormat="1" ht="16" customHeight="1" x14ac:dyDescent="0.2"/>
    <row r="8327" customFormat="1" ht="16" customHeight="1" x14ac:dyDescent="0.2"/>
    <row r="8328" customFormat="1" ht="16" customHeight="1" x14ac:dyDescent="0.2"/>
    <row r="8329" customFormat="1" ht="16" customHeight="1" x14ac:dyDescent="0.2"/>
    <row r="8330" customFormat="1" ht="16" customHeight="1" x14ac:dyDescent="0.2"/>
    <row r="8331" customFormat="1" ht="16" customHeight="1" x14ac:dyDescent="0.2"/>
    <row r="8332" customFormat="1" ht="16" customHeight="1" x14ac:dyDescent="0.2"/>
    <row r="8333" customFormat="1" ht="16" customHeight="1" x14ac:dyDescent="0.2"/>
    <row r="8334" customFormat="1" ht="16" customHeight="1" x14ac:dyDescent="0.2"/>
    <row r="8335" customFormat="1" ht="16" customHeight="1" x14ac:dyDescent="0.2"/>
    <row r="8336" customFormat="1" ht="16" customHeight="1" x14ac:dyDescent="0.2"/>
    <row r="8337" customFormat="1" ht="16" customHeight="1" x14ac:dyDescent="0.2"/>
    <row r="8338" customFormat="1" ht="16" customHeight="1" x14ac:dyDescent="0.2"/>
    <row r="8339" customFormat="1" ht="16" customHeight="1" x14ac:dyDescent="0.2"/>
    <row r="8340" customFormat="1" ht="16" customHeight="1" x14ac:dyDescent="0.2"/>
    <row r="8341" customFormat="1" ht="16" customHeight="1" x14ac:dyDescent="0.2"/>
    <row r="8342" customFormat="1" ht="16" customHeight="1" x14ac:dyDescent="0.2"/>
    <row r="8343" customFormat="1" ht="16" customHeight="1" x14ac:dyDescent="0.2"/>
    <row r="8344" customFormat="1" ht="16" customHeight="1" x14ac:dyDescent="0.2"/>
    <row r="8345" customFormat="1" ht="16" customHeight="1" x14ac:dyDescent="0.2"/>
    <row r="8346" customFormat="1" ht="16" customHeight="1" x14ac:dyDescent="0.2"/>
    <row r="8347" customFormat="1" ht="16" customHeight="1" x14ac:dyDescent="0.2"/>
    <row r="8348" customFormat="1" ht="16" customHeight="1" x14ac:dyDescent="0.2"/>
    <row r="8349" customFormat="1" ht="16" customHeight="1" x14ac:dyDescent="0.2"/>
    <row r="8350" customFormat="1" ht="16" customHeight="1" x14ac:dyDescent="0.2"/>
    <row r="8351" customFormat="1" ht="16" customHeight="1" x14ac:dyDescent="0.2"/>
    <row r="8352" customFormat="1" ht="16" customHeight="1" x14ac:dyDescent="0.2"/>
    <row r="8353" customFormat="1" ht="16" customHeight="1" x14ac:dyDescent="0.2"/>
    <row r="8354" customFormat="1" ht="16" customHeight="1" x14ac:dyDescent="0.2"/>
    <row r="8355" customFormat="1" ht="16" customHeight="1" x14ac:dyDescent="0.2"/>
    <row r="8356" customFormat="1" ht="16" customHeight="1" x14ac:dyDescent="0.2"/>
    <row r="8357" customFormat="1" ht="16" customHeight="1" x14ac:dyDescent="0.2"/>
    <row r="8358" customFormat="1" ht="16" customHeight="1" x14ac:dyDescent="0.2"/>
    <row r="8359" customFormat="1" ht="16" customHeight="1" x14ac:dyDescent="0.2"/>
    <row r="8360" customFormat="1" ht="16" customHeight="1" x14ac:dyDescent="0.2"/>
    <row r="8361" customFormat="1" ht="16" customHeight="1" x14ac:dyDescent="0.2"/>
    <row r="8362" customFormat="1" ht="16" customHeight="1" x14ac:dyDescent="0.2"/>
    <row r="8363" customFormat="1" ht="16" customHeight="1" x14ac:dyDescent="0.2"/>
    <row r="8364" customFormat="1" ht="16" customHeight="1" x14ac:dyDescent="0.2"/>
    <row r="8365" customFormat="1" ht="16" customHeight="1" x14ac:dyDescent="0.2"/>
    <row r="8366" customFormat="1" ht="16" customHeight="1" x14ac:dyDescent="0.2"/>
    <row r="8367" customFormat="1" ht="16" customHeight="1" x14ac:dyDescent="0.2"/>
    <row r="8368" customFormat="1" ht="16" customHeight="1" x14ac:dyDescent="0.2"/>
    <row r="8369" customFormat="1" ht="16" customHeight="1" x14ac:dyDescent="0.2"/>
    <row r="8370" customFormat="1" ht="16" customHeight="1" x14ac:dyDescent="0.2"/>
    <row r="8371" customFormat="1" ht="16" customHeight="1" x14ac:dyDescent="0.2"/>
    <row r="8372" customFormat="1" ht="16" customHeight="1" x14ac:dyDescent="0.2"/>
    <row r="8373" customFormat="1" ht="16" customHeight="1" x14ac:dyDescent="0.2"/>
    <row r="8374" customFormat="1" ht="16" customHeight="1" x14ac:dyDescent="0.2"/>
    <row r="8375" customFormat="1" ht="16" customHeight="1" x14ac:dyDescent="0.2"/>
    <row r="8376" customFormat="1" ht="16" customHeight="1" x14ac:dyDescent="0.2"/>
    <row r="8377" customFormat="1" ht="16" customHeight="1" x14ac:dyDescent="0.2"/>
    <row r="8378" customFormat="1" ht="16" customHeight="1" x14ac:dyDescent="0.2"/>
    <row r="8379" customFormat="1" ht="16" customHeight="1" x14ac:dyDescent="0.2"/>
    <row r="8380" customFormat="1" ht="16" customHeight="1" x14ac:dyDescent="0.2"/>
    <row r="8381" customFormat="1" ht="16" customHeight="1" x14ac:dyDescent="0.2"/>
    <row r="8382" customFormat="1" ht="16" customHeight="1" x14ac:dyDescent="0.2"/>
    <row r="8383" customFormat="1" ht="16" customHeight="1" x14ac:dyDescent="0.2"/>
    <row r="8384" customFormat="1" ht="16" customHeight="1" x14ac:dyDescent="0.2"/>
    <row r="8385" customFormat="1" ht="16" customHeight="1" x14ac:dyDescent="0.2"/>
    <row r="8386" customFormat="1" ht="16" customHeight="1" x14ac:dyDescent="0.2"/>
    <row r="8387" customFormat="1" ht="16" customHeight="1" x14ac:dyDescent="0.2"/>
    <row r="8388" customFormat="1" ht="16" customHeight="1" x14ac:dyDescent="0.2"/>
    <row r="8389" customFormat="1" ht="16" customHeight="1" x14ac:dyDescent="0.2"/>
    <row r="8390" customFormat="1" ht="16" customHeight="1" x14ac:dyDescent="0.2"/>
    <row r="8391" customFormat="1" ht="16" customHeight="1" x14ac:dyDescent="0.2"/>
    <row r="8392" customFormat="1" ht="16" customHeight="1" x14ac:dyDescent="0.2"/>
    <row r="8393" customFormat="1" ht="16" customHeight="1" x14ac:dyDescent="0.2"/>
    <row r="8394" customFormat="1" ht="16" customHeight="1" x14ac:dyDescent="0.2"/>
    <row r="8395" customFormat="1" ht="16" customHeight="1" x14ac:dyDescent="0.2"/>
    <row r="8396" customFormat="1" ht="16" customHeight="1" x14ac:dyDescent="0.2"/>
    <row r="8397" customFormat="1" ht="16" customHeight="1" x14ac:dyDescent="0.2"/>
    <row r="8398" customFormat="1" ht="16" customHeight="1" x14ac:dyDescent="0.2"/>
    <row r="8399" customFormat="1" ht="16" customHeight="1" x14ac:dyDescent="0.2"/>
    <row r="8400" customFormat="1" ht="16" customHeight="1" x14ac:dyDescent="0.2"/>
    <row r="8401" customFormat="1" ht="16" customHeight="1" x14ac:dyDescent="0.2"/>
    <row r="8402" customFormat="1" ht="16" customHeight="1" x14ac:dyDescent="0.2"/>
    <row r="8403" customFormat="1" ht="16" customHeight="1" x14ac:dyDescent="0.2"/>
    <row r="8404" customFormat="1" ht="16" customHeight="1" x14ac:dyDescent="0.2"/>
    <row r="8405" customFormat="1" ht="16" customHeight="1" x14ac:dyDescent="0.2"/>
    <row r="8406" customFormat="1" ht="16" customHeight="1" x14ac:dyDescent="0.2"/>
    <row r="8407" customFormat="1" ht="16" customHeight="1" x14ac:dyDescent="0.2"/>
    <row r="8408" customFormat="1" ht="16" customHeight="1" x14ac:dyDescent="0.2"/>
    <row r="8409" customFormat="1" ht="16" customHeight="1" x14ac:dyDescent="0.2"/>
    <row r="8410" customFormat="1" ht="16" customHeight="1" x14ac:dyDescent="0.2"/>
    <row r="8411" customFormat="1" ht="16" customHeight="1" x14ac:dyDescent="0.2"/>
    <row r="8412" customFormat="1" ht="16" customHeight="1" x14ac:dyDescent="0.2"/>
    <row r="8413" customFormat="1" ht="16" customHeight="1" x14ac:dyDescent="0.2"/>
    <row r="8414" customFormat="1" ht="16" customHeight="1" x14ac:dyDescent="0.2"/>
    <row r="8415" customFormat="1" ht="16" customHeight="1" x14ac:dyDescent="0.2"/>
    <row r="8416" customFormat="1" ht="16" customHeight="1" x14ac:dyDescent="0.2"/>
    <row r="8417" customFormat="1" ht="16" customHeight="1" x14ac:dyDescent="0.2"/>
    <row r="8418" customFormat="1" ht="16" customHeight="1" x14ac:dyDescent="0.2"/>
    <row r="8419" customFormat="1" ht="16" customHeight="1" x14ac:dyDescent="0.2"/>
    <row r="8420" customFormat="1" ht="16" customHeight="1" x14ac:dyDescent="0.2"/>
    <row r="8421" customFormat="1" ht="16" customHeight="1" x14ac:dyDescent="0.2"/>
    <row r="8422" customFormat="1" ht="16" customHeight="1" x14ac:dyDescent="0.2"/>
    <row r="8423" customFormat="1" ht="16" customHeight="1" x14ac:dyDescent="0.2"/>
    <row r="8424" customFormat="1" ht="16" customHeight="1" x14ac:dyDescent="0.2"/>
    <row r="8425" customFormat="1" ht="16" customHeight="1" x14ac:dyDescent="0.2"/>
    <row r="8426" customFormat="1" ht="16" customHeight="1" x14ac:dyDescent="0.2"/>
    <row r="8427" customFormat="1" ht="16" customHeight="1" x14ac:dyDescent="0.2"/>
    <row r="8428" customFormat="1" ht="16" customHeight="1" x14ac:dyDescent="0.2"/>
    <row r="8429" customFormat="1" ht="16" customHeight="1" x14ac:dyDescent="0.2"/>
    <row r="8430" customFormat="1" ht="16" customHeight="1" x14ac:dyDescent="0.2"/>
    <row r="8431" customFormat="1" ht="16" customHeight="1" x14ac:dyDescent="0.2"/>
    <row r="8432" customFormat="1" ht="16" customHeight="1" x14ac:dyDescent="0.2"/>
    <row r="8433" customFormat="1" ht="16" customHeight="1" x14ac:dyDescent="0.2"/>
    <row r="8434" customFormat="1" ht="16" customHeight="1" x14ac:dyDescent="0.2"/>
    <row r="8435" customFormat="1" ht="16" customHeight="1" x14ac:dyDescent="0.2"/>
    <row r="8436" customFormat="1" ht="16" customHeight="1" x14ac:dyDescent="0.2"/>
    <row r="8437" customFormat="1" ht="16" customHeight="1" x14ac:dyDescent="0.2"/>
    <row r="8438" customFormat="1" ht="16" customHeight="1" x14ac:dyDescent="0.2"/>
    <row r="8439" customFormat="1" ht="16" customHeight="1" x14ac:dyDescent="0.2"/>
    <row r="8440" customFormat="1" ht="16" customHeight="1" x14ac:dyDescent="0.2"/>
    <row r="8441" customFormat="1" ht="16" customHeight="1" x14ac:dyDescent="0.2"/>
    <row r="8442" customFormat="1" ht="16" customHeight="1" x14ac:dyDescent="0.2"/>
    <row r="8443" customFormat="1" ht="16" customHeight="1" x14ac:dyDescent="0.2"/>
    <row r="8444" customFormat="1" ht="16" customHeight="1" x14ac:dyDescent="0.2"/>
    <row r="8445" customFormat="1" ht="16" customHeight="1" x14ac:dyDescent="0.2"/>
    <row r="8446" customFormat="1" ht="16" customHeight="1" x14ac:dyDescent="0.2"/>
    <row r="8447" customFormat="1" ht="16" customHeight="1" x14ac:dyDescent="0.2"/>
    <row r="8448" customFormat="1" ht="16" customHeight="1" x14ac:dyDescent="0.2"/>
    <row r="8449" customFormat="1" ht="16" customHeight="1" x14ac:dyDescent="0.2"/>
    <row r="8450" customFormat="1" ht="16" customHeight="1" x14ac:dyDescent="0.2"/>
    <row r="8451" customFormat="1" ht="16" customHeight="1" x14ac:dyDescent="0.2"/>
    <row r="8452" customFormat="1" ht="16" customHeight="1" x14ac:dyDescent="0.2"/>
    <row r="8453" customFormat="1" ht="16" customHeight="1" x14ac:dyDescent="0.2"/>
    <row r="8454" customFormat="1" ht="16" customHeight="1" x14ac:dyDescent="0.2"/>
    <row r="8455" customFormat="1" ht="16" customHeight="1" x14ac:dyDescent="0.2"/>
    <row r="8456" customFormat="1" ht="16" customHeight="1" x14ac:dyDescent="0.2"/>
    <row r="8457" customFormat="1" ht="16" customHeight="1" x14ac:dyDescent="0.2"/>
    <row r="8458" customFormat="1" ht="16" customHeight="1" x14ac:dyDescent="0.2"/>
    <row r="8459" customFormat="1" ht="16" customHeight="1" x14ac:dyDescent="0.2"/>
    <row r="8460" customFormat="1" ht="16" customHeight="1" x14ac:dyDescent="0.2"/>
    <row r="8461" customFormat="1" ht="16" customHeight="1" x14ac:dyDescent="0.2"/>
    <row r="8462" customFormat="1" ht="16" customHeight="1" x14ac:dyDescent="0.2"/>
    <row r="8463" customFormat="1" ht="16" customHeight="1" x14ac:dyDescent="0.2"/>
    <row r="8464" customFormat="1" ht="16" customHeight="1" x14ac:dyDescent="0.2"/>
    <row r="8465" customFormat="1" ht="16" customHeight="1" x14ac:dyDescent="0.2"/>
    <row r="8466" customFormat="1" ht="16" customHeight="1" x14ac:dyDescent="0.2"/>
    <row r="8467" customFormat="1" ht="16" customHeight="1" x14ac:dyDescent="0.2"/>
    <row r="8468" customFormat="1" ht="16" customHeight="1" x14ac:dyDescent="0.2"/>
    <row r="8469" customFormat="1" ht="16" customHeight="1" x14ac:dyDescent="0.2"/>
    <row r="8470" customFormat="1" ht="16" customHeight="1" x14ac:dyDescent="0.2"/>
    <row r="8471" customFormat="1" ht="16" customHeight="1" x14ac:dyDescent="0.2"/>
    <row r="8472" customFormat="1" ht="16" customHeight="1" x14ac:dyDescent="0.2"/>
    <row r="8473" customFormat="1" ht="16" customHeight="1" x14ac:dyDescent="0.2"/>
    <row r="8474" customFormat="1" ht="16" customHeight="1" x14ac:dyDescent="0.2"/>
    <row r="8475" customFormat="1" ht="16" customHeight="1" x14ac:dyDescent="0.2"/>
    <row r="8476" customFormat="1" ht="16" customHeight="1" x14ac:dyDescent="0.2"/>
    <row r="8477" customFormat="1" ht="16" customHeight="1" x14ac:dyDescent="0.2"/>
    <row r="8478" customFormat="1" ht="16" customHeight="1" x14ac:dyDescent="0.2"/>
    <row r="8479" customFormat="1" ht="16" customHeight="1" x14ac:dyDescent="0.2"/>
    <row r="8480" customFormat="1" ht="16" customHeight="1" x14ac:dyDescent="0.2"/>
    <row r="8481" customFormat="1" ht="16" customHeight="1" x14ac:dyDescent="0.2"/>
    <row r="8482" customFormat="1" ht="16" customHeight="1" x14ac:dyDescent="0.2"/>
    <row r="8483" customFormat="1" ht="16" customHeight="1" x14ac:dyDescent="0.2"/>
    <row r="8484" customFormat="1" ht="16" customHeight="1" x14ac:dyDescent="0.2"/>
    <row r="8485" customFormat="1" ht="16" customHeight="1" x14ac:dyDescent="0.2"/>
    <row r="8486" customFormat="1" ht="16" customHeight="1" x14ac:dyDescent="0.2"/>
    <row r="8487" customFormat="1" ht="16" customHeight="1" x14ac:dyDescent="0.2"/>
    <row r="8488" customFormat="1" ht="16" customHeight="1" x14ac:dyDescent="0.2"/>
    <row r="8489" customFormat="1" ht="16" customHeight="1" x14ac:dyDescent="0.2"/>
    <row r="8490" customFormat="1" ht="16" customHeight="1" x14ac:dyDescent="0.2"/>
    <row r="8491" customFormat="1" ht="16" customHeight="1" x14ac:dyDescent="0.2"/>
    <row r="8492" customFormat="1" ht="16" customHeight="1" x14ac:dyDescent="0.2"/>
    <row r="8493" customFormat="1" ht="16" customHeight="1" x14ac:dyDescent="0.2"/>
    <row r="8494" customFormat="1" ht="16" customHeight="1" x14ac:dyDescent="0.2"/>
    <row r="8495" customFormat="1" ht="16" customHeight="1" x14ac:dyDescent="0.2"/>
    <row r="8496" customFormat="1" ht="16" customHeight="1" x14ac:dyDescent="0.2"/>
    <row r="8497" customFormat="1" ht="16" customHeight="1" x14ac:dyDescent="0.2"/>
    <row r="8498" customFormat="1" ht="16" customHeight="1" x14ac:dyDescent="0.2"/>
    <row r="8499" customFormat="1" ht="16" customHeight="1" x14ac:dyDescent="0.2"/>
    <row r="8500" customFormat="1" ht="16" customHeight="1" x14ac:dyDescent="0.2"/>
    <row r="8501" customFormat="1" ht="16" customHeight="1" x14ac:dyDescent="0.2"/>
    <row r="8502" customFormat="1" ht="16" customHeight="1" x14ac:dyDescent="0.2"/>
    <row r="8503" customFormat="1" ht="16" customHeight="1" x14ac:dyDescent="0.2"/>
    <row r="8504" customFormat="1" ht="16" customHeight="1" x14ac:dyDescent="0.2"/>
    <row r="8505" customFormat="1" ht="16" customHeight="1" x14ac:dyDescent="0.2"/>
    <row r="8506" customFormat="1" ht="16" customHeight="1" x14ac:dyDescent="0.2"/>
    <row r="8507" customFormat="1" ht="16" customHeight="1" x14ac:dyDescent="0.2"/>
    <row r="8508" customFormat="1" ht="16" customHeight="1" x14ac:dyDescent="0.2"/>
    <row r="8509" customFormat="1" ht="16" customHeight="1" x14ac:dyDescent="0.2"/>
    <row r="8510" customFormat="1" ht="16" customHeight="1" x14ac:dyDescent="0.2"/>
    <row r="8511" customFormat="1" ht="16" customHeight="1" x14ac:dyDescent="0.2"/>
    <row r="8512" customFormat="1" ht="16" customHeight="1" x14ac:dyDescent="0.2"/>
    <row r="8513" customFormat="1" ht="16" customHeight="1" x14ac:dyDescent="0.2"/>
    <row r="8514" customFormat="1" ht="16" customHeight="1" x14ac:dyDescent="0.2"/>
    <row r="8515" customFormat="1" ht="16" customHeight="1" x14ac:dyDescent="0.2"/>
    <row r="8516" customFormat="1" ht="16" customHeight="1" x14ac:dyDescent="0.2"/>
    <row r="8517" customFormat="1" ht="16" customHeight="1" x14ac:dyDescent="0.2"/>
    <row r="8518" customFormat="1" ht="16" customHeight="1" x14ac:dyDescent="0.2"/>
    <row r="8519" customFormat="1" ht="16" customHeight="1" x14ac:dyDescent="0.2"/>
    <row r="8520" customFormat="1" ht="16" customHeight="1" x14ac:dyDescent="0.2"/>
    <row r="8521" customFormat="1" ht="16" customHeight="1" x14ac:dyDescent="0.2"/>
    <row r="8522" customFormat="1" ht="16" customHeight="1" x14ac:dyDescent="0.2"/>
    <row r="8523" customFormat="1" ht="16" customHeight="1" x14ac:dyDescent="0.2"/>
    <row r="8524" customFormat="1" ht="16" customHeight="1" x14ac:dyDescent="0.2"/>
    <row r="8525" customFormat="1" ht="16" customHeight="1" x14ac:dyDescent="0.2"/>
    <row r="8526" customFormat="1" ht="16" customHeight="1" x14ac:dyDescent="0.2"/>
    <row r="8527" customFormat="1" ht="16" customHeight="1" x14ac:dyDescent="0.2"/>
    <row r="8528" customFormat="1" ht="16" customHeight="1" x14ac:dyDescent="0.2"/>
    <row r="8529" customFormat="1" ht="16" customHeight="1" x14ac:dyDescent="0.2"/>
    <row r="8530" customFormat="1" ht="16" customHeight="1" x14ac:dyDescent="0.2"/>
    <row r="8531" customFormat="1" ht="16" customHeight="1" x14ac:dyDescent="0.2"/>
    <row r="8532" customFormat="1" ht="16" customHeight="1" x14ac:dyDescent="0.2"/>
    <row r="8533" customFormat="1" ht="16" customHeight="1" x14ac:dyDescent="0.2"/>
    <row r="8534" customFormat="1" ht="16" customHeight="1" x14ac:dyDescent="0.2"/>
    <row r="8535" customFormat="1" ht="16" customHeight="1" x14ac:dyDescent="0.2"/>
    <row r="8536" customFormat="1" ht="16" customHeight="1" x14ac:dyDescent="0.2"/>
    <row r="8537" customFormat="1" ht="16" customHeight="1" x14ac:dyDescent="0.2"/>
    <row r="8538" customFormat="1" ht="16" customHeight="1" x14ac:dyDescent="0.2"/>
    <row r="8539" customFormat="1" ht="16" customHeight="1" x14ac:dyDescent="0.2"/>
    <row r="8540" customFormat="1" ht="16" customHeight="1" x14ac:dyDescent="0.2"/>
    <row r="8541" customFormat="1" ht="16" customHeight="1" x14ac:dyDescent="0.2"/>
    <row r="8542" customFormat="1" ht="16" customHeight="1" x14ac:dyDescent="0.2"/>
    <row r="8543" customFormat="1" ht="16" customHeight="1" x14ac:dyDescent="0.2"/>
    <row r="8544" customFormat="1" ht="16" customHeight="1" x14ac:dyDescent="0.2"/>
    <row r="8545" customFormat="1" ht="16" customHeight="1" x14ac:dyDescent="0.2"/>
    <row r="8546" customFormat="1" ht="16" customHeight="1" x14ac:dyDescent="0.2"/>
    <row r="8547" customFormat="1" ht="16" customHeight="1" x14ac:dyDescent="0.2"/>
    <row r="8548" customFormat="1" ht="16" customHeight="1" x14ac:dyDescent="0.2"/>
    <row r="8549" customFormat="1" ht="16" customHeight="1" x14ac:dyDescent="0.2"/>
    <row r="8550" customFormat="1" ht="16" customHeight="1" x14ac:dyDescent="0.2"/>
    <row r="8551" customFormat="1" ht="16" customHeight="1" x14ac:dyDescent="0.2"/>
    <row r="8552" customFormat="1" ht="16" customHeight="1" x14ac:dyDescent="0.2"/>
    <row r="8553" customFormat="1" ht="16" customHeight="1" x14ac:dyDescent="0.2"/>
    <row r="8554" customFormat="1" ht="16" customHeight="1" x14ac:dyDescent="0.2"/>
    <row r="8555" customFormat="1" ht="16" customHeight="1" x14ac:dyDescent="0.2"/>
    <row r="8556" customFormat="1" ht="16" customHeight="1" x14ac:dyDescent="0.2"/>
    <row r="8557" customFormat="1" ht="16" customHeight="1" x14ac:dyDescent="0.2"/>
    <row r="8558" customFormat="1" ht="16" customHeight="1" x14ac:dyDescent="0.2"/>
    <row r="8559" customFormat="1" ht="16" customHeight="1" x14ac:dyDescent="0.2"/>
    <row r="8560" customFormat="1" ht="16" customHeight="1" x14ac:dyDescent="0.2"/>
    <row r="8561" customFormat="1" ht="16" customHeight="1" x14ac:dyDescent="0.2"/>
    <row r="8562" customFormat="1" ht="16" customHeight="1" x14ac:dyDescent="0.2"/>
    <row r="8563" customFormat="1" ht="16" customHeight="1" x14ac:dyDescent="0.2"/>
    <row r="8564" customFormat="1" ht="16" customHeight="1" x14ac:dyDescent="0.2"/>
    <row r="8565" customFormat="1" ht="16" customHeight="1" x14ac:dyDescent="0.2"/>
    <row r="8566" customFormat="1" ht="16" customHeight="1" x14ac:dyDescent="0.2"/>
    <row r="8567" customFormat="1" ht="16" customHeight="1" x14ac:dyDescent="0.2"/>
    <row r="8568" customFormat="1" ht="16" customHeight="1" x14ac:dyDescent="0.2"/>
    <row r="8569" customFormat="1" ht="16" customHeight="1" x14ac:dyDescent="0.2"/>
    <row r="8570" customFormat="1" ht="16" customHeight="1" x14ac:dyDescent="0.2"/>
    <row r="8571" customFormat="1" ht="16" customHeight="1" x14ac:dyDescent="0.2"/>
    <row r="8572" customFormat="1" ht="16" customHeight="1" x14ac:dyDescent="0.2"/>
    <row r="8573" customFormat="1" ht="16" customHeight="1" x14ac:dyDescent="0.2"/>
    <row r="8574" customFormat="1" ht="16" customHeight="1" x14ac:dyDescent="0.2"/>
    <row r="8575" customFormat="1" ht="16" customHeight="1" x14ac:dyDescent="0.2"/>
    <row r="8576" customFormat="1" ht="16" customHeight="1" x14ac:dyDescent="0.2"/>
    <row r="8577" customFormat="1" ht="16" customHeight="1" x14ac:dyDescent="0.2"/>
    <row r="8578" customFormat="1" ht="16" customHeight="1" x14ac:dyDescent="0.2"/>
    <row r="8579" customFormat="1" ht="16" customHeight="1" x14ac:dyDescent="0.2"/>
    <row r="8580" customFormat="1" ht="16" customHeight="1" x14ac:dyDescent="0.2"/>
    <row r="8581" customFormat="1" ht="16" customHeight="1" x14ac:dyDescent="0.2"/>
    <row r="8582" customFormat="1" ht="16" customHeight="1" x14ac:dyDescent="0.2"/>
    <row r="8583" customFormat="1" ht="16" customHeight="1" x14ac:dyDescent="0.2"/>
    <row r="8584" customFormat="1" ht="16" customHeight="1" x14ac:dyDescent="0.2"/>
    <row r="8585" customFormat="1" ht="16" customHeight="1" x14ac:dyDescent="0.2"/>
    <row r="8586" customFormat="1" ht="16" customHeight="1" x14ac:dyDescent="0.2"/>
    <row r="8587" customFormat="1" ht="16" customHeight="1" x14ac:dyDescent="0.2"/>
    <row r="8588" customFormat="1" ht="16" customHeight="1" x14ac:dyDescent="0.2"/>
    <row r="8589" customFormat="1" ht="16" customHeight="1" x14ac:dyDescent="0.2"/>
    <row r="8590" customFormat="1" ht="16" customHeight="1" x14ac:dyDescent="0.2"/>
    <row r="8591" customFormat="1" ht="16" customHeight="1" x14ac:dyDescent="0.2"/>
    <row r="8592" customFormat="1" ht="16" customHeight="1" x14ac:dyDescent="0.2"/>
    <row r="8593" customFormat="1" ht="16" customHeight="1" x14ac:dyDescent="0.2"/>
    <row r="8594" customFormat="1" ht="16" customHeight="1" x14ac:dyDescent="0.2"/>
    <row r="8595" customFormat="1" ht="16" customHeight="1" x14ac:dyDescent="0.2"/>
    <row r="8596" customFormat="1" ht="16" customHeight="1" x14ac:dyDescent="0.2"/>
    <row r="8597" customFormat="1" ht="16" customHeight="1" x14ac:dyDescent="0.2"/>
    <row r="8598" customFormat="1" ht="16" customHeight="1" x14ac:dyDescent="0.2"/>
    <row r="8599" customFormat="1" ht="16" customHeight="1" x14ac:dyDescent="0.2"/>
    <row r="8600" customFormat="1" ht="16" customHeight="1" x14ac:dyDescent="0.2"/>
    <row r="8601" customFormat="1" ht="16" customHeight="1" x14ac:dyDescent="0.2"/>
    <row r="8602" customFormat="1" ht="16" customHeight="1" x14ac:dyDescent="0.2"/>
    <row r="8603" customFormat="1" ht="16" customHeight="1" x14ac:dyDescent="0.2"/>
    <row r="8604" customFormat="1" ht="16" customHeight="1" x14ac:dyDescent="0.2"/>
    <row r="8605" customFormat="1" ht="16" customHeight="1" x14ac:dyDescent="0.2"/>
    <row r="8606" customFormat="1" ht="16" customHeight="1" x14ac:dyDescent="0.2"/>
    <row r="8607" customFormat="1" ht="16" customHeight="1" x14ac:dyDescent="0.2"/>
    <row r="8608" customFormat="1" ht="16" customHeight="1" x14ac:dyDescent="0.2"/>
    <row r="8609" customFormat="1" ht="16" customHeight="1" x14ac:dyDescent="0.2"/>
    <row r="8610" customFormat="1" ht="16" customHeight="1" x14ac:dyDescent="0.2"/>
    <row r="8611" customFormat="1" ht="16" customHeight="1" x14ac:dyDescent="0.2"/>
    <row r="8612" customFormat="1" ht="16" customHeight="1" x14ac:dyDescent="0.2"/>
    <row r="8613" customFormat="1" ht="16" customHeight="1" x14ac:dyDescent="0.2"/>
    <row r="8614" customFormat="1" ht="16" customHeight="1" x14ac:dyDescent="0.2"/>
    <row r="8615" customFormat="1" ht="16" customHeight="1" x14ac:dyDescent="0.2"/>
    <row r="8616" customFormat="1" ht="16" customHeight="1" x14ac:dyDescent="0.2"/>
    <row r="8617" customFormat="1" ht="16" customHeight="1" x14ac:dyDescent="0.2"/>
    <row r="8618" customFormat="1" ht="16" customHeight="1" x14ac:dyDescent="0.2"/>
    <row r="8619" customFormat="1" ht="16" customHeight="1" x14ac:dyDescent="0.2"/>
    <row r="8620" customFormat="1" ht="16" customHeight="1" x14ac:dyDescent="0.2"/>
    <row r="8621" customFormat="1" ht="16" customHeight="1" x14ac:dyDescent="0.2"/>
    <row r="8622" customFormat="1" ht="16" customHeight="1" x14ac:dyDescent="0.2"/>
    <row r="8623" customFormat="1" ht="16" customHeight="1" x14ac:dyDescent="0.2"/>
    <row r="8624" customFormat="1" ht="16" customHeight="1" x14ac:dyDescent="0.2"/>
    <row r="8625" customFormat="1" ht="16" customHeight="1" x14ac:dyDescent="0.2"/>
    <row r="8626" customFormat="1" ht="16" customHeight="1" x14ac:dyDescent="0.2"/>
    <row r="8627" customFormat="1" ht="16" customHeight="1" x14ac:dyDescent="0.2"/>
    <row r="8628" customFormat="1" ht="16" customHeight="1" x14ac:dyDescent="0.2"/>
    <row r="8629" customFormat="1" ht="16" customHeight="1" x14ac:dyDescent="0.2"/>
    <row r="8630" customFormat="1" ht="16" customHeight="1" x14ac:dyDescent="0.2"/>
    <row r="8631" customFormat="1" ht="16" customHeight="1" x14ac:dyDescent="0.2"/>
    <row r="8632" customFormat="1" ht="16" customHeight="1" x14ac:dyDescent="0.2"/>
    <row r="8633" customFormat="1" ht="16" customHeight="1" x14ac:dyDescent="0.2"/>
    <row r="8634" customFormat="1" ht="16" customHeight="1" x14ac:dyDescent="0.2"/>
    <row r="8635" customFormat="1" ht="16" customHeight="1" x14ac:dyDescent="0.2"/>
    <row r="8636" customFormat="1" ht="16" customHeight="1" x14ac:dyDescent="0.2"/>
    <row r="8637" customFormat="1" ht="16" customHeight="1" x14ac:dyDescent="0.2"/>
    <row r="8638" customFormat="1" ht="16" customHeight="1" x14ac:dyDescent="0.2"/>
    <row r="8639" customFormat="1" ht="16" customHeight="1" x14ac:dyDescent="0.2"/>
    <row r="8640" customFormat="1" ht="16" customHeight="1" x14ac:dyDescent="0.2"/>
    <row r="8641" customFormat="1" ht="16" customHeight="1" x14ac:dyDescent="0.2"/>
    <row r="8642" customFormat="1" ht="16" customHeight="1" x14ac:dyDescent="0.2"/>
    <row r="8643" customFormat="1" ht="16" customHeight="1" x14ac:dyDescent="0.2"/>
    <row r="8644" customFormat="1" ht="16" customHeight="1" x14ac:dyDescent="0.2"/>
    <row r="8645" customFormat="1" ht="16" customHeight="1" x14ac:dyDescent="0.2"/>
    <row r="8646" customFormat="1" ht="16" customHeight="1" x14ac:dyDescent="0.2"/>
    <row r="8647" customFormat="1" ht="16" customHeight="1" x14ac:dyDescent="0.2"/>
    <row r="8648" customFormat="1" ht="16" customHeight="1" x14ac:dyDescent="0.2"/>
    <row r="8649" customFormat="1" ht="16" customHeight="1" x14ac:dyDescent="0.2"/>
    <row r="8650" customFormat="1" ht="16" customHeight="1" x14ac:dyDescent="0.2"/>
    <row r="8651" customFormat="1" ht="16" customHeight="1" x14ac:dyDescent="0.2"/>
    <row r="8652" customFormat="1" ht="16" customHeight="1" x14ac:dyDescent="0.2"/>
    <row r="8653" customFormat="1" ht="16" customHeight="1" x14ac:dyDescent="0.2"/>
    <row r="8654" customFormat="1" ht="16" customHeight="1" x14ac:dyDescent="0.2"/>
    <row r="8655" customFormat="1" ht="16" customHeight="1" x14ac:dyDescent="0.2"/>
    <row r="8656" customFormat="1" ht="16" customHeight="1" x14ac:dyDescent="0.2"/>
    <row r="8657" customFormat="1" ht="16" customHeight="1" x14ac:dyDescent="0.2"/>
    <row r="8658" customFormat="1" ht="16" customHeight="1" x14ac:dyDescent="0.2"/>
    <row r="8659" customFormat="1" ht="16" customHeight="1" x14ac:dyDescent="0.2"/>
    <row r="8660" customFormat="1" ht="16" customHeight="1" x14ac:dyDescent="0.2"/>
    <row r="8661" customFormat="1" ht="16" customHeight="1" x14ac:dyDescent="0.2"/>
    <row r="8662" customFormat="1" ht="16" customHeight="1" x14ac:dyDescent="0.2"/>
    <row r="8663" customFormat="1" ht="16" customHeight="1" x14ac:dyDescent="0.2"/>
    <row r="8664" customFormat="1" ht="16" customHeight="1" x14ac:dyDescent="0.2"/>
    <row r="8665" customFormat="1" ht="16" customHeight="1" x14ac:dyDescent="0.2"/>
    <row r="8666" customFormat="1" ht="16" customHeight="1" x14ac:dyDescent="0.2"/>
    <row r="8667" customFormat="1" ht="16" customHeight="1" x14ac:dyDescent="0.2"/>
    <row r="8668" customFormat="1" ht="16" customHeight="1" x14ac:dyDescent="0.2"/>
    <row r="8669" customFormat="1" ht="16" customHeight="1" x14ac:dyDescent="0.2"/>
    <row r="8670" customFormat="1" ht="16" customHeight="1" x14ac:dyDescent="0.2"/>
    <row r="8671" customFormat="1" ht="16" customHeight="1" x14ac:dyDescent="0.2"/>
    <row r="8672" customFormat="1" ht="16" customHeight="1" x14ac:dyDescent="0.2"/>
    <row r="8673" customFormat="1" ht="16" customHeight="1" x14ac:dyDescent="0.2"/>
    <row r="8674" customFormat="1" ht="16" customHeight="1" x14ac:dyDescent="0.2"/>
    <row r="8675" customFormat="1" ht="16" customHeight="1" x14ac:dyDescent="0.2"/>
    <row r="8676" customFormat="1" ht="16" customHeight="1" x14ac:dyDescent="0.2"/>
    <row r="8677" customFormat="1" ht="16" customHeight="1" x14ac:dyDescent="0.2"/>
    <row r="8678" customFormat="1" ht="16" customHeight="1" x14ac:dyDescent="0.2"/>
    <row r="8679" customFormat="1" ht="16" customHeight="1" x14ac:dyDescent="0.2"/>
    <row r="8680" customFormat="1" ht="16" customHeight="1" x14ac:dyDescent="0.2"/>
    <row r="8681" customFormat="1" ht="16" customHeight="1" x14ac:dyDescent="0.2"/>
    <row r="8682" customFormat="1" ht="16" customHeight="1" x14ac:dyDescent="0.2"/>
    <row r="8683" customFormat="1" ht="16" customHeight="1" x14ac:dyDescent="0.2"/>
    <row r="8684" customFormat="1" ht="16" customHeight="1" x14ac:dyDescent="0.2"/>
    <row r="8685" customFormat="1" ht="16" customHeight="1" x14ac:dyDescent="0.2"/>
    <row r="8686" customFormat="1" ht="16" customHeight="1" x14ac:dyDescent="0.2"/>
    <row r="8687" customFormat="1" ht="16" customHeight="1" x14ac:dyDescent="0.2"/>
    <row r="8688" customFormat="1" ht="16" customHeight="1" x14ac:dyDescent="0.2"/>
    <row r="8689" customFormat="1" ht="16" customHeight="1" x14ac:dyDescent="0.2"/>
    <row r="8690" customFormat="1" ht="16" customHeight="1" x14ac:dyDescent="0.2"/>
    <row r="8691" customFormat="1" ht="16" customHeight="1" x14ac:dyDescent="0.2"/>
    <row r="8692" customFormat="1" ht="16" customHeight="1" x14ac:dyDescent="0.2"/>
    <row r="8693" customFormat="1" ht="16" customHeight="1" x14ac:dyDescent="0.2"/>
    <row r="8694" customFormat="1" ht="16" customHeight="1" x14ac:dyDescent="0.2"/>
    <row r="8695" customFormat="1" ht="16" customHeight="1" x14ac:dyDescent="0.2"/>
    <row r="8696" customFormat="1" ht="16" customHeight="1" x14ac:dyDescent="0.2"/>
    <row r="8697" customFormat="1" ht="16" customHeight="1" x14ac:dyDescent="0.2"/>
    <row r="8698" customFormat="1" ht="16" customHeight="1" x14ac:dyDescent="0.2"/>
    <row r="8699" customFormat="1" ht="16" customHeight="1" x14ac:dyDescent="0.2"/>
    <row r="8700" customFormat="1" ht="16" customHeight="1" x14ac:dyDescent="0.2"/>
    <row r="8701" customFormat="1" ht="16" customHeight="1" x14ac:dyDescent="0.2"/>
    <row r="8702" customFormat="1" ht="16" customHeight="1" x14ac:dyDescent="0.2"/>
    <row r="8703" customFormat="1" ht="16" customHeight="1" x14ac:dyDescent="0.2"/>
    <row r="8704" customFormat="1" ht="16" customHeight="1" x14ac:dyDescent="0.2"/>
    <row r="8705" customFormat="1" ht="16" customHeight="1" x14ac:dyDescent="0.2"/>
    <row r="8706" customFormat="1" ht="16" customHeight="1" x14ac:dyDescent="0.2"/>
    <row r="8707" customFormat="1" ht="16" customHeight="1" x14ac:dyDescent="0.2"/>
    <row r="8708" customFormat="1" ht="16" customHeight="1" x14ac:dyDescent="0.2"/>
    <row r="8709" customFormat="1" ht="16" customHeight="1" x14ac:dyDescent="0.2"/>
    <row r="8710" customFormat="1" ht="16" customHeight="1" x14ac:dyDescent="0.2"/>
    <row r="8711" customFormat="1" ht="16" customHeight="1" x14ac:dyDescent="0.2"/>
    <row r="8712" customFormat="1" ht="16" customHeight="1" x14ac:dyDescent="0.2"/>
    <row r="8713" customFormat="1" ht="16" customHeight="1" x14ac:dyDescent="0.2"/>
    <row r="8714" customFormat="1" ht="16" customHeight="1" x14ac:dyDescent="0.2"/>
    <row r="8715" customFormat="1" ht="16" customHeight="1" x14ac:dyDescent="0.2"/>
    <row r="8716" customFormat="1" ht="16" customHeight="1" x14ac:dyDescent="0.2"/>
    <row r="8717" customFormat="1" ht="16" customHeight="1" x14ac:dyDescent="0.2"/>
    <row r="8718" customFormat="1" ht="16" customHeight="1" x14ac:dyDescent="0.2"/>
    <row r="8719" customFormat="1" ht="16" customHeight="1" x14ac:dyDescent="0.2"/>
    <row r="8720" customFormat="1" ht="16" customHeight="1" x14ac:dyDescent="0.2"/>
    <row r="8721" customFormat="1" ht="16" customHeight="1" x14ac:dyDescent="0.2"/>
    <row r="8722" customFormat="1" ht="16" customHeight="1" x14ac:dyDescent="0.2"/>
    <row r="8723" customFormat="1" ht="16" customHeight="1" x14ac:dyDescent="0.2"/>
    <row r="8724" customFormat="1" ht="16" customHeight="1" x14ac:dyDescent="0.2"/>
    <row r="8725" customFormat="1" ht="16" customHeight="1" x14ac:dyDescent="0.2"/>
    <row r="8726" customFormat="1" ht="16" customHeight="1" x14ac:dyDescent="0.2"/>
    <row r="8727" customFormat="1" ht="16" customHeight="1" x14ac:dyDescent="0.2"/>
    <row r="8728" customFormat="1" ht="16" customHeight="1" x14ac:dyDescent="0.2"/>
    <row r="8729" customFormat="1" ht="16" customHeight="1" x14ac:dyDescent="0.2"/>
    <row r="8730" customFormat="1" ht="16" customHeight="1" x14ac:dyDescent="0.2"/>
    <row r="8731" customFormat="1" ht="16" customHeight="1" x14ac:dyDescent="0.2"/>
    <row r="8732" customFormat="1" ht="16" customHeight="1" x14ac:dyDescent="0.2"/>
    <row r="8733" customFormat="1" ht="16" customHeight="1" x14ac:dyDescent="0.2"/>
    <row r="8734" customFormat="1" ht="16" customHeight="1" x14ac:dyDescent="0.2"/>
    <row r="8735" customFormat="1" ht="16" customHeight="1" x14ac:dyDescent="0.2"/>
    <row r="8736" customFormat="1" ht="16" customHeight="1" x14ac:dyDescent="0.2"/>
    <row r="8737" customFormat="1" ht="16" customHeight="1" x14ac:dyDescent="0.2"/>
    <row r="8738" customFormat="1" ht="16" customHeight="1" x14ac:dyDescent="0.2"/>
    <row r="8739" customFormat="1" ht="16" customHeight="1" x14ac:dyDescent="0.2"/>
    <row r="8740" customFormat="1" ht="16" customHeight="1" x14ac:dyDescent="0.2"/>
    <row r="8741" customFormat="1" ht="16" customHeight="1" x14ac:dyDescent="0.2"/>
    <row r="8742" customFormat="1" ht="16" customHeight="1" x14ac:dyDescent="0.2"/>
    <row r="8743" customFormat="1" ht="16" customHeight="1" x14ac:dyDescent="0.2"/>
    <row r="8744" customFormat="1" ht="16" customHeight="1" x14ac:dyDescent="0.2"/>
    <row r="8745" customFormat="1" ht="16" customHeight="1" x14ac:dyDescent="0.2"/>
    <row r="8746" customFormat="1" ht="16" customHeight="1" x14ac:dyDescent="0.2"/>
    <row r="8747" customFormat="1" ht="16" customHeight="1" x14ac:dyDescent="0.2"/>
    <row r="8748" customFormat="1" ht="16" customHeight="1" x14ac:dyDescent="0.2"/>
    <row r="8749" customFormat="1" ht="16" customHeight="1" x14ac:dyDescent="0.2"/>
    <row r="8750" customFormat="1" ht="16" customHeight="1" x14ac:dyDescent="0.2"/>
    <row r="8751" customFormat="1" ht="16" customHeight="1" x14ac:dyDescent="0.2"/>
    <row r="8752" customFormat="1" ht="16" customHeight="1" x14ac:dyDescent="0.2"/>
    <row r="8753" customFormat="1" ht="16" customHeight="1" x14ac:dyDescent="0.2"/>
    <row r="8754" customFormat="1" ht="16" customHeight="1" x14ac:dyDescent="0.2"/>
    <row r="8755" customFormat="1" ht="16" customHeight="1" x14ac:dyDescent="0.2"/>
    <row r="8756" customFormat="1" ht="16" customHeight="1" x14ac:dyDescent="0.2"/>
    <row r="8757" customFormat="1" ht="16" customHeight="1" x14ac:dyDescent="0.2"/>
    <row r="8758" customFormat="1" ht="16" customHeight="1" x14ac:dyDescent="0.2"/>
    <row r="8759" customFormat="1" ht="16" customHeight="1" x14ac:dyDescent="0.2"/>
    <row r="8760" customFormat="1" ht="16" customHeight="1" x14ac:dyDescent="0.2"/>
    <row r="8761" customFormat="1" ht="16" customHeight="1" x14ac:dyDescent="0.2"/>
    <row r="8762" customFormat="1" ht="16" customHeight="1" x14ac:dyDescent="0.2"/>
    <row r="8763" customFormat="1" ht="16" customHeight="1" x14ac:dyDescent="0.2"/>
    <row r="8764" customFormat="1" ht="16" customHeight="1" x14ac:dyDescent="0.2"/>
    <row r="8765" customFormat="1" ht="16" customHeight="1" x14ac:dyDescent="0.2"/>
    <row r="8766" customFormat="1" ht="16" customHeight="1" x14ac:dyDescent="0.2"/>
    <row r="8767" customFormat="1" ht="16" customHeight="1" x14ac:dyDescent="0.2"/>
    <row r="8768" customFormat="1" ht="16" customHeight="1" x14ac:dyDescent="0.2"/>
    <row r="8769" customFormat="1" ht="16" customHeight="1" x14ac:dyDescent="0.2"/>
    <row r="8770" customFormat="1" ht="16" customHeight="1" x14ac:dyDescent="0.2"/>
    <row r="8771" customFormat="1" ht="16" customHeight="1" x14ac:dyDescent="0.2"/>
    <row r="8772" customFormat="1" ht="16" customHeight="1" x14ac:dyDescent="0.2"/>
    <row r="8773" customFormat="1" ht="16" customHeight="1" x14ac:dyDescent="0.2"/>
    <row r="8774" customFormat="1" ht="16" customHeight="1" x14ac:dyDescent="0.2"/>
    <row r="8775" customFormat="1" ht="16" customHeight="1" x14ac:dyDescent="0.2"/>
    <row r="8776" customFormat="1" ht="16" customHeight="1" x14ac:dyDescent="0.2"/>
    <row r="8777" customFormat="1" ht="16" customHeight="1" x14ac:dyDescent="0.2"/>
    <row r="8778" customFormat="1" ht="16" customHeight="1" x14ac:dyDescent="0.2"/>
    <row r="8779" customFormat="1" ht="16" customHeight="1" x14ac:dyDescent="0.2"/>
    <row r="8780" customFormat="1" ht="16" customHeight="1" x14ac:dyDescent="0.2"/>
    <row r="8781" customFormat="1" ht="16" customHeight="1" x14ac:dyDescent="0.2"/>
    <row r="8782" customFormat="1" ht="16" customHeight="1" x14ac:dyDescent="0.2"/>
    <row r="8783" customFormat="1" ht="16" customHeight="1" x14ac:dyDescent="0.2"/>
    <row r="8784" customFormat="1" ht="16" customHeight="1" x14ac:dyDescent="0.2"/>
    <row r="8785" customFormat="1" ht="16" customHeight="1" x14ac:dyDescent="0.2"/>
    <row r="8786" customFormat="1" ht="16" customHeight="1" x14ac:dyDescent="0.2"/>
    <row r="8787" customFormat="1" ht="16" customHeight="1" x14ac:dyDescent="0.2"/>
    <row r="8788" customFormat="1" ht="16" customHeight="1" x14ac:dyDescent="0.2"/>
    <row r="8789" customFormat="1" ht="16" customHeight="1" x14ac:dyDescent="0.2"/>
    <row r="8790" customFormat="1" ht="16" customHeight="1" x14ac:dyDescent="0.2"/>
    <row r="8791" customFormat="1" ht="16" customHeight="1" x14ac:dyDescent="0.2"/>
    <row r="8792" customFormat="1" ht="16" customHeight="1" x14ac:dyDescent="0.2"/>
    <row r="8793" customFormat="1" ht="16" customHeight="1" x14ac:dyDescent="0.2"/>
    <row r="8794" customFormat="1" ht="16" customHeight="1" x14ac:dyDescent="0.2"/>
    <row r="8795" customFormat="1" ht="16" customHeight="1" x14ac:dyDescent="0.2"/>
    <row r="8796" customFormat="1" ht="16" customHeight="1" x14ac:dyDescent="0.2"/>
    <row r="8797" customFormat="1" ht="16" customHeight="1" x14ac:dyDescent="0.2"/>
    <row r="8798" customFormat="1" ht="16" customHeight="1" x14ac:dyDescent="0.2"/>
    <row r="8799" customFormat="1" ht="16" customHeight="1" x14ac:dyDescent="0.2"/>
    <row r="8800" customFormat="1" ht="16" customHeight="1" x14ac:dyDescent="0.2"/>
    <row r="8801" customFormat="1" ht="16" customHeight="1" x14ac:dyDescent="0.2"/>
    <row r="8802" customFormat="1" ht="16" customHeight="1" x14ac:dyDescent="0.2"/>
    <row r="8803" customFormat="1" ht="16" customHeight="1" x14ac:dyDescent="0.2"/>
    <row r="8804" customFormat="1" ht="16" customHeight="1" x14ac:dyDescent="0.2"/>
    <row r="8805" customFormat="1" ht="16" customHeight="1" x14ac:dyDescent="0.2"/>
    <row r="8806" customFormat="1" ht="16" customHeight="1" x14ac:dyDescent="0.2"/>
    <row r="8807" customFormat="1" ht="16" customHeight="1" x14ac:dyDescent="0.2"/>
    <row r="8808" customFormat="1" ht="16" customHeight="1" x14ac:dyDescent="0.2"/>
    <row r="8809" customFormat="1" ht="16" customHeight="1" x14ac:dyDescent="0.2"/>
    <row r="8810" customFormat="1" ht="16" customHeight="1" x14ac:dyDescent="0.2"/>
    <row r="8811" customFormat="1" ht="16" customHeight="1" x14ac:dyDescent="0.2"/>
    <row r="8812" customFormat="1" ht="16" customHeight="1" x14ac:dyDescent="0.2"/>
    <row r="8813" customFormat="1" ht="16" customHeight="1" x14ac:dyDescent="0.2"/>
    <row r="8814" customFormat="1" ht="16" customHeight="1" x14ac:dyDescent="0.2"/>
    <row r="8815" customFormat="1" ht="16" customHeight="1" x14ac:dyDescent="0.2"/>
    <row r="8816" customFormat="1" ht="16" customHeight="1" x14ac:dyDescent="0.2"/>
    <row r="8817" customFormat="1" ht="16" customHeight="1" x14ac:dyDescent="0.2"/>
    <row r="8818" customFormat="1" ht="16" customHeight="1" x14ac:dyDescent="0.2"/>
    <row r="8819" customFormat="1" ht="16" customHeight="1" x14ac:dyDescent="0.2"/>
    <row r="8820" customFormat="1" ht="16" customHeight="1" x14ac:dyDescent="0.2"/>
    <row r="8821" customFormat="1" ht="16" customHeight="1" x14ac:dyDescent="0.2"/>
    <row r="8822" customFormat="1" ht="16" customHeight="1" x14ac:dyDescent="0.2"/>
    <row r="8823" customFormat="1" ht="16" customHeight="1" x14ac:dyDescent="0.2"/>
    <row r="8824" customFormat="1" ht="16" customHeight="1" x14ac:dyDescent="0.2"/>
    <row r="8825" customFormat="1" ht="16" customHeight="1" x14ac:dyDescent="0.2"/>
    <row r="8826" customFormat="1" ht="16" customHeight="1" x14ac:dyDescent="0.2"/>
    <row r="8827" customFormat="1" ht="16" customHeight="1" x14ac:dyDescent="0.2"/>
    <row r="8828" customFormat="1" ht="16" customHeight="1" x14ac:dyDescent="0.2"/>
    <row r="8829" customFormat="1" ht="16" customHeight="1" x14ac:dyDescent="0.2"/>
    <row r="8830" customFormat="1" ht="16" customHeight="1" x14ac:dyDescent="0.2"/>
    <row r="8831" customFormat="1" ht="16" customHeight="1" x14ac:dyDescent="0.2"/>
    <row r="8832" customFormat="1" ht="16" customHeight="1" x14ac:dyDescent="0.2"/>
    <row r="8833" customFormat="1" ht="16" customHeight="1" x14ac:dyDescent="0.2"/>
    <row r="8834" customFormat="1" ht="16" customHeight="1" x14ac:dyDescent="0.2"/>
    <row r="8835" customFormat="1" ht="16" customHeight="1" x14ac:dyDescent="0.2"/>
    <row r="8836" customFormat="1" ht="16" customHeight="1" x14ac:dyDescent="0.2"/>
    <row r="8837" customFormat="1" ht="16" customHeight="1" x14ac:dyDescent="0.2"/>
    <row r="8838" customFormat="1" ht="16" customHeight="1" x14ac:dyDescent="0.2"/>
    <row r="8839" customFormat="1" ht="16" customHeight="1" x14ac:dyDescent="0.2"/>
    <row r="8840" customFormat="1" ht="16" customHeight="1" x14ac:dyDescent="0.2"/>
    <row r="8841" customFormat="1" ht="16" customHeight="1" x14ac:dyDescent="0.2"/>
    <row r="8842" customFormat="1" ht="16" customHeight="1" x14ac:dyDescent="0.2"/>
    <row r="8843" customFormat="1" ht="16" customHeight="1" x14ac:dyDescent="0.2"/>
    <row r="8844" customFormat="1" ht="16" customHeight="1" x14ac:dyDescent="0.2"/>
    <row r="8845" customFormat="1" ht="16" customHeight="1" x14ac:dyDescent="0.2"/>
    <row r="8846" customFormat="1" ht="16" customHeight="1" x14ac:dyDescent="0.2"/>
    <row r="8847" customFormat="1" ht="16" customHeight="1" x14ac:dyDescent="0.2"/>
    <row r="8848" customFormat="1" ht="16" customHeight="1" x14ac:dyDescent="0.2"/>
    <row r="8849" customFormat="1" ht="16" customHeight="1" x14ac:dyDescent="0.2"/>
    <row r="8850" customFormat="1" ht="16" customHeight="1" x14ac:dyDescent="0.2"/>
    <row r="8851" customFormat="1" ht="16" customHeight="1" x14ac:dyDescent="0.2"/>
    <row r="8852" customFormat="1" ht="16" customHeight="1" x14ac:dyDescent="0.2"/>
    <row r="8853" customFormat="1" ht="16" customHeight="1" x14ac:dyDescent="0.2"/>
    <row r="8854" customFormat="1" ht="16" customHeight="1" x14ac:dyDescent="0.2"/>
    <row r="8855" customFormat="1" ht="16" customHeight="1" x14ac:dyDescent="0.2"/>
    <row r="8856" customFormat="1" ht="16" customHeight="1" x14ac:dyDescent="0.2"/>
    <row r="8857" customFormat="1" ht="16" customHeight="1" x14ac:dyDescent="0.2"/>
    <row r="8858" customFormat="1" ht="16" customHeight="1" x14ac:dyDescent="0.2"/>
    <row r="8859" customFormat="1" ht="16" customHeight="1" x14ac:dyDescent="0.2"/>
    <row r="8860" customFormat="1" ht="16" customHeight="1" x14ac:dyDescent="0.2"/>
    <row r="8861" customFormat="1" ht="16" customHeight="1" x14ac:dyDescent="0.2"/>
    <row r="8862" customFormat="1" ht="16" customHeight="1" x14ac:dyDescent="0.2"/>
    <row r="8863" customFormat="1" ht="16" customHeight="1" x14ac:dyDescent="0.2"/>
    <row r="8864" customFormat="1" ht="16" customHeight="1" x14ac:dyDescent="0.2"/>
    <row r="8865" customFormat="1" ht="16" customHeight="1" x14ac:dyDescent="0.2"/>
    <row r="8866" customFormat="1" ht="16" customHeight="1" x14ac:dyDescent="0.2"/>
    <row r="8867" customFormat="1" ht="16" customHeight="1" x14ac:dyDescent="0.2"/>
    <row r="8868" customFormat="1" ht="16" customHeight="1" x14ac:dyDescent="0.2"/>
    <row r="8869" customFormat="1" ht="16" customHeight="1" x14ac:dyDescent="0.2"/>
    <row r="8870" customFormat="1" ht="16" customHeight="1" x14ac:dyDescent="0.2"/>
    <row r="8871" customFormat="1" ht="16" customHeight="1" x14ac:dyDescent="0.2"/>
    <row r="8872" customFormat="1" ht="16" customHeight="1" x14ac:dyDescent="0.2"/>
    <row r="8873" customFormat="1" ht="16" customHeight="1" x14ac:dyDescent="0.2"/>
    <row r="8874" customFormat="1" ht="16" customHeight="1" x14ac:dyDescent="0.2"/>
    <row r="8875" customFormat="1" ht="16" customHeight="1" x14ac:dyDescent="0.2"/>
    <row r="8876" customFormat="1" ht="16" customHeight="1" x14ac:dyDescent="0.2"/>
    <row r="8877" customFormat="1" ht="16" customHeight="1" x14ac:dyDescent="0.2"/>
    <row r="8878" customFormat="1" ht="16" customHeight="1" x14ac:dyDescent="0.2"/>
    <row r="8879" customFormat="1" ht="16" customHeight="1" x14ac:dyDescent="0.2"/>
    <row r="8880" customFormat="1" ht="16" customHeight="1" x14ac:dyDescent="0.2"/>
    <row r="8881" customFormat="1" ht="16" customHeight="1" x14ac:dyDescent="0.2"/>
    <row r="8882" customFormat="1" ht="16" customHeight="1" x14ac:dyDescent="0.2"/>
    <row r="8883" customFormat="1" ht="16" customHeight="1" x14ac:dyDescent="0.2"/>
    <row r="8884" customFormat="1" ht="16" customHeight="1" x14ac:dyDescent="0.2"/>
    <row r="8885" customFormat="1" ht="16" customHeight="1" x14ac:dyDescent="0.2"/>
    <row r="8886" customFormat="1" ht="16" customHeight="1" x14ac:dyDescent="0.2"/>
    <row r="8887" customFormat="1" ht="16" customHeight="1" x14ac:dyDescent="0.2"/>
    <row r="8888" customFormat="1" ht="16" customHeight="1" x14ac:dyDescent="0.2"/>
    <row r="8889" customFormat="1" ht="16" customHeight="1" x14ac:dyDescent="0.2"/>
    <row r="8890" customFormat="1" ht="16" customHeight="1" x14ac:dyDescent="0.2"/>
    <row r="8891" customFormat="1" ht="16" customHeight="1" x14ac:dyDescent="0.2"/>
    <row r="8892" customFormat="1" ht="16" customHeight="1" x14ac:dyDescent="0.2"/>
    <row r="8893" customFormat="1" ht="16" customHeight="1" x14ac:dyDescent="0.2"/>
    <row r="8894" customFormat="1" ht="16" customHeight="1" x14ac:dyDescent="0.2"/>
    <row r="8895" customFormat="1" ht="16" customHeight="1" x14ac:dyDescent="0.2"/>
    <row r="8896" customFormat="1" ht="16" customHeight="1" x14ac:dyDescent="0.2"/>
    <row r="8897" customFormat="1" ht="16" customHeight="1" x14ac:dyDescent="0.2"/>
    <row r="8898" customFormat="1" ht="16" customHeight="1" x14ac:dyDescent="0.2"/>
    <row r="8899" customFormat="1" ht="16" customHeight="1" x14ac:dyDescent="0.2"/>
    <row r="8900" customFormat="1" ht="16" customHeight="1" x14ac:dyDescent="0.2"/>
    <row r="8901" customFormat="1" ht="16" customHeight="1" x14ac:dyDescent="0.2"/>
    <row r="8902" customFormat="1" ht="16" customHeight="1" x14ac:dyDescent="0.2"/>
    <row r="8903" customFormat="1" ht="16" customHeight="1" x14ac:dyDescent="0.2"/>
    <row r="8904" customFormat="1" ht="16" customHeight="1" x14ac:dyDescent="0.2"/>
    <row r="8905" customFormat="1" ht="16" customHeight="1" x14ac:dyDescent="0.2"/>
    <row r="8906" customFormat="1" ht="16" customHeight="1" x14ac:dyDescent="0.2"/>
    <row r="8907" customFormat="1" ht="16" customHeight="1" x14ac:dyDescent="0.2"/>
    <row r="8908" customFormat="1" ht="16" customHeight="1" x14ac:dyDescent="0.2"/>
    <row r="8909" customFormat="1" ht="16" customHeight="1" x14ac:dyDescent="0.2"/>
    <row r="8910" customFormat="1" ht="16" customHeight="1" x14ac:dyDescent="0.2"/>
    <row r="8911" customFormat="1" ht="16" customHeight="1" x14ac:dyDescent="0.2"/>
    <row r="8912" customFormat="1" ht="16" customHeight="1" x14ac:dyDescent="0.2"/>
    <row r="8913" customFormat="1" ht="16" customHeight="1" x14ac:dyDescent="0.2"/>
    <row r="8914" customFormat="1" ht="16" customHeight="1" x14ac:dyDescent="0.2"/>
    <row r="8915" customFormat="1" ht="16" customHeight="1" x14ac:dyDescent="0.2"/>
    <row r="8916" customFormat="1" ht="16" customHeight="1" x14ac:dyDescent="0.2"/>
    <row r="8917" customFormat="1" ht="16" customHeight="1" x14ac:dyDescent="0.2"/>
    <row r="8918" customFormat="1" ht="16" customHeight="1" x14ac:dyDescent="0.2"/>
    <row r="8919" customFormat="1" ht="16" customHeight="1" x14ac:dyDescent="0.2"/>
    <row r="8920" customFormat="1" ht="16" customHeight="1" x14ac:dyDescent="0.2"/>
    <row r="8921" customFormat="1" ht="16" customHeight="1" x14ac:dyDescent="0.2"/>
    <row r="8922" customFormat="1" ht="16" customHeight="1" x14ac:dyDescent="0.2"/>
    <row r="8923" customFormat="1" ht="16" customHeight="1" x14ac:dyDescent="0.2"/>
    <row r="8924" customFormat="1" ht="16" customHeight="1" x14ac:dyDescent="0.2"/>
    <row r="8925" customFormat="1" ht="16" customHeight="1" x14ac:dyDescent="0.2"/>
    <row r="8926" customFormat="1" ht="16" customHeight="1" x14ac:dyDescent="0.2"/>
    <row r="8927" customFormat="1" ht="16" customHeight="1" x14ac:dyDescent="0.2"/>
    <row r="8928" customFormat="1" ht="16" customHeight="1" x14ac:dyDescent="0.2"/>
    <row r="8929" customFormat="1" ht="16" customHeight="1" x14ac:dyDescent="0.2"/>
    <row r="8930" customFormat="1" ht="16" customHeight="1" x14ac:dyDescent="0.2"/>
    <row r="8931" customFormat="1" ht="16" customHeight="1" x14ac:dyDescent="0.2"/>
    <row r="8932" customFormat="1" ht="16" customHeight="1" x14ac:dyDescent="0.2"/>
    <row r="8933" customFormat="1" ht="16" customHeight="1" x14ac:dyDescent="0.2"/>
    <row r="8934" customFormat="1" ht="16" customHeight="1" x14ac:dyDescent="0.2"/>
    <row r="8935" customFormat="1" ht="16" customHeight="1" x14ac:dyDescent="0.2"/>
    <row r="8936" customFormat="1" ht="16" customHeight="1" x14ac:dyDescent="0.2"/>
    <row r="8937" customFormat="1" ht="16" customHeight="1" x14ac:dyDescent="0.2"/>
    <row r="8938" customFormat="1" ht="16" customHeight="1" x14ac:dyDescent="0.2"/>
    <row r="8939" customFormat="1" ht="16" customHeight="1" x14ac:dyDescent="0.2"/>
    <row r="8940" customFormat="1" ht="16" customHeight="1" x14ac:dyDescent="0.2"/>
    <row r="8941" customFormat="1" ht="16" customHeight="1" x14ac:dyDescent="0.2"/>
    <row r="8942" customFormat="1" ht="16" customHeight="1" x14ac:dyDescent="0.2"/>
    <row r="8943" customFormat="1" ht="16" customHeight="1" x14ac:dyDescent="0.2"/>
    <row r="8944" customFormat="1" ht="16" customHeight="1" x14ac:dyDescent="0.2"/>
    <row r="8945" customFormat="1" ht="16" customHeight="1" x14ac:dyDescent="0.2"/>
    <row r="8946" customFormat="1" ht="16" customHeight="1" x14ac:dyDescent="0.2"/>
    <row r="8947" customFormat="1" ht="16" customHeight="1" x14ac:dyDescent="0.2"/>
    <row r="8948" customFormat="1" ht="16" customHeight="1" x14ac:dyDescent="0.2"/>
    <row r="8949" customFormat="1" ht="16" customHeight="1" x14ac:dyDescent="0.2"/>
    <row r="8950" customFormat="1" ht="16" customHeight="1" x14ac:dyDescent="0.2"/>
    <row r="8951" customFormat="1" ht="16" customHeight="1" x14ac:dyDescent="0.2"/>
    <row r="8952" customFormat="1" ht="16" customHeight="1" x14ac:dyDescent="0.2"/>
    <row r="8953" customFormat="1" ht="16" customHeight="1" x14ac:dyDescent="0.2"/>
    <row r="8954" customFormat="1" ht="16" customHeight="1" x14ac:dyDescent="0.2"/>
    <row r="8955" customFormat="1" ht="16" customHeight="1" x14ac:dyDescent="0.2"/>
    <row r="8956" customFormat="1" ht="16" customHeight="1" x14ac:dyDescent="0.2"/>
    <row r="8957" customFormat="1" ht="16" customHeight="1" x14ac:dyDescent="0.2"/>
    <row r="8958" customFormat="1" ht="16" customHeight="1" x14ac:dyDescent="0.2"/>
    <row r="8959" customFormat="1" ht="16" customHeight="1" x14ac:dyDescent="0.2"/>
    <row r="8960" customFormat="1" ht="16" customHeight="1" x14ac:dyDescent="0.2"/>
    <row r="8961" customFormat="1" ht="16" customHeight="1" x14ac:dyDescent="0.2"/>
    <row r="8962" customFormat="1" ht="16" customHeight="1" x14ac:dyDescent="0.2"/>
    <row r="8963" customFormat="1" ht="16" customHeight="1" x14ac:dyDescent="0.2"/>
    <row r="8964" customFormat="1" ht="16" customHeight="1" x14ac:dyDescent="0.2"/>
    <row r="8965" customFormat="1" ht="16" customHeight="1" x14ac:dyDescent="0.2"/>
    <row r="8966" customFormat="1" ht="16" customHeight="1" x14ac:dyDescent="0.2"/>
    <row r="8967" customFormat="1" ht="16" customHeight="1" x14ac:dyDescent="0.2"/>
    <row r="8968" customFormat="1" ht="16" customHeight="1" x14ac:dyDescent="0.2"/>
    <row r="8969" customFormat="1" ht="16" customHeight="1" x14ac:dyDescent="0.2"/>
    <row r="8970" customFormat="1" ht="16" customHeight="1" x14ac:dyDescent="0.2"/>
    <row r="8971" customFormat="1" ht="16" customHeight="1" x14ac:dyDescent="0.2"/>
    <row r="8972" customFormat="1" ht="16" customHeight="1" x14ac:dyDescent="0.2"/>
    <row r="8973" customFormat="1" ht="16" customHeight="1" x14ac:dyDescent="0.2"/>
    <row r="8974" customFormat="1" ht="16" customHeight="1" x14ac:dyDescent="0.2"/>
    <row r="8975" customFormat="1" ht="16" customHeight="1" x14ac:dyDescent="0.2"/>
    <row r="8976" customFormat="1" ht="16" customHeight="1" x14ac:dyDescent="0.2"/>
    <row r="8977" customFormat="1" ht="16" customHeight="1" x14ac:dyDescent="0.2"/>
    <row r="8978" customFormat="1" ht="16" customHeight="1" x14ac:dyDescent="0.2"/>
    <row r="8979" customFormat="1" ht="16" customHeight="1" x14ac:dyDescent="0.2"/>
    <row r="8980" customFormat="1" ht="16" customHeight="1" x14ac:dyDescent="0.2"/>
    <row r="8981" customFormat="1" ht="16" customHeight="1" x14ac:dyDescent="0.2"/>
    <row r="8982" customFormat="1" ht="16" customHeight="1" x14ac:dyDescent="0.2"/>
    <row r="8983" customFormat="1" ht="16" customHeight="1" x14ac:dyDescent="0.2"/>
    <row r="8984" customFormat="1" ht="16" customHeight="1" x14ac:dyDescent="0.2"/>
    <row r="8985" customFormat="1" ht="16" customHeight="1" x14ac:dyDescent="0.2"/>
    <row r="8986" customFormat="1" ht="16" customHeight="1" x14ac:dyDescent="0.2"/>
    <row r="8987" customFormat="1" ht="16" customHeight="1" x14ac:dyDescent="0.2"/>
    <row r="8988" customFormat="1" ht="16" customHeight="1" x14ac:dyDescent="0.2"/>
    <row r="8989" customFormat="1" ht="16" customHeight="1" x14ac:dyDescent="0.2"/>
    <row r="8990" customFormat="1" ht="16" customHeight="1" x14ac:dyDescent="0.2"/>
    <row r="8991" customFormat="1" ht="16" customHeight="1" x14ac:dyDescent="0.2"/>
    <row r="8992" customFormat="1" ht="16" customHeight="1" x14ac:dyDescent="0.2"/>
    <row r="8993" customFormat="1" ht="16" customHeight="1" x14ac:dyDescent="0.2"/>
    <row r="8994" customFormat="1" ht="16" customHeight="1" x14ac:dyDescent="0.2"/>
    <row r="8995" customFormat="1" ht="16" customHeight="1" x14ac:dyDescent="0.2"/>
    <row r="8996" customFormat="1" ht="16" customHeight="1" x14ac:dyDescent="0.2"/>
    <row r="8997" customFormat="1" ht="16" customHeight="1" x14ac:dyDescent="0.2"/>
    <row r="8998" customFormat="1" ht="16" customHeight="1" x14ac:dyDescent="0.2"/>
    <row r="8999" customFormat="1" ht="16" customHeight="1" x14ac:dyDescent="0.2"/>
    <row r="9000" customFormat="1" ht="16" customHeight="1" x14ac:dyDescent="0.2"/>
    <row r="9001" customFormat="1" ht="16" customHeight="1" x14ac:dyDescent="0.2"/>
    <row r="9002" customFormat="1" ht="16" customHeight="1" x14ac:dyDescent="0.2"/>
    <row r="9003" customFormat="1" ht="16" customHeight="1" x14ac:dyDescent="0.2"/>
    <row r="9004" customFormat="1" ht="16" customHeight="1" x14ac:dyDescent="0.2"/>
    <row r="9005" customFormat="1" ht="16" customHeight="1" x14ac:dyDescent="0.2"/>
    <row r="9006" customFormat="1" ht="16" customHeight="1" x14ac:dyDescent="0.2"/>
    <row r="9007" customFormat="1" ht="16" customHeight="1" x14ac:dyDescent="0.2"/>
    <row r="9008" customFormat="1" ht="16" customHeight="1" x14ac:dyDescent="0.2"/>
    <row r="9009" customFormat="1" ht="16" customHeight="1" x14ac:dyDescent="0.2"/>
    <row r="9010" customFormat="1" ht="16" customHeight="1" x14ac:dyDescent="0.2"/>
    <row r="9011" customFormat="1" ht="16" customHeight="1" x14ac:dyDescent="0.2"/>
    <row r="9012" customFormat="1" ht="16" customHeight="1" x14ac:dyDescent="0.2"/>
    <row r="9013" customFormat="1" ht="16" customHeight="1" x14ac:dyDescent="0.2"/>
    <row r="9014" customFormat="1" ht="16" customHeight="1" x14ac:dyDescent="0.2"/>
    <row r="9015" customFormat="1" ht="16" customHeight="1" x14ac:dyDescent="0.2"/>
    <row r="9016" customFormat="1" ht="16" customHeight="1" x14ac:dyDescent="0.2"/>
    <row r="9017" customFormat="1" ht="16" customHeight="1" x14ac:dyDescent="0.2"/>
    <row r="9018" customFormat="1" ht="16" customHeight="1" x14ac:dyDescent="0.2"/>
    <row r="9019" customFormat="1" ht="16" customHeight="1" x14ac:dyDescent="0.2"/>
    <row r="9020" customFormat="1" ht="16" customHeight="1" x14ac:dyDescent="0.2"/>
    <row r="9021" customFormat="1" ht="16" customHeight="1" x14ac:dyDescent="0.2"/>
    <row r="9022" customFormat="1" ht="16" customHeight="1" x14ac:dyDescent="0.2"/>
    <row r="9023" customFormat="1" ht="16" customHeight="1" x14ac:dyDescent="0.2"/>
    <row r="9024" customFormat="1" ht="16" customHeight="1" x14ac:dyDescent="0.2"/>
    <row r="9025" customFormat="1" ht="16" customHeight="1" x14ac:dyDescent="0.2"/>
    <row r="9026" customFormat="1" ht="16" customHeight="1" x14ac:dyDescent="0.2"/>
    <row r="9027" customFormat="1" ht="16" customHeight="1" x14ac:dyDescent="0.2"/>
    <row r="9028" customFormat="1" ht="16" customHeight="1" x14ac:dyDescent="0.2"/>
    <row r="9029" customFormat="1" ht="16" customHeight="1" x14ac:dyDescent="0.2"/>
    <row r="9030" customFormat="1" ht="16" customHeight="1" x14ac:dyDescent="0.2"/>
    <row r="9031" customFormat="1" ht="16" customHeight="1" x14ac:dyDescent="0.2"/>
    <row r="9032" customFormat="1" ht="16" customHeight="1" x14ac:dyDescent="0.2"/>
    <row r="9033" customFormat="1" ht="16" customHeight="1" x14ac:dyDescent="0.2"/>
    <row r="9034" customFormat="1" ht="16" customHeight="1" x14ac:dyDescent="0.2"/>
    <row r="9035" customFormat="1" ht="16" customHeight="1" x14ac:dyDescent="0.2"/>
    <row r="9036" customFormat="1" ht="16" customHeight="1" x14ac:dyDescent="0.2"/>
    <row r="9037" customFormat="1" ht="16" customHeight="1" x14ac:dyDescent="0.2"/>
    <row r="9038" customFormat="1" ht="16" customHeight="1" x14ac:dyDescent="0.2"/>
    <row r="9039" customFormat="1" ht="16" customHeight="1" x14ac:dyDescent="0.2"/>
    <row r="9040" customFormat="1" ht="16" customHeight="1" x14ac:dyDescent="0.2"/>
    <row r="9041" customFormat="1" ht="16" customHeight="1" x14ac:dyDescent="0.2"/>
    <row r="9042" customFormat="1" ht="16" customHeight="1" x14ac:dyDescent="0.2"/>
    <row r="9043" customFormat="1" ht="16" customHeight="1" x14ac:dyDescent="0.2"/>
    <row r="9044" customFormat="1" ht="16" customHeight="1" x14ac:dyDescent="0.2"/>
    <row r="9045" customFormat="1" ht="16" customHeight="1" x14ac:dyDescent="0.2"/>
    <row r="9046" customFormat="1" ht="16" customHeight="1" x14ac:dyDescent="0.2"/>
    <row r="9047" customFormat="1" ht="16" customHeight="1" x14ac:dyDescent="0.2"/>
    <row r="9048" customFormat="1" ht="16" customHeight="1" x14ac:dyDescent="0.2"/>
    <row r="9049" customFormat="1" ht="16" customHeight="1" x14ac:dyDescent="0.2"/>
    <row r="9050" customFormat="1" ht="16" customHeight="1" x14ac:dyDescent="0.2"/>
    <row r="9051" customFormat="1" ht="16" customHeight="1" x14ac:dyDescent="0.2"/>
    <row r="9052" customFormat="1" ht="16" customHeight="1" x14ac:dyDescent="0.2"/>
    <row r="9053" customFormat="1" ht="16" customHeight="1" x14ac:dyDescent="0.2"/>
    <row r="9054" customFormat="1" ht="16" customHeight="1" x14ac:dyDescent="0.2"/>
    <row r="9055" customFormat="1" ht="16" customHeight="1" x14ac:dyDescent="0.2"/>
    <row r="9056" customFormat="1" ht="16" customHeight="1" x14ac:dyDescent="0.2"/>
    <row r="9057" customFormat="1" ht="16" customHeight="1" x14ac:dyDescent="0.2"/>
    <row r="9058" customFormat="1" ht="16" customHeight="1" x14ac:dyDescent="0.2"/>
    <row r="9059" customFormat="1" ht="16" customHeight="1" x14ac:dyDescent="0.2"/>
    <row r="9060" customFormat="1" ht="16" customHeight="1" x14ac:dyDescent="0.2"/>
    <row r="9061" customFormat="1" ht="16" customHeight="1" x14ac:dyDescent="0.2"/>
    <row r="9062" customFormat="1" ht="16" customHeight="1" x14ac:dyDescent="0.2"/>
    <row r="9063" customFormat="1" ht="16" customHeight="1" x14ac:dyDescent="0.2"/>
    <row r="9064" customFormat="1" ht="16" customHeight="1" x14ac:dyDescent="0.2"/>
    <row r="9065" customFormat="1" ht="16" customHeight="1" x14ac:dyDescent="0.2"/>
    <row r="9066" customFormat="1" ht="16" customHeight="1" x14ac:dyDescent="0.2"/>
    <row r="9067" customFormat="1" ht="16" customHeight="1" x14ac:dyDescent="0.2"/>
    <row r="9068" customFormat="1" ht="16" customHeight="1" x14ac:dyDescent="0.2"/>
    <row r="9069" customFormat="1" ht="16" customHeight="1" x14ac:dyDescent="0.2"/>
    <row r="9070" customFormat="1" ht="16" customHeight="1" x14ac:dyDescent="0.2"/>
    <row r="9071" customFormat="1" ht="16" customHeight="1" x14ac:dyDescent="0.2"/>
    <row r="9072" customFormat="1" ht="16" customHeight="1" x14ac:dyDescent="0.2"/>
    <row r="9073" customFormat="1" ht="16" customHeight="1" x14ac:dyDescent="0.2"/>
    <row r="9074" customFormat="1" ht="16" customHeight="1" x14ac:dyDescent="0.2"/>
    <row r="9075" customFormat="1" ht="16" customHeight="1" x14ac:dyDescent="0.2"/>
    <row r="9076" customFormat="1" ht="16" customHeight="1" x14ac:dyDescent="0.2"/>
    <row r="9077" customFormat="1" ht="16" customHeight="1" x14ac:dyDescent="0.2"/>
    <row r="9078" customFormat="1" ht="16" customHeight="1" x14ac:dyDescent="0.2"/>
    <row r="9079" customFormat="1" ht="16" customHeight="1" x14ac:dyDescent="0.2"/>
    <row r="9080" customFormat="1" ht="16" customHeight="1" x14ac:dyDescent="0.2"/>
    <row r="9081" customFormat="1" ht="16" customHeight="1" x14ac:dyDescent="0.2"/>
    <row r="9082" customFormat="1" ht="16" customHeight="1" x14ac:dyDescent="0.2"/>
    <row r="9083" customFormat="1" ht="16" customHeight="1" x14ac:dyDescent="0.2"/>
    <row r="9084" customFormat="1" ht="16" customHeight="1" x14ac:dyDescent="0.2"/>
    <row r="9085" customFormat="1" ht="16" customHeight="1" x14ac:dyDescent="0.2"/>
    <row r="9086" customFormat="1" ht="16" customHeight="1" x14ac:dyDescent="0.2"/>
    <row r="9087" customFormat="1" ht="16" customHeight="1" x14ac:dyDescent="0.2"/>
    <row r="9088" customFormat="1" ht="16" customHeight="1" x14ac:dyDescent="0.2"/>
    <row r="9089" customFormat="1" ht="16" customHeight="1" x14ac:dyDescent="0.2"/>
    <row r="9090" customFormat="1" ht="16" customHeight="1" x14ac:dyDescent="0.2"/>
    <row r="9091" customFormat="1" ht="16" customHeight="1" x14ac:dyDescent="0.2"/>
    <row r="9092" customFormat="1" ht="16" customHeight="1" x14ac:dyDescent="0.2"/>
    <row r="9093" customFormat="1" ht="16" customHeight="1" x14ac:dyDescent="0.2"/>
    <row r="9094" customFormat="1" ht="16" customHeight="1" x14ac:dyDescent="0.2"/>
    <row r="9095" customFormat="1" ht="16" customHeight="1" x14ac:dyDescent="0.2"/>
    <row r="9096" customFormat="1" ht="16" customHeight="1" x14ac:dyDescent="0.2"/>
    <row r="9097" customFormat="1" ht="16" customHeight="1" x14ac:dyDescent="0.2"/>
    <row r="9098" customFormat="1" ht="16" customHeight="1" x14ac:dyDescent="0.2"/>
    <row r="9099" customFormat="1" ht="16" customHeight="1" x14ac:dyDescent="0.2"/>
    <row r="9100" customFormat="1" ht="16" customHeight="1" x14ac:dyDescent="0.2"/>
    <row r="9101" customFormat="1" ht="16" customHeight="1" x14ac:dyDescent="0.2"/>
    <row r="9102" customFormat="1" ht="16" customHeight="1" x14ac:dyDescent="0.2"/>
    <row r="9103" customFormat="1" ht="16" customHeight="1" x14ac:dyDescent="0.2"/>
    <row r="9104" customFormat="1" ht="16" customHeight="1" x14ac:dyDescent="0.2"/>
    <row r="9105" customFormat="1" ht="16" customHeight="1" x14ac:dyDescent="0.2"/>
    <row r="9106" customFormat="1" ht="16" customHeight="1" x14ac:dyDescent="0.2"/>
    <row r="9107" customFormat="1" ht="16" customHeight="1" x14ac:dyDescent="0.2"/>
    <row r="9108" customFormat="1" ht="16" customHeight="1" x14ac:dyDescent="0.2"/>
    <row r="9109" customFormat="1" ht="16" customHeight="1" x14ac:dyDescent="0.2"/>
    <row r="9110" customFormat="1" ht="16" customHeight="1" x14ac:dyDescent="0.2"/>
    <row r="9111" customFormat="1" ht="16" customHeight="1" x14ac:dyDescent="0.2"/>
    <row r="9112" customFormat="1" ht="16" customHeight="1" x14ac:dyDescent="0.2"/>
    <row r="9113" customFormat="1" ht="16" customHeight="1" x14ac:dyDescent="0.2"/>
    <row r="9114" customFormat="1" ht="16" customHeight="1" x14ac:dyDescent="0.2"/>
    <row r="9115" customFormat="1" ht="16" customHeight="1" x14ac:dyDescent="0.2"/>
    <row r="9116" customFormat="1" ht="16" customHeight="1" x14ac:dyDescent="0.2"/>
    <row r="9117" customFormat="1" ht="16" customHeight="1" x14ac:dyDescent="0.2"/>
    <row r="9118" customFormat="1" ht="16" customHeight="1" x14ac:dyDescent="0.2"/>
    <row r="9119" customFormat="1" ht="16" customHeight="1" x14ac:dyDescent="0.2"/>
    <row r="9120" customFormat="1" ht="16" customHeight="1" x14ac:dyDescent="0.2"/>
    <row r="9121" customFormat="1" ht="16" customHeight="1" x14ac:dyDescent="0.2"/>
    <row r="9122" customFormat="1" ht="16" customHeight="1" x14ac:dyDescent="0.2"/>
    <row r="9123" customFormat="1" ht="16" customHeight="1" x14ac:dyDescent="0.2"/>
    <row r="9124" customFormat="1" ht="16" customHeight="1" x14ac:dyDescent="0.2"/>
    <row r="9125" customFormat="1" ht="16" customHeight="1" x14ac:dyDescent="0.2"/>
    <row r="9126" customFormat="1" ht="16" customHeight="1" x14ac:dyDescent="0.2"/>
    <row r="9127" customFormat="1" ht="16" customHeight="1" x14ac:dyDescent="0.2"/>
    <row r="9128" customFormat="1" ht="16" customHeight="1" x14ac:dyDescent="0.2"/>
    <row r="9129" customFormat="1" ht="16" customHeight="1" x14ac:dyDescent="0.2"/>
    <row r="9130" customFormat="1" ht="16" customHeight="1" x14ac:dyDescent="0.2"/>
    <row r="9131" customFormat="1" ht="16" customHeight="1" x14ac:dyDescent="0.2"/>
    <row r="9132" customFormat="1" ht="16" customHeight="1" x14ac:dyDescent="0.2"/>
    <row r="9133" customFormat="1" ht="16" customHeight="1" x14ac:dyDescent="0.2"/>
    <row r="9134" customFormat="1" ht="16" customHeight="1" x14ac:dyDescent="0.2"/>
    <row r="9135" customFormat="1" ht="16" customHeight="1" x14ac:dyDescent="0.2"/>
    <row r="9136" customFormat="1" ht="16" customHeight="1" x14ac:dyDescent="0.2"/>
    <row r="9137" customFormat="1" ht="16" customHeight="1" x14ac:dyDescent="0.2"/>
    <row r="9138" customFormat="1" ht="16" customHeight="1" x14ac:dyDescent="0.2"/>
    <row r="9139" customFormat="1" ht="16" customHeight="1" x14ac:dyDescent="0.2"/>
    <row r="9140" customFormat="1" ht="16" customHeight="1" x14ac:dyDescent="0.2"/>
    <row r="9141" customFormat="1" ht="16" customHeight="1" x14ac:dyDescent="0.2"/>
    <row r="9142" customFormat="1" ht="16" customHeight="1" x14ac:dyDescent="0.2"/>
    <row r="9143" customFormat="1" ht="16" customHeight="1" x14ac:dyDescent="0.2"/>
    <row r="9144" customFormat="1" ht="16" customHeight="1" x14ac:dyDescent="0.2"/>
    <row r="9145" customFormat="1" ht="16" customHeight="1" x14ac:dyDescent="0.2"/>
    <row r="9146" customFormat="1" ht="16" customHeight="1" x14ac:dyDescent="0.2"/>
    <row r="9147" customFormat="1" ht="16" customHeight="1" x14ac:dyDescent="0.2"/>
    <row r="9148" customFormat="1" ht="16" customHeight="1" x14ac:dyDescent="0.2"/>
    <row r="9149" customFormat="1" ht="16" customHeight="1" x14ac:dyDescent="0.2"/>
    <row r="9150" customFormat="1" ht="16" customHeight="1" x14ac:dyDescent="0.2"/>
    <row r="9151" customFormat="1" ht="16" customHeight="1" x14ac:dyDescent="0.2"/>
    <row r="9152" customFormat="1" ht="16" customHeight="1" x14ac:dyDescent="0.2"/>
    <row r="9153" customFormat="1" ht="16" customHeight="1" x14ac:dyDescent="0.2"/>
    <row r="9154" customFormat="1" ht="16" customHeight="1" x14ac:dyDescent="0.2"/>
    <row r="9155" customFormat="1" ht="16" customHeight="1" x14ac:dyDescent="0.2"/>
    <row r="9156" customFormat="1" ht="16" customHeight="1" x14ac:dyDescent="0.2"/>
    <row r="9157" customFormat="1" ht="16" customHeight="1" x14ac:dyDescent="0.2"/>
    <row r="9158" customFormat="1" ht="16" customHeight="1" x14ac:dyDescent="0.2"/>
    <row r="9159" customFormat="1" ht="16" customHeight="1" x14ac:dyDescent="0.2"/>
    <row r="9160" customFormat="1" ht="16" customHeight="1" x14ac:dyDescent="0.2"/>
    <row r="9161" customFormat="1" ht="16" customHeight="1" x14ac:dyDescent="0.2"/>
    <row r="9162" customFormat="1" ht="16" customHeight="1" x14ac:dyDescent="0.2"/>
    <row r="9163" customFormat="1" ht="16" customHeight="1" x14ac:dyDescent="0.2"/>
    <row r="9164" customFormat="1" ht="16" customHeight="1" x14ac:dyDescent="0.2"/>
    <row r="9165" customFormat="1" ht="16" customHeight="1" x14ac:dyDescent="0.2"/>
    <row r="9166" customFormat="1" ht="16" customHeight="1" x14ac:dyDescent="0.2"/>
    <row r="9167" customFormat="1" ht="16" customHeight="1" x14ac:dyDescent="0.2"/>
    <row r="9168" customFormat="1" ht="16" customHeight="1" x14ac:dyDescent="0.2"/>
    <row r="9169" customFormat="1" ht="16" customHeight="1" x14ac:dyDescent="0.2"/>
    <row r="9170" customFormat="1" ht="16" customHeight="1" x14ac:dyDescent="0.2"/>
    <row r="9171" customFormat="1" ht="16" customHeight="1" x14ac:dyDescent="0.2"/>
    <row r="9172" customFormat="1" ht="16" customHeight="1" x14ac:dyDescent="0.2"/>
    <row r="9173" customFormat="1" ht="16" customHeight="1" x14ac:dyDescent="0.2"/>
    <row r="9174" customFormat="1" ht="16" customHeight="1" x14ac:dyDescent="0.2"/>
    <row r="9175" customFormat="1" ht="16" customHeight="1" x14ac:dyDescent="0.2"/>
    <row r="9176" customFormat="1" ht="16" customHeight="1" x14ac:dyDescent="0.2"/>
    <row r="9177" customFormat="1" ht="16" customHeight="1" x14ac:dyDescent="0.2"/>
    <row r="9178" customFormat="1" ht="16" customHeight="1" x14ac:dyDescent="0.2"/>
    <row r="9179" customFormat="1" ht="16" customHeight="1" x14ac:dyDescent="0.2"/>
    <row r="9180" customFormat="1" ht="16" customHeight="1" x14ac:dyDescent="0.2"/>
    <row r="9181" customFormat="1" ht="16" customHeight="1" x14ac:dyDescent="0.2"/>
    <row r="9182" customFormat="1" ht="16" customHeight="1" x14ac:dyDescent="0.2"/>
    <row r="9183" customFormat="1" ht="16" customHeight="1" x14ac:dyDescent="0.2"/>
    <row r="9184" customFormat="1" ht="16" customHeight="1" x14ac:dyDescent="0.2"/>
    <row r="9185" customFormat="1" ht="16" customHeight="1" x14ac:dyDescent="0.2"/>
    <row r="9186" customFormat="1" ht="16" customHeight="1" x14ac:dyDescent="0.2"/>
    <row r="9187" customFormat="1" ht="16" customHeight="1" x14ac:dyDescent="0.2"/>
    <row r="9188" customFormat="1" ht="16" customHeight="1" x14ac:dyDescent="0.2"/>
    <row r="9189" customFormat="1" ht="16" customHeight="1" x14ac:dyDescent="0.2"/>
    <row r="9190" customFormat="1" ht="16" customHeight="1" x14ac:dyDescent="0.2"/>
    <row r="9191" customFormat="1" ht="16" customHeight="1" x14ac:dyDescent="0.2"/>
    <row r="9192" customFormat="1" ht="16" customHeight="1" x14ac:dyDescent="0.2"/>
    <row r="9193" customFormat="1" ht="16" customHeight="1" x14ac:dyDescent="0.2"/>
    <row r="9194" customFormat="1" ht="16" customHeight="1" x14ac:dyDescent="0.2"/>
    <row r="9195" customFormat="1" ht="16" customHeight="1" x14ac:dyDescent="0.2"/>
    <row r="9196" customFormat="1" ht="16" customHeight="1" x14ac:dyDescent="0.2"/>
    <row r="9197" customFormat="1" ht="16" customHeight="1" x14ac:dyDescent="0.2"/>
    <row r="9198" customFormat="1" ht="16" customHeight="1" x14ac:dyDescent="0.2"/>
    <row r="9199" customFormat="1" ht="16" customHeight="1" x14ac:dyDescent="0.2"/>
    <row r="9200" customFormat="1" ht="16" customHeight="1" x14ac:dyDescent="0.2"/>
    <row r="9201" customFormat="1" ht="16" customHeight="1" x14ac:dyDescent="0.2"/>
    <row r="9202" customFormat="1" ht="16" customHeight="1" x14ac:dyDescent="0.2"/>
    <row r="9203" customFormat="1" ht="16" customHeight="1" x14ac:dyDescent="0.2"/>
    <row r="9204" customFormat="1" ht="16" customHeight="1" x14ac:dyDescent="0.2"/>
    <row r="9205" customFormat="1" ht="16" customHeight="1" x14ac:dyDescent="0.2"/>
    <row r="9206" customFormat="1" ht="16" customHeight="1" x14ac:dyDescent="0.2"/>
    <row r="9207" customFormat="1" ht="16" customHeight="1" x14ac:dyDescent="0.2"/>
    <row r="9208" customFormat="1" ht="16" customHeight="1" x14ac:dyDescent="0.2"/>
    <row r="9209" customFormat="1" ht="16" customHeight="1" x14ac:dyDescent="0.2"/>
    <row r="9210" customFormat="1" ht="16" customHeight="1" x14ac:dyDescent="0.2"/>
    <row r="9211" customFormat="1" ht="16" customHeight="1" x14ac:dyDescent="0.2"/>
    <row r="9212" customFormat="1" ht="16" customHeight="1" x14ac:dyDescent="0.2"/>
    <row r="9213" customFormat="1" ht="16" customHeight="1" x14ac:dyDescent="0.2"/>
    <row r="9214" customFormat="1" ht="16" customHeight="1" x14ac:dyDescent="0.2"/>
    <row r="9215" customFormat="1" ht="16" customHeight="1" x14ac:dyDescent="0.2"/>
    <row r="9216" customFormat="1" ht="16" customHeight="1" x14ac:dyDescent="0.2"/>
    <row r="9217" customFormat="1" ht="16" customHeight="1" x14ac:dyDescent="0.2"/>
    <row r="9218" customFormat="1" ht="16" customHeight="1" x14ac:dyDescent="0.2"/>
    <row r="9219" customFormat="1" ht="16" customHeight="1" x14ac:dyDescent="0.2"/>
    <row r="9220" customFormat="1" ht="16" customHeight="1" x14ac:dyDescent="0.2"/>
    <row r="9221" customFormat="1" ht="16" customHeight="1" x14ac:dyDescent="0.2"/>
    <row r="9222" customFormat="1" ht="16" customHeight="1" x14ac:dyDescent="0.2"/>
    <row r="9223" customFormat="1" ht="16" customHeight="1" x14ac:dyDescent="0.2"/>
    <row r="9224" customFormat="1" ht="16" customHeight="1" x14ac:dyDescent="0.2"/>
    <row r="9225" customFormat="1" ht="16" customHeight="1" x14ac:dyDescent="0.2"/>
    <row r="9226" customFormat="1" ht="16" customHeight="1" x14ac:dyDescent="0.2"/>
    <row r="9227" customFormat="1" ht="16" customHeight="1" x14ac:dyDescent="0.2"/>
    <row r="9228" customFormat="1" ht="16" customHeight="1" x14ac:dyDescent="0.2"/>
    <row r="9229" customFormat="1" ht="16" customHeight="1" x14ac:dyDescent="0.2"/>
    <row r="9230" customFormat="1" ht="16" customHeight="1" x14ac:dyDescent="0.2"/>
    <row r="9231" customFormat="1" ht="16" customHeight="1" x14ac:dyDescent="0.2"/>
    <row r="9232" customFormat="1" ht="16" customHeight="1" x14ac:dyDescent="0.2"/>
    <row r="9233" customFormat="1" ht="16" customHeight="1" x14ac:dyDescent="0.2"/>
    <row r="9234" customFormat="1" ht="16" customHeight="1" x14ac:dyDescent="0.2"/>
    <row r="9235" customFormat="1" ht="16" customHeight="1" x14ac:dyDescent="0.2"/>
    <row r="9236" customFormat="1" ht="16" customHeight="1" x14ac:dyDescent="0.2"/>
    <row r="9237" customFormat="1" ht="16" customHeight="1" x14ac:dyDescent="0.2"/>
    <row r="9238" customFormat="1" ht="16" customHeight="1" x14ac:dyDescent="0.2"/>
    <row r="9239" customFormat="1" ht="16" customHeight="1" x14ac:dyDescent="0.2"/>
    <row r="9240" customFormat="1" ht="16" customHeight="1" x14ac:dyDescent="0.2"/>
    <row r="9241" customFormat="1" ht="16" customHeight="1" x14ac:dyDescent="0.2"/>
    <row r="9242" customFormat="1" ht="16" customHeight="1" x14ac:dyDescent="0.2"/>
    <row r="9243" customFormat="1" ht="16" customHeight="1" x14ac:dyDescent="0.2"/>
    <row r="9244" customFormat="1" ht="16" customHeight="1" x14ac:dyDescent="0.2"/>
    <row r="9245" customFormat="1" ht="16" customHeight="1" x14ac:dyDescent="0.2"/>
    <row r="9246" customFormat="1" ht="16" customHeight="1" x14ac:dyDescent="0.2"/>
    <row r="9247" customFormat="1" ht="16" customHeight="1" x14ac:dyDescent="0.2"/>
    <row r="9248" customFormat="1" ht="16" customHeight="1" x14ac:dyDescent="0.2"/>
    <row r="9249" customFormat="1" ht="16" customHeight="1" x14ac:dyDescent="0.2"/>
    <row r="9250" customFormat="1" ht="16" customHeight="1" x14ac:dyDescent="0.2"/>
    <row r="9251" customFormat="1" ht="16" customHeight="1" x14ac:dyDescent="0.2"/>
    <row r="9252" customFormat="1" ht="16" customHeight="1" x14ac:dyDescent="0.2"/>
    <row r="9253" customFormat="1" ht="16" customHeight="1" x14ac:dyDescent="0.2"/>
    <row r="9254" customFormat="1" ht="16" customHeight="1" x14ac:dyDescent="0.2"/>
    <row r="9255" customFormat="1" ht="16" customHeight="1" x14ac:dyDescent="0.2"/>
    <row r="9256" customFormat="1" ht="16" customHeight="1" x14ac:dyDescent="0.2"/>
    <row r="9257" customFormat="1" ht="16" customHeight="1" x14ac:dyDescent="0.2"/>
    <row r="9258" customFormat="1" ht="16" customHeight="1" x14ac:dyDescent="0.2"/>
    <row r="9259" customFormat="1" ht="16" customHeight="1" x14ac:dyDescent="0.2"/>
    <row r="9260" customFormat="1" ht="16" customHeight="1" x14ac:dyDescent="0.2"/>
    <row r="9261" customFormat="1" ht="16" customHeight="1" x14ac:dyDescent="0.2"/>
    <row r="9262" customFormat="1" ht="16" customHeight="1" x14ac:dyDescent="0.2"/>
    <row r="9263" customFormat="1" ht="16" customHeight="1" x14ac:dyDescent="0.2"/>
    <row r="9264" customFormat="1" ht="16" customHeight="1" x14ac:dyDescent="0.2"/>
    <row r="9265" customFormat="1" ht="16" customHeight="1" x14ac:dyDescent="0.2"/>
    <row r="9266" customFormat="1" ht="16" customHeight="1" x14ac:dyDescent="0.2"/>
    <row r="9267" customFormat="1" ht="16" customHeight="1" x14ac:dyDescent="0.2"/>
    <row r="9268" customFormat="1" ht="16" customHeight="1" x14ac:dyDescent="0.2"/>
    <row r="9269" customFormat="1" ht="16" customHeight="1" x14ac:dyDescent="0.2"/>
    <row r="9270" customFormat="1" ht="16" customHeight="1" x14ac:dyDescent="0.2"/>
    <row r="9271" customFormat="1" ht="16" customHeight="1" x14ac:dyDescent="0.2"/>
    <row r="9272" customFormat="1" ht="16" customHeight="1" x14ac:dyDescent="0.2"/>
    <row r="9273" customFormat="1" ht="16" customHeight="1" x14ac:dyDescent="0.2"/>
    <row r="9274" customFormat="1" ht="16" customHeight="1" x14ac:dyDescent="0.2"/>
    <row r="9275" customFormat="1" ht="16" customHeight="1" x14ac:dyDescent="0.2"/>
    <row r="9276" customFormat="1" ht="16" customHeight="1" x14ac:dyDescent="0.2"/>
    <row r="9277" customFormat="1" ht="16" customHeight="1" x14ac:dyDescent="0.2"/>
    <row r="9278" customFormat="1" ht="16" customHeight="1" x14ac:dyDescent="0.2"/>
    <row r="9279" customFormat="1" ht="16" customHeight="1" x14ac:dyDescent="0.2"/>
    <row r="9280" customFormat="1" ht="16" customHeight="1" x14ac:dyDescent="0.2"/>
    <row r="9281" customFormat="1" ht="16" customHeight="1" x14ac:dyDescent="0.2"/>
    <row r="9282" customFormat="1" ht="16" customHeight="1" x14ac:dyDescent="0.2"/>
    <row r="9283" customFormat="1" ht="16" customHeight="1" x14ac:dyDescent="0.2"/>
    <row r="9284" customFormat="1" ht="16" customHeight="1" x14ac:dyDescent="0.2"/>
    <row r="9285" customFormat="1" ht="16" customHeight="1" x14ac:dyDescent="0.2"/>
    <row r="9286" customFormat="1" ht="16" customHeight="1" x14ac:dyDescent="0.2"/>
    <row r="9287" customFormat="1" ht="16" customHeight="1" x14ac:dyDescent="0.2"/>
    <row r="9288" customFormat="1" ht="16" customHeight="1" x14ac:dyDescent="0.2"/>
    <row r="9289" customFormat="1" ht="16" customHeight="1" x14ac:dyDescent="0.2"/>
    <row r="9290" customFormat="1" ht="16" customHeight="1" x14ac:dyDescent="0.2"/>
    <row r="9291" customFormat="1" ht="16" customHeight="1" x14ac:dyDescent="0.2"/>
    <row r="9292" customFormat="1" ht="16" customHeight="1" x14ac:dyDescent="0.2"/>
    <row r="9293" customFormat="1" ht="16" customHeight="1" x14ac:dyDescent="0.2"/>
    <row r="9294" customFormat="1" ht="16" customHeight="1" x14ac:dyDescent="0.2"/>
    <row r="9295" customFormat="1" ht="16" customHeight="1" x14ac:dyDescent="0.2"/>
    <row r="9296" customFormat="1" ht="16" customHeight="1" x14ac:dyDescent="0.2"/>
    <row r="9297" customFormat="1" ht="16" customHeight="1" x14ac:dyDescent="0.2"/>
    <row r="9298" customFormat="1" ht="16" customHeight="1" x14ac:dyDescent="0.2"/>
    <row r="9299" customFormat="1" ht="16" customHeight="1" x14ac:dyDescent="0.2"/>
    <row r="9300" customFormat="1" ht="16" customHeight="1" x14ac:dyDescent="0.2"/>
    <row r="9301" customFormat="1" ht="16" customHeight="1" x14ac:dyDescent="0.2"/>
    <row r="9302" customFormat="1" ht="16" customHeight="1" x14ac:dyDescent="0.2"/>
    <row r="9303" customFormat="1" ht="16" customHeight="1" x14ac:dyDescent="0.2"/>
    <row r="9304" customFormat="1" ht="16" customHeight="1" x14ac:dyDescent="0.2"/>
    <row r="9305" customFormat="1" ht="16" customHeight="1" x14ac:dyDescent="0.2"/>
    <row r="9306" customFormat="1" ht="16" customHeight="1" x14ac:dyDescent="0.2"/>
    <row r="9307" customFormat="1" ht="16" customHeight="1" x14ac:dyDescent="0.2"/>
    <row r="9308" customFormat="1" ht="16" customHeight="1" x14ac:dyDescent="0.2"/>
    <row r="9309" customFormat="1" ht="16" customHeight="1" x14ac:dyDescent="0.2"/>
    <row r="9310" customFormat="1" ht="16" customHeight="1" x14ac:dyDescent="0.2"/>
    <row r="9311" customFormat="1" ht="16" customHeight="1" x14ac:dyDescent="0.2"/>
    <row r="9312" customFormat="1" ht="16" customHeight="1" x14ac:dyDescent="0.2"/>
    <row r="9313" customFormat="1" ht="16" customHeight="1" x14ac:dyDescent="0.2"/>
    <row r="9314" customFormat="1" ht="16" customHeight="1" x14ac:dyDescent="0.2"/>
    <row r="9315" customFormat="1" ht="16" customHeight="1" x14ac:dyDescent="0.2"/>
    <row r="9316" customFormat="1" ht="16" customHeight="1" x14ac:dyDescent="0.2"/>
    <row r="9317" customFormat="1" ht="16" customHeight="1" x14ac:dyDescent="0.2"/>
    <row r="9318" customFormat="1" ht="16" customHeight="1" x14ac:dyDescent="0.2"/>
    <row r="9319" customFormat="1" ht="16" customHeight="1" x14ac:dyDescent="0.2"/>
    <row r="9320" customFormat="1" ht="16" customHeight="1" x14ac:dyDescent="0.2"/>
    <row r="9321" customFormat="1" ht="16" customHeight="1" x14ac:dyDescent="0.2"/>
    <row r="9322" customFormat="1" ht="16" customHeight="1" x14ac:dyDescent="0.2"/>
    <row r="9323" customFormat="1" ht="16" customHeight="1" x14ac:dyDescent="0.2"/>
    <row r="9324" customFormat="1" ht="16" customHeight="1" x14ac:dyDescent="0.2"/>
    <row r="9325" customFormat="1" ht="16" customHeight="1" x14ac:dyDescent="0.2"/>
    <row r="9326" customFormat="1" ht="16" customHeight="1" x14ac:dyDescent="0.2"/>
    <row r="9327" customFormat="1" ht="16" customHeight="1" x14ac:dyDescent="0.2"/>
    <row r="9328" customFormat="1" ht="16" customHeight="1" x14ac:dyDescent="0.2"/>
    <row r="9329" customFormat="1" ht="16" customHeight="1" x14ac:dyDescent="0.2"/>
    <row r="9330" customFormat="1" ht="16" customHeight="1" x14ac:dyDescent="0.2"/>
    <row r="9331" customFormat="1" ht="16" customHeight="1" x14ac:dyDescent="0.2"/>
    <row r="9332" customFormat="1" ht="16" customHeight="1" x14ac:dyDescent="0.2"/>
    <row r="9333" customFormat="1" ht="16" customHeight="1" x14ac:dyDescent="0.2"/>
    <row r="9334" customFormat="1" ht="16" customHeight="1" x14ac:dyDescent="0.2"/>
    <row r="9335" customFormat="1" ht="16" customHeight="1" x14ac:dyDescent="0.2"/>
    <row r="9336" customFormat="1" ht="16" customHeight="1" x14ac:dyDescent="0.2"/>
    <row r="9337" customFormat="1" ht="16" customHeight="1" x14ac:dyDescent="0.2"/>
    <row r="9338" customFormat="1" ht="16" customHeight="1" x14ac:dyDescent="0.2"/>
    <row r="9339" customFormat="1" ht="16" customHeight="1" x14ac:dyDescent="0.2"/>
    <row r="9340" customFormat="1" ht="16" customHeight="1" x14ac:dyDescent="0.2"/>
    <row r="9341" customFormat="1" ht="16" customHeight="1" x14ac:dyDescent="0.2"/>
    <row r="9342" customFormat="1" ht="16" customHeight="1" x14ac:dyDescent="0.2"/>
    <row r="9343" customFormat="1" ht="16" customHeight="1" x14ac:dyDescent="0.2"/>
    <row r="9344" customFormat="1" ht="16" customHeight="1" x14ac:dyDescent="0.2"/>
    <row r="9345" customFormat="1" ht="16" customHeight="1" x14ac:dyDescent="0.2"/>
    <row r="9346" customFormat="1" ht="16" customHeight="1" x14ac:dyDescent="0.2"/>
    <row r="9347" customFormat="1" ht="16" customHeight="1" x14ac:dyDescent="0.2"/>
    <row r="9348" customFormat="1" ht="16" customHeight="1" x14ac:dyDescent="0.2"/>
    <row r="9349" customFormat="1" ht="16" customHeight="1" x14ac:dyDescent="0.2"/>
    <row r="9350" customFormat="1" ht="16" customHeight="1" x14ac:dyDescent="0.2"/>
    <row r="9351" customFormat="1" ht="16" customHeight="1" x14ac:dyDescent="0.2"/>
    <row r="9352" customFormat="1" ht="16" customHeight="1" x14ac:dyDescent="0.2"/>
    <row r="9353" customFormat="1" ht="16" customHeight="1" x14ac:dyDescent="0.2"/>
    <row r="9354" customFormat="1" ht="16" customHeight="1" x14ac:dyDescent="0.2"/>
    <row r="9355" customFormat="1" ht="16" customHeight="1" x14ac:dyDescent="0.2"/>
    <row r="9356" customFormat="1" ht="16" customHeight="1" x14ac:dyDescent="0.2"/>
    <row r="9357" customFormat="1" ht="16" customHeight="1" x14ac:dyDescent="0.2"/>
    <row r="9358" customFormat="1" ht="16" customHeight="1" x14ac:dyDescent="0.2"/>
    <row r="9359" customFormat="1" ht="16" customHeight="1" x14ac:dyDescent="0.2"/>
    <row r="9360" customFormat="1" ht="16" customHeight="1" x14ac:dyDescent="0.2"/>
    <row r="9361" customFormat="1" ht="16" customHeight="1" x14ac:dyDescent="0.2"/>
    <row r="9362" customFormat="1" ht="16" customHeight="1" x14ac:dyDescent="0.2"/>
    <row r="9363" customFormat="1" ht="16" customHeight="1" x14ac:dyDescent="0.2"/>
    <row r="9364" customFormat="1" ht="16" customHeight="1" x14ac:dyDescent="0.2"/>
    <row r="9365" customFormat="1" ht="16" customHeight="1" x14ac:dyDescent="0.2"/>
    <row r="9366" customFormat="1" ht="16" customHeight="1" x14ac:dyDescent="0.2"/>
    <row r="9367" customFormat="1" ht="16" customHeight="1" x14ac:dyDescent="0.2"/>
    <row r="9368" customFormat="1" ht="16" customHeight="1" x14ac:dyDescent="0.2"/>
    <row r="9369" customFormat="1" ht="16" customHeight="1" x14ac:dyDescent="0.2"/>
    <row r="9370" customFormat="1" ht="16" customHeight="1" x14ac:dyDescent="0.2"/>
    <row r="9371" customFormat="1" ht="16" customHeight="1" x14ac:dyDescent="0.2"/>
    <row r="9372" customFormat="1" ht="16" customHeight="1" x14ac:dyDescent="0.2"/>
    <row r="9373" customFormat="1" ht="16" customHeight="1" x14ac:dyDescent="0.2"/>
    <row r="9374" customFormat="1" ht="16" customHeight="1" x14ac:dyDescent="0.2"/>
    <row r="9375" customFormat="1" ht="16" customHeight="1" x14ac:dyDescent="0.2"/>
    <row r="9376" customFormat="1" ht="16" customHeight="1" x14ac:dyDescent="0.2"/>
    <row r="9377" customFormat="1" ht="16" customHeight="1" x14ac:dyDescent="0.2"/>
    <row r="9378" customFormat="1" ht="16" customHeight="1" x14ac:dyDescent="0.2"/>
    <row r="9379" customFormat="1" ht="16" customHeight="1" x14ac:dyDescent="0.2"/>
    <row r="9380" customFormat="1" ht="16" customHeight="1" x14ac:dyDescent="0.2"/>
    <row r="9381" customFormat="1" ht="16" customHeight="1" x14ac:dyDescent="0.2"/>
    <row r="9382" customFormat="1" ht="16" customHeight="1" x14ac:dyDescent="0.2"/>
    <row r="9383" customFormat="1" ht="16" customHeight="1" x14ac:dyDescent="0.2"/>
    <row r="9384" customFormat="1" ht="16" customHeight="1" x14ac:dyDescent="0.2"/>
    <row r="9385" customFormat="1" ht="16" customHeight="1" x14ac:dyDescent="0.2"/>
    <row r="9386" customFormat="1" ht="16" customHeight="1" x14ac:dyDescent="0.2"/>
    <row r="9387" customFormat="1" ht="16" customHeight="1" x14ac:dyDescent="0.2"/>
    <row r="9388" customFormat="1" ht="16" customHeight="1" x14ac:dyDescent="0.2"/>
    <row r="9389" customFormat="1" ht="16" customHeight="1" x14ac:dyDescent="0.2"/>
    <row r="9390" customFormat="1" ht="16" customHeight="1" x14ac:dyDescent="0.2"/>
    <row r="9391" customFormat="1" ht="16" customHeight="1" x14ac:dyDescent="0.2"/>
    <row r="9392" customFormat="1" ht="16" customHeight="1" x14ac:dyDescent="0.2"/>
    <row r="9393" customFormat="1" ht="16" customHeight="1" x14ac:dyDescent="0.2"/>
    <row r="9394" customFormat="1" ht="16" customHeight="1" x14ac:dyDescent="0.2"/>
    <row r="9395" customFormat="1" ht="16" customHeight="1" x14ac:dyDescent="0.2"/>
    <row r="9396" customFormat="1" ht="16" customHeight="1" x14ac:dyDescent="0.2"/>
    <row r="9397" customFormat="1" ht="16" customHeight="1" x14ac:dyDescent="0.2"/>
    <row r="9398" customFormat="1" ht="16" customHeight="1" x14ac:dyDescent="0.2"/>
    <row r="9399" customFormat="1" ht="16" customHeight="1" x14ac:dyDescent="0.2"/>
    <row r="9400" customFormat="1" ht="16" customHeight="1" x14ac:dyDescent="0.2"/>
    <row r="9401" customFormat="1" ht="16" customHeight="1" x14ac:dyDescent="0.2"/>
    <row r="9402" customFormat="1" ht="16" customHeight="1" x14ac:dyDescent="0.2"/>
    <row r="9403" customFormat="1" ht="16" customHeight="1" x14ac:dyDescent="0.2"/>
    <row r="9404" customFormat="1" ht="16" customHeight="1" x14ac:dyDescent="0.2"/>
    <row r="9405" customFormat="1" ht="16" customHeight="1" x14ac:dyDescent="0.2"/>
    <row r="9406" customFormat="1" ht="16" customHeight="1" x14ac:dyDescent="0.2"/>
    <row r="9407" customFormat="1" ht="16" customHeight="1" x14ac:dyDescent="0.2"/>
    <row r="9408" customFormat="1" ht="16" customHeight="1" x14ac:dyDescent="0.2"/>
    <row r="9409" customFormat="1" ht="16" customHeight="1" x14ac:dyDescent="0.2"/>
    <row r="9410" customFormat="1" ht="16" customHeight="1" x14ac:dyDescent="0.2"/>
    <row r="9411" customFormat="1" ht="16" customHeight="1" x14ac:dyDescent="0.2"/>
    <row r="9412" customFormat="1" ht="16" customHeight="1" x14ac:dyDescent="0.2"/>
    <row r="9413" customFormat="1" ht="16" customHeight="1" x14ac:dyDescent="0.2"/>
    <row r="9414" customFormat="1" ht="16" customHeight="1" x14ac:dyDescent="0.2"/>
    <row r="9415" customFormat="1" ht="16" customHeight="1" x14ac:dyDescent="0.2"/>
    <row r="9416" customFormat="1" ht="16" customHeight="1" x14ac:dyDescent="0.2"/>
    <row r="9417" customFormat="1" ht="16" customHeight="1" x14ac:dyDescent="0.2"/>
    <row r="9418" customFormat="1" ht="16" customHeight="1" x14ac:dyDescent="0.2"/>
    <row r="9419" customFormat="1" ht="16" customHeight="1" x14ac:dyDescent="0.2"/>
    <row r="9420" customFormat="1" ht="16" customHeight="1" x14ac:dyDescent="0.2"/>
    <row r="9421" customFormat="1" ht="16" customHeight="1" x14ac:dyDescent="0.2"/>
    <row r="9422" customFormat="1" ht="16" customHeight="1" x14ac:dyDescent="0.2"/>
    <row r="9423" customFormat="1" ht="16" customHeight="1" x14ac:dyDescent="0.2"/>
    <row r="9424" customFormat="1" ht="16" customHeight="1" x14ac:dyDescent="0.2"/>
    <row r="9425" customFormat="1" ht="16" customHeight="1" x14ac:dyDescent="0.2"/>
    <row r="9426" customFormat="1" ht="16" customHeight="1" x14ac:dyDescent="0.2"/>
    <row r="9427" customFormat="1" ht="16" customHeight="1" x14ac:dyDescent="0.2"/>
    <row r="9428" customFormat="1" ht="16" customHeight="1" x14ac:dyDescent="0.2"/>
    <row r="9429" customFormat="1" ht="16" customHeight="1" x14ac:dyDescent="0.2"/>
    <row r="9430" customFormat="1" ht="16" customHeight="1" x14ac:dyDescent="0.2"/>
    <row r="9431" customFormat="1" ht="16" customHeight="1" x14ac:dyDescent="0.2"/>
    <row r="9432" customFormat="1" ht="16" customHeight="1" x14ac:dyDescent="0.2"/>
    <row r="9433" customFormat="1" ht="16" customHeight="1" x14ac:dyDescent="0.2"/>
    <row r="9434" customFormat="1" ht="16" customHeight="1" x14ac:dyDescent="0.2"/>
    <row r="9435" customFormat="1" ht="16" customHeight="1" x14ac:dyDescent="0.2"/>
    <row r="9436" customFormat="1" ht="16" customHeight="1" x14ac:dyDescent="0.2"/>
    <row r="9437" customFormat="1" ht="16" customHeight="1" x14ac:dyDescent="0.2"/>
    <row r="9438" customFormat="1" ht="16" customHeight="1" x14ac:dyDescent="0.2"/>
    <row r="9439" customFormat="1" ht="16" customHeight="1" x14ac:dyDescent="0.2"/>
    <row r="9440" customFormat="1" ht="16" customHeight="1" x14ac:dyDescent="0.2"/>
    <row r="9441" customFormat="1" ht="16" customHeight="1" x14ac:dyDescent="0.2"/>
    <row r="9442" customFormat="1" ht="16" customHeight="1" x14ac:dyDescent="0.2"/>
    <row r="9443" customFormat="1" ht="16" customHeight="1" x14ac:dyDescent="0.2"/>
    <row r="9444" customFormat="1" ht="16" customHeight="1" x14ac:dyDescent="0.2"/>
    <row r="9445" customFormat="1" ht="16" customHeight="1" x14ac:dyDescent="0.2"/>
    <row r="9446" customFormat="1" ht="16" customHeight="1" x14ac:dyDescent="0.2"/>
    <row r="9447" customFormat="1" ht="16" customHeight="1" x14ac:dyDescent="0.2"/>
    <row r="9448" customFormat="1" ht="16" customHeight="1" x14ac:dyDescent="0.2"/>
    <row r="9449" customFormat="1" ht="16" customHeight="1" x14ac:dyDescent="0.2"/>
    <row r="9450" customFormat="1" ht="16" customHeight="1" x14ac:dyDescent="0.2"/>
    <row r="9451" customFormat="1" ht="16" customHeight="1" x14ac:dyDescent="0.2"/>
    <row r="9452" customFormat="1" ht="16" customHeight="1" x14ac:dyDescent="0.2"/>
    <row r="9453" customFormat="1" ht="16" customHeight="1" x14ac:dyDescent="0.2"/>
    <row r="9454" customFormat="1" ht="16" customHeight="1" x14ac:dyDescent="0.2"/>
    <row r="9455" customFormat="1" ht="16" customHeight="1" x14ac:dyDescent="0.2"/>
    <row r="9456" customFormat="1" ht="16" customHeight="1" x14ac:dyDescent="0.2"/>
    <row r="9457" customFormat="1" ht="16" customHeight="1" x14ac:dyDescent="0.2"/>
    <row r="9458" customFormat="1" ht="16" customHeight="1" x14ac:dyDescent="0.2"/>
    <row r="9459" customFormat="1" ht="16" customHeight="1" x14ac:dyDescent="0.2"/>
    <row r="9460" customFormat="1" ht="16" customHeight="1" x14ac:dyDescent="0.2"/>
    <row r="9461" customFormat="1" ht="16" customHeight="1" x14ac:dyDescent="0.2"/>
    <row r="9462" customFormat="1" ht="16" customHeight="1" x14ac:dyDescent="0.2"/>
    <row r="9463" customFormat="1" ht="16" customHeight="1" x14ac:dyDescent="0.2"/>
    <row r="9464" customFormat="1" ht="16" customHeight="1" x14ac:dyDescent="0.2"/>
    <row r="9465" customFormat="1" ht="16" customHeight="1" x14ac:dyDescent="0.2"/>
    <row r="9466" customFormat="1" ht="16" customHeight="1" x14ac:dyDescent="0.2"/>
    <row r="9467" customFormat="1" ht="16" customHeight="1" x14ac:dyDescent="0.2"/>
    <row r="9468" customFormat="1" ht="16" customHeight="1" x14ac:dyDescent="0.2"/>
    <row r="9469" customFormat="1" ht="16" customHeight="1" x14ac:dyDescent="0.2"/>
    <row r="9470" customFormat="1" ht="16" customHeight="1" x14ac:dyDescent="0.2"/>
    <row r="9471" customFormat="1" ht="16" customHeight="1" x14ac:dyDescent="0.2"/>
    <row r="9472" customFormat="1" ht="16" customHeight="1" x14ac:dyDescent="0.2"/>
    <row r="9473" customFormat="1" ht="16" customHeight="1" x14ac:dyDescent="0.2"/>
    <row r="9474" customFormat="1" ht="16" customHeight="1" x14ac:dyDescent="0.2"/>
    <row r="9475" customFormat="1" ht="16" customHeight="1" x14ac:dyDescent="0.2"/>
    <row r="9476" customFormat="1" ht="16" customHeight="1" x14ac:dyDescent="0.2"/>
    <row r="9477" customFormat="1" ht="16" customHeight="1" x14ac:dyDescent="0.2"/>
    <row r="9478" customFormat="1" ht="16" customHeight="1" x14ac:dyDescent="0.2"/>
    <row r="9479" customFormat="1" ht="16" customHeight="1" x14ac:dyDescent="0.2"/>
    <row r="9480" customFormat="1" ht="16" customHeight="1" x14ac:dyDescent="0.2"/>
    <row r="9481" customFormat="1" ht="16" customHeight="1" x14ac:dyDescent="0.2"/>
    <row r="9482" customFormat="1" ht="16" customHeight="1" x14ac:dyDescent="0.2"/>
    <row r="9483" customFormat="1" ht="16" customHeight="1" x14ac:dyDescent="0.2"/>
    <row r="9484" customFormat="1" ht="16" customHeight="1" x14ac:dyDescent="0.2"/>
    <row r="9485" customFormat="1" ht="16" customHeight="1" x14ac:dyDescent="0.2"/>
    <row r="9486" customFormat="1" ht="16" customHeight="1" x14ac:dyDescent="0.2"/>
    <row r="9487" customFormat="1" ht="16" customHeight="1" x14ac:dyDescent="0.2"/>
    <row r="9488" customFormat="1" ht="16" customHeight="1" x14ac:dyDescent="0.2"/>
    <row r="9489" customFormat="1" ht="16" customHeight="1" x14ac:dyDescent="0.2"/>
    <row r="9490" customFormat="1" ht="16" customHeight="1" x14ac:dyDescent="0.2"/>
    <row r="9491" customFormat="1" ht="16" customHeight="1" x14ac:dyDescent="0.2"/>
    <row r="9492" customFormat="1" ht="16" customHeight="1" x14ac:dyDescent="0.2"/>
    <row r="9493" customFormat="1" ht="16" customHeight="1" x14ac:dyDescent="0.2"/>
    <row r="9494" customFormat="1" ht="16" customHeight="1" x14ac:dyDescent="0.2"/>
    <row r="9495" customFormat="1" ht="16" customHeight="1" x14ac:dyDescent="0.2"/>
    <row r="9496" customFormat="1" ht="16" customHeight="1" x14ac:dyDescent="0.2"/>
    <row r="9497" customFormat="1" ht="16" customHeight="1" x14ac:dyDescent="0.2"/>
    <row r="9498" customFormat="1" ht="16" customHeight="1" x14ac:dyDescent="0.2"/>
    <row r="9499" customFormat="1" ht="16" customHeight="1" x14ac:dyDescent="0.2"/>
    <row r="9500" customFormat="1" ht="16" customHeight="1" x14ac:dyDescent="0.2"/>
    <row r="9501" customFormat="1" ht="16" customHeight="1" x14ac:dyDescent="0.2"/>
    <row r="9502" customFormat="1" ht="16" customHeight="1" x14ac:dyDescent="0.2"/>
    <row r="9503" customFormat="1" ht="16" customHeight="1" x14ac:dyDescent="0.2"/>
    <row r="9504" customFormat="1" ht="16" customHeight="1" x14ac:dyDescent="0.2"/>
    <row r="9505" customFormat="1" ht="16" customHeight="1" x14ac:dyDescent="0.2"/>
    <row r="9506" customFormat="1" ht="16" customHeight="1" x14ac:dyDescent="0.2"/>
    <row r="9507" customFormat="1" ht="16" customHeight="1" x14ac:dyDescent="0.2"/>
    <row r="9508" customFormat="1" ht="16" customHeight="1" x14ac:dyDescent="0.2"/>
    <row r="9509" customFormat="1" ht="16" customHeight="1" x14ac:dyDescent="0.2"/>
    <row r="9510" customFormat="1" ht="16" customHeight="1" x14ac:dyDescent="0.2"/>
    <row r="9511" customFormat="1" ht="16" customHeight="1" x14ac:dyDescent="0.2"/>
    <row r="9512" customFormat="1" ht="16" customHeight="1" x14ac:dyDescent="0.2"/>
    <row r="9513" customFormat="1" ht="16" customHeight="1" x14ac:dyDescent="0.2"/>
    <row r="9514" customFormat="1" ht="16" customHeight="1" x14ac:dyDescent="0.2"/>
    <row r="9515" customFormat="1" ht="16" customHeight="1" x14ac:dyDescent="0.2"/>
    <row r="9516" customFormat="1" ht="16" customHeight="1" x14ac:dyDescent="0.2"/>
    <row r="9517" customFormat="1" ht="16" customHeight="1" x14ac:dyDescent="0.2"/>
    <row r="9518" customFormat="1" ht="16" customHeight="1" x14ac:dyDescent="0.2"/>
    <row r="9519" customFormat="1" ht="16" customHeight="1" x14ac:dyDescent="0.2"/>
    <row r="9520" customFormat="1" ht="16" customHeight="1" x14ac:dyDescent="0.2"/>
    <row r="9521" customFormat="1" ht="16" customHeight="1" x14ac:dyDescent="0.2"/>
    <row r="9522" customFormat="1" ht="16" customHeight="1" x14ac:dyDescent="0.2"/>
    <row r="9523" customFormat="1" ht="16" customHeight="1" x14ac:dyDescent="0.2"/>
    <row r="9524" customFormat="1" ht="16" customHeight="1" x14ac:dyDescent="0.2"/>
    <row r="9525" customFormat="1" ht="16" customHeight="1" x14ac:dyDescent="0.2"/>
    <row r="9526" customFormat="1" ht="16" customHeight="1" x14ac:dyDescent="0.2"/>
    <row r="9527" customFormat="1" ht="16" customHeight="1" x14ac:dyDescent="0.2"/>
    <row r="9528" customFormat="1" ht="16" customHeight="1" x14ac:dyDescent="0.2"/>
    <row r="9529" customFormat="1" ht="16" customHeight="1" x14ac:dyDescent="0.2"/>
    <row r="9530" customFormat="1" ht="16" customHeight="1" x14ac:dyDescent="0.2"/>
    <row r="9531" customFormat="1" ht="16" customHeight="1" x14ac:dyDescent="0.2"/>
    <row r="9532" customFormat="1" ht="16" customHeight="1" x14ac:dyDescent="0.2"/>
    <row r="9533" customFormat="1" ht="16" customHeight="1" x14ac:dyDescent="0.2"/>
    <row r="9534" customFormat="1" ht="16" customHeight="1" x14ac:dyDescent="0.2"/>
    <row r="9535" customFormat="1" ht="16" customHeight="1" x14ac:dyDescent="0.2"/>
    <row r="9536" customFormat="1" ht="16" customHeight="1" x14ac:dyDescent="0.2"/>
    <row r="9537" customFormat="1" ht="16" customHeight="1" x14ac:dyDescent="0.2"/>
    <row r="9538" customFormat="1" ht="16" customHeight="1" x14ac:dyDescent="0.2"/>
    <row r="9539" customFormat="1" ht="16" customHeight="1" x14ac:dyDescent="0.2"/>
    <row r="9540" customFormat="1" ht="16" customHeight="1" x14ac:dyDescent="0.2"/>
    <row r="9541" customFormat="1" ht="16" customHeight="1" x14ac:dyDescent="0.2"/>
    <row r="9542" customFormat="1" ht="16" customHeight="1" x14ac:dyDescent="0.2"/>
    <row r="9543" customFormat="1" ht="16" customHeight="1" x14ac:dyDescent="0.2"/>
    <row r="9544" customFormat="1" ht="16" customHeight="1" x14ac:dyDescent="0.2"/>
    <row r="9545" customFormat="1" ht="16" customHeight="1" x14ac:dyDescent="0.2"/>
    <row r="9546" customFormat="1" ht="16" customHeight="1" x14ac:dyDescent="0.2"/>
    <row r="9547" customFormat="1" ht="16" customHeight="1" x14ac:dyDescent="0.2"/>
    <row r="9548" customFormat="1" ht="16" customHeight="1" x14ac:dyDescent="0.2"/>
    <row r="9549" customFormat="1" ht="16" customHeight="1" x14ac:dyDescent="0.2"/>
    <row r="9550" customFormat="1" ht="16" customHeight="1" x14ac:dyDescent="0.2"/>
    <row r="9551" customFormat="1" ht="16" customHeight="1" x14ac:dyDescent="0.2"/>
    <row r="9552" customFormat="1" ht="16" customHeight="1" x14ac:dyDescent="0.2"/>
    <row r="9553" customFormat="1" ht="16" customHeight="1" x14ac:dyDescent="0.2"/>
    <row r="9554" customFormat="1" ht="16" customHeight="1" x14ac:dyDescent="0.2"/>
    <row r="9555" customFormat="1" ht="16" customHeight="1" x14ac:dyDescent="0.2"/>
    <row r="9556" customFormat="1" ht="16" customHeight="1" x14ac:dyDescent="0.2"/>
    <row r="9557" customFormat="1" ht="16" customHeight="1" x14ac:dyDescent="0.2"/>
    <row r="9558" customFormat="1" ht="16" customHeight="1" x14ac:dyDescent="0.2"/>
    <row r="9559" customFormat="1" ht="16" customHeight="1" x14ac:dyDescent="0.2"/>
    <row r="9560" customFormat="1" ht="16" customHeight="1" x14ac:dyDescent="0.2"/>
    <row r="9561" customFormat="1" ht="16" customHeight="1" x14ac:dyDescent="0.2"/>
    <row r="9562" customFormat="1" ht="16" customHeight="1" x14ac:dyDescent="0.2"/>
    <row r="9563" customFormat="1" ht="16" customHeight="1" x14ac:dyDescent="0.2"/>
    <row r="9564" customFormat="1" ht="16" customHeight="1" x14ac:dyDescent="0.2"/>
    <row r="9565" customFormat="1" ht="16" customHeight="1" x14ac:dyDescent="0.2"/>
    <row r="9566" customFormat="1" ht="16" customHeight="1" x14ac:dyDescent="0.2"/>
    <row r="9567" customFormat="1" ht="16" customHeight="1" x14ac:dyDescent="0.2"/>
    <row r="9568" customFormat="1" ht="16" customHeight="1" x14ac:dyDescent="0.2"/>
    <row r="9569" customFormat="1" ht="16" customHeight="1" x14ac:dyDescent="0.2"/>
    <row r="9570" customFormat="1" ht="16" customHeight="1" x14ac:dyDescent="0.2"/>
    <row r="9571" customFormat="1" ht="16" customHeight="1" x14ac:dyDescent="0.2"/>
    <row r="9572" customFormat="1" ht="16" customHeight="1" x14ac:dyDescent="0.2"/>
    <row r="9573" customFormat="1" ht="16" customHeight="1" x14ac:dyDescent="0.2"/>
    <row r="9574" customFormat="1" ht="16" customHeight="1" x14ac:dyDescent="0.2"/>
    <row r="9575" customFormat="1" ht="16" customHeight="1" x14ac:dyDescent="0.2"/>
    <row r="9576" customFormat="1" ht="16" customHeight="1" x14ac:dyDescent="0.2"/>
    <row r="9577" customFormat="1" ht="16" customHeight="1" x14ac:dyDescent="0.2"/>
    <row r="9578" customFormat="1" ht="16" customHeight="1" x14ac:dyDescent="0.2"/>
    <row r="9579" customFormat="1" ht="16" customHeight="1" x14ac:dyDescent="0.2"/>
    <row r="9580" customFormat="1" ht="16" customHeight="1" x14ac:dyDescent="0.2"/>
    <row r="9581" customFormat="1" ht="16" customHeight="1" x14ac:dyDescent="0.2"/>
    <row r="9582" customFormat="1" ht="16" customHeight="1" x14ac:dyDescent="0.2"/>
    <row r="9583" customFormat="1" ht="16" customHeight="1" x14ac:dyDescent="0.2"/>
    <row r="9584" customFormat="1" ht="16" customHeight="1" x14ac:dyDescent="0.2"/>
    <row r="9585" customFormat="1" ht="16" customHeight="1" x14ac:dyDescent="0.2"/>
    <row r="9586" customFormat="1" ht="16" customHeight="1" x14ac:dyDescent="0.2"/>
    <row r="9587" customFormat="1" ht="16" customHeight="1" x14ac:dyDescent="0.2"/>
    <row r="9588" customFormat="1" ht="16" customHeight="1" x14ac:dyDescent="0.2"/>
    <row r="9589" customFormat="1" ht="16" customHeight="1" x14ac:dyDescent="0.2"/>
    <row r="9590" customFormat="1" ht="16" customHeight="1" x14ac:dyDescent="0.2"/>
    <row r="9591" customFormat="1" ht="16" customHeight="1" x14ac:dyDescent="0.2"/>
    <row r="9592" customFormat="1" ht="16" customHeight="1" x14ac:dyDescent="0.2"/>
    <row r="9593" customFormat="1" ht="16" customHeight="1" x14ac:dyDescent="0.2"/>
    <row r="9594" customFormat="1" ht="16" customHeight="1" x14ac:dyDescent="0.2"/>
    <row r="9595" customFormat="1" ht="16" customHeight="1" x14ac:dyDescent="0.2"/>
    <row r="9596" customFormat="1" ht="16" customHeight="1" x14ac:dyDescent="0.2"/>
    <row r="9597" customFormat="1" ht="16" customHeight="1" x14ac:dyDescent="0.2"/>
    <row r="9598" customFormat="1" ht="16" customHeight="1" x14ac:dyDescent="0.2"/>
    <row r="9599" customFormat="1" ht="16" customHeight="1" x14ac:dyDescent="0.2"/>
    <row r="9600" customFormat="1" ht="16" customHeight="1" x14ac:dyDescent="0.2"/>
    <row r="9601" customFormat="1" ht="16" customHeight="1" x14ac:dyDescent="0.2"/>
    <row r="9602" customFormat="1" ht="16" customHeight="1" x14ac:dyDescent="0.2"/>
    <row r="9603" customFormat="1" ht="16" customHeight="1" x14ac:dyDescent="0.2"/>
    <row r="9604" customFormat="1" ht="16" customHeight="1" x14ac:dyDescent="0.2"/>
    <row r="9605" customFormat="1" ht="16" customHeight="1" x14ac:dyDescent="0.2"/>
    <row r="9606" customFormat="1" ht="16" customHeight="1" x14ac:dyDescent="0.2"/>
    <row r="9607" customFormat="1" ht="16" customHeight="1" x14ac:dyDescent="0.2"/>
    <row r="9608" customFormat="1" ht="16" customHeight="1" x14ac:dyDescent="0.2"/>
    <row r="9609" customFormat="1" ht="16" customHeight="1" x14ac:dyDescent="0.2"/>
    <row r="9610" customFormat="1" ht="16" customHeight="1" x14ac:dyDescent="0.2"/>
    <row r="9611" customFormat="1" ht="16" customHeight="1" x14ac:dyDescent="0.2"/>
    <row r="9612" customFormat="1" ht="16" customHeight="1" x14ac:dyDescent="0.2"/>
    <row r="9613" customFormat="1" ht="16" customHeight="1" x14ac:dyDescent="0.2"/>
    <row r="9614" customFormat="1" ht="16" customHeight="1" x14ac:dyDescent="0.2"/>
    <row r="9615" customFormat="1" ht="16" customHeight="1" x14ac:dyDescent="0.2"/>
    <row r="9616" customFormat="1" ht="16" customHeight="1" x14ac:dyDescent="0.2"/>
    <row r="9617" customFormat="1" ht="16" customHeight="1" x14ac:dyDescent="0.2"/>
    <row r="9618" customFormat="1" ht="16" customHeight="1" x14ac:dyDescent="0.2"/>
    <row r="9619" customFormat="1" ht="16" customHeight="1" x14ac:dyDescent="0.2"/>
    <row r="9620" customFormat="1" ht="16" customHeight="1" x14ac:dyDescent="0.2"/>
    <row r="9621" customFormat="1" ht="16" customHeight="1" x14ac:dyDescent="0.2"/>
    <row r="9622" customFormat="1" ht="16" customHeight="1" x14ac:dyDescent="0.2"/>
    <row r="9623" customFormat="1" ht="16" customHeight="1" x14ac:dyDescent="0.2"/>
    <row r="9624" customFormat="1" ht="16" customHeight="1" x14ac:dyDescent="0.2"/>
    <row r="9625" customFormat="1" ht="16" customHeight="1" x14ac:dyDescent="0.2"/>
    <row r="9626" customFormat="1" ht="16" customHeight="1" x14ac:dyDescent="0.2"/>
    <row r="9627" customFormat="1" ht="16" customHeight="1" x14ac:dyDescent="0.2"/>
    <row r="9628" customFormat="1" ht="16" customHeight="1" x14ac:dyDescent="0.2"/>
    <row r="9629" customFormat="1" ht="16" customHeight="1" x14ac:dyDescent="0.2"/>
    <row r="9630" customFormat="1" ht="16" customHeight="1" x14ac:dyDescent="0.2"/>
    <row r="9631" customFormat="1" ht="16" customHeight="1" x14ac:dyDescent="0.2"/>
    <row r="9632" customFormat="1" ht="16" customHeight="1" x14ac:dyDescent="0.2"/>
    <row r="9633" customFormat="1" ht="16" customHeight="1" x14ac:dyDescent="0.2"/>
    <row r="9634" customFormat="1" ht="16" customHeight="1" x14ac:dyDescent="0.2"/>
    <row r="9635" customFormat="1" ht="16" customHeight="1" x14ac:dyDescent="0.2"/>
    <row r="9636" customFormat="1" ht="16" customHeight="1" x14ac:dyDescent="0.2"/>
    <row r="9637" customFormat="1" ht="16" customHeight="1" x14ac:dyDescent="0.2"/>
    <row r="9638" customFormat="1" ht="16" customHeight="1" x14ac:dyDescent="0.2"/>
    <row r="9639" customFormat="1" ht="16" customHeight="1" x14ac:dyDescent="0.2"/>
    <row r="9640" customFormat="1" ht="16" customHeight="1" x14ac:dyDescent="0.2"/>
    <row r="9641" customFormat="1" ht="16" customHeight="1" x14ac:dyDescent="0.2"/>
    <row r="9642" customFormat="1" ht="16" customHeight="1" x14ac:dyDescent="0.2"/>
    <row r="9643" customFormat="1" ht="16" customHeight="1" x14ac:dyDescent="0.2"/>
    <row r="9644" customFormat="1" ht="16" customHeight="1" x14ac:dyDescent="0.2"/>
    <row r="9645" customFormat="1" ht="16" customHeight="1" x14ac:dyDescent="0.2"/>
    <row r="9646" customFormat="1" ht="16" customHeight="1" x14ac:dyDescent="0.2"/>
    <row r="9647" customFormat="1" ht="16" customHeight="1" x14ac:dyDescent="0.2"/>
    <row r="9648" customFormat="1" ht="16" customHeight="1" x14ac:dyDescent="0.2"/>
    <row r="9649" customFormat="1" ht="16" customHeight="1" x14ac:dyDescent="0.2"/>
    <row r="9650" customFormat="1" ht="16" customHeight="1" x14ac:dyDescent="0.2"/>
    <row r="9651" customFormat="1" ht="16" customHeight="1" x14ac:dyDescent="0.2"/>
    <row r="9652" customFormat="1" ht="16" customHeight="1" x14ac:dyDescent="0.2"/>
    <row r="9653" customFormat="1" ht="16" customHeight="1" x14ac:dyDescent="0.2"/>
    <row r="9654" customFormat="1" ht="16" customHeight="1" x14ac:dyDescent="0.2"/>
    <row r="9655" customFormat="1" ht="16" customHeight="1" x14ac:dyDescent="0.2"/>
    <row r="9656" customFormat="1" ht="16" customHeight="1" x14ac:dyDescent="0.2"/>
    <row r="9657" customFormat="1" ht="16" customHeight="1" x14ac:dyDescent="0.2"/>
    <row r="9658" customFormat="1" ht="16" customHeight="1" x14ac:dyDescent="0.2"/>
    <row r="9659" customFormat="1" ht="16" customHeight="1" x14ac:dyDescent="0.2"/>
    <row r="9660" customFormat="1" ht="16" customHeight="1" x14ac:dyDescent="0.2"/>
    <row r="9661" customFormat="1" ht="16" customHeight="1" x14ac:dyDescent="0.2"/>
    <row r="9662" customFormat="1" ht="16" customHeight="1" x14ac:dyDescent="0.2"/>
    <row r="9663" customFormat="1" ht="16" customHeight="1" x14ac:dyDescent="0.2"/>
    <row r="9664" customFormat="1" ht="16" customHeight="1" x14ac:dyDescent="0.2"/>
    <row r="9665" customFormat="1" ht="16" customHeight="1" x14ac:dyDescent="0.2"/>
    <row r="9666" customFormat="1" ht="16" customHeight="1" x14ac:dyDescent="0.2"/>
    <row r="9667" customFormat="1" ht="16" customHeight="1" x14ac:dyDescent="0.2"/>
    <row r="9668" customFormat="1" ht="16" customHeight="1" x14ac:dyDescent="0.2"/>
    <row r="9669" customFormat="1" ht="16" customHeight="1" x14ac:dyDescent="0.2"/>
    <row r="9670" customFormat="1" ht="16" customHeight="1" x14ac:dyDescent="0.2"/>
    <row r="9671" customFormat="1" ht="16" customHeight="1" x14ac:dyDescent="0.2"/>
    <row r="9672" customFormat="1" ht="16" customHeight="1" x14ac:dyDescent="0.2"/>
    <row r="9673" customFormat="1" ht="16" customHeight="1" x14ac:dyDescent="0.2"/>
    <row r="9674" customFormat="1" ht="16" customHeight="1" x14ac:dyDescent="0.2"/>
    <row r="9675" customFormat="1" ht="16" customHeight="1" x14ac:dyDescent="0.2"/>
    <row r="9676" customFormat="1" ht="16" customHeight="1" x14ac:dyDescent="0.2"/>
    <row r="9677" customFormat="1" ht="16" customHeight="1" x14ac:dyDescent="0.2"/>
    <row r="9678" customFormat="1" ht="16" customHeight="1" x14ac:dyDescent="0.2"/>
    <row r="9679" customFormat="1" ht="16" customHeight="1" x14ac:dyDescent="0.2"/>
    <row r="9680" customFormat="1" ht="16" customHeight="1" x14ac:dyDescent="0.2"/>
    <row r="9681" customFormat="1" ht="16" customHeight="1" x14ac:dyDescent="0.2"/>
    <row r="9682" customFormat="1" ht="16" customHeight="1" x14ac:dyDescent="0.2"/>
    <row r="9683" customFormat="1" ht="16" customHeight="1" x14ac:dyDescent="0.2"/>
    <row r="9684" customFormat="1" ht="16" customHeight="1" x14ac:dyDescent="0.2"/>
    <row r="9685" customFormat="1" ht="16" customHeight="1" x14ac:dyDescent="0.2"/>
    <row r="9686" customFormat="1" ht="16" customHeight="1" x14ac:dyDescent="0.2"/>
    <row r="9687" customFormat="1" ht="16" customHeight="1" x14ac:dyDescent="0.2"/>
    <row r="9688" customFormat="1" ht="16" customHeight="1" x14ac:dyDescent="0.2"/>
    <row r="9689" customFormat="1" ht="16" customHeight="1" x14ac:dyDescent="0.2"/>
    <row r="9690" customFormat="1" ht="16" customHeight="1" x14ac:dyDescent="0.2"/>
    <row r="9691" customFormat="1" ht="16" customHeight="1" x14ac:dyDescent="0.2"/>
    <row r="9692" customFormat="1" ht="16" customHeight="1" x14ac:dyDescent="0.2"/>
    <row r="9693" customFormat="1" ht="16" customHeight="1" x14ac:dyDescent="0.2"/>
    <row r="9694" customFormat="1" ht="16" customHeight="1" x14ac:dyDescent="0.2"/>
    <row r="9695" customFormat="1" ht="16" customHeight="1" x14ac:dyDescent="0.2"/>
    <row r="9696" customFormat="1" ht="16" customHeight="1" x14ac:dyDescent="0.2"/>
    <row r="9697" customFormat="1" ht="16" customHeight="1" x14ac:dyDescent="0.2"/>
    <row r="9698" customFormat="1" ht="16" customHeight="1" x14ac:dyDescent="0.2"/>
    <row r="9699" customFormat="1" ht="16" customHeight="1" x14ac:dyDescent="0.2"/>
    <row r="9700" customFormat="1" ht="16" customHeight="1" x14ac:dyDescent="0.2"/>
    <row r="9701" customFormat="1" ht="16" customHeight="1" x14ac:dyDescent="0.2"/>
    <row r="9702" customFormat="1" ht="16" customHeight="1" x14ac:dyDescent="0.2"/>
    <row r="9703" customFormat="1" ht="16" customHeight="1" x14ac:dyDescent="0.2"/>
    <row r="9704" customFormat="1" ht="16" customHeight="1" x14ac:dyDescent="0.2"/>
    <row r="9705" customFormat="1" ht="16" customHeight="1" x14ac:dyDescent="0.2"/>
    <row r="9706" customFormat="1" ht="16" customHeight="1" x14ac:dyDescent="0.2"/>
    <row r="9707" customFormat="1" ht="16" customHeight="1" x14ac:dyDescent="0.2"/>
    <row r="9708" customFormat="1" ht="16" customHeight="1" x14ac:dyDescent="0.2"/>
    <row r="9709" customFormat="1" ht="16" customHeight="1" x14ac:dyDescent="0.2"/>
    <row r="9710" customFormat="1" ht="16" customHeight="1" x14ac:dyDescent="0.2"/>
    <row r="9711" customFormat="1" ht="16" customHeight="1" x14ac:dyDescent="0.2"/>
    <row r="9712" customFormat="1" ht="16" customHeight="1" x14ac:dyDescent="0.2"/>
    <row r="9713" customFormat="1" ht="16" customHeight="1" x14ac:dyDescent="0.2"/>
    <row r="9714" customFormat="1" ht="16" customHeight="1" x14ac:dyDescent="0.2"/>
    <row r="9715" customFormat="1" ht="16" customHeight="1" x14ac:dyDescent="0.2"/>
    <row r="9716" customFormat="1" ht="16" customHeight="1" x14ac:dyDescent="0.2"/>
    <row r="9717" customFormat="1" ht="16" customHeight="1" x14ac:dyDescent="0.2"/>
    <row r="9718" customFormat="1" ht="16" customHeight="1" x14ac:dyDescent="0.2"/>
    <row r="9719" customFormat="1" ht="16" customHeight="1" x14ac:dyDescent="0.2"/>
    <row r="9720" customFormat="1" ht="16" customHeight="1" x14ac:dyDescent="0.2"/>
    <row r="9721" customFormat="1" ht="16" customHeight="1" x14ac:dyDescent="0.2"/>
    <row r="9722" customFormat="1" ht="16" customHeight="1" x14ac:dyDescent="0.2"/>
    <row r="9723" customFormat="1" ht="16" customHeight="1" x14ac:dyDescent="0.2"/>
    <row r="9724" customFormat="1" ht="16" customHeight="1" x14ac:dyDescent="0.2"/>
    <row r="9725" customFormat="1" ht="16" customHeight="1" x14ac:dyDescent="0.2"/>
    <row r="9726" customFormat="1" ht="16" customHeight="1" x14ac:dyDescent="0.2"/>
    <row r="9727" customFormat="1" ht="16" customHeight="1" x14ac:dyDescent="0.2"/>
    <row r="9728" customFormat="1" ht="16" customHeight="1" x14ac:dyDescent="0.2"/>
    <row r="9729" customFormat="1" ht="16" customHeight="1" x14ac:dyDescent="0.2"/>
    <row r="9730" customFormat="1" ht="16" customHeight="1" x14ac:dyDescent="0.2"/>
    <row r="9731" customFormat="1" ht="16" customHeight="1" x14ac:dyDescent="0.2"/>
    <row r="9732" customFormat="1" ht="16" customHeight="1" x14ac:dyDescent="0.2"/>
    <row r="9733" customFormat="1" ht="16" customHeight="1" x14ac:dyDescent="0.2"/>
    <row r="9734" customFormat="1" ht="16" customHeight="1" x14ac:dyDescent="0.2"/>
    <row r="9735" customFormat="1" ht="16" customHeight="1" x14ac:dyDescent="0.2"/>
    <row r="9736" customFormat="1" ht="16" customHeight="1" x14ac:dyDescent="0.2"/>
    <row r="9737" customFormat="1" ht="16" customHeight="1" x14ac:dyDescent="0.2"/>
    <row r="9738" customFormat="1" ht="16" customHeight="1" x14ac:dyDescent="0.2"/>
    <row r="9739" customFormat="1" ht="16" customHeight="1" x14ac:dyDescent="0.2"/>
    <row r="9740" customFormat="1" ht="16" customHeight="1" x14ac:dyDescent="0.2"/>
    <row r="9741" customFormat="1" ht="16" customHeight="1" x14ac:dyDescent="0.2"/>
    <row r="9742" customFormat="1" ht="16" customHeight="1" x14ac:dyDescent="0.2"/>
    <row r="9743" customFormat="1" ht="16" customHeight="1" x14ac:dyDescent="0.2"/>
    <row r="9744" customFormat="1" ht="16" customHeight="1" x14ac:dyDescent="0.2"/>
    <row r="9745" customFormat="1" ht="16" customHeight="1" x14ac:dyDescent="0.2"/>
    <row r="9746" customFormat="1" ht="16" customHeight="1" x14ac:dyDescent="0.2"/>
    <row r="9747" customFormat="1" ht="16" customHeight="1" x14ac:dyDescent="0.2"/>
    <row r="9748" customFormat="1" ht="16" customHeight="1" x14ac:dyDescent="0.2"/>
    <row r="9749" customFormat="1" ht="16" customHeight="1" x14ac:dyDescent="0.2"/>
    <row r="9750" customFormat="1" ht="16" customHeight="1" x14ac:dyDescent="0.2"/>
    <row r="9751" customFormat="1" ht="16" customHeight="1" x14ac:dyDescent="0.2"/>
    <row r="9752" customFormat="1" ht="16" customHeight="1" x14ac:dyDescent="0.2"/>
    <row r="9753" customFormat="1" ht="16" customHeight="1" x14ac:dyDescent="0.2"/>
    <row r="9754" customFormat="1" ht="16" customHeight="1" x14ac:dyDescent="0.2"/>
    <row r="9755" customFormat="1" ht="16" customHeight="1" x14ac:dyDescent="0.2"/>
    <row r="9756" customFormat="1" ht="16" customHeight="1" x14ac:dyDescent="0.2"/>
    <row r="9757" customFormat="1" ht="16" customHeight="1" x14ac:dyDescent="0.2"/>
    <row r="9758" customFormat="1" ht="16" customHeight="1" x14ac:dyDescent="0.2"/>
    <row r="9759" customFormat="1" ht="16" customHeight="1" x14ac:dyDescent="0.2"/>
    <row r="9760" customFormat="1" ht="16" customHeight="1" x14ac:dyDescent="0.2"/>
    <row r="9761" customFormat="1" ht="16" customHeight="1" x14ac:dyDescent="0.2"/>
    <row r="9762" customFormat="1" ht="16" customHeight="1" x14ac:dyDescent="0.2"/>
    <row r="9763" customFormat="1" ht="16" customHeight="1" x14ac:dyDescent="0.2"/>
    <row r="9764" customFormat="1" ht="16" customHeight="1" x14ac:dyDescent="0.2"/>
    <row r="9765" customFormat="1" ht="16" customHeight="1" x14ac:dyDescent="0.2"/>
    <row r="9766" customFormat="1" ht="16" customHeight="1" x14ac:dyDescent="0.2"/>
    <row r="9767" customFormat="1" ht="16" customHeight="1" x14ac:dyDescent="0.2"/>
    <row r="9768" customFormat="1" ht="16" customHeight="1" x14ac:dyDescent="0.2"/>
    <row r="9769" customFormat="1" ht="16" customHeight="1" x14ac:dyDescent="0.2"/>
    <row r="9770" customFormat="1" ht="16" customHeight="1" x14ac:dyDescent="0.2"/>
    <row r="9771" customFormat="1" ht="16" customHeight="1" x14ac:dyDescent="0.2"/>
    <row r="9772" customFormat="1" ht="16" customHeight="1" x14ac:dyDescent="0.2"/>
    <row r="9773" customFormat="1" ht="16" customHeight="1" x14ac:dyDescent="0.2"/>
    <row r="9774" customFormat="1" ht="16" customHeight="1" x14ac:dyDescent="0.2"/>
    <row r="9775" customFormat="1" ht="16" customHeight="1" x14ac:dyDescent="0.2"/>
    <row r="9776" customFormat="1" ht="16" customHeight="1" x14ac:dyDescent="0.2"/>
    <row r="9777" customFormat="1" ht="16" customHeight="1" x14ac:dyDescent="0.2"/>
    <row r="9778" customFormat="1" ht="16" customHeight="1" x14ac:dyDescent="0.2"/>
    <row r="9779" customFormat="1" ht="16" customHeight="1" x14ac:dyDescent="0.2"/>
    <row r="9780" customFormat="1" ht="16" customHeight="1" x14ac:dyDescent="0.2"/>
    <row r="9781" customFormat="1" ht="16" customHeight="1" x14ac:dyDescent="0.2"/>
    <row r="9782" customFormat="1" ht="16" customHeight="1" x14ac:dyDescent="0.2"/>
    <row r="9783" customFormat="1" ht="16" customHeight="1" x14ac:dyDescent="0.2"/>
    <row r="9784" customFormat="1" ht="16" customHeight="1" x14ac:dyDescent="0.2"/>
    <row r="9785" customFormat="1" ht="16" customHeight="1" x14ac:dyDescent="0.2"/>
    <row r="9786" customFormat="1" ht="16" customHeight="1" x14ac:dyDescent="0.2"/>
    <row r="9787" customFormat="1" ht="16" customHeight="1" x14ac:dyDescent="0.2"/>
    <row r="9788" customFormat="1" ht="16" customHeight="1" x14ac:dyDescent="0.2"/>
    <row r="9789" customFormat="1" ht="16" customHeight="1" x14ac:dyDescent="0.2"/>
    <row r="9790" customFormat="1" ht="16" customHeight="1" x14ac:dyDescent="0.2"/>
    <row r="9791" customFormat="1" ht="16" customHeight="1" x14ac:dyDescent="0.2"/>
    <row r="9792" customFormat="1" ht="16" customHeight="1" x14ac:dyDescent="0.2"/>
    <row r="9793" customFormat="1" ht="16" customHeight="1" x14ac:dyDescent="0.2"/>
    <row r="9794" customFormat="1" ht="16" customHeight="1" x14ac:dyDescent="0.2"/>
    <row r="9795" customFormat="1" ht="16" customHeight="1" x14ac:dyDescent="0.2"/>
    <row r="9796" customFormat="1" ht="16" customHeight="1" x14ac:dyDescent="0.2"/>
    <row r="9797" customFormat="1" ht="16" customHeight="1" x14ac:dyDescent="0.2"/>
    <row r="9798" customFormat="1" ht="16" customHeight="1" x14ac:dyDescent="0.2"/>
    <row r="9799" customFormat="1" ht="16" customHeight="1" x14ac:dyDescent="0.2"/>
    <row r="9800" customFormat="1" ht="16" customHeight="1" x14ac:dyDescent="0.2"/>
    <row r="9801" customFormat="1" ht="16" customHeight="1" x14ac:dyDescent="0.2"/>
    <row r="9802" customFormat="1" ht="16" customHeight="1" x14ac:dyDescent="0.2"/>
    <row r="9803" customFormat="1" ht="16" customHeight="1" x14ac:dyDescent="0.2"/>
    <row r="9804" customFormat="1" ht="16" customHeight="1" x14ac:dyDescent="0.2"/>
    <row r="9805" customFormat="1" ht="16" customHeight="1" x14ac:dyDescent="0.2"/>
    <row r="9806" customFormat="1" ht="16" customHeight="1" x14ac:dyDescent="0.2"/>
    <row r="9807" customFormat="1" ht="16" customHeight="1" x14ac:dyDescent="0.2"/>
    <row r="9808" customFormat="1" ht="16" customHeight="1" x14ac:dyDescent="0.2"/>
    <row r="9809" customFormat="1" ht="16" customHeight="1" x14ac:dyDescent="0.2"/>
    <row r="9810" customFormat="1" ht="16" customHeight="1" x14ac:dyDescent="0.2"/>
    <row r="9811" customFormat="1" ht="16" customHeight="1" x14ac:dyDescent="0.2"/>
    <row r="9812" customFormat="1" ht="16" customHeight="1" x14ac:dyDescent="0.2"/>
    <row r="9813" customFormat="1" ht="16" customHeight="1" x14ac:dyDescent="0.2"/>
    <row r="9814" customFormat="1" ht="16" customHeight="1" x14ac:dyDescent="0.2"/>
    <row r="9815" customFormat="1" ht="16" customHeight="1" x14ac:dyDescent="0.2"/>
    <row r="9816" customFormat="1" ht="16" customHeight="1" x14ac:dyDescent="0.2"/>
    <row r="9817" customFormat="1" ht="16" customHeight="1" x14ac:dyDescent="0.2"/>
    <row r="9818" customFormat="1" ht="16" customHeight="1" x14ac:dyDescent="0.2"/>
    <row r="9819" customFormat="1" ht="16" customHeight="1" x14ac:dyDescent="0.2"/>
    <row r="9820" customFormat="1" ht="16" customHeight="1" x14ac:dyDescent="0.2"/>
    <row r="9821" customFormat="1" ht="16" customHeight="1" x14ac:dyDescent="0.2"/>
    <row r="9822" customFormat="1" ht="16" customHeight="1" x14ac:dyDescent="0.2"/>
    <row r="9823" customFormat="1" ht="16" customHeight="1" x14ac:dyDescent="0.2"/>
    <row r="9824" customFormat="1" ht="16" customHeight="1" x14ac:dyDescent="0.2"/>
    <row r="9825" customFormat="1" ht="16" customHeight="1" x14ac:dyDescent="0.2"/>
    <row r="9826" customFormat="1" ht="16" customHeight="1" x14ac:dyDescent="0.2"/>
    <row r="9827" customFormat="1" ht="16" customHeight="1" x14ac:dyDescent="0.2"/>
    <row r="9828" customFormat="1" ht="16" customHeight="1" x14ac:dyDescent="0.2"/>
    <row r="9829" customFormat="1" ht="16" customHeight="1" x14ac:dyDescent="0.2"/>
    <row r="9830" customFormat="1" ht="16" customHeight="1" x14ac:dyDescent="0.2"/>
    <row r="9831" customFormat="1" ht="16" customHeight="1" x14ac:dyDescent="0.2"/>
    <row r="9832" customFormat="1" ht="16" customHeight="1" x14ac:dyDescent="0.2"/>
    <row r="9833" customFormat="1" ht="16" customHeight="1" x14ac:dyDescent="0.2"/>
    <row r="9834" customFormat="1" ht="16" customHeight="1" x14ac:dyDescent="0.2"/>
    <row r="9835" customFormat="1" ht="16" customHeight="1" x14ac:dyDescent="0.2"/>
    <row r="9836" customFormat="1" ht="16" customHeight="1" x14ac:dyDescent="0.2"/>
    <row r="9837" customFormat="1" ht="16" customHeight="1" x14ac:dyDescent="0.2"/>
    <row r="9838" customFormat="1" ht="16" customHeight="1" x14ac:dyDescent="0.2"/>
    <row r="9839" customFormat="1" ht="16" customHeight="1" x14ac:dyDescent="0.2"/>
    <row r="9840" customFormat="1" ht="16" customHeight="1" x14ac:dyDescent="0.2"/>
    <row r="9841" customFormat="1" ht="16" customHeight="1" x14ac:dyDescent="0.2"/>
    <row r="9842" customFormat="1" ht="16" customHeight="1" x14ac:dyDescent="0.2"/>
    <row r="9843" customFormat="1" ht="16" customHeight="1" x14ac:dyDescent="0.2"/>
    <row r="9844" customFormat="1" ht="16" customHeight="1" x14ac:dyDescent="0.2"/>
    <row r="9845" customFormat="1" ht="16" customHeight="1" x14ac:dyDescent="0.2"/>
    <row r="9846" customFormat="1" ht="16" customHeight="1" x14ac:dyDescent="0.2"/>
    <row r="9847" customFormat="1" ht="16" customHeight="1" x14ac:dyDescent="0.2"/>
    <row r="9848" customFormat="1" ht="16" customHeight="1" x14ac:dyDescent="0.2"/>
    <row r="9849" customFormat="1" ht="16" customHeight="1" x14ac:dyDescent="0.2"/>
    <row r="9850" customFormat="1" ht="16" customHeight="1" x14ac:dyDescent="0.2"/>
    <row r="9851" customFormat="1" ht="16" customHeight="1" x14ac:dyDescent="0.2"/>
    <row r="9852" customFormat="1" ht="16" customHeight="1" x14ac:dyDescent="0.2"/>
    <row r="9853" customFormat="1" ht="16" customHeight="1" x14ac:dyDescent="0.2"/>
    <row r="9854" customFormat="1" ht="16" customHeight="1" x14ac:dyDescent="0.2"/>
    <row r="9855" customFormat="1" ht="16" customHeight="1" x14ac:dyDescent="0.2"/>
    <row r="9856" customFormat="1" ht="16" customHeight="1" x14ac:dyDescent="0.2"/>
    <row r="9857" customFormat="1" ht="16" customHeight="1" x14ac:dyDescent="0.2"/>
    <row r="9858" customFormat="1" ht="16" customHeight="1" x14ac:dyDescent="0.2"/>
    <row r="9859" customFormat="1" ht="16" customHeight="1" x14ac:dyDescent="0.2"/>
    <row r="9860" customFormat="1" ht="16" customHeight="1" x14ac:dyDescent="0.2"/>
    <row r="9861" customFormat="1" ht="16" customHeight="1" x14ac:dyDescent="0.2"/>
    <row r="9862" customFormat="1" ht="16" customHeight="1" x14ac:dyDescent="0.2"/>
    <row r="9863" customFormat="1" ht="16" customHeight="1" x14ac:dyDescent="0.2"/>
    <row r="9864" customFormat="1" ht="16" customHeight="1" x14ac:dyDescent="0.2"/>
    <row r="9865" customFormat="1" ht="16" customHeight="1" x14ac:dyDescent="0.2"/>
    <row r="9866" customFormat="1" ht="16" customHeight="1" x14ac:dyDescent="0.2"/>
    <row r="9867" customFormat="1" ht="16" customHeight="1" x14ac:dyDescent="0.2"/>
    <row r="9868" customFormat="1" ht="16" customHeight="1" x14ac:dyDescent="0.2"/>
    <row r="9869" customFormat="1" ht="16" customHeight="1" x14ac:dyDescent="0.2"/>
    <row r="9870" customFormat="1" ht="16" customHeight="1" x14ac:dyDescent="0.2"/>
    <row r="9871" customFormat="1" ht="16" customHeight="1" x14ac:dyDescent="0.2"/>
    <row r="9872" customFormat="1" ht="16" customHeight="1" x14ac:dyDescent="0.2"/>
    <row r="9873" customFormat="1" ht="16" customHeight="1" x14ac:dyDescent="0.2"/>
    <row r="9874" customFormat="1" ht="16" customHeight="1" x14ac:dyDescent="0.2"/>
    <row r="9875" customFormat="1" ht="16" customHeight="1" x14ac:dyDescent="0.2"/>
    <row r="9876" customFormat="1" ht="16" customHeight="1" x14ac:dyDescent="0.2"/>
    <row r="9877" customFormat="1" ht="16" customHeight="1" x14ac:dyDescent="0.2"/>
    <row r="9878" customFormat="1" ht="16" customHeight="1" x14ac:dyDescent="0.2"/>
    <row r="9879" customFormat="1" ht="16" customHeight="1" x14ac:dyDescent="0.2"/>
    <row r="9880" customFormat="1" ht="16" customHeight="1" x14ac:dyDescent="0.2"/>
    <row r="9881" customFormat="1" ht="16" customHeight="1" x14ac:dyDescent="0.2"/>
    <row r="9882" customFormat="1" ht="16" customHeight="1" x14ac:dyDescent="0.2"/>
    <row r="9883" customFormat="1" ht="16" customHeight="1" x14ac:dyDescent="0.2"/>
    <row r="9884" customFormat="1" ht="16" customHeight="1" x14ac:dyDescent="0.2"/>
    <row r="9885" customFormat="1" ht="16" customHeight="1" x14ac:dyDescent="0.2"/>
    <row r="9886" customFormat="1" ht="16" customHeight="1" x14ac:dyDescent="0.2"/>
    <row r="9887" customFormat="1" ht="16" customHeight="1" x14ac:dyDescent="0.2"/>
    <row r="9888" customFormat="1" ht="16" customHeight="1" x14ac:dyDescent="0.2"/>
    <row r="9889" customFormat="1" ht="16" customHeight="1" x14ac:dyDescent="0.2"/>
    <row r="9890" customFormat="1" ht="16" customHeight="1" x14ac:dyDescent="0.2"/>
    <row r="9891" customFormat="1" ht="16" customHeight="1" x14ac:dyDescent="0.2"/>
    <row r="9892" customFormat="1" ht="16" customHeight="1" x14ac:dyDescent="0.2"/>
    <row r="9893" customFormat="1" ht="16" customHeight="1" x14ac:dyDescent="0.2"/>
    <row r="9894" customFormat="1" ht="16" customHeight="1" x14ac:dyDescent="0.2"/>
    <row r="9895" customFormat="1" ht="16" customHeight="1" x14ac:dyDescent="0.2"/>
    <row r="9896" customFormat="1" ht="16" customHeight="1" x14ac:dyDescent="0.2"/>
    <row r="9897" customFormat="1" ht="16" customHeight="1" x14ac:dyDescent="0.2"/>
    <row r="9898" customFormat="1" ht="16" customHeight="1" x14ac:dyDescent="0.2"/>
    <row r="9899" customFormat="1" ht="16" customHeight="1" x14ac:dyDescent="0.2"/>
    <row r="9900" customFormat="1" ht="16" customHeight="1" x14ac:dyDescent="0.2"/>
    <row r="9901" customFormat="1" ht="16" customHeight="1" x14ac:dyDescent="0.2"/>
    <row r="9902" customFormat="1" ht="16" customHeight="1" x14ac:dyDescent="0.2"/>
    <row r="9903" customFormat="1" ht="16" customHeight="1" x14ac:dyDescent="0.2"/>
    <row r="9904" customFormat="1" ht="16" customHeight="1" x14ac:dyDescent="0.2"/>
    <row r="9905" customFormat="1" ht="16" customHeight="1" x14ac:dyDescent="0.2"/>
    <row r="9906" customFormat="1" ht="16" customHeight="1" x14ac:dyDescent="0.2"/>
    <row r="9907" customFormat="1" ht="16" customHeight="1" x14ac:dyDescent="0.2"/>
    <row r="9908" customFormat="1" ht="16" customHeight="1" x14ac:dyDescent="0.2"/>
    <row r="9909" customFormat="1" ht="16" customHeight="1" x14ac:dyDescent="0.2"/>
    <row r="9910" customFormat="1" ht="16" customHeight="1" x14ac:dyDescent="0.2"/>
    <row r="9911" customFormat="1" ht="16" customHeight="1" x14ac:dyDescent="0.2"/>
    <row r="9912" customFormat="1" ht="16" customHeight="1" x14ac:dyDescent="0.2"/>
    <row r="9913" customFormat="1" ht="16" customHeight="1" x14ac:dyDescent="0.2"/>
    <row r="9914" customFormat="1" ht="16" customHeight="1" x14ac:dyDescent="0.2"/>
    <row r="9915" customFormat="1" ht="16" customHeight="1" x14ac:dyDescent="0.2"/>
    <row r="9916" customFormat="1" ht="16" customHeight="1" x14ac:dyDescent="0.2"/>
    <row r="9917" customFormat="1" ht="16" customHeight="1" x14ac:dyDescent="0.2"/>
    <row r="9918" customFormat="1" ht="16" customHeight="1" x14ac:dyDescent="0.2"/>
    <row r="9919" customFormat="1" ht="16" customHeight="1" x14ac:dyDescent="0.2"/>
    <row r="9920" customFormat="1" ht="16" customHeight="1" x14ac:dyDescent="0.2"/>
    <row r="9921" customFormat="1" ht="16" customHeight="1" x14ac:dyDescent="0.2"/>
    <row r="9922" customFormat="1" ht="16" customHeight="1" x14ac:dyDescent="0.2"/>
    <row r="9923" customFormat="1" ht="16" customHeight="1" x14ac:dyDescent="0.2"/>
    <row r="9924" customFormat="1" ht="16" customHeight="1" x14ac:dyDescent="0.2"/>
    <row r="9925" customFormat="1" ht="16" customHeight="1" x14ac:dyDescent="0.2"/>
    <row r="9926" customFormat="1" ht="16" customHeight="1" x14ac:dyDescent="0.2"/>
    <row r="9927" customFormat="1" ht="16" customHeight="1" x14ac:dyDescent="0.2"/>
    <row r="9928" customFormat="1" ht="16" customHeight="1" x14ac:dyDescent="0.2"/>
    <row r="9929" customFormat="1" ht="16" customHeight="1" x14ac:dyDescent="0.2"/>
    <row r="9930" customFormat="1" ht="16" customHeight="1" x14ac:dyDescent="0.2"/>
    <row r="9931" customFormat="1" ht="16" customHeight="1" x14ac:dyDescent="0.2"/>
    <row r="9932" customFormat="1" ht="16" customHeight="1" x14ac:dyDescent="0.2"/>
    <row r="9933" customFormat="1" ht="16" customHeight="1" x14ac:dyDescent="0.2"/>
    <row r="9934" customFormat="1" ht="16" customHeight="1" x14ac:dyDescent="0.2"/>
    <row r="9935" customFormat="1" ht="16" customHeight="1" x14ac:dyDescent="0.2"/>
    <row r="9936" customFormat="1" ht="16" customHeight="1" x14ac:dyDescent="0.2"/>
    <row r="9937" customFormat="1" ht="16" customHeight="1" x14ac:dyDescent="0.2"/>
    <row r="9938" customFormat="1" ht="16" customHeight="1" x14ac:dyDescent="0.2"/>
    <row r="9939" customFormat="1" ht="16" customHeight="1" x14ac:dyDescent="0.2"/>
    <row r="9940" customFormat="1" ht="16" customHeight="1" x14ac:dyDescent="0.2"/>
    <row r="9941" customFormat="1" ht="16" customHeight="1" x14ac:dyDescent="0.2"/>
    <row r="9942" customFormat="1" ht="16" customHeight="1" x14ac:dyDescent="0.2"/>
    <row r="9943" customFormat="1" ht="16" customHeight="1" x14ac:dyDescent="0.2"/>
    <row r="9944" customFormat="1" ht="16" customHeight="1" x14ac:dyDescent="0.2"/>
    <row r="9945" customFormat="1" ht="16" customHeight="1" x14ac:dyDescent="0.2"/>
    <row r="9946" customFormat="1" ht="16" customHeight="1" x14ac:dyDescent="0.2"/>
    <row r="9947" customFormat="1" ht="16" customHeight="1" x14ac:dyDescent="0.2"/>
    <row r="9948" customFormat="1" ht="16" customHeight="1" x14ac:dyDescent="0.2"/>
    <row r="9949" customFormat="1" ht="16" customHeight="1" x14ac:dyDescent="0.2"/>
    <row r="9950" customFormat="1" ht="16" customHeight="1" x14ac:dyDescent="0.2"/>
    <row r="9951" customFormat="1" ht="16" customHeight="1" x14ac:dyDescent="0.2"/>
    <row r="9952" customFormat="1" ht="16" customHeight="1" x14ac:dyDescent="0.2"/>
    <row r="9953" customFormat="1" ht="16" customHeight="1" x14ac:dyDescent="0.2"/>
    <row r="9954" customFormat="1" ht="16" customHeight="1" x14ac:dyDescent="0.2"/>
    <row r="9955" customFormat="1" ht="16" customHeight="1" x14ac:dyDescent="0.2"/>
    <row r="9956" customFormat="1" ht="16" customHeight="1" x14ac:dyDescent="0.2"/>
    <row r="9957" customFormat="1" ht="16" customHeight="1" x14ac:dyDescent="0.2"/>
    <row r="9958" customFormat="1" ht="16" customHeight="1" x14ac:dyDescent="0.2"/>
    <row r="9959" customFormat="1" ht="16" customHeight="1" x14ac:dyDescent="0.2"/>
    <row r="9960" customFormat="1" ht="16" customHeight="1" x14ac:dyDescent="0.2"/>
    <row r="9961" customFormat="1" ht="16" customHeight="1" x14ac:dyDescent="0.2"/>
    <row r="9962" customFormat="1" ht="16" customHeight="1" x14ac:dyDescent="0.2"/>
    <row r="9963" customFormat="1" ht="16" customHeight="1" x14ac:dyDescent="0.2"/>
    <row r="9964" customFormat="1" ht="16" customHeight="1" x14ac:dyDescent="0.2"/>
    <row r="9965" customFormat="1" ht="16" customHeight="1" x14ac:dyDescent="0.2"/>
    <row r="9966" customFormat="1" ht="16" customHeight="1" x14ac:dyDescent="0.2"/>
    <row r="9967" customFormat="1" ht="16" customHeight="1" x14ac:dyDescent="0.2"/>
    <row r="9968" customFormat="1" ht="16" customHeight="1" x14ac:dyDescent="0.2"/>
    <row r="9969" customFormat="1" ht="16" customHeight="1" x14ac:dyDescent="0.2"/>
    <row r="9970" customFormat="1" ht="16" customHeight="1" x14ac:dyDescent="0.2"/>
    <row r="9971" customFormat="1" ht="16" customHeight="1" x14ac:dyDescent="0.2"/>
    <row r="9972" customFormat="1" ht="16" customHeight="1" x14ac:dyDescent="0.2"/>
    <row r="9973" customFormat="1" ht="16" customHeight="1" x14ac:dyDescent="0.2"/>
    <row r="9974" customFormat="1" ht="16" customHeight="1" x14ac:dyDescent="0.2"/>
    <row r="9975" customFormat="1" ht="16" customHeight="1" x14ac:dyDescent="0.2"/>
    <row r="9976" customFormat="1" ht="16" customHeight="1" x14ac:dyDescent="0.2"/>
    <row r="9977" customFormat="1" ht="16" customHeight="1" x14ac:dyDescent="0.2"/>
    <row r="9978" customFormat="1" ht="16" customHeight="1" x14ac:dyDescent="0.2"/>
    <row r="9979" customFormat="1" ht="16" customHeight="1" x14ac:dyDescent="0.2"/>
    <row r="9980" customFormat="1" ht="16" customHeight="1" x14ac:dyDescent="0.2"/>
    <row r="9981" customFormat="1" ht="16" customHeight="1" x14ac:dyDescent="0.2"/>
    <row r="9982" customFormat="1" ht="16" customHeight="1" x14ac:dyDescent="0.2"/>
    <row r="9983" customFormat="1" ht="16" customHeight="1" x14ac:dyDescent="0.2"/>
    <row r="9984" customFormat="1" ht="16" customHeight="1" x14ac:dyDescent="0.2"/>
    <row r="9985" customFormat="1" ht="16" customHeight="1" x14ac:dyDescent="0.2"/>
    <row r="9986" customFormat="1" ht="16" customHeight="1" x14ac:dyDescent="0.2"/>
    <row r="9987" customFormat="1" ht="16" customHeight="1" x14ac:dyDescent="0.2"/>
    <row r="9988" customFormat="1" ht="16" customHeight="1" x14ac:dyDescent="0.2"/>
    <row r="9989" customFormat="1" ht="16" customHeight="1" x14ac:dyDescent="0.2"/>
    <row r="9990" customFormat="1" ht="16" customHeight="1" x14ac:dyDescent="0.2"/>
    <row r="9991" customFormat="1" ht="16" customHeight="1" x14ac:dyDescent="0.2"/>
    <row r="9992" customFormat="1" ht="16" customHeight="1" x14ac:dyDescent="0.2"/>
    <row r="9993" customFormat="1" ht="16" customHeight="1" x14ac:dyDescent="0.2"/>
    <row r="9994" customFormat="1" ht="16" customHeight="1" x14ac:dyDescent="0.2"/>
    <row r="9995" customFormat="1" ht="16" customHeight="1" x14ac:dyDescent="0.2"/>
    <row r="9996" customFormat="1" ht="16" customHeight="1" x14ac:dyDescent="0.2"/>
    <row r="9997" customFormat="1" ht="16" customHeight="1" x14ac:dyDescent="0.2"/>
    <row r="9998" customFormat="1" ht="16" customHeight="1" x14ac:dyDescent="0.2"/>
    <row r="9999" customFormat="1" ht="16" customHeight="1" x14ac:dyDescent="0.2"/>
    <row r="10000" customFormat="1" ht="16" customHeight="1" x14ac:dyDescent="0.2"/>
    <row r="10001" customFormat="1" ht="16" customHeight="1" x14ac:dyDescent="0.2"/>
    <row r="10002" customFormat="1" ht="16" customHeight="1" x14ac:dyDescent="0.2"/>
    <row r="10003" customFormat="1" ht="16" customHeight="1" x14ac:dyDescent="0.2"/>
    <row r="10004" customFormat="1" ht="16" customHeight="1" x14ac:dyDescent="0.2"/>
    <row r="10005" customFormat="1" ht="16" customHeight="1" x14ac:dyDescent="0.2"/>
    <row r="10006" customFormat="1" ht="16" customHeight="1" x14ac:dyDescent="0.2"/>
    <row r="10007" customFormat="1" ht="16" customHeight="1" x14ac:dyDescent="0.2"/>
    <row r="10008" customFormat="1" ht="16" customHeight="1" x14ac:dyDescent="0.2"/>
    <row r="10009" customFormat="1" ht="16" customHeight="1" x14ac:dyDescent="0.2"/>
    <row r="10010" customFormat="1" ht="16" customHeight="1" x14ac:dyDescent="0.2"/>
    <row r="10011" customFormat="1" ht="16" customHeight="1" x14ac:dyDescent="0.2"/>
    <row r="10012" customFormat="1" ht="16" customHeight="1" x14ac:dyDescent="0.2"/>
    <row r="10013" customFormat="1" ht="16" customHeight="1" x14ac:dyDescent="0.2"/>
    <row r="10014" customFormat="1" ht="16" customHeight="1" x14ac:dyDescent="0.2"/>
    <row r="10015" customFormat="1" ht="16" customHeight="1" x14ac:dyDescent="0.2"/>
    <row r="10016" customFormat="1" ht="16" customHeight="1" x14ac:dyDescent="0.2"/>
    <row r="10017" customFormat="1" ht="16" customHeight="1" x14ac:dyDescent="0.2"/>
    <row r="10018" customFormat="1" ht="16" customHeight="1" x14ac:dyDescent="0.2"/>
    <row r="10019" customFormat="1" ht="16" customHeight="1" x14ac:dyDescent="0.2"/>
    <row r="10020" customFormat="1" ht="16" customHeight="1" x14ac:dyDescent="0.2"/>
    <row r="10021" customFormat="1" ht="16" customHeight="1" x14ac:dyDescent="0.2"/>
    <row r="10022" customFormat="1" ht="16" customHeight="1" x14ac:dyDescent="0.2"/>
    <row r="10023" customFormat="1" ht="16" customHeight="1" x14ac:dyDescent="0.2"/>
    <row r="10024" customFormat="1" ht="16" customHeight="1" x14ac:dyDescent="0.2"/>
    <row r="10025" customFormat="1" ht="16" customHeight="1" x14ac:dyDescent="0.2"/>
    <row r="10026" customFormat="1" ht="16" customHeight="1" x14ac:dyDescent="0.2"/>
    <row r="10027" customFormat="1" ht="16" customHeight="1" x14ac:dyDescent="0.2"/>
    <row r="10028" customFormat="1" ht="16" customHeight="1" x14ac:dyDescent="0.2"/>
    <row r="10029" customFormat="1" ht="16" customHeight="1" x14ac:dyDescent="0.2"/>
    <row r="10030" customFormat="1" ht="16" customHeight="1" x14ac:dyDescent="0.2"/>
    <row r="10031" customFormat="1" ht="16" customHeight="1" x14ac:dyDescent="0.2"/>
    <row r="10032" customFormat="1" ht="16" customHeight="1" x14ac:dyDescent="0.2"/>
    <row r="10033" customFormat="1" ht="16" customHeight="1" x14ac:dyDescent="0.2"/>
    <row r="10034" customFormat="1" ht="16" customHeight="1" x14ac:dyDescent="0.2"/>
    <row r="10035" customFormat="1" ht="16" customHeight="1" x14ac:dyDescent="0.2"/>
    <row r="10036" customFormat="1" ht="16" customHeight="1" x14ac:dyDescent="0.2"/>
    <row r="10037" customFormat="1" ht="16" customHeight="1" x14ac:dyDescent="0.2"/>
    <row r="10038" customFormat="1" ht="16" customHeight="1" x14ac:dyDescent="0.2"/>
    <row r="10039" customFormat="1" ht="16" customHeight="1" x14ac:dyDescent="0.2"/>
    <row r="10040" customFormat="1" ht="16" customHeight="1" x14ac:dyDescent="0.2"/>
    <row r="10041" customFormat="1" ht="16" customHeight="1" x14ac:dyDescent="0.2"/>
    <row r="10042" customFormat="1" ht="16" customHeight="1" x14ac:dyDescent="0.2"/>
    <row r="10043" customFormat="1" ht="16" customHeight="1" x14ac:dyDescent="0.2"/>
    <row r="10044" customFormat="1" ht="16" customHeight="1" x14ac:dyDescent="0.2"/>
    <row r="10045" customFormat="1" ht="16" customHeight="1" x14ac:dyDescent="0.2"/>
    <row r="10046" customFormat="1" ht="16" customHeight="1" x14ac:dyDescent="0.2"/>
    <row r="10047" customFormat="1" ht="16" customHeight="1" x14ac:dyDescent="0.2"/>
    <row r="10048" customFormat="1" ht="16" customHeight="1" x14ac:dyDescent="0.2"/>
    <row r="10049" customFormat="1" ht="16" customHeight="1" x14ac:dyDescent="0.2"/>
    <row r="10050" customFormat="1" ht="16" customHeight="1" x14ac:dyDescent="0.2"/>
    <row r="10051" customFormat="1" ht="16" customHeight="1" x14ac:dyDescent="0.2"/>
    <row r="10052" customFormat="1" ht="16" customHeight="1" x14ac:dyDescent="0.2"/>
    <row r="10053" customFormat="1" ht="16" customHeight="1" x14ac:dyDescent="0.2"/>
    <row r="10054" customFormat="1" ht="16" customHeight="1" x14ac:dyDescent="0.2"/>
    <row r="10055" customFormat="1" ht="16" customHeight="1" x14ac:dyDescent="0.2"/>
    <row r="10056" customFormat="1" ht="16" customHeight="1" x14ac:dyDescent="0.2"/>
    <row r="10057" customFormat="1" ht="16" customHeight="1" x14ac:dyDescent="0.2"/>
    <row r="10058" customFormat="1" ht="16" customHeight="1" x14ac:dyDescent="0.2"/>
    <row r="10059" customFormat="1" ht="16" customHeight="1" x14ac:dyDescent="0.2"/>
    <row r="10060" customFormat="1" ht="16" customHeight="1" x14ac:dyDescent="0.2"/>
    <row r="10061" customFormat="1" ht="16" customHeight="1" x14ac:dyDescent="0.2"/>
    <row r="10062" customFormat="1" ht="16" customHeight="1" x14ac:dyDescent="0.2"/>
    <row r="10063" customFormat="1" ht="16" customHeight="1" x14ac:dyDescent="0.2"/>
    <row r="10064" customFormat="1" ht="16" customHeight="1" x14ac:dyDescent="0.2"/>
    <row r="10065" customFormat="1" ht="16" customHeight="1" x14ac:dyDescent="0.2"/>
    <row r="10066" customFormat="1" ht="16" customHeight="1" x14ac:dyDescent="0.2"/>
    <row r="10067" customFormat="1" ht="16" customHeight="1" x14ac:dyDescent="0.2"/>
    <row r="10068" customFormat="1" ht="16" customHeight="1" x14ac:dyDescent="0.2"/>
    <row r="10069" customFormat="1" ht="16" customHeight="1" x14ac:dyDescent="0.2"/>
    <row r="10070" customFormat="1" ht="16" customHeight="1" x14ac:dyDescent="0.2"/>
    <row r="10071" customFormat="1" ht="16" customHeight="1" x14ac:dyDescent="0.2"/>
    <row r="10072" customFormat="1" ht="16" customHeight="1" x14ac:dyDescent="0.2"/>
    <row r="10073" customFormat="1" ht="16" customHeight="1" x14ac:dyDescent="0.2"/>
    <row r="10074" customFormat="1" ht="16" customHeight="1" x14ac:dyDescent="0.2"/>
    <row r="10075" customFormat="1" ht="16" customHeight="1" x14ac:dyDescent="0.2"/>
    <row r="10076" customFormat="1" ht="16" customHeight="1" x14ac:dyDescent="0.2"/>
    <row r="10077" customFormat="1" ht="16" customHeight="1" x14ac:dyDescent="0.2"/>
    <row r="10078" customFormat="1" ht="16" customHeight="1" x14ac:dyDescent="0.2"/>
    <row r="10079" customFormat="1" ht="16" customHeight="1" x14ac:dyDescent="0.2"/>
    <row r="10080" customFormat="1" ht="16" customHeight="1" x14ac:dyDescent="0.2"/>
    <row r="10081" customFormat="1" ht="16" customHeight="1" x14ac:dyDescent="0.2"/>
    <row r="10082" customFormat="1" ht="16" customHeight="1" x14ac:dyDescent="0.2"/>
    <row r="10083" customFormat="1" ht="16" customHeight="1" x14ac:dyDescent="0.2"/>
    <row r="10084" customFormat="1" ht="16" customHeight="1" x14ac:dyDescent="0.2"/>
    <row r="10085" customFormat="1" ht="16" customHeight="1" x14ac:dyDescent="0.2"/>
    <row r="10086" customFormat="1" ht="16" customHeight="1" x14ac:dyDescent="0.2"/>
    <row r="10087" customFormat="1" ht="16" customHeight="1" x14ac:dyDescent="0.2"/>
    <row r="10088" customFormat="1" ht="16" customHeight="1" x14ac:dyDescent="0.2"/>
    <row r="10089" customFormat="1" ht="16" customHeight="1" x14ac:dyDescent="0.2"/>
    <row r="10090" customFormat="1" ht="16" customHeight="1" x14ac:dyDescent="0.2"/>
    <row r="10091" customFormat="1" ht="16" customHeight="1" x14ac:dyDescent="0.2"/>
    <row r="10092" customFormat="1" ht="16" customHeight="1" x14ac:dyDescent="0.2"/>
    <row r="10093" customFormat="1" ht="16" customHeight="1" x14ac:dyDescent="0.2"/>
    <row r="10094" customFormat="1" ht="16" customHeight="1" x14ac:dyDescent="0.2"/>
    <row r="10095" customFormat="1" ht="16" customHeight="1" x14ac:dyDescent="0.2"/>
    <row r="10096" customFormat="1" ht="16" customHeight="1" x14ac:dyDescent="0.2"/>
    <row r="10097" customFormat="1" ht="16" customHeight="1" x14ac:dyDescent="0.2"/>
    <row r="10098" customFormat="1" ht="16" customHeight="1" x14ac:dyDescent="0.2"/>
    <row r="10099" customFormat="1" ht="16" customHeight="1" x14ac:dyDescent="0.2"/>
    <row r="10100" customFormat="1" ht="16" customHeight="1" x14ac:dyDescent="0.2"/>
    <row r="10101" customFormat="1" ht="16" customHeight="1" x14ac:dyDescent="0.2"/>
    <row r="10102" customFormat="1" ht="16" customHeight="1" x14ac:dyDescent="0.2"/>
    <row r="10103" customFormat="1" ht="16" customHeight="1" x14ac:dyDescent="0.2"/>
    <row r="10104" customFormat="1" ht="16" customHeight="1" x14ac:dyDescent="0.2"/>
    <row r="10105" customFormat="1" ht="16" customHeight="1" x14ac:dyDescent="0.2"/>
    <row r="10106" customFormat="1" ht="16" customHeight="1" x14ac:dyDescent="0.2"/>
    <row r="10107" customFormat="1" ht="16" customHeight="1" x14ac:dyDescent="0.2"/>
    <row r="10108" customFormat="1" ht="16" customHeight="1" x14ac:dyDescent="0.2"/>
    <row r="10109" customFormat="1" ht="16" customHeight="1" x14ac:dyDescent="0.2"/>
    <row r="10110" customFormat="1" ht="16" customHeight="1" x14ac:dyDescent="0.2"/>
    <row r="10111" customFormat="1" ht="16" customHeight="1" x14ac:dyDescent="0.2"/>
    <row r="10112" customFormat="1" ht="16" customHeight="1" x14ac:dyDescent="0.2"/>
    <row r="10113" customFormat="1" ht="16" customHeight="1" x14ac:dyDescent="0.2"/>
    <row r="10114" customFormat="1" ht="16" customHeight="1" x14ac:dyDescent="0.2"/>
    <row r="10115" customFormat="1" ht="16" customHeight="1" x14ac:dyDescent="0.2"/>
    <row r="10116" customFormat="1" ht="16" customHeight="1" x14ac:dyDescent="0.2"/>
    <row r="10117" customFormat="1" ht="16" customHeight="1" x14ac:dyDescent="0.2"/>
    <row r="10118" customFormat="1" ht="16" customHeight="1" x14ac:dyDescent="0.2"/>
    <row r="10119" customFormat="1" ht="16" customHeight="1" x14ac:dyDescent="0.2"/>
    <row r="10120" customFormat="1" ht="16" customHeight="1" x14ac:dyDescent="0.2"/>
    <row r="10121" customFormat="1" ht="16" customHeight="1" x14ac:dyDescent="0.2"/>
    <row r="10122" customFormat="1" ht="16" customHeight="1" x14ac:dyDescent="0.2"/>
    <row r="10123" customFormat="1" ht="16" customHeight="1" x14ac:dyDescent="0.2"/>
    <row r="10124" customFormat="1" ht="16" customHeight="1" x14ac:dyDescent="0.2"/>
    <row r="10125" customFormat="1" ht="16" customHeight="1" x14ac:dyDescent="0.2"/>
    <row r="10126" customFormat="1" ht="16" customHeight="1" x14ac:dyDescent="0.2"/>
    <row r="10127" customFormat="1" ht="16" customHeight="1" x14ac:dyDescent="0.2"/>
    <row r="10128" customFormat="1" ht="16" customHeight="1" x14ac:dyDescent="0.2"/>
    <row r="10129" customFormat="1" ht="16" customHeight="1" x14ac:dyDescent="0.2"/>
    <row r="10130" customFormat="1" ht="16" customHeight="1" x14ac:dyDescent="0.2"/>
    <row r="10131" customFormat="1" ht="16" customHeight="1" x14ac:dyDescent="0.2"/>
    <row r="10132" customFormat="1" ht="16" customHeight="1" x14ac:dyDescent="0.2"/>
    <row r="10133" customFormat="1" ht="16" customHeight="1" x14ac:dyDescent="0.2"/>
    <row r="10134" customFormat="1" ht="16" customHeight="1" x14ac:dyDescent="0.2"/>
    <row r="10135" customFormat="1" ht="16" customHeight="1" x14ac:dyDescent="0.2"/>
    <row r="10136" customFormat="1" ht="16" customHeight="1" x14ac:dyDescent="0.2"/>
    <row r="10137" customFormat="1" ht="16" customHeight="1" x14ac:dyDescent="0.2"/>
    <row r="10138" customFormat="1" ht="16" customHeight="1" x14ac:dyDescent="0.2"/>
    <row r="10139" customFormat="1" ht="16" customHeight="1" x14ac:dyDescent="0.2"/>
    <row r="10140" customFormat="1" ht="16" customHeight="1" x14ac:dyDescent="0.2"/>
    <row r="10141" customFormat="1" ht="16" customHeight="1" x14ac:dyDescent="0.2"/>
    <row r="10142" customFormat="1" ht="16" customHeight="1" x14ac:dyDescent="0.2"/>
    <row r="10143" customFormat="1" ht="16" customHeight="1" x14ac:dyDescent="0.2"/>
    <row r="10144" customFormat="1" ht="16" customHeight="1" x14ac:dyDescent="0.2"/>
    <row r="10145" customFormat="1" ht="16" customHeight="1" x14ac:dyDescent="0.2"/>
    <row r="10146" customFormat="1" ht="16" customHeight="1" x14ac:dyDescent="0.2"/>
    <row r="10147" customFormat="1" ht="16" customHeight="1" x14ac:dyDescent="0.2"/>
    <row r="10148" customFormat="1" ht="16" customHeight="1" x14ac:dyDescent="0.2"/>
    <row r="10149" customFormat="1" ht="16" customHeight="1" x14ac:dyDescent="0.2"/>
    <row r="10150" customFormat="1" ht="16" customHeight="1" x14ac:dyDescent="0.2"/>
    <row r="10151" customFormat="1" ht="16" customHeight="1" x14ac:dyDescent="0.2"/>
    <row r="10152" customFormat="1" ht="16" customHeight="1" x14ac:dyDescent="0.2"/>
    <row r="10153" customFormat="1" ht="16" customHeight="1" x14ac:dyDescent="0.2"/>
    <row r="10154" customFormat="1" ht="16" customHeight="1" x14ac:dyDescent="0.2"/>
    <row r="10155" customFormat="1" ht="16" customHeight="1" x14ac:dyDescent="0.2"/>
    <row r="10156" customFormat="1" ht="16" customHeight="1" x14ac:dyDescent="0.2"/>
    <row r="10157" customFormat="1" ht="16" customHeight="1" x14ac:dyDescent="0.2"/>
    <row r="10158" customFormat="1" ht="16" customHeight="1" x14ac:dyDescent="0.2"/>
    <row r="10159" customFormat="1" ht="16" customHeight="1" x14ac:dyDescent="0.2"/>
    <row r="10160" customFormat="1" ht="16" customHeight="1" x14ac:dyDescent="0.2"/>
    <row r="10161" customFormat="1" ht="16" customHeight="1" x14ac:dyDescent="0.2"/>
    <row r="10162" customFormat="1" ht="16" customHeight="1" x14ac:dyDescent="0.2"/>
    <row r="10163" customFormat="1" ht="16" customHeight="1" x14ac:dyDescent="0.2"/>
    <row r="10164" customFormat="1" ht="16" customHeight="1" x14ac:dyDescent="0.2"/>
    <row r="10165" customFormat="1" ht="16" customHeight="1" x14ac:dyDescent="0.2"/>
    <row r="10166" customFormat="1" ht="16" customHeight="1" x14ac:dyDescent="0.2"/>
    <row r="10167" customFormat="1" ht="16" customHeight="1" x14ac:dyDescent="0.2"/>
    <row r="10168" customFormat="1" ht="16" customHeight="1" x14ac:dyDescent="0.2"/>
    <row r="10169" customFormat="1" ht="16" customHeight="1" x14ac:dyDescent="0.2"/>
    <row r="10170" customFormat="1" ht="16" customHeight="1" x14ac:dyDescent="0.2"/>
    <row r="10171" customFormat="1" ht="16" customHeight="1" x14ac:dyDescent="0.2"/>
    <row r="10172" customFormat="1" ht="16" customHeight="1" x14ac:dyDescent="0.2"/>
    <row r="10173" customFormat="1" ht="16" customHeight="1" x14ac:dyDescent="0.2"/>
    <row r="10174" customFormat="1" ht="16" customHeight="1" x14ac:dyDescent="0.2"/>
    <row r="10175" customFormat="1" ht="16" customHeight="1" x14ac:dyDescent="0.2"/>
    <row r="10176" customFormat="1" ht="16" customHeight="1" x14ac:dyDescent="0.2"/>
    <row r="10177" customFormat="1" ht="16" customHeight="1" x14ac:dyDescent="0.2"/>
    <row r="10178" customFormat="1" ht="16" customHeight="1" x14ac:dyDescent="0.2"/>
    <row r="10179" customFormat="1" ht="16" customHeight="1" x14ac:dyDescent="0.2"/>
    <row r="10180" customFormat="1" ht="16" customHeight="1" x14ac:dyDescent="0.2"/>
    <row r="10181" customFormat="1" ht="16" customHeight="1" x14ac:dyDescent="0.2"/>
    <row r="10182" customFormat="1" ht="16" customHeight="1" x14ac:dyDescent="0.2"/>
    <row r="10183" customFormat="1" ht="16" customHeight="1" x14ac:dyDescent="0.2"/>
    <row r="10184" customFormat="1" ht="16" customHeight="1" x14ac:dyDescent="0.2"/>
    <row r="10185" customFormat="1" ht="16" customHeight="1" x14ac:dyDescent="0.2"/>
    <row r="10186" customFormat="1" ht="16" customHeight="1" x14ac:dyDescent="0.2"/>
    <row r="10187" customFormat="1" ht="16" customHeight="1" x14ac:dyDescent="0.2"/>
    <row r="10188" customFormat="1" ht="16" customHeight="1" x14ac:dyDescent="0.2"/>
    <row r="10189" customFormat="1" ht="16" customHeight="1" x14ac:dyDescent="0.2"/>
    <row r="10190" customFormat="1" ht="16" customHeight="1" x14ac:dyDescent="0.2"/>
    <row r="10191" customFormat="1" ht="16" customHeight="1" x14ac:dyDescent="0.2"/>
    <row r="10192" customFormat="1" ht="16" customHeight="1" x14ac:dyDescent="0.2"/>
    <row r="10193" customFormat="1" ht="16" customHeight="1" x14ac:dyDescent="0.2"/>
    <row r="10194" customFormat="1" ht="16" customHeight="1" x14ac:dyDescent="0.2"/>
    <row r="10195" customFormat="1" ht="16" customHeight="1" x14ac:dyDescent="0.2"/>
    <row r="10196" customFormat="1" ht="16" customHeight="1" x14ac:dyDescent="0.2"/>
    <row r="10197" customFormat="1" ht="16" customHeight="1" x14ac:dyDescent="0.2"/>
    <row r="10198" customFormat="1" ht="16" customHeight="1" x14ac:dyDescent="0.2"/>
    <row r="10199" customFormat="1" ht="16" customHeight="1" x14ac:dyDescent="0.2"/>
    <row r="10200" customFormat="1" ht="16" customHeight="1" x14ac:dyDescent="0.2"/>
    <row r="10201" customFormat="1" ht="16" customHeight="1" x14ac:dyDescent="0.2"/>
    <row r="10202" customFormat="1" ht="16" customHeight="1" x14ac:dyDescent="0.2"/>
    <row r="10203" customFormat="1" ht="16" customHeight="1" x14ac:dyDescent="0.2"/>
    <row r="10204" customFormat="1" ht="16" customHeight="1" x14ac:dyDescent="0.2"/>
    <row r="10205" customFormat="1" ht="16" customHeight="1" x14ac:dyDescent="0.2"/>
    <row r="10206" customFormat="1" ht="16" customHeight="1" x14ac:dyDescent="0.2"/>
    <row r="10207" customFormat="1" ht="16" customHeight="1" x14ac:dyDescent="0.2"/>
    <row r="10208" customFormat="1" ht="16" customHeight="1" x14ac:dyDescent="0.2"/>
    <row r="10209" customFormat="1" ht="16" customHeight="1" x14ac:dyDescent="0.2"/>
    <row r="10210" customFormat="1" ht="16" customHeight="1" x14ac:dyDescent="0.2"/>
    <row r="10211" customFormat="1" ht="16" customHeight="1" x14ac:dyDescent="0.2"/>
    <row r="10212" customFormat="1" ht="16" customHeight="1" x14ac:dyDescent="0.2"/>
    <row r="10213" customFormat="1" ht="16" customHeight="1" x14ac:dyDescent="0.2"/>
    <row r="10214" customFormat="1" ht="16" customHeight="1" x14ac:dyDescent="0.2"/>
    <row r="10215" customFormat="1" ht="16" customHeight="1" x14ac:dyDescent="0.2"/>
    <row r="10216" customFormat="1" ht="16" customHeight="1" x14ac:dyDescent="0.2"/>
    <row r="10217" customFormat="1" ht="16" customHeight="1" x14ac:dyDescent="0.2"/>
    <row r="10218" customFormat="1" ht="16" customHeight="1" x14ac:dyDescent="0.2"/>
    <row r="10219" customFormat="1" ht="16" customHeight="1" x14ac:dyDescent="0.2"/>
    <row r="10220" customFormat="1" ht="16" customHeight="1" x14ac:dyDescent="0.2"/>
    <row r="10221" customFormat="1" ht="16" customHeight="1" x14ac:dyDescent="0.2"/>
    <row r="10222" customFormat="1" ht="16" customHeight="1" x14ac:dyDescent="0.2"/>
    <row r="10223" customFormat="1" ht="16" customHeight="1" x14ac:dyDescent="0.2"/>
    <row r="10224" customFormat="1" ht="16" customHeight="1" x14ac:dyDescent="0.2"/>
    <row r="10225" customFormat="1" ht="16" customHeight="1" x14ac:dyDescent="0.2"/>
    <row r="10226" customFormat="1" ht="16" customHeight="1" x14ac:dyDescent="0.2"/>
    <row r="10227" customFormat="1" ht="16" customHeight="1" x14ac:dyDescent="0.2"/>
    <row r="10228" customFormat="1" ht="16" customHeight="1" x14ac:dyDescent="0.2"/>
    <row r="10229" customFormat="1" ht="16" customHeight="1" x14ac:dyDescent="0.2"/>
    <row r="10230" customFormat="1" ht="16" customHeight="1" x14ac:dyDescent="0.2"/>
    <row r="10231" customFormat="1" ht="16" customHeight="1" x14ac:dyDescent="0.2"/>
    <row r="10232" customFormat="1" ht="16" customHeight="1" x14ac:dyDescent="0.2"/>
    <row r="10233" customFormat="1" ht="16" customHeight="1" x14ac:dyDescent="0.2"/>
    <row r="10234" customFormat="1" ht="16" customHeight="1" x14ac:dyDescent="0.2"/>
    <row r="10235" customFormat="1" ht="16" customHeight="1" x14ac:dyDescent="0.2"/>
    <row r="10236" customFormat="1" ht="16" customHeight="1" x14ac:dyDescent="0.2"/>
    <row r="10237" customFormat="1" ht="16" customHeight="1" x14ac:dyDescent="0.2"/>
    <row r="10238" customFormat="1" ht="16" customHeight="1" x14ac:dyDescent="0.2"/>
    <row r="10239" customFormat="1" ht="16" customHeight="1" x14ac:dyDescent="0.2"/>
    <row r="10240" customFormat="1" ht="16" customHeight="1" x14ac:dyDescent="0.2"/>
    <row r="10241" customFormat="1" ht="16" customHeight="1" x14ac:dyDescent="0.2"/>
    <row r="10242" customFormat="1" ht="16" customHeight="1" x14ac:dyDescent="0.2"/>
    <row r="10243" customFormat="1" ht="16" customHeight="1" x14ac:dyDescent="0.2"/>
    <row r="10244" customFormat="1" ht="16" customHeight="1" x14ac:dyDescent="0.2"/>
    <row r="10245" customFormat="1" ht="16" customHeight="1" x14ac:dyDescent="0.2"/>
    <row r="10246" customFormat="1" ht="16" customHeight="1" x14ac:dyDescent="0.2"/>
    <row r="10247" customFormat="1" ht="16" customHeight="1" x14ac:dyDescent="0.2"/>
    <row r="10248" customFormat="1" ht="16" customHeight="1" x14ac:dyDescent="0.2"/>
    <row r="10249" customFormat="1" ht="16" customHeight="1" x14ac:dyDescent="0.2"/>
    <row r="10250" customFormat="1" ht="16" customHeight="1" x14ac:dyDescent="0.2"/>
    <row r="10251" customFormat="1" ht="16" customHeight="1" x14ac:dyDescent="0.2"/>
    <row r="10252" customFormat="1" ht="16" customHeight="1" x14ac:dyDescent="0.2"/>
    <row r="10253" customFormat="1" ht="16" customHeight="1" x14ac:dyDescent="0.2"/>
    <row r="10254" customFormat="1" ht="16" customHeight="1" x14ac:dyDescent="0.2"/>
    <row r="10255" customFormat="1" ht="16" customHeight="1" x14ac:dyDescent="0.2"/>
    <row r="10256" customFormat="1" ht="16" customHeight="1" x14ac:dyDescent="0.2"/>
    <row r="10257" customFormat="1" ht="16" customHeight="1" x14ac:dyDescent="0.2"/>
    <row r="10258" customFormat="1" ht="16" customHeight="1" x14ac:dyDescent="0.2"/>
    <row r="10259" customFormat="1" ht="16" customHeight="1" x14ac:dyDescent="0.2"/>
    <row r="10260" customFormat="1" ht="16" customHeight="1" x14ac:dyDescent="0.2"/>
    <row r="10261" customFormat="1" ht="16" customHeight="1" x14ac:dyDescent="0.2"/>
    <row r="10262" customFormat="1" ht="16" customHeight="1" x14ac:dyDescent="0.2"/>
    <row r="10263" customFormat="1" ht="16" customHeight="1" x14ac:dyDescent="0.2"/>
    <row r="10264" customFormat="1" ht="16" customHeight="1" x14ac:dyDescent="0.2"/>
    <row r="10265" customFormat="1" ht="16" customHeight="1" x14ac:dyDescent="0.2"/>
    <row r="10266" customFormat="1" ht="16" customHeight="1" x14ac:dyDescent="0.2"/>
    <row r="10267" customFormat="1" ht="16" customHeight="1" x14ac:dyDescent="0.2"/>
    <row r="10268" customFormat="1" ht="16" customHeight="1" x14ac:dyDescent="0.2"/>
    <row r="10269" customFormat="1" ht="16" customHeight="1" x14ac:dyDescent="0.2"/>
    <row r="10270" customFormat="1" ht="16" customHeight="1" x14ac:dyDescent="0.2"/>
    <row r="10271" customFormat="1" ht="16" customHeight="1" x14ac:dyDescent="0.2"/>
    <row r="10272" customFormat="1" ht="16" customHeight="1" x14ac:dyDescent="0.2"/>
    <row r="10273" customFormat="1" ht="16" customHeight="1" x14ac:dyDescent="0.2"/>
    <row r="10274" customFormat="1" ht="16" customHeight="1" x14ac:dyDescent="0.2"/>
    <row r="10275" customFormat="1" ht="16" customHeight="1" x14ac:dyDescent="0.2"/>
    <row r="10276" customFormat="1" ht="16" customHeight="1" x14ac:dyDescent="0.2"/>
    <row r="10277" customFormat="1" ht="16" customHeight="1" x14ac:dyDescent="0.2"/>
    <row r="10278" customFormat="1" ht="16" customHeight="1" x14ac:dyDescent="0.2"/>
    <row r="10279" customFormat="1" ht="16" customHeight="1" x14ac:dyDescent="0.2"/>
    <row r="10280" customFormat="1" ht="16" customHeight="1" x14ac:dyDescent="0.2"/>
    <row r="10281" customFormat="1" ht="16" customHeight="1" x14ac:dyDescent="0.2"/>
    <row r="10282" customFormat="1" ht="16" customHeight="1" x14ac:dyDescent="0.2"/>
    <row r="10283" customFormat="1" ht="16" customHeight="1" x14ac:dyDescent="0.2"/>
    <row r="10284" customFormat="1" ht="16" customHeight="1" x14ac:dyDescent="0.2"/>
    <row r="10285" customFormat="1" ht="16" customHeight="1" x14ac:dyDescent="0.2"/>
    <row r="10286" customFormat="1" ht="16" customHeight="1" x14ac:dyDescent="0.2"/>
    <row r="10287" customFormat="1" ht="16" customHeight="1" x14ac:dyDescent="0.2"/>
    <row r="10288" customFormat="1" ht="16" customHeight="1" x14ac:dyDescent="0.2"/>
    <row r="10289" customFormat="1" ht="16" customHeight="1" x14ac:dyDescent="0.2"/>
    <row r="10290" customFormat="1" ht="16" customHeight="1" x14ac:dyDescent="0.2"/>
    <row r="10291" customFormat="1" ht="16" customHeight="1" x14ac:dyDescent="0.2"/>
    <row r="10292" customFormat="1" ht="16" customHeight="1" x14ac:dyDescent="0.2"/>
    <row r="10293" customFormat="1" ht="16" customHeight="1" x14ac:dyDescent="0.2"/>
    <row r="10294" customFormat="1" ht="16" customHeight="1" x14ac:dyDescent="0.2"/>
    <row r="10295" customFormat="1" ht="16" customHeight="1" x14ac:dyDescent="0.2"/>
    <row r="10296" customFormat="1" ht="16" customHeight="1" x14ac:dyDescent="0.2"/>
    <row r="10297" customFormat="1" ht="16" customHeight="1" x14ac:dyDescent="0.2"/>
    <row r="10298" customFormat="1" ht="16" customHeight="1" x14ac:dyDescent="0.2"/>
    <row r="10299" customFormat="1" ht="16" customHeight="1" x14ac:dyDescent="0.2"/>
    <row r="10300" customFormat="1" ht="16" customHeight="1" x14ac:dyDescent="0.2"/>
    <row r="10301" customFormat="1" ht="16" customHeight="1" x14ac:dyDescent="0.2"/>
    <row r="10302" customFormat="1" ht="16" customHeight="1" x14ac:dyDescent="0.2"/>
    <row r="10303" customFormat="1" ht="16" customHeight="1" x14ac:dyDescent="0.2"/>
    <row r="10304" customFormat="1" ht="16" customHeight="1" x14ac:dyDescent="0.2"/>
    <row r="10305" customFormat="1" ht="16" customHeight="1" x14ac:dyDescent="0.2"/>
    <row r="10306" customFormat="1" ht="16" customHeight="1" x14ac:dyDescent="0.2"/>
    <row r="10307" customFormat="1" ht="16" customHeight="1" x14ac:dyDescent="0.2"/>
    <row r="10308" customFormat="1" ht="16" customHeight="1" x14ac:dyDescent="0.2"/>
    <row r="10309" customFormat="1" ht="16" customHeight="1" x14ac:dyDescent="0.2"/>
    <row r="10310" customFormat="1" ht="16" customHeight="1" x14ac:dyDescent="0.2"/>
    <row r="10311" customFormat="1" ht="16" customHeight="1" x14ac:dyDescent="0.2"/>
    <row r="10312" customFormat="1" ht="16" customHeight="1" x14ac:dyDescent="0.2"/>
    <row r="10313" customFormat="1" ht="16" customHeight="1" x14ac:dyDescent="0.2"/>
    <row r="10314" customFormat="1" ht="16" customHeight="1" x14ac:dyDescent="0.2"/>
    <row r="10315" customFormat="1" ht="16" customHeight="1" x14ac:dyDescent="0.2"/>
    <row r="10316" customFormat="1" ht="16" customHeight="1" x14ac:dyDescent="0.2"/>
    <row r="10317" customFormat="1" ht="16" customHeight="1" x14ac:dyDescent="0.2"/>
    <row r="10318" customFormat="1" ht="16" customHeight="1" x14ac:dyDescent="0.2"/>
    <row r="10319" customFormat="1" ht="16" customHeight="1" x14ac:dyDescent="0.2"/>
    <row r="10320" customFormat="1" ht="16" customHeight="1" x14ac:dyDescent="0.2"/>
    <row r="10321" customFormat="1" ht="16" customHeight="1" x14ac:dyDescent="0.2"/>
    <row r="10322" customFormat="1" ht="16" customHeight="1" x14ac:dyDescent="0.2"/>
    <row r="10323" customFormat="1" ht="16" customHeight="1" x14ac:dyDescent="0.2"/>
    <row r="10324" customFormat="1" ht="16" customHeight="1" x14ac:dyDescent="0.2"/>
    <row r="10325" customFormat="1" ht="16" customHeight="1" x14ac:dyDescent="0.2"/>
    <row r="10326" customFormat="1" ht="16" customHeight="1" x14ac:dyDescent="0.2"/>
    <row r="10327" customFormat="1" ht="16" customHeight="1" x14ac:dyDescent="0.2"/>
    <row r="10328" customFormat="1" ht="16" customHeight="1" x14ac:dyDescent="0.2"/>
    <row r="10329" customFormat="1" ht="16" customHeight="1" x14ac:dyDescent="0.2"/>
    <row r="10330" customFormat="1" ht="16" customHeight="1" x14ac:dyDescent="0.2"/>
    <row r="10331" customFormat="1" ht="16" customHeight="1" x14ac:dyDescent="0.2"/>
    <row r="10332" customFormat="1" ht="16" customHeight="1" x14ac:dyDescent="0.2"/>
    <row r="10333" customFormat="1" ht="16" customHeight="1" x14ac:dyDescent="0.2"/>
    <row r="10334" customFormat="1" ht="16" customHeight="1" x14ac:dyDescent="0.2"/>
    <row r="10335" customFormat="1" ht="16" customHeight="1" x14ac:dyDescent="0.2"/>
    <row r="10336" customFormat="1" ht="16" customHeight="1" x14ac:dyDescent="0.2"/>
    <row r="10337" customFormat="1" ht="16" customHeight="1" x14ac:dyDescent="0.2"/>
    <row r="10338" customFormat="1" ht="16" customHeight="1" x14ac:dyDescent="0.2"/>
    <row r="10339" customFormat="1" ht="16" customHeight="1" x14ac:dyDescent="0.2"/>
    <row r="10340" customFormat="1" ht="16" customHeight="1" x14ac:dyDescent="0.2"/>
    <row r="10341" customFormat="1" ht="16" customHeight="1" x14ac:dyDescent="0.2"/>
    <row r="10342" customFormat="1" ht="16" customHeight="1" x14ac:dyDescent="0.2"/>
    <row r="10343" customFormat="1" ht="16" customHeight="1" x14ac:dyDescent="0.2"/>
    <row r="10344" customFormat="1" ht="16" customHeight="1" x14ac:dyDescent="0.2"/>
    <row r="10345" customFormat="1" ht="16" customHeight="1" x14ac:dyDescent="0.2"/>
    <row r="10346" customFormat="1" ht="16" customHeight="1" x14ac:dyDescent="0.2"/>
    <row r="10347" customFormat="1" ht="16" customHeight="1" x14ac:dyDescent="0.2"/>
    <row r="10348" customFormat="1" ht="16" customHeight="1" x14ac:dyDescent="0.2"/>
    <row r="10349" customFormat="1" ht="16" customHeight="1" x14ac:dyDescent="0.2"/>
    <row r="10350" customFormat="1" ht="16" customHeight="1" x14ac:dyDescent="0.2"/>
    <row r="10351" customFormat="1" ht="16" customHeight="1" x14ac:dyDescent="0.2"/>
    <row r="10352" customFormat="1" ht="16" customHeight="1" x14ac:dyDescent="0.2"/>
    <row r="10353" customFormat="1" ht="16" customHeight="1" x14ac:dyDescent="0.2"/>
    <row r="10354" customFormat="1" ht="16" customHeight="1" x14ac:dyDescent="0.2"/>
    <row r="10355" customFormat="1" ht="16" customHeight="1" x14ac:dyDescent="0.2"/>
    <row r="10356" customFormat="1" ht="16" customHeight="1" x14ac:dyDescent="0.2"/>
    <row r="10357" customFormat="1" ht="16" customHeight="1" x14ac:dyDescent="0.2"/>
    <row r="10358" customFormat="1" ht="16" customHeight="1" x14ac:dyDescent="0.2"/>
    <row r="10359" customFormat="1" ht="16" customHeight="1" x14ac:dyDescent="0.2"/>
    <row r="10360" customFormat="1" ht="16" customHeight="1" x14ac:dyDescent="0.2"/>
    <row r="10361" customFormat="1" ht="16" customHeight="1" x14ac:dyDescent="0.2"/>
    <row r="10362" customFormat="1" ht="16" customHeight="1" x14ac:dyDescent="0.2"/>
    <row r="10363" customFormat="1" ht="16" customHeight="1" x14ac:dyDescent="0.2"/>
    <row r="10364" customFormat="1" ht="16" customHeight="1" x14ac:dyDescent="0.2"/>
    <row r="10365" customFormat="1" ht="16" customHeight="1" x14ac:dyDescent="0.2"/>
    <row r="10366" customFormat="1" ht="16" customHeight="1" x14ac:dyDescent="0.2"/>
    <row r="10367" customFormat="1" ht="16" customHeight="1" x14ac:dyDescent="0.2"/>
  </sheetData>
  <sheetProtection algorithmName="SHA-512" hashValue="ix1I6qVB87WJ0A9yozSS43Xn9B+wBvBY1NDhEDtOQI69TqaaLzq+mBasTez2kfRkq7BljpMLoXsXZInO1LlRdw==" saltValue="G32bQPPrXy6ug+mhmcolGA==" spinCount="100000" sheet="1" objects="1" scenarios="1" selectLockedCells="1"/>
  <mergeCells count="3">
    <mergeCell ref="A14:I14"/>
    <mergeCell ref="A15:D15"/>
    <mergeCell ref="F15:I15"/>
  </mergeCells>
  <hyperlinks>
    <hyperlink ref="A11" r:id="rId1" xr:uid="{29CE0D6B-0552-BE46-B191-2412A2435AA1}"/>
  </hyperlinks>
  <printOptions horizontalCentered="1"/>
  <pageMargins left="0.2" right="0.2" top="0.25" bottom="0.25" header="0" footer="0"/>
  <pageSetup paperSize="9" fitToHeight="0" orientation="portrait" r:id="rId2"/>
  <drawing r:id="rId3"/>
  <legacyDrawing r:id="rId4"/>
  <tableParts count="4">
    <tablePart r:id="rId5"/>
    <tablePart r:id="rId6"/>
    <tablePart r:id="rId7"/>
    <tablePart r:id="rId8"/>
  </tablePar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308E3-E341-7C4E-AE2F-193D8CAEF327}">
  <sheetPr>
    <pageSetUpPr autoPageBreaks="0" fitToPage="1"/>
  </sheetPr>
  <dimension ref="A1:TB10367"/>
  <sheetViews>
    <sheetView showGridLines="0" topLeftCell="A9" workbookViewId="0">
      <selection activeCell="B43" sqref="B43"/>
    </sheetView>
  </sheetViews>
  <sheetFormatPr baseColWidth="10" defaultColWidth="8.83203125" defaultRowHeight="16" customHeight="1" x14ac:dyDescent="0.2"/>
  <cols>
    <col min="1" max="1" width="35.6640625" style="3" bestFit="1" customWidth="1"/>
    <col min="2" max="4" width="14.6640625" style="3" customWidth="1"/>
    <col min="5" max="5" width="4.6640625" style="3" customWidth="1"/>
    <col min="6" max="6" width="38.6640625" style="3" customWidth="1"/>
    <col min="7" max="9" width="14.6640625" style="2" customWidth="1"/>
    <col min="10" max="10" width="21.6640625" style="2" customWidth="1"/>
    <col min="11" max="11" width="14" customWidth="1"/>
    <col min="12" max="13" width="13.83203125" customWidth="1"/>
  </cols>
  <sheetData>
    <row r="1" spans="1:23" s="17" customFormat="1" ht="16" customHeight="1" x14ac:dyDescent="0.2">
      <c r="A1" s="19"/>
      <c r="B1" s="19"/>
      <c r="C1" s="19"/>
      <c r="D1" s="19"/>
      <c r="E1" s="19"/>
      <c r="F1" s="19"/>
      <c r="G1" s="19"/>
      <c r="H1" s="19"/>
      <c r="I1" s="19"/>
    </row>
    <row r="2" spans="1:23" s="17" customFormat="1" ht="16" customHeight="1" x14ac:dyDescent="0.2">
      <c r="A2" s="19"/>
      <c r="B2" s="19"/>
      <c r="C2" s="19"/>
      <c r="D2" s="19"/>
      <c r="E2" s="19"/>
      <c r="F2" s="19"/>
      <c r="G2" s="19"/>
      <c r="H2" s="19"/>
      <c r="I2" s="19"/>
    </row>
    <row r="3" spans="1:23" s="17" customFormat="1" ht="16" customHeight="1" x14ac:dyDescent="0.2">
      <c r="A3" s="19"/>
      <c r="B3" s="19"/>
      <c r="C3" s="19"/>
      <c r="D3" s="19"/>
      <c r="E3" s="19"/>
      <c r="F3" s="19"/>
      <c r="G3" s="19"/>
      <c r="H3" s="19"/>
      <c r="I3" s="19"/>
    </row>
    <row r="4" spans="1:23" s="17" customFormat="1" ht="16" customHeight="1" x14ac:dyDescent="0.2">
      <c r="A4" s="19"/>
      <c r="B4" s="19"/>
      <c r="C4" s="19"/>
      <c r="D4" s="19"/>
      <c r="E4" s="19"/>
      <c r="F4" s="19"/>
      <c r="G4" s="19"/>
      <c r="H4" s="19"/>
      <c r="I4" s="19"/>
    </row>
    <row r="5" spans="1:23" s="17" customFormat="1" ht="16" customHeight="1" x14ac:dyDescent="0.2">
      <c r="A5" s="19"/>
      <c r="B5" s="19"/>
      <c r="C5" s="19"/>
      <c r="D5" s="19"/>
      <c r="E5" s="19"/>
      <c r="F5" s="19"/>
      <c r="G5" s="19"/>
      <c r="H5" s="19"/>
      <c r="I5" s="19"/>
    </row>
    <row r="6" spans="1:23" s="17" customFormat="1" ht="16" customHeight="1" x14ac:dyDescent="0.2">
      <c r="A6" s="19"/>
      <c r="B6" s="19"/>
      <c r="C6" s="19"/>
      <c r="D6" s="19"/>
      <c r="E6" s="19"/>
      <c r="F6" s="19"/>
      <c r="G6" s="19"/>
      <c r="H6" s="19"/>
      <c r="I6" s="19"/>
    </row>
    <row r="7" spans="1:23" s="17" customFormat="1" ht="16" customHeight="1" x14ac:dyDescent="0.2">
      <c r="A7" s="19"/>
      <c r="B7" s="19"/>
      <c r="C7" s="19"/>
      <c r="D7" s="19"/>
      <c r="E7" s="19"/>
      <c r="F7" s="19"/>
      <c r="G7" s="19"/>
      <c r="H7" s="19"/>
      <c r="I7" s="19"/>
    </row>
    <row r="8" spans="1:23" s="17" customFormat="1" ht="16" customHeight="1" x14ac:dyDescent="0.2">
      <c r="A8" s="19"/>
      <c r="B8" s="19"/>
      <c r="C8" s="19"/>
      <c r="D8" s="19"/>
      <c r="E8" s="19"/>
      <c r="F8" s="19"/>
      <c r="G8" s="19"/>
      <c r="H8" s="19"/>
      <c r="I8" s="19"/>
    </row>
    <row r="9" spans="1:23" s="17" customFormat="1" ht="16" customHeight="1" x14ac:dyDescent="0.2">
      <c r="A9" s="19"/>
      <c r="B9" s="19"/>
      <c r="C9" s="19"/>
      <c r="D9" s="19"/>
      <c r="E9" s="19"/>
      <c r="F9" s="19"/>
      <c r="G9" s="19"/>
      <c r="H9" s="19"/>
      <c r="I9" s="19"/>
    </row>
    <row r="10" spans="1:23" s="17" customFormat="1" ht="16" customHeight="1" x14ac:dyDescent="0.2">
      <c r="A10" s="19"/>
      <c r="B10" s="19"/>
      <c r="C10" s="19"/>
      <c r="D10" s="19"/>
      <c r="E10" s="19"/>
      <c r="F10" s="19"/>
      <c r="G10" s="19"/>
      <c r="H10" s="19"/>
      <c r="I10" s="19"/>
    </row>
    <row r="11" spans="1:23" s="17" customFormat="1" ht="16" customHeight="1" x14ac:dyDescent="0.2">
      <c r="A11" s="18" t="s">
        <v>36</v>
      </c>
      <c r="B11" s="20"/>
      <c r="C11" s="20"/>
      <c r="D11" s="21"/>
      <c r="E11" s="22"/>
      <c r="F11" s="19"/>
      <c r="G11" s="19"/>
      <c r="H11" s="21" t="s">
        <v>37</v>
      </c>
      <c r="I11" s="22" t="s">
        <v>38</v>
      </c>
    </row>
    <row r="12" spans="1:23" s="17" customFormat="1" ht="16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</row>
    <row r="13" spans="1:23" s="17" customFormat="1" ht="16" customHeight="1" x14ac:dyDescent="0.2">
      <c r="A13" s="19"/>
      <c r="B13" s="19"/>
      <c r="C13" s="19"/>
      <c r="D13" s="19"/>
      <c r="E13" s="19"/>
      <c r="F13" s="19"/>
      <c r="G13" s="19"/>
      <c r="H13" s="19"/>
      <c r="I13" s="19"/>
    </row>
    <row r="14" spans="1:23" ht="21" x14ac:dyDescent="0.25">
      <c r="A14" s="12" t="s">
        <v>35</v>
      </c>
      <c r="B14" s="13"/>
      <c r="C14" s="13"/>
      <c r="D14" s="13"/>
      <c r="E14" s="13"/>
      <c r="F14" s="13"/>
      <c r="G14" s="13"/>
      <c r="H14" s="13"/>
      <c r="I14" s="1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19" x14ac:dyDescent="0.25">
      <c r="A15" s="23" t="str">
        <f>ANO!A15</f>
        <v>COLOQUE O NOME DA EMPRESA AQUI!</v>
      </c>
      <c r="B15" s="24"/>
      <c r="C15" s="24"/>
      <c r="D15" s="25"/>
      <c r="E15" s="26"/>
      <c r="F15" s="27" t="s">
        <v>43</v>
      </c>
      <c r="G15" s="28"/>
      <c r="H15" s="28"/>
      <c r="I15" s="29"/>
      <c r="J15" s="5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19" x14ac:dyDescent="0.25">
      <c r="A16" s="30"/>
      <c r="B16" s="54">
        <f>ANO!B16</f>
        <v>2024</v>
      </c>
      <c r="C16" s="54">
        <f>ANO!C16</f>
        <v>2024</v>
      </c>
      <c r="D16" s="32"/>
      <c r="E16" s="26"/>
      <c r="F16" s="33"/>
      <c r="G16" s="34"/>
      <c r="H16" s="34"/>
      <c r="I16" s="34"/>
      <c r="J16" s="5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s="1" customFormat="1" ht="15" x14ac:dyDescent="0.2">
      <c r="A17" s="35" t="s">
        <v>12</v>
      </c>
      <c r="B17" s="36" t="s">
        <v>1</v>
      </c>
      <c r="C17" s="36" t="s">
        <v>2</v>
      </c>
      <c r="D17" s="37" t="s">
        <v>3</v>
      </c>
      <c r="E17" s="38"/>
      <c r="F17" s="39" t="s">
        <v>0</v>
      </c>
      <c r="G17" s="40" t="s">
        <v>1</v>
      </c>
      <c r="H17" s="40" t="s">
        <v>2</v>
      </c>
      <c r="I17" s="40" t="s">
        <v>3</v>
      </c>
      <c r="J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3" ht="15" x14ac:dyDescent="0.2">
      <c r="A18" s="41" t="str">
        <f>TabelaDeRendimentos8131563371115[[#This Row],[RENDIMENTOS]]</f>
        <v>Revenda de Mercadorias</v>
      </c>
      <c r="B18" s="7">
        <v>4</v>
      </c>
      <c r="C18" s="8">
        <v>4</v>
      </c>
      <c r="D18" s="6">
        <f>TabelaDeRendimentos813156337111923273135394347515559[[#This Row],[REAL]]-TabelaDeRendimentos813156337111923273135394347515559[[#This Row],[ESTIMADO]]</f>
        <v>0</v>
      </c>
      <c r="E18" s="38"/>
      <c r="F18" s="41" t="s">
        <v>4</v>
      </c>
      <c r="G18" s="6">
        <f>TabelaDeRendimentos813156337111923273135394347515559[[#Totals],[ESTIMADO]]</f>
        <v>5</v>
      </c>
      <c r="H18" s="6">
        <f>TabelaDeRendimentos813156337111923273135394347515559[[#Totals],[REAL]]</f>
        <v>5</v>
      </c>
      <c r="I18" s="6">
        <f>TabelaDeTotais914166448122024283236404448525660[[#This Row],[REAL]]-TabelaDeTotais914166448122024283236404448525660[[#This Row],[ESTIMADO]]</f>
        <v>0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3" ht="15" x14ac:dyDescent="0.2">
      <c r="A19" s="41" t="str">
        <f>TabelaDeRendimentos8131563371115[[#This Row],[RENDIMENTOS]]</f>
        <v>Venda de Produtos Industrializados</v>
      </c>
      <c r="B19" s="7">
        <v>1</v>
      </c>
      <c r="C19" s="8">
        <v>1</v>
      </c>
      <c r="D19" s="6">
        <f>TabelaDeRendimentos813156337111923273135394347515559[[#This Row],[REAL]]-TabelaDeRendimentos813156337111923273135394347515559[[#This Row],[ESTIMADO]]</f>
        <v>0</v>
      </c>
      <c r="E19" s="38"/>
      <c r="F19" s="41" t="s">
        <v>5</v>
      </c>
      <c r="G19" s="6">
        <f>TabelaDeDespesasDePessoal1116186559132125293337414549535761[[#Totals],[ESTIMADO]]+TabelaDeDespesasOperacionais712146226101822263034384246505458[[#Totals],[ESTIMADO]]</f>
        <v>0</v>
      </c>
      <c r="H19" s="6">
        <f>TabelaDeDespesasDePessoal1116186559132125293337414549535761[[#Totals],[REAL]]+TabelaDeDespesasOperacionais712146226101822263034384246505458[[#Totals],[REAL]]</f>
        <v>0</v>
      </c>
      <c r="I19" s="6">
        <f>TabelaDeTotais914166448122024283236404448525660[[#This Row],[ESTIMADO]]-TabelaDeTotais914166448122024283236404448525660[[#This Row],[REAL]]</f>
        <v>0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3" ht="15" x14ac:dyDescent="0.2">
      <c r="A20" s="41" t="str">
        <f>TabelaDeRendimentos8131563371115[[#This Row],[RENDIMENTOS]]</f>
        <v>Prestação de Serviços</v>
      </c>
      <c r="B20" s="7">
        <v>0</v>
      </c>
      <c r="C20" s="8">
        <v>0</v>
      </c>
      <c r="D20" s="6">
        <f>TabelaDeRendimentos813156337111923273135394347515559[[#This Row],[REAL]]-TabelaDeRendimentos813156337111923273135394347515559[[#This Row],[ESTIMADO]]</f>
        <v>0</v>
      </c>
      <c r="E20" s="38"/>
      <c r="F20" s="42" t="s">
        <v>6</v>
      </c>
      <c r="G20" s="15">
        <f>G18-G19</f>
        <v>5</v>
      </c>
      <c r="H20" s="15">
        <f>H18-H19</f>
        <v>5</v>
      </c>
      <c r="I20" s="16">
        <f>TabelaDeTotais914166448122024283236404448525660[[#Totals],[REAL]]-TabelaDeTotais914166448122024283236404448525660[[#Totals],[ESTIMADO]]</f>
        <v>0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3" ht="15" x14ac:dyDescent="0.2">
      <c r="A21" s="41" t="str">
        <f>TabelaDeRendimentos8131563371115[[#This Row],[RENDIMENTOS]]</f>
        <v>Outras receitas</v>
      </c>
      <c r="B21" s="7">
        <v>0</v>
      </c>
      <c r="C21" s="8">
        <v>0</v>
      </c>
      <c r="D21" s="6">
        <f>TabelaDeRendimentos813156337111923273135394347515559[[#This Row],[REAL]]-TabelaDeRendimentos813156337111923273135394347515559[[#This Row],[ESTIMADO]]</f>
        <v>0</v>
      </c>
      <c r="E21" s="38"/>
      <c r="F21" s="38"/>
      <c r="G21" s="38"/>
      <c r="H21" s="38"/>
      <c r="I21" s="3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3" ht="15" x14ac:dyDescent="0.2">
      <c r="A22" s="43" t="s">
        <v>11</v>
      </c>
      <c r="B22" s="44">
        <f>SUBTOTAL(9,TabelaDeRendimentos813156337111923273135394347515559[ESTIMADO])</f>
        <v>5</v>
      </c>
      <c r="C22" s="44">
        <f>SUBTOTAL(9,TabelaDeRendimentos813156337111923273135394347515559[REAL])</f>
        <v>5</v>
      </c>
      <c r="D22" s="45">
        <f>SUBTOTAL(9,TabelaDeRendimentos813156337111923273135394347515559[DIFERENÇA])</f>
        <v>0</v>
      </c>
      <c r="E22" s="38"/>
      <c r="F22" s="38"/>
      <c r="G22" s="38"/>
      <c r="H22" s="38"/>
      <c r="I22" s="3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3" ht="15" x14ac:dyDescent="0.2">
      <c r="A23" s="46"/>
      <c r="B23" s="47"/>
      <c r="C23" s="47"/>
      <c r="D23" s="47"/>
      <c r="E23" s="38"/>
      <c r="F23" s="38"/>
      <c r="G23" s="38"/>
      <c r="H23" s="38"/>
      <c r="I23" s="3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3" ht="15" x14ac:dyDescent="0.2">
      <c r="A24" s="38"/>
      <c r="B24" s="31">
        <f>$B$16</f>
        <v>2024</v>
      </c>
      <c r="C24" s="31">
        <f>$C$16</f>
        <v>2024</v>
      </c>
      <c r="D24" s="38"/>
      <c r="E24" s="38"/>
      <c r="F24" s="38"/>
      <c r="G24" s="38"/>
      <c r="H24" s="38"/>
      <c r="I24" s="3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15" x14ac:dyDescent="0.2">
      <c r="A25" s="48" t="s">
        <v>17</v>
      </c>
      <c r="B25" s="31" t="s">
        <v>1</v>
      </c>
      <c r="C25" s="31" t="s">
        <v>2</v>
      </c>
      <c r="D25" s="31" t="s">
        <v>3</v>
      </c>
      <c r="E25" s="38"/>
      <c r="F25" s="38"/>
      <c r="G25" s="38"/>
      <c r="H25" s="38"/>
      <c r="I25" s="38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3" ht="15" x14ac:dyDescent="0.2">
      <c r="A26" s="41" t="str">
        <f>TabelaDeDespesasDePessoal11161865591317[[#This Row],[DESPESAS PRINCIPAIS]]</f>
        <v>Compra de Mercadorias</v>
      </c>
      <c r="B26" s="7">
        <v>0</v>
      </c>
      <c r="C26" s="9">
        <v>0</v>
      </c>
      <c r="D26" s="6">
        <f>TabelaDeDespesasDePessoal1116186559132125293337414549535761[[#This Row],[ESTIMADO]]-TabelaDeDespesasDePessoal1116186559132125293337414549535761[[#This Row],[REAL]]</f>
        <v>0</v>
      </c>
      <c r="E26" s="38"/>
      <c r="F26" s="38"/>
      <c r="G26" s="38"/>
      <c r="H26" s="38"/>
      <c r="I26" s="3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3" ht="15" x14ac:dyDescent="0.2">
      <c r="A27" s="41" t="str">
        <f>TabelaDeDespesasDePessoal11161865591317[[#This Row],[DESPESAS PRINCIPAIS]]</f>
        <v>Material de Expediente</v>
      </c>
      <c r="B27" s="7">
        <v>0</v>
      </c>
      <c r="C27" s="9">
        <v>0</v>
      </c>
      <c r="D27" s="6">
        <f>TabelaDeDespesasDePessoal1116186559132125293337414549535761[[#This Row],[ESTIMADO]]-TabelaDeDespesasDePessoal1116186559132125293337414549535761[[#This Row],[REAL]]</f>
        <v>0</v>
      </c>
      <c r="E27" s="38"/>
      <c r="F27" s="38"/>
      <c r="G27" s="38"/>
      <c r="H27" s="38"/>
      <c r="I27" s="38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3" ht="15" x14ac:dyDescent="0.2">
      <c r="A28" s="41" t="str">
        <f>TabelaDeDespesasDePessoal11161865591317[[#This Row],[DESPESAS PRINCIPAIS]]</f>
        <v>Funcionários e Pro Labore</v>
      </c>
      <c r="B28" s="7">
        <v>0</v>
      </c>
      <c r="C28" s="9">
        <v>0</v>
      </c>
      <c r="D28" s="6">
        <f>TabelaDeDespesasDePessoal1116186559132125293337414549535761[[#This Row],[ESTIMADO]]-TabelaDeDespesasDePessoal1116186559132125293337414549535761[[#This Row],[REAL]]</f>
        <v>0</v>
      </c>
      <c r="E28" s="38"/>
      <c r="F28" s="38"/>
      <c r="G28" s="38"/>
      <c r="H28" s="38"/>
      <c r="I28" s="38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3" ht="15" x14ac:dyDescent="0.2">
      <c r="A29" s="41" t="str">
        <f>TabelaDeDespesasDePessoal11161865591317[[#This Row],[DESPESAS PRINCIPAIS]]</f>
        <v>Veículos (Manutenção e Combustível)</v>
      </c>
      <c r="B29" s="7">
        <v>0</v>
      </c>
      <c r="C29" s="9">
        <v>0</v>
      </c>
      <c r="D29" s="6">
        <f>TabelaDeDespesasDePessoal1116186559132125293337414549535761[[#This Row],[ESTIMADO]]-TabelaDeDespesasDePessoal1116186559132125293337414549535761[[#This Row],[REAL]]</f>
        <v>0</v>
      </c>
      <c r="E29" s="38"/>
      <c r="F29" s="38"/>
      <c r="G29" s="38"/>
      <c r="H29" s="38"/>
      <c r="I29" s="3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3" ht="15" x14ac:dyDescent="0.2">
      <c r="A30" s="49" t="s">
        <v>19</v>
      </c>
      <c r="B30" s="50">
        <f>SUBTOTAL(9,TabelaDeDespesasDePessoal1116186559132125293337414549535761[ESTIMADO])</f>
        <v>0</v>
      </c>
      <c r="C30" s="50">
        <f>SUBTOTAL(9,TabelaDeDespesasDePessoal1116186559132125293337414549535761[REAL])</f>
        <v>0</v>
      </c>
      <c r="D30" s="50">
        <f>SUBTOTAL(9,TabelaDeDespesasDePessoal1116186559132125293337414549535761[DIFERENÇA])</f>
        <v>0</v>
      </c>
      <c r="E30" s="38"/>
      <c r="F30" s="38"/>
      <c r="G30" s="38"/>
      <c r="H30" s="38"/>
      <c r="I30" s="3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3" ht="15" x14ac:dyDescent="0.2">
      <c r="A31" s="38"/>
      <c r="B31" s="38"/>
      <c r="C31" s="38"/>
      <c r="D31" s="38"/>
      <c r="E31" s="38"/>
      <c r="F31" s="38"/>
      <c r="G31" s="38"/>
      <c r="H31" s="38"/>
      <c r="I31" s="3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15" x14ac:dyDescent="0.2">
      <c r="A32" s="38"/>
      <c r="B32" s="31">
        <f>$B$16</f>
        <v>2024</v>
      </c>
      <c r="C32" s="31">
        <f>$C$16</f>
        <v>2024</v>
      </c>
      <c r="D32" s="38"/>
      <c r="E32" s="38"/>
      <c r="F32" s="38"/>
      <c r="G32" s="38"/>
      <c r="H32" s="38"/>
      <c r="I32" s="3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522" s="3" customFormat="1" ht="15" x14ac:dyDescent="0.2">
      <c r="A33" s="48" t="s">
        <v>21</v>
      </c>
      <c r="B33" s="31" t="s">
        <v>1</v>
      </c>
      <c r="C33" s="31" t="s">
        <v>2</v>
      </c>
      <c r="D33" s="31" t="s">
        <v>3</v>
      </c>
      <c r="E33" s="38"/>
      <c r="F33" s="38"/>
      <c r="G33" s="38"/>
      <c r="H33" s="38"/>
      <c r="I33" s="3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</row>
    <row r="34" spans="1:522" s="3" customFormat="1" ht="15" x14ac:dyDescent="0.2">
      <c r="A34" s="41" t="str">
        <f>TabelaDeDespesasOperacionais7121462261014[[#This Row],[OUTRAS DESPESAS]]</f>
        <v>Energia Elétrica</v>
      </c>
      <c r="B34" s="10">
        <v>0</v>
      </c>
      <c r="C34" s="11">
        <v>0</v>
      </c>
      <c r="D34" s="51">
        <f>TabelaDeDespesasOperacionais712146226101822263034384246505458[[#This Row],[ESTIMADO]]-TabelaDeDespesasOperacionais712146226101822263034384246505458[[#This Row],[REAL]]</f>
        <v>0</v>
      </c>
      <c r="E34" s="38"/>
      <c r="F34" s="38"/>
      <c r="G34" s="38"/>
      <c r="H34" s="38"/>
      <c r="I34" s="38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</row>
    <row r="35" spans="1:522" s="3" customFormat="1" ht="16.5" customHeight="1" x14ac:dyDescent="0.2">
      <c r="A35" s="41" t="str">
        <f>TabelaDeDespesasOperacionais7121462261014[[#This Row],[OUTRAS DESPESAS]]</f>
        <v>Telefone e Internet</v>
      </c>
      <c r="B35" s="10">
        <v>0</v>
      </c>
      <c r="C35" s="11">
        <v>0</v>
      </c>
      <c r="D35" s="51">
        <f>TabelaDeDespesasOperacionais712146226101822263034384246505458[[#This Row],[ESTIMADO]]-TabelaDeDespesasOperacionais712146226101822263034384246505458[[#This Row],[REAL]]</f>
        <v>0</v>
      </c>
      <c r="E35" s="38"/>
      <c r="F35" s="38"/>
      <c r="G35" s="38"/>
      <c r="H35" s="38"/>
      <c r="I35" s="38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</row>
    <row r="36" spans="1:522" s="3" customFormat="1" ht="16.5" customHeight="1" x14ac:dyDescent="0.2">
      <c r="A36" s="41" t="str">
        <f>TabelaDeDespesasOperacionais7121462261014[[#This Row],[OUTRAS DESPESAS]]</f>
        <v>Água e Esgoto</v>
      </c>
      <c r="B36" s="10">
        <v>0</v>
      </c>
      <c r="C36" s="11">
        <v>0</v>
      </c>
      <c r="D36" s="51">
        <f>TabelaDeDespesasOperacionais712146226101822263034384246505458[[#This Row],[ESTIMADO]]-TabelaDeDespesasOperacionais712146226101822263034384246505458[[#This Row],[REAL]]</f>
        <v>0</v>
      </c>
      <c r="E36" s="38"/>
      <c r="F36" s="38"/>
      <c r="G36" s="38"/>
      <c r="H36" s="38"/>
      <c r="I36" s="38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</row>
    <row r="37" spans="1:522" s="3" customFormat="1" ht="16.5" customHeight="1" x14ac:dyDescent="0.2">
      <c r="A37" s="41" t="str">
        <f>TabelaDeDespesasOperacionais7121462261014[[#This Row],[OUTRAS DESPESAS]]</f>
        <v>Consultorias</v>
      </c>
      <c r="B37" s="10">
        <v>0</v>
      </c>
      <c r="C37" s="11">
        <v>0</v>
      </c>
      <c r="D37" s="51">
        <f>TabelaDeDespesasOperacionais712146226101822263034384246505458[[#This Row],[ESTIMADO]]-TabelaDeDespesasOperacionais712146226101822263034384246505458[[#This Row],[REAL]]</f>
        <v>0</v>
      </c>
      <c r="E37" s="38"/>
      <c r="F37" s="38"/>
      <c r="G37" s="38"/>
      <c r="H37" s="38"/>
      <c r="I37" s="38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</row>
    <row r="38" spans="1:522" s="3" customFormat="1" ht="16.5" customHeight="1" x14ac:dyDescent="0.2">
      <c r="A38" s="41" t="str">
        <f>TabelaDeDespesasOperacionais7121462261014[[#This Row],[OUTRAS DESPESAS]]</f>
        <v>Assistência Técnica</v>
      </c>
      <c r="B38" s="10">
        <v>0</v>
      </c>
      <c r="C38" s="11">
        <v>0</v>
      </c>
      <c r="D38" s="51">
        <f>TabelaDeDespesasOperacionais712146226101822263034384246505458[[#This Row],[ESTIMADO]]-TabelaDeDespesasOperacionais712146226101822263034384246505458[[#This Row],[REAL]]</f>
        <v>0</v>
      </c>
      <c r="E38" s="38"/>
      <c r="F38" s="38"/>
      <c r="G38" s="38"/>
      <c r="H38" s="38"/>
      <c r="I38" s="38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</row>
    <row r="39" spans="1:522" s="3" customFormat="1" ht="16.5" customHeight="1" x14ac:dyDescent="0.2">
      <c r="A39" s="41" t="str">
        <f>TabelaDeDespesasOperacionais7121462261014[[#This Row],[OUTRAS DESPESAS]]</f>
        <v>Sistema de Gestão</v>
      </c>
      <c r="B39" s="10">
        <v>0</v>
      </c>
      <c r="C39" s="11">
        <v>0</v>
      </c>
      <c r="D39" s="51">
        <f>TabelaDeDespesasOperacionais712146226101822263034384246505458[[#This Row],[ESTIMADO]]-TabelaDeDespesasOperacionais712146226101822263034384246505458[[#This Row],[REAL]]</f>
        <v>0</v>
      </c>
      <c r="E39" s="38"/>
      <c r="F39" s="38"/>
      <c r="G39" s="38"/>
      <c r="H39" s="38"/>
      <c r="I39" s="3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</row>
    <row r="40" spans="1:522" s="3" customFormat="1" ht="16.5" customHeight="1" x14ac:dyDescent="0.2">
      <c r="A40" s="41" t="str">
        <f>TabelaDeDespesasOperacionais7121462261014[[#This Row],[OUTRAS DESPESAS]]</f>
        <v>Marketing e Publicidade</v>
      </c>
      <c r="B40" s="10">
        <v>0</v>
      </c>
      <c r="C40" s="11">
        <v>0</v>
      </c>
      <c r="D40" s="51">
        <f>TabelaDeDespesasOperacionais712146226101822263034384246505458[[#This Row],[ESTIMADO]]-TabelaDeDespesasOperacionais712146226101822263034384246505458[[#This Row],[REAL]]</f>
        <v>0</v>
      </c>
      <c r="E40" s="38"/>
      <c r="F40" s="38"/>
      <c r="G40" s="38"/>
      <c r="H40" s="38"/>
      <c r="I40" s="38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</row>
    <row r="41" spans="1:522" s="3" customFormat="1" ht="16.5" customHeight="1" x14ac:dyDescent="0.2">
      <c r="A41" s="41" t="str">
        <f>TabelaDeDespesasOperacionais7121462261014[[#This Row],[OUTRAS DESPESAS]]</f>
        <v>Fretes, Seguros e Correios</v>
      </c>
      <c r="B41" s="10">
        <v>0</v>
      </c>
      <c r="C41" s="11">
        <v>0</v>
      </c>
      <c r="D41" s="51">
        <f>TabelaDeDespesasOperacionais712146226101822263034384246505458[[#This Row],[ESTIMADO]]-TabelaDeDespesasOperacionais712146226101822263034384246505458[[#This Row],[REAL]]</f>
        <v>0</v>
      </c>
      <c r="E41" s="38"/>
      <c r="F41" s="38"/>
      <c r="G41" s="38"/>
      <c r="H41" s="38"/>
      <c r="I41" s="3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</row>
    <row r="42" spans="1:522" s="3" customFormat="1" ht="16.5" customHeight="1" x14ac:dyDescent="0.2">
      <c r="A42" s="41" t="str">
        <f>TabelaDeDespesasOperacionais7121462261014[[#This Row],[OUTRAS DESPESAS]]</f>
        <v>Comissões</v>
      </c>
      <c r="B42" s="10">
        <v>0</v>
      </c>
      <c r="C42" s="11">
        <v>0</v>
      </c>
      <c r="D42" s="51">
        <f>TabelaDeDespesasOperacionais712146226101822263034384246505458[[#This Row],[ESTIMADO]]-TabelaDeDespesasOperacionais712146226101822263034384246505458[[#This Row],[REAL]]</f>
        <v>0</v>
      </c>
      <c r="E42" s="38"/>
      <c r="F42" s="38"/>
      <c r="G42" s="38"/>
      <c r="H42" s="38"/>
      <c r="I42" s="38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</row>
    <row r="43" spans="1:522" s="3" customFormat="1" ht="16.5" customHeight="1" x14ac:dyDescent="0.2">
      <c r="A43" s="41" t="str">
        <f>TabelaDeDespesasOperacionais7121462261014[[#This Row],[OUTRAS DESPESAS]]</f>
        <v>Empréstimos e Financiamentos</v>
      </c>
      <c r="B43" s="10">
        <v>0</v>
      </c>
      <c r="C43" s="11">
        <v>0</v>
      </c>
      <c r="D43" s="51">
        <f>TabelaDeDespesasOperacionais712146226101822263034384246505458[[#This Row],[ESTIMADO]]-TabelaDeDespesasOperacionais712146226101822263034384246505458[[#This Row],[REAL]]</f>
        <v>0</v>
      </c>
      <c r="E43" s="38"/>
      <c r="F43" s="38"/>
      <c r="G43" s="38"/>
      <c r="H43" s="38"/>
      <c r="I43" s="38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</row>
    <row r="44" spans="1:522" s="3" customFormat="1" ht="16.5" customHeight="1" x14ac:dyDescent="0.2">
      <c r="A44" s="41" t="str">
        <f>TabelaDeDespesasOperacionais7121462261014[[#This Row],[OUTRAS DESPESAS]]</f>
        <v>Impostos</v>
      </c>
      <c r="B44" s="10">
        <v>0</v>
      </c>
      <c r="C44" s="11">
        <v>0</v>
      </c>
      <c r="D44" s="51">
        <f>TabelaDeDespesasOperacionais712146226101822263034384246505458[[#This Row],[ESTIMADO]]-TabelaDeDespesasOperacionais712146226101822263034384246505458[[#This Row],[REAL]]</f>
        <v>0</v>
      </c>
      <c r="E44" s="38"/>
      <c r="F44" s="38"/>
      <c r="G44" s="38"/>
      <c r="H44" s="38"/>
      <c r="I44" s="38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</row>
    <row r="45" spans="1:522" s="3" customFormat="1" ht="16.5" customHeight="1" x14ac:dyDescent="0.2">
      <c r="A45" s="41" t="str">
        <f>TabelaDeDespesasOperacionais7121462261014[[#This Row],[OUTRAS DESPESAS]]</f>
        <v>Outros</v>
      </c>
      <c r="B45" s="10">
        <v>0</v>
      </c>
      <c r="C45" s="11">
        <v>0</v>
      </c>
      <c r="D45" s="51">
        <f>TabelaDeDespesasOperacionais712146226101822263034384246505458[[#This Row],[ESTIMADO]]-TabelaDeDespesasOperacionais712146226101822263034384246505458[[#This Row],[REAL]]</f>
        <v>0</v>
      </c>
      <c r="E45" s="38"/>
      <c r="F45" s="38"/>
      <c r="G45" s="38"/>
      <c r="H45" s="38"/>
      <c r="I45" s="38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</row>
    <row r="46" spans="1:522" s="3" customFormat="1" ht="16.5" customHeight="1" x14ac:dyDescent="0.2">
      <c r="A46" s="41" t="str">
        <f>TabelaDeDespesasOperacionais7121462261014[[#This Row],[OUTRAS DESPESAS]]</f>
        <v>Outros</v>
      </c>
      <c r="B46" s="10">
        <v>0</v>
      </c>
      <c r="C46" s="11">
        <v>0</v>
      </c>
      <c r="D46" s="51">
        <f>TabelaDeDespesasOperacionais712146226101822263034384246505458[[#This Row],[ESTIMADO]]-TabelaDeDespesasOperacionais712146226101822263034384246505458[[#This Row],[REAL]]</f>
        <v>0</v>
      </c>
      <c r="E46" s="38"/>
      <c r="F46" s="38"/>
      <c r="G46" s="38"/>
      <c r="H46" s="38"/>
      <c r="I46" s="3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</row>
    <row r="47" spans="1:522" s="3" customFormat="1" ht="16.5" customHeight="1" x14ac:dyDescent="0.2">
      <c r="A47" s="41" t="str">
        <f>TabelaDeDespesasOperacionais7121462261014[[#This Row],[OUTRAS DESPESAS]]</f>
        <v>Outros</v>
      </c>
      <c r="B47" s="10">
        <v>0</v>
      </c>
      <c r="C47" s="11">
        <v>0</v>
      </c>
      <c r="D47" s="51">
        <f>TabelaDeDespesasOperacionais712146226101822263034384246505458[[#This Row],[ESTIMADO]]-TabelaDeDespesasOperacionais712146226101822263034384246505458[[#This Row],[REAL]]</f>
        <v>0</v>
      </c>
      <c r="E47" s="38"/>
      <c r="F47" s="38"/>
      <c r="G47" s="38"/>
      <c r="H47" s="38"/>
      <c r="I47" s="38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</row>
    <row r="48" spans="1:522" s="3" customFormat="1" ht="16.5" customHeight="1" x14ac:dyDescent="0.2">
      <c r="A48" s="41" t="str">
        <f>TabelaDeDespesasOperacionais7121462261014[[#This Row],[OUTRAS DESPESAS]]</f>
        <v>Outros</v>
      </c>
      <c r="B48" s="10">
        <v>0</v>
      </c>
      <c r="C48" s="11">
        <v>0</v>
      </c>
      <c r="D48" s="51">
        <f>TabelaDeDespesasOperacionais712146226101822263034384246505458[[#This Row],[ESTIMADO]]-TabelaDeDespesasOperacionais712146226101822263034384246505458[[#This Row],[REAL]]</f>
        <v>0</v>
      </c>
      <c r="E48" s="38"/>
      <c r="F48" s="38"/>
      <c r="G48" s="38"/>
      <c r="H48" s="38"/>
      <c r="I48" s="3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</row>
    <row r="49" spans="1:522" s="3" customFormat="1" ht="16.5" customHeight="1" x14ac:dyDescent="0.2">
      <c r="A49" s="41" t="str">
        <f>TabelaDeDespesasOperacionais7121462261014[[#This Row],[OUTRAS DESPESAS]]</f>
        <v>Outros</v>
      </c>
      <c r="B49" s="10">
        <v>0</v>
      </c>
      <c r="C49" s="11">
        <v>0</v>
      </c>
      <c r="D49" s="51">
        <f>TabelaDeDespesasOperacionais712146226101822263034384246505458[[#This Row],[ESTIMADO]]-TabelaDeDespesasOperacionais712146226101822263034384246505458[[#This Row],[REAL]]</f>
        <v>0</v>
      </c>
      <c r="E49" s="38"/>
      <c r="F49" s="38"/>
      <c r="G49" s="38"/>
      <c r="H49" s="38"/>
      <c r="I49" s="3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</row>
    <row r="50" spans="1:522" s="3" customFormat="1" ht="16" customHeight="1" x14ac:dyDescent="0.2">
      <c r="A50" s="49" t="s">
        <v>22</v>
      </c>
      <c r="B50" s="50">
        <f>SUBTOTAL(9,TabelaDeDespesasOperacionais712146226101822263034384246505458[ESTIMADO])</f>
        <v>0</v>
      </c>
      <c r="C50" s="50">
        <f>SUBTOTAL(9,TabelaDeDespesasOperacionais712146226101822263034384246505458[REAL])</f>
        <v>0</v>
      </c>
      <c r="D50" s="50">
        <f>SUBTOTAL(9,TabelaDeDespesasOperacionais712146226101822263034384246505458[DIFERENÇA])</f>
        <v>0</v>
      </c>
      <c r="E50" s="38"/>
      <c r="F50" s="38"/>
      <c r="G50" s="38"/>
      <c r="H50" s="38"/>
      <c r="I50" s="38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</row>
    <row r="51" spans="1:522" ht="16" customHeight="1" x14ac:dyDescent="0.2">
      <c r="A51" s="4" t="s">
        <v>8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522" ht="16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522" ht="16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522" ht="16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522" ht="16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522" ht="16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522" ht="16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522" ht="16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522" ht="16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522" ht="16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522" ht="16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522" ht="16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522" ht="16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522" ht="16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6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6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6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6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6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6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6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6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6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6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6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6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6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6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6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6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6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6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6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6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6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6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6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6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6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6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6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6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6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6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6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6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6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6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6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6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6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6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6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6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6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6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6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6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6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6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6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6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6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6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6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6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6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6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6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6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6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6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6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6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6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6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6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6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6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6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6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6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6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6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6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6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6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6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6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6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6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6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6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6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6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6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6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6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6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6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6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6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6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6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6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6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6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6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6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6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6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6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6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6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6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6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6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6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6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6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6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6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6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6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6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6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6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6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6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6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6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6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6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6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6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6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6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6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6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6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6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6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6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6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6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6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6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6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6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6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6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6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6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6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6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6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6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6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6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6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6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6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6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6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6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6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6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6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6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6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6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6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6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6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6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6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6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6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6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6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6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6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6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6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6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6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6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6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6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6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6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6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6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6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6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6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6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6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6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6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6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6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6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6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6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6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6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6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6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6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6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6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6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6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6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6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6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6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6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6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6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6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6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6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6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6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6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6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6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6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6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6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6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6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6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6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6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6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6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6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6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6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6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6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6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6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6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6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6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6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6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6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6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6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6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6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6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6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6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6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6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6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6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6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6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6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6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6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6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6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6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6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6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6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6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6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6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6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6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6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6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6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6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6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6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6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6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6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6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6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6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6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6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6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6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6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6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6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6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6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6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6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6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6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6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6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6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6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6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6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6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6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6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6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6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6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6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6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6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6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6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6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6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6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6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6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6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6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6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6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6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6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6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6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6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6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6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6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6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6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6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6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6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6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6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6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6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6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6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6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6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6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6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6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6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6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6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6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6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6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6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6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6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6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6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6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6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6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6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6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6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6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6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6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6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6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6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6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6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6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6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6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6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6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6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6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6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6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6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6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6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6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6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6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6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6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6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6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6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6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6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6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6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6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6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6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6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6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6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6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6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6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6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6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6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6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6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6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6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6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6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6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6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6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6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6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6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6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6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6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6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6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6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6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6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6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6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6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6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6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6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6" customHeight="1" x14ac:dyDescent="0.2">
      <c r="A492"/>
      <c r="B492"/>
      <c r="C492"/>
      <c r="D492"/>
      <c r="E492"/>
      <c r="F492"/>
      <c r="G492"/>
      <c r="H492"/>
      <c r="I492"/>
      <c r="J492"/>
    </row>
    <row r="493" spans="1:23" ht="16" customHeight="1" x14ac:dyDescent="0.2">
      <c r="A493"/>
      <c r="B493"/>
      <c r="C493"/>
      <c r="D493"/>
      <c r="E493"/>
      <c r="F493"/>
      <c r="G493"/>
      <c r="H493"/>
      <c r="I493"/>
      <c r="J493"/>
    </row>
    <row r="494" spans="1:23" ht="16" customHeight="1" x14ac:dyDescent="0.2">
      <c r="A494"/>
      <c r="B494"/>
      <c r="C494"/>
      <c r="D494"/>
      <c r="E494"/>
      <c r="F494"/>
      <c r="G494"/>
      <c r="H494"/>
      <c r="I494"/>
      <c r="J494"/>
    </row>
    <row r="495" spans="1:23" ht="16" customHeight="1" x14ac:dyDescent="0.2">
      <c r="A495"/>
      <c r="B495"/>
      <c r="C495"/>
      <c r="D495"/>
      <c r="E495"/>
      <c r="F495"/>
      <c r="G495"/>
      <c r="H495"/>
      <c r="I495"/>
      <c r="J495"/>
    </row>
    <row r="496" spans="1:23" ht="16" customHeight="1" x14ac:dyDescent="0.2">
      <c r="A496"/>
      <c r="B496"/>
      <c r="C496"/>
      <c r="D496"/>
      <c r="E496"/>
      <c r="F496"/>
      <c r="G496"/>
      <c r="H496"/>
      <c r="I496"/>
      <c r="J496"/>
    </row>
    <row r="497" customFormat="1" ht="16" customHeight="1" x14ac:dyDescent="0.2"/>
    <row r="498" customFormat="1" ht="16" customHeight="1" x14ac:dyDescent="0.2"/>
    <row r="499" customFormat="1" ht="16" customHeight="1" x14ac:dyDescent="0.2"/>
    <row r="500" customFormat="1" ht="16" customHeight="1" x14ac:dyDescent="0.2"/>
    <row r="501" customFormat="1" ht="16" customHeight="1" x14ac:dyDescent="0.2"/>
    <row r="502" customFormat="1" ht="16" customHeight="1" x14ac:dyDescent="0.2"/>
    <row r="503" customFormat="1" ht="16" customHeight="1" x14ac:dyDescent="0.2"/>
    <row r="504" customFormat="1" ht="16" customHeight="1" x14ac:dyDescent="0.2"/>
    <row r="505" customFormat="1" ht="16" customHeight="1" x14ac:dyDescent="0.2"/>
    <row r="506" customFormat="1" ht="16" customHeight="1" x14ac:dyDescent="0.2"/>
    <row r="507" customFormat="1" ht="16" customHeight="1" x14ac:dyDescent="0.2"/>
    <row r="508" customFormat="1" ht="16" customHeight="1" x14ac:dyDescent="0.2"/>
    <row r="509" customFormat="1" ht="16" customHeight="1" x14ac:dyDescent="0.2"/>
    <row r="510" customFormat="1" ht="16" customHeight="1" x14ac:dyDescent="0.2"/>
    <row r="511" customFormat="1" ht="16" customHeight="1" x14ac:dyDescent="0.2"/>
    <row r="512" customFormat="1" ht="16" customHeight="1" x14ac:dyDescent="0.2"/>
    <row r="513" customFormat="1" ht="16" customHeight="1" x14ac:dyDescent="0.2"/>
    <row r="514" customFormat="1" ht="16" customHeight="1" x14ac:dyDescent="0.2"/>
    <row r="515" customFormat="1" ht="16" customHeight="1" x14ac:dyDescent="0.2"/>
    <row r="516" customFormat="1" ht="16" customHeight="1" x14ac:dyDescent="0.2"/>
    <row r="517" customFormat="1" ht="16" customHeight="1" x14ac:dyDescent="0.2"/>
    <row r="518" customFormat="1" ht="16" customHeight="1" x14ac:dyDescent="0.2"/>
    <row r="519" customFormat="1" ht="16" customHeight="1" x14ac:dyDescent="0.2"/>
    <row r="520" customFormat="1" ht="16" customHeight="1" x14ac:dyDescent="0.2"/>
    <row r="521" customFormat="1" ht="16" customHeight="1" x14ac:dyDescent="0.2"/>
    <row r="522" customFormat="1" ht="16" customHeight="1" x14ac:dyDescent="0.2"/>
    <row r="523" customFormat="1" ht="16" customHeight="1" x14ac:dyDescent="0.2"/>
    <row r="524" customFormat="1" ht="16" customHeight="1" x14ac:dyDescent="0.2"/>
    <row r="525" customFormat="1" ht="16" customHeight="1" x14ac:dyDescent="0.2"/>
    <row r="526" customFormat="1" ht="16" customHeight="1" x14ac:dyDescent="0.2"/>
    <row r="527" customFormat="1" ht="16" customHeight="1" x14ac:dyDescent="0.2"/>
    <row r="528" customFormat="1" ht="16" customHeight="1" x14ac:dyDescent="0.2"/>
    <row r="529" customFormat="1" ht="16" customHeight="1" x14ac:dyDescent="0.2"/>
    <row r="530" customFormat="1" ht="16" customHeight="1" x14ac:dyDescent="0.2"/>
    <row r="531" customFormat="1" ht="16" customHeight="1" x14ac:dyDescent="0.2"/>
    <row r="532" customFormat="1" ht="16" customHeight="1" x14ac:dyDescent="0.2"/>
    <row r="533" customFormat="1" ht="16" customHeight="1" x14ac:dyDescent="0.2"/>
    <row r="534" customFormat="1" ht="16" customHeight="1" x14ac:dyDescent="0.2"/>
    <row r="535" customFormat="1" ht="16" customHeight="1" x14ac:dyDescent="0.2"/>
    <row r="536" customFormat="1" ht="16" customHeight="1" x14ac:dyDescent="0.2"/>
    <row r="537" customFormat="1" ht="16" customHeight="1" x14ac:dyDescent="0.2"/>
    <row r="538" customFormat="1" ht="16" customHeight="1" x14ac:dyDescent="0.2"/>
    <row r="539" customFormat="1" ht="16" customHeight="1" x14ac:dyDescent="0.2"/>
    <row r="540" customFormat="1" ht="16" customHeight="1" x14ac:dyDescent="0.2"/>
    <row r="541" customFormat="1" ht="16" customHeight="1" x14ac:dyDescent="0.2"/>
    <row r="542" customFormat="1" ht="16" customHeight="1" x14ac:dyDescent="0.2"/>
    <row r="543" customFormat="1" ht="16" customHeight="1" x14ac:dyDescent="0.2"/>
    <row r="544" customFormat="1" ht="16" customHeight="1" x14ac:dyDescent="0.2"/>
    <row r="545" customFormat="1" ht="16" customHeight="1" x14ac:dyDescent="0.2"/>
    <row r="546" customFormat="1" ht="16" customHeight="1" x14ac:dyDescent="0.2"/>
    <row r="547" customFormat="1" ht="16" customHeight="1" x14ac:dyDescent="0.2"/>
    <row r="548" customFormat="1" ht="16" customHeight="1" x14ac:dyDescent="0.2"/>
    <row r="549" customFormat="1" ht="16" customHeight="1" x14ac:dyDescent="0.2"/>
    <row r="550" customFormat="1" ht="16" customHeight="1" x14ac:dyDescent="0.2"/>
    <row r="551" customFormat="1" ht="16" customHeight="1" x14ac:dyDescent="0.2"/>
    <row r="552" customFormat="1" ht="16" customHeight="1" x14ac:dyDescent="0.2"/>
    <row r="553" customFormat="1" ht="16" customHeight="1" x14ac:dyDescent="0.2"/>
    <row r="554" customFormat="1" ht="16" customHeight="1" x14ac:dyDescent="0.2"/>
    <row r="555" customFormat="1" ht="16" customHeight="1" x14ac:dyDescent="0.2"/>
    <row r="556" customFormat="1" ht="16" customHeight="1" x14ac:dyDescent="0.2"/>
    <row r="557" customFormat="1" ht="16" customHeight="1" x14ac:dyDescent="0.2"/>
    <row r="558" customFormat="1" ht="16" customHeight="1" x14ac:dyDescent="0.2"/>
    <row r="559" customFormat="1" ht="16" customHeight="1" x14ac:dyDescent="0.2"/>
    <row r="560" customFormat="1" ht="16" customHeight="1" x14ac:dyDescent="0.2"/>
    <row r="561" customFormat="1" ht="16" customHeight="1" x14ac:dyDescent="0.2"/>
    <row r="562" customFormat="1" ht="16" customHeight="1" x14ac:dyDescent="0.2"/>
    <row r="563" customFormat="1" ht="16" customHeight="1" x14ac:dyDescent="0.2"/>
    <row r="564" customFormat="1" ht="16" customHeight="1" x14ac:dyDescent="0.2"/>
    <row r="565" customFormat="1" ht="16" customHeight="1" x14ac:dyDescent="0.2"/>
    <row r="566" customFormat="1" ht="16" customHeight="1" x14ac:dyDescent="0.2"/>
    <row r="567" customFormat="1" ht="16" customHeight="1" x14ac:dyDescent="0.2"/>
    <row r="568" customFormat="1" ht="16" customHeight="1" x14ac:dyDescent="0.2"/>
    <row r="569" customFormat="1" ht="16" customHeight="1" x14ac:dyDescent="0.2"/>
    <row r="570" customFormat="1" ht="16" customHeight="1" x14ac:dyDescent="0.2"/>
    <row r="571" customFormat="1" ht="16" customHeight="1" x14ac:dyDescent="0.2"/>
    <row r="572" customFormat="1" ht="16" customHeight="1" x14ac:dyDescent="0.2"/>
    <row r="573" customFormat="1" ht="16" customHeight="1" x14ac:dyDescent="0.2"/>
    <row r="574" customFormat="1" ht="16" customHeight="1" x14ac:dyDescent="0.2"/>
    <row r="575" customFormat="1" ht="16" customHeight="1" x14ac:dyDescent="0.2"/>
    <row r="576" customFormat="1" ht="16" customHeight="1" x14ac:dyDescent="0.2"/>
    <row r="577" customFormat="1" ht="16" customHeight="1" x14ac:dyDescent="0.2"/>
    <row r="578" customFormat="1" ht="16" customHeight="1" x14ac:dyDescent="0.2"/>
    <row r="579" customFormat="1" ht="16" customHeight="1" x14ac:dyDescent="0.2"/>
    <row r="580" customFormat="1" ht="16" customHeight="1" x14ac:dyDescent="0.2"/>
    <row r="581" customFormat="1" ht="16" customHeight="1" x14ac:dyDescent="0.2"/>
    <row r="582" customFormat="1" ht="16" customHeight="1" x14ac:dyDescent="0.2"/>
    <row r="583" customFormat="1" ht="16" customHeight="1" x14ac:dyDescent="0.2"/>
    <row r="584" customFormat="1" ht="16" customHeight="1" x14ac:dyDescent="0.2"/>
    <row r="585" customFormat="1" ht="16" customHeight="1" x14ac:dyDescent="0.2"/>
    <row r="586" customFormat="1" ht="16" customHeight="1" x14ac:dyDescent="0.2"/>
    <row r="587" customFormat="1" ht="16" customHeight="1" x14ac:dyDescent="0.2"/>
    <row r="588" customFormat="1" ht="16" customHeight="1" x14ac:dyDescent="0.2"/>
    <row r="589" customFormat="1" ht="16" customHeight="1" x14ac:dyDescent="0.2"/>
    <row r="590" customFormat="1" ht="16" customHeight="1" x14ac:dyDescent="0.2"/>
    <row r="591" customFormat="1" ht="16" customHeight="1" x14ac:dyDescent="0.2"/>
    <row r="592" customFormat="1" ht="16" customHeight="1" x14ac:dyDescent="0.2"/>
    <row r="593" customFormat="1" ht="16" customHeight="1" x14ac:dyDescent="0.2"/>
    <row r="594" customFormat="1" ht="16" customHeight="1" x14ac:dyDescent="0.2"/>
    <row r="595" customFormat="1" ht="16" customHeight="1" x14ac:dyDescent="0.2"/>
    <row r="596" customFormat="1" ht="16" customHeight="1" x14ac:dyDescent="0.2"/>
    <row r="597" customFormat="1" ht="16" customHeight="1" x14ac:dyDescent="0.2"/>
    <row r="598" customFormat="1" ht="16" customHeight="1" x14ac:dyDescent="0.2"/>
    <row r="599" customFormat="1" ht="16" customHeight="1" x14ac:dyDescent="0.2"/>
    <row r="600" customFormat="1" ht="16" customHeight="1" x14ac:dyDescent="0.2"/>
    <row r="601" customFormat="1" ht="16" customHeight="1" x14ac:dyDescent="0.2"/>
    <row r="602" customFormat="1" ht="16" customHeight="1" x14ac:dyDescent="0.2"/>
    <row r="603" customFormat="1" ht="16" customHeight="1" x14ac:dyDescent="0.2"/>
    <row r="604" customFormat="1" ht="16" customHeight="1" x14ac:dyDescent="0.2"/>
    <row r="605" customFormat="1" ht="16" customHeight="1" x14ac:dyDescent="0.2"/>
    <row r="606" customFormat="1" ht="16" customHeight="1" x14ac:dyDescent="0.2"/>
    <row r="607" customFormat="1" ht="16" customHeight="1" x14ac:dyDescent="0.2"/>
    <row r="608" customFormat="1" ht="16" customHeight="1" x14ac:dyDescent="0.2"/>
    <row r="609" customFormat="1" ht="16" customHeight="1" x14ac:dyDescent="0.2"/>
    <row r="610" customFormat="1" ht="16" customHeight="1" x14ac:dyDescent="0.2"/>
    <row r="611" customFormat="1" ht="16" customHeight="1" x14ac:dyDescent="0.2"/>
    <row r="612" customFormat="1" ht="16" customHeight="1" x14ac:dyDescent="0.2"/>
    <row r="613" customFormat="1" ht="16" customHeight="1" x14ac:dyDescent="0.2"/>
    <row r="614" customFormat="1" ht="16" customHeight="1" x14ac:dyDescent="0.2"/>
    <row r="615" customFormat="1" ht="16" customHeight="1" x14ac:dyDescent="0.2"/>
    <row r="616" customFormat="1" ht="16" customHeight="1" x14ac:dyDescent="0.2"/>
    <row r="617" customFormat="1" ht="16" customHeight="1" x14ac:dyDescent="0.2"/>
    <row r="618" customFormat="1" ht="16" customHeight="1" x14ac:dyDescent="0.2"/>
    <row r="619" customFormat="1" ht="16" customHeight="1" x14ac:dyDescent="0.2"/>
    <row r="620" customFormat="1" ht="16" customHeight="1" x14ac:dyDescent="0.2"/>
    <row r="621" customFormat="1" ht="16" customHeight="1" x14ac:dyDescent="0.2"/>
    <row r="622" customFormat="1" ht="16" customHeight="1" x14ac:dyDescent="0.2"/>
    <row r="623" customFormat="1" ht="16" customHeight="1" x14ac:dyDescent="0.2"/>
    <row r="624" customFormat="1" ht="16" customHeight="1" x14ac:dyDescent="0.2"/>
    <row r="625" customFormat="1" ht="16" customHeight="1" x14ac:dyDescent="0.2"/>
    <row r="626" customFormat="1" ht="16" customHeight="1" x14ac:dyDescent="0.2"/>
    <row r="627" customFormat="1" ht="16" customHeight="1" x14ac:dyDescent="0.2"/>
    <row r="628" customFormat="1" ht="16" customHeight="1" x14ac:dyDescent="0.2"/>
    <row r="629" customFormat="1" ht="16" customHeight="1" x14ac:dyDescent="0.2"/>
    <row r="630" customFormat="1" ht="16" customHeight="1" x14ac:dyDescent="0.2"/>
    <row r="631" customFormat="1" ht="16" customHeight="1" x14ac:dyDescent="0.2"/>
    <row r="632" customFormat="1" ht="16" customHeight="1" x14ac:dyDescent="0.2"/>
    <row r="633" customFormat="1" ht="16" customHeight="1" x14ac:dyDescent="0.2"/>
    <row r="634" customFormat="1" ht="16" customHeight="1" x14ac:dyDescent="0.2"/>
    <row r="635" customFormat="1" ht="16" customHeight="1" x14ac:dyDescent="0.2"/>
    <row r="636" customFormat="1" ht="16" customHeight="1" x14ac:dyDescent="0.2"/>
    <row r="637" customFormat="1" ht="16" customHeight="1" x14ac:dyDescent="0.2"/>
    <row r="638" customFormat="1" ht="16" customHeight="1" x14ac:dyDescent="0.2"/>
    <row r="639" customFormat="1" ht="16" customHeight="1" x14ac:dyDescent="0.2"/>
    <row r="640" customFormat="1" ht="16" customHeight="1" x14ac:dyDescent="0.2"/>
    <row r="641" customFormat="1" ht="16" customHeight="1" x14ac:dyDescent="0.2"/>
    <row r="642" customFormat="1" ht="16" customHeight="1" x14ac:dyDescent="0.2"/>
    <row r="643" customFormat="1" ht="16" customHeight="1" x14ac:dyDescent="0.2"/>
    <row r="644" customFormat="1" ht="16" customHeight="1" x14ac:dyDescent="0.2"/>
    <row r="645" customFormat="1" ht="16" customHeight="1" x14ac:dyDescent="0.2"/>
    <row r="646" customFormat="1" ht="16" customHeight="1" x14ac:dyDescent="0.2"/>
    <row r="647" customFormat="1" ht="16" customHeight="1" x14ac:dyDescent="0.2"/>
    <row r="648" customFormat="1" ht="16" customHeight="1" x14ac:dyDescent="0.2"/>
    <row r="649" customFormat="1" ht="16" customHeight="1" x14ac:dyDescent="0.2"/>
    <row r="650" customFormat="1" ht="16" customHeight="1" x14ac:dyDescent="0.2"/>
    <row r="651" customFormat="1" ht="16" customHeight="1" x14ac:dyDescent="0.2"/>
    <row r="652" customFormat="1" ht="16" customHeight="1" x14ac:dyDescent="0.2"/>
    <row r="653" customFormat="1" ht="16" customHeight="1" x14ac:dyDescent="0.2"/>
    <row r="654" customFormat="1" ht="16" customHeight="1" x14ac:dyDescent="0.2"/>
    <row r="655" customFormat="1" ht="16" customHeight="1" x14ac:dyDescent="0.2"/>
    <row r="656" customFormat="1" ht="16" customHeight="1" x14ac:dyDescent="0.2"/>
    <row r="657" customFormat="1" ht="16" customHeight="1" x14ac:dyDescent="0.2"/>
    <row r="658" customFormat="1" ht="16" customHeight="1" x14ac:dyDescent="0.2"/>
    <row r="659" customFormat="1" ht="16" customHeight="1" x14ac:dyDescent="0.2"/>
    <row r="660" customFormat="1" ht="16" customHeight="1" x14ac:dyDescent="0.2"/>
    <row r="661" customFormat="1" ht="16" customHeight="1" x14ac:dyDescent="0.2"/>
    <row r="662" customFormat="1" ht="16" customHeight="1" x14ac:dyDescent="0.2"/>
    <row r="663" customFormat="1" ht="16" customHeight="1" x14ac:dyDescent="0.2"/>
    <row r="664" customFormat="1" ht="16" customHeight="1" x14ac:dyDescent="0.2"/>
    <row r="665" customFormat="1" ht="16" customHeight="1" x14ac:dyDescent="0.2"/>
    <row r="666" customFormat="1" ht="16" customHeight="1" x14ac:dyDescent="0.2"/>
    <row r="667" customFormat="1" ht="16" customHeight="1" x14ac:dyDescent="0.2"/>
    <row r="668" customFormat="1" ht="16" customHeight="1" x14ac:dyDescent="0.2"/>
    <row r="669" customFormat="1" ht="16" customHeight="1" x14ac:dyDescent="0.2"/>
    <row r="670" customFormat="1" ht="16" customHeight="1" x14ac:dyDescent="0.2"/>
    <row r="671" customFormat="1" ht="16" customHeight="1" x14ac:dyDescent="0.2"/>
    <row r="672" customFormat="1" ht="16" customHeight="1" x14ac:dyDescent="0.2"/>
    <row r="673" customFormat="1" ht="16" customHeight="1" x14ac:dyDescent="0.2"/>
    <row r="674" customFormat="1" ht="16" customHeight="1" x14ac:dyDescent="0.2"/>
    <row r="675" customFormat="1" ht="16" customHeight="1" x14ac:dyDescent="0.2"/>
    <row r="676" customFormat="1" ht="16" customHeight="1" x14ac:dyDescent="0.2"/>
    <row r="677" customFormat="1" ht="16" customHeight="1" x14ac:dyDescent="0.2"/>
    <row r="678" customFormat="1" ht="16" customHeight="1" x14ac:dyDescent="0.2"/>
    <row r="679" customFormat="1" ht="16" customHeight="1" x14ac:dyDescent="0.2"/>
    <row r="680" customFormat="1" ht="16" customHeight="1" x14ac:dyDescent="0.2"/>
    <row r="681" customFormat="1" ht="16" customHeight="1" x14ac:dyDescent="0.2"/>
    <row r="682" customFormat="1" ht="16" customHeight="1" x14ac:dyDescent="0.2"/>
    <row r="683" customFormat="1" ht="16" customHeight="1" x14ac:dyDescent="0.2"/>
    <row r="684" customFormat="1" ht="16" customHeight="1" x14ac:dyDescent="0.2"/>
    <row r="685" customFormat="1" ht="16" customHeight="1" x14ac:dyDescent="0.2"/>
    <row r="686" customFormat="1" ht="16" customHeight="1" x14ac:dyDescent="0.2"/>
    <row r="687" customFormat="1" ht="16" customHeight="1" x14ac:dyDescent="0.2"/>
    <row r="688" customFormat="1" ht="16" customHeight="1" x14ac:dyDescent="0.2"/>
    <row r="689" customFormat="1" ht="16" customHeight="1" x14ac:dyDescent="0.2"/>
    <row r="690" customFormat="1" ht="16" customHeight="1" x14ac:dyDescent="0.2"/>
    <row r="691" customFormat="1" ht="16" customHeight="1" x14ac:dyDescent="0.2"/>
    <row r="692" customFormat="1" ht="16" customHeight="1" x14ac:dyDescent="0.2"/>
    <row r="693" customFormat="1" ht="16" customHeight="1" x14ac:dyDescent="0.2"/>
    <row r="694" customFormat="1" ht="16" customHeight="1" x14ac:dyDescent="0.2"/>
    <row r="695" customFormat="1" ht="16" customHeight="1" x14ac:dyDescent="0.2"/>
    <row r="696" customFormat="1" ht="16" customHeight="1" x14ac:dyDescent="0.2"/>
    <row r="697" customFormat="1" ht="16" customHeight="1" x14ac:dyDescent="0.2"/>
    <row r="698" customFormat="1" ht="16" customHeight="1" x14ac:dyDescent="0.2"/>
    <row r="699" customFormat="1" ht="16" customHeight="1" x14ac:dyDescent="0.2"/>
    <row r="700" customFormat="1" ht="16" customHeight="1" x14ac:dyDescent="0.2"/>
    <row r="701" customFormat="1" ht="16" customHeight="1" x14ac:dyDescent="0.2"/>
    <row r="702" customFormat="1" ht="16" customHeight="1" x14ac:dyDescent="0.2"/>
    <row r="703" customFormat="1" ht="16" customHeight="1" x14ac:dyDescent="0.2"/>
    <row r="704" customFormat="1" ht="16" customHeight="1" x14ac:dyDescent="0.2"/>
    <row r="705" customFormat="1" ht="16" customHeight="1" x14ac:dyDescent="0.2"/>
    <row r="706" customFormat="1" ht="16" customHeight="1" x14ac:dyDescent="0.2"/>
    <row r="707" customFormat="1" ht="16" customHeight="1" x14ac:dyDescent="0.2"/>
    <row r="708" customFormat="1" ht="16" customHeight="1" x14ac:dyDescent="0.2"/>
    <row r="709" customFormat="1" ht="16" customHeight="1" x14ac:dyDescent="0.2"/>
    <row r="710" customFormat="1" ht="16" customHeight="1" x14ac:dyDescent="0.2"/>
    <row r="711" customFormat="1" ht="16" customHeight="1" x14ac:dyDescent="0.2"/>
    <row r="712" customFormat="1" ht="16" customHeight="1" x14ac:dyDescent="0.2"/>
    <row r="713" customFormat="1" ht="16" customHeight="1" x14ac:dyDescent="0.2"/>
    <row r="714" customFormat="1" ht="16" customHeight="1" x14ac:dyDescent="0.2"/>
    <row r="715" customFormat="1" ht="16" customHeight="1" x14ac:dyDescent="0.2"/>
    <row r="716" customFormat="1" ht="16" customHeight="1" x14ac:dyDescent="0.2"/>
    <row r="717" customFormat="1" ht="16" customHeight="1" x14ac:dyDescent="0.2"/>
    <row r="718" customFormat="1" ht="16" customHeight="1" x14ac:dyDescent="0.2"/>
    <row r="719" customFormat="1" ht="16" customHeight="1" x14ac:dyDescent="0.2"/>
    <row r="720" customFormat="1" ht="16" customHeight="1" x14ac:dyDescent="0.2"/>
    <row r="721" customFormat="1" ht="16" customHeight="1" x14ac:dyDescent="0.2"/>
    <row r="722" customFormat="1" ht="16" customHeight="1" x14ac:dyDescent="0.2"/>
    <row r="723" customFormat="1" ht="16" customHeight="1" x14ac:dyDescent="0.2"/>
    <row r="724" customFormat="1" ht="16" customHeight="1" x14ac:dyDescent="0.2"/>
    <row r="725" customFormat="1" ht="16" customHeight="1" x14ac:dyDescent="0.2"/>
    <row r="726" customFormat="1" ht="16" customHeight="1" x14ac:dyDescent="0.2"/>
    <row r="727" customFormat="1" ht="16" customHeight="1" x14ac:dyDescent="0.2"/>
    <row r="728" customFormat="1" ht="16" customHeight="1" x14ac:dyDescent="0.2"/>
    <row r="729" customFormat="1" ht="16" customHeight="1" x14ac:dyDescent="0.2"/>
    <row r="730" customFormat="1" ht="16" customHeight="1" x14ac:dyDescent="0.2"/>
    <row r="731" customFormat="1" ht="16" customHeight="1" x14ac:dyDescent="0.2"/>
    <row r="732" customFormat="1" ht="16" customHeight="1" x14ac:dyDescent="0.2"/>
    <row r="733" customFormat="1" ht="16" customHeight="1" x14ac:dyDescent="0.2"/>
    <row r="734" customFormat="1" ht="16" customHeight="1" x14ac:dyDescent="0.2"/>
    <row r="735" customFormat="1" ht="16" customHeight="1" x14ac:dyDescent="0.2"/>
    <row r="736" customFormat="1" ht="16" customHeight="1" x14ac:dyDescent="0.2"/>
    <row r="737" customFormat="1" ht="16" customHeight="1" x14ac:dyDescent="0.2"/>
    <row r="738" customFormat="1" ht="16" customHeight="1" x14ac:dyDescent="0.2"/>
    <row r="739" customFormat="1" ht="16" customHeight="1" x14ac:dyDescent="0.2"/>
    <row r="740" customFormat="1" ht="16" customHeight="1" x14ac:dyDescent="0.2"/>
    <row r="741" customFormat="1" ht="16" customHeight="1" x14ac:dyDescent="0.2"/>
    <row r="742" customFormat="1" ht="16" customHeight="1" x14ac:dyDescent="0.2"/>
    <row r="743" customFormat="1" ht="16" customHeight="1" x14ac:dyDescent="0.2"/>
    <row r="744" customFormat="1" ht="16" customHeight="1" x14ac:dyDescent="0.2"/>
    <row r="745" customFormat="1" ht="16" customHeight="1" x14ac:dyDescent="0.2"/>
    <row r="746" customFormat="1" ht="16" customHeight="1" x14ac:dyDescent="0.2"/>
    <row r="747" customFormat="1" ht="16" customHeight="1" x14ac:dyDescent="0.2"/>
    <row r="748" customFormat="1" ht="16" customHeight="1" x14ac:dyDescent="0.2"/>
    <row r="749" customFormat="1" ht="16" customHeight="1" x14ac:dyDescent="0.2"/>
    <row r="750" customFormat="1" ht="16" customHeight="1" x14ac:dyDescent="0.2"/>
    <row r="751" customFormat="1" ht="16" customHeight="1" x14ac:dyDescent="0.2"/>
    <row r="752" customFormat="1" ht="16" customHeight="1" x14ac:dyDescent="0.2"/>
    <row r="753" customFormat="1" ht="16" customHeight="1" x14ac:dyDescent="0.2"/>
    <row r="754" customFormat="1" ht="16" customHeight="1" x14ac:dyDescent="0.2"/>
    <row r="755" customFormat="1" ht="16" customHeight="1" x14ac:dyDescent="0.2"/>
    <row r="756" customFormat="1" ht="16" customHeight="1" x14ac:dyDescent="0.2"/>
    <row r="757" customFormat="1" ht="16" customHeight="1" x14ac:dyDescent="0.2"/>
    <row r="758" customFormat="1" ht="16" customHeight="1" x14ac:dyDescent="0.2"/>
    <row r="759" customFormat="1" ht="16" customHeight="1" x14ac:dyDescent="0.2"/>
    <row r="760" customFormat="1" ht="16" customHeight="1" x14ac:dyDescent="0.2"/>
    <row r="761" customFormat="1" ht="16" customHeight="1" x14ac:dyDescent="0.2"/>
    <row r="762" customFormat="1" ht="16" customHeight="1" x14ac:dyDescent="0.2"/>
    <row r="763" customFormat="1" ht="16" customHeight="1" x14ac:dyDescent="0.2"/>
    <row r="764" customFormat="1" ht="16" customHeight="1" x14ac:dyDescent="0.2"/>
    <row r="765" customFormat="1" ht="16" customHeight="1" x14ac:dyDescent="0.2"/>
    <row r="766" customFormat="1" ht="16" customHeight="1" x14ac:dyDescent="0.2"/>
    <row r="767" customFormat="1" ht="16" customHeight="1" x14ac:dyDescent="0.2"/>
    <row r="768" customFormat="1" ht="16" customHeight="1" x14ac:dyDescent="0.2"/>
    <row r="769" customFormat="1" ht="16" customHeight="1" x14ac:dyDescent="0.2"/>
    <row r="770" customFormat="1" ht="16" customHeight="1" x14ac:dyDescent="0.2"/>
    <row r="771" customFormat="1" ht="16" customHeight="1" x14ac:dyDescent="0.2"/>
    <row r="772" customFormat="1" ht="16" customHeight="1" x14ac:dyDescent="0.2"/>
    <row r="773" customFormat="1" ht="16" customHeight="1" x14ac:dyDescent="0.2"/>
    <row r="774" customFormat="1" ht="16" customHeight="1" x14ac:dyDescent="0.2"/>
    <row r="775" customFormat="1" ht="16" customHeight="1" x14ac:dyDescent="0.2"/>
    <row r="776" customFormat="1" ht="16" customHeight="1" x14ac:dyDescent="0.2"/>
    <row r="777" customFormat="1" ht="16" customHeight="1" x14ac:dyDescent="0.2"/>
    <row r="778" customFormat="1" ht="16" customHeight="1" x14ac:dyDescent="0.2"/>
    <row r="779" customFormat="1" ht="16" customHeight="1" x14ac:dyDescent="0.2"/>
    <row r="780" customFormat="1" ht="16" customHeight="1" x14ac:dyDescent="0.2"/>
    <row r="781" customFormat="1" ht="16" customHeight="1" x14ac:dyDescent="0.2"/>
    <row r="782" customFormat="1" ht="16" customHeight="1" x14ac:dyDescent="0.2"/>
    <row r="783" customFormat="1" ht="16" customHeight="1" x14ac:dyDescent="0.2"/>
    <row r="784" customFormat="1" ht="16" customHeight="1" x14ac:dyDescent="0.2"/>
    <row r="785" customFormat="1" ht="16" customHeight="1" x14ac:dyDescent="0.2"/>
    <row r="786" customFormat="1" ht="16" customHeight="1" x14ac:dyDescent="0.2"/>
    <row r="787" customFormat="1" ht="16" customHeight="1" x14ac:dyDescent="0.2"/>
    <row r="788" customFormat="1" ht="16" customHeight="1" x14ac:dyDescent="0.2"/>
    <row r="789" customFormat="1" ht="16" customHeight="1" x14ac:dyDescent="0.2"/>
    <row r="790" customFormat="1" ht="16" customHeight="1" x14ac:dyDescent="0.2"/>
    <row r="791" customFormat="1" ht="16" customHeight="1" x14ac:dyDescent="0.2"/>
    <row r="792" customFormat="1" ht="16" customHeight="1" x14ac:dyDescent="0.2"/>
    <row r="793" customFormat="1" ht="16" customHeight="1" x14ac:dyDescent="0.2"/>
    <row r="794" customFormat="1" ht="16" customHeight="1" x14ac:dyDescent="0.2"/>
    <row r="795" customFormat="1" ht="16" customHeight="1" x14ac:dyDescent="0.2"/>
    <row r="796" customFormat="1" ht="16" customHeight="1" x14ac:dyDescent="0.2"/>
    <row r="797" customFormat="1" ht="16" customHeight="1" x14ac:dyDescent="0.2"/>
    <row r="798" customFormat="1" ht="16" customHeight="1" x14ac:dyDescent="0.2"/>
    <row r="799" customFormat="1" ht="16" customHeight="1" x14ac:dyDescent="0.2"/>
    <row r="800" customFormat="1" ht="16" customHeight="1" x14ac:dyDescent="0.2"/>
    <row r="801" customFormat="1" ht="16" customHeight="1" x14ac:dyDescent="0.2"/>
    <row r="802" customFormat="1" ht="16" customHeight="1" x14ac:dyDescent="0.2"/>
    <row r="803" customFormat="1" ht="16" customHeight="1" x14ac:dyDescent="0.2"/>
    <row r="804" customFormat="1" ht="16" customHeight="1" x14ac:dyDescent="0.2"/>
    <row r="805" customFormat="1" ht="16" customHeight="1" x14ac:dyDescent="0.2"/>
    <row r="806" customFormat="1" ht="16" customHeight="1" x14ac:dyDescent="0.2"/>
    <row r="807" customFormat="1" ht="16" customHeight="1" x14ac:dyDescent="0.2"/>
    <row r="808" customFormat="1" ht="16" customHeight="1" x14ac:dyDescent="0.2"/>
    <row r="809" customFormat="1" ht="16" customHeight="1" x14ac:dyDescent="0.2"/>
    <row r="810" customFormat="1" ht="16" customHeight="1" x14ac:dyDescent="0.2"/>
    <row r="811" customFormat="1" ht="16" customHeight="1" x14ac:dyDescent="0.2"/>
    <row r="812" customFormat="1" ht="16" customHeight="1" x14ac:dyDescent="0.2"/>
    <row r="813" customFormat="1" ht="16" customHeight="1" x14ac:dyDescent="0.2"/>
    <row r="814" customFormat="1" ht="16" customHeight="1" x14ac:dyDescent="0.2"/>
    <row r="815" customFormat="1" ht="16" customHeight="1" x14ac:dyDescent="0.2"/>
    <row r="816" customFormat="1" ht="16" customHeight="1" x14ac:dyDescent="0.2"/>
    <row r="817" customFormat="1" ht="16" customHeight="1" x14ac:dyDescent="0.2"/>
    <row r="818" customFormat="1" ht="16" customHeight="1" x14ac:dyDescent="0.2"/>
    <row r="819" customFormat="1" ht="16" customHeight="1" x14ac:dyDescent="0.2"/>
    <row r="820" customFormat="1" ht="16" customHeight="1" x14ac:dyDescent="0.2"/>
    <row r="821" customFormat="1" ht="16" customHeight="1" x14ac:dyDescent="0.2"/>
    <row r="822" customFormat="1" ht="16" customHeight="1" x14ac:dyDescent="0.2"/>
    <row r="823" customFormat="1" ht="16" customHeight="1" x14ac:dyDescent="0.2"/>
    <row r="824" customFormat="1" ht="16" customHeight="1" x14ac:dyDescent="0.2"/>
    <row r="825" customFormat="1" ht="16" customHeight="1" x14ac:dyDescent="0.2"/>
    <row r="826" customFormat="1" ht="16" customHeight="1" x14ac:dyDescent="0.2"/>
    <row r="827" customFormat="1" ht="16" customHeight="1" x14ac:dyDescent="0.2"/>
    <row r="828" customFormat="1" ht="16" customHeight="1" x14ac:dyDescent="0.2"/>
    <row r="829" customFormat="1" ht="16" customHeight="1" x14ac:dyDescent="0.2"/>
    <row r="830" customFormat="1" ht="16" customHeight="1" x14ac:dyDescent="0.2"/>
    <row r="831" customFormat="1" ht="16" customHeight="1" x14ac:dyDescent="0.2"/>
    <row r="832" customFormat="1" ht="16" customHeight="1" x14ac:dyDescent="0.2"/>
    <row r="833" customFormat="1" ht="16" customHeight="1" x14ac:dyDescent="0.2"/>
    <row r="834" customFormat="1" ht="16" customHeight="1" x14ac:dyDescent="0.2"/>
    <row r="835" customFormat="1" ht="16" customHeight="1" x14ac:dyDescent="0.2"/>
    <row r="836" customFormat="1" ht="16" customHeight="1" x14ac:dyDescent="0.2"/>
    <row r="837" customFormat="1" ht="16" customHeight="1" x14ac:dyDescent="0.2"/>
    <row r="838" customFormat="1" ht="16" customHeight="1" x14ac:dyDescent="0.2"/>
    <row r="839" customFormat="1" ht="16" customHeight="1" x14ac:dyDescent="0.2"/>
    <row r="840" customFormat="1" ht="16" customHeight="1" x14ac:dyDescent="0.2"/>
    <row r="841" customFormat="1" ht="16" customHeight="1" x14ac:dyDescent="0.2"/>
    <row r="842" customFormat="1" ht="16" customHeight="1" x14ac:dyDescent="0.2"/>
    <row r="843" customFormat="1" ht="16" customHeight="1" x14ac:dyDescent="0.2"/>
    <row r="844" customFormat="1" ht="16" customHeight="1" x14ac:dyDescent="0.2"/>
    <row r="845" customFormat="1" ht="16" customHeight="1" x14ac:dyDescent="0.2"/>
    <row r="846" customFormat="1" ht="16" customHeight="1" x14ac:dyDescent="0.2"/>
    <row r="847" customFormat="1" ht="16" customHeight="1" x14ac:dyDescent="0.2"/>
    <row r="848" customFormat="1" ht="16" customHeight="1" x14ac:dyDescent="0.2"/>
    <row r="849" customFormat="1" ht="16" customHeight="1" x14ac:dyDescent="0.2"/>
    <row r="850" customFormat="1" ht="16" customHeight="1" x14ac:dyDescent="0.2"/>
    <row r="851" customFormat="1" ht="16" customHeight="1" x14ac:dyDescent="0.2"/>
    <row r="852" customFormat="1" ht="16" customHeight="1" x14ac:dyDescent="0.2"/>
    <row r="853" customFormat="1" ht="16" customHeight="1" x14ac:dyDescent="0.2"/>
    <row r="854" customFormat="1" ht="16" customHeight="1" x14ac:dyDescent="0.2"/>
    <row r="855" customFormat="1" ht="16" customHeight="1" x14ac:dyDescent="0.2"/>
    <row r="856" customFormat="1" ht="16" customHeight="1" x14ac:dyDescent="0.2"/>
    <row r="857" customFormat="1" ht="16" customHeight="1" x14ac:dyDescent="0.2"/>
    <row r="858" customFormat="1" ht="16" customHeight="1" x14ac:dyDescent="0.2"/>
    <row r="859" customFormat="1" ht="16" customHeight="1" x14ac:dyDescent="0.2"/>
    <row r="860" customFormat="1" ht="16" customHeight="1" x14ac:dyDescent="0.2"/>
    <row r="861" customFormat="1" ht="16" customHeight="1" x14ac:dyDescent="0.2"/>
    <row r="862" customFormat="1" ht="16" customHeight="1" x14ac:dyDescent="0.2"/>
    <row r="863" customFormat="1" ht="16" customHeight="1" x14ac:dyDescent="0.2"/>
    <row r="864" customFormat="1" ht="16" customHeight="1" x14ac:dyDescent="0.2"/>
    <row r="865" customFormat="1" ht="16" customHeight="1" x14ac:dyDescent="0.2"/>
    <row r="866" customFormat="1" ht="16" customHeight="1" x14ac:dyDescent="0.2"/>
    <row r="867" customFormat="1" ht="16" customHeight="1" x14ac:dyDescent="0.2"/>
    <row r="868" customFormat="1" ht="16" customHeight="1" x14ac:dyDescent="0.2"/>
    <row r="869" customFormat="1" ht="16" customHeight="1" x14ac:dyDescent="0.2"/>
    <row r="870" customFormat="1" ht="16" customHeight="1" x14ac:dyDescent="0.2"/>
    <row r="871" customFormat="1" ht="16" customHeight="1" x14ac:dyDescent="0.2"/>
    <row r="872" customFormat="1" ht="16" customHeight="1" x14ac:dyDescent="0.2"/>
    <row r="873" customFormat="1" ht="16" customHeight="1" x14ac:dyDescent="0.2"/>
    <row r="874" customFormat="1" ht="16" customHeight="1" x14ac:dyDescent="0.2"/>
    <row r="875" customFormat="1" ht="16" customHeight="1" x14ac:dyDescent="0.2"/>
    <row r="876" customFormat="1" ht="16" customHeight="1" x14ac:dyDescent="0.2"/>
    <row r="877" customFormat="1" ht="16" customHeight="1" x14ac:dyDescent="0.2"/>
    <row r="878" customFormat="1" ht="16" customHeight="1" x14ac:dyDescent="0.2"/>
    <row r="879" customFormat="1" ht="16" customHeight="1" x14ac:dyDescent="0.2"/>
    <row r="880" customFormat="1" ht="16" customHeight="1" x14ac:dyDescent="0.2"/>
    <row r="881" customFormat="1" ht="16" customHeight="1" x14ac:dyDescent="0.2"/>
    <row r="882" customFormat="1" ht="16" customHeight="1" x14ac:dyDescent="0.2"/>
    <row r="883" customFormat="1" ht="16" customHeight="1" x14ac:dyDescent="0.2"/>
    <row r="884" customFormat="1" ht="16" customHeight="1" x14ac:dyDescent="0.2"/>
    <row r="885" customFormat="1" ht="16" customHeight="1" x14ac:dyDescent="0.2"/>
    <row r="886" customFormat="1" ht="16" customHeight="1" x14ac:dyDescent="0.2"/>
    <row r="887" customFormat="1" ht="16" customHeight="1" x14ac:dyDescent="0.2"/>
    <row r="888" customFormat="1" ht="16" customHeight="1" x14ac:dyDescent="0.2"/>
    <row r="889" customFormat="1" ht="16" customHeight="1" x14ac:dyDescent="0.2"/>
    <row r="890" customFormat="1" ht="16" customHeight="1" x14ac:dyDescent="0.2"/>
    <row r="891" customFormat="1" ht="16" customHeight="1" x14ac:dyDescent="0.2"/>
    <row r="892" customFormat="1" ht="16" customHeight="1" x14ac:dyDescent="0.2"/>
    <row r="893" customFormat="1" ht="16" customHeight="1" x14ac:dyDescent="0.2"/>
    <row r="894" customFormat="1" ht="16" customHeight="1" x14ac:dyDescent="0.2"/>
    <row r="895" customFormat="1" ht="16" customHeight="1" x14ac:dyDescent="0.2"/>
    <row r="896" customFormat="1" ht="16" customHeight="1" x14ac:dyDescent="0.2"/>
    <row r="897" customFormat="1" ht="16" customHeight="1" x14ac:dyDescent="0.2"/>
    <row r="898" customFormat="1" ht="16" customHeight="1" x14ac:dyDescent="0.2"/>
    <row r="899" customFormat="1" ht="16" customHeight="1" x14ac:dyDescent="0.2"/>
    <row r="900" customFormat="1" ht="16" customHeight="1" x14ac:dyDescent="0.2"/>
    <row r="901" customFormat="1" ht="16" customHeight="1" x14ac:dyDescent="0.2"/>
    <row r="902" customFormat="1" ht="16" customHeight="1" x14ac:dyDescent="0.2"/>
    <row r="903" customFormat="1" ht="16" customHeight="1" x14ac:dyDescent="0.2"/>
    <row r="904" customFormat="1" ht="16" customHeight="1" x14ac:dyDescent="0.2"/>
    <row r="905" customFormat="1" ht="16" customHeight="1" x14ac:dyDescent="0.2"/>
    <row r="906" customFormat="1" ht="16" customHeight="1" x14ac:dyDescent="0.2"/>
    <row r="907" customFormat="1" ht="16" customHeight="1" x14ac:dyDescent="0.2"/>
    <row r="908" customFormat="1" ht="16" customHeight="1" x14ac:dyDescent="0.2"/>
    <row r="909" customFormat="1" ht="16" customHeight="1" x14ac:dyDescent="0.2"/>
    <row r="910" customFormat="1" ht="16" customHeight="1" x14ac:dyDescent="0.2"/>
    <row r="911" customFormat="1" ht="16" customHeight="1" x14ac:dyDescent="0.2"/>
    <row r="912" customFormat="1" ht="16" customHeight="1" x14ac:dyDescent="0.2"/>
    <row r="913" customFormat="1" ht="16" customHeight="1" x14ac:dyDescent="0.2"/>
    <row r="914" customFormat="1" ht="16" customHeight="1" x14ac:dyDescent="0.2"/>
    <row r="915" customFormat="1" ht="16" customHeight="1" x14ac:dyDescent="0.2"/>
    <row r="916" customFormat="1" ht="16" customHeight="1" x14ac:dyDescent="0.2"/>
    <row r="917" customFormat="1" ht="16" customHeight="1" x14ac:dyDescent="0.2"/>
    <row r="918" customFormat="1" ht="16" customHeight="1" x14ac:dyDescent="0.2"/>
    <row r="919" customFormat="1" ht="16" customHeight="1" x14ac:dyDescent="0.2"/>
    <row r="920" customFormat="1" ht="16" customHeight="1" x14ac:dyDescent="0.2"/>
    <row r="921" customFormat="1" ht="16" customHeight="1" x14ac:dyDescent="0.2"/>
    <row r="922" customFormat="1" ht="16" customHeight="1" x14ac:dyDescent="0.2"/>
    <row r="923" customFormat="1" ht="16" customHeight="1" x14ac:dyDescent="0.2"/>
    <row r="924" customFormat="1" ht="16" customHeight="1" x14ac:dyDescent="0.2"/>
    <row r="925" customFormat="1" ht="16" customHeight="1" x14ac:dyDescent="0.2"/>
    <row r="926" customFormat="1" ht="16" customHeight="1" x14ac:dyDescent="0.2"/>
    <row r="927" customFormat="1" ht="16" customHeight="1" x14ac:dyDescent="0.2"/>
    <row r="928" customFormat="1" ht="16" customHeight="1" x14ac:dyDescent="0.2"/>
    <row r="929" customFormat="1" ht="16" customHeight="1" x14ac:dyDescent="0.2"/>
    <row r="930" customFormat="1" ht="16" customHeight="1" x14ac:dyDescent="0.2"/>
    <row r="931" customFormat="1" ht="16" customHeight="1" x14ac:dyDescent="0.2"/>
    <row r="932" customFormat="1" ht="16" customHeight="1" x14ac:dyDescent="0.2"/>
    <row r="933" customFormat="1" ht="16" customHeight="1" x14ac:dyDescent="0.2"/>
    <row r="934" customFormat="1" ht="16" customHeight="1" x14ac:dyDescent="0.2"/>
    <row r="935" customFormat="1" ht="16" customHeight="1" x14ac:dyDescent="0.2"/>
    <row r="936" customFormat="1" ht="16" customHeight="1" x14ac:dyDescent="0.2"/>
    <row r="937" customFormat="1" ht="16" customHeight="1" x14ac:dyDescent="0.2"/>
    <row r="938" customFormat="1" ht="16" customHeight="1" x14ac:dyDescent="0.2"/>
    <row r="939" customFormat="1" ht="16" customHeight="1" x14ac:dyDescent="0.2"/>
    <row r="940" customFormat="1" ht="16" customHeight="1" x14ac:dyDescent="0.2"/>
    <row r="941" customFormat="1" ht="16" customHeight="1" x14ac:dyDescent="0.2"/>
    <row r="942" customFormat="1" ht="16" customHeight="1" x14ac:dyDescent="0.2"/>
    <row r="943" customFormat="1" ht="16" customHeight="1" x14ac:dyDescent="0.2"/>
    <row r="944" customFormat="1" ht="16" customHeight="1" x14ac:dyDescent="0.2"/>
    <row r="945" customFormat="1" ht="16" customHeight="1" x14ac:dyDescent="0.2"/>
    <row r="946" customFormat="1" ht="16" customHeight="1" x14ac:dyDescent="0.2"/>
    <row r="947" customFormat="1" ht="16" customHeight="1" x14ac:dyDescent="0.2"/>
    <row r="948" customFormat="1" ht="16" customHeight="1" x14ac:dyDescent="0.2"/>
    <row r="949" customFormat="1" ht="16" customHeight="1" x14ac:dyDescent="0.2"/>
    <row r="950" customFormat="1" ht="16" customHeight="1" x14ac:dyDescent="0.2"/>
    <row r="951" customFormat="1" ht="16" customHeight="1" x14ac:dyDescent="0.2"/>
    <row r="952" customFormat="1" ht="16" customHeight="1" x14ac:dyDescent="0.2"/>
    <row r="953" customFormat="1" ht="16" customHeight="1" x14ac:dyDescent="0.2"/>
    <row r="954" customFormat="1" ht="16" customHeight="1" x14ac:dyDescent="0.2"/>
    <row r="955" customFormat="1" ht="16" customHeight="1" x14ac:dyDescent="0.2"/>
    <row r="956" customFormat="1" ht="16" customHeight="1" x14ac:dyDescent="0.2"/>
    <row r="957" customFormat="1" ht="16" customHeight="1" x14ac:dyDescent="0.2"/>
    <row r="958" customFormat="1" ht="16" customHeight="1" x14ac:dyDescent="0.2"/>
    <row r="959" customFormat="1" ht="16" customHeight="1" x14ac:dyDescent="0.2"/>
    <row r="960" customFormat="1" ht="16" customHeight="1" x14ac:dyDescent="0.2"/>
    <row r="961" customFormat="1" ht="16" customHeight="1" x14ac:dyDescent="0.2"/>
    <row r="962" customFormat="1" ht="16" customHeight="1" x14ac:dyDescent="0.2"/>
    <row r="963" customFormat="1" ht="16" customHeight="1" x14ac:dyDescent="0.2"/>
    <row r="964" customFormat="1" ht="16" customHeight="1" x14ac:dyDescent="0.2"/>
    <row r="965" customFormat="1" ht="16" customHeight="1" x14ac:dyDescent="0.2"/>
    <row r="966" customFormat="1" ht="16" customHeight="1" x14ac:dyDescent="0.2"/>
    <row r="967" customFormat="1" ht="16" customHeight="1" x14ac:dyDescent="0.2"/>
    <row r="968" customFormat="1" ht="16" customHeight="1" x14ac:dyDescent="0.2"/>
    <row r="969" customFormat="1" ht="16" customHeight="1" x14ac:dyDescent="0.2"/>
    <row r="970" customFormat="1" ht="16" customHeight="1" x14ac:dyDescent="0.2"/>
    <row r="971" customFormat="1" ht="16" customHeight="1" x14ac:dyDescent="0.2"/>
    <row r="972" customFormat="1" ht="16" customHeight="1" x14ac:dyDescent="0.2"/>
    <row r="973" customFormat="1" ht="16" customHeight="1" x14ac:dyDescent="0.2"/>
    <row r="974" customFormat="1" ht="16" customHeight="1" x14ac:dyDescent="0.2"/>
    <row r="975" customFormat="1" ht="16" customHeight="1" x14ac:dyDescent="0.2"/>
    <row r="976" customFormat="1" ht="16" customHeight="1" x14ac:dyDescent="0.2"/>
    <row r="977" customFormat="1" ht="16" customHeight="1" x14ac:dyDescent="0.2"/>
    <row r="978" customFormat="1" ht="16" customHeight="1" x14ac:dyDescent="0.2"/>
    <row r="979" customFormat="1" ht="16" customHeight="1" x14ac:dyDescent="0.2"/>
    <row r="980" customFormat="1" ht="16" customHeight="1" x14ac:dyDescent="0.2"/>
    <row r="981" customFormat="1" ht="16" customHeight="1" x14ac:dyDescent="0.2"/>
    <row r="982" customFormat="1" ht="16" customHeight="1" x14ac:dyDescent="0.2"/>
    <row r="983" customFormat="1" ht="16" customHeight="1" x14ac:dyDescent="0.2"/>
    <row r="984" customFormat="1" ht="16" customHeight="1" x14ac:dyDescent="0.2"/>
    <row r="985" customFormat="1" ht="16" customHeight="1" x14ac:dyDescent="0.2"/>
    <row r="986" customFormat="1" ht="16" customHeight="1" x14ac:dyDescent="0.2"/>
    <row r="987" customFormat="1" ht="16" customHeight="1" x14ac:dyDescent="0.2"/>
    <row r="988" customFormat="1" ht="16" customHeight="1" x14ac:dyDescent="0.2"/>
    <row r="989" customFormat="1" ht="16" customHeight="1" x14ac:dyDescent="0.2"/>
    <row r="990" customFormat="1" ht="16" customHeight="1" x14ac:dyDescent="0.2"/>
    <row r="991" customFormat="1" ht="16" customHeight="1" x14ac:dyDescent="0.2"/>
    <row r="992" customFormat="1" ht="16" customHeight="1" x14ac:dyDescent="0.2"/>
    <row r="993" customFormat="1" ht="16" customHeight="1" x14ac:dyDescent="0.2"/>
    <row r="994" customFormat="1" ht="16" customHeight="1" x14ac:dyDescent="0.2"/>
    <row r="995" customFormat="1" ht="16" customHeight="1" x14ac:dyDescent="0.2"/>
    <row r="996" customFormat="1" ht="16" customHeight="1" x14ac:dyDescent="0.2"/>
    <row r="997" customFormat="1" ht="16" customHeight="1" x14ac:dyDescent="0.2"/>
    <row r="998" customFormat="1" ht="16" customHeight="1" x14ac:dyDescent="0.2"/>
    <row r="999" customFormat="1" ht="16" customHeight="1" x14ac:dyDescent="0.2"/>
    <row r="1000" customFormat="1" ht="16" customHeight="1" x14ac:dyDescent="0.2"/>
    <row r="1001" customFormat="1" ht="16" customHeight="1" x14ac:dyDescent="0.2"/>
    <row r="1002" customFormat="1" ht="16" customHeight="1" x14ac:dyDescent="0.2"/>
    <row r="1003" customFormat="1" ht="16" customHeight="1" x14ac:dyDescent="0.2"/>
    <row r="1004" customFormat="1" ht="16" customHeight="1" x14ac:dyDescent="0.2"/>
    <row r="1005" customFormat="1" ht="16" customHeight="1" x14ac:dyDescent="0.2"/>
    <row r="1006" customFormat="1" ht="16" customHeight="1" x14ac:dyDescent="0.2"/>
    <row r="1007" customFormat="1" ht="16" customHeight="1" x14ac:dyDescent="0.2"/>
    <row r="1008" customFormat="1" ht="16" customHeight="1" x14ac:dyDescent="0.2"/>
    <row r="1009" customFormat="1" ht="16" customHeight="1" x14ac:dyDescent="0.2"/>
    <row r="1010" customFormat="1" ht="16" customHeight="1" x14ac:dyDescent="0.2"/>
    <row r="1011" customFormat="1" ht="16" customHeight="1" x14ac:dyDescent="0.2"/>
    <row r="1012" customFormat="1" ht="16" customHeight="1" x14ac:dyDescent="0.2"/>
    <row r="1013" customFormat="1" ht="16" customHeight="1" x14ac:dyDescent="0.2"/>
    <row r="1014" customFormat="1" ht="16" customHeight="1" x14ac:dyDescent="0.2"/>
    <row r="1015" customFormat="1" ht="16" customHeight="1" x14ac:dyDescent="0.2"/>
    <row r="1016" customFormat="1" ht="16" customHeight="1" x14ac:dyDescent="0.2"/>
    <row r="1017" customFormat="1" ht="16" customHeight="1" x14ac:dyDescent="0.2"/>
    <row r="1018" customFormat="1" ht="16" customHeight="1" x14ac:dyDescent="0.2"/>
    <row r="1019" customFormat="1" ht="16" customHeight="1" x14ac:dyDescent="0.2"/>
    <row r="1020" customFormat="1" ht="16" customHeight="1" x14ac:dyDescent="0.2"/>
    <row r="1021" customFormat="1" ht="16" customHeight="1" x14ac:dyDescent="0.2"/>
    <row r="1022" customFormat="1" ht="16" customHeight="1" x14ac:dyDescent="0.2"/>
    <row r="1023" customFormat="1" ht="16" customHeight="1" x14ac:dyDescent="0.2"/>
    <row r="1024" customFormat="1" ht="16" customHeight="1" x14ac:dyDescent="0.2"/>
    <row r="1025" customFormat="1" ht="16" customHeight="1" x14ac:dyDescent="0.2"/>
    <row r="1026" customFormat="1" ht="16" customHeight="1" x14ac:dyDescent="0.2"/>
    <row r="1027" customFormat="1" ht="16" customHeight="1" x14ac:dyDescent="0.2"/>
    <row r="1028" customFormat="1" ht="16" customHeight="1" x14ac:dyDescent="0.2"/>
    <row r="1029" customFormat="1" ht="16" customHeight="1" x14ac:dyDescent="0.2"/>
    <row r="1030" customFormat="1" ht="16" customHeight="1" x14ac:dyDescent="0.2"/>
    <row r="1031" customFormat="1" ht="16" customHeight="1" x14ac:dyDescent="0.2"/>
    <row r="1032" customFormat="1" ht="16" customHeight="1" x14ac:dyDescent="0.2"/>
    <row r="1033" customFormat="1" ht="16" customHeight="1" x14ac:dyDescent="0.2"/>
    <row r="1034" customFormat="1" ht="16" customHeight="1" x14ac:dyDescent="0.2"/>
    <row r="1035" customFormat="1" ht="16" customHeight="1" x14ac:dyDescent="0.2"/>
    <row r="1036" customFormat="1" ht="16" customHeight="1" x14ac:dyDescent="0.2"/>
    <row r="1037" customFormat="1" ht="16" customHeight="1" x14ac:dyDescent="0.2"/>
    <row r="1038" customFormat="1" ht="16" customHeight="1" x14ac:dyDescent="0.2"/>
    <row r="1039" customFormat="1" ht="16" customHeight="1" x14ac:dyDescent="0.2"/>
    <row r="1040" customFormat="1" ht="16" customHeight="1" x14ac:dyDescent="0.2"/>
    <row r="1041" customFormat="1" ht="16" customHeight="1" x14ac:dyDescent="0.2"/>
    <row r="1042" customFormat="1" ht="16" customHeight="1" x14ac:dyDescent="0.2"/>
    <row r="1043" customFormat="1" ht="16" customHeight="1" x14ac:dyDescent="0.2"/>
    <row r="1044" customFormat="1" ht="16" customHeight="1" x14ac:dyDescent="0.2"/>
    <row r="1045" customFormat="1" ht="16" customHeight="1" x14ac:dyDescent="0.2"/>
    <row r="1046" customFormat="1" ht="16" customHeight="1" x14ac:dyDescent="0.2"/>
    <row r="1047" customFormat="1" ht="16" customHeight="1" x14ac:dyDescent="0.2"/>
    <row r="1048" customFormat="1" ht="16" customHeight="1" x14ac:dyDescent="0.2"/>
    <row r="1049" customFormat="1" ht="16" customHeight="1" x14ac:dyDescent="0.2"/>
    <row r="1050" customFormat="1" ht="16" customHeight="1" x14ac:dyDescent="0.2"/>
    <row r="1051" customFormat="1" ht="16" customHeight="1" x14ac:dyDescent="0.2"/>
    <row r="1052" customFormat="1" ht="16" customHeight="1" x14ac:dyDescent="0.2"/>
    <row r="1053" customFormat="1" ht="16" customHeight="1" x14ac:dyDescent="0.2"/>
    <row r="1054" customFormat="1" ht="16" customHeight="1" x14ac:dyDescent="0.2"/>
    <row r="1055" customFormat="1" ht="16" customHeight="1" x14ac:dyDescent="0.2"/>
    <row r="1056" customFormat="1" ht="16" customHeight="1" x14ac:dyDescent="0.2"/>
    <row r="1057" customFormat="1" ht="16" customHeight="1" x14ac:dyDescent="0.2"/>
    <row r="1058" customFormat="1" ht="16" customHeight="1" x14ac:dyDescent="0.2"/>
    <row r="1059" customFormat="1" ht="16" customHeight="1" x14ac:dyDescent="0.2"/>
    <row r="1060" customFormat="1" ht="16" customHeight="1" x14ac:dyDescent="0.2"/>
    <row r="1061" customFormat="1" ht="16" customHeight="1" x14ac:dyDescent="0.2"/>
    <row r="1062" customFormat="1" ht="16" customHeight="1" x14ac:dyDescent="0.2"/>
    <row r="1063" customFormat="1" ht="16" customHeight="1" x14ac:dyDescent="0.2"/>
    <row r="1064" customFormat="1" ht="16" customHeight="1" x14ac:dyDescent="0.2"/>
    <row r="1065" customFormat="1" ht="16" customHeight="1" x14ac:dyDescent="0.2"/>
    <row r="1066" customFormat="1" ht="16" customHeight="1" x14ac:dyDescent="0.2"/>
    <row r="1067" customFormat="1" ht="16" customHeight="1" x14ac:dyDescent="0.2"/>
    <row r="1068" customFormat="1" ht="16" customHeight="1" x14ac:dyDescent="0.2"/>
    <row r="1069" customFormat="1" ht="16" customHeight="1" x14ac:dyDescent="0.2"/>
    <row r="1070" customFormat="1" ht="16" customHeight="1" x14ac:dyDescent="0.2"/>
    <row r="1071" customFormat="1" ht="16" customHeight="1" x14ac:dyDescent="0.2"/>
    <row r="1072" customFormat="1" ht="16" customHeight="1" x14ac:dyDescent="0.2"/>
    <row r="1073" customFormat="1" ht="16" customHeight="1" x14ac:dyDescent="0.2"/>
    <row r="1074" customFormat="1" ht="16" customHeight="1" x14ac:dyDescent="0.2"/>
    <row r="1075" customFormat="1" ht="16" customHeight="1" x14ac:dyDescent="0.2"/>
    <row r="1076" customFormat="1" ht="16" customHeight="1" x14ac:dyDescent="0.2"/>
    <row r="1077" customFormat="1" ht="16" customHeight="1" x14ac:dyDescent="0.2"/>
    <row r="1078" customFormat="1" ht="16" customHeight="1" x14ac:dyDescent="0.2"/>
    <row r="1079" customFormat="1" ht="16" customHeight="1" x14ac:dyDescent="0.2"/>
    <row r="1080" customFormat="1" ht="16" customHeight="1" x14ac:dyDescent="0.2"/>
    <row r="1081" customFormat="1" ht="16" customHeight="1" x14ac:dyDescent="0.2"/>
    <row r="1082" customFormat="1" ht="16" customHeight="1" x14ac:dyDescent="0.2"/>
    <row r="1083" customFormat="1" ht="16" customHeight="1" x14ac:dyDescent="0.2"/>
    <row r="1084" customFormat="1" ht="16" customHeight="1" x14ac:dyDescent="0.2"/>
    <row r="1085" customFormat="1" ht="16" customHeight="1" x14ac:dyDescent="0.2"/>
    <row r="1086" customFormat="1" ht="16" customHeight="1" x14ac:dyDescent="0.2"/>
    <row r="1087" customFormat="1" ht="16" customHeight="1" x14ac:dyDescent="0.2"/>
    <row r="1088" customFormat="1" ht="16" customHeight="1" x14ac:dyDescent="0.2"/>
    <row r="1089" customFormat="1" ht="16" customHeight="1" x14ac:dyDescent="0.2"/>
    <row r="1090" customFormat="1" ht="16" customHeight="1" x14ac:dyDescent="0.2"/>
    <row r="1091" customFormat="1" ht="16" customHeight="1" x14ac:dyDescent="0.2"/>
    <row r="1092" customFormat="1" ht="16" customHeight="1" x14ac:dyDescent="0.2"/>
    <row r="1093" customFormat="1" ht="16" customHeight="1" x14ac:dyDescent="0.2"/>
    <row r="1094" customFormat="1" ht="16" customHeight="1" x14ac:dyDescent="0.2"/>
    <row r="1095" customFormat="1" ht="16" customHeight="1" x14ac:dyDescent="0.2"/>
    <row r="1096" customFormat="1" ht="16" customHeight="1" x14ac:dyDescent="0.2"/>
    <row r="1097" customFormat="1" ht="16" customHeight="1" x14ac:dyDescent="0.2"/>
    <row r="1098" customFormat="1" ht="16" customHeight="1" x14ac:dyDescent="0.2"/>
    <row r="1099" customFormat="1" ht="16" customHeight="1" x14ac:dyDescent="0.2"/>
    <row r="1100" customFormat="1" ht="16" customHeight="1" x14ac:dyDescent="0.2"/>
    <row r="1101" customFormat="1" ht="16" customHeight="1" x14ac:dyDescent="0.2"/>
    <row r="1102" customFormat="1" ht="16" customHeight="1" x14ac:dyDescent="0.2"/>
    <row r="1103" customFormat="1" ht="16" customHeight="1" x14ac:dyDescent="0.2"/>
    <row r="1104" customFormat="1" ht="16" customHeight="1" x14ac:dyDescent="0.2"/>
    <row r="1105" customFormat="1" ht="16" customHeight="1" x14ac:dyDescent="0.2"/>
    <row r="1106" customFormat="1" ht="16" customHeight="1" x14ac:dyDescent="0.2"/>
    <row r="1107" customFormat="1" ht="16" customHeight="1" x14ac:dyDescent="0.2"/>
    <row r="1108" customFormat="1" ht="16" customHeight="1" x14ac:dyDescent="0.2"/>
    <row r="1109" customFormat="1" ht="16" customHeight="1" x14ac:dyDescent="0.2"/>
    <row r="1110" customFormat="1" ht="16" customHeight="1" x14ac:dyDescent="0.2"/>
    <row r="1111" customFormat="1" ht="16" customHeight="1" x14ac:dyDescent="0.2"/>
    <row r="1112" customFormat="1" ht="16" customHeight="1" x14ac:dyDescent="0.2"/>
    <row r="1113" customFormat="1" ht="16" customHeight="1" x14ac:dyDescent="0.2"/>
    <row r="1114" customFormat="1" ht="16" customHeight="1" x14ac:dyDescent="0.2"/>
    <row r="1115" customFormat="1" ht="16" customHeight="1" x14ac:dyDescent="0.2"/>
    <row r="1116" customFormat="1" ht="16" customHeight="1" x14ac:dyDescent="0.2"/>
    <row r="1117" customFormat="1" ht="16" customHeight="1" x14ac:dyDescent="0.2"/>
    <row r="1118" customFormat="1" ht="16" customHeight="1" x14ac:dyDescent="0.2"/>
    <row r="1119" customFormat="1" ht="16" customHeight="1" x14ac:dyDescent="0.2"/>
    <row r="1120" customFormat="1" ht="16" customHeight="1" x14ac:dyDescent="0.2"/>
    <row r="1121" customFormat="1" ht="16" customHeight="1" x14ac:dyDescent="0.2"/>
    <row r="1122" customFormat="1" ht="16" customHeight="1" x14ac:dyDescent="0.2"/>
    <row r="1123" customFormat="1" ht="16" customHeight="1" x14ac:dyDescent="0.2"/>
    <row r="1124" customFormat="1" ht="16" customHeight="1" x14ac:dyDescent="0.2"/>
    <row r="1125" customFormat="1" ht="16" customHeight="1" x14ac:dyDescent="0.2"/>
    <row r="1126" customFormat="1" ht="16" customHeight="1" x14ac:dyDescent="0.2"/>
    <row r="1127" customFormat="1" ht="16" customHeight="1" x14ac:dyDescent="0.2"/>
    <row r="1128" customFormat="1" ht="16" customHeight="1" x14ac:dyDescent="0.2"/>
    <row r="1129" customFormat="1" ht="16" customHeight="1" x14ac:dyDescent="0.2"/>
    <row r="1130" customFormat="1" ht="16" customHeight="1" x14ac:dyDescent="0.2"/>
    <row r="1131" customFormat="1" ht="16" customHeight="1" x14ac:dyDescent="0.2"/>
    <row r="1132" customFormat="1" ht="16" customHeight="1" x14ac:dyDescent="0.2"/>
    <row r="1133" customFormat="1" ht="16" customHeight="1" x14ac:dyDescent="0.2"/>
    <row r="1134" customFormat="1" ht="16" customHeight="1" x14ac:dyDescent="0.2"/>
    <row r="1135" customFormat="1" ht="16" customHeight="1" x14ac:dyDescent="0.2"/>
    <row r="1136" customFormat="1" ht="16" customHeight="1" x14ac:dyDescent="0.2"/>
    <row r="1137" customFormat="1" ht="16" customHeight="1" x14ac:dyDescent="0.2"/>
    <row r="1138" customFormat="1" ht="16" customHeight="1" x14ac:dyDescent="0.2"/>
    <row r="1139" customFormat="1" ht="16" customHeight="1" x14ac:dyDescent="0.2"/>
    <row r="1140" customFormat="1" ht="16" customHeight="1" x14ac:dyDescent="0.2"/>
    <row r="1141" customFormat="1" ht="16" customHeight="1" x14ac:dyDescent="0.2"/>
    <row r="1142" customFormat="1" ht="16" customHeight="1" x14ac:dyDescent="0.2"/>
    <row r="1143" customFormat="1" ht="16" customHeight="1" x14ac:dyDescent="0.2"/>
    <row r="1144" customFormat="1" ht="16" customHeight="1" x14ac:dyDescent="0.2"/>
    <row r="1145" customFormat="1" ht="16" customHeight="1" x14ac:dyDescent="0.2"/>
    <row r="1146" customFormat="1" ht="16" customHeight="1" x14ac:dyDescent="0.2"/>
    <row r="1147" customFormat="1" ht="16" customHeight="1" x14ac:dyDescent="0.2"/>
    <row r="1148" customFormat="1" ht="16" customHeight="1" x14ac:dyDescent="0.2"/>
    <row r="1149" customFormat="1" ht="16" customHeight="1" x14ac:dyDescent="0.2"/>
    <row r="1150" customFormat="1" ht="16" customHeight="1" x14ac:dyDescent="0.2"/>
    <row r="1151" customFormat="1" ht="16" customHeight="1" x14ac:dyDescent="0.2"/>
    <row r="1152" customFormat="1" ht="16" customHeight="1" x14ac:dyDescent="0.2"/>
    <row r="1153" customFormat="1" ht="16" customHeight="1" x14ac:dyDescent="0.2"/>
    <row r="1154" customFormat="1" ht="16" customHeight="1" x14ac:dyDescent="0.2"/>
    <row r="1155" customFormat="1" ht="16" customHeight="1" x14ac:dyDescent="0.2"/>
    <row r="1156" customFormat="1" ht="16" customHeight="1" x14ac:dyDescent="0.2"/>
    <row r="1157" customFormat="1" ht="16" customHeight="1" x14ac:dyDescent="0.2"/>
    <row r="1158" customFormat="1" ht="16" customHeight="1" x14ac:dyDescent="0.2"/>
    <row r="1159" customFormat="1" ht="16" customHeight="1" x14ac:dyDescent="0.2"/>
    <row r="1160" customFormat="1" ht="16" customHeight="1" x14ac:dyDescent="0.2"/>
    <row r="1161" customFormat="1" ht="16" customHeight="1" x14ac:dyDescent="0.2"/>
    <row r="1162" customFormat="1" ht="16" customHeight="1" x14ac:dyDescent="0.2"/>
    <row r="1163" customFormat="1" ht="16" customHeight="1" x14ac:dyDescent="0.2"/>
    <row r="1164" customFormat="1" ht="16" customHeight="1" x14ac:dyDescent="0.2"/>
    <row r="1165" customFormat="1" ht="16" customHeight="1" x14ac:dyDescent="0.2"/>
    <row r="1166" customFormat="1" ht="16" customHeight="1" x14ac:dyDescent="0.2"/>
    <row r="1167" customFormat="1" ht="16" customHeight="1" x14ac:dyDescent="0.2"/>
    <row r="1168" customFormat="1" ht="16" customHeight="1" x14ac:dyDescent="0.2"/>
    <row r="1169" customFormat="1" ht="16" customHeight="1" x14ac:dyDescent="0.2"/>
    <row r="1170" customFormat="1" ht="16" customHeight="1" x14ac:dyDescent="0.2"/>
    <row r="1171" customFormat="1" ht="16" customHeight="1" x14ac:dyDescent="0.2"/>
    <row r="1172" customFormat="1" ht="16" customHeight="1" x14ac:dyDescent="0.2"/>
    <row r="1173" customFormat="1" ht="16" customHeight="1" x14ac:dyDescent="0.2"/>
    <row r="1174" customFormat="1" ht="16" customHeight="1" x14ac:dyDescent="0.2"/>
    <row r="1175" customFormat="1" ht="16" customHeight="1" x14ac:dyDescent="0.2"/>
    <row r="1176" customFormat="1" ht="16" customHeight="1" x14ac:dyDescent="0.2"/>
    <row r="1177" customFormat="1" ht="16" customHeight="1" x14ac:dyDescent="0.2"/>
    <row r="1178" customFormat="1" ht="16" customHeight="1" x14ac:dyDescent="0.2"/>
    <row r="1179" customFormat="1" ht="16" customHeight="1" x14ac:dyDescent="0.2"/>
    <row r="1180" customFormat="1" ht="16" customHeight="1" x14ac:dyDescent="0.2"/>
    <row r="1181" customFormat="1" ht="16" customHeight="1" x14ac:dyDescent="0.2"/>
    <row r="1182" customFormat="1" ht="16" customHeight="1" x14ac:dyDescent="0.2"/>
    <row r="1183" customFormat="1" ht="16" customHeight="1" x14ac:dyDescent="0.2"/>
    <row r="1184" customFormat="1" ht="16" customHeight="1" x14ac:dyDescent="0.2"/>
    <row r="1185" customFormat="1" ht="16" customHeight="1" x14ac:dyDescent="0.2"/>
    <row r="1186" customFormat="1" ht="16" customHeight="1" x14ac:dyDescent="0.2"/>
    <row r="1187" customFormat="1" ht="16" customHeight="1" x14ac:dyDescent="0.2"/>
    <row r="1188" customFormat="1" ht="16" customHeight="1" x14ac:dyDescent="0.2"/>
    <row r="1189" customFormat="1" ht="16" customHeight="1" x14ac:dyDescent="0.2"/>
    <row r="1190" customFormat="1" ht="16" customHeight="1" x14ac:dyDescent="0.2"/>
    <row r="1191" customFormat="1" ht="16" customHeight="1" x14ac:dyDescent="0.2"/>
    <row r="1192" customFormat="1" ht="16" customHeight="1" x14ac:dyDescent="0.2"/>
    <row r="1193" customFormat="1" ht="16" customHeight="1" x14ac:dyDescent="0.2"/>
    <row r="1194" customFormat="1" ht="16" customHeight="1" x14ac:dyDescent="0.2"/>
    <row r="1195" customFormat="1" ht="16" customHeight="1" x14ac:dyDescent="0.2"/>
    <row r="1196" customFormat="1" ht="16" customHeight="1" x14ac:dyDescent="0.2"/>
    <row r="1197" customFormat="1" ht="16" customHeight="1" x14ac:dyDescent="0.2"/>
    <row r="1198" customFormat="1" ht="16" customHeight="1" x14ac:dyDescent="0.2"/>
    <row r="1199" customFormat="1" ht="16" customHeight="1" x14ac:dyDescent="0.2"/>
    <row r="1200" customFormat="1" ht="16" customHeight="1" x14ac:dyDescent="0.2"/>
    <row r="1201" customFormat="1" ht="16" customHeight="1" x14ac:dyDescent="0.2"/>
    <row r="1202" customFormat="1" ht="16" customHeight="1" x14ac:dyDescent="0.2"/>
    <row r="1203" customFormat="1" ht="16" customHeight="1" x14ac:dyDescent="0.2"/>
    <row r="1204" customFormat="1" ht="16" customHeight="1" x14ac:dyDescent="0.2"/>
    <row r="1205" customFormat="1" ht="16" customHeight="1" x14ac:dyDescent="0.2"/>
    <row r="1206" customFormat="1" ht="16" customHeight="1" x14ac:dyDescent="0.2"/>
    <row r="1207" customFormat="1" ht="16" customHeight="1" x14ac:dyDescent="0.2"/>
    <row r="1208" customFormat="1" ht="16" customHeight="1" x14ac:dyDescent="0.2"/>
    <row r="1209" customFormat="1" ht="16" customHeight="1" x14ac:dyDescent="0.2"/>
    <row r="1210" customFormat="1" ht="16" customHeight="1" x14ac:dyDescent="0.2"/>
    <row r="1211" customFormat="1" ht="16" customHeight="1" x14ac:dyDescent="0.2"/>
    <row r="1212" customFormat="1" ht="16" customHeight="1" x14ac:dyDescent="0.2"/>
    <row r="1213" customFormat="1" ht="16" customHeight="1" x14ac:dyDescent="0.2"/>
    <row r="1214" customFormat="1" ht="16" customHeight="1" x14ac:dyDescent="0.2"/>
    <row r="1215" customFormat="1" ht="16" customHeight="1" x14ac:dyDescent="0.2"/>
    <row r="1216" customFormat="1" ht="16" customHeight="1" x14ac:dyDescent="0.2"/>
    <row r="1217" customFormat="1" ht="16" customHeight="1" x14ac:dyDescent="0.2"/>
    <row r="1218" customFormat="1" ht="16" customHeight="1" x14ac:dyDescent="0.2"/>
    <row r="1219" customFormat="1" ht="16" customHeight="1" x14ac:dyDescent="0.2"/>
    <row r="1220" customFormat="1" ht="16" customHeight="1" x14ac:dyDescent="0.2"/>
    <row r="1221" customFormat="1" ht="16" customHeight="1" x14ac:dyDescent="0.2"/>
    <row r="1222" customFormat="1" ht="16" customHeight="1" x14ac:dyDescent="0.2"/>
    <row r="1223" customFormat="1" ht="16" customHeight="1" x14ac:dyDescent="0.2"/>
    <row r="1224" customFormat="1" ht="16" customHeight="1" x14ac:dyDescent="0.2"/>
    <row r="1225" customFormat="1" ht="16" customHeight="1" x14ac:dyDescent="0.2"/>
    <row r="1226" customFormat="1" ht="16" customHeight="1" x14ac:dyDescent="0.2"/>
    <row r="1227" customFormat="1" ht="16" customHeight="1" x14ac:dyDescent="0.2"/>
    <row r="1228" customFormat="1" ht="16" customHeight="1" x14ac:dyDescent="0.2"/>
    <row r="1229" customFormat="1" ht="16" customHeight="1" x14ac:dyDescent="0.2"/>
    <row r="1230" customFormat="1" ht="16" customHeight="1" x14ac:dyDescent="0.2"/>
    <row r="1231" customFormat="1" ht="16" customHeight="1" x14ac:dyDescent="0.2"/>
    <row r="1232" customFormat="1" ht="16" customHeight="1" x14ac:dyDescent="0.2"/>
    <row r="1233" customFormat="1" ht="16" customHeight="1" x14ac:dyDescent="0.2"/>
    <row r="1234" customFormat="1" ht="16" customHeight="1" x14ac:dyDescent="0.2"/>
    <row r="1235" customFormat="1" ht="16" customHeight="1" x14ac:dyDescent="0.2"/>
    <row r="1236" customFormat="1" ht="16" customHeight="1" x14ac:dyDescent="0.2"/>
    <row r="1237" customFormat="1" ht="16" customHeight="1" x14ac:dyDescent="0.2"/>
    <row r="1238" customFormat="1" ht="16" customHeight="1" x14ac:dyDescent="0.2"/>
    <row r="1239" customFormat="1" ht="16" customHeight="1" x14ac:dyDescent="0.2"/>
    <row r="1240" customFormat="1" ht="16" customHeight="1" x14ac:dyDescent="0.2"/>
    <row r="1241" customFormat="1" ht="16" customHeight="1" x14ac:dyDescent="0.2"/>
    <row r="1242" customFormat="1" ht="16" customHeight="1" x14ac:dyDescent="0.2"/>
    <row r="1243" customFormat="1" ht="16" customHeight="1" x14ac:dyDescent="0.2"/>
    <row r="1244" customFormat="1" ht="16" customHeight="1" x14ac:dyDescent="0.2"/>
    <row r="1245" customFormat="1" ht="16" customHeight="1" x14ac:dyDescent="0.2"/>
    <row r="1246" customFormat="1" ht="16" customHeight="1" x14ac:dyDescent="0.2"/>
    <row r="1247" customFormat="1" ht="16" customHeight="1" x14ac:dyDescent="0.2"/>
    <row r="1248" customFormat="1" ht="16" customHeight="1" x14ac:dyDescent="0.2"/>
    <row r="1249" customFormat="1" ht="16" customHeight="1" x14ac:dyDescent="0.2"/>
    <row r="1250" customFormat="1" ht="16" customHeight="1" x14ac:dyDescent="0.2"/>
    <row r="1251" customFormat="1" ht="16" customHeight="1" x14ac:dyDescent="0.2"/>
    <row r="1252" customFormat="1" ht="16" customHeight="1" x14ac:dyDescent="0.2"/>
    <row r="1253" customFormat="1" ht="16" customHeight="1" x14ac:dyDescent="0.2"/>
    <row r="1254" customFormat="1" ht="16" customHeight="1" x14ac:dyDescent="0.2"/>
    <row r="1255" customFormat="1" ht="16" customHeight="1" x14ac:dyDescent="0.2"/>
    <row r="1256" customFormat="1" ht="16" customHeight="1" x14ac:dyDescent="0.2"/>
    <row r="1257" customFormat="1" ht="16" customHeight="1" x14ac:dyDescent="0.2"/>
    <row r="1258" customFormat="1" ht="16" customHeight="1" x14ac:dyDescent="0.2"/>
    <row r="1259" customFormat="1" ht="16" customHeight="1" x14ac:dyDescent="0.2"/>
    <row r="1260" customFormat="1" ht="16" customHeight="1" x14ac:dyDescent="0.2"/>
    <row r="1261" customFormat="1" ht="16" customHeight="1" x14ac:dyDescent="0.2"/>
    <row r="1262" customFormat="1" ht="16" customHeight="1" x14ac:dyDescent="0.2"/>
    <row r="1263" customFormat="1" ht="16" customHeight="1" x14ac:dyDescent="0.2"/>
    <row r="1264" customFormat="1" ht="16" customHeight="1" x14ac:dyDescent="0.2"/>
    <row r="1265" customFormat="1" ht="16" customHeight="1" x14ac:dyDescent="0.2"/>
    <row r="1266" customFormat="1" ht="16" customHeight="1" x14ac:dyDescent="0.2"/>
    <row r="1267" customFormat="1" ht="16" customHeight="1" x14ac:dyDescent="0.2"/>
    <row r="1268" customFormat="1" ht="16" customHeight="1" x14ac:dyDescent="0.2"/>
    <row r="1269" customFormat="1" ht="16" customHeight="1" x14ac:dyDescent="0.2"/>
    <row r="1270" customFormat="1" ht="16" customHeight="1" x14ac:dyDescent="0.2"/>
    <row r="1271" customFormat="1" ht="16" customHeight="1" x14ac:dyDescent="0.2"/>
    <row r="1272" customFormat="1" ht="16" customHeight="1" x14ac:dyDescent="0.2"/>
    <row r="1273" customFormat="1" ht="16" customHeight="1" x14ac:dyDescent="0.2"/>
    <row r="1274" customFormat="1" ht="16" customHeight="1" x14ac:dyDescent="0.2"/>
    <row r="1275" customFormat="1" ht="16" customHeight="1" x14ac:dyDescent="0.2"/>
    <row r="1276" customFormat="1" ht="16" customHeight="1" x14ac:dyDescent="0.2"/>
    <row r="1277" customFormat="1" ht="16" customHeight="1" x14ac:dyDescent="0.2"/>
    <row r="1278" customFormat="1" ht="16" customHeight="1" x14ac:dyDescent="0.2"/>
    <row r="1279" customFormat="1" ht="16" customHeight="1" x14ac:dyDescent="0.2"/>
    <row r="1280" customFormat="1" ht="16" customHeight="1" x14ac:dyDescent="0.2"/>
    <row r="1281" customFormat="1" ht="16" customHeight="1" x14ac:dyDescent="0.2"/>
    <row r="1282" customFormat="1" ht="16" customHeight="1" x14ac:dyDescent="0.2"/>
    <row r="1283" customFormat="1" ht="16" customHeight="1" x14ac:dyDescent="0.2"/>
    <row r="1284" customFormat="1" ht="16" customHeight="1" x14ac:dyDescent="0.2"/>
    <row r="1285" customFormat="1" ht="16" customHeight="1" x14ac:dyDescent="0.2"/>
    <row r="1286" customFormat="1" ht="16" customHeight="1" x14ac:dyDescent="0.2"/>
    <row r="1287" customFormat="1" ht="16" customHeight="1" x14ac:dyDescent="0.2"/>
    <row r="1288" customFormat="1" ht="16" customHeight="1" x14ac:dyDescent="0.2"/>
    <row r="1289" customFormat="1" ht="16" customHeight="1" x14ac:dyDescent="0.2"/>
    <row r="1290" customFormat="1" ht="16" customHeight="1" x14ac:dyDescent="0.2"/>
    <row r="1291" customFormat="1" ht="16" customHeight="1" x14ac:dyDescent="0.2"/>
    <row r="1292" customFormat="1" ht="16" customHeight="1" x14ac:dyDescent="0.2"/>
    <row r="1293" customFormat="1" ht="16" customHeight="1" x14ac:dyDescent="0.2"/>
    <row r="1294" customFormat="1" ht="16" customHeight="1" x14ac:dyDescent="0.2"/>
    <row r="1295" customFormat="1" ht="16" customHeight="1" x14ac:dyDescent="0.2"/>
    <row r="1296" customFormat="1" ht="16" customHeight="1" x14ac:dyDescent="0.2"/>
    <row r="1297" customFormat="1" ht="16" customHeight="1" x14ac:dyDescent="0.2"/>
    <row r="1298" customFormat="1" ht="16" customHeight="1" x14ac:dyDescent="0.2"/>
    <row r="1299" customFormat="1" ht="16" customHeight="1" x14ac:dyDescent="0.2"/>
    <row r="1300" customFormat="1" ht="16" customHeight="1" x14ac:dyDescent="0.2"/>
    <row r="1301" customFormat="1" ht="16" customHeight="1" x14ac:dyDescent="0.2"/>
    <row r="1302" customFormat="1" ht="16" customHeight="1" x14ac:dyDescent="0.2"/>
    <row r="1303" customFormat="1" ht="16" customHeight="1" x14ac:dyDescent="0.2"/>
    <row r="1304" customFormat="1" ht="16" customHeight="1" x14ac:dyDescent="0.2"/>
    <row r="1305" customFormat="1" ht="16" customHeight="1" x14ac:dyDescent="0.2"/>
    <row r="1306" customFormat="1" ht="16" customHeight="1" x14ac:dyDescent="0.2"/>
    <row r="1307" customFormat="1" ht="16" customHeight="1" x14ac:dyDescent="0.2"/>
    <row r="1308" customFormat="1" ht="16" customHeight="1" x14ac:dyDescent="0.2"/>
    <row r="1309" customFormat="1" ht="16" customHeight="1" x14ac:dyDescent="0.2"/>
    <row r="1310" customFormat="1" ht="16" customHeight="1" x14ac:dyDescent="0.2"/>
    <row r="1311" customFormat="1" ht="16" customHeight="1" x14ac:dyDescent="0.2"/>
    <row r="1312" customFormat="1" ht="16" customHeight="1" x14ac:dyDescent="0.2"/>
    <row r="1313" customFormat="1" ht="16" customHeight="1" x14ac:dyDescent="0.2"/>
    <row r="1314" customFormat="1" ht="16" customHeight="1" x14ac:dyDescent="0.2"/>
    <row r="1315" customFormat="1" ht="16" customHeight="1" x14ac:dyDescent="0.2"/>
    <row r="1316" customFormat="1" ht="16" customHeight="1" x14ac:dyDescent="0.2"/>
    <row r="1317" customFormat="1" ht="16" customHeight="1" x14ac:dyDescent="0.2"/>
    <row r="1318" customFormat="1" ht="16" customHeight="1" x14ac:dyDescent="0.2"/>
    <row r="1319" customFormat="1" ht="16" customHeight="1" x14ac:dyDescent="0.2"/>
    <row r="1320" customFormat="1" ht="16" customHeight="1" x14ac:dyDescent="0.2"/>
    <row r="1321" customFormat="1" ht="16" customHeight="1" x14ac:dyDescent="0.2"/>
    <row r="1322" customFormat="1" ht="16" customHeight="1" x14ac:dyDescent="0.2"/>
    <row r="1323" customFormat="1" ht="16" customHeight="1" x14ac:dyDescent="0.2"/>
    <row r="1324" customFormat="1" ht="16" customHeight="1" x14ac:dyDescent="0.2"/>
    <row r="1325" customFormat="1" ht="16" customHeight="1" x14ac:dyDescent="0.2"/>
    <row r="1326" customFormat="1" ht="16" customHeight="1" x14ac:dyDescent="0.2"/>
    <row r="1327" customFormat="1" ht="16" customHeight="1" x14ac:dyDescent="0.2"/>
    <row r="1328" customFormat="1" ht="16" customHeight="1" x14ac:dyDescent="0.2"/>
    <row r="1329" customFormat="1" ht="16" customHeight="1" x14ac:dyDescent="0.2"/>
    <row r="1330" customFormat="1" ht="16" customHeight="1" x14ac:dyDescent="0.2"/>
    <row r="1331" customFormat="1" ht="16" customHeight="1" x14ac:dyDescent="0.2"/>
    <row r="1332" customFormat="1" ht="16" customHeight="1" x14ac:dyDescent="0.2"/>
    <row r="1333" customFormat="1" ht="16" customHeight="1" x14ac:dyDescent="0.2"/>
    <row r="1334" customFormat="1" ht="16" customHeight="1" x14ac:dyDescent="0.2"/>
    <row r="1335" customFormat="1" ht="16" customHeight="1" x14ac:dyDescent="0.2"/>
    <row r="1336" customFormat="1" ht="16" customHeight="1" x14ac:dyDescent="0.2"/>
    <row r="1337" customFormat="1" ht="16" customHeight="1" x14ac:dyDescent="0.2"/>
    <row r="1338" customFormat="1" ht="16" customHeight="1" x14ac:dyDescent="0.2"/>
    <row r="1339" customFormat="1" ht="16" customHeight="1" x14ac:dyDescent="0.2"/>
    <row r="1340" customFormat="1" ht="16" customHeight="1" x14ac:dyDescent="0.2"/>
    <row r="1341" customFormat="1" ht="16" customHeight="1" x14ac:dyDescent="0.2"/>
    <row r="1342" customFormat="1" ht="16" customHeight="1" x14ac:dyDescent="0.2"/>
    <row r="1343" customFormat="1" ht="16" customHeight="1" x14ac:dyDescent="0.2"/>
    <row r="1344" customFormat="1" ht="16" customHeight="1" x14ac:dyDescent="0.2"/>
    <row r="1345" customFormat="1" ht="16" customHeight="1" x14ac:dyDescent="0.2"/>
    <row r="1346" customFormat="1" ht="16" customHeight="1" x14ac:dyDescent="0.2"/>
    <row r="1347" customFormat="1" ht="16" customHeight="1" x14ac:dyDescent="0.2"/>
    <row r="1348" customFormat="1" ht="16" customHeight="1" x14ac:dyDescent="0.2"/>
    <row r="1349" customFormat="1" ht="16" customHeight="1" x14ac:dyDescent="0.2"/>
    <row r="1350" customFormat="1" ht="16" customHeight="1" x14ac:dyDescent="0.2"/>
    <row r="1351" customFormat="1" ht="16" customHeight="1" x14ac:dyDescent="0.2"/>
    <row r="1352" customFormat="1" ht="16" customHeight="1" x14ac:dyDescent="0.2"/>
    <row r="1353" customFormat="1" ht="16" customHeight="1" x14ac:dyDescent="0.2"/>
    <row r="1354" customFormat="1" ht="16" customHeight="1" x14ac:dyDescent="0.2"/>
    <row r="1355" customFormat="1" ht="16" customHeight="1" x14ac:dyDescent="0.2"/>
    <row r="1356" customFormat="1" ht="16" customHeight="1" x14ac:dyDescent="0.2"/>
    <row r="1357" customFormat="1" ht="16" customHeight="1" x14ac:dyDescent="0.2"/>
    <row r="1358" customFormat="1" ht="16" customHeight="1" x14ac:dyDescent="0.2"/>
    <row r="1359" customFormat="1" ht="16" customHeight="1" x14ac:dyDescent="0.2"/>
    <row r="1360" customFormat="1" ht="16" customHeight="1" x14ac:dyDescent="0.2"/>
    <row r="1361" customFormat="1" ht="16" customHeight="1" x14ac:dyDescent="0.2"/>
    <row r="1362" customFormat="1" ht="16" customHeight="1" x14ac:dyDescent="0.2"/>
    <row r="1363" customFormat="1" ht="16" customHeight="1" x14ac:dyDescent="0.2"/>
    <row r="1364" customFormat="1" ht="16" customHeight="1" x14ac:dyDescent="0.2"/>
    <row r="1365" customFormat="1" ht="16" customHeight="1" x14ac:dyDescent="0.2"/>
    <row r="1366" customFormat="1" ht="16" customHeight="1" x14ac:dyDescent="0.2"/>
    <row r="1367" customFormat="1" ht="16" customHeight="1" x14ac:dyDescent="0.2"/>
    <row r="1368" customFormat="1" ht="16" customHeight="1" x14ac:dyDescent="0.2"/>
    <row r="1369" customFormat="1" ht="16" customHeight="1" x14ac:dyDescent="0.2"/>
    <row r="1370" customFormat="1" ht="16" customHeight="1" x14ac:dyDescent="0.2"/>
    <row r="1371" customFormat="1" ht="16" customHeight="1" x14ac:dyDescent="0.2"/>
    <row r="1372" customFormat="1" ht="16" customHeight="1" x14ac:dyDescent="0.2"/>
    <row r="1373" customFormat="1" ht="16" customHeight="1" x14ac:dyDescent="0.2"/>
    <row r="1374" customFormat="1" ht="16" customHeight="1" x14ac:dyDescent="0.2"/>
    <row r="1375" customFormat="1" ht="16" customHeight="1" x14ac:dyDescent="0.2"/>
    <row r="1376" customFormat="1" ht="16" customHeight="1" x14ac:dyDescent="0.2"/>
    <row r="1377" customFormat="1" ht="16" customHeight="1" x14ac:dyDescent="0.2"/>
    <row r="1378" customFormat="1" ht="16" customHeight="1" x14ac:dyDescent="0.2"/>
    <row r="1379" customFormat="1" ht="16" customHeight="1" x14ac:dyDescent="0.2"/>
    <row r="1380" customFormat="1" ht="16" customHeight="1" x14ac:dyDescent="0.2"/>
    <row r="1381" customFormat="1" ht="16" customHeight="1" x14ac:dyDescent="0.2"/>
    <row r="1382" customFormat="1" ht="16" customHeight="1" x14ac:dyDescent="0.2"/>
    <row r="1383" customFormat="1" ht="16" customHeight="1" x14ac:dyDescent="0.2"/>
    <row r="1384" customFormat="1" ht="16" customHeight="1" x14ac:dyDescent="0.2"/>
    <row r="1385" customFormat="1" ht="16" customHeight="1" x14ac:dyDescent="0.2"/>
    <row r="1386" customFormat="1" ht="16" customHeight="1" x14ac:dyDescent="0.2"/>
    <row r="1387" customFormat="1" ht="16" customHeight="1" x14ac:dyDescent="0.2"/>
    <row r="1388" customFormat="1" ht="16" customHeight="1" x14ac:dyDescent="0.2"/>
    <row r="1389" customFormat="1" ht="16" customHeight="1" x14ac:dyDescent="0.2"/>
    <row r="1390" customFormat="1" ht="16" customHeight="1" x14ac:dyDescent="0.2"/>
    <row r="1391" customFormat="1" ht="16" customHeight="1" x14ac:dyDescent="0.2"/>
    <row r="1392" customFormat="1" ht="16" customHeight="1" x14ac:dyDescent="0.2"/>
    <row r="1393" customFormat="1" ht="16" customHeight="1" x14ac:dyDescent="0.2"/>
    <row r="1394" customFormat="1" ht="16" customHeight="1" x14ac:dyDescent="0.2"/>
    <row r="1395" customFormat="1" ht="16" customHeight="1" x14ac:dyDescent="0.2"/>
    <row r="1396" customFormat="1" ht="16" customHeight="1" x14ac:dyDescent="0.2"/>
    <row r="1397" customFormat="1" ht="16" customHeight="1" x14ac:dyDescent="0.2"/>
    <row r="1398" customFormat="1" ht="16" customHeight="1" x14ac:dyDescent="0.2"/>
    <row r="1399" customFormat="1" ht="16" customHeight="1" x14ac:dyDescent="0.2"/>
    <row r="1400" customFormat="1" ht="16" customHeight="1" x14ac:dyDescent="0.2"/>
    <row r="1401" customFormat="1" ht="16" customHeight="1" x14ac:dyDescent="0.2"/>
    <row r="1402" customFormat="1" ht="16" customHeight="1" x14ac:dyDescent="0.2"/>
    <row r="1403" customFormat="1" ht="16" customHeight="1" x14ac:dyDescent="0.2"/>
    <row r="1404" customFormat="1" ht="16" customHeight="1" x14ac:dyDescent="0.2"/>
    <row r="1405" customFormat="1" ht="16" customHeight="1" x14ac:dyDescent="0.2"/>
    <row r="1406" customFormat="1" ht="16" customHeight="1" x14ac:dyDescent="0.2"/>
    <row r="1407" customFormat="1" ht="16" customHeight="1" x14ac:dyDescent="0.2"/>
    <row r="1408" customFormat="1" ht="16" customHeight="1" x14ac:dyDescent="0.2"/>
    <row r="1409" customFormat="1" ht="16" customHeight="1" x14ac:dyDescent="0.2"/>
    <row r="1410" customFormat="1" ht="16" customHeight="1" x14ac:dyDescent="0.2"/>
    <row r="1411" customFormat="1" ht="16" customHeight="1" x14ac:dyDescent="0.2"/>
    <row r="1412" customFormat="1" ht="16" customHeight="1" x14ac:dyDescent="0.2"/>
    <row r="1413" customFormat="1" ht="16" customHeight="1" x14ac:dyDescent="0.2"/>
    <row r="1414" customFormat="1" ht="16" customHeight="1" x14ac:dyDescent="0.2"/>
    <row r="1415" customFormat="1" ht="16" customHeight="1" x14ac:dyDescent="0.2"/>
    <row r="1416" customFormat="1" ht="16" customHeight="1" x14ac:dyDescent="0.2"/>
    <row r="1417" customFormat="1" ht="16" customHeight="1" x14ac:dyDescent="0.2"/>
    <row r="1418" customFormat="1" ht="16" customHeight="1" x14ac:dyDescent="0.2"/>
    <row r="1419" customFormat="1" ht="16" customHeight="1" x14ac:dyDescent="0.2"/>
    <row r="1420" customFormat="1" ht="16" customHeight="1" x14ac:dyDescent="0.2"/>
    <row r="1421" customFormat="1" ht="16" customHeight="1" x14ac:dyDescent="0.2"/>
    <row r="1422" customFormat="1" ht="16" customHeight="1" x14ac:dyDescent="0.2"/>
    <row r="1423" customFormat="1" ht="16" customHeight="1" x14ac:dyDescent="0.2"/>
    <row r="1424" customFormat="1" ht="16" customHeight="1" x14ac:dyDescent="0.2"/>
    <row r="1425" customFormat="1" ht="16" customHeight="1" x14ac:dyDescent="0.2"/>
    <row r="1426" customFormat="1" ht="16" customHeight="1" x14ac:dyDescent="0.2"/>
    <row r="1427" customFormat="1" ht="16" customHeight="1" x14ac:dyDescent="0.2"/>
    <row r="1428" customFormat="1" ht="16" customHeight="1" x14ac:dyDescent="0.2"/>
    <row r="1429" customFormat="1" ht="16" customHeight="1" x14ac:dyDescent="0.2"/>
    <row r="1430" customFormat="1" ht="16" customHeight="1" x14ac:dyDescent="0.2"/>
    <row r="1431" customFormat="1" ht="16" customHeight="1" x14ac:dyDescent="0.2"/>
    <row r="1432" customFormat="1" ht="16" customHeight="1" x14ac:dyDescent="0.2"/>
    <row r="1433" customFormat="1" ht="16" customHeight="1" x14ac:dyDescent="0.2"/>
    <row r="1434" customFormat="1" ht="16" customHeight="1" x14ac:dyDescent="0.2"/>
    <row r="1435" customFormat="1" ht="16" customHeight="1" x14ac:dyDescent="0.2"/>
    <row r="1436" customFormat="1" ht="16" customHeight="1" x14ac:dyDescent="0.2"/>
    <row r="1437" customFormat="1" ht="16" customHeight="1" x14ac:dyDescent="0.2"/>
    <row r="1438" customFormat="1" ht="16" customHeight="1" x14ac:dyDescent="0.2"/>
    <row r="1439" customFormat="1" ht="16" customHeight="1" x14ac:dyDescent="0.2"/>
    <row r="1440" customFormat="1" ht="16" customHeight="1" x14ac:dyDescent="0.2"/>
    <row r="1441" customFormat="1" ht="16" customHeight="1" x14ac:dyDescent="0.2"/>
    <row r="1442" customFormat="1" ht="16" customHeight="1" x14ac:dyDescent="0.2"/>
    <row r="1443" customFormat="1" ht="16" customHeight="1" x14ac:dyDescent="0.2"/>
    <row r="1444" customFormat="1" ht="16" customHeight="1" x14ac:dyDescent="0.2"/>
    <row r="1445" customFormat="1" ht="16" customHeight="1" x14ac:dyDescent="0.2"/>
    <row r="1446" customFormat="1" ht="16" customHeight="1" x14ac:dyDescent="0.2"/>
    <row r="1447" customFormat="1" ht="16" customHeight="1" x14ac:dyDescent="0.2"/>
    <row r="1448" customFormat="1" ht="16" customHeight="1" x14ac:dyDescent="0.2"/>
    <row r="1449" customFormat="1" ht="16" customHeight="1" x14ac:dyDescent="0.2"/>
    <row r="1450" customFormat="1" ht="16" customHeight="1" x14ac:dyDescent="0.2"/>
    <row r="1451" customFormat="1" ht="16" customHeight="1" x14ac:dyDescent="0.2"/>
    <row r="1452" customFormat="1" ht="16" customHeight="1" x14ac:dyDescent="0.2"/>
    <row r="1453" customFormat="1" ht="16" customHeight="1" x14ac:dyDescent="0.2"/>
    <row r="1454" customFormat="1" ht="16" customHeight="1" x14ac:dyDescent="0.2"/>
    <row r="1455" customFormat="1" ht="16" customHeight="1" x14ac:dyDescent="0.2"/>
    <row r="1456" customFormat="1" ht="16" customHeight="1" x14ac:dyDescent="0.2"/>
    <row r="1457" customFormat="1" ht="16" customHeight="1" x14ac:dyDescent="0.2"/>
    <row r="1458" customFormat="1" ht="16" customHeight="1" x14ac:dyDescent="0.2"/>
    <row r="1459" customFormat="1" ht="16" customHeight="1" x14ac:dyDescent="0.2"/>
    <row r="1460" customFormat="1" ht="16" customHeight="1" x14ac:dyDescent="0.2"/>
    <row r="1461" customFormat="1" ht="16" customHeight="1" x14ac:dyDescent="0.2"/>
    <row r="1462" customFormat="1" ht="16" customHeight="1" x14ac:dyDescent="0.2"/>
    <row r="1463" customFormat="1" ht="16" customHeight="1" x14ac:dyDescent="0.2"/>
    <row r="1464" customFormat="1" ht="16" customHeight="1" x14ac:dyDescent="0.2"/>
    <row r="1465" customFormat="1" ht="16" customHeight="1" x14ac:dyDescent="0.2"/>
    <row r="1466" customFormat="1" ht="16" customHeight="1" x14ac:dyDescent="0.2"/>
    <row r="1467" customFormat="1" ht="16" customHeight="1" x14ac:dyDescent="0.2"/>
    <row r="1468" customFormat="1" ht="16" customHeight="1" x14ac:dyDescent="0.2"/>
    <row r="1469" customFormat="1" ht="16" customHeight="1" x14ac:dyDescent="0.2"/>
    <row r="1470" customFormat="1" ht="16" customHeight="1" x14ac:dyDescent="0.2"/>
    <row r="1471" customFormat="1" ht="16" customHeight="1" x14ac:dyDescent="0.2"/>
    <row r="1472" customFormat="1" ht="16" customHeight="1" x14ac:dyDescent="0.2"/>
    <row r="1473" customFormat="1" ht="16" customHeight="1" x14ac:dyDescent="0.2"/>
    <row r="1474" customFormat="1" ht="16" customHeight="1" x14ac:dyDescent="0.2"/>
    <row r="1475" customFormat="1" ht="16" customHeight="1" x14ac:dyDescent="0.2"/>
    <row r="1476" customFormat="1" ht="16" customHeight="1" x14ac:dyDescent="0.2"/>
    <row r="1477" customFormat="1" ht="16" customHeight="1" x14ac:dyDescent="0.2"/>
    <row r="1478" customFormat="1" ht="16" customHeight="1" x14ac:dyDescent="0.2"/>
    <row r="1479" customFormat="1" ht="16" customHeight="1" x14ac:dyDescent="0.2"/>
    <row r="1480" customFormat="1" ht="16" customHeight="1" x14ac:dyDescent="0.2"/>
    <row r="1481" customFormat="1" ht="16" customHeight="1" x14ac:dyDescent="0.2"/>
    <row r="1482" customFormat="1" ht="16" customHeight="1" x14ac:dyDescent="0.2"/>
    <row r="1483" customFormat="1" ht="16" customHeight="1" x14ac:dyDescent="0.2"/>
    <row r="1484" customFormat="1" ht="16" customHeight="1" x14ac:dyDescent="0.2"/>
    <row r="1485" customFormat="1" ht="16" customHeight="1" x14ac:dyDescent="0.2"/>
    <row r="1486" customFormat="1" ht="16" customHeight="1" x14ac:dyDescent="0.2"/>
    <row r="1487" customFormat="1" ht="16" customHeight="1" x14ac:dyDescent="0.2"/>
    <row r="1488" customFormat="1" ht="16" customHeight="1" x14ac:dyDescent="0.2"/>
    <row r="1489" customFormat="1" ht="16" customHeight="1" x14ac:dyDescent="0.2"/>
    <row r="1490" customFormat="1" ht="16" customHeight="1" x14ac:dyDescent="0.2"/>
    <row r="1491" customFormat="1" ht="16" customHeight="1" x14ac:dyDescent="0.2"/>
    <row r="1492" customFormat="1" ht="16" customHeight="1" x14ac:dyDescent="0.2"/>
    <row r="1493" customFormat="1" ht="16" customHeight="1" x14ac:dyDescent="0.2"/>
    <row r="1494" customFormat="1" ht="16" customHeight="1" x14ac:dyDescent="0.2"/>
    <row r="1495" customFormat="1" ht="16" customHeight="1" x14ac:dyDescent="0.2"/>
    <row r="1496" customFormat="1" ht="16" customHeight="1" x14ac:dyDescent="0.2"/>
    <row r="1497" customFormat="1" ht="16" customHeight="1" x14ac:dyDescent="0.2"/>
    <row r="1498" customFormat="1" ht="16" customHeight="1" x14ac:dyDescent="0.2"/>
    <row r="1499" customFormat="1" ht="16" customHeight="1" x14ac:dyDescent="0.2"/>
    <row r="1500" customFormat="1" ht="16" customHeight="1" x14ac:dyDescent="0.2"/>
    <row r="1501" customFormat="1" ht="16" customHeight="1" x14ac:dyDescent="0.2"/>
    <row r="1502" customFormat="1" ht="16" customHeight="1" x14ac:dyDescent="0.2"/>
    <row r="1503" customFormat="1" ht="16" customHeight="1" x14ac:dyDescent="0.2"/>
    <row r="1504" customFormat="1" ht="16" customHeight="1" x14ac:dyDescent="0.2"/>
    <row r="1505" customFormat="1" ht="16" customHeight="1" x14ac:dyDescent="0.2"/>
    <row r="1506" customFormat="1" ht="16" customHeight="1" x14ac:dyDescent="0.2"/>
    <row r="1507" customFormat="1" ht="16" customHeight="1" x14ac:dyDescent="0.2"/>
    <row r="1508" customFormat="1" ht="16" customHeight="1" x14ac:dyDescent="0.2"/>
    <row r="1509" customFormat="1" ht="16" customHeight="1" x14ac:dyDescent="0.2"/>
    <row r="1510" customFormat="1" ht="16" customHeight="1" x14ac:dyDescent="0.2"/>
    <row r="1511" customFormat="1" ht="16" customHeight="1" x14ac:dyDescent="0.2"/>
    <row r="1512" customFormat="1" ht="16" customHeight="1" x14ac:dyDescent="0.2"/>
    <row r="1513" customFormat="1" ht="16" customHeight="1" x14ac:dyDescent="0.2"/>
    <row r="1514" customFormat="1" ht="16" customHeight="1" x14ac:dyDescent="0.2"/>
    <row r="1515" customFormat="1" ht="16" customHeight="1" x14ac:dyDescent="0.2"/>
    <row r="1516" customFormat="1" ht="16" customHeight="1" x14ac:dyDescent="0.2"/>
    <row r="1517" customFormat="1" ht="16" customHeight="1" x14ac:dyDescent="0.2"/>
    <row r="1518" customFormat="1" ht="16" customHeight="1" x14ac:dyDescent="0.2"/>
    <row r="1519" customFormat="1" ht="16" customHeight="1" x14ac:dyDescent="0.2"/>
    <row r="1520" customFormat="1" ht="16" customHeight="1" x14ac:dyDescent="0.2"/>
    <row r="1521" customFormat="1" ht="16" customHeight="1" x14ac:dyDescent="0.2"/>
    <row r="1522" customFormat="1" ht="16" customHeight="1" x14ac:dyDescent="0.2"/>
    <row r="1523" customFormat="1" ht="16" customHeight="1" x14ac:dyDescent="0.2"/>
    <row r="1524" customFormat="1" ht="16" customHeight="1" x14ac:dyDescent="0.2"/>
    <row r="1525" customFormat="1" ht="16" customHeight="1" x14ac:dyDescent="0.2"/>
    <row r="1526" customFormat="1" ht="16" customHeight="1" x14ac:dyDescent="0.2"/>
    <row r="1527" customFormat="1" ht="16" customHeight="1" x14ac:dyDescent="0.2"/>
    <row r="1528" customFormat="1" ht="16" customHeight="1" x14ac:dyDescent="0.2"/>
    <row r="1529" customFormat="1" ht="16" customHeight="1" x14ac:dyDescent="0.2"/>
    <row r="1530" customFormat="1" ht="16" customHeight="1" x14ac:dyDescent="0.2"/>
    <row r="1531" customFormat="1" ht="16" customHeight="1" x14ac:dyDescent="0.2"/>
    <row r="1532" customFormat="1" ht="16" customHeight="1" x14ac:dyDescent="0.2"/>
    <row r="1533" customFormat="1" ht="16" customHeight="1" x14ac:dyDescent="0.2"/>
    <row r="1534" customFormat="1" ht="16" customHeight="1" x14ac:dyDescent="0.2"/>
    <row r="1535" customFormat="1" ht="16" customHeight="1" x14ac:dyDescent="0.2"/>
    <row r="1536" customFormat="1" ht="16" customHeight="1" x14ac:dyDescent="0.2"/>
    <row r="1537" customFormat="1" ht="16" customHeight="1" x14ac:dyDescent="0.2"/>
    <row r="1538" customFormat="1" ht="16" customHeight="1" x14ac:dyDescent="0.2"/>
    <row r="1539" customFormat="1" ht="16" customHeight="1" x14ac:dyDescent="0.2"/>
    <row r="1540" customFormat="1" ht="16" customHeight="1" x14ac:dyDescent="0.2"/>
    <row r="1541" customFormat="1" ht="16" customHeight="1" x14ac:dyDescent="0.2"/>
    <row r="1542" customFormat="1" ht="16" customHeight="1" x14ac:dyDescent="0.2"/>
    <row r="1543" customFormat="1" ht="16" customHeight="1" x14ac:dyDescent="0.2"/>
    <row r="1544" customFormat="1" ht="16" customHeight="1" x14ac:dyDescent="0.2"/>
    <row r="1545" customFormat="1" ht="16" customHeight="1" x14ac:dyDescent="0.2"/>
    <row r="1546" customFormat="1" ht="16" customHeight="1" x14ac:dyDescent="0.2"/>
    <row r="1547" customFormat="1" ht="16" customHeight="1" x14ac:dyDescent="0.2"/>
    <row r="1548" customFormat="1" ht="16" customHeight="1" x14ac:dyDescent="0.2"/>
    <row r="1549" customFormat="1" ht="16" customHeight="1" x14ac:dyDescent="0.2"/>
    <row r="1550" customFormat="1" ht="16" customHeight="1" x14ac:dyDescent="0.2"/>
    <row r="1551" customFormat="1" ht="16" customHeight="1" x14ac:dyDescent="0.2"/>
    <row r="1552" customFormat="1" ht="16" customHeight="1" x14ac:dyDescent="0.2"/>
    <row r="1553" customFormat="1" ht="16" customHeight="1" x14ac:dyDescent="0.2"/>
    <row r="1554" customFormat="1" ht="16" customHeight="1" x14ac:dyDescent="0.2"/>
    <row r="1555" customFormat="1" ht="16" customHeight="1" x14ac:dyDescent="0.2"/>
    <row r="1556" customFormat="1" ht="16" customHeight="1" x14ac:dyDescent="0.2"/>
    <row r="1557" customFormat="1" ht="16" customHeight="1" x14ac:dyDescent="0.2"/>
    <row r="1558" customFormat="1" ht="16" customHeight="1" x14ac:dyDescent="0.2"/>
    <row r="1559" customFormat="1" ht="16" customHeight="1" x14ac:dyDescent="0.2"/>
    <row r="1560" customFormat="1" ht="16" customHeight="1" x14ac:dyDescent="0.2"/>
    <row r="1561" customFormat="1" ht="16" customHeight="1" x14ac:dyDescent="0.2"/>
    <row r="1562" customFormat="1" ht="16" customHeight="1" x14ac:dyDescent="0.2"/>
    <row r="1563" customFormat="1" ht="16" customHeight="1" x14ac:dyDescent="0.2"/>
    <row r="1564" customFormat="1" ht="16" customHeight="1" x14ac:dyDescent="0.2"/>
    <row r="1565" customFormat="1" ht="16" customHeight="1" x14ac:dyDescent="0.2"/>
    <row r="1566" customFormat="1" ht="16" customHeight="1" x14ac:dyDescent="0.2"/>
    <row r="1567" customFormat="1" ht="16" customHeight="1" x14ac:dyDescent="0.2"/>
    <row r="1568" customFormat="1" ht="16" customHeight="1" x14ac:dyDescent="0.2"/>
    <row r="1569" customFormat="1" ht="16" customHeight="1" x14ac:dyDescent="0.2"/>
    <row r="1570" customFormat="1" ht="16" customHeight="1" x14ac:dyDescent="0.2"/>
    <row r="1571" customFormat="1" ht="16" customHeight="1" x14ac:dyDescent="0.2"/>
    <row r="1572" customFormat="1" ht="16" customHeight="1" x14ac:dyDescent="0.2"/>
    <row r="1573" customFormat="1" ht="16" customHeight="1" x14ac:dyDescent="0.2"/>
    <row r="1574" customFormat="1" ht="16" customHeight="1" x14ac:dyDescent="0.2"/>
    <row r="1575" customFormat="1" ht="16" customHeight="1" x14ac:dyDescent="0.2"/>
    <row r="1576" customFormat="1" ht="16" customHeight="1" x14ac:dyDescent="0.2"/>
    <row r="1577" customFormat="1" ht="16" customHeight="1" x14ac:dyDescent="0.2"/>
    <row r="1578" customFormat="1" ht="16" customHeight="1" x14ac:dyDescent="0.2"/>
    <row r="1579" customFormat="1" ht="16" customHeight="1" x14ac:dyDescent="0.2"/>
    <row r="1580" customFormat="1" ht="16" customHeight="1" x14ac:dyDescent="0.2"/>
    <row r="1581" customFormat="1" ht="16" customHeight="1" x14ac:dyDescent="0.2"/>
    <row r="1582" customFormat="1" ht="16" customHeight="1" x14ac:dyDescent="0.2"/>
    <row r="1583" customFormat="1" ht="16" customHeight="1" x14ac:dyDescent="0.2"/>
    <row r="1584" customFormat="1" ht="16" customHeight="1" x14ac:dyDescent="0.2"/>
    <row r="1585" customFormat="1" ht="16" customHeight="1" x14ac:dyDescent="0.2"/>
    <row r="1586" customFormat="1" ht="16" customHeight="1" x14ac:dyDescent="0.2"/>
    <row r="1587" customFormat="1" ht="16" customHeight="1" x14ac:dyDescent="0.2"/>
    <row r="1588" customFormat="1" ht="16" customHeight="1" x14ac:dyDescent="0.2"/>
    <row r="1589" customFormat="1" ht="16" customHeight="1" x14ac:dyDescent="0.2"/>
    <row r="1590" customFormat="1" ht="16" customHeight="1" x14ac:dyDescent="0.2"/>
    <row r="1591" customFormat="1" ht="16" customHeight="1" x14ac:dyDescent="0.2"/>
    <row r="1592" customFormat="1" ht="16" customHeight="1" x14ac:dyDescent="0.2"/>
    <row r="1593" customFormat="1" ht="16" customHeight="1" x14ac:dyDescent="0.2"/>
    <row r="1594" customFormat="1" ht="16" customHeight="1" x14ac:dyDescent="0.2"/>
    <row r="1595" customFormat="1" ht="16" customHeight="1" x14ac:dyDescent="0.2"/>
    <row r="1596" customFormat="1" ht="16" customHeight="1" x14ac:dyDescent="0.2"/>
    <row r="1597" customFormat="1" ht="16" customHeight="1" x14ac:dyDescent="0.2"/>
    <row r="1598" customFormat="1" ht="16" customHeight="1" x14ac:dyDescent="0.2"/>
    <row r="1599" customFormat="1" ht="16" customHeight="1" x14ac:dyDescent="0.2"/>
    <row r="1600" customFormat="1" ht="16" customHeight="1" x14ac:dyDescent="0.2"/>
    <row r="1601" customFormat="1" ht="16" customHeight="1" x14ac:dyDescent="0.2"/>
    <row r="1602" customFormat="1" ht="16" customHeight="1" x14ac:dyDescent="0.2"/>
    <row r="1603" customFormat="1" ht="16" customHeight="1" x14ac:dyDescent="0.2"/>
    <row r="1604" customFormat="1" ht="16" customHeight="1" x14ac:dyDescent="0.2"/>
    <row r="1605" customFormat="1" ht="16" customHeight="1" x14ac:dyDescent="0.2"/>
    <row r="1606" customFormat="1" ht="16" customHeight="1" x14ac:dyDescent="0.2"/>
    <row r="1607" customFormat="1" ht="16" customHeight="1" x14ac:dyDescent="0.2"/>
    <row r="1608" customFormat="1" ht="16" customHeight="1" x14ac:dyDescent="0.2"/>
    <row r="1609" customFormat="1" ht="16" customHeight="1" x14ac:dyDescent="0.2"/>
    <row r="1610" customFormat="1" ht="16" customHeight="1" x14ac:dyDescent="0.2"/>
    <row r="1611" customFormat="1" ht="16" customHeight="1" x14ac:dyDescent="0.2"/>
    <row r="1612" customFormat="1" ht="16" customHeight="1" x14ac:dyDescent="0.2"/>
    <row r="1613" customFormat="1" ht="16" customHeight="1" x14ac:dyDescent="0.2"/>
    <row r="1614" customFormat="1" ht="16" customHeight="1" x14ac:dyDescent="0.2"/>
    <row r="1615" customFormat="1" ht="16" customHeight="1" x14ac:dyDescent="0.2"/>
    <row r="1616" customFormat="1" ht="16" customHeight="1" x14ac:dyDescent="0.2"/>
    <row r="1617" customFormat="1" ht="16" customHeight="1" x14ac:dyDescent="0.2"/>
    <row r="1618" customFormat="1" ht="16" customHeight="1" x14ac:dyDescent="0.2"/>
    <row r="1619" customFormat="1" ht="16" customHeight="1" x14ac:dyDescent="0.2"/>
    <row r="1620" customFormat="1" ht="16" customHeight="1" x14ac:dyDescent="0.2"/>
    <row r="1621" customFormat="1" ht="16" customHeight="1" x14ac:dyDescent="0.2"/>
    <row r="1622" customFormat="1" ht="16" customHeight="1" x14ac:dyDescent="0.2"/>
    <row r="1623" customFormat="1" ht="16" customHeight="1" x14ac:dyDescent="0.2"/>
    <row r="1624" customFormat="1" ht="16" customHeight="1" x14ac:dyDescent="0.2"/>
    <row r="1625" customFormat="1" ht="16" customHeight="1" x14ac:dyDescent="0.2"/>
    <row r="1626" customFormat="1" ht="16" customHeight="1" x14ac:dyDescent="0.2"/>
    <row r="1627" customFormat="1" ht="16" customHeight="1" x14ac:dyDescent="0.2"/>
    <row r="1628" customFormat="1" ht="16" customHeight="1" x14ac:dyDescent="0.2"/>
    <row r="1629" customFormat="1" ht="16" customHeight="1" x14ac:dyDescent="0.2"/>
    <row r="1630" customFormat="1" ht="16" customHeight="1" x14ac:dyDescent="0.2"/>
    <row r="1631" customFormat="1" ht="16" customHeight="1" x14ac:dyDescent="0.2"/>
    <row r="1632" customFormat="1" ht="16" customHeight="1" x14ac:dyDescent="0.2"/>
    <row r="1633" customFormat="1" ht="16" customHeight="1" x14ac:dyDescent="0.2"/>
    <row r="1634" customFormat="1" ht="16" customHeight="1" x14ac:dyDescent="0.2"/>
    <row r="1635" customFormat="1" ht="16" customHeight="1" x14ac:dyDescent="0.2"/>
    <row r="1636" customFormat="1" ht="16" customHeight="1" x14ac:dyDescent="0.2"/>
    <row r="1637" customFormat="1" ht="16" customHeight="1" x14ac:dyDescent="0.2"/>
    <row r="1638" customFormat="1" ht="16" customHeight="1" x14ac:dyDescent="0.2"/>
    <row r="1639" customFormat="1" ht="16" customHeight="1" x14ac:dyDescent="0.2"/>
    <row r="1640" customFormat="1" ht="16" customHeight="1" x14ac:dyDescent="0.2"/>
    <row r="1641" customFormat="1" ht="16" customHeight="1" x14ac:dyDescent="0.2"/>
    <row r="1642" customFormat="1" ht="16" customHeight="1" x14ac:dyDescent="0.2"/>
    <row r="1643" customFormat="1" ht="16" customHeight="1" x14ac:dyDescent="0.2"/>
    <row r="1644" customFormat="1" ht="16" customHeight="1" x14ac:dyDescent="0.2"/>
    <row r="1645" customFormat="1" ht="16" customHeight="1" x14ac:dyDescent="0.2"/>
    <row r="1646" customFormat="1" ht="16" customHeight="1" x14ac:dyDescent="0.2"/>
    <row r="1647" customFormat="1" ht="16" customHeight="1" x14ac:dyDescent="0.2"/>
    <row r="1648" customFormat="1" ht="16" customHeight="1" x14ac:dyDescent="0.2"/>
    <row r="1649" customFormat="1" ht="16" customHeight="1" x14ac:dyDescent="0.2"/>
    <row r="1650" customFormat="1" ht="16" customHeight="1" x14ac:dyDescent="0.2"/>
    <row r="1651" customFormat="1" ht="16" customHeight="1" x14ac:dyDescent="0.2"/>
    <row r="1652" customFormat="1" ht="16" customHeight="1" x14ac:dyDescent="0.2"/>
    <row r="1653" customFormat="1" ht="16" customHeight="1" x14ac:dyDescent="0.2"/>
    <row r="1654" customFormat="1" ht="16" customHeight="1" x14ac:dyDescent="0.2"/>
    <row r="1655" customFormat="1" ht="16" customHeight="1" x14ac:dyDescent="0.2"/>
    <row r="1656" customFormat="1" ht="16" customHeight="1" x14ac:dyDescent="0.2"/>
    <row r="1657" customFormat="1" ht="16" customHeight="1" x14ac:dyDescent="0.2"/>
    <row r="1658" customFormat="1" ht="16" customHeight="1" x14ac:dyDescent="0.2"/>
    <row r="1659" customFormat="1" ht="16" customHeight="1" x14ac:dyDescent="0.2"/>
    <row r="1660" customFormat="1" ht="16" customHeight="1" x14ac:dyDescent="0.2"/>
    <row r="1661" customFormat="1" ht="16" customHeight="1" x14ac:dyDescent="0.2"/>
    <row r="1662" customFormat="1" ht="16" customHeight="1" x14ac:dyDescent="0.2"/>
    <row r="1663" customFormat="1" ht="16" customHeight="1" x14ac:dyDescent="0.2"/>
    <row r="1664" customFormat="1" ht="16" customHeight="1" x14ac:dyDescent="0.2"/>
    <row r="1665" customFormat="1" ht="16" customHeight="1" x14ac:dyDescent="0.2"/>
    <row r="1666" customFormat="1" ht="16" customHeight="1" x14ac:dyDescent="0.2"/>
    <row r="1667" customFormat="1" ht="16" customHeight="1" x14ac:dyDescent="0.2"/>
    <row r="1668" customFormat="1" ht="16" customHeight="1" x14ac:dyDescent="0.2"/>
    <row r="1669" customFormat="1" ht="16" customHeight="1" x14ac:dyDescent="0.2"/>
    <row r="1670" customFormat="1" ht="16" customHeight="1" x14ac:dyDescent="0.2"/>
    <row r="1671" customFormat="1" ht="16" customHeight="1" x14ac:dyDescent="0.2"/>
    <row r="1672" customFormat="1" ht="16" customHeight="1" x14ac:dyDescent="0.2"/>
    <row r="1673" customFormat="1" ht="16" customHeight="1" x14ac:dyDescent="0.2"/>
    <row r="1674" customFormat="1" ht="16" customHeight="1" x14ac:dyDescent="0.2"/>
    <row r="1675" customFormat="1" ht="16" customHeight="1" x14ac:dyDescent="0.2"/>
    <row r="1676" customFormat="1" ht="16" customHeight="1" x14ac:dyDescent="0.2"/>
    <row r="1677" customFormat="1" ht="16" customHeight="1" x14ac:dyDescent="0.2"/>
    <row r="1678" customFormat="1" ht="16" customHeight="1" x14ac:dyDescent="0.2"/>
    <row r="1679" customFormat="1" ht="16" customHeight="1" x14ac:dyDescent="0.2"/>
    <row r="1680" customFormat="1" ht="16" customHeight="1" x14ac:dyDescent="0.2"/>
    <row r="1681" customFormat="1" ht="16" customHeight="1" x14ac:dyDescent="0.2"/>
    <row r="1682" customFormat="1" ht="16" customHeight="1" x14ac:dyDescent="0.2"/>
    <row r="1683" customFormat="1" ht="16" customHeight="1" x14ac:dyDescent="0.2"/>
    <row r="1684" customFormat="1" ht="16" customHeight="1" x14ac:dyDescent="0.2"/>
    <row r="1685" customFormat="1" ht="16" customHeight="1" x14ac:dyDescent="0.2"/>
    <row r="1686" customFormat="1" ht="16" customHeight="1" x14ac:dyDescent="0.2"/>
    <row r="1687" customFormat="1" ht="16" customHeight="1" x14ac:dyDescent="0.2"/>
    <row r="1688" customFormat="1" ht="16" customHeight="1" x14ac:dyDescent="0.2"/>
    <row r="1689" customFormat="1" ht="16" customHeight="1" x14ac:dyDescent="0.2"/>
    <row r="1690" customFormat="1" ht="16" customHeight="1" x14ac:dyDescent="0.2"/>
    <row r="1691" customFormat="1" ht="16" customHeight="1" x14ac:dyDescent="0.2"/>
    <row r="1692" customFormat="1" ht="16" customHeight="1" x14ac:dyDescent="0.2"/>
    <row r="1693" customFormat="1" ht="16" customHeight="1" x14ac:dyDescent="0.2"/>
    <row r="1694" customFormat="1" ht="16" customHeight="1" x14ac:dyDescent="0.2"/>
    <row r="1695" customFormat="1" ht="16" customHeight="1" x14ac:dyDescent="0.2"/>
    <row r="1696" customFormat="1" ht="16" customHeight="1" x14ac:dyDescent="0.2"/>
    <row r="1697" customFormat="1" ht="16" customHeight="1" x14ac:dyDescent="0.2"/>
    <row r="1698" customFormat="1" ht="16" customHeight="1" x14ac:dyDescent="0.2"/>
    <row r="1699" customFormat="1" ht="16" customHeight="1" x14ac:dyDescent="0.2"/>
    <row r="1700" customFormat="1" ht="16" customHeight="1" x14ac:dyDescent="0.2"/>
    <row r="1701" customFormat="1" ht="16" customHeight="1" x14ac:dyDescent="0.2"/>
    <row r="1702" customFormat="1" ht="16" customHeight="1" x14ac:dyDescent="0.2"/>
    <row r="1703" customFormat="1" ht="16" customHeight="1" x14ac:dyDescent="0.2"/>
    <row r="1704" customFormat="1" ht="16" customHeight="1" x14ac:dyDescent="0.2"/>
    <row r="1705" customFormat="1" ht="16" customHeight="1" x14ac:dyDescent="0.2"/>
    <row r="1706" customFormat="1" ht="16" customHeight="1" x14ac:dyDescent="0.2"/>
    <row r="1707" customFormat="1" ht="16" customHeight="1" x14ac:dyDescent="0.2"/>
    <row r="1708" customFormat="1" ht="16" customHeight="1" x14ac:dyDescent="0.2"/>
    <row r="1709" customFormat="1" ht="16" customHeight="1" x14ac:dyDescent="0.2"/>
    <row r="1710" customFormat="1" ht="16" customHeight="1" x14ac:dyDescent="0.2"/>
    <row r="1711" customFormat="1" ht="16" customHeight="1" x14ac:dyDescent="0.2"/>
    <row r="1712" customFormat="1" ht="16" customHeight="1" x14ac:dyDescent="0.2"/>
    <row r="1713" customFormat="1" ht="16" customHeight="1" x14ac:dyDescent="0.2"/>
    <row r="1714" customFormat="1" ht="16" customHeight="1" x14ac:dyDescent="0.2"/>
    <row r="1715" customFormat="1" ht="16" customHeight="1" x14ac:dyDescent="0.2"/>
    <row r="1716" customFormat="1" ht="16" customHeight="1" x14ac:dyDescent="0.2"/>
    <row r="1717" customFormat="1" ht="16" customHeight="1" x14ac:dyDescent="0.2"/>
    <row r="1718" customFormat="1" ht="16" customHeight="1" x14ac:dyDescent="0.2"/>
    <row r="1719" customFormat="1" ht="16" customHeight="1" x14ac:dyDescent="0.2"/>
    <row r="1720" customFormat="1" ht="16" customHeight="1" x14ac:dyDescent="0.2"/>
    <row r="1721" customFormat="1" ht="16" customHeight="1" x14ac:dyDescent="0.2"/>
    <row r="1722" customFormat="1" ht="16" customHeight="1" x14ac:dyDescent="0.2"/>
    <row r="1723" customFormat="1" ht="16" customHeight="1" x14ac:dyDescent="0.2"/>
    <row r="1724" customFormat="1" ht="16" customHeight="1" x14ac:dyDescent="0.2"/>
    <row r="1725" customFormat="1" ht="16" customHeight="1" x14ac:dyDescent="0.2"/>
    <row r="1726" customFormat="1" ht="16" customHeight="1" x14ac:dyDescent="0.2"/>
    <row r="1727" customFormat="1" ht="16" customHeight="1" x14ac:dyDescent="0.2"/>
    <row r="1728" customFormat="1" ht="16" customHeight="1" x14ac:dyDescent="0.2"/>
    <row r="1729" customFormat="1" ht="16" customHeight="1" x14ac:dyDescent="0.2"/>
    <row r="1730" customFormat="1" ht="16" customHeight="1" x14ac:dyDescent="0.2"/>
    <row r="1731" customFormat="1" ht="16" customHeight="1" x14ac:dyDescent="0.2"/>
    <row r="1732" customFormat="1" ht="16" customHeight="1" x14ac:dyDescent="0.2"/>
    <row r="1733" customFormat="1" ht="16" customHeight="1" x14ac:dyDescent="0.2"/>
    <row r="1734" customFormat="1" ht="16" customHeight="1" x14ac:dyDescent="0.2"/>
    <row r="1735" customFormat="1" ht="16" customHeight="1" x14ac:dyDescent="0.2"/>
    <row r="1736" customFormat="1" ht="16" customHeight="1" x14ac:dyDescent="0.2"/>
    <row r="1737" customFormat="1" ht="16" customHeight="1" x14ac:dyDescent="0.2"/>
    <row r="1738" customFormat="1" ht="16" customHeight="1" x14ac:dyDescent="0.2"/>
    <row r="1739" customFormat="1" ht="16" customHeight="1" x14ac:dyDescent="0.2"/>
    <row r="1740" customFormat="1" ht="16" customHeight="1" x14ac:dyDescent="0.2"/>
    <row r="1741" customFormat="1" ht="16" customHeight="1" x14ac:dyDescent="0.2"/>
    <row r="1742" customFormat="1" ht="16" customHeight="1" x14ac:dyDescent="0.2"/>
    <row r="1743" customFormat="1" ht="16" customHeight="1" x14ac:dyDescent="0.2"/>
    <row r="1744" customFormat="1" ht="16" customHeight="1" x14ac:dyDescent="0.2"/>
    <row r="1745" customFormat="1" ht="16" customHeight="1" x14ac:dyDescent="0.2"/>
    <row r="1746" customFormat="1" ht="16" customHeight="1" x14ac:dyDescent="0.2"/>
    <row r="1747" customFormat="1" ht="16" customHeight="1" x14ac:dyDescent="0.2"/>
    <row r="1748" customFormat="1" ht="16" customHeight="1" x14ac:dyDescent="0.2"/>
    <row r="1749" customFormat="1" ht="16" customHeight="1" x14ac:dyDescent="0.2"/>
    <row r="1750" customFormat="1" ht="16" customHeight="1" x14ac:dyDescent="0.2"/>
    <row r="1751" customFormat="1" ht="16" customHeight="1" x14ac:dyDescent="0.2"/>
    <row r="1752" customFormat="1" ht="16" customHeight="1" x14ac:dyDescent="0.2"/>
    <row r="1753" customFormat="1" ht="16" customHeight="1" x14ac:dyDescent="0.2"/>
    <row r="1754" customFormat="1" ht="16" customHeight="1" x14ac:dyDescent="0.2"/>
    <row r="1755" customFormat="1" ht="16" customHeight="1" x14ac:dyDescent="0.2"/>
    <row r="1756" customFormat="1" ht="16" customHeight="1" x14ac:dyDescent="0.2"/>
    <row r="1757" customFormat="1" ht="16" customHeight="1" x14ac:dyDescent="0.2"/>
    <row r="1758" customFormat="1" ht="16" customHeight="1" x14ac:dyDescent="0.2"/>
    <row r="1759" customFormat="1" ht="16" customHeight="1" x14ac:dyDescent="0.2"/>
    <row r="1760" customFormat="1" ht="16" customHeight="1" x14ac:dyDescent="0.2"/>
    <row r="1761" customFormat="1" ht="16" customHeight="1" x14ac:dyDescent="0.2"/>
    <row r="1762" customFormat="1" ht="16" customHeight="1" x14ac:dyDescent="0.2"/>
    <row r="1763" customFormat="1" ht="16" customHeight="1" x14ac:dyDescent="0.2"/>
    <row r="1764" customFormat="1" ht="16" customHeight="1" x14ac:dyDescent="0.2"/>
    <row r="1765" customFormat="1" ht="16" customHeight="1" x14ac:dyDescent="0.2"/>
    <row r="1766" customFormat="1" ht="16" customHeight="1" x14ac:dyDescent="0.2"/>
    <row r="1767" customFormat="1" ht="16" customHeight="1" x14ac:dyDescent="0.2"/>
    <row r="1768" customFormat="1" ht="16" customHeight="1" x14ac:dyDescent="0.2"/>
    <row r="1769" customFormat="1" ht="16" customHeight="1" x14ac:dyDescent="0.2"/>
    <row r="1770" customFormat="1" ht="16" customHeight="1" x14ac:dyDescent="0.2"/>
    <row r="1771" customFormat="1" ht="16" customHeight="1" x14ac:dyDescent="0.2"/>
    <row r="1772" customFormat="1" ht="16" customHeight="1" x14ac:dyDescent="0.2"/>
    <row r="1773" customFormat="1" ht="16" customHeight="1" x14ac:dyDescent="0.2"/>
    <row r="1774" customFormat="1" ht="16" customHeight="1" x14ac:dyDescent="0.2"/>
    <row r="1775" customFormat="1" ht="16" customHeight="1" x14ac:dyDescent="0.2"/>
    <row r="1776" customFormat="1" ht="16" customHeight="1" x14ac:dyDescent="0.2"/>
    <row r="1777" customFormat="1" ht="16" customHeight="1" x14ac:dyDescent="0.2"/>
    <row r="1778" customFormat="1" ht="16" customHeight="1" x14ac:dyDescent="0.2"/>
    <row r="1779" customFormat="1" ht="16" customHeight="1" x14ac:dyDescent="0.2"/>
    <row r="1780" customFormat="1" ht="16" customHeight="1" x14ac:dyDescent="0.2"/>
    <row r="1781" customFormat="1" ht="16" customHeight="1" x14ac:dyDescent="0.2"/>
    <row r="1782" customFormat="1" ht="16" customHeight="1" x14ac:dyDescent="0.2"/>
    <row r="1783" customFormat="1" ht="16" customHeight="1" x14ac:dyDescent="0.2"/>
    <row r="1784" customFormat="1" ht="16" customHeight="1" x14ac:dyDescent="0.2"/>
    <row r="1785" customFormat="1" ht="16" customHeight="1" x14ac:dyDescent="0.2"/>
    <row r="1786" customFormat="1" ht="16" customHeight="1" x14ac:dyDescent="0.2"/>
    <row r="1787" customFormat="1" ht="16" customHeight="1" x14ac:dyDescent="0.2"/>
    <row r="1788" customFormat="1" ht="16" customHeight="1" x14ac:dyDescent="0.2"/>
    <row r="1789" customFormat="1" ht="16" customHeight="1" x14ac:dyDescent="0.2"/>
    <row r="1790" customFormat="1" ht="16" customHeight="1" x14ac:dyDescent="0.2"/>
    <row r="1791" customFormat="1" ht="16" customHeight="1" x14ac:dyDescent="0.2"/>
    <row r="1792" customFormat="1" ht="16" customHeight="1" x14ac:dyDescent="0.2"/>
    <row r="1793" customFormat="1" ht="16" customHeight="1" x14ac:dyDescent="0.2"/>
    <row r="1794" customFormat="1" ht="16" customHeight="1" x14ac:dyDescent="0.2"/>
    <row r="1795" customFormat="1" ht="16" customHeight="1" x14ac:dyDescent="0.2"/>
    <row r="1796" customFormat="1" ht="16" customHeight="1" x14ac:dyDescent="0.2"/>
    <row r="1797" customFormat="1" ht="16" customHeight="1" x14ac:dyDescent="0.2"/>
    <row r="1798" customFormat="1" ht="16" customHeight="1" x14ac:dyDescent="0.2"/>
    <row r="1799" customFormat="1" ht="16" customHeight="1" x14ac:dyDescent="0.2"/>
    <row r="1800" customFormat="1" ht="16" customHeight="1" x14ac:dyDescent="0.2"/>
    <row r="1801" customFormat="1" ht="16" customHeight="1" x14ac:dyDescent="0.2"/>
    <row r="1802" customFormat="1" ht="16" customHeight="1" x14ac:dyDescent="0.2"/>
    <row r="1803" customFormat="1" ht="16" customHeight="1" x14ac:dyDescent="0.2"/>
    <row r="1804" customFormat="1" ht="16" customHeight="1" x14ac:dyDescent="0.2"/>
    <row r="1805" customFormat="1" ht="16" customHeight="1" x14ac:dyDescent="0.2"/>
    <row r="1806" customFormat="1" ht="16" customHeight="1" x14ac:dyDescent="0.2"/>
    <row r="1807" customFormat="1" ht="16" customHeight="1" x14ac:dyDescent="0.2"/>
    <row r="1808" customFormat="1" ht="16" customHeight="1" x14ac:dyDescent="0.2"/>
    <row r="1809" customFormat="1" ht="16" customHeight="1" x14ac:dyDescent="0.2"/>
    <row r="1810" customFormat="1" ht="16" customHeight="1" x14ac:dyDescent="0.2"/>
    <row r="1811" customFormat="1" ht="16" customHeight="1" x14ac:dyDescent="0.2"/>
    <row r="1812" customFormat="1" ht="16" customHeight="1" x14ac:dyDescent="0.2"/>
    <row r="1813" customFormat="1" ht="16" customHeight="1" x14ac:dyDescent="0.2"/>
    <row r="1814" customFormat="1" ht="16" customHeight="1" x14ac:dyDescent="0.2"/>
    <row r="1815" customFormat="1" ht="16" customHeight="1" x14ac:dyDescent="0.2"/>
    <row r="1816" customFormat="1" ht="16" customHeight="1" x14ac:dyDescent="0.2"/>
    <row r="1817" customFormat="1" ht="16" customHeight="1" x14ac:dyDescent="0.2"/>
    <row r="1818" customFormat="1" ht="16" customHeight="1" x14ac:dyDescent="0.2"/>
    <row r="1819" customFormat="1" ht="16" customHeight="1" x14ac:dyDescent="0.2"/>
    <row r="1820" customFormat="1" ht="16" customHeight="1" x14ac:dyDescent="0.2"/>
    <row r="1821" customFormat="1" ht="16" customHeight="1" x14ac:dyDescent="0.2"/>
    <row r="1822" customFormat="1" ht="16" customHeight="1" x14ac:dyDescent="0.2"/>
    <row r="1823" customFormat="1" ht="16" customHeight="1" x14ac:dyDescent="0.2"/>
    <row r="1824" customFormat="1" ht="16" customHeight="1" x14ac:dyDescent="0.2"/>
    <row r="1825" customFormat="1" ht="16" customHeight="1" x14ac:dyDescent="0.2"/>
    <row r="1826" customFormat="1" ht="16" customHeight="1" x14ac:dyDescent="0.2"/>
    <row r="1827" customFormat="1" ht="16" customHeight="1" x14ac:dyDescent="0.2"/>
    <row r="1828" customFormat="1" ht="16" customHeight="1" x14ac:dyDescent="0.2"/>
    <row r="1829" customFormat="1" ht="16" customHeight="1" x14ac:dyDescent="0.2"/>
    <row r="1830" customFormat="1" ht="16" customHeight="1" x14ac:dyDescent="0.2"/>
    <row r="1831" customFormat="1" ht="16" customHeight="1" x14ac:dyDescent="0.2"/>
    <row r="1832" customFormat="1" ht="16" customHeight="1" x14ac:dyDescent="0.2"/>
    <row r="1833" customFormat="1" ht="16" customHeight="1" x14ac:dyDescent="0.2"/>
    <row r="1834" customFormat="1" ht="16" customHeight="1" x14ac:dyDescent="0.2"/>
    <row r="1835" customFormat="1" ht="16" customHeight="1" x14ac:dyDescent="0.2"/>
    <row r="1836" customFormat="1" ht="16" customHeight="1" x14ac:dyDescent="0.2"/>
    <row r="1837" customFormat="1" ht="16" customHeight="1" x14ac:dyDescent="0.2"/>
    <row r="1838" customFormat="1" ht="16" customHeight="1" x14ac:dyDescent="0.2"/>
    <row r="1839" customFormat="1" ht="16" customHeight="1" x14ac:dyDescent="0.2"/>
    <row r="1840" customFormat="1" ht="16" customHeight="1" x14ac:dyDescent="0.2"/>
    <row r="1841" customFormat="1" ht="16" customHeight="1" x14ac:dyDescent="0.2"/>
    <row r="1842" customFormat="1" ht="16" customHeight="1" x14ac:dyDescent="0.2"/>
    <row r="1843" customFormat="1" ht="16" customHeight="1" x14ac:dyDescent="0.2"/>
    <row r="1844" customFormat="1" ht="16" customHeight="1" x14ac:dyDescent="0.2"/>
    <row r="1845" customFormat="1" ht="16" customHeight="1" x14ac:dyDescent="0.2"/>
    <row r="1846" customFormat="1" ht="16" customHeight="1" x14ac:dyDescent="0.2"/>
    <row r="1847" customFormat="1" ht="16" customHeight="1" x14ac:dyDescent="0.2"/>
    <row r="1848" customFormat="1" ht="16" customHeight="1" x14ac:dyDescent="0.2"/>
    <row r="1849" customFormat="1" ht="16" customHeight="1" x14ac:dyDescent="0.2"/>
    <row r="1850" customFormat="1" ht="16" customHeight="1" x14ac:dyDescent="0.2"/>
    <row r="1851" customFormat="1" ht="16" customHeight="1" x14ac:dyDescent="0.2"/>
    <row r="1852" customFormat="1" ht="16" customHeight="1" x14ac:dyDescent="0.2"/>
    <row r="1853" customFormat="1" ht="16" customHeight="1" x14ac:dyDescent="0.2"/>
    <row r="1854" customFormat="1" ht="16" customHeight="1" x14ac:dyDescent="0.2"/>
    <row r="1855" customFormat="1" ht="16" customHeight="1" x14ac:dyDescent="0.2"/>
    <row r="1856" customFormat="1" ht="16" customHeight="1" x14ac:dyDescent="0.2"/>
    <row r="1857" customFormat="1" ht="16" customHeight="1" x14ac:dyDescent="0.2"/>
    <row r="1858" customFormat="1" ht="16" customHeight="1" x14ac:dyDescent="0.2"/>
    <row r="1859" customFormat="1" ht="16" customHeight="1" x14ac:dyDescent="0.2"/>
    <row r="1860" customFormat="1" ht="16" customHeight="1" x14ac:dyDescent="0.2"/>
    <row r="1861" customFormat="1" ht="16" customHeight="1" x14ac:dyDescent="0.2"/>
    <row r="1862" customFormat="1" ht="16" customHeight="1" x14ac:dyDescent="0.2"/>
    <row r="1863" customFormat="1" ht="16" customHeight="1" x14ac:dyDescent="0.2"/>
    <row r="1864" customFormat="1" ht="16" customHeight="1" x14ac:dyDescent="0.2"/>
    <row r="1865" customFormat="1" ht="16" customHeight="1" x14ac:dyDescent="0.2"/>
    <row r="1866" customFormat="1" ht="16" customHeight="1" x14ac:dyDescent="0.2"/>
    <row r="1867" customFormat="1" ht="16" customHeight="1" x14ac:dyDescent="0.2"/>
    <row r="1868" customFormat="1" ht="16" customHeight="1" x14ac:dyDescent="0.2"/>
    <row r="1869" customFormat="1" ht="16" customHeight="1" x14ac:dyDescent="0.2"/>
    <row r="1870" customFormat="1" ht="16" customHeight="1" x14ac:dyDescent="0.2"/>
    <row r="1871" customFormat="1" ht="16" customHeight="1" x14ac:dyDescent="0.2"/>
    <row r="1872" customFormat="1" ht="16" customHeight="1" x14ac:dyDescent="0.2"/>
    <row r="1873" customFormat="1" ht="16" customHeight="1" x14ac:dyDescent="0.2"/>
    <row r="1874" customFormat="1" ht="16" customHeight="1" x14ac:dyDescent="0.2"/>
    <row r="1875" customFormat="1" ht="16" customHeight="1" x14ac:dyDescent="0.2"/>
    <row r="1876" customFormat="1" ht="16" customHeight="1" x14ac:dyDescent="0.2"/>
    <row r="1877" customFormat="1" ht="16" customHeight="1" x14ac:dyDescent="0.2"/>
    <row r="1878" customFormat="1" ht="16" customHeight="1" x14ac:dyDescent="0.2"/>
    <row r="1879" customFormat="1" ht="16" customHeight="1" x14ac:dyDescent="0.2"/>
    <row r="1880" customFormat="1" ht="16" customHeight="1" x14ac:dyDescent="0.2"/>
    <row r="1881" customFormat="1" ht="16" customHeight="1" x14ac:dyDescent="0.2"/>
    <row r="1882" customFormat="1" ht="16" customHeight="1" x14ac:dyDescent="0.2"/>
    <row r="1883" customFormat="1" ht="16" customHeight="1" x14ac:dyDescent="0.2"/>
    <row r="1884" customFormat="1" ht="16" customHeight="1" x14ac:dyDescent="0.2"/>
    <row r="1885" customFormat="1" ht="16" customHeight="1" x14ac:dyDescent="0.2"/>
    <row r="1886" customFormat="1" ht="16" customHeight="1" x14ac:dyDescent="0.2"/>
    <row r="1887" customFormat="1" ht="16" customHeight="1" x14ac:dyDescent="0.2"/>
    <row r="1888" customFormat="1" ht="16" customHeight="1" x14ac:dyDescent="0.2"/>
    <row r="1889" customFormat="1" ht="16" customHeight="1" x14ac:dyDescent="0.2"/>
    <row r="1890" customFormat="1" ht="16" customHeight="1" x14ac:dyDescent="0.2"/>
    <row r="1891" customFormat="1" ht="16" customHeight="1" x14ac:dyDescent="0.2"/>
    <row r="1892" customFormat="1" ht="16" customHeight="1" x14ac:dyDescent="0.2"/>
    <row r="1893" customFormat="1" ht="16" customHeight="1" x14ac:dyDescent="0.2"/>
    <row r="1894" customFormat="1" ht="16" customHeight="1" x14ac:dyDescent="0.2"/>
    <row r="1895" customFormat="1" ht="16" customHeight="1" x14ac:dyDescent="0.2"/>
    <row r="1896" customFormat="1" ht="16" customHeight="1" x14ac:dyDescent="0.2"/>
    <row r="1897" customFormat="1" ht="16" customHeight="1" x14ac:dyDescent="0.2"/>
    <row r="1898" customFormat="1" ht="16" customHeight="1" x14ac:dyDescent="0.2"/>
    <row r="1899" customFormat="1" ht="16" customHeight="1" x14ac:dyDescent="0.2"/>
    <row r="1900" customFormat="1" ht="16" customHeight="1" x14ac:dyDescent="0.2"/>
    <row r="1901" customFormat="1" ht="16" customHeight="1" x14ac:dyDescent="0.2"/>
    <row r="1902" customFormat="1" ht="16" customHeight="1" x14ac:dyDescent="0.2"/>
    <row r="1903" customFormat="1" ht="16" customHeight="1" x14ac:dyDescent="0.2"/>
    <row r="1904" customFormat="1" ht="16" customHeight="1" x14ac:dyDescent="0.2"/>
    <row r="1905" customFormat="1" ht="16" customHeight="1" x14ac:dyDescent="0.2"/>
    <row r="1906" customFormat="1" ht="16" customHeight="1" x14ac:dyDescent="0.2"/>
    <row r="1907" customFormat="1" ht="16" customHeight="1" x14ac:dyDescent="0.2"/>
    <row r="1908" customFormat="1" ht="16" customHeight="1" x14ac:dyDescent="0.2"/>
    <row r="1909" customFormat="1" ht="16" customHeight="1" x14ac:dyDescent="0.2"/>
    <row r="1910" customFormat="1" ht="16" customHeight="1" x14ac:dyDescent="0.2"/>
    <row r="1911" customFormat="1" ht="16" customHeight="1" x14ac:dyDescent="0.2"/>
    <row r="1912" customFormat="1" ht="16" customHeight="1" x14ac:dyDescent="0.2"/>
    <row r="1913" customFormat="1" ht="16" customHeight="1" x14ac:dyDescent="0.2"/>
    <row r="1914" customFormat="1" ht="16" customHeight="1" x14ac:dyDescent="0.2"/>
    <row r="1915" customFormat="1" ht="16" customHeight="1" x14ac:dyDescent="0.2"/>
    <row r="1916" customFormat="1" ht="16" customHeight="1" x14ac:dyDescent="0.2"/>
    <row r="1917" customFormat="1" ht="16" customHeight="1" x14ac:dyDescent="0.2"/>
    <row r="1918" customFormat="1" ht="16" customHeight="1" x14ac:dyDescent="0.2"/>
    <row r="1919" customFormat="1" ht="16" customHeight="1" x14ac:dyDescent="0.2"/>
    <row r="1920" customFormat="1" ht="16" customHeight="1" x14ac:dyDescent="0.2"/>
    <row r="1921" customFormat="1" ht="16" customHeight="1" x14ac:dyDescent="0.2"/>
    <row r="1922" customFormat="1" ht="16" customHeight="1" x14ac:dyDescent="0.2"/>
    <row r="1923" customFormat="1" ht="16" customHeight="1" x14ac:dyDescent="0.2"/>
    <row r="1924" customFormat="1" ht="16" customHeight="1" x14ac:dyDescent="0.2"/>
    <row r="1925" customFormat="1" ht="16" customHeight="1" x14ac:dyDescent="0.2"/>
    <row r="1926" customFormat="1" ht="16" customHeight="1" x14ac:dyDescent="0.2"/>
    <row r="1927" customFormat="1" ht="16" customHeight="1" x14ac:dyDescent="0.2"/>
    <row r="1928" customFormat="1" ht="16" customHeight="1" x14ac:dyDescent="0.2"/>
    <row r="1929" customFormat="1" ht="16" customHeight="1" x14ac:dyDescent="0.2"/>
    <row r="1930" customFormat="1" ht="16" customHeight="1" x14ac:dyDescent="0.2"/>
    <row r="1931" customFormat="1" ht="16" customHeight="1" x14ac:dyDescent="0.2"/>
    <row r="1932" customFormat="1" ht="16" customHeight="1" x14ac:dyDescent="0.2"/>
    <row r="1933" customFormat="1" ht="16" customHeight="1" x14ac:dyDescent="0.2"/>
    <row r="1934" customFormat="1" ht="16" customHeight="1" x14ac:dyDescent="0.2"/>
    <row r="1935" customFormat="1" ht="16" customHeight="1" x14ac:dyDescent="0.2"/>
    <row r="1936" customFormat="1" ht="16" customHeight="1" x14ac:dyDescent="0.2"/>
    <row r="1937" customFormat="1" ht="16" customHeight="1" x14ac:dyDescent="0.2"/>
    <row r="1938" customFormat="1" ht="16" customHeight="1" x14ac:dyDescent="0.2"/>
    <row r="1939" customFormat="1" ht="16" customHeight="1" x14ac:dyDescent="0.2"/>
    <row r="1940" customFormat="1" ht="16" customHeight="1" x14ac:dyDescent="0.2"/>
    <row r="1941" customFormat="1" ht="16" customHeight="1" x14ac:dyDescent="0.2"/>
    <row r="1942" customFormat="1" ht="16" customHeight="1" x14ac:dyDescent="0.2"/>
    <row r="1943" customFormat="1" ht="16" customHeight="1" x14ac:dyDescent="0.2"/>
    <row r="1944" customFormat="1" ht="16" customHeight="1" x14ac:dyDescent="0.2"/>
    <row r="1945" customFormat="1" ht="16" customHeight="1" x14ac:dyDescent="0.2"/>
    <row r="1946" customFormat="1" ht="16" customHeight="1" x14ac:dyDescent="0.2"/>
    <row r="1947" customFormat="1" ht="16" customHeight="1" x14ac:dyDescent="0.2"/>
    <row r="1948" customFormat="1" ht="16" customHeight="1" x14ac:dyDescent="0.2"/>
    <row r="1949" customFormat="1" ht="16" customHeight="1" x14ac:dyDescent="0.2"/>
    <row r="1950" customFormat="1" ht="16" customHeight="1" x14ac:dyDescent="0.2"/>
    <row r="1951" customFormat="1" ht="16" customHeight="1" x14ac:dyDescent="0.2"/>
    <row r="1952" customFormat="1" ht="16" customHeight="1" x14ac:dyDescent="0.2"/>
    <row r="1953" customFormat="1" ht="16" customHeight="1" x14ac:dyDescent="0.2"/>
    <row r="1954" customFormat="1" ht="16" customHeight="1" x14ac:dyDescent="0.2"/>
    <row r="1955" customFormat="1" ht="16" customHeight="1" x14ac:dyDescent="0.2"/>
    <row r="1956" customFormat="1" ht="16" customHeight="1" x14ac:dyDescent="0.2"/>
    <row r="1957" customFormat="1" ht="16" customHeight="1" x14ac:dyDescent="0.2"/>
    <row r="1958" customFormat="1" ht="16" customHeight="1" x14ac:dyDescent="0.2"/>
    <row r="1959" customFormat="1" ht="16" customHeight="1" x14ac:dyDescent="0.2"/>
    <row r="1960" customFormat="1" ht="16" customHeight="1" x14ac:dyDescent="0.2"/>
    <row r="1961" customFormat="1" ht="16" customHeight="1" x14ac:dyDescent="0.2"/>
    <row r="1962" customFormat="1" ht="16" customHeight="1" x14ac:dyDescent="0.2"/>
    <row r="1963" customFormat="1" ht="16" customHeight="1" x14ac:dyDescent="0.2"/>
    <row r="1964" customFormat="1" ht="16" customHeight="1" x14ac:dyDescent="0.2"/>
    <row r="1965" customFormat="1" ht="16" customHeight="1" x14ac:dyDescent="0.2"/>
    <row r="1966" customFormat="1" ht="16" customHeight="1" x14ac:dyDescent="0.2"/>
    <row r="1967" customFormat="1" ht="16" customHeight="1" x14ac:dyDescent="0.2"/>
    <row r="1968" customFormat="1" ht="16" customHeight="1" x14ac:dyDescent="0.2"/>
    <row r="1969" customFormat="1" ht="16" customHeight="1" x14ac:dyDescent="0.2"/>
    <row r="1970" customFormat="1" ht="16" customHeight="1" x14ac:dyDescent="0.2"/>
    <row r="1971" customFormat="1" ht="16" customHeight="1" x14ac:dyDescent="0.2"/>
    <row r="1972" customFormat="1" ht="16" customHeight="1" x14ac:dyDescent="0.2"/>
    <row r="1973" customFormat="1" ht="16" customHeight="1" x14ac:dyDescent="0.2"/>
    <row r="1974" customFormat="1" ht="16" customHeight="1" x14ac:dyDescent="0.2"/>
    <row r="1975" customFormat="1" ht="16" customHeight="1" x14ac:dyDescent="0.2"/>
    <row r="1976" customFormat="1" ht="16" customHeight="1" x14ac:dyDescent="0.2"/>
    <row r="1977" customFormat="1" ht="16" customHeight="1" x14ac:dyDescent="0.2"/>
    <row r="1978" customFormat="1" ht="16" customHeight="1" x14ac:dyDescent="0.2"/>
    <row r="1979" customFormat="1" ht="16" customHeight="1" x14ac:dyDescent="0.2"/>
    <row r="1980" customFormat="1" ht="16" customHeight="1" x14ac:dyDescent="0.2"/>
    <row r="1981" customFormat="1" ht="16" customHeight="1" x14ac:dyDescent="0.2"/>
    <row r="1982" customFormat="1" ht="16" customHeight="1" x14ac:dyDescent="0.2"/>
    <row r="1983" customFormat="1" ht="16" customHeight="1" x14ac:dyDescent="0.2"/>
    <row r="1984" customFormat="1" ht="16" customHeight="1" x14ac:dyDescent="0.2"/>
    <row r="1985" customFormat="1" ht="16" customHeight="1" x14ac:dyDescent="0.2"/>
    <row r="1986" customFormat="1" ht="16" customHeight="1" x14ac:dyDescent="0.2"/>
    <row r="1987" customFormat="1" ht="16" customHeight="1" x14ac:dyDescent="0.2"/>
    <row r="1988" customFormat="1" ht="16" customHeight="1" x14ac:dyDescent="0.2"/>
    <row r="1989" customFormat="1" ht="16" customHeight="1" x14ac:dyDescent="0.2"/>
    <row r="1990" customFormat="1" ht="16" customHeight="1" x14ac:dyDescent="0.2"/>
    <row r="1991" customFormat="1" ht="16" customHeight="1" x14ac:dyDescent="0.2"/>
    <row r="1992" customFormat="1" ht="16" customHeight="1" x14ac:dyDescent="0.2"/>
    <row r="1993" customFormat="1" ht="16" customHeight="1" x14ac:dyDescent="0.2"/>
    <row r="1994" customFormat="1" ht="16" customHeight="1" x14ac:dyDescent="0.2"/>
    <row r="1995" customFormat="1" ht="16" customHeight="1" x14ac:dyDescent="0.2"/>
    <row r="1996" customFormat="1" ht="16" customHeight="1" x14ac:dyDescent="0.2"/>
    <row r="1997" customFormat="1" ht="16" customHeight="1" x14ac:dyDescent="0.2"/>
    <row r="1998" customFormat="1" ht="16" customHeight="1" x14ac:dyDescent="0.2"/>
    <row r="1999" customFormat="1" ht="16" customHeight="1" x14ac:dyDescent="0.2"/>
    <row r="2000" customFormat="1" ht="16" customHeight="1" x14ac:dyDescent="0.2"/>
    <row r="2001" customFormat="1" ht="16" customHeight="1" x14ac:dyDescent="0.2"/>
    <row r="2002" customFormat="1" ht="16" customHeight="1" x14ac:dyDescent="0.2"/>
    <row r="2003" customFormat="1" ht="16" customHeight="1" x14ac:dyDescent="0.2"/>
    <row r="2004" customFormat="1" ht="16" customHeight="1" x14ac:dyDescent="0.2"/>
    <row r="2005" customFormat="1" ht="16" customHeight="1" x14ac:dyDescent="0.2"/>
    <row r="2006" customFormat="1" ht="16" customHeight="1" x14ac:dyDescent="0.2"/>
    <row r="2007" customFormat="1" ht="16" customHeight="1" x14ac:dyDescent="0.2"/>
    <row r="2008" customFormat="1" ht="16" customHeight="1" x14ac:dyDescent="0.2"/>
    <row r="2009" customFormat="1" ht="16" customHeight="1" x14ac:dyDescent="0.2"/>
    <row r="2010" customFormat="1" ht="16" customHeight="1" x14ac:dyDescent="0.2"/>
    <row r="2011" customFormat="1" ht="16" customHeight="1" x14ac:dyDescent="0.2"/>
    <row r="2012" customFormat="1" ht="16" customHeight="1" x14ac:dyDescent="0.2"/>
    <row r="2013" customFormat="1" ht="16" customHeight="1" x14ac:dyDescent="0.2"/>
    <row r="2014" customFormat="1" ht="16" customHeight="1" x14ac:dyDescent="0.2"/>
    <row r="2015" customFormat="1" ht="16" customHeight="1" x14ac:dyDescent="0.2"/>
    <row r="2016" customFormat="1" ht="16" customHeight="1" x14ac:dyDescent="0.2"/>
    <row r="2017" customFormat="1" ht="16" customHeight="1" x14ac:dyDescent="0.2"/>
    <row r="2018" customFormat="1" ht="16" customHeight="1" x14ac:dyDescent="0.2"/>
    <row r="2019" customFormat="1" ht="16" customHeight="1" x14ac:dyDescent="0.2"/>
    <row r="2020" customFormat="1" ht="16" customHeight="1" x14ac:dyDescent="0.2"/>
    <row r="2021" customFormat="1" ht="16" customHeight="1" x14ac:dyDescent="0.2"/>
    <row r="2022" customFormat="1" ht="16" customHeight="1" x14ac:dyDescent="0.2"/>
    <row r="2023" customFormat="1" ht="16" customHeight="1" x14ac:dyDescent="0.2"/>
    <row r="2024" customFormat="1" ht="16" customHeight="1" x14ac:dyDescent="0.2"/>
    <row r="2025" customFormat="1" ht="16" customHeight="1" x14ac:dyDescent="0.2"/>
    <row r="2026" customFormat="1" ht="16" customHeight="1" x14ac:dyDescent="0.2"/>
    <row r="2027" customFormat="1" ht="16" customHeight="1" x14ac:dyDescent="0.2"/>
    <row r="2028" customFormat="1" ht="16" customHeight="1" x14ac:dyDescent="0.2"/>
    <row r="2029" customFormat="1" ht="16" customHeight="1" x14ac:dyDescent="0.2"/>
    <row r="2030" customFormat="1" ht="16" customHeight="1" x14ac:dyDescent="0.2"/>
    <row r="2031" customFormat="1" ht="16" customHeight="1" x14ac:dyDescent="0.2"/>
    <row r="2032" customFormat="1" ht="16" customHeight="1" x14ac:dyDescent="0.2"/>
    <row r="2033" customFormat="1" ht="16" customHeight="1" x14ac:dyDescent="0.2"/>
    <row r="2034" customFormat="1" ht="16" customHeight="1" x14ac:dyDescent="0.2"/>
    <row r="2035" customFormat="1" ht="16" customHeight="1" x14ac:dyDescent="0.2"/>
    <row r="2036" customFormat="1" ht="16" customHeight="1" x14ac:dyDescent="0.2"/>
    <row r="2037" customFormat="1" ht="16" customHeight="1" x14ac:dyDescent="0.2"/>
    <row r="2038" customFormat="1" ht="16" customHeight="1" x14ac:dyDescent="0.2"/>
    <row r="2039" customFormat="1" ht="16" customHeight="1" x14ac:dyDescent="0.2"/>
    <row r="2040" customFormat="1" ht="16" customHeight="1" x14ac:dyDescent="0.2"/>
    <row r="2041" customFormat="1" ht="16" customHeight="1" x14ac:dyDescent="0.2"/>
    <row r="2042" customFormat="1" ht="16" customHeight="1" x14ac:dyDescent="0.2"/>
    <row r="2043" customFormat="1" ht="16" customHeight="1" x14ac:dyDescent="0.2"/>
    <row r="2044" customFormat="1" ht="16" customHeight="1" x14ac:dyDescent="0.2"/>
    <row r="2045" customFormat="1" ht="16" customHeight="1" x14ac:dyDescent="0.2"/>
    <row r="2046" customFormat="1" ht="16" customHeight="1" x14ac:dyDescent="0.2"/>
    <row r="2047" customFormat="1" ht="16" customHeight="1" x14ac:dyDescent="0.2"/>
    <row r="2048" customFormat="1" ht="16" customHeight="1" x14ac:dyDescent="0.2"/>
    <row r="2049" customFormat="1" ht="16" customHeight="1" x14ac:dyDescent="0.2"/>
    <row r="2050" customFormat="1" ht="16" customHeight="1" x14ac:dyDescent="0.2"/>
    <row r="2051" customFormat="1" ht="16" customHeight="1" x14ac:dyDescent="0.2"/>
    <row r="2052" customFormat="1" ht="16" customHeight="1" x14ac:dyDescent="0.2"/>
    <row r="2053" customFormat="1" ht="16" customHeight="1" x14ac:dyDescent="0.2"/>
    <row r="2054" customFormat="1" ht="16" customHeight="1" x14ac:dyDescent="0.2"/>
    <row r="2055" customFormat="1" ht="16" customHeight="1" x14ac:dyDescent="0.2"/>
    <row r="2056" customFormat="1" ht="16" customHeight="1" x14ac:dyDescent="0.2"/>
    <row r="2057" customFormat="1" ht="16" customHeight="1" x14ac:dyDescent="0.2"/>
    <row r="2058" customFormat="1" ht="16" customHeight="1" x14ac:dyDescent="0.2"/>
    <row r="2059" customFormat="1" ht="16" customHeight="1" x14ac:dyDescent="0.2"/>
    <row r="2060" customFormat="1" ht="16" customHeight="1" x14ac:dyDescent="0.2"/>
    <row r="2061" customFormat="1" ht="16" customHeight="1" x14ac:dyDescent="0.2"/>
    <row r="2062" customFormat="1" ht="16" customHeight="1" x14ac:dyDescent="0.2"/>
    <row r="2063" customFormat="1" ht="16" customHeight="1" x14ac:dyDescent="0.2"/>
    <row r="2064" customFormat="1" ht="16" customHeight="1" x14ac:dyDescent="0.2"/>
    <row r="2065" customFormat="1" ht="16" customHeight="1" x14ac:dyDescent="0.2"/>
    <row r="2066" customFormat="1" ht="16" customHeight="1" x14ac:dyDescent="0.2"/>
    <row r="2067" customFormat="1" ht="16" customHeight="1" x14ac:dyDescent="0.2"/>
    <row r="2068" customFormat="1" ht="16" customHeight="1" x14ac:dyDescent="0.2"/>
    <row r="2069" customFormat="1" ht="16" customHeight="1" x14ac:dyDescent="0.2"/>
    <row r="2070" customFormat="1" ht="16" customHeight="1" x14ac:dyDescent="0.2"/>
    <row r="2071" customFormat="1" ht="16" customHeight="1" x14ac:dyDescent="0.2"/>
    <row r="2072" customFormat="1" ht="16" customHeight="1" x14ac:dyDescent="0.2"/>
    <row r="2073" customFormat="1" ht="16" customHeight="1" x14ac:dyDescent="0.2"/>
    <row r="2074" customFormat="1" ht="16" customHeight="1" x14ac:dyDescent="0.2"/>
    <row r="2075" customFormat="1" ht="16" customHeight="1" x14ac:dyDescent="0.2"/>
    <row r="2076" customFormat="1" ht="16" customHeight="1" x14ac:dyDescent="0.2"/>
    <row r="2077" customFormat="1" ht="16" customHeight="1" x14ac:dyDescent="0.2"/>
    <row r="2078" customFormat="1" ht="16" customHeight="1" x14ac:dyDescent="0.2"/>
    <row r="2079" customFormat="1" ht="16" customHeight="1" x14ac:dyDescent="0.2"/>
    <row r="2080" customFormat="1" ht="16" customHeight="1" x14ac:dyDescent="0.2"/>
    <row r="2081" customFormat="1" ht="16" customHeight="1" x14ac:dyDescent="0.2"/>
    <row r="2082" customFormat="1" ht="16" customHeight="1" x14ac:dyDescent="0.2"/>
    <row r="2083" customFormat="1" ht="16" customHeight="1" x14ac:dyDescent="0.2"/>
    <row r="2084" customFormat="1" ht="16" customHeight="1" x14ac:dyDescent="0.2"/>
    <row r="2085" customFormat="1" ht="16" customHeight="1" x14ac:dyDescent="0.2"/>
    <row r="2086" customFormat="1" ht="16" customHeight="1" x14ac:dyDescent="0.2"/>
    <row r="2087" customFormat="1" ht="16" customHeight="1" x14ac:dyDescent="0.2"/>
    <row r="2088" customFormat="1" ht="16" customHeight="1" x14ac:dyDescent="0.2"/>
    <row r="2089" customFormat="1" ht="16" customHeight="1" x14ac:dyDescent="0.2"/>
    <row r="2090" customFormat="1" ht="16" customHeight="1" x14ac:dyDescent="0.2"/>
    <row r="2091" customFormat="1" ht="16" customHeight="1" x14ac:dyDescent="0.2"/>
    <row r="2092" customFormat="1" ht="16" customHeight="1" x14ac:dyDescent="0.2"/>
    <row r="2093" customFormat="1" ht="16" customHeight="1" x14ac:dyDescent="0.2"/>
    <row r="2094" customFormat="1" ht="16" customHeight="1" x14ac:dyDescent="0.2"/>
    <row r="2095" customFormat="1" ht="16" customHeight="1" x14ac:dyDescent="0.2"/>
    <row r="2096" customFormat="1" ht="16" customHeight="1" x14ac:dyDescent="0.2"/>
    <row r="2097" customFormat="1" ht="16" customHeight="1" x14ac:dyDescent="0.2"/>
    <row r="2098" customFormat="1" ht="16" customHeight="1" x14ac:dyDescent="0.2"/>
    <row r="2099" customFormat="1" ht="16" customHeight="1" x14ac:dyDescent="0.2"/>
    <row r="2100" customFormat="1" ht="16" customHeight="1" x14ac:dyDescent="0.2"/>
    <row r="2101" customFormat="1" ht="16" customHeight="1" x14ac:dyDescent="0.2"/>
    <row r="2102" customFormat="1" ht="16" customHeight="1" x14ac:dyDescent="0.2"/>
    <row r="2103" customFormat="1" ht="16" customHeight="1" x14ac:dyDescent="0.2"/>
    <row r="2104" customFormat="1" ht="16" customHeight="1" x14ac:dyDescent="0.2"/>
    <row r="2105" customFormat="1" ht="16" customHeight="1" x14ac:dyDescent="0.2"/>
    <row r="2106" customFormat="1" ht="16" customHeight="1" x14ac:dyDescent="0.2"/>
    <row r="2107" customFormat="1" ht="16" customHeight="1" x14ac:dyDescent="0.2"/>
    <row r="2108" customFormat="1" ht="16" customHeight="1" x14ac:dyDescent="0.2"/>
    <row r="2109" customFormat="1" ht="16" customHeight="1" x14ac:dyDescent="0.2"/>
    <row r="2110" customFormat="1" ht="16" customHeight="1" x14ac:dyDescent="0.2"/>
    <row r="2111" customFormat="1" ht="16" customHeight="1" x14ac:dyDescent="0.2"/>
    <row r="2112" customFormat="1" ht="16" customHeight="1" x14ac:dyDescent="0.2"/>
    <row r="2113" customFormat="1" ht="16" customHeight="1" x14ac:dyDescent="0.2"/>
    <row r="2114" customFormat="1" ht="16" customHeight="1" x14ac:dyDescent="0.2"/>
    <row r="2115" customFormat="1" ht="16" customHeight="1" x14ac:dyDescent="0.2"/>
    <row r="2116" customFormat="1" ht="16" customHeight="1" x14ac:dyDescent="0.2"/>
    <row r="2117" customFormat="1" ht="16" customHeight="1" x14ac:dyDescent="0.2"/>
    <row r="2118" customFormat="1" ht="16" customHeight="1" x14ac:dyDescent="0.2"/>
    <row r="2119" customFormat="1" ht="16" customHeight="1" x14ac:dyDescent="0.2"/>
    <row r="2120" customFormat="1" ht="16" customHeight="1" x14ac:dyDescent="0.2"/>
    <row r="2121" customFormat="1" ht="16" customHeight="1" x14ac:dyDescent="0.2"/>
    <row r="2122" customFormat="1" ht="16" customHeight="1" x14ac:dyDescent="0.2"/>
    <row r="2123" customFormat="1" ht="16" customHeight="1" x14ac:dyDescent="0.2"/>
    <row r="2124" customFormat="1" ht="16" customHeight="1" x14ac:dyDescent="0.2"/>
    <row r="2125" customFormat="1" ht="16" customHeight="1" x14ac:dyDescent="0.2"/>
    <row r="2126" customFormat="1" ht="16" customHeight="1" x14ac:dyDescent="0.2"/>
    <row r="2127" customFormat="1" ht="16" customHeight="1" x14ac:dyDescent="0.2"/>
    <row r="2128" customFormat="1" ht="16" customHeight="1" x14ac:dyDescent="0.2"/>
    <row r="2129" customFormat="1" ht="16" customHeight="1" x14ac:dyDescent="0.2"/>
    <row r="2130" customFormat="1" ht="16" customHeight="1" x14ac:dyDescent="0.2"/>
    <row r="2131" customFormat="1" ht="16" customHeight="1" x14ac:dyDescent="0.2"/>
    <row r="2132" customFormat="1" ht="16" customHeight="1" x14ac:dyDescent="0.2"/>
    <row r="2133" customFormat="1" ht="16" customHeight="1" x14ac:dyDescent="0.2"/>
    <row r="2134" customFormat="1" ht="16" customHeight="1" x14ac:dyDescent="0.2"/>
    <row r="2135" customFormat="1" ht="16" customHeight="1" x14ac:dyDescent="0.2"/>
    <row r="2136" customFormat="1" ht="16" customHeight="1" x14ac:dyDescent="0.2"/>
    <row r="2137" customFormat="1" ht="16" customHeight="1" x14ac:dyDescent="0.2"/>
    <row r="2138" customFormat="1" ht="16" customHeight="1" x14ac:dyDescent="0.2"/>
    <row r="2139" customFormat="1" ht="16" customHeight="1" x14ac:dyDescent="0.2"/>
    <row r="2140" customFormat="1" ht="16" customHeight="1" x14ac:dyDescent="0.2"/>
    <row r="2141" customFormat="1" ht="16" customHeight="1" x14ac:dyDescent="0.2"/>
    <row r="2142" customFormat="1" ht="16" customHeight="1" x14ac:dyDescent="0.2"/>
    <row r="2143" customFormat="1" ht="16" customHeight="1" x14ac:dyDescent="0.2"/>
    <row r="2144" customFormat="1" ht="16" customHeight="1" x14ac:dyDescent="0.2"/>
    <row r="2145" customFormat="1" ht="16" customHeight="1" x14ac:dyDescent="0.2"/>
    <row r="2146" customFormat="1" ht="16" customHeight="1" x14ac:dyDescent="0.2"/>
    <row r="2147" customFormat="1" ht="16" customHeight="1" x14ac:dyDescent="0.2"/>
    <row r="2148" customFormat="1" ht="16" customHeight="1" x14ac:dyDescent="0.2"/>
    <row r="2149" customFormat="1" ht="16" customHeight="1" x14ac:dyDescent="0.2"/>
    <row r="2150" customFormat="1" ht="16" customHeight="1" x14ac:dyDescent="0.2"/>
    <row r="2151" customFormat="1" ht="16" customHeight="1" x14ac:dyDescent="0.2"/>
    <row r="2152" customFormat="1" ht="16" customHeight="1" x14ac:dyDescent="0.2"/>
    <row r="2153" customFormat="1" ht="16" customHeight="1" x14ac:dyDescent="0.2"/>
    <row r="2154" customFormat="1" ht="16" customHeight="1" x14ac:dyDescent="0.2"/>
    <row r="2155" customFormat="1" ht="16" customHeight="1" x14ac:dyDescent="0.2"/>
    <row r="2156" customFormat="1" ht="16" customHeight="1" x14ac:dyDescent="0.2"/>
    <row r="2157" customFormat="1" ht="16" customHeight="1" x14ac:dyDescent="0.2"/>
    <row r="2158" customFormat="1" ht="16" customHeight="1" x14ac:dyDescent="0.2"/>
    <row r="2159" customFormat="1" ht="16" customHeight="1" x14ac:dyDescent="0.2"/>
    <row r="2160" customFormat="1" ht="16" customHeight="1" x14ac:dyDescent="0.2"/>
    <row r="2161" customFormat="1" ht="16" customHeight="1" x14ac:dyDescent="0.2"/>
    <row r="2162" customFormat="1" ht="16" customHeight="1" x14ac:dyDescent="0.2"/>
    <row r="2163" customFormat="1" ht="16" customHeight="1" x14ac:dyDescent="0.2"/>
    <row r="2164" customFormat="1" ht="16" customHeight="1" x14ac:dyDescent="0.2"/>
    <row r="2165" customFormat="1" ht="16" customHeight="1" x14ac:dyDescent="0.2"/>
    <row r="2166" customFormat="1" ht="16" customHeight="1" x14ac:dyDescent="0.2"/>
    <row r="2167" customFormat="1" ht="16" customHeight="1" x14ac:dyDescent="0.2"/>
    <row r="2168" customFormat="1" ht="16" customHeight="1" x14ac:dyDescent="0.2"/>
    <row r="2169" customFormat="1" ht="16" customHeight="1" x14ac:dyDescent="0.2"/>
    <row r="2170" customFormat="1" ht="16" customHeight="1" x14ac:dyDescent="0.2"/>
    <row r="2171" customFormat="1" ht="16" customHeight="1" x14ac:dyDescent="0.2"/>
    <row r="2172" customFormat="1" ht="16" customHeight="1" x14ac:dyDescent="0.2"/>
    <row r="2173" customFormat="1" ht="16" customHeight="1" x14ac:dyDescent="0.2"/>
    <row r="2174" customFormat="1" ht="16" customHeight="1" x14ac:dyDescent="0.2"/>
    <row r="2175" customFormat="1" ht="16" customHeight="1" x14ac:dyDescent="0.2"/>
    <row r="2176" customFormat="1" ht="16" customHeight="1" x14ac:dyDescent="0.2"/>
    <row r="2177" customFormat="1" ht="16" customHeight="1" x14ac:dyDescent="0.2"/>
    <row r="2178" customFormat="1" ht="16" customHeight="1" x14ac:dyDescent="0.2"/>
    <row r="2179" customFormat="1" ht="16" customHeight="1" x14ac:dyDescent="0.2"/>
    <row r="2180" customFormat="1" ht="16" customHeight="1" x14ac:dyDescent="0.2"/>
    <row r="2181" customFormat="1" ht="16" customHeight="1" x14ac:dyDescent="0.2"/>
    <row r="2182" customFormat="1" ht="16" customHeight="1" x14ac:dyDescent="0.2"/>
    <row r="2183" customFormat="1" ht="16" customHeight="1" x14ac:dyDescent="0.2"/>
    <row r="2184" customFormat="1" ht="16" customHeight="1" x14ac:dyDescent="0.2"/>
    <row r="2185" customFormat="1" ht="16" customHeight="1" x14ac:dyDescent="0.2"/>
    <row r="2186" customFormat="1" ht="16" customHeight="1" x14ac:dyDescent="0.2"/>
    <row r="2187" customFormat="1" ht="16" customHeight="1" x14ac:dyDescent="0.2"/>
    <row r="2188" customFormat="1" ht="16" customHeight="1" x14ac:dyDescent="0.2"/>
    <row r="2189" customFormat="1" ht="16" customHeight="1" x14ac:dyDescent="0.2"/>
    <row r="2190" customFormat="1" ht="16" customHeight="1" x14ac:dyDescent="0.2"/>
    <row r="2191" customFormat="1" ht="16" customHeight="1" x14ac:dyDescent="0.2"/>
    <row r="2192" customFormat="1" ht="16" customHeight="1" x14ac:dyDescent="0.2"/>
    <row r="2193" customFormat="1" ht="16" customHeight="1" x14ac:dyDescent="0.2"/>
    <row r="2194" customFormat="1" ht="16" customHeight="1" x14ac:dyDescent="0.2"/>
    <row r="2195" customFormat="1" ht="16" customHeight="1" x14ac:dyDescent="0.2"/>
    <row r="2196" customFormat="1" ht="16" customHeight="1" x14ac:dyDescent="0.2"/>
    <row r="2197" customFormat="1" ht="16" customHeight="1" x14ac:dyDescent="0.2"/>
    <row r="2198" customFormat="1" ht="16" customHeight="1" x14ac:dyDescent="0.2"/>
    <row r="2199" customFormat="1" ht="16" customHeight="1" x14ac:dyDescent="0.2"/>
    <row r="2200" customFormat="1" ht="16" customHeight="1" x14ac:dyDescent="0.2"/>
    <row r="2201" customFormat="1" ht="16" customHeight="1" x14ac:dyDescent="0.2"/>
    <row r="2202" customFormat="1" ht="16" customHeight="1" x14ac:dyDescent="0.2"/>
    <row r="2203" customFormat="1" ht="16" customHeight="1" x14ac:dyDescent="0.2"/>
    <row r="2204" customFormat="1" ht="16" customHeight="1" x14ac:dyDescent="0.2"/>
    <row r="2205" customFormat="1" ht="16" customHeight="1" x14ac:dyDescent="0.2"/>
    <row r="2206" customFormat="1" ht="16" customHeight="1" x14ac:dyDescent="0.2"/>
    <row r="2207" customFormat="1" ht="16" customHeight="1" x14ac:dyDescent="0.2"/>
    <row r="2208" customFormat="1" ht="16" customHeight="1" x14ac:dyDescent="0.2"/>
    <row r="2209" customFormat="1" ht="16" customHeight="1" x14ac:dyDescent="0.2"/>
    <row r="2210" customFormat="1" ht="16" customHeight="1" x14ac:dyDescent="0.2"/>
    <row r="2211" customFormat="1" ht="16" customHeight="1" x14ac:dyDescent="0.2"/>
    <row r="2212" customFormat="1" ht="16" customHeight="1" x14ac:dyDescent="0.2"/>
    <row r="2213" customFormat="1" ht="16" customHeight="1" x14ac:dyDescent="0.2"/>
    <row r="2214" customFormat="1" ht="16" customHeight="1" x14ac:dyDescent="0.2"/>
    <row r="2215" customFormat="1" ht="16" customHeight="1" x14ac:dyDescent="0.2"/>
    <row r="2216" customFormat="1" ht="16" customHeight="1" x14ac:dyDescent="0.2"/>
    <row r="2217" customFormat="1" ht="16" customHeight="1" x14ac:dyDescent="0.2"/>
    <row r="2218" customFormat="1" ht="16" customHeight="1" x14ac:dyDescent="0.2"/>
    <row r="2219" customFormat="1" ht="16" customHeight="1" x14ac:dyDescent="0.2"/>
    <row r="2220" customFormat="1" ht="16" customHeight="1" x14ac:dyDescent="0.2"/>
    <row r="2221" customFormat="1" ht="16" customHeight="1" x14ac:dyDescent="0.2"/>
    <row r="2222" customFormat="1" ht="16" customHeight="1" x14ac:dyDescent="0.2"/>
    <row r="2223" customFormat="1" ht="16" customHeight="1" x14ac:dyDescent="0.2"/>
    <row r="2224" customFormat="1" ht="16" customHeight="1" x14ac:dyDescent="0.2"/>
    <row r="2225" customFormat="1" ht="16" customHeight="1" x14ac:dyDescent="0.2"/>
    <row r="2226" customFormat="1" ht="16" customHeight="1" x14ac:dyDescent="0.2"/>
    <row r="2227" customFormat="1" ht="16" customHeight="1" x14ac:dyDescent="0.2"/>
    <row r="2228" customFormat="1" ht="16" customHeight="1" x14ac:dyDescent="0.2"/>
    <row r="2229" customFormat="1" ht="16" customHeight="1" x14ac:dyDescent="0.2"/>
    <row r="2230" customFormat="1" ht="16" customHeight="1" x14ac:dyDescent="0.2"/>
    <row r="2231" customFormat="1" ht="16" customHeight="1" x14ac:dyDescent="0.2"/>
    <row r="2232" customFormat="1" ht="16" customHeight="1" x14ac:dyDescent="0.2"/>
    <row r="2233" customFormat="1" ht="16" customHeight="1" x14ac:dyDescent="0.2"/>
    <row r="2234" customFormat="1" ht="16" customHeight="1" x14ac:dyDescent="0.2"/>
    <row r="2235" customFormat="1" ht="16" customHeight="1" x14ac:dyDescent="0.2"/>
    <row r="2236" customFormat="1" ht="16" customHeight="1" x14ac:dyDescent="0.2"/>
    <row r="2237" customFormat="1" ht="16" customHeight="1" x14ac:dyDescent="0.2"/>
    <row r="2238" customFormat="1" ht="16" customHeight="1" x14ac:dyDescent="0.2"/>
    <row r="2239" customFormat="1" ht="16" customHeight="1" x14ac:dyDescent="0.2"/>
    <row r="2240" customFormat="1" ht="16" customHeight="1" x14ac:dyDescent="0.2"/>
    <row r="2241" customFormat="1" ht="16" customHeight="1" x14ac:dyDescent="0.2"/>
    <row r="2242" customFormat="1" ht="16" customHeight="1" x14ac:dyDescent="0.2"/>
    <row r="2243" customFormat="1" ht="16" customHeight="1" x14ac:dyDescent="0.2"/>
    <row r="2244" customFormat="1" ht="16" customHeight="1" x14ac:dyDescent="0.2"/>
    <row r="2245" customFormat="1" ht="16" customHeight="1" x14ac:dyDescent="0.2"/>
    <row r="2246" customFormat="1" ht="16" customHeight="1" x14ac:dyDescent="0.2"/>
    <row r="2247" customFormat="1" ht="16" customHeight="1" x14ac:dyDescent="0.2"/>
    <row r="2248" customFormat="1" ht="16" customHeight="1" x14ac:dyDescent="0.2"/>
    <row r="2249" customFormat="1" ht="16" customHeight="1" x14ac:dyDescent="0.2"/>
    <row r="2250" customFormat="1" ht="16" customHeight="1" x14ac:dyDescent="0.2"/>
    <row r="2251" customFormat="1" ht="16" customHeight="1" x14ac:dyDescent="0.2"/>
    <row r="2252" customFormat="1" ht="16" customHeight="1" x14ac:dyDescent="0.2"/>
    <row r="2253" customFormat="1" ht="16" customHeight="1" x14ac:dyDescent="0.2"/>
    <row r="2254" customFormat="1" ht="16" customHeight="1" x14ac:dyDescent="0.2"/>
    <row r="2255" customFormat="1" ht="16" customHeight="1" x14ac:dyDescent="0.2"/>
    <row r="2256" customFormat="1" ht="16" customHeight="1" x14ac:dyDescent="0.2"/>
    <row r="2257" customFormat="1" ht="16" customHeight="1" x14ac:dyDescent="0.2"/>
    <row r="2258" customFormat="1" ht="16" customHeight="1" x14ac:dyDescent="0.2"/>
    <row r="2259" customFormat="1" ht="16" customHeight="1" x14ac:dyDescent="0.2"/>
    <row r="2260" customFormat="1" ht="16" customHeight="1" x14ac:dyDescent="0.2"/>
    <row r="2261" customFormat="1" ht="16" customHeight="1" x14ac:dyDescent="0.2"/>
    <row r="2262" customFormat="1" ht="16" customHeight="1" x14ac:dyDescent="0.2"/>
    <row r="2263" customFormat="1" ht="16" customHeight="1" x14ac:dyDescent="0.2"/>
    <row r="2264" customFormat="1" ht="16" customHeight="1" x14ac:dyDescent="0.2"/>
    <row r="2265" customFormat="1" ht="16" customHeight="1" x14ac:dyDescent="0.2"/>
    <row r="2266" customFormat="1" ht="16" customHeight="1" x14ac:dyDescent="0.2"/>
    <row r="2267" customFormat="1" ht="16" customHeight="1" x14ac:dyDescent="0.2"/>
    <row r="2268" customFormat="1" ht="16" customHeight="1" x14ac:dyDescent="0.2"/>
    <row r="2269" customFormat="1" ht="16" customHeight="1" x14ac:dyDescent="0.2"/>
    <row r="2270" customFormat="1" ht="16" customHeight="1" x14ac:dyDescent="0.2"/>
    <row r="2271" customFormat="1" ht="16" customHeight="1" x14ac:dyDescent="0.2"/>
    <row r="2272" customFormat="1" ht="16" customHeight="1" x14ac:dyDescent="0.2"/>
    <row r="2273" customFormat="1" ht="16" customHeight="1" x14ac:dyDescent="0.2"/>
    <row r="2274" customFormat="1" ht="16" customHeight="1" x14ac:dyDescent="0.2"/>
    <row r="2275" customFormat="1" ht="16" customHeight="1" x14ac:dyDescent="0.2"/>
    <row r="2276" customFormat="1" ht="16" customHeight="1" x14ac:dyDescent="0.2"/>
    <row r="2277" customFormat="1" ht="16" customHeight="1" x14ac:dyDescent="0.2"/>
    <row r="2278" customFormat="1" ht="16" customHeight="1" x14ac:dyDescent="0.2"/>
    <row r="2279" customFormat="1" ht="16" customHeight="1" x14ac:dyDescent="0.2"/>
    <row r="2280" customFormat="1" ht="16" customHeight="1" x14ac:dyDescent="0.2"/>
    <row r="2281" customFormat="1" ht="16" customHeight="1" x14ac:dyDescent="0.2"/>
    <row r="2282" customFormat="1" ht="16" customHeight="1" x14ac:dyDescent="0.2"/>
    <row r="2283" customFormat="1" ht="16" customHeight="1" x14ac:dyDescent="0.2"/>
    <row r="2284" customFormat="1" ht="16" customHeight="1" x14ac:dyDescent="0.2"/>
    <row r="2285" customFormat="1" ht="16" customHeight="1" x14ac:dyDescent="0.2"/>
    <row r="2286" customFormat="1" ht="16" customHeight="1" x14ac:dyDescent="0.2"/>
    <row r="2287" customFormat="1" ht="16" customHeight="1" x14ac:dyDescent="0.2"/>
    <row r="2288" customFormat="1" ht="16" customHeight="1" x14ac:dyDescent="0.2"/>
    <row r="2289" customFormat="1" ht="16" customHeight="1" x14ac:dyDescent="0.2"/>
    <row r="2290" customFormat="1" ht="16" customHeight="1" x14ac:dyDescent="0.2"/>
    <row r="2291" customFormat="1" ht="16" customHeight="1" x14ac:dyDescent="0.2"/>
    <row r="2292" customFormat="1" ht="16" customHeight="1" x14ac:dyDescent="0.2"/>
    <row r="2293" customFormat="1" ht="16" customHeight="1" x14ac:dyDescent="0.2"/>
    <row r="2294" customFormat="1" ht="16" customHeight="1" x14ac:dyDescent="0.2"/>
    <row r="2295" customFormat="1" ht="16" customHeight="1" x14ac:dyDescent="0.2"/>
    <row r="2296" customFormat="1" ht="16" customHeight="1" x14ac:dyDescent="0.2"/>
    <row r="2297" customFormat="1" ht="16" customHeight="1" x14ac:dyDescent="0.2"/>
    <row r="2298" customFormat="1" ht="16" customHeight="1" x14ac:dyDescent="0.2"/>
    <row r="2299" customFormat="1" ht="16" customHeight="1" x14ac:dyDescent="0.2"/>
    <row r="2300" customFormat="1" ht="16" customHeight="1" x14ac:dyDescent="0.2"/>
    <row r="2301" customFormat="1" ht="16" customHeight="1" x14ac:dyDescent="0.2"/>
    <row r="2302" customFormat="1" ht="16" customHeight="1" x14ac:dyDescent="0.2"/>
    <row r="2303" customFormat="1" ht="16" customHeight="1" x14ac:dyDescent="0.2"/>
    <row r="2304" customFormat="1" ht="16" customHeight="1" x14ac:dyDescent="0.2"/>
    <row r="2305" customFormat="1" ht="16" customHeight="1" x14ac:dyDescent="0.2"/>
    <row r="2306" customFormat="1" ht="16" customHeight="1" x14ac:dyDescent="0.2"/>
    <row r="2307" customFormat="1" ht="16" customHeight="1" x14ac:dyDescent="0.2"/>
    <row r="2308" customFormat="1" ht="16" customHeight="1" x14ac:dyDescent="0.2"/>
    <row r="2309" customFormat="1" ht="16" customHeight="1" x14ac:dyDescent="0.2"/>
    <row r="2310" customFormat="1" ht="16" customHeight="1" x14ac:dyDescent="0.2"/>
    <row r="2311" customFormat="1" ht="16" customHeight="1" x14ac:dyDescent="0.2"/>
    <row r="2312" customFormat="1" ht="16" customHeight="1" x14ac:dyDescent="0.2"/>
    <row r="2313" customFormat="1" ht="16" customHeight="1" x14ac:dyDescent="0.2"/>
    <row r="2314" customFormat="1" ht="16" customHeight="1" x14ac:dyDescent="0.2"/>
    <row r="2315" customFormat="1" ht="16" customHeight="1" x14ac:dyDescent="0.2"/>
    <row r="2316" customFormat="1" ht="16" customHeight="1" x14ac:dyDescent="0.2"/>
    <row r="2317" customFormat="1" ht="16" customHeight="1" x14ac:dyDescent="0.2"/>
    <row r="2318" customFormat="1" ht="16" customHeight="1" x14ac:dyDescent="0.2"/>
    <row r="2319" customFormat="1" ht="16" customHeight="1" x14ac:dyDescent="0.2"/>
    <row r="2320" customFormat="1" ht="16" customHeight="1" x14ac:dyDescent="0.2"/>
    <row r="2321" customFormat="1" ht="16" customHeight="1" x14ac:dyDescent="0.2"/>
    <row r="2322" customFormat="1" ht="16" customHeight="1" x14ac:dyDescent="0.2"/>
    <row r="2323" customFormat="1" ht="16" customHeight="1" x14ac:dyDescent="0.2"/>
    <row r="2324" customFormat="1" ht="16" customHeight="1" x14ac:dyDescent="0.2"/>
    <row r="2325" customFormat="1" ht="16" customHeight="1" x14ac:dyDescent="0.2"/>
    <row r="2326" customFormat="1" ht="16" customHeight="1" x14ac:dyDescent="0.2"/>
    <row r="2327" customFormat="1" ht="16" customHeight="1" x14ac:dyDescent="0.2"/>
    <row r="2328" customFormat="1" ht="16" customHeight="1" x14ac:dyDescent="0.2"/>
    <row r="2329" customFormat="1" ht="16" customHeight="1" x14ac:dyDescent="0.2"/>
    <row r="2330" customFormat="1" ht="16" customHeight="1" x14ac:dyDescent="0.2"/>
    <row r="2331" customFormat="1" ht="16" customHeight="1" x14ac:dyDescent="0.2"/>
    <row r="2332" customFormat="1" ht="16" customHeight="1" x14ac:dyDescent="0.2"/>
    <row r="2333" customFormat="1" ht="16" customHeight="1" x14ac:dyDescent="0.2"/>
    <row r="2334" customFormat="1" ht="16" customHeight="1" x14ac:dyDescent="0.2"/>
    <row r="2335" customFormat="1" ht="16" customHeight="1" x14ac:dyDescent="0.2"/>
    <row r="2336" customFormat="1" ht="16" customHeight="1" x14ac:dyDescent="0.2"/>
    <row r="2337" customFormat="1" ht="16" customHeight="1" x14ac:dyDescent="0.2"/>
    <row r="2338" customFormat="1" ht="16" customHeight="1" x14ac:dyDescent="0.2"/>
    <row r="2339" customFormat="1" ht="16" customHeight="1" x14ac:dyDescent="0.2"/>
    <row r="2340" customFormat="1" ht="16" customHeight="1" x14ac:dyDescent="0.2"/>
    <row r="2341" customFormat="1" ht="16" customHeight="1" x14ac:dyDescent="0.2"/>
    <row r="2342" customFormat="1" ht="16" customHeight="1" x14ac:dyDescent="0.2"/>
    <row r="2343" customFormat="1" ht="16" customHeight="1" x14ac:dyDescent="0.2"/>
    <row r="2344" customFormat="1" ht="16" customHeight="1" x14ac:dyDescent="0.2"/>
    <row r="2345" customFormat="1" ht="16" customHeight="1" x14ac:dyDescent="0.2"/>
    <row r="2346" customFormat="1" ht="16" customHeight="1" x14ac:dyDescent="0.2"/>
    <row r="2347" customFormat="1" ht="16" customHeight="1" x14ac:dyDescent="0.2"/>
    <row r="2348" customFormat="1" ht="16" customHeight="1" x14ac:dyDescent="0.2"/>
    <row r="2349" customFormat="1" ht="16" customHeight="1" x14ac:dyDescent="0.2"/>
    <row r="2350" customFormat="1" ht="16" customHeight="1" x14ac:dyDescent="0.2"/>
    <row r="2351" customFormat="1" ht="16" customHeight="1" x14ac:dyDescent="0.2"/>
    <row r="2352" customFormat="1" ht="16" customHeight="1" x14ac:dyDescent="0.2"/>
    <row r="2353" customFormat="1" ht="16" customHeight="1" x14ac:dyDescent="0.2"/>
    <row r="2354" customFormat="1" ht="16" customHeight="1" x14ac:dyDescent="0.2"/>
    <row r="2355" customFormat="1" ht="16" customHeight="1" x14ac:dyDescent="0.2"/>
    <row r="2356" customFormat="1" ht="16" customHeight="1" x14ac:dyDescent="0.2"/>
    <row r="2357" customFormat="1" ht="16" customHeight="1" x14ac:dyDescent="0.2"/>
    <row r="2358" customFormat="1" ht="16" customHeight="1" x14ac:dyDescent="0.2"/>
    <row r="2359" customFormat="1" ht="16" customHeight="1" x14ac:dyDescent="0.2"/>
    <row r="2360" customFormat="1" ht="16" customHeight="1" x14ac:dyDescent="0.2"/>
    <row r="2361" customFormat="1" ht="16" customHeight="1" x14ac:dyDescent="0.2"/>
    <row r="2362" customFormat="1" ht="16" customHeight="1" x14ac:dyDescent="0.2"/>
    <row r="2363" customFormat="1" ht="16" customHeight="1" x14ac:dyDescent="0.2"/>
    <row r="2364" customFormat="1" ht="16" customHeight="1" x14ac:dyDescent="0.2"/>
    <row r="2365" customFormat="1" ht="16" customHeight="1" x14ac:dyDescent="0.2"/>
    <row r="2366" customFormat="1" ht="16" customHeight="1" x14ac:dyDescent="0.2"/>
    <row r="2367" customFormat="1" ht="16" customHeight="1" x14ac:dyDescent="0.2"/>
    <row r="2368" customFormat="1" ht="16" customHeight="1" x14ac:dyDescent="0.2"/>
    <row r="2369" customFormat="1" ht="16" customHeight="1" x14ac:dyDescent="0.2"/>
    <row r="2370" customFormat="1" ht="16" customHeight="1" x14ac:dyDescent="0.2"/>
    <row r="2371" customFormat="1" ht="16" customHeight="1" x14ac:dyDescent="0.2"/>
    <row r="2372" customFormat="1" ht="16" customHeight="1" x14ac:dyDescent="0.2"/>
    <row r="2373" customFormat="1" ht="16" customHeight="1" x14ac:dyDescent="0.2"/>
    <row r="2374" customFormat="1" ht="16" customHeight="1" x14ac:dyDescent="0.2"/>
    <row r="2375" customFormat="1" ht="16" customHeight="1" x14ac:dyDescent="0.2"/>
    <row r="2376" customFormat="1" ht="16" customHeight="1" x14ac:dyDescent="0.2"/>
    <row r="2377" customFormat="1" ht="16" customHeight="1" x14ac:dyDescent="0.2"/>
    <row r="2378" customFormat="1" ht="16" customHeight="1" x14ac:dyDescent="0.2"/>
    <row r="2379" customFormat="1" ht="16" customHeight="1" x14ac:dyDescent="0.2"/>
    <row r="2380" customFormat="1" ht="16" customHeight="1" x14ac:dyDescent="0.2"/>
    <row r="2381" customFormat="1" ht="16" customHeight="1" x14ac:dyDescent="0.2"/>
    <row r="2382" customFormat="1" ht="16" customHeight="1" x14ac:dyDescent="0.2"/>
    <row r="2383" customFormat="1" ht="16" customHeight="1" x14ac:dyDescent="0.2"/>
    <row r="2384" customFormat="1" ht="16" customHeight="1" x14ac:dyDescent="0.2"/>
    <row r="2385" customFormat="1" ht="16" customHeight="1" x14ac:dyDescent="0.2"/>
    <row r="2386" customFormat="1" ht="16" customHeight="1" x14ac:dyDescent="0.2"/>
    <row r="2387" customFormat="1" ht="16" customHeight="1" x14ac:dyDescent="0.2"/>
    <row r="2388" customFormat="1" ht="16" customHeight="1" x14ac:dyDescent="0.2"/>
    <row r="2389" customFormat="1" ht="16" customHeight="1" x14ac:dyDescent="0.2"/>
    <row r="2390" customFormat="1" ht="16" customHeight="1" x14ac:dyDescent="0.2"/>
    <row r="2391" customFormat="1" ht="16" customHeight="1" x14ac:dyDescent="0.2"/>
    <row r="2392" customFormat="1" ht="16" customHeight="1" x14ac:dyDescent="0.2"/>
    <row r="2393" customFormat="1" ht="16" customHeight="1" x14ac:dyDescent="0.2"/>
    <row r="2394" customFormat="1" ht="16" customHeight="1" x14ac:dyDescent="0.2"/>
    <row r="2395" customFormat="1" ht="16" customHeight="1" x14ac:dyDescent="0.2"/>
    <row r="2396" customFormat="1" ht="16" customHeight="1" x14ac:dyDescent="0.2"/>
    <row r="2397" customFormat="1" ht="16" customHeight="1" x14ac:dyDescent="0.2"/>
    <row r="2398" customFormat="1" ht="16" customHeight="1" x14ac:dyDescent="0.2"/>
    <row r="2399" customFormat="1" ht="16" customHeight="1" x14ac:dyDescent="0.2"/>
    <row r="2400" customFormat="1" ht="16" customHeight="1" x14ac:dyDescent="0.2"/>
    <row r="2401" customFormat="1" ht="16" customHeight="1" x14ac:dyDescent="0.2"/>
    <row r="2402" customFormat="1" ht="16" customHeight="1" x14ac:dyDescent="0.2"/>
    <row r="2403" customFormat="1" ht="16" customHeight="1" x14ac:dyDescent="0.2"/>
    <row r="2404" customFormat="1" ht="16" customHeight="1" x14ac:dyDescent="0.2"/>
    <row r="2405" customFormat="1" ht="16" customHeight="1" x14ac:dyDescent="0.2"/>
    <row r="2406" customFormat="1" ht="16" customHeight="1" x14ac:dyDescent="0.2"/>
    <row r="2407" customFormat="1" ht="16" customHeight="1" x14ac:dyDescent="0.2"/>
    <row r="2408" customFormat="1" ht="16" customHeight="1" x14ac:dyDescent="0.2"/>
    <row r="2409" customFormat="1" ht="16" customHeight="1" x14ac:dyDescent="0.2"/>
    <row r="2410" customFormat="1" ht="16" customHeight="1" x14ac:dyDescent="0.2"/>
    <row r="2411" customFormat="1" ht="16" customHeight="1" x14ac:dyDescent="0.2"/>
    <row r="2412" customFormat="1" ht="16" customHeight="1" x14ac:dyDescent="0.2"/>
    <row r="2413" customFormat="1" ht="16" customHeight="1" x14ac:dyDescent="0.2"/>
    <row r="2414" customFormat="1" ht="16" customHeight="1" x14ac:dyDescent="0.2"/>
    <row r="2415" customFormat="1" ht="16" customHeight="1" x14ac:dyDescent="0.2"/>
    <row r="2416" customFormat="1" ht="16" customHeight="1" x14ac:dyDescent="0.2"/>
    <row r="2417" customFormat="1" ht="16" customHeight="1" x14ac:dyDescent="0.2"/>
    <row r="2418" customFormat="1" ht="16" customHeight="1" x14ac:dyDescent="0.2"/>
    <row r="2419" customFormat="1" ht="16" customHeight="1" x14ac:dyDescent="0.2"/>
    <row r="2420" customFormat="1" ht="16" customHeight="1" x14ac:dyDescent="0.2"/>
    <row r="2421" customFormat="1" ht="16" customHeight="1" x14ac:dyDescent="0.2"/>
    <row r="2422" customFormat="1" ht="16" customHeight="1" x14ac:dyDescent="0.2"/>
    <row r="2423" customFormat="1" ht="16" customHeight="1" x14ac:dyDescent="0.2"/>
    <row r="2424" customFormat="1" ht="16" customHeight="1" x14ac:dyDescent="0.2"/>
    <row r="2425" customFormat="1" ht="16" customHeight="1" x14ac:dyDescent="0.2"/>
    <row r="2426" customFormat="1" ht="16" customHeight="1" x14ac:dyDescent="0.2"/>
    <row r="2427" customFormat="1" ht="16" customHeight="1" x14ac:dyDescent="0.2"/>
    <row r="2428" customFormat="1" ht="16" customHeight="1" x14ac:dyDescent="0.2"/>
    <row r="2429" customFormat="1" ht="16" customHeight="1" x14ac:dyDescent="0.2"/>
    <row r="2430" customFormat="1" ht="16" customHeight="1" x14ac:dyDescent="0.2"/>
    <row r="2431" customFormat="1" ht="16" customHeight="1" x14ac:dyDescent="0.2"/>
    <row r="2432" customFormat="1" ht="16" customHeight="1" x14ac:dyDescent="0.2"/>
    <row r="2433" customFormat="1" ht="16" customHeight="1" x14ac:dyDescent="0.2"/>
    <row r="2434" customFormat="1" ht="16" customHeight="1" x14ac:dyDescent="0.2"/>
    <row r="2435" customFormat="1" ht="16" customHeight="1" x14ac:dyDescent="0.2"/>
    <row r="2436" customFormat="1" ht="16" customHeight="1" x14ac:dyDescent="0.2"/>
    <row r="2437" customFormat="1" ht="16" customHeight="1" x14ac:dyDescent="0.2"/>
    <row r="2438" customFormat="1" ht="16" customHeight="1" x14ac:dyDescent="0.2"/>
    <row r="2439" customFormat="1" ht="16" customHeight="1" x14ac:dyDescent="0.2"/>
    <row r="2440" customFormat="1" ht="16" customHeight="1" x14ac:dyDescent="0.2"/>
    <row r="2441" customFormat="1" ht="16" customHeight="1" x14ac:dyDescent="0.2"/>
    <row r="2442" customFormat="1" ht="16" customHeight="1" x14ac:dyDescent="0.2"/>
    <row r="2443" customFormat="1" ht="16" customHeight="1" x14ac:dyDescent="0.2"/>
    <row r="2444" customFormat="1" ht="16" customHeight="1" x14ac:dyDescent="0.2"/>
    <row r="2445" customFormat="1" ht="16" customHeight="1" x14ac:dyDescent="0.2"/>
    <row r="2446" customFormat="1" ht="16" customHeight="1" x14ac:dyDescent="0.2"/>
    <row r="2447" customFormat="1" ht="16" customHeight="1" x14ac:dyDescent="0.2"/>
    <row r="2448" customFormat="1" ht="16" customHeight="1" x14ac:dyDescent="0.2"/>
    <row r="2449" customFormat="1" ht="16" customHeight="1" x14ac:dyDescent="0.2"/>
    <row r="2450" customFormat="1" ht="16" customHeight="1" x14ac:dyDescent="0.2"/>
    <row r="2451" customFormat="1" ht="16" customHeight="1" x14ac:dyDescent="0.2"/>
    <row r="2452" customFormat="1" ht="16" customHeight="1" x14ac:dyDescent="0.2"/>
    <row r="2453" customFormat="1" ht="16" customHeight="1" x14ac:dyDescent="0.2"/>
    <row r="2454" customFormat="1" ht="16" customHeight="1" x14ac:dyDescent="0.2"/>
    <row r="2455" customFormat="1" ht="16" customHeight="1" x14ac:dyDescent="0.2"/>
    <row r="2456" customFormat="1" ht="16" customHeight="1" x14ac:dyDescent="0.2"/>
    <row r="2457" customFormat="1" ht="16" customHeight="1" x14ac:dyDescent="0.2"/>
    <row r="2458" customFormat="1" ht="16" customHeight="1" x14ac:dyDescent="0.2"/>
    <row r="2459" customFormat="1" ht="16" customHeight="1" x14ac:dyDescent="0.2"/>
    <row r="2460" customFormat="1" ht="16" customHeight="1" x14ac:dyDescent="0.2"/>
    <row r="2461" customFormat="1" ht="16" customHeight="1" x14ac:dyDescent="0.2"/>
    <row r="2462" customFormat="1" ht="16" customHeight="1" x14ac:dyDescent="0.2"/>
    <row r="2463" customFormat="1" ht="16" customHeight="1" x14ac:dyDescent="0.2"/>
    <row r="2464" customFormat="1" ht="16" customHeight="1" x14ac:dyDescent="0.2"/>
    <row r="2465" customFormat="1" ht="16" customHeight="1" x14ac:dyDescent="0.2"/>
    <row r="2466" customFormat="1" ht="16" customHeight="1" x14ac:dyDescent="0.2"/>
    <row r="2467" customFormat="1" ht="16" customHeight="1" x14ac:dyDescent="0.2"/>
    <row r="2468" customFormat="1" ht="16" customHeight="1" x14ac:dyDescent="0.2"/>
    <row r="2469" customFormat="1" ht="16" customHeight="1" x14ac:dyDescent="0.2"/>
    <row r="2470" customFormat="1" ht="16" customHeight="1" x14ac:dyDescent="0.2"/>
    <row r="2471" customFormat="1" ht="16" customHeight="1" x14ac:dyDescent="0.2"/>
    <row r="2472" customFormat="1" ht="16" customHeight="1" x14ac:dyDescent="0.2"/>
    <row r="2473" customFormat="1" ht="16" customHeight="1" x14ac:dyDescent="0.2"/>
    <row r="2474" customFormat="1" ht="16" customHeight="1" x14ac:dyDescent="0.2"/>
    <row r="2475" customFormat="1" ht="16" customHeight="1" x14ac:dyDescent="0.2"/>
    <row r="2476" customFormat="1" ht="16" customHeight="1" x14ac:dyDescent="0.2"/>
    <row r="2477" customFormat="1" ht="16" customHeight="1" x14ac:dyDescent="0.2"/>
    <row r="2478" customFormat="1" ht="16" customHeight="1" x14ac:dyDescent="0.2"/>
    <row r="2479" customFormat="1" ht="16" customHeight="1" x14ac:dyDescent="0.2"/>
    <row r="2480" customFormat="1" ht="16" customHeight="1" x14ac:dyDescent="0.2"/>
    <row r="2481" customFormat="1" ht="16" customHeight="1" x14ac:dyDescent="0.2"/>
    <row r="2482" customFormat="1" ht="16" customHeight="1" x14ac:dyDescent="0.2"/>
    <row r="2483" customFormat="1" ht="16" customHeight="1" x14ac:dyDescent="0.2"/>
    <row r="2484" customFormat="1" ht="16" customHeight="1" x14ac:dyDescent="0.2"/>
    <row r="2485" customFormat="1" ht="16" customHeight="1" x14ac:dyDescent="0.2"/>
    <row r="2486" customFormat="1" ht="16" customHeight="1" x14ac:dyDescent="0.2"/>
    <row r="2487" customFormat="1" ht="16" customHeight="1" x14ac:dyDescent="0.2"/>
    <row r="2488" customFormat="1" ht="16" customHeight="1" x14ac:dyDescent="0.2"/>
    <row r="2489" customFormat="1" ht="16" customHeight="1" x14ac:dyDescent="0.2"/>
    <row r="2490" customFormat="1" ht="16" customHeight="1" x14ac:dyDescent="0.2"/>
    <row r="2491" customFormat="1" ht="16" customHeight="1" x14ac:dyDescent="0.2"/>
    <row r="2492" customFormat="1" ht="16" customHeight="1" x14ac:dyDescent="0.2"/>
    <row r="2493" customFormat="1" ht="16" customHeight="1" x14ac:dyDescent="0.2"/>
    <row r="2494" customFormat="1" ht="16" customHeight="1" x14ac:dyDescent="0.2"/>
    <row r="2495" customFormat="1" ht="16" customHeight="1" x14ac:dyDescent="0.2"/>
    <row r="2496" customFormat="1" ht="16" customHeight="1" x14ac:dyDescent="0.2"/>
    <row r="2497" customFormat="1" ht="16" customHeight="1" x14ac:dyDescent="0.2"/>
    <row r="2498" customFormat="1" ht="16" customHeight="1" x14ac:dyDescent="0.2"/>
    <row r="2499" customFormat="1" ht="16" customHeight="1" x14ac:dyDescent="0.2"/>
    <row r="2500" customFormat="1" ht="16" customHeight="1" x14ac:dyDescent="0.2"/>
    <row r="2501" customFormat="1" ht="16" customHeight="1" x14ac:dyDescent="0.2"/>
    <row r="2502" customFormat="1" ht="16" customHeight="1" x14ac:dyDescent="0.2"/>
    <row r="2503" customFormat="1" ht="16" customHeight="1" x14ac:dyDescent="0.2"/>
    <row r="2504" customFormat="1" ht="16" customHeight="1" x14ac:dyDescent="0.2"/>
    <row r="2505" customFormat="1" ht="16" customHeight="1" x14ac:dyDescent="0.2"/>
    <row r="2506" customFormat="1" ht="16" customHeight="1" x14ac:dyDescent="0.2"/>
    <row r="2507" customFormat="1" ht="16" customHeight="1" x14ac:dyDescent="0.2"/>
    <row r="2508" customFormat="1" ht="16" customHeight="1" x14ac:dyDescent="0.2"/>
    <row r="2509" customFormat="1" ht="16" customHeight="1" x14ac:dyDescent="0.2"/>
    <row r="2510" customFormat="1" ht="16" customHeight="1" x14ac:dyDescent="0.2"/>
    <row r="2511" customFormat="1" ht="16" customHeight="1" x14ac:dyDescent="0.2"/>
    <row r="2512" customFormat="1" ht="16" customHeight="1" x14ac:dyDescent="0.2"/>
    <row r="2513" customFormat="1" ht="16" customHeight="1" x14ac:dyDescent="0.2"/>
    <row r="2514" customFormat="1" ht="16" customHeight="1" x14ac:dyDescent="0.2"/>
    <row r="2515" customFormat="1" ht="16" customHeight="1" x14ac:dyDescent="0.2"/>
    <row r="2516" customFormat="1" ht="16" customHeight="1" x14ac:dyDescent="0.2"/>
    <row r="2517" customFormat="1" ht="16" customHeight="1" x14ac:dyDescent="0.2"/>
    <row r="2518" customFormat="1" ht="16" customHeight="1" x14ac:dyDescent="0.2"/>
    <row r="2519" customFormat="1" ht="16" customHeight="1" x14ac:dyDescent="0.2"/>
    <row r="2520" customFormat="1" ht="16" customHeight="1" x14ac:dyDescent="0.2"/>
    <row r="2521" customFormat="1" ht="16" customHeight="1" x14ac:dyDescent="0.2"/>
    <row r="2522" customFormat="1" ht="16" customHeight="1" x14ac:dyDescent="0.2"/>
    <row r="2523" customFormat="1" ht="16" customHeight="1" x14ac:dyDescent="0.2"/>
    <row r="2524" customFormat="1" ht="16" customHeight="1" x14ac:dyDescent="0.2"/>
    <row r="2525" customFormat="1" ht="16" customHeight="1" x14ac:dyDescent="0.2"/>
    <row r="2526" customFormat="1" ht="16" customHeight="1" x14ac:dyDescent="0.2"/>
    <row r="2527" customFormat="1" ht="16" customHeight="1" x14ac:dyDescent="0.2"/>
    <row r="2528" customFormat="1" ht="16" customHeight="1" x14ac:dyDescent="0.2"/>
    <row r="2529" customFormat="1" ht="16" customHeight="1" x14ac:dyDescent="0.2"/>
    <row r="2530" customFormat="1" ht="16" customHeight="1" x14ac:dyDescent="0.2"/>
    <row r="2531" customFormat="1" ht="16" customHeight="1" x14ac:dyDescent="0.2"/>
    <row r="2532" customFormat="1" ht="16" customHeight="1" x14ac:dyDescent="0.2"/>
    <row r="2533" customFormat="1" ht="16" customHeight="1" x14ac:dyDescent="0.2"/>
    <row r="2534" customFormat="1" ht="16" customHeight="1" x14ac:dyDescent="0.2"/>
    <row r="2535" customFormat="1" ht="16" customHeight="1" x14ac:dyDescent="0.2"/>
    <row r="2536" customFormat="1" ht="16" customHeight="1" x14ac:dyDescent="0.2"/>
    <row r="2537" customFormat="1" ht="16" customHeight="1" x14ac:dyDescent="0.2"/>
    <row r="2538" customFormat="1" ht="16" customHeight="1" x14ac:dyDescent="0.2"/>
    <row r="2539" customFormat="1" ht="16" customHeight="1" x14ac:dyDescent="0.2"/>
    <row r="2540" customFormat="1" ht="16" customHeight="1" x14ac:dyDescent="0.2"/>
    <row r="2541" customFormat="1" ht="16" customHeight="1" x14ac:dyDescent="0.2"/>
    <row r="2542" customFormat="1" ht="16" customHeight="1" x14ac:dyDescent="0.2"/>
    <row r="2543" customFormat="1" ht="16" customHeight="1" x14ac:dyDescent="0.2"/>
    <row r="2544" customFormat="1" ht="16" customHeight="1" x14ac:dyDescent="0.2"/>
    <row r="2545" customFormat="1" ht="16" customHeight="1" x14ac:dyDescent="0.2"/>
    <row r="2546" customFormat="1" ht="16" customHeight="1" x14ac:dyDescent="0.2"/>
    <row r="2547" customFormat="1" ht="16" customHeight="1" x14ac:dyDescent="0.2"/>
    <row r="2548" customFormat="1" ht="16" customHeight="1" x14ac:dyDescent="0.2"/>
    <row r="2549" customFormat="1" ht="16" customHeight="1" x14ac:dyDescent="0.2"/>
    <row r="2550" customFormat="1" ht="16" customHeight="1" x14ac:dyDescent="0.2"/>
    <row r="2551" customFormat="1" ht="16" customHeight="1" x14ac:dyDescent="0.2"/>
    <row r="2552" customFormat="1" ht="16" customHeight="1" x14ac:dyDescent="0.2"/>
    <row r="2553" customFormat="1" ht="16" customHeight="1" x14ac:dyDescent="0.2"/>
    <row r="2554" customFormat="1" ht="16" customHeight="1" x14ac:dyDescent="0.2"/>
    <row r="2555" customFormat="1" ht="16" customHeight="1" x14ac:dyDescent="0.2"/>
    <row r="2556" customFormat="1" ht="16" customHeight="1" x14ac:dyDescent="0.2"/>
    <row r="2557" customFormat="1" ht="16" customHeight="1" x14ac:dyDescent="0.2"/>
    <row r="2558" customFormat="1" ht="16" customHeight="1" x14ac:dyDescent="0.2"/>
    <row r="2559" customFormat="1" ht="16" customHeight="1" x14ac:dyDescent="0.2"/>
    <row r="2560" customFormat="1" ht="16" customHeight="1" x14ac:dyDescent="0.2"/>
    <row r="2561" customFormat="1" ht="16" customHeight="1" x14ac:dyDescent="0.2"/>
    <row r="2562" customFormat="1" ht="16" customHeight="1" x14ac:dyDescent="0.2"/>
    <row r="2563" customFormat="1" ht="16" customHeight="1" x14ac:dyDescent="0.2"/>
    <row r="2564" customFormat="1" ht="16" customHeight="1" x14ac:dyDescent="0.2"/>
    <row r="2565" customFormat="1" ht="16" customHeight="1" x14ac:dyDescent="0.2"/>
    <row r="2566" customFormat="1" ht="16" customHeight="1" x14ac:dyDescent="0.2"/>
    <row r="2567" customFormat="1" ht="16" customHeight="1" x14ac:dyDescent="0.2"/>
    <row r="2568" customFormat="1" ht="16" customHeight="1" x14ac:dyDescent="0.2"/>
    <row r="2569" customFormat="1" ht="16" customHeight="1" x14ac:dyDescent="0.2"/>
    <row r="2570" customFormat="1" ht="16" customHeight="1" x14ac:dyDescent="0.2"/>
    <row r="2571" customFormat="1" ht="16" customHeight="1" x14ac:dyDescent="0.2"/>
    <row r="2572" customFormat="1" ht="16" customHeight="1" x14ac:dyDescent="0.2"/>
    <row r="2573" customFormat="1" ht="16" customHeight="1" x14ac:dyDescent="0.2"/>
    <row r="2574" customFormat="1" ht="16" customHeight="1" x14ac:dyDescent="0.2"/>
    <row r="2575" customFormat="1" ht="16" customHeight="1" x14ac:dyDescent="0.2"/>
    <row r="2576" customFormat="1" ht="16" customHeight="1" x14ac:dyDescent="0.2"/>
    <row r="2577" customFormat="1" ht="16" customHeight="1" x14ac:dyDescent="0.2"/>
    <row r="2578" customFormat="1" ht="16" customHeight="1" x14ac:dyDescent="0.2"/>
    <row r="2579" customFormat="1" ht="16" customHeight="1" x14ac:dyDescent="0.2"/>
    <row r="2580" customFormat="1" ht="16" customHeight="1" x14ac:dyDescent="0.2"/>
    <row r="2581" customFormat="1" ht="16" customHeight="1" x14ac:dyDescent="0.2"/>
    <row r="2582" customFormat="1" ht="16" customHeight="1" x14ac:dyDescent="0.2"/>
    <row r="2583" customFormat="1" ht="16" customHeight="1" x14ac:dyDescent="0.2"/>
    <row r="2584" customFormat="1" ht="16" customHeight="1" x14ac:dyDescent="0.2"/>
    <row r="2585" customFormat="1" ht="16" customHeight="1" x14ac:dyDescent="0.2"/>
    <row r="2586" customFormat="1" ht="16" customHeight="1" x14ac:dyDescent="0.2"/>
    <row r="2587" customFormat="1" ht="16" customHeight="1" x14ac:dyDescent="0.2"/>
    <row r="2588" customFormat="1" ht="16" customHeight="1" x14ac:dyDescent="0.2"/>
    <row r="2589" customFormat="1" ht="16" customHeight="1" x14ac:dyDescent="0.2"/>
    <row r="2590" customFormat="1" ht="16" customHeight="1" x14ac:dyDescent="0.2"/>
    <row r="2591" customFormat="1" ht="16" customHeight="1" x14ac:dyDescent="0.2"/>
    <row r="2592" customFormat="1" ht="16" customHeight="1" x14ac:dyDescent="0.2"/>
    <row r="2593" customFormat="1" ht="16" customHeight="1" x14ac:dyDescent="0.2"/>
    <row r="2594" customFormat="1" ht="16" customHeight="1" x14ac:dyDescent="0.2"/>
    <row r="2595" customFormat="1" ht="16" customHeight="1" x14ac:dyDescent="0.2"/>
    <row r="2596" customFormat="1" ht="16" customHeight="1" x14ac:dyDescent="0.2"/>
    <row r="2597" customFormat="1" ht="16" customHeight="1" x14ac:dyDescent="0.2"/>
    <row r="2598" customFormat="1" ht="16" customHeight="1" x14ac:dyDescent="0.2"/>
    <row r="2599" customFormat="1" ht="16" customHeight="1" x14ac:dyDescent="0.2"/>
    <row r="2600" customFormat="1" ht="16" customHeight="1" x14ac:dyDescent="0.2"/>
    <row r="2601" customFormat="1" ht="16" customHeight="1" x14ac:dyDescent="0.2"/>
    <row r="2602" customFormat="1" ht="16" customHeight="1" x14ac:dyDescent="0.2"/>
    <row r="2603" customFormat="1" ht="16" customHeight="1" x14ac:dyDescent="0.2"/>
    <row r="2604" customFormat="1" ht="16" customHeight="1" x14ac:dyDescent="0.2"/>
    <row r="2605" customFormat="1" ht="16" customHeight="1" x14ac:dyDescent="0.2"/>
    <row r="2606" customFormat="1" ht="16" customHeight="1" x14ac:dyDescent="0.2"/>
    <row r="2607" customFormat="1" ht="16" customHeight="1" x14ac:dyDescent="0.2"/>
    <row r="2608" customFormat="1" ht="16" customHeight="1" x14ac:dyDescent="0.2"/>
    <row r="2609" customFormat="1" ht="16" customHeight="1" x14ac:dyDescent="0.2"/>
    <row r="2610" customFormat="1" ht="16" customHeight="1" x14ac:dyDescent="0.2"/>
    <row r="2611" customFormat="1" ht="16" customHeight="1" x14ac:dyDescent="0.2"/>
    <row r="2612" customFormat="1" ht="16" customHeight="1" x14ac:dyDescent="0.2"/>
    <row r="2613" customFormat="1" ht="16" customHeight="1" x14ac:dyDescent="0.2"/>
    <row r="2614" customFormat="1" ht="16" customHeight="1" x14ac:dyDescent="0.2"/>
    <row r="2615" customFormat="1" ht="16" customHeight="1" x14ac:dyDescent="0.2"/>
    <row r="2616" customFormat="1" ht="16" customHeight="1" x14ac:dyDescent="0.2"/>
    <row r="2617" customFormat="1" ht="16" customHeight="1" x14ac:dyDescent="0.2"/>
    <row r="2618" customFormat="1" ht="16" customHeight="1" x14ac:dyDescent="0.2"/>
    <row r="2619" customFormat="1" ht="16" customHeight="1" x14ac:dyDescent="0.2"/>
    <row r="2620" customFormat="1" ht="16" customHeight="1" x14ac:dyDescent="0.2"/>
    <row r="2621" customFormat="1" ht="16" customHeight="1" x14ac:dyDescent="0.2"/>
    <row r="2622" customFormat="1" ht="16" customHeight="1" x14ac:dyDescent="0.2"/>
    <row r="2623" customFormat="1" ht="16" customHeight="1" x14ac:dyDescent="0.2"/>
    <row r="2624" customFormat="1" ht="16" customHeight="1" x14ac:dyDescent="0.2"/>
    <row r="2625" customFormat="1" ht="16" customHeight="1" x14ac:dyDescent="0.2"/>
    <row r="2626" customFormat="1" ht="16" customHeight="1" x14ac:dyDescent="0.2"/>
    <row r="2627" customFormat="1" ht="16" customHeight="1" x14ac:dyDescent="0.2"/>
    <row r="2628" customFormat="1" ht="16" customHeight="1" x14ac:dyDescent="0.2"/>
    <row r="2629" customFormat="1" ht="16" customHeight="1" x14ac:dyDescent="0.2"/>
    <row r="2630" customFormat="1" ht="16" customHeight="1" x14ac:dyDescent="0.2"/>
    <row r="2631" customFormat="1" ht="16" customHeight="1" x14ac:dyDescent="0.2"/>
    <row r="2632" customFormat="1" ht="16" customHeight="1" x14ac:dyDescent="0.2"/>
    <row r="2633" customFormat="1" ht="16" customHeight="1" x14ac:dyDescent="0.2"/>
    <row r="2634" customFormat="1" ht="16" customHeight="1" x14ac:dyDescent="0.2"/>
    <row r="2635" customFormat="1" ht="16" customHeight="1" x14ac:dyDescent="0.2"/>
    <row r="2636" customFormat="1" ht="16" customHeight="1" x14ac:dyDescent="0.2"/>
    <row r="2637" customFormat="1" ht="16" customHeight="1" x14ac:dyDescent="0.2"/>
    <row r="2638" customFormat="1" ht="16" customHeight="1" x14ac:dyDescent="0.2"/>
    <row r="2639" customFormat="1" ht="16" customHeight="1" x14ac:dyDescent="0.2"/>
    <row r="2640" customFormat="1" ht="16" customHeight="1" x14ac:dyDescent="0.2"/>
    <row r="2641" customFormat="1" ht="16" customHeight="1" x14ac:dyDescent="0.2"/>
    <row r="2642" customFormat="1" ht="16" customHeight="1" x14ac:dyDescent="0.2"/>
    <row r="2643" customFormat="1" ht="16" customHeight="1" x14ac:dyDescent="0.2"/>
    <row r="2644" customFormat="1" ht="16" customHeight="1" x14ac:dyDescent="0.2"/>
    <row r="2645" customFormat="1" ht="16" customHeight="1" x14ac:dyDescent="0.2"/>
    <row r="2646" customFormat="1" ht="16" customHeight="1" x14ac:dyDescent="0.2"/>
    <row r="2647" customFormat="1" ht="16" customHeight="1" x14ac:dyDescent="0.2"/>
    <row r="2648" customFormat="1" ht="16" customHeight="1" x14ac:dyDescent="0.2"/>
    <row r="2649" customFormat="1" ht="16" customHeight="1" x14ac:dyDescent="0.2"/>
    <row r="2650" customFormat="1" ht="16" customHeight="1" x14ac:dyDescent="0.2"/>
    <row r="2651" customFormat="1" ht="16" customHeight="1" x14ac:dyDescent="0.2"/>
    <row r="2652" customFormat="1" ht="16" customHeight="1" x14ac:dyDescent="0.2"/>
    <row r="2653" customFormat="1" ht="16" customHeight="1" x14ac:dyDescent="0.2"/>
    <row r="2654" customFormat="1" ht="16" customHeight="1" x14ac:dyDescent="0.2"/>
    <row r="2655" customFormat="1" ht="16" customHeight="1" x14ac:dyDescent="0.2"/>
    <row r="2656" customFormat="1" ht="16" customHeight="1" x14ac:dyDescent="0.2"/>
    <row r="2657" customFormat="1" ht="16" customHeight="1" x14ac:dyDescent="0.2"/>
    <row r="2658" customFormat="1" ht="16" customHeight="1" x14ac:dyDescent="0.2"/>
    <row r="2659" customFormat="1" ht="16" customHeight="1" x14ac:dyDescent="0.2"/>
    <row r="2660" customFormat="1" ht="16" customHeight="1" x14ac:dyDescent="0.2"/>
    <row r="2661" customFormat="1" ht="16" customHeight="1" x14ac:dyDescent="0.2"/>
    <row r="2662" customFormat="1" ht="16" customHeight="1" x14ac:dyDescent="0.2"/>
    <row r="2663" customFormat="1" ht="16" customHeight="1" x14ac:dyDescent="0.2"/>
    <row r="2664" customFormat="1" ht="16" customHeight="1" x14ac:dyDescent="0.2"/>
    <row r="2665" customFormat="1" ht="16" customHeight="1" x14ac:dyDescent="0.2"/>
    <row r="2666" customFormat="1" ht="16" customHeight="1" x14ac:dyDescent="0.2"/>
    <row r="2667" customFormat="1" ht="16" customHeight="1" x14ac:dyDescent="0.2"/>
    <row r="2668" customFormat="1" ht="16" customHeight="1" x14ac:dyDescent="0.2"/>
    <row r="2669" customFormat="1" ht="16" customHeight="1" x14ac:dyDescent="0.2"/>
    <row r="2670" customFormat="1" ht="16" customHeight="1" x14ac:dyDescent="0.2"/>
    <row r="2671" customFormat="1" ht="16" customHeight="1" x14ac:dyDescent="0.2"/>
    <row r="2672" customFormat="1" ht="16" customHeight="1" x14ac:dyDescent="0.2"/>
    <row r="2673" customFormat="1" ht="16" customHeight="1" x14ac:dyDescent="0.2"/>
    <row r="2674" customFormat="1" ht="16" customHeight="1" x14ac:dyDescent="0.2"/>
    <row r="2675" customFormat="1" ht="16" customHeight="1" x14ac:dyDescent="0.2"/>
    <row r="2676" customFormat="1" ht="16" customHeight="1" x14ac:dyDescent="0.2"/>
    <row r="2677" customFormat="1" ht="16" customHeight="1" x14ac:dyDescent="0.2"/>
    <row r="2678" customFormat="1" ht="16" customHeight="1" x14ac:dyDescent="0.2"/>
    <row r="2679" customFormat="1" ht="16" customHeight="1" x14ac:dyDescent="0.2"/>
    <row r="2680" customFormat="1" ht="16" customHeight="1" x14ac:dyDescent="0.2"/>
    <row r="2681" customFormat="1" ht="16" customHeight="1" x14ac:dyDescent="0.2"/>
    <row r="2682" customFormat="1" ht="16" customHeight="1" x14ac:dyDescent="0.2"/>
    <row r="2683" customFormat="1" ht="16" customHeight="1" x14ac:dyDescent="0.2"/>
    <row r="2684" customFormat="1" ht="16" customHeight="1" x14ac:dyDescent="0.2"/>
    <row r="2685" customFormat="1" ht="16" customHeight="1" x14ac:dyDescent="0.2"/>
    <row r="2686" customFormat="1" ht="16" customHeight="1" x14ac:dyDescent="0.2"/>
    <row r="2687" customFormat="1" ht="16" customHeight="1" x14ac:dyDescent="0.2"/>
    <row r="2688" customFormat="1" ht="16" customHeight="1" x14ac:dyDescent="0.2"/>
    <row r="2689" customFormat="1" ht="16" customHeight="1" x14ac:dyDescent="0.2"/>
    <row r="2690" customFormat="1" ht="16" customHeight="1" x14ac:dyDescent="0.2"/>
    <row r="2691" customFormat="1" ht="16" customHeight="1" x14ac:dyDescent="0.2"/>
    <row r="2692" customFormat="1" ht="16" customHeight="1" x14ac:dyDescent="0.2"/>
    <row r="2693" customFormat="1" ht="16" customHeight="1" x14ac:dyDescent="0.2"/>
    <row r="2694" customFormat="1" ht="16" customHeight="1" x14ac:dyDescent="0.2"/>
    <row r="2695" customFormat="1" ht="16" customHeight="1" x14ac:dyDescent="0.2"/>
    <row r="2696" customFormat="1" ht="16" customHeight="1" x14ac:dyDescent="0.2"/>
    <row r="2697" customFormat="1" ht="16" customHeight="1" x14ac:dyDescent="0.2"/>
    <row r="2698" customFormat="1" ht="16" customHeight="1" x14ac:dyDescent="0.2"/>
    <row r="2699" customFormat="1" ht="16" customHeight="1" x14ac:dyDescent="0.2"/>
    <row r="2700" customFormat="1" ht="16" customHeight="1" x14ac:dyDescent="0.2"/>
    <row r="2701" customFormat="1" ht="16" customHeight="1" x14ac:dyDescent="0.2"/>
    <row r="2702" customFormat="1" ht="16" customHeight="1" x14ac:dyDescent="0.2"/>
    <row r="2703" customFormat="1" ht="16" customHeight="1" x14ac:dyDescent="0.2"/>
    <row r="2704" customFormat="1" ht="16" customHeight="1" x14ac:dyDescent="0.2"/>
    <row r="2705" customFormat="1" ht="16" customHeight="1" x14ac:dyDescent="0.2"/>
    <row r="2706" customFormat="1" ht="16" customHeight="1" x14ac:dyDescent="0.2"/>
    <row r="2707" customFormat="1" ht="16" customHeight="1" x14ac:dyDescent="0.2"/>
    <row r="2708" customFormat="1" ht="16" customHeight="1" x14ac:dyDescent="0.2"/>
    <row r="2709" customFormat="1" ht="16" customHeight="1" x14ac:dyDescent="0.2"/>
    <row r="2710" customFormat="1" ht="16" customHeight="1" x14ac:dyDescent="0.2"/>
    <row r="2711" customFormat="1" ht="16" customHeight="1" x14ac:dyDescent="0.2"/>
    <row r="2712" customFormat="1" ht="16" customHeight="1" x14ac:dyDescent="0.2"/>
    <row r="2713" customFormat="1" ht="16" customHeight="1" x14ac:dyDescent="0.2"/>
    <row r="2714" customFormat="1" ht="16" customHeight="1" x14ac:dyDescent="0.2"/>
    <row r="2715" customFormat="1" ht="16" customHeight="1" x14ac:dyDescent="0.2"/>
    <row r="2716" customFormat="1" ht="16" customHeight="1" x14ac:dyDescent="0.2"/>
    <row r="2717" customFormat="1" ht="16" customHeight="1" x14ac:dyDescent="0.2"/>
    <row r="2718" customFormat="1" ht="16" customHeight="1" x14ac:dyDescent="0.2"/>
    <row r="2719" customFormat="1" ht="16" customHeight="1" x14ac:dyDescent="0.2"/>
    <row r="2720" customFormat="1" ht="16" customHeight="1" x14ac:dyDescent="0.2"/>
    <row r="2721" customFormat="1" ht="16" customHeight="1" x14ac:dyDescent="0.2"/>
    <row r="2722" customFormat="1" ht="16" customHeight="1" x14ac:dyDescent="0.2"/>
    <row r="2723" customFormat="1" ht="16" customHeight="1" x14ac:dyDescent="0.2"/>
    <row r="2724" customFormat="1" ht="16" customHeight="1" x14ac:dyDescent="0.2"/>
    <row r="2725" customFormat="1" ht="16" customHeight="1" x14ac:dyDescent="0.2"/>
    <row r="2726" customFormat="1" ht="16" customHeight="1" x14ac:dyDescent="0.2"/>
    <row r="2727" customFormat="1" ht="16" customHeight="1" x14ac:dyDescent="0.2"/>
    <row r="2728" customFormat="1" ht="16" customHeight="1" x14ac:dyDescent="0.2"/>
    <row r="2729" customFormat="1" ht="16" customHeight="1" x14ac:dyDescent="0.2"/>
    <row r="2730" customFormat="1" ht="16" customHeight="1" x14ac:dyDescent="0.2"/>
    <row r="2731" customFormat="1" ht="16" customHeight="1" x14ac:dyDescent="0.2"/>
    <row r="2732" customFormat="1" ht="16" customHeight="1" x14ac:dyDescent="0.2"/>
    <row r="2733" customFormat="1" ht="16" customHeight="1" x14ac:dyDescent="0.2"/>
    <row r="2734" customFormat="1" ht="16" customHeight="1" x14ac:dyDescent="0.2"/>
    <row r="2735" customFormat="1" ht="16" customHeight="1" x14ac:dyDescent="0.2"/>
    <row r="2736" customFormat="1" ht="16" customHeight="1" x14ac:dyDescent="0.2"/>
    <row r="2737" customFormat="1" ht="16" customHeight="1" x14ac:dyDescent="0.2"/>
    <row r="2738" customFormat="1" ht="16" customHeight="1" x14ac:dyDescent="0.2"/>
    <row r="2739" customFormat="1" ht="16" customHeight="1" x14ac:dyDescent="0.2"/>
    <row r="2740" customFormat="1" ht="16" customHeight="1" x14ac:dyDescent="0.2"/>
    <row r="2741" customFormat="1" ht="16" customHeight="1" x14ac:dyDescent="0.2"/>
    <row r="2742" customFormat="1" ht="16" customHeight="1" x14ac:dyDescent="0.2"/>
    <row r="2743" customFormat="1" ht="16" customHeight="1" x14ac:dyDescent="0.2"/>
    <row r="2744" customFormat="1" ht="16" customHeight="1" x14ac:dyDescent="0.2"/>
    <row r="2745" customFormat="1" ht="16" customHeight="1" x14ac:dyDescent="0.2"/>
    <row r="2746" customFormat="1" ht="16" customHeight="1" x14ac:dyDescent="0.2"/>
    <row r="2747" customFormat="1" ht="16" customHeight="1" x14ac:dyDescent="0.2"/>
    <row r="2748" customFormat="1" ht="16" customHeight="1" x14ac:dyDescent="0.2"/>
    <row r="2749" customFormat="1" ht="16" customHeight="1" x14ac:dyDescent="0.2"/>
    <row r="2750" customFormat="1" ht="16" customHeight="1" x14ac:dyDescent="0.2"/>
    <row r="2751" customFormat="1" ht="16" customHeight="1" x14ac:dyDescent="0.2"/>
    <row r="2752" customFormat="1" ht="16" customHeight="1" x14ac:dyDescent="0.2"/>
    <row r="2753" customFormat="1" ht="16" customHeight="1" x14ac:dyDescent="0.2"/>
    <row r="2754" customFormat="1" ht="16" customHeight="1" x14ac:dyDescent="0.2"/>
    <row r="2755" customFormat="1" ht="16" customHeight="1" x14ac:dyDescent="0.2"/>
    <row r="2756" customFormat="1" ht="16" customHeight="1" x14ac:dyDescent="0.2"/>
    <row r="2757" customFormat="1" ht="16" customHeight="1" x14ac:dyDescent="0.2"/>
    <row r="2758" customFormat="1" ht="16" customHeight="1" x14ac:dyDescent="0.2"/>
    <row r="2759" customFormat="1" ht="16" customHeight="1" x14ac:dyDescent="0.2"/>
    <row r="2760" customFormat="1" ht="16" customHeight="1" x14ac:dyDescent="0.2"/>
    <row r="2761" customFormat="1" ht="16" customHeight="1" x14ac:dyDescent="0.2"/>
    <row r="2762" customFormat="1" ht="16" customHeight="1" x14ac:dyDescent="0.2"/>
    <row r="2763" customFormat="1" ht="16" customHeight="1" x14ac:dyDescent="0.2"/>
    <row r="2764" customFormat="1" ht="16" customHeight="1" x14ac:dyDescent="0.2"/>
    <row r="2765" customFormat="1" ht="16" customHeight="1" x14ac:dyDescent="0.2"/>
    <row r="2766" customFormat="1" ht="16" customHeight="1" x14ac:dyDescent="0.2"/>
    <row r="2767" customFormat="1" ht="16" customHeight="1" x14ac:dyDescent="0.2"/>
    <row r="2768" customFormat="1" ht="16" customHeight="1" x14ac:dyDescent="0.2"/>
    <row r="2769" customFormat="1" ht="16" customHeight="1" x14ac:dyDescent="0.2"/>
    <row r="2770" customFormat="1" ht="16" customHeight="1" x14ac:dyDescent="0.2"/>
    <row r="2771" customFormat="1" ht="16" customHeight="1" x14ac:dyDescent="0.2"/>
    <row r="2772" customFormat="1" ht="16" customHeight="1" x14ac:dyDescent="0.2"/>
    <row r="2773" customFormat="1" ht="16" customHeight="1" x14ac:dyDescent="0.2"/>
    <row r="2774" customFormat="1" ht="16" customHeight="1" x14ac:dyDescent="0.2"/>
    <row r="2775" customFormat="1" ht="16" customHeight="1" x14ac:dyDescent="0.2"/>
    <row r="2776" customFormat="1" ht="16" customHeight="1" x14ac:dyDescent="0.2"/>
    <row r="2777" customFormat="1" ht="16" customHeight="1" x14ac:dyDescent="0.2"/>
    <row r="2778" customFormat="1" ht="16" customHeight="1" x14ac:dyDescent="0.2"/>
    <row r="2779" customFormat="1" ht="16" customHeight="1" x14ac:dyDescent="0.2"/>
    <row r="2780" customFormat="1" ht="16" customHeight="1" x14ac:dyDescent="0.2"/>
    <row r="2781" customFormat="1" ht="16" customHeight="1" x14ac:dyDescent="0.2"/>
    <row r="2782" customFormat="1" ht="16" customHeight="1" x14ac:dyDescent="0.2"/>
    <row r="2783" customFormat="1" ht="16" customHeight="1" x14ac:dyDescent="0.2"/>
    <row r="2784" customFormat="1" ht="16" customHeight="1" x14ac:dyDescent="0.2"/>
    <row r="2785" customFormat="1" ht="16" customHeight="1" x14ac:dyDescent="0.2"/>
    <row r="2786" customFormat="1" ht="16" customHeight="1" x14ac:dyDescent="0.2"/>
    <row r="2787" customFormat="1" ht="16" customHeight="1" x14ac:dyDescent="0.2"/>
    <row r="2788" customFormat="1" ht="16" customHeight="1" x14ac:dyDescent="0.2"/>
    <row r="2789" customFormat="1" ht="16" customHeight="1" x14ac:dyDescent="0.2"/>
    <row r="2790" customFormat="1" ht="16" customHeight="1" x14ac:dyDescent="0.2"/>
    <row r="2791" customFormat="1" ht="16" customHeight="1" x14ac:dyDescent="0.2"/>
    <row r="2792" customFormat="1" ht="16" customHeight="1" x14ac:dyDescent="0.2"/>
    <row r="2793" customFormat="1" ht="16" customHeight="1" x14ac:dyDescent="0.2"/>
    <row r="2794" customFormat="1" ht="16" customHeight="1" x14ac:dyDescent="0.2"/>
    <row r="2795" customFormat="1" ht="16" customHeight="1" x14ac:dyDescent="0.2"/>
    <row r="2796" customFormat="1" ht="16" customHeight="1" x14ac:dyDescent="0.2"/>
    <row r="2797" customFormat="1" ht="16" customHeight="1" x14ac:dyDescent="0.2"/>
    <row r="2798" customFormat="1" ht="16" customHeight="1" x14ac:dyDescent="0.2"/>
    <row r="2799" customFormat="1" ht="16" customHeight="1" x14ac:dyDescent="0.2"/>
    <row r="2800" customFormat="1" ht="16" customHeight="1" x14ac:dyDescent="0.2"/>
    <row r="2801" customFormat="1" ht="16" customHeight="1" x14ac:dyDescent="0.2"/>
    <row r="2802" customFormat="1" ht="16" customHeight="1" x14ac:dyDescent="0.2"/>
    <row r="2803" customFormat="1" ht="16" customHeight="1" x14ac:dyDescent="0.2"/>
    <row r="2804" customFormat="1" ht="16" customHeight="1" x14ac:dyDescent="0.2"/>
    <row r="2805" customFormat="1" ht="16" customHeight="1" x14ac:dyDescent="0.2"/>
    <row r="2806" customFormat="1" ht="16" customHeight="1" x14ac:dyDescent="0.2"/>
    <row r="2807" customFormat="1" ht="16" customHeight="1" x14ac:dyDescent="0.2"/>
    <row r="2808" customFormat="1" ht="16" customHeight="1" x14ac:dyDescent="0.2"/>
    <row r="2809" customFormat="1" ht="16" customHeight="1" x14ac:dyDescent="0.2"/>
    <row r="2810" customFormat="1" ht="16" customHeight="1" x14ac:dyDescent="0.2"/>
    <row r="2811" customFormat="1" ht="16" customHeight="1" x14ac:dyDescent="0.2"/>
    <row r="2812" customFormat="1" ht="16" customHeight="1" x14ac:dyDescent="0.2"/>
    <row r="2813" customFormat="1" ht="16" customHeight="1" x14ac:dyDescent="0.2"/>
    <row r="2814" customFormat="1" ht="16" customHeight="1" x14ac:dyDescent="0.2"/>
    <row r="2815" customFormat="1" ht="16" customHeight="1" x14ac:dyDescent="0.2"/>
    <row r="2816" customFormat="1" ht="16" customHeight="1" x14ac:dyDescent="0.2"/>
    <row r="2817" customFormat="1" ht="16" customHeight="1" x14ac:dyDescent="0.2"/>
    <row r="2818" customFormat="1" ht="16" customHeight="1" x14ac:dyDescent="0.2"/>
    <row r="2819" customFormat="1" ht="16" customHeight="1" x14ac:dyDescent="0.2"/>
    <row r="2820" customFormat="1" ht="16" customHeight="1" x14ac:dyDescent="0.2"/>
    <row r="2821" customFormat="1" ht="16" customHeight="1" x14ac:dyDescent="0.2"/>
    <row r="2822" customFormat="1" ht="16" customHeight="1" x14ac:dyDescent="0.2"/>
    <row r="2823" customFormat="1" ht="16" customHeight="1" x14ac:dyDescent="0.2"/>
    <row r="2824" customFormat="1" ht="16" customHeight="1" x14ac:dyDescent="0.2"/>
    <row r="2825" customFormat="1" ht="16" customHeight="1" x14ac:dyDescent="0.2"/>
    <row r="2826" customFormat="1" ht="16" customHeight="1" x14ac:dyDescent="0.2"/>
    <row r="2827" customFormat="1" ht="16" customHeight="1" x14ac:dyDescent="0.2"/>
    <row r="2828" customFormat="1" ht="16" customHeight="1" x14ac:dyDescent="0.2"/>
    <row r="2829" customFormat="1" ht="16" customHeight="1" x14ac:dyDescent="0.2"/>
    <row r="2830" customFormat="1" ht="16" customHeight="1" x14ac:dyDescent="0.2"/>
    <row r="2831" customFormat="1" ht="16" customHeight="1" x14ac:dyDescent="0.2"/>
    <row r="2832" customFormat="1" ht="16" customHeight="1" x14ac:dyDescent="0.2"/>
    <row r="2833" customFormat="1" ht="16" customHeight="1" x14ac:dyDescent="0.2"/>
    <row r="2834" customFormat="1" ht="16" customHeight="1" x14ac:dyDescent="0.2"/>
    <row r="2835" customFormat="1" ht="16" customHeight="1" x14ac:dyDescent="0.2"/>
    <row r="2836" customFormat="1" ht="16" customHeight="1" x14ac:dyDescent="0.2"/>
    <row r="2837" customFormat="1" ht="16" customHeight="1" x14ac:dyDescent="0.2"/>
    <row r="2838" customFormat="1" ht="16" customHeight="1" x14ac:dyDescent="0.2"/>
    <row r="2839" customFormat="1" ht="16" customHeight="1" x14ac:dyDescent="0.2"/>
    <row r="2840" customFormat="1" ht="16" customHeight="1" x14ac:dyDescent="0.2"/>
    <row r="2841" customFormat="1" ht="16" customHeight="1" x14ac:dyDescent="0.2"/>
    <row r="2842" customFormat="1" ht="16" customHeight="1" x14ac:dyDescent="0.2"/>
    <row r="2843" customFormat="1" ht="16" customHeight="1" x14ac:dyDescent="0.2"/>
    <row r="2844" customFormat="1" ht="16" customHeight="1" x14ac:dyDescent="0.2"/>
    <row r="2845" customFormat="1" ht="16" customHeight="1" x14ac:dyDescent="0.2"/>
    <row r="2846" customFormat="1" ht="16" customHeight="1" x14ac:dyDescent="0.2"/>
    <row r="2847" customFormat="1" ht="16" customHeight="1" x14ac:dyDescent="0.2"/>
    <row r="2848" customFormat="1" ht="16" customHeight="1" x14ac:dyDescent="0.2"/>
    <row r="2849" customFormat="1" ht="16" customHeight="1" x14ac:dyDescent="0.2"/>
    <row r="2850" customFormat="1" ht="16" customHeight="1" x14ac:dyDescent="0.2"/>
    <row r="2851" customFormat="1" ht="16" customHeight="1" x14ac:dyDescent="0.2"/>
    <row r="2852" customFormat="1" ht="16" customHeight="1" x14ac:dyDescent="0.2"/>
    <row r="2853" customFormat="1" ht="16" customHeight="1" x14ac:dyDescent="0.2"/>
    <row r="2854" customFormat="1" ht="16" customHeight="1" x14ac:dyDescent="0.2"/>
    <row r="2855" customFormat="1" ht="16" customHeight="1" x14ac:dyDescent="0.2"/>
    <row r="2856" customFormat="1" ht="16" customHeight="1" x14ac:dyDescent="0.2"/>
    <row r="2857" customFormat="1" ht="16" customHeight="1" x14ac:dyDescent="0.2"/>
    <row r="2858" customFormat="1" ht="16" customHeight="1" x14ac:dyDescent="0.2"/>
    <row r="2859" customFormat="1" ht="16" customHeight="1" x14ac:dyDescent="0.2"/>
    <row r="2860" customFormat="1" ht="16" customHeight="1" x14ac:dyDescent="0.2"/>
    <row r="2861" customFormat="1" ht="16" customHeight="1" x14ac:dyDescent="0.2"/>
    <row r="2862" customFormat="1" ht="16" customHeight="1" x14ac:dyDescent="0.2"/>
    <row r="2863" customFormat="1" ht="16" customHeight="1" x14ac:dyDescent="0.2"/>
    <row r="2864" customFormat="1" ht="16" customHeight="1" x14ac:dyDescent="0.2"/>
    <row r="2865" customFormat="1" ht="16" customHeight="1" x14ac:dyDescent="0.2"/>
    <row r="2866" customFormat="1" ht="16" customHeight="1" x14ac:dyDescent="0.2"/>
    <row r="2867" customFormat="1" ht="16" customHeight="1" x14ac:dyDescent="0.2"/>
    <row r="2868" customFormat="1" ht="16" customHeight="1" x14ac:dyDescent="0.2"/>
    <row r="2869" customFormat="1" ht="16" customHeight="1" x14ac:dyDescent="0.2"/>
    <row r="2870" customFormat="1" ht="16" customHeight="1" x14ac:dyDescent="0.2"/>
    <row r="2871" customFormat="1" ht="16" customHeight="1" x14ac:dyDescent="0.2"/>
    <row r="2872" customFormat="1" ht="16" customHeight="1" x14ac:dyDescent="0.2"/>
    <row r="2873" customFormat="1" ht="16" customHeight="1" x14ac:dyDescent="0.2"/>
    <row r="2874" customFormat="1" ht="16" customHeight="1" x14ac:dyDescent="0.2"/>
    <row r="2875" customFormat="1" ht="16" customHeight="1" x14ac:dyDescent="0.2"/>
    <row r="2876" customFormat="1" ht="16" customHeight="1" x14ac:dyDescent="0.2"/>
    <row r="2877" customFormat="1" ht="16" customHeight="1" x14ac:dyDescent="0.2"/>
    <row r="2878" customFormat="1" ht="16" customHeight="1" x14ac:dyDescent="0.2"/>
    <row r="2879" customFormat="1" ht="16" customHeight="1" x14ac:dyDescent="0.2"/>
    <row r="2880" customFormat="1" ht="16" customHeight="1" x14ac:dyDescent="0.2"/>
    <row r="2881" customFormat="1" ht="16" customHeight="1" x14ac:dyDescent="0.2"/>
    <row r="2882" customFormat="1" ht="16" customHeight="1" x14ac:dyDescent="0.2"/>
    <row r="2883" customFormat="1" ht="16" customHeight="1" x14ac:dyDescent="0.2"/>
    <row r="2884" customFormat="1" ht="16" customHeight="1" x14ac:dyDescent="0.2"/>
    <row r="2885" customFormat="1" ht="16" customHeight="1" x14ac:dyDescent="0.2"/>
    <row r="2886" customFormat="1" ht="16" customHeight="1" x14ac:dyDescent="0.2"/>
    <row r="2887" customFormat="1" ht="16" customHeight="1" x14ac:dyDescent="0.2"/>
    <row r="2888" customFormat="1" ht="16" customHeight="1" x14ac:dyDescent="0.2"/>
    <row r="2889" customFormat="1" ht="16" customHeight="1" x14ac:dyDescent="0.2"/>
    <row r="2890" customFormat="1" ht="16" customHeight="1" x14ac:dyDescent="0.2"/>
    <row r="2891" customFormat="1" ht="16" customHeight="1" x14ac:dyDescent="0.2"/>
    <row r="2892" customFormat="1" ht="16" customHeight="1" x14ac:dyDescent="0.2"/>
    <row r="2893" customFormat="1" ht="16" customHeight="1" x14ac:dyDescent="0.2"/>
    <row r="2894" customFormat="1" ht="16" customHeight="1" x14ac:dyDescent="0.2"/>
    <row r="2895" customFormat="1" ht="16" customHeight="1" x14ac:dyDescent="0.2"/>
    <row r="2896" customFormat="1" ht="16" customHeight="1" x14ac:dyDescent="0.2"/>
    <row r="2897" customFormat="1" ht="16" customHeight="1" x14ac:dyDescent="0.2"/>
    <row r="2898" customFormat="1" ht="16" customHeight="1" x14ac:dyDescent="0.2"/>
    <row r="2899" customFormat="1" ht="16" customHeight="1" x14ac:dyDescent="0.2"/>
    <row r="2900" customFormat="1" ht="16" customHeight="1" x14ac:dyDescent="0.2"/>
    <row r="2901" customFormat="1" ht="16" customHeight="1" x14ac:dyDescent="0.2"/>
    <row r="2902" customFormat="1" ht="16" customHeight="1" x14ac:dyDescent="0.2"/>
    <row r="2903" customFormat="1" ht="16" customHeight="1" x14ac:dyDescent="0.2"/>
    <row r="2904" customFormat="1" ht="16" customHeight="1" x14ac:dyDescent="0.2"/>
    <row r="2905" customFormat="1" ht="16" customHeight="1" x14ac:dyDescent="0.2"/>
    <row r="2906" customFormat="1" ht="16" customHeight="1" x14ac:dyDescent="0.2"/>
    <row r="2907" customFormat="1" ht="16" customHeight="1" x14ac:dyDescent="0.2"/>
    <row r="2908" customFormat="1" ht="16" customHeight="1" x14ac:dyDescent="0.2"/>
    <row r="2909" customFormat="1" ht="16" customHeight="1" x14ac:dyDescent="0.2"/>
    <row r="2910" customFormat="1" ht="16" customHeight="1" x14ac:dyDescent="0.2"/>
    <row r="2911" customFormat="1" ht="16" customHeight="1" x14ac:dyDescent="0.2"/>
    <row r="2912" customFormat="1" ht="16" customHeight="1" x14ac:dyDescent="0.2"/>
    <row r="2913" customFormat="1" ht="16" customHeight="1" x14ac:dyDescent="0.2"/>
    <row r="2914" customFormat="1" ht="16" customHeight="1" x14ac:dyDescent="0.2"/>
    <row r="2915" customFormat="1" ht="16" customHeight="1" x14ac:dyDescent="0.2"/>
    <row r="2916" customFormat="1" ht="16" customHeight="1" x14ac:dyDescent="0.2"/>
    <row r="2917" customFormat="1" ht="16" customHeight="1" x14ac:dyDescent="0.2"/>
    <row r="2918" customFormat="1" ht="16" customHeight="1" x14ac:dyDescent="0.2"/>
    <row r="2919" customFormat="1" ht="16" customHeight="1" x14ac:dyDescent="0.2"/>
    <row r="2920" customFormat="1" ht="16" customHeight="1" x14ac:dyDescent="0.2"/>
    <row r="2921" customFormat="1" ht="16" customHeight="1" x14ac:dyDescent="0.2"/>
    <row r="2922" customFormat="1" ht="16" customHeight="1" x14ac:dyDescent="0.2"/>
    <row r="2923" customFormat="1" ht="16" customHeight="1" x14ac:dyDescent="0.2"/>
    <row r="2924" customFormat="1" ht="16" customHeight="1" x14ac:dyDescent="0.2"/>
    <row r="2925" customFormat="1" ht="16" customHeight="1" x14ac:dyDescent="0.2"/>
    <row r="2926" customFormat="1" ht="16" customHeight="1" x14ac:dyDescent="0.2"/>
    <row r="2927" customFormat="1" ht="16" customHeight="1" x14ac:dyDescent="0.2"/>
    <row r="2928" customFormat="1" ht="16" customHeight="1" x14ac:dyDescent="0.2"/>
    <row r="2929" customFormat="1" ht="16" customHeight="1" x14ac:dyDescent="0.2"/>
    <row r="2930" customFormat="1" ht="16" customHeight="1" x14ac:dyDescent="0.2"/>
    <row r="2931" customFormat="1" ht="16" customHeight="1" x14ac:dyDescent="0.2"/>
    <row r="2932" customFormat="1" ht="16" customHeight="1" x14ac:dyDescent="0.2"/>
    <row r="2933" customFormat="1" ht="16" customHeight="1" x14ac:dyDescent="0.2"/>
    <row r="2934" customFormat="1" ht="16" customHeight="1" x14ac:dyDescent="0.2"/>
    <row r="2935" customFormat="1" ht="16" customHeight="1" x14ac:dyDescent="0.2"/>
    <row r="2936" customFormat="1" ht="16" customHeight="1" x14ac:dyDescent="0.2"/>
    <row r="2937" customFormat="1" ht="16" customHeight="1" x14ac:dyDescent="0.2"/>
    <row r="2938" customFormat="1" ht="16" customHeight="1" x14ac:dyDescent="0.2"/>
    <row r="2939" customFormat="1" ht="16" customHeight="1" x14ac:dyDescent="0.2"/>
    <row r="2940" customFormat="1" ht="16" customHeight="1" x14ac:dyDescent="0.2"/>
    <row r="2941" customFormat="1" ht="16" customHeight="1" x14ac:dyDescent="0.2"/>
    <row r="2942" customFormat="1" ht="16" customHeight="1" x14ac:dyDescent="0.2"/>
    <row r="2943" customFormat="1" ht="16" customHeight="1" x14ac:dyDescent="0.2"/>
    <row r="2944" customFormat="1" ht="16" customHeight="1" x14ac:dyDescent="0.2"/>
    <row r="2945" customFormat="1" ht="16" customHeight="1" x14ac:dyDescent="0.2"/>
    <row r="2946" customFormat="1" ht="16" customHeight="1" x14ac:dyDescent="0.2"/>
    <row r="2947" customFormat="1" ht="16" customHeight="1" x14ac:dyDescent="0.2"/>
    <row r="2948" customFormat="1" ht="16" customHeight="1" x14ac:dyDescent="0.2"/>
    <row r="2949" customFormat="1" ht="16" customHeight="1" x14ac:dyDescent="0.2"/>
    <row r="2950" customFormat="1" ht="16" customHeight="1" x14ac:dyDescent="0.2"/>
    <row r="2951" customFormat="1" ht="16" customHeight="1" x14ac:dyDescent="0.2"/>
    <row r="2952" customFormat="1" ht="16" customHeight="1" x14ac:dyDescent="0.2"/>
    <row r="2953" customFormat="1" ht="16" customHeight="1" x14ac:dyDescent="0.2"/>
    <row r="2954" customFormat="1" ht="16" customHeight="1" x14ac:dyDescent="0.2"/>
    <row r="2955" customFormat="1" ht="16" customHeight="1" x14ac:dyDescent="0.2"/>
    <row r="2956" customFormat="1" ht="16" customHeight="1" x14ac:dyDescent="0.2"/>
    <row r="2957" customFormat="1" ht="16" customHeight="1" x14ac:dyDescent="0.2"/>
    <row r="2958" customFormat="1" ht="16" customHeight="1" x14ac:dyDescent="0.2"/>
    <row r="2959" customFormat="1" ht="16" customHeight="1" x14ac:dyDescent="0.2"/>
    <row r="2960" customFormat="1" ht="16" customHeight="1" x14ac:dyDescent="0.2"/>
    <row r="2961" customFormat="1" ht="16" customHeight="1" x14ac:dyDescent="0.2"/>
    <row r="2962" customFormat="1" ht="16" customHeight="1" x14ac:dyDescent="0.2"/>
    <row r="2963" customFormat="1" ht="16" customHeight="1" x14ac:dyDescent="0.2"/>
    <row r="2964" customFormat="1" ht="16" customHeight="1" x14ac:dyDescent="0.2"/>
    <row r="2965" customFormat="1" ht="16" customHeight="1" x14ac:dyDescent="0.2"/>
    <row r="2966" customFormat="1" ht="16" customHeight="1" x14ac:dyDescent="0.2"/>
    <row r="2967" customFormat="1" ht="16" customHeight="1" x14ac:dyDescent="0.2"/>
    <row r="2968" customFormat="1" ht="16" customHeight="1" x14ac:dyDescent="0.2"/>
    <row r="2969" customFormat="1" ht="16" customHeight="1" x14ac:dyDescent="0.2"/>
    <row r="2970" customFormat="1" ht="16" customHeight="1" x14ac:dyDescent="0.2"/>
    <row r="2971" customFormat="1" ht="16" customHeight="1" x14ac:dyDescent="0.2"/>
    <row r="2972" customFormat="1" ht="16" customHeight="1" x14ac:dyDescent="0.2"/>
    <row r="2973" customFormat="1" ht="16" customHeight="1" x14ac:dyDescent="0.2"/>
    <row r="2974" customFormat="1" ht="16" customHeight="1" x14ac:dyDescent="0.2"/>
    <row r="2975" customFormat="1" ht="16" customHeight="1" x14ac:dyDescent="0.2"/>
    <row r="2976" customFormat="1" ht="16" customHeight="1" x14ac:dyDescent="0.2"/>
    <row r="2977" customFormat="1" ht="16" customHeight="1" x14ac:dyDescent="0.2"/>
    <row r="2978" customFormat="1" ht="16" customHeight="1" x14ac:dyDescent="0.2"/>
    <row r="2979" customFormat="1" ht="16" customHeight="1" x14ac:dyDescent="0.2"/>
    <row r="2980" customFormat="1" ht="16" customHeight="1" x14ac:dyDescent="0.2"/>
    <row r="2981" customFormat="1" ht="16" customHeight="1" x14ac:dyDescent="0.2"/>
    <row r="2982" customFormat="1" ht="16" customHeight="1" x14ac:dyDescent="0.2"/>
    <row r="2983" customFormat="1" ht="16" customHeight="1" x14ac:dyDescent="0.2"/>
    <row r="2984" customFormat="1" ht="16" customHeight="1" x14ac:dyDescent="0.2"/>
    <row r="2985" customFormat="1" ht="16" customHeight="1" x14ac:dyDescent="0.2"/>
    <row r="2986" customFormat="1" ht="16" customHeight="1" x14ac:dyDescent="0.2"/>
    <row r="2987" customFormat="1" ht="16" customHeight="1" x14ac:dyDescent="0.2"/>
    <row r="2988" customFormat="1" ht="16" customHeight="1" x14ac:dyDescent="0.2"/>
    <row r="2989" customFormat="1" ht="16" customHeight="1" x14ac:dyDescent="0.2"/>
    <row r="2990" customFormat="1" ht="16" customHeight="1" x14ac:dyDescent="0.2"/>
    <row r="2991" customFormat="1" ht="16" customHeight="1" x14ac:dyDescent="0.2"/>
    <row r="2992" customFormat="1" ht="16" customHeight="1" x14ac:dyDescent="0.2"/>
    <row r="2993" customFormat="1" ht="16" customHeight="1" x14ac:dyDescent="0.2"/>
    <row r="2994" customFormat="1" ht="16" customHeight="1" x14ac:dyDescent="0.2"/>
    <row r="2995" customFormat="1" ht="16" customHeight="1" x14ac:dyDescent="0.2"/>
    <row r="2996" customFormat="1" ht="16" customHeight="1" x14ac:dyDescent="0.2"/>
    <row r="2997" customFormat="1" ht="16" customHeight="1" x14ac:dyDescent="0.2"/>
    <row r="2998" customFormat="1" ht="16" customHeight="1" x14ac:dyDescent="0.2"/>
    <row r="2999" customFormat="1" ht="16" customHeight="1" x14ac:dyDescent="0.2"/>
    <row r="3000" customFormat="1" ht="16" customHeight="1" x14ac:dyDescent="0.2"/>
    <row r="3001" customFormat="1" ht="16" customHeight="1" x14ac:dyDescent="0.2"/>
    <row r="3002" customFormat="1" ht="16" customHeight="1" x14ac:dyDescent="0.2"/>
    <row r="3003" customFormat="1" ht="16" customHeight="1" x14ac:dyDescent="0.2"/>
    <row r="3004" customFormat="1" ht="16" customHeight="1" x14ac:dyDescent="0.2"/>
    <row r="3005" customFormat="1" ht="16" customHeight="1" x14ac:dyDescent="0.2"/>
    <row r="3006" customFormat="1" ht="16" customHeight="1" x14ac:dyDescent="0.2"/>
    <row r="3007" customFormat="1" ht="16" customHeight="1" x14ac:dyDescent="0.2"/>
    <row r="3008" customFormat="1" ht="16" customHeight="1" x14ac:dyDescent="0.2"/>
    <row r="3009" customFormat="1" ht="16" customHeight="1" x14ac:dyDescent="0.2"/>
    <row r="3010" customFormat="1" ht="16" customHeight="1" x14ac:dyDescent="0.2"/>
    <row r="3011" customFormat="1" ht="16" customHeight="1" x14ac:dyDescent="0.2"/>
    <row r="3012" customFormat="1" ht="16" customHeight="1" x14ac:dyDescent="0.2"/>
    <row r="3013" customFormat="1" ht="16" customHeight="1" x14ac:dyDescent="0.2"/>
    <row r="3014" customFormat="1" ht="16" customHeight="1" x14ac:dyDescent="0.2"/>
    <row r="3015" customFormat="1" ht="16" customHeight="1" x14ac:dyDescent="0.2"/>
    <row r="3016" customFormat="1" ht="16" customHeight="1" x14ac:dyDescent="0.2"/>
    <row r="3017" customFormat="1" ht="16" customHeight="1" x14ac:dyDescent="0.2"/>
    <row r="3018" customFormat="1" ht="16" customHeight="1" x14ac:dyDescent="0.2"/>
    <row r="3019" customFormat="1" ht="16" customHeight="1" x14ac:dyDescent="0.2"/>
    <row r="3020" customFormat="1" ht="16" customHeight="1" x14ac:dyDescent="0.2"/>
    <row r="3021" customFormat="1" ht="16" customHeight="1" x14ac:dyDescent="0.2"/>
    <row r="3022" customFormat="1" ht="16" customHeight="1" x14ac:dyDescent="0.2"/>
    <row r="3023" customFormat="1" ht="16" customHeight="1" x14ac:dyDescent="0.2"/>
    <row r="3024" customFormat="1" ht="16" customHeight="1" x14ac:dyDescent="0.2"/>
    <row r="3025" customFormat="1" ht="16" customHeight="1" x14ac:dyDescent="0.2"/>
    <row r="3026" customFormat="1" ht="16" customHeight="1" x14ac:dyDescent="0.2"/>
    <row r="3027" customFormat="1" ht="16" customHeight="1" x14ac:dyDescent="0.2"/>
    <row r="3028" customFormat="1" ht="16" customHeight="1" x14ac:dyDescent="0.2"/>
    <row r="3029" customFormat="1" ht="16" customHeight="1" x14ac:dyDescent="0.2"/>
    <row r="3030" customFormat="1" ht="16" customHeight="1" x14ac:dyDescent="0.2"/>
    <row r="3031" customFormat="1" ht="16" customHeight="1" x14ac:dyDescent="0.2"/>
    <row r="3032" customFormat="1" ht="16" customHeight="1" x14ac:dyDescent="0.2"/>
    <row r="3033" customFormat="1" ht="16" customHeight="1" x14ac:dyDescent="0.2"/>
    <row r="3034" customFormat="1" ht="16" customHeight="1" x14ac:dyDescent="0.2"/>
    <row r="3035" customFormat="1" ht="16" customHeight="1" x14ac:dyDescent="0.2"/>
    <row r="3036" customFormat="1" ht="16" customHeight="1" x14ac:dyDescent="0.2"/>
    <row r="3037" customFormat="1" ht="16" customHeight="1" x14ac:dyDescent="0.2"/>
    <row r="3038" customFormat="1" ht="16" customHeight="1" x14ac:dyDescent="0.2"/>
    <row r="3039" customFormat="1" ht="16" customHeight="1" x14ac:dyDescent="0.2"/>
    <row r="3040" customFormat="1" ht="16" customHeight="1" x14ac:dyDescent="0.2"/>
    <row r="3041" customFormat="1" ht="16" customHeight="1" x14ac:dyDescent="0.2"/>
    <row r="3042" customFormat="1" ht="16" customHeight="1" x14ac:dyDescent="0.2"/>
    <row r="3043" customFormat="1" ht="16" customHeight="1" x14ac:dyDescent="0.2"/>
    <row r="3044" customFormat="1" ht="16" customHeight="1" x14ac:dyDescent="0.2"/>
    <row r="3045" customFormat="1" ht="16" customHeight="1" x14ac:dyDescent="0.2"/>
    <row r="3046" customFormat="1" ht="16" customHeight="1" x14ac:dyDescent="0.2"/>
    <row r="3047" customFormat="1" ht="16" customHeight="1" x14ac:dyDescent="0.2"/>
    <row r="3048" customFormat="1" ht="16" customHeight="1" x14ac:dyDescent="0.2"/>
    <row r="3049" customFormat="1" ht="16" customHeight="1" x14ac:dyDescent="0.2"/>
    <row r="3050" customFormat="1" ht="16" customHeight="1" x14ac:dyDescent="0.2"/>
    <row r="3051" customFormat="1" ht="16" customHeight="1" x14ac:dyDescent="0.2"/>
    <row r="3052" customFormat="1" ht="16" customHeight="1" x14ac:dyDescent="0.2"/>
    <row r="3053" customFormat="1" ht="16" customHeight="1" x14ac:dyDescent="0.2"/>
    <row r="3054" customFormat="1" ht="16" customHeight="1" x14ac:dyDescent="0.2"/>
    <row r="3055" customFormat="1" ht="16" customHeight="1" x14ac:dyDescent="0.2"/>
    <row r="3056" customFormat="1" ht="16" customHeight="1" x14ac:dyDescent="0.2"/>
    <row r="3057" customFormat="1" ht="16" customHeight="1" x14ac:dyDescent="0.2"/>
    <row r="3058" customFormat="1" ht="16" customHeight="1" x14ac:dyDescent="0.2"/>
    <row r="3059" customFormat="1" ht="16" customHeight="1" x14ac:dyDescent="0.2"/>
    <row r="3060" customFormat="1" ht="16" customHeight="1" x14ac:dyDescent="0.2"/>
    <row r="3061" customFormat="1" ht="16" customHeight="1" x14ac:dyDescent="0.2"/>
    <row r="3062" customFormat="1" ht="16" customHeight="1" x14ac:dyDescent="0.2"/>
    <row r="3063" customFormat="1" ht="16" customHeight="1" x14ac:dyDescent="0.2"/>
    <row r="3064" customFormat="1" ht="16" customHeight="1" x14ac:dyDescent="0.2"/>
    <row r="3065" customFormat="1" ht="16" customHeight="1" x14ac:dyDescent="0.2"/>
    <row r="3066" customFormat="1" ht="16" customHeight="1" x14ac:dyDescent="0.2"/>
    <row r="3067" customFormat="1" ht="16" customHeight="1" x14ac:dyDescent="0.2"/>
    <row r="3068" customFormat="1" ht="16" customHeight="1" x14ac:dyDescent="0.2"/>
    <row r="3069" customFormat="1" ht="16" customHeight="1" x14ac:dyDescent="0.2"/>
    <row r="3070" customFormat="1" ht="16" customHeight="1" x14ac:dyDescent="0.2"/>
    <row r="3071" customFormat="1" ht="16" customHeight="1" x14ac:dyDescent="0.2"/>
    <row r="3072" customFormat="1" ht="16" customHeight="1" x14ac:dyDescent="0.2"/>
    <row r="3073" customFormat="1" ht="16" customHeight="1" x14ac:dyDescent="0.2"/>
    <row r="3074" customFormat="1" ht="16" customHeight="1" x14ac:dyDescent="0.2"/>
    <row r="3075" customFormat="1" ht="16" customHeight="1" x14ac:dyDescent="0.2"/>
    <row r="3076" customFormat="1" ht="16" customHeight="1" x14ac:dyDescent="0.2"/>
    <row r="3077" customFormat="1" ht="16" customHeight="1" x14ac:dyDescent="0.2"/>
    <row r="3078" customFormat="1" ht="16" customHeight="1" x14ac:dyDescent="0.2"/>
    <row r="3079" customFormat="1" ht="16" customHeight="1" x14ac:dyDescent="0.2"/>
    <row r="3080" customFormat="1" ht="16" customHeight="1" x14ac:dyDescent="0.2"/>
    <row r="3081" customFormat="1" ht="16" customHeight="1" x14ac:dyDescent="0.2"/>
    <row r="3082" customFormat="1" ht="16" customHeight="1" x14ac:dyDescent="0.2"/>
    <row r="3083" customFormat="1" ht="16" customHeight="1" x14ac:dyDescent="0.2"/>
    <row r="3084" customFormat="1" ht="16" customHeight="1" x14ac:dyDescent="0.2"/>
    <row r="3085" customFormat="1" ht="16" customHeight="1" x14ac:dyDescent="0.2"/>
    <row r="3086" customFormat="1" ht="16" customHeight="1" x14ac:dyDescent="0.2"/>
    <row r="3087" customFormat="1" ht="16" customHeight="1" x14ac:dyDescent="0.2"/>
    <row r="3088" customFormat="1" ht="16" customHeight="1" x14ac:dyDescent="0.2"/>
    <row r="3089" customFormat="1" ht="16" customHeight="1" x14ac:dyDescent="0.2"/>
    <row r="3090" customFormat="1" ht="16" customHeight="1" x14ac:dyDescent="0.2"/>
    <row r="3091" customFormat="1" ht="16" customHeight="1" x14ac:dyDescent="0.2"/>
    <row r="3092" customFormat="1" ht="16" customHeight="1" x14ac:dyDescent="0.2"/>
    <row r="3093" customFormat="1" ht="16" customHeight="1" x14ac:dyDescent="0.2"/>
    <row r="3094" customFormat="1" ht="16" customHeight="1" x14ac:dyDescent="0.2"/>
    <row r="3095" customFormat="1" ht="16" customHeight="1" x14ac:dyDescent="0.2"/>
    <row r="3096" customFormat="1" ht="16" customHeight="1" x14ac:dyDescent="0.2"/>
    <row r="3097" customFormat="1" ht="16" customHeight="1" x14ac:dyDescent="0.2"/>
    <row r="3098" customFormat="1" ht="16" customHeight="1" x14ac:dyDescent="0.2"/>
    <row r="3099" customFormat="1" ht="16" customHeight="1" x14ac:dyDescent="0.2"/>
    <row r="3100" customFormat="1" ht="16" customHeight="1" x14ac:dyDescent="0.2"/>
    <row r="3101" customFormat="1" ht="16" customHeight="1" x14ac:dyDescent="0.2"/>
    <row r="3102" customFormat="1" ht="16" customHeight="1" x14ac:dyDescent="0.2"/>
    <row r="3103" customFormat="1" ht="16" customHeight="1" x14ac:dyDescent="0.2"/>
    <row r="3104" customFormat="1" ht="16" customHeight="1" x14ac:dyDescent="0.2"/>
    <row r="3105" customFormat="1" ht="16" customHeight="1" x14ac:dyDescent="0.2"/>
    <row r="3106" customFormat="1" ht="16" customHeight="1" x14ac:dyDescent="0.2"/>
    <row r="3107" customFormat="1" ht="16" customHeight="1" x14ac:dyDescent="0.2"/>
    <row r="3108" customFormat="1" ht="16" customHeight="1" x14ac:dyDescent="0.2"/>
    <row r="3109" customFormat="1" ht="16" customHeight="1" x14ac:dyDescent="0.2"/>
    <row r="3110" customFormat="1" ht="16" customHeight="1" x14ac:dyDescent="0.2"/>
    <row r="3111" customFormat="1" ht="16" customHeight="1" x14ac:dyDescent="0.2"/>
    <row r="3112" customFormat="1" ht="16" customHeight="1" x14ac:dyDescent="0.2"/>
    <row r="3113" customFormat="1" ht="16" customHeight="1" x14ac:dyDescent="0.2"/>
    <row r="3114" customFormat="1" ht="16" customHeight="1" x14ac:dyDescent="0.2"/>
    <row r="3115" customFormat="1" ht="16" customHeight="1" x14ac:dyDescent="0.2"/>
    <row r="3116" customFormat="1" ht="16" customHeight="1" x14ac:dyDescent="0.2"/>
    <row r="3117" customFormat="1" ht="16" customHeight="1" x14ac:dyDescent="0.2"/>
    <row r="3118" customFormat="1" ht="16" customHeight="1" x14ac:dyDescent="0.2"/>
    <row r="3119" customFormat="1" ht="16" customHeight="1" x14ac:dyDescent="0.2"/>
    <row r="3120" customFormat="1" ht="16" customHeight="1" x14ac:dyDescent="0.2"/>
    <row r="3121" customFormat="1" ht="16" customHeight="1" x14ac:dyDescent="0.2"/>
    <row r="3122" customFormat="1" ht="16" customHeight="1" x14ac:dyDescent="0.2"/>
    <row r="3123" customFormat="1" ht="16" customHeight="1" x14ac:dyDescent="0.2"/>
    <row r="3124" customFormat="1" ht="16" customHeight="1" x14ac:dyDescent="0.2"/>
    <row r="3125" customFormat="1" ht="16" customHeight="1" x14ac:dyDescent="0.2"/>
    <row r="3126" customFormat="1" ht="16" customHeight="1" x14ac:dyDescent="0.2"/>
    <row r="3127" customFormat="1" ht="16" customHeight="1" x14ac:dyDescent="0.2"/>
    <row r="3128" customFormat="1" ht="16" customHeight="1" x14ac:dyDescent="0.2"/>
    <row r="3129" customFormat="1" ht="16" customHeight="1" x14ac:dyDescent="0.2"/>
    <row r="3130" customFormat="1" ht="16" customHeight="1" x14ac:dyDescent="0.2"/>
    <row r="3131" customFormat="1" ht="16" customHeight="1" x14ac:dyDescent="0.2"/>
    <row r="3132" customFormat="1" ht="16" customHeight="1" x14ac:dyDescent="0.2"/>
    <row r="3133" customFormat="1" ht="16" customHeight="1" x14ac:dyDescent="0.2"/>
    <row r="3134" customFormat="1" ht="16" customHeight="1" x14ac:dyDescent="0.2"/>
    <row r="3135" customFormat="1" ht="16" customHeight="1" x14ac:dyDescent="0.2"/>
    <row r="3136" customFormat="1" ht="16" customHeight="1" x14ac:dyDescent="0.2"/>
    <row r="3137" customFormat="1" ht="16" customHeight="1" x14ac:dyDescent="0.2"/>
    <row r="3138" customFormat="1" ht="16" customHeight="1" x14ac:dyDescent="0.2"/>
    <row r="3139" customFormat="1" ht="16" customHeight="1" x14ac:dyDescent="0.2"/>
    <row r="3140" customFormat="1" ht="16" customHeight="1" x14ac:dyDescent="0.2"/>
    <row r="3141" customFormat="1" ht="16" customHeight="1" x14ac:dyDescent="0.2"/>
    <row r="3142" customFormat="1" ht="16" customHeight="1" x14ac:dyDescent="0.2"/>
    <row r="3143" customFormat="1" ht="16" customHeight="1" x14ac:dyDescent="0.2"/>
    <row r="3144" customFormat="1" ht="16" customHeight="1" x14ac:dyDescent="0.2"/>
    <row r="3145" customFormat="1" ht="16" customHeight="1" x14ac:dyDescent="0.2"/>
    <row r="3146" customFormat="1" ht="16" customHeight="1" x14ac:dyDescent="0.2"/>
    <row r="3147" customFormat="1" ht="16" customHeight="1" x14ac:dyDescent="0.2"/>
    <row r="3148" customFormat="1" ht="16" customHeight="1" x14ac:dyDescent="0.2"/>
    <row r="3149" customFormat="1" ht="16" customHeight="1" x14ac:dyDescent="0.2"/>
    <row r="3150" customFormat="1" ht="16" customHeight="1" x14ac:dyDescent="0.2"/>
    <row r="3151" customFormat="1" ht="16" customHeight="1" x14ac:dyDescent="0.2"/>
    <row r="3152" customFormat="1" ht="16" customHeight="1" x14ac:dyDescent="0.2"/>
    <row r="3153" customFormat="1" ht="16" customHeight="1" x14ac:dyDescent="0.2"/>
    <row r="3154" customFormat="1" ht="16" customHeight="1" x14ac:dyDescent="0.2"/>
    <row r="3155" customFormat="1" ht="16" customHeight="1" x14ac:dyDescent="0.2"/>
    <row r="3156" customFormat="1" ht="16" customHeight="1" x14ac:dyDescent="0.2"/>
    <row r="3157" customFormat="1" ht="16" customHeight="1" x14ac:dyDescent="0.2"/>
    <row r="3158" customFormat="1" ht="16" customHeight="1" x14ac:dyDescent="0.2"/>
    <row r="3159" customFormat="1" ht="16" customHeight="1" x14ac:dyDescent="0.2"/>
    <row r="3160" customFormat="1" ht="16" customHeight="1" x14ac:dyDescent="0.2"/>
    <row r="3161" customFormat="1" ht="16" customHeight="1" x14ac:dyDescent="0.2"/>
    <row r="3162" customFormat="1" ht="16" customHeight="1" x14ac:dyDescent="0.2"/>
    <row r="3163" customFormat="1" ht="16" customHeight="1" x14ac:dyDescent="0.2"/>
    <row r="3164" customFormat="1" ht="16" customHeight="1" x14ac:dyDescent="0.2"/>
    <row r="3165" customFormat="1" ht="16" customHeight="1" x14ac:dyDescent="0.2"/>
    <row r="3166" customFormat="1" ht="16" customHeight="1" x14ac:dyDescent="0.2"/>
    <row r="3167" customFormat="1" ht="16" customHeight="1" x14ac:dyDescent="0.2"/>
    <row r="3168" customFormat="1" ht="16" customHeight="1" x14ac:dyDescent="0.2"/>
    <row r="3169" customFormat="1" ht="16" customHeight="1" x14ac:dyDescent="0.2"/>
    <row r="3170" customFormat="1" ht="16" customHeight="1" x14ac:dyDescent="0.2"/>
    <row r="3171" customFormat="1" ht="16" customHeight="1" x14ac:dyDescent="0.2"/>
    <row r="3172" customFormat="1" ht="16" customHeight="1" x14ac:dyDescent="0.2"/>
    <row r="3173" customFormat="1" ht="16" customHeight="1" x14ac:dyDescent="0.2"/>
    <row r="3174" customFormat="1" ht="16" customHeight="1" x14ac:dyDescent="0.2"/>
    <row r="3175" customFormat="1" ht="16" customHeight="1" x14ac:dyDescent="0.2"/>
    <row r="3176" customFormat="1" ht="16" customHeight="1" x14ac:dyDescent="0.2"/>
    <row r="3177" customFormat="1" ht="16" customHeight="1" x14ac:dyDescent="0.2"/>
    <row r="3178" customFormat="1" ht="16" customHeight="1" x14ac:dyDescent="0.2"/>
    <row r="3179" customFormat="1" ht="16" customHeight="1" x14ac:dyDescent="0.2"/>
    <row r="3180" customFormat="1" ht="16" customHeight="1" x14ac:dyDescent="0.2"/>
    <row r="3181" customFormat="1" ht="16" customHeight="1" x14ac:dyDescent="0.2"/>
    <row r="3182" customFormat="1" ht="16" customHeight="1" x14ac:dyDescent="0.2"/>
    <row r="3183" customFormat="1" ht="16" customHeight="1" x14ac:dyDescent="0.2"/>
    <row r="3184" customFormat="1" ht="16" customHeight="1" x14ac:dyDescent="0.2"/>
    <row r="3185" customFormat="1" ht="16" customHeight="1" x14ac:dyDescent="0.2"/>
    <row r="3186" customFormat="1" ht="16" customHeight="1" x14ac:dyDescent="0.2"/>
    <row r="3187" customFormat="1" ht="16" customHeight="1" x14ac:dyDescent="0.2"/>
    <row r="3188" customFormat="1" ht="16" customHeight="1" x14ac:dyDescent="0.2"/>
    <row r="3189" customFormat="1" ht="16" customHeight="1" x14ac:dyDescent="0.2"/>
    <row r="3190" customFormat="1" ht="16" customHeight="1" x14ac:dyDescent="0.2"/>
    <row r="3191" customFormat="1" ht="16" customHeight="1" x14ac:dyDescent="0.2"/>
    <row r="3192" customFormat="1" ht="16" customHeight="1" x14ac:dyDescent="0.2"/>
    <row r="3193" customFormat="1" ht="16" customHeight="1" x14ac:dyDescent="0.2"/>
    <row r="3194" customFormat="1" ht="16" customHeight="1" x14ac:dyDescent="0.2"/>
    <row r="3195" customFormat="1" ht="16" customHeight="1" x14ac:dyDescent="0.2"/>
    <row r="3196" customFormat="1" ht="16" customHeight="1" x14ac:dyDescent="0.2"/>
    <row r="3197" customFormat="1" ht="16" customHeight="1" x14ac:dyDescent="0.2"/>
    <row r="3198" customFormat="1" ht="16" customHeight="1" x14ac:dyDescent="0.2"/>
    <row r="3199" customFormat="1" ht="16" customHeight="1" x14ac:dyDescent="0.2"/>
    <row r="3200" customFormat="1" ht="16" customHeight="1" x14ac:dyDescent="0.2"/>
    <row r="3201" customFormat="1" ht="16" customHeight="1" x14ac:dyDescent="0.2"/>
    <row r="3202" customFormat="1" ht="16" customHeight="1" x14ac:dyDescent="0.2"/>
    <row r="3203" customFormat="1" ht="16" customHeight="1" x14ac:dyDescent="0.2"/>
    <row r="3204" customFormat="1" ht="16" customHeight="1" x14ac:dyDescent="0.2"/>
    <row r="3205" customFormat="1" ht="16" customHeight="1" x14ac:dyDescent="0.2"/>
    <row r="3206" customFormat="1" ht="16" customHeight="1" x14ac:dyDescent="0.2"/>
    <row r="3207" customFormat="1" ht="16" customHeight="1" x14ac:dyDescent="0.2"/>
    <row r="3208" customFormat="1" ht="16" customHeight="1" x14ac:dyDescent="0.2"/>
    <row r="3209" customFormat="1" ht="16" customHeight="1" x14ac:dyDescent="0.2"/>
    <row r="3210" customFormat="1" ht="16" customHeight="1" x14ac:dyDescent="0.2"/>
    <row r="3211" customFormat="1" ht="16" customHeight="1" x14ac:dyDescent="0.2"/>
    <row r="3212" customFormat="1" ht="16" customHeight="1" x14ac:dyDescent="0.2"/>
    <row r="3213" customFormat="1" ht="16" customHeight="1" x14ac:dyDescent="0.2"/>
    <row r="3214" customFormat="1" ht="16" customHeight="1" x14ac:dyDescent="0.2"/>
    <row r="3215" customFormat="1" ht="16" customHeight="1" x14ac:dyDescent="0.2"/>
    <row r="3216" customFormat="1" ht="16" customHeight="1" x14ac:dyDescent="0.2"/>
    <row r="3217" customFormat="1" ht="16" customHeight="1" x14ac:dyDescent="0.2"/>
    <row r="3218" customFormat="1" ht="16" customHeight="1" x14ac:dyDescent="0.2"/>
    <row r="3219" customFormat="1" ht="16" customHeight="1" x14ac:dyDescent="0.2"/>
    <row r="3220" customFormat="1" ht="16" customHeight="1" x14ac:dyDescent="0.2"/>
    <row r="3221" customFormat="1" ht="16" customHeight="1" x14ac:dyDescent="0.2"/>
    <row r="3222" customFormat="1" ht="16" customHeight="1" x14ac:dyDescent="0.2"/>
    <row r="3223" customFormat="1" ht="16" customHeight="1" x14ac:dyDescent="0.2"/>
    <row r="3224" customFormat="1" ht="16" customHeight="1" x14ac:dyDescent="0.2"/>
    <row r="3225" customFormat="1" ht="16" customHeight="1" x14ac:dyDescent="0.2"/>
    <row r="3226" customFormat="1" ht="16" customHeight="1" x14ac:dyDescent="0.2"/>
    <row r="3227" customFormat="1" ht="16" customHeight="1" x14ac:dyDescent="0.2"/>
    <row r="3228" customFormat="1" ht="16" customHeight="1" x14ac:dyDescent="0.2"/>
    <row r="3229" customFormat="1" ht="16" customHeight="1" x14ac:dyDescent="0.2"/>
    <row r="3230" customFormat="1" ht="16" customHeight="1" x14ac:dyDescent="0.2"/>
    <row r="3231" customFormat="1" ht="16" customHeight="1" x14ac:dyDescent="0.2"/>
    <row r="3232" customFormat="1" ht="16" customHeight="1" x14ac:dyDescent="0.2"/>
    <row r="3233" customFormat="1" ht="16" customHeight="1" x14ac:dyDescent="0.2"/>
    <row r="3234" customFormat="1" ht="16" customHeight="1" x14ac:dyDescent="0.2"/>
    <row r="3235" customFormat="1" ht="16" customHeight="1" x14ac:dyDescent="0.2"/>
    <row r="3236" customFormat="1" ht="16" customHeight="1" x14ac:dyDescent="0.2"/>
    <row r="3237" customFormat="1" ht="16" customHeight="1" x14ac:dyDescent="0.2"/>
    <row r="3238" customFormat="1" ht="16" customHeight="1" x14ac:dyDescent="0.2"/>
    <row r="3239" customFormat="1" ht="16" customHeight="1" x14ac:dyDescent="0.2"/>
    <row r="3240" customFormat="1" ht="16" customHeight="1" x14ac:dyDescent="0.2"/>
    <row r="3241" customFormat="1" ht="16" customHeight="1" x14ac:dyDescent="0.2"/>
    <row r="3242" customFormat="1" ht="16" customHeight="1" x14ac:dyDescent="0.2"/>
    <row r="3243" customFormat="1" ht="16" customHeight="1" x14ac:dyDescent="0.2"/>
    <row r="3244" customFormat="1" ht="16" customHeight="1" x14ac:dyDescent="0.2"/>
    <row r="3245" customFormat="1" ht="16" customHeight="1" x14ac:dyDescent="0.2"/>
    <row r="3246" customFormat="1" ht="16" customHeight="1" x14ac:dyDescent="0.2"/>
    <row r="3247" customFormat="1" ht="16" customHeight="1" x14ac:dyDescent="0.2"/>
    <row r="3248" customFormat="1" ht="16" customHeight="1" x14ac:dyDescent="0.2"/>
    <row r="3249" customFormat="1" ht="16" customHeight="1" x14ac:dyDescent="0.2"/>
    <row r="3250" customFormat="1" ht="16" customHeight="1" x14ac:dyDescent="0.2"/>
    <row r="3251" customFormat="1" ht="16" customHeight="1" x14ac:dyDescent="0.2"/>
    <row r="3252" customFormat="1" ht="16" customHeight="1" x14ac:dyDescent="0.2"/>
    <row r="3253" customFormat="1" ht="16" customHeight="1" x14ac:dyDescent="0.2"/>
    <row r="3254" customFormat="1" ht="16" customHeight="1" x14ac:dyDescent="0.2"/>
    <row r="3255" customFormat="1" ht="16" customHeight="1" x14ac:dyDescent="0.2"/>
    <row r="3256" customFormat="1" ht="16" customHeight="1" x14ac:dyDescent="0.2"/>
    <row r="3257" customFormat="1" ht="16" customHeight="1" x14ac:dyDescent="0.2"/>
    <row r="3258" customFormat="1" ht="16" customHeight="1" x14ac:dyDescent="0.2"/>
    <row r="3259" customFormat="1" ht="16" customHeight="1" x14ac:dyDescent="0.2"/>
    <row r="3260" customFormat="1" ht="16" customHeight="1" x14ac:dyDescent="0.2"/>
    <row r="3261" customFormat="1" ht="16" customHeight="1" x14ac:dyDescent="0.2"/>
    <row r="3262" customFormat="1" ht="16" customHeight="1" x14ac:dyDescent="0.2"/>
    <row r="3263" customFormat="1" ht="16" customHeight="1" x14ac:dyDescent="0.2"/>
    <row r="3264" customFormat="1" ht="16" customHeight="1" x14ac:dyDescent="0.2"/>
    <row r="3265" customFormat="1" ht="16" customHeight="1" x14ac:dyDescent="0.2"/>
    <row r="3266" customFormat="1" ht="16" customHeight="1" x14ac:dyDescent="0.2"/>
    <row r="3267" customFormat="1" ht="16" customHeight="1" x14ac:dyDescent="0.2"/>
    <row r="3268" customFormat="1" ht="16" customHeight="1" x14ac:dyDescent="0.2"/>
    <row r="3269" customFormat="1" ht="16" customHeight="1" x14ac:dyDescent="0.2"/>
    <row r="3270" customFormat="1" ht="16" customHeight="1" x14ac:dyDescent="0.2"/>
    <row r="3271" customFormat="1" ht="16" customHeight="1" x14ac:dyDescent="0.2"/>
    <row r="3272" customFormat="1" ht="16" customHeight="1" x14ac:dyDescent="0.2"/>
    <row r="3273" customFormat="1" ht="16" customHeight="1" x14ac:dyDescent="0.2"/>
    <row r="3274" customFormat="1" ht="16" customHeight="1" x14ac:dyDescent="0.2"/>
    <row r="3275" customFormat="1" ht="16" customHeight="1" x14ac:dyDescent="0.2"/>
    <row r="3276" customFormat="1" ht="16" customHeight="1" x14ac:dyDescent="0.2"/>
    <row r="3277" customFormat="1" ht="16" customHeight="1" x14ac:dyDescent="0.2"/>
    <row r="3278" customFormat="1" ht="16" customHeight="1" x14ac:dyDescent="0.2"/>
    <row r="3279" customFormat="1" ht="16" customHeight="1" x14ac:dyDescent="0.2"/>
    <row r="3280" customFormat="1" ht="16" customHeight="1" x14ac:dyDescent="0.2"/>
    <row r="3281" customFormat="1" ht="16" customHeight="1" x14ac:dyDescent="0.2"/>
    <row r="3282" customFormat="1" ht="16" customHeight="1" x14ac:dyDescent="0.2"/>
    <row r="3283" customFormat="1" ht="16" customHeight="1" x14ac:dyDescent="0.2"/>
    <row r="3284" customFormat="1" ht="16" customHeight="1" x14ac:dyDescent="0.2"/>
    <row r="3285" customFormat="1" ht="16" customHeight="1" x14ac:dyDescent="0.2"/>
    <row r="3286" customFormat="1" ht="16" customHeight="1" x14ac:dyDescent="0.2"/>
    <row r="3287" customFormat="1" ht="16" customHeight="1" x14ac:dyDescent="0.2"/>
    <row r="3288" customFormat="1" ht="16" customHeight="1" x14ac:dyDescent="0.2"/>
    <row r="3289" customFormat="1" ht="16" customHeight="1" x14ac:dyDescent="0.2"/>
    <row r="3290" customFormat="1" ht="16" customHeight="1" x14ac:dyDescent="0.2"/>
    <row r="3291" customFormat="1" ht="16" customHeight="1" x14ac:dyDescent="0.2"/>
    <row r="3292" customFormat="1" ht="16" customHeight="1" x14ac:dyDescent="0.2"/>
    <row r="3293" customFormat="1" ht="16" customHeight="1" x14ac:dyDescent="0.2"/>
    <row r="3294" customFormat="1" ht="16" customHeight="1" x14ac:dyDescent="0.2"/>
    <row r="3295" customFormat="1" ht="16" customHeight="1" x14ac:dyDescent="0.2"/>
    <row r="3296" customFormat="1" ht="16" customHeight="1" x14ac:dyDescent="0.2"/>
    <row r="3297" customFormat="1" ht="16" customHeight="1" x14ac:dyDescent="0.2"/>
    <row r="3298" customFormat="1" ht="16" customHeight="1" x14ac:dyDescent="0.2"/>
    <row r="3299" customFormat="1" ht="16" customHeight="1" x14ac:dyDescent="0.2"/>
    <row r="3300" customFormat="1" ht="16" customHeight="1" x14ac:dyDescent="0.2"/>
    <row r="3301" customFormat="1" ht="16" customHeight="1" x14ac:dyDescent="0.2"/>
    <row r="3302" customFormat="1" ht="16" customHeight="1" x14ac:dyDescent="0.2"/>
    <row r="3303" customFormat="1" ht="16" customHeight="1" x14ac:dyDescent="0.2"/>
    <row r="3304" customFormat="1" ht="16" customHeight="1" x14ac:dyDescent="0.2"/>
    <row r="3305" customFormat="1" ht="16" customHeight="1" x14ac:dyDescent="0.2"/>
    <row r="3306" customFormat="1" ht="16" customHeight="1" x14ac:dyDescent="0.2"/>
    <row r="3307" customFormat="1" ht="16" customHeight="1" x14ac:dyDescent="0.2"/>
    <row r="3308" customFormat="1" ht="16" customHeight="1" x14ac:dyDescent="0.2"/>
    <row r="3309" customFormat="1" ht="16" customHeight="1" x14ac:dyDescent="0.2"/>
    <row r="3310" customFormat="1" ht="16" customHeight="1" x14ac:dyDescent="0.2"/>
    <row r="3311" customFormat="1" ht="16" customHeight="1" x14ac:dyDescent="0.2"/>
    <row r="3312" customFormat="1" ht="16" customHeight="1" x14ac:dyDescent="0.2"/>
    <row r="3313" customFormat="1" ht="16" customHeight="1" x14ac:dyDescent="0.2"/>
    <row r="3314" customFormat="1" ht="16" customHeight="1" x14ac:dyDescent="0.2"/>
    <row r="3315" customFormat="1" ht="16" customHeight="1" x14ac:dyDescent="0.2"/>
    <row r="3316" customFormat="1" ht="16" customHeight="1" x14ac:dyDescent="0.2"/>
    <row r="3317" customFormat="1" ht="16" customHeight="1" x14ac:dyDescent="0.2"/>
    <row r="3318" customFormat="1" ht="16" customHeight="1" x14ac:dyDescent="0.2"/>
    <row r="3319" customFormat="1" ht="16" customHeight="1" x14ac:dyDescent="0.2"/>
    <row r="3320" customFormat="1" ht="16" customHeight="1" x14ac:dyDescent="0.2"/>
    <row r="3321" customFormat="1" ht="16" customHeight="1" x14ac:dyDescent="0.2"/>
    <row r="3322" customFormat="1" ht="16" customHeight="1" x14ac:dyDescent="0.2"/>
    <row r="3323" customFormat="1" ht="16" customHeight="1" x14ac:dyDescent="0.2"/>
    <row r="3324" customFormat="1" ht="16" customHeight="1" x14ac:dyDescent="0.2"/>
    <row r="3325" customFormat="1" ht="16" customHeight="1" x14ac:dyDescent="0.2"/>
    <row r="3326" customFormat="1" ht="16" customHeight="1" x14ac:dyDescent="0.2"/>
    <row r="3327" customFormat="1" ht="16" customHeight="1" x14ac:dyDescent="0.2"/>
    <row r="3328" customFormat="1" ht="16" customHeight="1" x14ac:dyDescent="0.2"/>
    <row r="3329" customFormat="1" ht="16" customHeight="1" x14ac:dyDescent="0.2"/>
    <row r="3330" customFormat="1" ht="16" customHeight="1" x14ac:dyDescent="0.2"/>
    <row r="3331" customFormat="1" ht="16" customHeight="1" x14ac:dyDescent="0.2"/>
    <row r="3332" customFormat="1" ht="16" customHeight="1" x14ac:dyDescent="0.2"/>
    <row r="3333" customFormat="1" ht="16" customHeight="1" x14ac:dyDescent="0.2"/>
    <row r="3334" customFormat="1" ht="16" customHeight="1" x14ac:dyDescent="0.2"/>
    <row r="3335" customFormat="1" ht="16" customHeight="1" x14ac:dyDescent="0.2"/>
    <row r="3336" customFormat="1" ht="16" customHeight="1" x14ac:dyDescent="0.2"/>
    <row r="3337" customFormat="1" ht="16" customHeight="1" x14ac:dyDescent="0.2"/>
    <row r="3338" customFormat="1" ht="16" customHeight="1" x14ac:dyDescent="0.2"/>
    <row r="3339" customFormat="1" ht="16" customHeight="1" x14ac:dyDescent="0.2"/>
    <row r="3340" customFormat="1" ht="16" customHeight="1" x14ac:dyDescent="0.2"/>
    <row r="3341" customFormat="1" ht="16" customHeight="1" x14ac:dyDescent="0.2"/>
    <row r="3342" customFormat="1" ht="16" customHeight="1" x14ac:dyDescent="0.2"/>
    <row r="3343" customFormat="1" ht="16" customHeight="1" x14ac:dyDescent="0.2"/>
    <row r="3344" customFormat="1" ht="16" customHeight="1" x14ac:dyDescent="0.2"/>
    <row r="3345" customFormat="1" ht="16" customHeight="1" x14ac:dyDescent="0.2"/>
    <row r="3346" customFormat="1" ht="16" customHeight="1" x14ac:dyDescent="0.2"/>
    <row r="3347" customFormat="1" ht="16" customHeight="1" x14ac:dyDescent="0.2"/>
    <row r="3348" customFormat="1" ht="16" customHeight="1" x14ac:dyDescent="0.2"/>
    <row r="3349" customFormat="1" ht="16" customHeight="1" x14ac:dyDescent="0.2"/>
    <row r="3350" customFormat="1" ht="16" customHeight="1" x14ac:dyDescent="0.2"/>
    <row r="3351" customFormat="1" ht="16" customHeight="1" x14ac:dyDescent="0.2"/>
    <row r="3352" customFormat="1" ht="16" customHeight="1" x14ac:dyDescent="0.2"/>
    <row r="3353" customFormat="1" ht="16" customHeight="1" x14ac:dyDescent="0.2"/>
    <row r="3354" customFormat="1" ht="16" customHeight="1" x14ac:dyDescent="0.2"/>
    <row r="3355" customFormat="1" ht="16" customHeight="1" x14ac:dyDescent="0.2"/>
    <row r="3356" customFormat="1" ht="16" customHeight="1" x14ac:dyDescent="0.2"/>
    <row r="3357" customFormat="1" ht="16" customHeight="1" x14ac:dyDescent="0.2"/>
    <row r="3358" customFormat="1" ht="16" customHeight="1" x14ac:dyDescent="0.2"/>
    <row r="3359" customFormat="1" ht="16" customHeight="1" x14ac:dyDescent="0.2"/>
    <row r="3360" customFormat="1" ht="16" customHeight="1" x14ac:dyDescent="0.2"/>
    <row r="3361" customFormat="1" ht="16" customHeight="1" x14ac:dyDescent="0.2"/>
    <row r="3362" customFormat="1" ht="16" customHeight="1" x14ac:dyDescent="0.2"/>
    <row r="3363" customFormat="1" ht="16" customHeight="1" x14ac:dyDescent="0.2"/>
    <row r="3364" customFormat="1" ht="16" customHeight="1" x14ac:dyDescent="0.2"/>
    <row r="3365" customFormat="1" ht="16" customHeight="1" x14ac:dyDescent="0.2"/>
    <row r="3366" customFormat="1" ht="16" customHeight="1" x14ac:dyDescent="0.2"/>
    <row r="3367" customFormat="1" ht="16" customHeight="1" x14ac:dyDescent="0.2"/>
    <row r="3368" customFormat="1" ht="16" customHeight="1" x14ac:dyDescent="0.2"/>
    <row r="3369" customFormat="1" ht="16" customHeight="1" x14ac:dyDescent="0.2"/>
    <row r="3370" customFormat="1" ht="16" customHeight="1" x14ac:dyDescent="0.2"/>
    <row r="3371" customFormat="1" ht="16" customHeight="1" x14ac:dyDescent="0.2"/>
    <row r="3372" customFormat="1" ht="16" customHeight="1" x14ac:dyDescent="0.2"/>
    <row r="3373" customFormat="1" ht="16" customHeight="1" x14ac:dyDescent="0.2"/>
    <row r="3374" customFormat="1" ht="16" customHeight="1" x14ac:dyDescent="0.2"/>
    <row r="3375" customFormat="1" ht="16" customHeight="1" x14ac:dyDescent="0.2"/>
    <row r="3376" customFormat="1" ht="16" customHeight="1" x14ac:dyDescent="0.2"/>
    <row r="3377" customFormat="1" ht="16" customHeight="1" x14ac:dyDescent="0.2"/>
    <row r="3378" customFormat="1" ht="16" customHeight="1" x14ac:dyDescent="0.2"/>
    <row r="3379" customFormat="1" ht="16" customHeight="1" x14ac:dyDescent="0.2"/>
    <row r="3380" customFormat="1" ht="16" customHeight="1" x14ac:dyDescent="0.2"/>
    <row r="3381" customFormat="1" ht="16" customHeight="1" x14ac:dyDescent="0.2"/>
    <row r="3382" customFormat="1" ht="16" customHeight="1" x14ac:dyDescent="0.2"/>
    <row r="3383" customFormat="1" ht="16" customHeight="1" x14ac:dyDescent="0.2"/>
    <row r="3384" customFormat="1" ht="16" customHeight="1" x14ac:dyDescent="0.2"/>
    <row r="3385" customFormat="1" ht="16" customHeight="1" x14ac:dyDescent="0.2"/>
    <row r="3386" customFormat="1" ht="16" customHeight="1" x14ac:dyDescent="0.2"/>
    <row r="3387" customFormat="1" ht="16" customHeight="1" x14ac:dyDescent="0.2"/>
    <row r="3388" customFormat="1" ht="16" customHeight="1" x14ac:dyDescent="0.2"/>
    <row r="3389" customFormat="1" ht="16" customHeight="1" x14ac:dyDescent="0.2"/>
    <row r="3390" customFormat="1" ht="16" customHeight="1" x14ac:dyDescent="0.2"/>
    <row r="3391" customFormat="1" ht="16" customHeight="1" x14ac:dyDescent="0.2"/>
    <row r="3392" customFormat="1" ht="16" customHeight="1" x14ac:dyDescent="0.2"/>
    <row r="3393" customFormat="1" ht="16" customHeight="1" x14ac:dyDescent="0.2"/>
    <row r="3394" customFormat="1" ht="16" customHeight="1" x14ac:dyDescent="0.2"/>
    <row r="3395" customFormat="1" ht="16" customHeight="1" x14ac:dyDescent="0.2"/>
    <row r="3396" customFormat="1" ht="16" customHeight="1" x14ac:dyDescent="0.2"/>
    <row r="3397" customFormat="1" ht="16" customHeight="1" x14ac:dyDescent="0.2"/>
    <row r="3398" customFormat="1" ht="16" customHeight="1" x14ac:dyDescent="0.2"/>
    <row r="3399" customFormat="1" ht="16" customHeight="1" x14ac:dyDescent="0.2"/>
    <row r="3400" customFormat="1" ht="16" customHeight="1" x14ac:dyDescent="0.2"/>
    <row r="3401" customFormat="1" ht="16" customHeight="1" x14ac:dyDescent="0.2"/>
    <row r="3402" customFormat="1" ht="16" customHeight="1" x14ac:dyDescent="0.2"/>
    <row r="3403" customFormat="1" ht="16" customHeight="1" x14ac:dyDescent="0.2"/>
    <row r="3404" customFormat="1" ht="16" customHeight="1" x14ac:dyDescent="0.2"/>
    <row r="3405" customFormat="1" ht="16" customHeight="1" x14ac:dyDescent="0.2"/>
    <row r="3406" customFormat="1" ht="16" customHeight="1" x14ac:dyDescent="0.2"/>
    <row r="3407" customFormat="1" ht="16" customHeight="1" x14ac:dyDescent="0.2"/>
    <row r="3408" customFormat="1" ht="16" customHeight="1" x14ac:dyDescent="0.2"/>
    <row r="3409" customFormat="1" ht="16" customHeight="1" x14ac:dyDescent="0.2"/>
    <row r="3410" customFormat="1" ht="16" customHeight="1" x14ac:dyDescent="0.2"/>
    <row r="3411" customFormat="1" ht="16" customHeight="1" x14ac:dyDescent="0.2"/>
    <row r="3412" customFormat="1" ht="16" customHeight="1" x14ac:dyDescent="0.2"/>
    <row r="3413" customFormat="1" ht="16" customHeight="1" x14ac:dyDescent="0.2"/>
    <row r="3414" customFormat="1" ht="16" customHeight="1" x14ac:dyDescent="0.2"/>
    <row r="3415" customFormat="1" ht="16" customHeight="1" x14ac:dyDescent="0.2"/>
    <row r="3416" customFormat="1" ht="16" customHeight="1" x14ac:dyDescent="0.2"/>
    <row r="3417" customFormat="1" ht="16" customHeight="1" x14ac:dyDescent="0.2"/>
    <row r="3418" customFormat="1" ht="16" customHeight="1" x14ac:dyDescent="0.2"/>
    <row r="3419" customFormat="1" ht="16" customHeight="1" x14ac:dyDescent="0.2"/>
    <row r="3420" customFormat="1" ht="16" customHeight="1" x14ac:dyDescent="0.2"/>
    <row r="3421" customFormat="1" ht="16" customHeight="1" x14ac:dyDescent="0.2"/>
    <row r="3422" customFormat="1" ht="16" customHeight="1" x14ac:dyDescent="0.2"/>
    <row r="3423" customFormat="1" ht="16" customHeight="1" x14ac:dyDescent="0.2"/>
    <row r="3424" customFormat="1" ht="16" customHeight="1" x14ac:dyDescent="0.2"/>
    <row r="3425" customFormat="1" ht="16" customHeight="1" x14ac:dyDescent="0.2"/>
    <row r="3426" customFormat="1" ht="16" customHeight="1" x14ac:dyDescent="0.2"/>
    <row r="3427" customFormat="1" ht="16" customHeight="1" x14ac:dyDescent="0.2"/>
    <row r="3428" customFormat="1" ht="16" customHeight="1" x14ac:dyDescent="0.2"/>
    <row r="3429" customFormat="1" ht="16" customHeight="1" x14ac:dyDescent="0.2"/>
    <row r="3430" customFormat="1" ht="16" customHeight="1" x14ac:dyDescent="0.2"/>
    <row r="3431" customFormat="1" ht="16" customHeight="1" x14ac:dyDescent="0.2"/>
    <row r="3432" customFormat="1" ht="16" customHeight="1" x14ac:dyDescent="0.2"/>
    <row r="3433" customFormat="1" ht="16" customHeight="1" x14ac:dyDescent="0.2"/>
    <row r="3434" customFormat="1" ht="16" customHeight="1" x14ac:dyDescent="0.2"/>
    <row r="3435" customFormat="1" ht="16" customHeight="1" x14ac:dyDescent="0.2"/>
    <row r="3436" customFormat="1" ht="16" customHeight="1" x14ac:dyDescent="0.2"/>
    <row r="3437" customFormat="1" ht="16" customHeight="1" x14ac:dyDescent="0.2"/>
    <row r="3438" customFormat="1" ht="16" customHeight="1" x14ac:dyDescent="0.2"/>
    <row r="3439" customFormat="1" ht="16" customHeight="1" x14ac:dyDescent="0.2"/>
    <row r="3440" customFormat="1" ht="16" customHeight="1" x14ac:dyDescent="0.2"/>
    <row r="3441" customFormat="1" ht="16" customHeight="1" x14ac:dyDescent="0.2"/>
    <row r="3442" customFormat="1" ht="16" customHeight="1" x14ac:dyDescent="0.2"/>
    <row r="3443" customFormat="1" ht="16" customHeight="1" x14ac:dyDescent="0.2"/>
    <row r="3444" customFormat="1" ht="16" customHeight="1" x14ac:dyDescent="0.2"/>
    <row r="3445" customFormat="1" ht="16" customHeight="1" x14ac:dyDescent="0.2"/>
    <row r="3446" customFormat="1" ht="16" customHeight="1" x14ac:dyDescent="0.2"/>
    <row r="3447" customFormat="1" ht="16" customHeight="1" x14ac:dyDescent="0.2"/>
    <row r="3448" customFormat="1" ht="16" customHeight="1" x14ac:dyDescent="0.2"/>
    <row r="3449" customFormat="1" ht="16" customHeight="1" x14ac:dyDescent="0.2"/>
    <row r="3450" customFormat="1" ht="16" customHeight="1" x14ac:dyDescent="0.2"/>
    <row r="3451" customFormat="1" ht="16" customHeight="1" x14ac:dyDescent="0.2"/>
    <row r="3452" customFormat="1" ht="16" customHeight="1" x14ac:dyDescent="0.2"/>
    <row r="3453" customFormat="1" ht="16" customHeight="1" x14ac:dyDescent="0.2"/>
    <row r="3454" customFormat="1" ht="16" customHeight="1" x14ac:dyDescent="0.2"/>
    <row r="3455" customFormat="1" ht="16" customHeight="1" x14ac:dyDescent="0.2"/>
    <row r="3456" customFormat="1" ht="16" customHeight="1" x14ac:dyDescent="0.2"/>
    <row r="3457" customFormat="1" ht="16" customHeight="1" x14ac:dyDescent="0.2"/>
    <row r="3458" customFormat="1" ht="16" customHeight="1" x14ac:dyDescent="0.2"/>
    <row r="3459" customFormat="1" ht="16" customHeight="1" x14ac:dyDescent="0.2"/>
    <row r="3460" customFormat="1" ht="16" customHeight="1" x14ac:dyDescent="0.2"/>
    <row r="3461" customFormat="1" ht="16" customHeight="1" x14ac:dyDescent="0.2"/>
    <row r="3462" customFormat="1" ht="16" customHeight="1" x14ac:dyDescent="0.2"/>
    <row r="3463" customFormat="1" ht="16" customHeight="1" x14ac:dyDescent="0.2"/>
    <row r="3464" customFormat="1" ht="16" customHeight="1" x14ac:dyDescent="0.2"/>
    <row r="3465" customFormat="1" ht="16" customHeight="1" x14ac:dyDescent="0.2"/>
    <row r="3466" customFormat="1" ht="16" customHeight="1" x14ac:dyDescent="0.2"/>
    <row r="3467" customFormat="1" ht="16" customHeight="1" x14ac:dyDescent="0.2"/>
    <row r="3468" customFormat="1" ht="16" customHeight="1" x14ac:dyDescent="0.2"/>
    <row r="3469" customFormat="1" ht="16" customHeight="1" x14ac:dyDescent="0.2"/>
    <row r="3470" customFormat="1" ht="16" customHeight="1" x14ac:dyDescent="0.2"/>
    <row r="3471" customFormat="1" ht="16" customHeight="1" x14ac:dyDescent="0.2"/>
    <row r="3472" customFormat="1" ht="16" customHeight="1" x14ac:dyDescent="0.2"/>
    <row r="3473" customFormat="1" ht="16" customHeight="1" x14ac:dyDescent="0.2"/>
    <row r="3474" customFormat="1" ht="16" customHeight="1" x14ac:dyDescent="0.2"/>
    <row r="3475" customFormat="1" ht="16" customHeight="1" x14ac:dyDescent="0.2"/>
    <row r="3476" customFormat="1" ht="16" customHeight="1" x14ac:dyDescent="0.2"/>
    <row r="3477" customFormat="1" ht="16" customHeight="1" x14ac:dyDescent="0.2"/>
    <row r="3478" customFormat="1" ht="16" customHeight="1" x14ac:dyDescent="0.2"/>
    <row r="3479" customFormat="1" ht="16" customHeight="1" x14ac:dyDescent="0.2"/>
    <row r="3480" customFormat="1" ht="16" customHeight="1" x14ac:dyDescent="0.2"/>
    <row r="3481" customFormat="1" ht="16" customHeight="1" x14ac:dyDescent="0.2"/>
    <row r="3482" customFormat="1" ht="16" customHeight="1" x14ac:dyDescent="0.2"/>
    <row r="3483" customFormat="1" ht="16" customHeight="1" x14ac:dyDescent="0.2"/>
    <row r="3484" customFormat="1" ht="16" customHeight="1" x14ac:dyDescent="0.2"/>
    <row r="3485" customFormat="1" ht="16" customHeight="1" x14ac:dyDescent="0.2"/>
    <row r="3486" customFormat="1" ht="16" customHeight="1" x14ac:dyDescent="0.2"/>
    <row r="3487" customFormat="1" ht="16" customHeight="1" x14ac:dyDescent="0.2"/>
    <row r="3488" customFormat="1" ht="16" customHeight="1" x14ac:dyDescent="0.2"/>
    <row r="3489" customFormat="1" ht="16" customHeight="1" x14ac:dyDescent="0.2"/>
    <row r="3490" customFormat="1" ht="16" customHeight="1" x14ac:dyDescent="0.2"/>
    <row r="3491" customFormat="1" ht="16" customHeight="1" x14ac:dyDescent="0.2"/>
    <row r="3492" customFormat="1" ht="16" customHeight="1" x14ac:dyDescent="0.2"/>
    <row r="3493" customFormat="1" ht="16" customHeight="1" x14ac:dyDescent="0.2"/>
    <row r="3494" customFormat="1" ht="16" customHeight="1" x14ac:dyDescent="0.2"/>
    <row r="3495" customFormat="1" ht="16" customHeight="1" x14ac:dyDescent="0.2"/>
    <row r="3496" customFormat="1" ht="16" customHeight="1" x14ac:dyDescent="0.2"/>
    <row r="3497" customFormat="1" ht="16" customHeight="1" x14ac:dyDescent="0.2"/>
    <row r="3498" customFormat="1" ht="16" customHeight="1" x14ac:dyDescent="0.2"/>
    <row r="3499" customFormat="1" ht="16" customHeight="1" x14ac:dyDescent="0.2"/>
    <row r="3500" customFormat="1" ht="16" customHeight="1" x14ac:dyDescent="0.2"/>
    <row r="3501" customFormat="1" ht="16" customHeight="1" x14ac:dyDescent="0.2"/>
    <row r="3502" customFormat="1" ht="16" customHeight="1" x14ac:dyDescent="0.2"/>
    <row r="3503" customFormat="1" ht="16" customHeight="1" x14ac:dyDescent="0.2"/>
    <row r="3504" customFormat="1" ht="16" customHeight="1" x14ac:dyDescent="0.2"/>
    <row r="3505" customFormat="1" ht="16" customHeight="1" x14ac:dyDescent="0.2"/>
    <row r="3506" customFormat="1" ht="16" customHeight="1" x14ac:dyDescent="0.2"/>
    <row r="3507" customFormat="1" ht="16" customHeight="1" x14ac:dyDescent="0.2"/>
    <row r="3508" customFormat="1" ht="16" customHeight="1" x14ac:dyDescent="0.2"/>
    <row r="3509" customFormat="1" ht="16" customHeight="1" x14ac:dyDescent="0.2"/>
    <row r="3510" customFormat="1" ht="16" customHeight="1" x14ac:dyDescent="0.2"/>
    <row r="3511" customFormat="1" ht="16" customHeight="1" x14ac:dyDescent="0.2"/>
    <row r="3512" customFormat="1" ht="16" customHeight="1" x14ac:dyDescent="0.2"/>
    <row r="3513" customFormat="1" ht="16" customHeight="1" x14ac:dyDescent="0.2"/>
    <row r="3514" customFormat="1" ht="16" customHeight="1" x14ac:dyDescent="0.2"/>
    <row r="3515" customFormat="1" ht="16" customHeight="1" x14ac:dyDescent="0.2"/>
    <row r="3516" customFormat="1" ht="16" customHeight="1" x14ac:dyDescent="0.2"/>
    <row r="3517" customFormat="1" ht="16" customHeight="1" x14ac:dyDescent="0.2"/>
    <row r="3518" customFormat="1" ht="16" customHeight="1" x14ac:dyDescent="0.2"/>
    <row r="3519" customFormat="1" ht="16" customHeight="1" x14ac:dyDescent="0.2"/>
    <row r="3520" customFormat="1" ht="16" customHeight="1" x14ac:dyDescent="0.2"/>
    <row r="3521" customFormat="1" ht="16" customHeight="1" x14ac:dyDescent="0.2"/>
    <row r="3522" customFormat="1" ht="16" customHeight="1" x14ac:dyDescent="0.2"/>
    <row r="3523" customFormat="1" ht="16" customHeight="1" x14ac:dyDescent="0.2"/>
    <row r="3524" customFormat="1" ht="16" customHeight="1" x14ac:dyDescent="0.2"/>
    <row r="3525" customFormat="1" ht="16" customHeight="1" x14ac:dyDescent="0.2"/>
    <row r="3526" customFormat="1" ht="16" customHeight="1" x14ac:dyDescent="0.2"/>
    <row r="3527" customFormat="1" ht="16" customHeight="1" x14ac:dyDescent="0.2"/>
    <row r="3528" customFormat="1" ht="16" customHeight="1" x14ac:dyDescent="0.2"/>
    <row r="3529" customFormat="1" ht="16" customHeight="1" x14ac:dyDescent="0.2"/>
    <row r="3530" customFormat="1" ht="16" customHeight="1" x14ac:dyDescent="0.2"/>
    <row r="3531" customFormat="1" ht="16" customHeight="1" x14ac:dyDescent="0.2"/>
    <row r="3532" customFormat="1" ht="16" customHeight="1" x14ac:dyDescent="0.2"/>
    <row r="3533" customFormat="1" ht="16" customHeight="1" x14ac:dyDescent="0.2"/>
    <row r="3534" customFormat="1" ht="16" customHeight="1" x14ac:dyDescent="0.2"/>
    <row r="3535" customFormat="1" ht="16" customHeight="1" x14ac:dyDescent="0.2"/>
    <row r="3536" customFormat="1" ht="16" customHeight="1" x14ac:dyDescent="0.2"/>
    <row r="3537" customFormat="1" ht="16" customHeight="1" x14ac:dyDescent="0.2"/>
    <row r="3538" customFormat="1" ht="16" customHeight="1" x14ac:dyDescent="0.2"/>
    <row r="3539" customFormat="1" ht="16" customHeight="1" x14ac:dyDescent="0.2"/>
    <row r="3540" customFormat="1" ht="16" customHeight="1" x14ac:dyDescent="0.2"/>
    <row r="3541" customFormat="1" ht="16" customHeight="1" x14ac:dyDescent="0.2"/>
    <row r="3542" customFormat="1" ht="16" customHeight="1" x14ac:dyDescent="0.2"/>
    <row r="3543" customFormat="1" ht="16" customHeight="1" x14ac:dyDescent="0.2"/>
    <row r="3544" customFormat="1" ht="16" customHeight="1" x14ac:dyDescent="0.2"/>
    <row r="3545" customFormat="1" ht="16" customHeight="1" x14ac:dyDescent="0.2"/>
    <row r="3546" customFormat="1" ht="16" customHeight="1" x14ac:dyDescent="0.2"/>
    <row r="3547" customFormat="1" ht="16" customHeight="1" x14ac:dyDescent="0.2"/>
    <row r="3548" customFormat="1" ht="16" customHeight="1" x14ac:dyDescent="0.2"/>
    <row r="3549" customFormat="1" ht="16" customHeight="1" x14ac:dyDescent="0.2"/>
    <row r="3550" customFormat="1" ht="16" customHeight="1" x14ac:dyDescent="0.2"/>
    <row r="3551" customFormat="1" ht="16" customHeight="1" x14ac:dyDescent="0.2"/>
    <row r="3552" customFormat="1" ht="16" customHeight="1" x14ac:dyDescent="0.2"/>
    <row r="3553" customFormat="1" ht="16" customHeight="1" x14ac:dyDescent="0.2"/>
    <row r="3554" customFormat="1" ht="16" customHeight="1" x14ac:dyDescent="0.2"/>
    <row r="3555" customFormat="1" ht="16" customHeight="1" x14ac:dyDescent="0.2"/>
    <row r="3556" customFormat="1" ht="16" customHeight="1" x14ac:dyDescent="0.2"/>
    <row r="3557" customFormat="1" ht="16" customHeight="1" x14ac:dyDescent="0.2"/>
    <row r="3558" customFormat="1" ht="16" customHeight="1" x14ac:dyDescent="0.2"/>
    <row r="3559" customFormat="1" ht="16" customHeight="1" x14ac:dyDescent="0.2"/>
    <row r="3560" customFormat="1" ht="16" customHeight="1" x14ac:dyDescent="0.2"/>
    <row r="3561" customFormat="1" ht="16" customHeight="1" x14ac:dyDescent="0.2"/>
    <row r="3562" customFormat="1" ht="16" customHeight="1" x14ac:dyDescent="0.2"/>
    <row r="3563" customFormat="1" ht="16" customHeight="1" x14ac:dyDescent="0.2"/>
    <row r="3564" customFormat="1" ht="16" customHeight="1" x14ac:dyDescent="0.2"/>
    <row r="3565" customFormat="1" ht="16" customHeight="1" x14ac:dyDescent="0.2"/>
    <row r="3566" customFormat="1" ht="16" customHeight="1" x14ac:dyDescent="0.2"/>
    <row r="3567" customFormat="1" ht="16" customHeight="1" x14ac:dyDescent="0.2"/>
    <row r="3568" customFormat="1" ht="16" customHeight="1" x14ac:dyDescent="0.2"/>
    <row r="3569" customFormat="1" ht="16" customHeight="1" x14ac:dyDescent="0.2"/>
    <row r="3570" customFormat="1" ht="16" customHeight="1" x14ac:dyDescent="0.2"/>
    <row r="3571" customFormat="1" ht="16" customHeight="1" x14ac:dyDescent="0.2"/>
    <row r="3572" customFormat="1" ht="16" customHeight="1" x14ac:dyDescent="0.2"/>
    <row r="3573" customFormat="1" ht="16" customHeight="1" x14ac:dyDescent="0.2"/>
    <row r="3574" customFormat="1" ht="16" customHeight="1" x14ac:dyDescent="0.2"/>
    <row r="3575" customFormat="1" ht="16" customHeight="1" x14ac:dyDescent="0.2"/>
    <row r="3576" customFormat="1" ht="16" customHeight="1" x14ac:dyDescent="0.2"/>
    <row r="3577" customFormat="1" ht="16" customHeight="1" x14ac:dyDescent="0.2"/>
    <row r="3578" customFormat="1" ht="16" customHeight="1" x14ac:dyDescent="0.2"/>
    <row r="3579" customFormat="1" ht="16" customHeight="1" x14ac:dyDescent="0.2"/>
    <row r="3580" customFormat="1" ht="16" customHeight="1" x14ac:dyDescent="0.2"/>
    <row r="3581" customFormat="1" ht="16" customHeight="1" x14ac:dyDescent="0.2"/>
    <row r="3582" customFormat="1" ht="16" customHeight="1" x14ac:dyDescent="0.2"/>
    <row r="3583" customFormat="1" ht="16" customHeight="1" x14ac:dyDescent="0.2"/>
    <row r="3584" customFormat="1" ht="16" customHeight="1" x14ac:dyDescent="0.2"/>
    <row r="3585" customFormat="1" ht="16" customHeight="1" x14ac:dyDescent="0.2"/>
    <row r="3586" customFormat="1" ht="16" customHeight="1" x14ac:dyDescent="0.2"/>
    <row r="3587" customFormat="1" ht="16" customHeight="1" x14ac:dyDescent="0.2"/>
    <row r="3588" customFormat="1" ht="16" customHeight="1" x14ac:dyDescent="0.2"/>
    <row r="3589" customFormat="1" ht="16" customHeight="1" x14ac:dyDescent="0.2"/>
    <row r="3590" customFormat="1" ht="16" customHeight="1" x14ac:dyDescent="0.2"/>
    <row r="3591" customFormat="1" ht="16" customHeight="1" x14ac:dyDescent="0.2"/>
    <row r="3592" customFormat="1" ht="16" customHeight="1" x14ac:dyDescent="0.2"/>
    <row r="3593" customFormat="1" ht="16" customHeight="1" x14ac:dyDescent="0.2"/>
    <row r="3594" customFormat="1" ht="16" customHeight="1" x14ac:dyDescent="0.2"/>
    <row r="3595" customFormat="1" ht="16" customHeight="1" x14ac:dyDescent="0.2"/>
    <row r="3596" customFormat="1" ht="16" customHeight="1" x14ac:dyDescent="0.2"/>
    <row r="3597" customFormat="1" ht="16" customHeight="1" x14ac:dyDescent="0.2"/>
    <row r="3598" customFormat="1" ht="16" customHeight="1" x14ac:dyDescent="0.2"/>
    <row r="3599" customFormat="1" ht="16" customHeight="1" x14ac:dyDescent="0.2"/>
    <row r="3600" customFormat="1" ht="16" customHeight="1" x14ac:dyDescent="0.2"/>
    <row r="3601" customFormat="1" ht="16" customHeight="1" x14ac:dyDescent="0.2"/>
    <row r="3602" customFormat="1" ht="16" customHeight="1" x14ac:dyDescent="0.2"/>
    <row r="3603" customFormat="1" ht="16" customHeight="1" x14ac:dyDescent="0.2"/>
    <row r="3604" customFormat="1" ht="16" customHeight="1" x14ac:dyDescent="0.2"/>
    <row r="3605" customFormat="1" ht="16" customHeight="1" x14ac:dyDescent="0.2"/>
    <row r="3606" customFormat="1" ht="16" customHeight="1" x14ac:dyDescent="0.2"/>
    <row r="3607" customFormat="1" ht="16" customHeight="1" x14ac:dyDescent="0.2"/>
    <row r="3608" customFormat="1" ht="16" customHeight="1" x14ac:dyDescent="0.2"/>
    <row r="3609" customFormat="1" ht="16" customHeight="1" x14ac:dyDescent="0.2"/>
    <row r="3610" customFormat="1" ht="16" customHeight="1" x14ac:dyDescent="0.2"/>
    <row r="3611" customFormat="1" ht="16" customHeight="1" x14ac:dyDescent="0.2"/>
    <row r="3612" customFormat="1" ht="16" customHeight="1" x14ac:dyDescent="0.2"/>
    <row r="3613" customFormat="1" ht="16" customHeight="1" x14ac:dyDescent="0.2"/>
    <row r="3614" customFormat="1" ht="16" customHeight="1" x14ac:dyDescent="0.2"/>
    <row r="3615" customFormat="1" ht="16" customHeight="1" x14ac:dyDescent="0.2"/>
    <row r="3616" customFormat="1" ht="16" customHeight="1" x14ac:dyDescent="0.2"/>
    <row r="3617" customFormat="1" ht="16" customHeight="1" x14ac:dyDescent="0.2"/>
    <row r="3618" customFormat="1" ht="16" customHeight="1" x14ac:dyDescent="0.2"/>
    <row r="3619" customFormat="1" ht="16" customHeight="1" x14ac:dyDescent="0.2"/>
    <row r="3620" customFormat="1" ht="16" customHeight="1" x14ac:dyDescent="0.2"/>
    <row r="3621" customFormat="1" ht="16" customHeight="1" x14ac:dyDescent="0.2"/>
    <row r="3622" customFormat="1" ht="16" customHeight="1" x14ac:dyDescent="0.2"/>
    <row r="3623" customFormat="1" ht="16" customHeight="1" x14ac:dyDescent="0.2"/>
    <row r="3624" customFormat="1" ht="16" customHeight="1" x14ac:dyDescent="0.2"/>
    <row r="3625" customFormat="1" ht="16" customHeight="1" x14ac:dyDescent="0.2"/>
    <row r="3626" customFormat="1" ht="16" customHeight="1" x14ac:dyDescent="0.2"/>
    <row r="3627" customFormat="1" ht="16" customHeight="1" x14ac:dyDescent="0.2"/>
    <row r="3628" customFormat="1" ht="16" customHeight="1" x14ac:dyDescent="0.2"/>
    <row r="3629" customFormat="1" ht="16" customHeight="1" x14ac:dyDescent="0.2"/>
    <row r="3630" customFormat="1" ht="16" customHeight="1" x14ac:dyDescent="0.2"/>
    <row r="3631" customFormat="1" ht="16" customHeight="1" x14ac:dyDescent="0.2"/>
    <row r="3632" customFormat="1" ht="16" customHeight="1" x14ac:dyDescent="0.2"/>
    <row r="3633" customFormat="1" ht="16" customHeight="1" x14ac:dyDescent="0.2"/>
    <row r="3634" customFormat="1" ht="16" customHeight="1" x14ac:dyDescent="0.2"/>
    <row r="3635" customFormat="1" ht="16" customHeight="1" x14ac:dyDescent="0.2"/>
    <row r="3636" customFormat="1" ht="16" customHeight="1" x14ac:dyDescent="0.2"/>
    <row r="3637" customFormat="1" ht="16" customHeight="1" x14ac:dyDescent="0.2"/>
    <row r="3638" customFormat="1" ht="16" customHeight="1" x14ac:dyDescent="0.2"/>
    <row r="3639" customFormat="1" ht="16" customHeight="1" x14ac:dyDescent="0.2"/>
    <row r="3640" customFormat="1" ht="16" customHeight="1" x14ac:dyDescent="0.2"/>
    <row r="3641" customFormat="1" ht="16" customHeight="1" x14ac:dyDescent="0.2"/>
    <row r="3642" customFormat="1" ht="16" customHeight="1" x14ac:dyDescent="0.2"/>
    <row r="3643" customFormat="1" ht="16" customHeight="1" x14ac:dyDescent="0.2"/>
    <row r="3644" customFormat="1" ht="16" customHeight="1" x14ac:dyDescent="0.2"/>
    <row r="3645" customFormat="1" ht="16" customHeight="1" x14ac:dyDescent="0.2"/>
    <row r="3646" customFormat="1" ht="16" customHeight="1" x14ac:dyDescent="0.2"/>
    <row r="3647" customFormat="1" ht="16" customHeight="1" x14ac:dyDescent="0.2"/>
    <row r="3648" customFormat="1" ht="16" customHeight="1" x14ac:dyDescent="0.2"/>
    <row r="3649" customFormat="1" ht="16" customHeight="1" x14ac:dyDescent="0.2"/>
    <row r="3650" customFormat="1" ht="16" customHeight="1" x14ac:dyDescent="0.2"/>
    <row r="3651" customFormat="1" ht="16" customHeight="1" x14ac:dyDescent="0.2"/>
    <row r="3652" customFormat="1" ht="16" customHeight="1" x14ac:dyDescent="0.2"/>
    <row r="3653" customFormat="1" ht="16" customHeight="1" x14ac:dyDescent="0.2"/>
    <row r="3654" customFormat="1" ht="16" customHeight="1" x14ac:dyDescent="0.2"/>
    <row r="3655" customFormat="1" ht="16" customHeight="1" x14ac:dyDescent="0.2"/>
    <row r="3656" customFormat="1" ht="16" customHeight="1" x14ac:dyDescent="0.2"/>
    <row r="3657" customFormat="1" ht="16" customHeight="1" x14ac:dyDescent="0.2"/>
    <row r="3658" customFormat="1" ht="16" customHeight="1" x14ac:dyDescent="0.2"/>
    <row r="3659" customFormat="1" ht="16" customHeight="1" x14ac:dyDescent="0.2"/>
    <row r="3660" customFormat="1" ht="16" customHeight="1" x14ac:dyDescent="0.2"/>
    <row r="3661" customFormat="1" ht="16" customHeight="1" x14ac:dyDescent="0.2"/>
    <row r="3662" customFormat="1" ht="16" customHeight="1" x14ac:dyDescent="0.2"/>
    <row r="3663" customFormat="1" ht="16" customHeight="1" x14ac:dyDescent="0.2"/>
    <row r="3664" customFormat="1" ht="16" customHeight="1" x14ac:dyDescent="0.2"/>
    <row r="3665" customFormat="1" ht="16" customHeight="1" x14ac:dyDescent="0.2"/>
    <row r="3666" customFormat="1" ht="16" customHeight="1" x14ac:dyDescent="0.2"/>
    <row r="3667" customFormat="1" ht="16" customHeight="1" x14ac:dyDescent="0.2"/>
    <row r="3668" customFormat="1" ht="16" customHeight="1" x14ac:dyDescent="0.2"/>
    <row r="3669" customFormat="1" ht="16" customHeight="1" x14ac:dyDescent="0.2"/>
    <row r="3670" customFormat="1" ht="16" customHeight="1" x14ac:dyDescent="0.2"/>
    <row r="3671" customFormat="1" ht="16" customHeight="1" x14ac:dyDescent="0.2"/>
    <row r="3672" customFormat="1" ht="16" customHeight="1" x14ac:dyDescent="0.2"/>
    <row r="3673" customFormat="1" ht="16" customHeight="1" x14ac:dyDescent="0.2"/>
    <row r="3674" customFormat="1" ht="16" customHeight="1" x14ac:dyDescent="0.2"/>
    <row r="3675" customFormat="1" ht="16" customHeight="1" x14ac:dyDescent="0.2"/>
    <row r="3676" customFormat="1" ht="16" customHeight="1" x14ac:dyDescent="0.2"/>
    <row r="3677" customFormat="1" ht="16" customHeight="1" x14ac:dyDescent="0.2"/>
    <row r="3678" customFormat="1" ht="16" customHeight="1" x14ac:dyDescent="0.2"/>
    <row r="3679" customFormat="1" ht="16" customHeight="1" x14ac:dyDescent="0.2"/>
    <row r="3680" customFormat="1" ht="16" customHeight="1" x14ac:dyDescent="0.2"/>
    <row r="3681" customFormat="1" ht="16" customHeight="1" x14ac:dyDescent="0.2"/>
    <row r="3682" customFormat="1" ht="16" customHeight="1" x14ac:dyDescent="0.2"/>
    <row r="3683" customFormat="1" ht="16" customHeight="1" x14ac:dyDescent="0.2"/>
    <row r="3684" customFormat="1" ht="16" customHeight="1" x14ac:dyDescent="0.2"/>
    <row r="3685" customFormat="1" ht="16" customHeight="1" x14ac:dyDescent="0.2"/>
    <row r="3686" customFormat="1" ht="16" customHeight="1" x14ac:dyDescent="0.2"/>
    <row r="3687" customFormat="1" ht="16" customHeight="1" x14ac:dyDescent="0.2"/>
    <row r="3688" customFormat="1" ht="16" customHeight="1" x14ac:dyDescent="0.2"/>
    <row r="3689" customFormat="1" ht="16" customHeight="1" x14ac:dyDescent="0.2"/>
    <row r="3690" customFormat="1" ht="16" customHeight="1" x14ac:dyDescent="0.2"/>
    <row r="3691" customFormat="1" ht="16" customHeight="1" x14ac:dyDescent="0.2"/>
    <row r="3692" customFormat="1" ht="16" customHeight="1" x14ac:dyDescent="0.2"/>
    <row r="3693" customFormat="1" ht="16" customHeight="1" x14ac:dyDescent="0.2"/>
    <row r="3694" customFormat="1" ht="16" customHeight="1" x14ac:dyDescent="0.2"/>
    <row r="3695" customFormat="1" ht="16" customHeight="1" x14ac:dyDescent="0.2"/>
    <row r="3696" customFormat="1" ht="16" customHeight="1" x14ac:dyDescent="0.2"/>
    <row r="3697" customFormat="1" ht="16" customHeight="1" x14ac:dyDescent="0.2"/>
    <row r="3698" customFormat="1" ht="16" customHeight="1" x14ac:dyDescent="0.2"/>
    <row r="3699" customFormat="1" ht="16" customHeight="1" x14ac:dyDescent="0.2"/>
    <row r="3700" customFormat="1" ht="16" customHeight="1" x14ac:dyDescent="0.2"/>
    <row r="3701" customFormat="1" ht="16" customHeight="1" x14ac:dyDescent="0.2"/>
    <row r="3702" customFormat="1" ht="16" customHeight="1" x14ac:dyDescent="0.2"/>
    <row r="3703" customFormat="1" ht="16" customHeight="1" x14ac:dyDescent="0.2"/>
    <row r="3704" customFormat="1" ht="16" customHeight="1" x14ac:dyDescent="0.2"/>
    <row r="3705" customFormat="1" ht="16" customHeight="1" x14ac:dyDescent="0.2"/>
    <row r="3706" customFormat="1" ht="16" customHeight="1" x14ac:dyDescent="0.2"/>
    <row r="3707" customFormat="1" ht="16" customHeight="1" x14ac:dyDescent="0.2"/>
    <row r="3708" customFormat="1" ht="16" customHeight="1" x14ac:dyDescent="0.2"/>
    <row r="3709" customFormat="1" ht="16" customHeight="1" x14ac:dyDescent="0.2"/>
    <row r="3710" customFormat="1" ht="16" customHeight="1" x14ac:dyDescent="0.2"/>
    <row r="3711" customFormat="1" ht="16" customHeight="1" x14ac:dyDescent="0.2"/>
    <row r="3712" customFormat="1" ht="16" customHeight="1" x14ac:dyDescent="0.2"/>
    <row r="3713" customFormat="1" ht="16" customHeight="1" x14ac:dyDescent="0.2"/>
    <row r="3714" customFormat="1" ht="16" customHeight="1" x14ac:dyDescent="0.2"/>
    <row r="3715" customFormat="1" ht="16" customHeight="1" x14ac:dyDescent="0.2"/>
    <row r="3716" customFormat="1" ht="16" customHeight="1" x14ac:dyDescent="0.2"/>
    <row r="3717" customFormat="1" ht="16" customHeight="1" x14ac:dyDescent="0.2"/>
    <row r="3718" customFormat="1" ht="16" customHeight="1" x14ac:dyDescent="0.2"/>
    <row r="3719" customFormat="1" ht="16" customHeight="1" x14ac:dyDescent="0.2"/>
    <row r="3720" customFormat="1" ht="16" customHeight="1" x14ac:dyDescent="0.2"/>
    <row r="3721" customFormat="1" ht="16" customHeight="1" x14ac:dyDescent="0.2"/>
    <row r="3722" customFormat="1" ht="16" customHeight="1" x14ac:dyDescent="0.2"/>
    <row r="3723" customFormat="1" ht="16" customHeight="1" x14ac:dyDescent="0.2"/>
    <row r="3724" customFormat="1" ht="16" customHeight="1" x14ac:dyDescent="0.2"/>
    <row r="3725" customFormat="1" ht="16" customHeight="1" x14ac:dyDescent="0.2"/>
    <row r="3726" customFormat="1" ht="16" customHeight="1" x14ac:dyDescent="0.2"/>
    <row r="3727" customFormat="1" ht="16" customHeight="1" x14ac:dyDescent="0.2"/>
    <row r="3728" customFormat="1" ht="16" customHeight="1" x14ac:dyDescent="0.2"/>
    <row r="3729" customFormat="1" ht="16" customHeight="1" x14ac:dyDescent="0.2"/>
    <row r="3730" customFormat="1" ht="16" customHeight="1" x14ac:dyDescent="0.2"/>
    <row r="3731" customFormat="1" ht="16" customHeight="1" x14ac:dyDescent="0.2"/>
    <row r="3732" customFormat="1" ht="16" customHeight="1" x14ac:dyDescent="0.2"/>
    <row r="3733" customFormat="1" ht="16" customHeight="1" x14ac:dyDescent="0.2"/>
    <row r="3734" customFormat="1" ht="16" customHeight="1" x14ac:dyDescent="0.2"/>
    <row r="3735" customFormat="1" ht="16" customHeight="1" x14ac:dyDescent="0.2"/>
    <row r="3736" customFormat="1" ht="16" customHeight="1" x14ac:dyDescent="0.2"/>
    <row r="3737" customFormat="1" ht="16" customHeight="1" x14ac:dyDescent="0.2"/>
    <row r="3738" customFormat="1" ht="16" customHeight="1" x14ac:dyDescent="0.2"/>
    <row r="3739" customFormat="1" ht="16" customHeight="1" x14ac:dyDescent="0.2"/>
    <row r="3740" customFormat="1" ht="16" customHeight="1" x14ac:dyDescent="0.2"/>
    <row r="3741" customFormat="1" ht="16" customHeight="1" x14ac:dyDescent="0.2"/>
    <row r="3742" customFormat="1" ht="16" customHeight="1" x14ac:dyDescent="0.2"/>
    <row r="3743" customFormat="1" ht="16" customHeight="1" x14ac:dyDescent="0.2"/>
    <row r="3744" customFormat="1" ht="16" customHeight="1" x14ac:dyDescent="0.2"/>
    <row r="3745" customFormat="1" ht="16" customHeight="1" x14ac:dyDescent="0.2"/>
    <row r="3746" customFormat="1" ht="16" customHeight="1" x14ac:dyDescent="0.2"/>
    <row r="3747" customFormat="1" ht="16" customHeight="1" x14ac:dyDescent="0.2"/>
    <row r="3748" customFormat="1" ht="16" customHeight="1" x14ac:dyDescent="0.2"/>
    <row r="3749" customFormat="1" ht="16" customHeight="1" x14ac:dyDescent="0.2"/>
    <row r="3750" customFormat="1" ht="16" customHeight="1" x14ac:dyDescent="0.2"/>
    <row r="3751" customFormat="1" ht="16" customHeight="1" x14ac:dyDescent="0.2"/>
    <row r="3752" customFormat="1" ht="16" customHeight="1" x14ac:dyDescent="0.2"/>
    <row r="3753" customFormat="1" ht="16" customHeight="1" x14ac:dyDescent="0.2"/>
    <row r="3754" customFormat="1" ht="16" customHeight="1" x14ac:dyDescent="0.2"/>
    <row r="3755" customFormat="1" ht="16" customHeight="1" x14ac:dyDescent="0.2"/>
    <row r="3756" customFormat="1" ht="16" customHeight="1" x14ac:dyDescent="0.2"/>
    <row r="3757" customFormat="1" ht="16" customHeight="1" x14ac:dyDescent="0.2"/>
    <row r="3758" customFormat="1" ht="16" customHeight="1" x14ac:dyDescent="0.2"/>
    <row r="3759" customFormat="1" ht="16" customHeight="1" x14ac:dyDescent="0.2"/>
    <row r="3760" customFormat="1" ht="16" customHeight="1" x14ac:dyDescent="0.2"/>
    <row r="3761" customFormat="1" ht="16" customHeight="1" x14ac:dyDescent="0.2"/>
    <row r="3762" customFormat="1" ht="16" customHeight="1" x14ac:dyDescent="0.2"/>
    <row r="3763" customFormat="1" ht="16" customHeight="1" x14ac:dyDescent="0.2"/>
    <row r="3764" customFormat="1" ht="16" customHeight="1" x14ac:dyDescent="0.2"/>
    <row r="3765" customFormat="1" ht="16" customHeight="1" x14ac:dyDescent="0.2"/>
    <row r="3766" customFormat="1" ht="16" customHeight="1" x14ac:dyDescent="0.2"/>
    <row r="3767" customFormat="1" ht="16" customHeight="1" x14ac:dyDescent="0.2"/>
    <row r="3768" customFormat="1" ht="16" customHeight="1" x14ac:dyDescent="0.2"/>
    <row r="3769" customFormat="1" ht="16" customHeight="1" x14ac:dyDescent="0.2"/>
    <row r="3770" customFormat="1" ht="16" customHeight="1" x14ac:dyDescent="0.2"/>
    <row r="3771" customFormat="1" ht="16" customHeight="1" x14ac:dyDescent="0.2"/>
    <row r="3772" customFormat="1" ht="16" customHeight="1" x14ac:dyDescent="0.2"/>
    <row r="3773" customFormat="1" ht="16" customHeight="1" x14ac:dyDescent="0.2"/>
    <row r="3774" customFormat="1" ht="16" customHeight="1" x14ac:dyDescent="0.2"/>
    <row r="3775" customFormat="1" ht="16" customHeight="1" x14ac:dyDescent="0.2"/>
    <row r="3776" customFormat="1" ht="16" customHeight="1" x14ac:dyDescent="0.2"/>
    <row r="3777" customFormat="1" ht="16" customHeight="1" x14ac:dyDescent="0.2"/>
    <row r="3778" customFormat="1" ht="16" customHeight="1" x14ac:dyDescent="0.2"/>
    <row r="3779" customFormat="1" ht="16" customHeight="1" x14ac:dyDescent="0.2"/>
    <row r="3780" customFormat="1" ht="16" customHeight="1" x14ac:dyDescent="0.2"/>
    <row r="3781" customFormat="1" ht="16" customHeight="1" x14ac:dyDescent="0.2"/>
    <row r="3782" customFormat="1" ht="16" customHeight="1" x14ac:dyDescent="0.2"/>
    <row r="3783" customFormat="1" ht="16" customHeight="1" x14ac:dyDescent="0.2"/>
    <row r="3784" customFormat="1" ht="16" customHeight="1" x14ac:dyDescent="0.2"/>
    <row r="3785" customFormat="1" ht="16" customHeight="1" x14ac:dyDescent="0.2"/>
    <row r="3786" customFormat="1" ht="16" customHeight="1" x14ac:dyDescent="0.2"/>
    <row r="3787" customFormat="1" ht="16" customHeight="1" x14ac:dyDescent="0.2"/>
    <row r="3788" customFormat="1" ht="16" customHeight="1" x14ac:dyDescent="0.2"/>
    <row r="3789" customFormat="1" ht="16" customHeight="1" x14ac:dyDescent="0.2"/>
    <row r="3790" customFormat="1" ht="16" customHeight="1" x14ac:dyDescent="0.2"/>
    <row r="3791" customFormat="1" ht="16" customHeight="1" x14ac:dyDescent="0.2"/>
    <row r="3792" customFormat="1" ht="16" customHeight="1" x14ac:dyDescent="0.2"/>
    <row r="3793" customFormat="1" ht="16" customHeight="1" x14ac:dyDescent="0.2"/>
    <row r="3794" customFormat="1" ht="16" customHeight="1" x14ac:dyDescent="0.2"/>
    <row r="3795" customFormat="1" ht="16" customHeight="1" x14ac:dyDescent="0.2"/>
    <row r="3796" customFormat="1" ht="16" customHeight="1" x14ac:dyDescent="0.2"/>
    <row r="3797" customFormat="1" ht="16" customHeight="1" x14ac:dyDescent="0.2"/>
    <row r="3798" customFormat="1" ht="16" customHeight="1" x14ac:dyDescent="0.2"/>
    <row r="3799" customFormat="1" ht="16" customHeight="1" x14ac:dyDescent="0.2"/>
    <row r="3800" customFormat="1" ht="16" customHeight="1" x14ac:dyDescent="0.2"/>
    <row r="3801" customFormat="1" ht="16" customHeight="1" x14ac:dyDescent="0.2"/>
    <row r="3802" customFormat="1" ht="16" customHeight="1" x14ac:dyDescent="0.2"/>
    <row r="3803" customFormat="1" ht="16" customHeight="1" x14ac:dyDescent="0.2"/>
    <row r="3804" customFormat="1" ht="16" customHeight="1" x14ac:dyDescent="0.2"/>
    <row r="3805" customFormat="1" ht="16" customHeight="1" x14ac:dyDescent="0.2"/>
    <row r="3806" customFormat="1" ht="16" customHeight="1" x14ac:dyDescent="0.2"/>
    <row r="3807" customFormat="1" ht="16" customHeight="1" x14ac:dyDescent="0.2"/>
    <row r="3808" customFormat="1" ht="16" customHeight="1" x14ac:dyDescent="0.2"/>
    <row r="3809" customFormat="1" ht="16" customHeight="1" x14ac:dyDescent="0.2"/>
    <row r="3810" customFormat="1" ht="16" customHeight="1" x14ac:dyDescent="0.2"/>
    <row r="3811" customFormat="1" ht="16" customHeight="1" x14ac:dyDescent="0.2"/>
    <row r="3812" customFormat="1" ht="16" customHeight="1" x14ac:dyDescent="0.2"/>
    <row r="3813" customFormat="1" ht="16" customHeight="1" x14ac:dyDescent="0.2"/>
    <row r="3814" customFormat="1" ht="16" customHeight="1" x14ac:dyDescent="0.2"/>
    <row r="3815" customFormat="1" ht="16" customHeight="1" x14ac:dyDescent="0.2"/>
    <row r="3816" customFormat="1" ht="16" customHeight="1" x14ac:dyDescent="0.2"/>
    <row r="3817" customFormat="1" ht="16" customHeight="1" x14ac:dyDescent="0.2"/>
    <row r="3818" customFormat="1" ht="16" customHeight="1" x14ac:dyDescent="0.2"/>
    <row r="3819" customFormat="1" ht="16" customHeight="1" x14ac:dyDescent="0.2"/>
    <row r="3820" customFormat="1" ht="16" customHeight="1" x14ac:dyDescent="0.2"/>
    <row r="3821" customFormat="1" ht="16" customHeight="1" x14ac:dyDescent="0.2"/>
    <row r="3822" customFormat="1" ht="16" customHeight="1" x14ac:dyDescent="0.2"/>
    <row r="3823" customFormat="1" ht="16" customHeight="1" x14ac:dyDescent="0.2"/>
    <row r="3824" customFormat="1" ht="16" customHeight="1" x14ac:dyDescent="0.2"/>
    <row r="3825" customFormat="1" ht="16" customHeight="1" x14ac:dyDescent="0.2"/>
    <row r="3826" customFormat="1" ht="16" customHeight="1" x14ac:dyDescent="0.2"/>
    <row r="3827" customFormat="1" ht="16" customHeight="1" x14ac:dyDescent="0.2"/>
    <row r="3828" customFormat="1" ht="16" customHeight="1" x14ac:dyDescent="0.2"/>
    <row r="3829" customFormat="1" ht="16" customHeight="1" x14ac:dyDescent="0.2"/>
    <row r="3830" customFormat="1" ht="16" customHeight="1" x14ac:dyDescent="0.2"/>
    <row r="3831" customFormat="1" ht="16" customHeight="1" x14ac:dyDescent="0.2"/>
    <row r="3832" customFormat="1" ht="16" customHeight="1" x14ac:dyDescent="0.2"/>
    <row r="3833" customFormat="1" ht="16" customHeight="1" x14ac:dyDescent="0.2"/>
    <row r="3834" customFormat="1" ht="16" customHeight="1" x14ac:dyDescent="0.2"/>
    <row r="3835" customFormat="1" ht="16" customHeight="1" x14ac:dyDescent="0.2"/>
    <row r="3836" customFormat="1" ht="16" customHeight="1" x14ac:dyDescent="0.2"/>
    <row r="3837" customFormat="1" ht="16" customHeight="1" x14ac:dyDescent="0.2"/>
    <row r="3838" customFormat="1" ht="16" customHeight="1" x14ac:dyDescent="0.2"/>
    <row r="3839" customFormat="1" ht="16" customHeight="1" x14ac:dyDescent="0.2"/>
    <row r="3840" customFormat="1" ht="16" customHeight="1" x14ac:dyDescent="0.2"/>
    <row r="3841" customFormat="1" ht="16" customHeight="1" x14ac:dyDescent="0.2"/>
    <row r="3842" customFormat="1" ht="16" customHeight="1" x14ac:dyDescent="0.2"/>
    <row r="3843" customFormat="1" ht="16" customHeight="1" x14ac:dyDescent="0.2"/>
    <row r="3844" customFormat="1" ht="16" customHeight="1" x14ac:dyDescent="0.2"/>
    <row r="3845" customFormat="1" ht="16" customHeight="1" x14ac:dyDescent="0.2"/>
    <row r="3846" customFormat="1" ht="16" customHeight="1" x14ac:dyDescent="0.2"/>
    <row r="3847" customFormat="1" ht="16" customHeight="1" x14ac:dyDescent="0.2"/>
    <row r="3848" customFormat="1" ht="16" customHeight="1" x14ac:dyDescent="0.2"/>
    <row r="3849" customFormat="1" ht="16" customHeight="1" x14ac:dyDescent="0.2"/>
    <row r="3850" customFormat="1" ht="16" customHeight="1" x14ac:dyDescent="0.2"/>
    <row r="3851" customFormat="1" ht="16" customHeight="1" x14ac:dyDescent="0.2"/>
    <row r="3852" customFormat="1" ht="16" customHeight="1" x14ac:dyDescent="0.2"/>
    <row r="3853" customFormat="1" ht="16" customHeight="1" x14ac:dyDescent="0.2"/>
    <row r="3854" customFormat="1" ht="16" customHeight="1" x14ac:dyDescent="0.2"/>
    <row r="3855" customFormat="1" ht="16" customHeight="1" x14ac:dyDescent="0.2"/>
    <row r="3856" customFormat="1" ht="16" customHeight="1" x14ac:dyDescent="0.2"/>
    <row r="3857" customFormat="1" ht="16" customHeight="1" x14ac:dyDescent="0.2"/>
    <row r="3858" customFormat="1" ht="16" customHeight="1" x14ac:dyDescent="0.2"/>
    <row r="3859" customFormat="1" ht="16" customHeight="1" x14ac:dyDescent="0.2"/>
    <row r="3860" customFormat="1" ht="16" customHeight="1" x14ac:dyDescent="0.2"/>
    <row r="3861" customFormat="1" ht="16" customHeight="1" x14ac:dyDescent="0.2"/>
    <row r="3862" customFormat="1" ht="16" customHeight="1" x14ac:dyDescent="0.2"/>
    <row r="3863" customFormat="1" ht="16" customHeight="1" x14ac:dyDescent="0.2"/>
    <row r="3864" customFormat="1" ht="16" customHeight="1" x14ac:dyDescent="0.2"/>
    <row r="3865" customFormat="1" ht="16" customHeight="1" x14ac:dyDescent="0.2"/>
    <row r="3866" customFormat="1" ht="16" customHeight="1" x14ac:dyDescent="0.2"/>
    <row r="3867" customFormat="1" ht="16" customHeight="1" x14ac:dyDescent="0.2"/>
    <row r="3868" customFormat="1" ht="16" customHeight="1" x14ac:dyDescent="0.2"/>
    <row r="3869" customFormat="1" ht="16" customHeight="1" x14ac:dyDescent="0.2"/>
    <row r="3870" customFormat="1" ht="16" customHeight="1" x14ac:dyDescent="0.2"/>
    <row r="3871" customFormat="1" ht="16" customHeight="1" x14ac:dyDescent="0.2"/>
    <row r="3872" customFormat="1" ht="16" customHeight="1" x14ac:dyDescent="0.2"/>
    <row r="3873" customFormat="1" ht="16" customHeight="1" x14ac:dyDescent="0.2"/>
    <row r="3874" customFormat="1" ht="16" customHeight="1" x14ac:dyDescent="0.2"/>
    <row r="3875" customFormat="1" ht="16" customHeight="1" x14ac:dyDescent="0.2"/>
    <row r="3876" customFormat="1" ht="16" customHeight="1" x14ac:dyDescent="0.2"/>
    <row r="3877" customFormat="1" ht="16" customHeight="1" x14ac:dyDescent="0.2"/>
    <row r="3878" customFormat="1" ht="16" customHeight="1" x14ac:dyDescent="0.2"/>
    <row r="3879" customFormat="1" ht="16" customHeight="1" x14ac:dyDescent="0.2"/>
    <row r="3880" customFormat="1" ht="16" customHeight="1" x14ac:dyDescent="0.2"/>
    <row r="3881" customFormat="1" ht="16" customHeight="1" x14ac:dyDescent="0.2"/>
    <row r="3882" customFormat="1" ht="16" customHeight="1" x14ac:dyDescent="0.2"/>
    <row r="3883" customFormat="1" ht="16" customHeight="1" x14ac:dyDescent="0.2"/>
    <row r="3884" customFormat="1" ht="16" customHeight="1" x14ac:dyDescent="0.2"/>
    <row r="3885" customFormat="1" ht="16" customHeight="1" x14ac:dyDescent="0.2"/>
    <row r="3886" customFormat="1" ht="16" customHeight="1" x14ac:dyDescent="0.2"/>
    <row r="3887" customFormat="1" ht="16" customHeight="1" x14ac:dyDescent="0.2"/>
    <row r="3888" customFormat="1" ht="16" customHeight="1" x14ac:dyDescent="0.2"/>
    <row r="3889" customFormat="1" ht="16" customHeight="1" x14ac:dyDescent="0.2"/>
    <row r="3890" customFormat="1" ht="16" customHeight="1" x14ac:dyDescent="0.2"/>
    <row r="3891" customFormat="1" ht="16" customHeight="1" x14ac:dyDescent="0.2"/>
    <row r="3892" customFormat="1" ht="16" customHeight="1" x14ac:dyDescent="0.2"/>
    <row r="3893" customFormat="1" ht="16" customHeight="1" x14ac:dyDescent="0.2"/>
    <row r="3894" customFormat="1" ht="16" customHeight="1" x14ac:dyDescent="0.2"/>
    <row r="3895" customFormat="1" ht="16" customHeight="1" x14ac:dyDescent="0.2"/>
    <row r="3896" customFormat="1" ht="16" customHeight="1" x14ac:dyDescent="0.2"/>
    <row r="3897" customFormat="1" ht="16" customHeight="1" x14ac:dyDescent="0.2"/>
    <row r="3898" customFormat="1" ht="16" customHeight="1" x14ac:dyDescent="0.2"/>
    <row r="3899" customFormat="1" ht="16" customHeight="1" x14ac:dyDescent="0.2"/>
    <row r="3900" customFormat="1" ht="16" customHeight="1" x14ac:dyDescent="0.2"/>
    <row r="3901" customFormat="1" ht="16" customHeight="1" x14ac:dyDescent="0.2"/>
    <row r="3902" customFormat="1" ht="16" customHeight="1" x14ac:dyDescent="0.2"/>
    <row r="3903" customFormat="1" ht="16" customHeight="1" x14ac:dyDescent="0.2"/>
    <row r="3904" customFormat="1" ht="16" customHeight="1" x14ac:dyDescent="0.2"/>
    <row r="3905" customFormat="1" ht="16" customHeight="1" x14ac:dyDescent="0.2"/>
    <row r="3906" customFormat="1" ht="16" customHeight="1" x14ac:dyDescent="0.2"/>
    <row r="3907" customFormat="1" ht="16" customHeight="1" x14ac:dyDescent="0.2"/>
    <row r="3908" customFormat="1" ht="16" customHeight="1" x14ac:dyDescent="0.2"/>
    <row r="3909" customFormat="1" ht="16" customHeight="1" x14ac:dyDescent="0.2"/>
    <row r="3910" customFormat="1" ht="16" customHeight="1" x14ac:dyDescent="0.2"/>
    <row r="3911" customFormat="1" ht="16" customHeight="1" x14ac:dyDescent="0.2"/>
    <row r="3912" customFormat="1" ht="16" customHeight="1" x14ac:dyDescent="0.2"/>
    <row r="3913" customFormat="1" ht="16" customHeight="1" x14ac:dyDescent="0.2"/>
    <row r="3914" customFormat="1" ht="16" customHeight="1" x14ac:dyDescent="0.2"/>
    <row r="3915" customFormat="1" ht="16" customHeight="1" x14ac:dyDescent="0.2"/>
    <row r="3916" customFormat="1" ht="16" customHeight="1" x14ac:dyDescent="0.2"/>
    <row r="3917" customFormat="1" ht="16" customHeight="1" x14ac:dyDescent="0.2"/>
    <row r="3918" customFormat="1" ht="16" customHeight="1" x14ac:dyDescent="0.2"/>
    <row r="3919" customFormat="1" ht="16" customHeight="1" x14ac:dyDescent="0.2"/>
    <row r="3920" customFormat="1" ht="16" customHeight="1" x14ac:dyDescent="0.2"/>
    <row r="3921" customFormat="1" ht="16" customHeight="1" x14ac:dyDescent="0.2"/>
    <row r="3922" customFormat="1" ht="16" customHeight="1" x14ac:dyDescent="0.2"/>
    <row r="3923" customFormat="1" ht="16" customHeight="1" x14ac:dyDescent="0.2"/>
    <row r="3924" customFormat="1" ht="16" customHeight="1" x14ac:dyDescent="0.2"/>
    <row r="3925" customFormat="1" ht="16" customHeight="1" x14ac:dyDescent="0.2"/>
    <row r="3926" customFormat="1" ht="16" customHeight="1" x14ac:dyDescent="0.2"/>
    <row r="3927" customFormat="1" ht="16" customHeight="1" x14ac:dyDescent="0.2"/>
    <row r="3928" customFormat="1" ht="16" customHeight="1" x14ac:dyDescent="0.2"/>
    <row r="3929" customFormat="1" ht="16" customHeight="1" x14ac:dyDescent="0.2"/>
    <row r="3930" customFormat="1" ht="16" customHeight="1" x14ac:dyDescent="0.2"/>
    <row r="3931" customFormat="1" ht="16" customHeight="1" x14ac:dyDescent="0.2"/>
    <row r="3932" customFormat="1" ht="16" customHeight="1" x14ac:dyDescent="0.2"/>
    <row r="3933" customFormat="1" ht="16" customHeight="1" x14ac:dyDescent="0.2"/>
    <row r="3934" customFormat="1" ht="16" customHeight="1" x14ac:dyDescent="0.2"/>
    <row r="3935" customFormat="1" ht="16" customHeight="1" x14ac:dyDescent="0.2"/>
    <row r="3936" customFormat="1" ht="16" customHeight="1" x14ac:dyDescent="0.2"/>
    <row r="3937" customFormat="1" ht="16" customHeight="1" x14ac:dyDescent="0.2"/>
    <row r="3938" customFormat="1" ht="16" customHeight="1" x14ac:dyDescent="0.2"/>
    <row r="3939" customFormat="1" ht="16" customHeight="1" x14ac:dyDescent="0.2"/>
    <row r="3940" customFormat="1" ht="16" customHeight="1" x14ac:dyDescent="0.2"/>
    <row r="3941" customFormat="1" ht="16" customHeight="1" x14ac:dyDescent="0.2"/>
    <row r="3942" customFormat="1" ht="16" customHeight="1" x14ac:dyDescent="0.2"/>
    <row r="3943" customFormat="1" ht="16" customHeight="1" x14ac:dyDescent="0.2"/>
    <row r="3944" customFormat="1" ht="16" customHeight="1" x14ac:dyDescent="0.2"/>
    <row r="3945" customFormat="1" ht="16" customHeight="1" x14ac:dyDescent="0.2"/>
    <row r="3946" customFormat="1" ht="16" customHeight="1" x14ac:dyDescent="0.2"/>
    <row r="3947" customFormat="1" ht="16" customHeight="1" x14ac:dyDescent="0.2"/>
    <row r="3948" customFormat="1" ht="16" customHeight="1" x14ac:dyDescent="0.2"/>
    <row r="3949" customFormat="1" ht="16" customHeight="1" x14ac:dyDescent="0.2"/>
    <row r="3950" customFormat="1" ht="16" customHeight="1" x14ac:dyDescent="0.2"/>
    <row r="3951" customFormat="1" ht="16" customHeight="1" x14ac:dyDescent="0.2"/>
    <row r="3952" customFormat="1" ht="16" customHeight="1" x14ac:dyDescent="0.2"/>
    <row r="3953" customFormat="1" ht="16" customHeight="1" x14ac:dyDescent="0.2"/>
    <row r="3954" customFormat="1" ht="16" customHeight="1" x14ac:dyDescent="0.2"/>
    <row r="3955" customFormat="1" ht="16" customHeight="1" x14ac:dyDescent="0.2"/>
    <row r="3956" customFormat="1" ht="16" customHeight="1" x14ac:dyDescent="0.2"/>
    <row r="3957" customFormat="1" ht="16" customHeight="1" x14ac:dyDescent="0.2"/>
    <row r="3958" customFormat="1" ht="16" customHeight="1" x14ac:dyDescent="0.2"/>
    <row r="3959" customFormat="1" ht="16" customHeight="1" x14ac:dyDescent="0.2"/>
    <row r="3960" customFormat="1" ht="16" customHeight="1" x14ac:dyDescent="0.2"/>
    <row r="3961" customFormat="1" ht="16" customHeight="1" x14ac:dyDescent="0.2"/>
    <row r="3962" customFormat="1" ht="16" customHeight="1" x14ac:dyDescent="0.2"/>
    <row r="3963" customFormat="1" ht="16" customHeight="1" x14ac:dyDescent="0.2"/>
    <row r="3964" customFormat="1" ht="16" customHeight="1" x14ac:dyDescent="0.2"/>
    <row r="3965" customFormat="1" ht="16" customHeight="1" x14ac:dyDescent="0.2"/>
    <row r="3966" customFormat="1" ht="16" customHeight="1" x14ac:dyDescent="0.2"/>
    <row r="3967" customFormat="1" ht="16" customHeight="1" x14ac:dyDescent="0.2"/>
    <row r="3968" customFormat="1" ht="16" customHeight="1" x14ac:dyDescent="0.2"/>
    <row r="3969" customFormat="1" ht="16" customHeight="1" x14ac:dyDescent="0.2"/>
    <row r="3970" customFormat="1" ht="16" customHeight="1" x14ac:dyDescent="0.2"/>
    <row r="3971" customFormat="1" ht="16" customHeight="1" x14ac:dyDescent="0.2"/>
    <row r="3972" customFormat="1" ht="16" customHeight="1" x14ac:dyDescent="0.2"/>
    <row r="3973" customFormat="1" ht="16" customHeight="1" x14ac:dyDescent="0.2"/>
    <row r="3974" customFormat="1" ht="16" customHeight="1" x14ac:dyDescent="0.2"/>
    <row r="3975" customFormat="1" ht="16" customHeight="1" x14ac:dyDescent="0.2"/>
    <row r="3976" customFormat="1" ht="16" customHeight="1" x14ac:dyDescent="0.2"/>
    <row r="3977" customFormat="1" ht="16" customHeight="1" x14ac:dyDescent="0.2"/>
    <row r="3978" customFormat="1" ht="16" customHeight="1" x14ac:dyDescent="0.2"/>
    <row r="3979" customFormat="1" ht="16" customHeight="1" x14ac:dyDescent="0.2"/>
    <row r="3980" customFormat="1" ht="16" customHeight="1" x14ac:dyDescent="0.2"/>
    <row r="3981" customFormat="1" ht="16" customHeight="1" x14ac:dyDescent="0.2"/>
    <row r="3982" customFormat="1" ht="16" customHeight="1" x14ac:dyDescent="0.2"/>
    <row r="3983" customFormat="1" ht="16" customHeight="1" x14ac:dyDescent="0.2"/>
    <row r="3984" customFormat="1" ht="16" customHeight="1" x14ac:dyDescent="0.2"/>
    <row r="3985" customFormat="1" ht="16" customHeight="1" x14ac:dyDescent="0.2"/>
    <row r="3986" customFormat="1" ht="16" customHeight="1" x14ac:dyDescent="0.2"/>
    <row r="3987" customFormat="1" ht="16" customHeight="1" x14ac:dyDescent="0.2"/>
    <row r="3988" customFormat="1" ht="16" customHeight="1" x14ac:dyDescent="0.2"/>
    <row r="3989" customFormat="1" ht="16" customHeight="1" x14ac:dyDescent="0.2"/>
    <row r="3990" customFormat="1" ht="16" customHeight="1" x14ac:dyDescent="0.2"/>
    <row r="3991" customFormat="1" ht="16" customHeight="1" x14ac:dyDescent="0.2"/>
    <row r="3992" customFormat="1" ht="16" customHeight="1" x14ac:dyDescent="0.2"/>
    <row r="3993" customFormat="1" ht="16" customHeight="1" x14ac:dyDescent="0.2"/>
    <row r="3994" customFormat="1" ht="16" customHeight="1" x14ac:dyDescent="0.2"/>
    <row r="3995" customFormat="1" ht="16" customHeight="1" x14ac:dyDescent="0.2"/>
    <row r="3996" customFormat="1" ht="16" customHeight="1" x14ac:dyDescent="0.2"/>
    <row r="3997" customFormat="1" ht="16" customHeight="1" x14ac:dyDescent="0.2"/>
    <row r="3998" customFormat="1" ht="16" customHeight="1" x14ac:dyDescent="0.2"/>
    <row r="3999" customFormat="1" ht="16" customHeight="1" x14ac:dyDescent="0.2"/>
    <row r="4000" customFormat="1" ht="16" customHeight="1" x14ac:dyDescent="0.2"/>
    <row r="4001" customFormat="1" ht="16" customHeight="1" x14ac:dyDescent="0.2"/>
    <row r="4002" customFormat="1" ht="16" customHeight="1" x14ac:dyDescent="0.2"/>
    <row r="4003" customFormat="1" ht="16" customHeight="1" x14ac:dyDescent="0.2"/>
    <row r="4004" customFormat="1" ht="16" customHeight="1" x14ac:dyDescent="0.2"/>
    <row r="4005" customFormat="1" ht="16" customHeight="1" x14ac:dyDescent="0.2"/>
    <row r="4006" customFormat="1" ht="16" customHeight="1" x14ac:dyDescent="0.2"/>
    <row r="4007" customFormat="1" ht="16" customHeight="1" x14ac:dyDescent="0.2"/>
    <row r="4008" customFormat="1" ht="16" customHeight="1" x14ac:dyDescent="0.2"/>
    <row r="4009" customFormat="1" ht="16" customHeight="1" x14ac:dyDescent="0.2"/>
    <row r="4010" customFormat="1" ht="16" customHeight="1" x14ac:dyDescent="0.2"/>
    <row r="4011" customFormat="1" ht="16" customHeight="1" x14ac:dyDescent="0.2"/>
    <row r="4012" customFormat="1" ht="16" customHeight="1" x14ac:dyDescent="0.2"/>
    <row r="4013" customFormat="1" ht="16" customHeight="1" x14ac:dyDescent="0.2"/>
    <row r="4014" customFormat="1" ht="16" customHeight="1" x14ac:dyDescent="0.2"/>
    <row r="4015" customFormat="1" ht="16" customHeight="1" x14ac:dyDescent="0.2"/>
    <row r="4016" customFormat="1" ht="16" customHeight="1" x14ac:dyDescent="0.2"/>
    <row r="4017" customFormat="1" ht="16" customHeight="1" x14ac:dyDescent="0.2"/>
    <row r="4018" customFormat="1" ht="16" customHeight="1" x14ac:dyDescent="0.2"/>
    <row r="4019" customFormat="1" ht="16" customHeight="1" x14ac:dyDescent="0.2"/>
    <row r="4020" customFormat="1" ht="16" customHeight="1" x14ac:dyDescent="0.2"/>
    <row r="4021" customFormat="1" ht="16" customHeight="1" x14ac:dyDescent="0.2"/>
    <row r="4022" customFormat="1" ht="16" customHeight="1" x14ac:dyDescent="0.2"/>
    <row r="4023" customFormat="1" ht="16" customHeight="1" x14ac:dyDescent="0.2"/>
    <row r="4024" customFormat="1" ht="16" customHeight="1" x14ac:dyDescent="0.2"/>
    <row r="4025" customFormat="1" ht="16" customHeight="1" x14ac:dyDescent="0.2"/>
    <row r="4026" customFormat="1" ht="16" customHeight="1" x14ac:dyDescent="0.2"/>
    <row r="4027" customFormat="1" ht="16" customHeight="1" x14ac:dyDescent="0.2"/>
    <row r="4028" customFormat="1" ht="16" customHeight="1" x14ac:dyDescent="0.2"/>
    <row r="4029" customFormat="1" ht="16" customHeight="1" x14ac:dyDescent="0.2"/>
    <row r="4030" customFormat="1" ht="16" customHeight="1" x14ac:dyDescent="0.2"/>
    <row r="4031" customFormat="1" ht="16" customHeight="1" x14ac:dyDescent="0.2"/>
    <row r="4032" customFormat="1" ht="16" customHeight="1" x14ac:dyDescent="0.2"/>
    <row r="4033" customFormat="1" ht="16" customHeight="1" x14ac:dyDescent="0.2"/>
    <row r="4034" customFormat="1" ht="16" customHeight="1" x14ac:dyDescent="0.2"/>
    <row r="4035" customFormat="1" ht="16" customHeight="1" x14ac:dyDescent="0.2"/>
    <row r="4036" customFormat="1" ht="16" customHeight="1" x14ac:dyDescent="0.2"/>
    <row r="4037" customFormat="1" ht="16" customHeight="1" x14ac:dyDescent="0.2"/>
    <row r="4038" customFormat="1" ht="16" customHeight="1" x14ac:dyDescent="0.2"/>
    <row r="4039" customFormat="1" ht="16" customHeight="1" x14ac:dyDescent="0.2"/>
    <row r="4040" customFormat="1" ht="16" customHeight="1" x14ac:dyDescent="0.2"/>
    <row r="4041" customFormat="1" ht="16" customHeight="1" x14ac:dyDescent="0.2"/>
    <row r="4042" customFormat="1" ht="16" customHeight="1" x14ac:dyDescent="0.2"/>
    <row r="4043" customFormat="1" ht="16" customHeight="1" x14ac:dyDescent="0.2"/>
    <row r="4044" customFormat="1" ht="16" customHeight="1" x14ac:dyDescent="0.2"/>
    <row r="4045" customFormat="1" ht="16" customHeight="1" x14ac:dyDescent="0.2"/>
    <row r="4046" customFormat="1" ht="16" customHeight="1" x14ac:dyDescent="0.2"/>
    <row r="4047" customFormat="1" ht="16" customHeight="1" x14ac:dyDescent="0.2"/>
    <row r="4048" customFormat="1" ht="16" customHeight="1" x14ac:dyDescent="0.2"/>
    <row r="4049" customFormat="1" ht="16" customHeight="1" x14ac:dyDescent="0.2"/>
    <row r="4050" customFormat="1" ht="16" customHeight="1" x14ac:dyDescent="0.2"/>
    <row r="4051" customFormat="1" ht="16" customHeight="1" x14ac:dyDescent="0.2"/>
    <row r="4052" customFormat="1" ht="16" customHeight="1" x14ac:dyDescent="0.2"/>
    <row r="4053" customFormat="1" ht="16" customHeight="1" x14ac:dyDescent="0.2"/>
    <row r="4054" customFormat="1" ht="16" customHeight="1" x14ac:dyDescent="0.2"/>
    <row r="4055" customFormat="1" ht="16" customHeight="1" x14ac:dyDescent="0.2"/>
    <row r="4056" customFormat="1" ht="16" customHeight="1" x14ac:dyDescent="0.2"/>
    <row r="4057" customFormat="1" ht="16" customHeight="1" x14ac:dyDescent="0.2"/>
    <row r="4058" customFormat="1" ht="16" customHeight="1" x14ac:dyDescent="0.2"/>
    <row r="4059" customFormat="1" ht="16" customHeight="1" x14ac:dyDescent="0.2"/>
    <row r="4060" customFormat="1" ht="16" customHeight="1" x14ac:dyDescent="0.2"/>
    <row r="4061" customFormat="1" ht="16" customHeight="1" x14ac:dyDescent="0.2"/>
    <row r="4062" customFormat="1" ht="16" customHeight="1" x14ac:dyDescent="0.2"/>
    <row r="4063" customFormat="1" ht="16" customHeight="1" x14ac:dyDescent="0.2"/>
    <row r="4064" customFormat="1" ht="16" customHeight="1" x14ac:dyDescent="0.2"/>
    <row r="4065" customFormat="1" ht="16" customHeight="1" x14ac:dyDescent="0.2"/>
    <row r="4066" customFormat="1" ht="16" customHeight="1" x14ac:dyDescent="0.2"/>
    <row r="4067" customFormat="1" ht="16" customHeight="1" x14ac:dyDescent="0.2"/>
    <row r="4068" customFormat="1" ht="16" customHeight="1" x14ac:dyDescent="0.2"/>
    <row r="4069" customFormat="1" ht="16" customHeight="1" x14ac:dyDescent="0.2"/>
    <row r="4070" customFormat="1" ht="16" customHeight="1" x14ac:dyDescent="0.2"/>
    <row r="4071" customFormat="1" ht="16" customHeight="1" x14ac:dyDescent="0.2"/>
    <row r="4072" customFormat="1" ht="16" customHeight="1" x14ac:dyDescent="0.2"/>
    <row r="4073" customFormat="1" ht="16" customHeight="1" x14ac:dyDescent="0.2"/>
    <row r="4074" customFormat="1" ht="16" customHeight="1" x14ac:dyDescent="0.2"/>
    <row r="4075" customFormat="1" ht="16" customHeight="1" x14ac:dyDescent="0.2"/>
    <row r="4076" customFormat="1" ht="16" customHeight="1" x14ac:dyDescent="0.2"/>
    <row r="4077" customFormat="1" ht="16" customHeight="1" x14ac:dyDescent="0.2"/>
    <row r="4078" customFormat="1" ht="16" customHeight="1" x14ac:dyDescent="0.2"/>
    <row r="4079" customFormat="1" ht="16" customHeight="1" x14ac:dyDescent="0.2"/>
    <row r="4080" customFormat="1" ht="16" customHeight="1" x14ac:dyDescent="0.2"/>
    <row r="4081" customFormat="1" ht="16" customHeight="1" x14ac:dyDescent="0.2"/>
    <row r="4082" customFormat="1" ht="16" customHeight="1" x14ac:dyDescent="0.2"/>
    <row r="4083" customFormat="1" ht="16" customHeight="1" x14ac:dyDescent="0.2"/>
    <row r="4084" customFormat="1" ht="16" customHeight="1" x14ac:dyDescent="0.2"/>
    <row r="4085" customFormat="1" ht="16" customHeight="1" x14ac:dyDescent="0.2"/>
    <row r="4086" customFormat="1" ht="16" customHeight="1" x14ac:dyDescent="0.2"/>
    <row r="4087" customFormat="1" ht="16" customHeight="1" x14ac:dyDescent="0.2"/>
    <row r="4088" customFormat="1" ht="16" customHeight="1" x14ac:dyDescent="0.2"/>
    <row r="4089" customFormat="1" ht="16" customHeight="1" x14ac:dyDescent="0.2"/>
    <row r="4090" customFormat="1" ht="16" customHeight="1" x14ac:dyDescent="0.2"/>
    <row r="4091" customFormat="1" ht="16" customHeight="1" x14ac:dyDescent="0.2"/>
    <row r="4092" customFormat="1" ht="16" customHeight="1" x14ac:dyDescent="0.2"/>
    <row r="4093" customFormat="1" ht="16" customHeight="1" x14ac:dyDescent="0.2"/>
    <row r="4094" customFormat="1" ht="16" customHeight="1" x14ac:dyDescent="0.2"/>
    <row r="4095" customFormat="1" ht="16" customHeight="1" x14ac:dyDescent="0.2"/>
    <row r="4096" customFormat="1" ht="16" customHeight="1" x14ac:dyDescent="0.2"/>
    <row r="4097" customFormat="1" ht="16" customHeight="1" x14ac:dyDescent="0.2"/>
    <row r="4098" customFormat="1" ht="16" customHeight="1" x14ac:dyDescent="0.2"/>
    <row r="4099" customFormat="1" ht="16" customHeight="1" x14ac:dyDescent="0.2"/>
    <row r="4100" customFormat="1" ht="16" customHeight="1" x14ac:dyDescent="0.2"/>
    <row r="4101" customFormat="1" ht="16" customHeight="1" x14ac:dyDescent="0.2"/>
    <row r="4102" customFormat="1" ht="16" customHeight="1" x14ac:dyDescent="0.2"/>
    <row r="4103" customFormat="1" ht="16" customHeight="1" x14ac:dyDescent="0.2"/>
    <row r="4104" customFormat="1" ht="16" customHeight="1" x14ac:dyDescent="0.2"/>
    <row r="4105" customFormat="1" ht="16" customHeight="1" x14ac:dyDescent="0.2"/>
    <row r="4106" customFormat="1" ht="16" customHeight="1" x14ac:dyDescent="0.2"/>
    <row r="4107" customFormat="1" ht="16" customHeight="1" x14ac:dyDescent="0.2"/>
    <row r="4108" customFormat="1" ht="16" customHeight="1" x14ac:dyDescent="0.2"/>
    <row r="4109" customFormat="1" ht="16" customHeight="1" x14ac:dyDescent="0.2"/>
    <row r="4110" customFormat="1" ht="16" customHeight="1" x14ac:dyDescent="0.2"/>
    <row r="4111" customFormat="1" ht="16" customHeight="1" x14ac:dyDescent="0.2"/>
    <row r="4112" customFormat="1" ht="16" customHeight="1" x14ac:dyDescent="0.2"/>
    <row r="4113" customFormat="1" ht="16" customHeight="1" x14ac:dyDescent="0.2"/>
    <row r="4114" customFormat="1" ht="16" customHeight="1" x14ac:dyDescent="0.2"/>
    <row r="4115" customFormat="1" ht="16" customHeight="1" x14ac:dyDescent="0.2"/>
    <row r="4116" customFormat="1" ht="16" customHeight="1" x14ac:dyDescent="0.2"/>
    <row r="4117" customFormat="1" ht="16" customHeight="1" x14ac:dyDescent="0.2"/>
    <row r="4118" customFormat="1" ht="16" customHeight="1" x14ac:dyDescent="0.2"/>
    <row r="4119" customFormat="1" ht="16" customHeight="1" x14ac:dyDescent="0.2"/>
    <row r="4120" customFormat="1" ht="16" customHeight="1" x14ac:dyDescent="0.2"/>
    <row r="4121" customFormat="1" ht="16" customHeight="1" x14ac:dyDescent="0.2"/>
    <row r="4122" customFormat="1" ht="16" customHeight="1" x14ac:dyDescent="0.2"/>
    <row r="4123" customFormat="1" ht="16" customHeight="1" x14ac:dyDescent="0.2"/>
    <row r="4124" customFormat="1" ht="16" customHeight="1" x14ac:dyDescent="0.2"/>
    <row r="4125" customFormat="1" ht="16" customHeight="1" x14ac:dyDescent="0.2"/>
    <row r="4126" customFormat="1" ht="16" customHeight="1" x14ac:dyDescent="0.2"/>
    <row r="4127" customFormat="1" ht="16" customHeight="1" x14ac:dyDescent="0.2"/>
    <row r="4128" customFormat="1" ht="16" customHeight="1" x14ac:dyDescent="0.2"/>
    <row r="4129" customFormat="1" ht="16" customHeight="1" x14ac:dyDescent="0.2"/>
    <row r="4130" customFormat="1" ht="16" customHeight="1" x14ac:dyDescent="0.2"/>
    <row r="4131" customFormat="1" ht="16" customHeight="1" x14ac:dyDescent="0.2"/>
    <row r="4132" customFormat="1" ht="16" customHeight="1" x14ac:dyDescent="0.2"/>
    <row r="4133" customFormat="1" ht="16" customHeight="1" x14ac:dyDescent="0.2"/>
    <row r="4134" customFormat="1" ht="16" customHeight="1" x14ac:dyDescent="0.2"/>
    <row r="4135" customFormat="1" ht="16" customHeight="1" x14ac:dyDescent="0.2"/>
    <row r="4136" customFormat="1" ht="16" customHeight="1" x14ac:dyDescent="0.2"/>
    <row r="4137" customFormat="1" ht="16" customHeight="1" x14ac:dyDescent="0.2"/>
    <row r="4138" customFormat="1" ht="16" customHeight="1" x14ac:dyDescent="0.2"/>
    <row r="4139" customFormat="1" ht="16" customHeight="1" x14ac:dyDescent="0.2"/>
    <row r="4140" customFormat="1" ht="16" customHeight="1" x14ac:dyDescent="0.2"/>
    <row r="4141" customFormat="1" ht="16" customHeight="1" x14ac:dyDescent="0.2"/>
    <row r="4142" customFormat="1" ht="16" customHeight="1" x14ac:dyDescent="0.2"/>
    <row r="4143" customFormat="1" ht="16" customHeight="1" x14ac:dyDescent="0.2"/>
    <row r="4144" customFormat="1" ht="16" customHeight="1" x14ac:dyDescent="0.2"/>
    <row r="4145" customFormat="1" ht="16" customHeight="1" x14ac:dyDescent="0.2"/>
    <row r="4146" customFormat="1" ht="16" customHeight="1" x14ac:dyDescent="0.2"/>
    <row r="4147" customFormat="1" ht="16" customHeight="1" x14ac:dyDescent="0.2"/>
    <row r="4148" customFormat="1" ht="16" customHeight="1" x14ac:dyDescent="0.2"/>
    <row r="4149" customFormat="1" ht="16" customHeight="1" x14ac:dyDescent="0.2"/>
    <row r="4150" customFormat="1" ht="16" customHeight="1" x14ac:dyDescent="0.2"/>
    <row r="4151" customFormat="1" ht="16" customHeight="1" x14ac:dyDescent="0.2"/>
    <row r="4152" customFormat="1" ht="16" customHeight="1" x14ac:dyDescent="0.2"/>
    <row r="4153" customFormat="1" ht="16" customHeight="1" x14ac:dyDescent="0.2"/>
    <row r="4154" customFormat="1" ht="16" customHeight="1" x14ac:dyDescent="0.2"/>
    <row r="4155" customFormat="1" ht="16" customHeight="1" x14ac:dyDescent="0.2"/>
    <row r="4156" customFormat="1" ht="16" customHeight="1" x14ac:dyDescent="0.2"/>
    <row r="4157" customFormat="1" ht="16" customHeight="1" x14ac:dyDescent="0.2"/>
    <row r="4158" customFormat="1" ht="16" customHeight="1" x14ac:dyDescent="0.2"/>
    <row r="4159" customFormat="1" ht="16" customHeight="1" x14ac:dyDescent="0.2"/>
    <row r="4160" customFormat="1" ht="16" customHeight="1" x14ac:dyDescent="0.2"/>
    <row r="4161" customFormat="1" ht="16" customHeight="1" x14ac:dyDescent="0.2"/>
    <row r="4162" customFormat="1" ht="16" customHeight="1" x14ac:dyDescent="0.2"/>
    <row r="4163" customFormat="1" ht="16" customHeight="1" x14ac:dyDescent="0.2"/>
    <row r="4164" customFormat="1" ht="16" customHeight="1" x14ac:dyDescent="0.2"/>
    <row r="4165" customFormat="1" ht="16" customHeight="1" x14ac:dyDescent="0.2"/>
    <row r="4166" customFormat="1" ht="16" customHeight="1" x14ac:dyDescent="0.2"/>
    <row r="4167" customFormat="1" ht="16" customHeight="1" x14ac:dyDescent="0.2"/>
    <row r="4168" customFormat="1" ht="16" customHeight="1" x14ac:dyDescent="0.2"/>
    <row r="4169" customFormat="1" ht="16" customHeight="1" x14ac:dyDescent="0.2"/>
    <row r="4170" customFormat="1" ht="16" customHeight="1" x14ac:dyDescent="0.2"/>
    <row r="4171" customFormat="1" ht="16" customHeight="1" x14ac:dyDescent="0.2"/>
    <row r="4172" customFormat="1" ht="16" customHeight="1" x14ac:dyDescent="0.2"/>
    <row r="4173" customFormat="1" ht="16" customHeight="1" x14ac:dyDescent="0.2"/>
    <row r="4174" customFormat="1" ht="16" customHeight="1" x14ac:dyDescent="0.2"/>
    <row r="4175" customFormat="1" ht="16" customHeight="1" x14ac:dyDescent="0.2"/>
    <row r="4176" customFormat="1" ht="16" customHeight="1" x14ac:dyDescent="0.2"/>
    <row r="4177" customFormat="1" ht="16" customHeight="1" x14ac:dyDescent="0.2"/>
    <row r="4178" customFormat="1" ht="16" customHeight="1" x14ac:dyDescent="0.2"/>
    <row r="4179" customFormat="1" ht="16" customHeight="1" x14ac:dyDescent="0.2"/>
    <row r="4180" customFormat="1" ht="16" customHeight="1" x14ac:dyDescent="0.2"/>
    <row r="4181" customFormat="1" ht="16" customHeight="1" x14ac:dyDescent="0.2"/>
    <row r="4182" customFormat="1" ht="16" customHeight="1" x14ac:dyDescent="0.2"/>
    <row r="4183" customFormat="1" ht="16" customHeight="1" x14ac:dyDescent="0.2"/>
    <row r="4184" customFormat="1" ht="16" customHeight="1" x14ac:dyDescent="0.2"/>
    <row r="4185" customFormat="1" ht="16" customHeight="1" x14ac:dyDescent="0.2"/>
    <row r="4186" customFormat="1" ht="16" customHeight="1" x14ac:dyDescent="0.2"/>
    <row r="4187" customFormat="1" ht="16" customHeight="1" x14ac:dyDescent="0.2"/>
    <row r="4188" customFormat="1" ht="16" customHeight="1" x14ac:dyDescent="0.2"/>
    <row r="4189" customFormat="1" ht="16" customHeight="1" x14ac:dyDescent="0.2"/>
    <row r="4190" customFormat="1" ht="16" customHeight="1" x14ac:dyDescent="0.2"/>
    <row r="4191" customFormat="1" ht="16" customHeight="1" x14ac:dyDescent="0.2"/>
    <row r="4192" customFormat="1" ht="16" customHeight="1" x14ac:dyDescent="0.2"/>
    <row r="4193" customFormat="1" ht="16" customHeight="1" x14ac:dyDescent="0.2"/>
    <row r="4194" customFormat="1" ht="16" customHeight="1" x14ac:dyDescent="0.2"/>
    <row r="4195" customFormat="1" ht="16" customHeight="1" x14ac:dyDescent="0.2"/>
    <row r="4196" customFormat="1" ht="16" customHeight="1" x14ac:dyDescent="0.2"/>
    <row r="4197" customFormat="1" ht="16" customHeight="1" x14ac:dyDescent="0.2"/>
    <row r="4198" customFormat="1" ht="16" customHeight="1" x14ac:dyDescent="0.2"/>
    <row r="4199" customFormat="1" ht="16" customHeight="1" x14ac:dyDescent="0.2"/>
    <row r="4200" customFormat="1" ht="16" customHeight="1" x14ac:dyDescent="0.2"/>
    <row r="4201" customFormat="1" ht="16" customHeight="1" x14ac:dyDescent="0.2"/>
    <row r="4202" customFormat="1" ht="16" customHeight="1" x14ac:dyDescent="0.2"/>
    <row r="4203" customFormat="1" ht="16" customHeight="1" x14ac:dyDescent="0.2"/>
    <row r="4204" customFormat="1" ht="16" customHeight="1" x14ac:dyDescent="0.2"/>
    <row r="4205" customFormat="1" ht="16" customHeight="1" x14ac:dyDescent="0.2"/>
    <row r="4206" customFormat="1" ht="16" customHeight="1" x14ac:dyDescent="0.2"/>
    <row r="4207" customFormat="1" ht="16" customHeight="1" x14ac:dyDescent="0.2"/>
    <row r="4208" customFormat="1" ht="16" customHeight="1" x14ac:dyDescent="0.2"/>
    <row r="4209" customFormat="1" ht="16" customHeight="1" x14ac:dyDescent="0.2"/>
    <row r="4210" customFormat="1" ht="16" customHeight="1" x14ac:dyDescent="0.2"/>
    <row r="4211" customFormat="1" ht="16" customHeight="1" x14ac:dyDescent="0.2"/>
    <row r="4212" customFormat="1" ht="16" customHeight="1" x14ac:dyDescent="0.2"/>
    <row r="4213" customFormat="1" ht="16" customHeight="1" x14ac:dyDescent="0.2"/>
    <row r="4214" customFormat="1" ht="16" customHeight="1" x14ac:dyDescent="0.2"/>
    <row r="4215" customFormat="1" ht="16" customHeight="1" x14ac:dyDescent="0.2"/>
    <row r="4216" customFormat="1" ht="16" customHeight="1" x14ac:dyDescent="0.2"/>
    <row r="4217" customFormat="1" ht="16" customHeight="1" x14ac:dyDescent="0.2"/>
    <row r="4218" customFormat="1" ht="16" customHeight="1" x14ac:dyDescent="0.2"/>
    <row r="4219" customFormat="1" ht="16" customHeight="1" x14ac:dyDescent="0.2"/>
    <row r="4220" customFormat="1" ht="16" customHeight="1" x14ac:dyDescent="0.2"/>
    <row r="4221" customFormat="1" ht="16" customHeight="1" x14ac:dyDescent="0.2"/>
    <row r="4222" customFormat="1" ht="16" customHeight="1" x14ac:dyDescent="0.2"/>
    <row r="4223" customFormat="1" ht="16" customHeight="1" x14ac:dyDescent="0.2"/>
    <row r="4224" customFormat="1" ht="16" customHeight="1" x14ac:dyDescent="0.2"/>
    <row r="4225" customFormat="1" ht="16" customHeight="1" x14ac:dyDescent="0.2"/>
    <row r="4226" customFormat="1" ht="16" customHeight="1" x14ac:dyDescent="0.2"/>
    <row r="4227" customFormat="1" ht="16" customHeight="1" x14ac:dyDescent="0.2"/>
    <row r="4228" customFormat="1" ht="16" customHeight="1" x14ac:dyDescent="0.2"/>
    <row r="4229" customFormat="1" ht="16" customHeight="1" x14ac:dyDescent="0.2"/>
    <row r="4230" customFormat="1" ht="16" customHeight="1" x14ac:dyDescent="0.2"/>
    <row r="4231" customFormat="1" ht="16" customHeight="1" x14ac:dyDescent="0.2"/>
    <row r="4232" customFormat="1" ht="16" customHeight="1" x14ac:dyDescent="0.2"/>
    <row r="4233" customFormat="1" ht="16" customHeight="1" x14ac:dyDescent="0.2"/>
    <row r="4234" customFormat="1" ht="16" customHeight="1" x14ac:dyDescent="0.2"/>
    <row r="4235" customFormat="1" ht="16" customHeight="1" x14ac:dyDescent="0.2"/>
    <row r="4236" customFormat="1" ht="16" customHeight="1" x14ac:dyDescent="0.2"/>
    <row r="4237" customFormat="1" ht="16" customHeight="1" x14ac:dyDescent="0.2"/>
    <row r="4238" customFormat="1" ht="16" customHeight="1" x14ac:dyDescent="0.2"/>
    <row r="4239" customFormat="1" ht="16" customHeight="1" x14ac:dyDescent="0.2"/>
    <row r="4240" customFormat="1" ht="16" customHeight="1" x14ac:dyDescent="0.2"/>
    <row r="4241" customFormat="1" ht="16" customHeight="1" x14ac:dyDescent="0.2"/>
    <row r="4242" customFormat="1" ht="16" customHeight="1" x14ac:dyDescent="0.2"/>
    <row r="4243" customFormat="1" ht="16" customHeight="1" x14ac:dyDescent="0.2"/>
    <row r="4244" customFormat="1" ht="16" customHeight="1" x14ac:dyDescent="0.2"/>
    <row r="4245" customFormat="1" ht="16" customHeight="1" x14ac:dyDescent="0.2"/>
    <row r="4246" customFormat="1" ht="16" customHeight="1" x14ac:dyDescent="0.2"/>
    <row r="4247" customFormat="1" ht="16" customHeight="1" x14ac:dyDescent="0.2"/>
    <row r="4248" customFormat="1" ht="16" customHeight="1" x14ac:dyDescent="0.2"/>
    <row r="4249" customFormat="1" ht="16" customHeight="1" x14ac:dyDescent="0.2"/>
    <row r="4250" customFormat="1" ht="16" customHeight="1" x14ac:dyDescent="0.2"/>
    <row r="4251" customFormat="1" ht="16" customHeight="1" x14ac:dyDescent="0.2"/>
    <row r="4252" customFormat="1" ht="16" customHeight="1" x14ac:dyDescent="0.2"/>
    <row r="4253" customFormat="1" ht="16" customHeight="1" x14ac:dyDescent="0.2"/>
    <row r="4254" customFormat="1" ht="16" customHeight="1" x14ac:dyDescent="0.2"/>
    <row r="4255" customFormat="1" ht="16" customHeight="1" x14ac:dyDescent="0.2"/>
    <row r="4256" customFormat="1" ht="16" customHeight="1" x14ac:dyDescent="0.2"/>
    <row r="4257" customFormat="1" ht="16" customHeight="1" x14ac:dyDescent="0.2"/>
    <row r="4258" customFormat="1" ht="16" customHeight="1" x14ac:dyDescent="0.2"/>
    <row r="4259" customFormat="1" ht="16" customHeight="1" x14ac:dyDescent="0.2"/>
    <row r="4260" customFormat="1" ht="16" customHeight="1" x14ac:dyDescent="0.2"/>
    <row r="4261" customFormat="1" ht="16" customHeight="1" x14ac:dyDescent="0.2"/>
    <row r="4262" customFormat="1" ht="16" customHeight="1" x14ac:dyDescent="0.2"/>
    <row r="4263" customFormat="1" ht="16" customHeight="1" x14ac:dyDescent="0.2"/>
    <row r="4264" customFormat="1" ht="16" customHeight="1" x14ac:dyDescent="0.2"/>
    <row r="4265" customFormat="1" ht="16" customHeight="1" x14ac:dyDescent="0.2"/>
    <row r="4266" customFormat="1" ht="16" customHeight="1" x14ac:dyDescent="0.2"/>
    <row r="4267" customFormat="1" ht="16" customHeight="1" x14ac:dyDescent="0.2"/>
    <row r="4268" customFormat="1" ht="16" customHeight="1" x14ac:dyDescent="0.2"/>
    <row r="4269" customFormat="1" ht="16" customHeight="1" x14ac:dyDescent="0.2"/>
    <row r="4270" customFormat="1" ht="16" customHeight="1" x14ac:dyDescent="0.2"/>
    <row r="4271" customFormat="1" ht="16" customHeight="1" x14ac:dyDescent="0.2"/>
    <row r="4272" customFormat="1" ht="16" customHeight="1" x14ac:dyDescent="0.2"/>
    <row r="4273" customFormat="1" ht="16" customHeight="1" x14ac:dyDescent="0.2"/>
    <row r="4274" customFormat="1" ht="16" customHeight="1" x14ac:dyDescent="0.2"/>
    <row r="4275" customFormat="1" ht="16" customHeight="1" x14ac:dyDescent="0.2"/>
    <row r="4276" customFormat="1" ht="16" customHeight="1" x14ac:dyDescent="0.2"/>
    <row r="4277" customFormat="1" ht="16" customHeight="1" x14ac:dyDescent="0.2"/>
    <row r="4278" customFormat="1" ht="16" customHeight="1" x14ac:dyDescent="0.2"/>
    <row r="4279" customFormat="1" ht="16" customHeight="1" x14ac:dyDescent="0.2"/>
    <row r="4280" customFormat="1" ht="16" customHeight="1" x14ac:dyDescent="0.2"/>
    <row r="4281" customFormat="1" ht="16" customHeight="1" x14ac:dyDescent="0.2"/>
    <row r="4282" customFormat="1" ht="16" customHeight="1" x14ac:dyDescent="0.2"/>
    <row r="4283" customFormat="1" ht="16" customHeight="1" x14ac:dyDescent="0.2"/>
    <row r="4284" customFormat="1" ht="16" customHeight="1" x14ac:dyDescent="0.2"/>
    <row r="4285" customFormat="1" ht="16" customHeight="1" x14ac:dyDescent="0.2"/>
    <row r="4286" customFormat="1" ht="16" customHeight="1" x14ac:dyDescent="0.2"/>
    <row r="4287" customFormat="1" ht="16" customHeight="1" x14ac:dyDescent="0.2"/>
    <row r="4288" customFormat="1" ht="16" customHeight="1" x14ac:dyDescent="0.2"/>
    <row r="4289" customFormat="1" ht="16" customHeight="1" x14ac:dyDescent="0.2"/>
    <row r="4290" customFormat="1" ht="16" customHeight="1" x14ac:dyDescent="0.2"/>
    <row r="4291" customFormat="1" ht="16" customHeight="1" x14ac:dyDescent="0.2"/>
    <row r="4292" customFormat="1" ht="16" customHeight="1" x14ac:dyDescent="0.2"/>
    <row r="4293" customFormat="1" ht="16" customHeight="1" x14ac:dyDescent="0.2"/>
    <row r="4294" customFormat="1" ht="16" customHeight="1" x14ac:dyDescent="0.2"/>
    <row r="4295" customFormat="1" ht="16" customHeight="1" x14ac:dyDescent="0.2"/>
    <row r="4296" customFormat="1" ht="16" customHeight="1" x14ac:dyDescent="0.2"/>
    <row r="4297" customFormat="1" ht="16" customHeight="1" x14ac:dyDescent="0.2"/>
    <row r="4298" customFormat="1" ht="16" customHeight="1" x14ac:dyDescent="0.2"/>
    <row r="4299" customFormat="1" ht="16" customHeight="1" x14ac:dyDescent="0.2"/>
    <row r="4300" customFormat="1" ht="16" customHeight="1" x14ac:dyDescent="0.2"/>
    <row r="4301" customFormat="1" ht="16" customHeight="1" x14ac:dyDescent="0.2"/>
    <row r="4302" customFormat="1" ht="16" customHeight="1" x14ac:dyDescent="0.2"/>
    <row r="4303" customFormat="1" ht="16" customHeight="1" x14ac:dyDescent="0.2"/>
    <row r="4304" customFormat="1" ht="16" customHeight="1" x14ac:dyDescent="0.2"/>
    <row r="4305" customFormat="1" ht="16" customHeight="1" x14ac:dyDescent="0.2"/>
    <row r="4306" customFormat="1" ht="16" customHeight="1" x14ac:dyDescent="0.2"/>
    <row r="4307" customFormat="1" ht="16" customHeight="1" x14ac:dyDescent="0.2"/>
    <row r="4308" customFormat="1" ht="16" customHeight="1" x14ac:dyDescent="0.2"/>
    <row r="4309" customFormat="1" ht="16" customHeight="1" x14ac:dyDescent="0.2"/>
    <row r="4310" customFormat="1" ht="16" customHeight="1" x14ac:dyDescent="0.2"/>
    <row r="4311" customFormat="1" ht="16" customHeight="1" x14ac:dyDescent="0.2"/>
    <row r="4312" customFormat="1" ht="16" customHeight="1" x14ac:dyDescent="0.2"/>
    <row r="4313" customFormat="1" ht="16" customHeight="1" x14ac:dyDescent="0.2"/>
    <row r="4314" customFormat="1" ht="16" customHeight="1" x14ac:dyDescent="0.2"/>
    <row r="4315" customFormat="1" ht="16" customHeight="1" x14ac:dyDescent="0.2"/>
    <row r="4316" customFormat="1" ht="16" customHeight="1" x14ac:dyDescent="0.2"/>
    <row r="4317" customFormat="1" ht="16" customHeight="1" x14ac:dyDescent="0.2"/>
    <row r="4318" customFormat="1" ht="16" customHeight="1" x14ac:dyDescent="0.2"/>
    <row r="4319" customFormat="1" ht="16" customHeight="1" x14ac:dyDescent="0.2"/>
    <row r="4320" customFormat="1" ht="16" customHeight="1" x14ac:dyDescent="0.2"/>
    <row r="4321" customFormat="1" ht="16" customHeight="1" x14ac:dyDescent="0.2"/>
    <row r="4322" customFormat="1" ht="16" customHeight="1" x14ac:dyDescent="0.2"/>
    <row r="4323" customFormat="1" ht="16" customHeight="1" x14ac:dyDescent="0.2"/>
    <row r="4324" customFormat="1" ht="16" customHeight="1" x14ac:dyDescent="0.2"/>
    <row r="4325" customFormat="1" ht="16" customHeight="1" x14ac:dyDescent="0.2"/>
    <row r="4326" customFormat="1" ht="16" customHeight="1" x14ac:dyDescent="0.2"/>
    <row r="4327" customFormat="1" ht="16" customHeight="1" x14ac:dyDescent="0.2"/>
    <row r="4328" customFormat="1" ht="16" customHeight="1" x14ac:dyDescent="0.2"/>
    <row r="4329" customFormat="1" ht="16" customHeight="1" x14ac:dyDescent="0.2"/>
    <row r="4330" customFormat="1" ht="16" customHeight="1" x14ac:dyDescent="0.2"/>
    <row r="4331" customFormat="1" ht="16" customHeight="1" x14ac:dyDescent="0.2"/>
    <row r="4332" customFormat="1" ht="16" customHeight="1" x14ac:dyDescent="0.2"/>
    <row r="4333" customFormat="1" ht="16" customHeight="1" x14ac:dyDescent="0.2"/>
    <row r="4334" customFormat="1" ht="16" customHeight="1" x14ac:dyDescent="0.2"/>
    <row r="4335" customFormat="1" ht="16" customHeight="1" x14ac:dyDescent="0.2"/>
    <row r="4336" customFormat="1" ht="16" customHeight="1" x14ac:dyDescent="0.2"/>
    <row r="4337" customFormat="1" ht="16" customHeight="1" x14ac:dyDescent="0.2"/>
    <row r="4338" customFormat="1" ht="16" customHeight="1" x14ac:dyDescent="0.2"/>
    <row r="4339" customFormat="1" ht="16" customHeight="1" x14ac:dyDescent="0.2"/>
    <row r="4340" customFormat="1" ht="16" customHeight="1" x14ac:dyDescent="0.2"/>
    <row r="4341" customFormat="1" ht="16" customHeight="1" x14ac:dyDescent="0.2"/>
    <row r="4342" customFormat="1" ht="16" customHeight="1" x14ac:dyDescent="0.2"/>
    <row r="4343" customFormat="1" ht="16" customHeight="1" x14ac:dyDescent="0.2"/>
    <row r="4344" customFormat="1" ht="16" customHeight="1" x14ac:dyDescent="0.2"/>
    <row r="4345" customFormat="1" ht="16" customHeight="1" x14ac:dyDescent="0.2"/>
    <row r="4346" customFormat="1" ht="16" customHeight="1" x14ac:dyDescent="0.2"/>
    <row r="4347" customFormat="1" ht="16" customHeight="1" x14ac:dyDescent="0.2"/>
    <row r="4348" customFormat="1" ht="16" customHeight="1" x14ac:dyDescent="0.2"/>
    <row r="4349" customFormat="1" ht="16" customHeight="1" x14ac:dyDescent="0.2"/>
    <row r="4350" customFormat="1" ht="16" customHeight="1" x14ac:dyDescent="0.2"/>
    <row r="4351" customFormat="1" ht="16" customHeight="1" x14ac:dyDescent="0.2"/>
    <row r="4352" customFormat="1" ht="16" customHeight="1" x14ac:dyDescent="0.2"/>
    <row r="4353" customFormat="1" ht="16" customHeight="1" x14ac:dyDescent="0.2"/>
    <row r="4354" customFormat="1" ht="16" customHeight="1" x14ac:dyDescent="0.2"/>
    <row r="4355" customFormat="1" ht="16" customHeight="1" x14ac:dyDescent="0.2"/>
    <row r="4356" customFormat="1" ht="16" customHeight="1" x14ac:dyDescent="0.2"/>
    <row r="4357" customFormat="1" ht="16" customHeight="1" x14ac:dyDescent="0.2"/>
    <row r="4358" customFormat="1" ht="16" customHeight="1" x14ac:dyDescent="0.2"/>
    <row r="4359" customFormat="1" ht="16" customHeight="1" x14ac:dyDescent="0.2"/>
    <row r="4360" customFormat="1" ht="16" customHeight="1" x14ac:dyDescent="0.2"/>
    <row r="4361" customFormat="1" ht="16" customHeight="1" x14ac:dyDescent="0.2"/>
    <row r="4362" customFormat="1" ht="16" customHeight="1" x14ac:dyDescent="0.2"/>
    <row r="4363" customFormat="1" ht="16" customHeight="1" x14ac:dyDescent="0.2"/>
    <row r="4364" customFormat="1" ht="16" customHeight="1" x14ac:dyDescent="0.2"/>
    <row r="4365" customFormat="1" ht="16" customHeight="1" x14ac:dyDescent="0.2"/>
    <row r="4366" customFormat="1" ht="16" customHeight="1" x14ac:dyDescent="0.2"/>
    <row r="4367" customFormat="1" ht="16" customHeight="1" x14ac:dyDescent="0.2"/>
    <row r="4368" customFormat="1" ht="16" customHeight="1" x14ac:dyDescent="0.2"/>
    <row r="4369" customFormat="1" ht="16" customHeight="1" x14ac:dyDescent="0.2"/>
    <row r="4370" customFormat="1" ht="16" customHeight="1" x14ac:dyDescent="0.2"/>
    <row r="4371" customFormat="1" ht="16" customHeight="1" x14ac:dyDescent="0.2"/>
    <row r="4372" customFormat="1" ht="16" customHeight="1" x14ac:dyDescent="0.2"/>
    <row r="4373" customFormat="1" ht="16" customHeight="1" x14ac:dyDescent="0.2"/>
    <row r="4374" customFormat="1" ht="16" customHeight="1" x14ac:dyDescent="0.2"/>
    <row r="4375" customFormat="1" ht="16" customHeight="1" x14ac:dyDescent="0.2"/>
    <row r="4376" customFormat="1" ht="16" customHeight="1" x14ac:dyDescent="0.2"/>
    <row r="4377" customFormat="1" ht="16" customHeight="1" x14ac:dyDescent="0.2"/>
    <row r="4378" customFormat="1" ht="16" customHeight="1" x14ac:dyDescent="0.2"/>
    <row r="4379" customFormat="1" ht="16" customHeight="1" x14ac:dyDescent="0.2"/>
    <row r="4380" customFormat="1" ht="16" customHeight="1" x14ac:dyDescent="0.2"/>
    <row r="4381" customFormat="1" ht="16" customHeight="1" x14ac:dyDescent="0.2"/>
    <row r="4382" customFormat="1" ht="16" customHeight="1" x14ac:dyDescent="0.2"/>
    <row r="4383" customFormat="1" ht="16" customHeight="1" x14ac:dyDescent="0.2"/>
    <row r="4384" customFormat="1" ht="16" customHeight="1" x14ac:dyDescent="0.2"/>
    <row r="4385" customFormat="1" ht="16" customHeight="1" x14ac:dyDescent="0.2"/>
    <row r="4386" customFormat="1" ht="16" customHeight="1" x14ac:dyDescent="0.2"/>
    <row r="4387" customFormat="1" ht="16" customHeight="1" x14ac:dyDescent="0.2"/>
    <row r="4388" customFormat="1" ht="16" customHeight="1" x14ac:dyDescent="0.2"/>
    <row r="4389" customFormat="1" ht="16" customHeight="1" x14ac:dyDescent="0.2"/>
    <row r="4390" customFormat="1" ht="16" customHeight="1" x14ac:dyDescent="0.2"/>
    <row r="4391" customFormat="1" ht="16" customHeight="1" x14ac:dyDescent="0.2"/>
    <row r="4392" customFormat="1" ht="16" customHeight="1" x14ac:dyDescent="0.2"/>
    <row r="4393" customFormat="1" ht="16" customHeight="1" x14ac:dyDescent="0.2"/>
    <row r="4394" customFormat="1" ht="16" customHeight="1" x14ac:dyDescent="0.2"/>
    <row r="4395" customFormat="1" ht="16" customHeight="1" x14ac:dyDescent="0.2"/>
    <row r="4396" customFormat="1" ht="16" customHeight="1" x14ac:dyDescent="0.2"/>
    <row r="4397" customFormat="1" ht="16" customHeight="1" x14ac:dyDescent="0.2"/>
    <row r="4398" customFormat="1" ht="16" customHeight="1" x14ac:dyDescent="0.2"/>
    <row r="4399" customFormat="1" ht="16" customHeight="1" x14ac:dyDescent="0.2"/>
    <row r="4400" customFormat="1" ht="16" customHeight="1" x14ac:dyDescent="0.2"/>
    <row r="4401" customFormat="1" ht="16" customHeight="1" x14ac:dyDescent="0.2"/>
    <row r="4402" customFormat="1" ht="16" customHeight="1" x14ac:dyDescent="0.2"/>
    <row r="4403" customFormat="1" ht="16" customHeight="1" x14ac:dyDescent="0.2"/>
    <row r="4404" customFormat="1" ht="16" customHeight="1" x14ac:dyDescent="0.2"/>
    <row r="4405" customFormat="1" ht="16" customHeight="1" x14ac:dyDescent="0.2"/>
    <row r="4406" customFormat="1" ht="16" customHeight="1" x14ac:dyDescent="0.2"/>
    <row r="4407" customFormat="1" ht="16" customHeight="1" x14ac:dyDescent="0.2"/>
    <row r="4408" customFormat="1" ht="16" customHeight="1" x14ac:dyDescent="0.2"/>
    <row r="4409" customFormat="1" ht="16" customHeight="1" x14ac:dyDescent="0.2"/>
    <row r="4410" customFormat="1" ht="16" customHeight="1" x14ac:dyDescent="0.2"/>
    <row r="4411" customFormat="1" ht="16" customHeight="1" x14ac:dyDescent="0.2"/>
    <row r="4412" customFormat="1" ht="16" customHeight="1" x14ac:dyDescent="0.2"/>
    <row r="4413" customFormat="1" ht="16" customHeight="1" x14ac:dyDescent="0.2"/>
    <row r="4414" customFormat="1" ht="16" customHeight="1" x14ac:dyDescent="0.2"/>
    <row r="4415" customFormat="1" ht="16" customHeight="1" x14ac:dyDescent="0.2"/>
    <row r="4416" customFormat="1" ht="16" customHeight="1" x14ac:dyDescent="0.2"/>
    <row r="4417" customFormat="1" ht="16" customHeight="1" x14ac:dyDescent="0.2"/>
    <row r="4418" customFormat="1" ht="16" customHeight="1" x14ac:dyDescent="0.2"/>
    <row r="4419" customFormat="1" ht="16" customHeight="1" x14ac:dyDescent="0.2"/>
    <row r="4420" customFormat="1" ht="16" customHeight="1" x14ac:dyDescent="0.2"/>
    <row r="4421" customFormat="1" ht="16" customHeight="1" x14ac:dyDescent="0.2"/>
    <row r="4422" customFormat="1" ht="16" customHeight="1" x14ac:dyDescent="0.2"/>
    <row r="4423" customFormat="1" ht="16" customHeight="1" x14ac:dyDescent="0.2"/>
    <row r="4424" customFormat="1" ht="16" customHeight="1" x14ac:dyDescent="0.2"/>
    <row r="4425" customFormat="1" ht="16" customHeight="1" x14ac:dyDescent="0.2"/>
    <row r="4426" customFormat="1" ht="16" customHeight="1" x14ac:dyDescent="0.2"/>
    <row r="4427" customFormat="1" ht="16" customHeight="1" x14ac:dyDescent="0.2"/>
    <row r="4428" customFormat="1" ht="16" customHeight="1" x14ac:dyDescent="0.2"/>
    <row r="4429" customFormat="1" ht="16" customHeight="1" x14ac:dyDescent="0.2"/>
    <row r="4430" customFormat="1" ht="16" customHeight="1" x14ac:dyDescent="0.2"/>
    <row r="4431" customFormat="1" ht="16" customHeight="1" x14ac:dyDescent="0.2"/>
    <row r="4432" customFormat="1" ht="16" customHeight="1" x14ac:dyDescent="0.2"/>
    <row r="4433" customFormat="1" ht="16" customHeight="1" x14ac:dyDescent="0.2"/>
    <row r="4434" customFormat="1" ht="16" customHeight="1" x14ac:dyDescent="0.2"/>
    <row r="4435" customFormat="1" ht="16" customHeight="1" x14ac:dyDescent="0.2"/>
    <row r="4436" customFormat="1" ht="16" customHeight="1" x14ac:dyDescent="0.2"/>
    <row r="4437" customFormat="1" ht="16" customHeight="1" x14ac:dyDescent="0.2"/>
    <row r="4438" customFormat="1" ht="16" customHeight="1" x14ac:dyDescent="0.2"/>
    <row r="4439" customFormat="1" ht="16" customHeight="1" x14ac:dyDescent="0.2"/>
    <row r="4440" customFormat="1" ht="16" customHeight="1" x14ac:dyDescent="0.2"/>
    <row r="4441" customFormat="1" ht="16" customHeight="1" x14ac:dyDescent="0.2"/>
    <row r="4442" customFormat="1" ht="16" customHeight="1" x14ac:dyDescent="0.2"/>
    <row r="4443" customFormat="1" ht="16" customHeight="1" x14ac:dyDescent="0.2"/>
    <row r="4444" customFormat="1" ht="16" customHeight="1" x14ac:dyDescent="0.2"/>
    <row r="4445" customFormat="1" ht="16" customHeight="1" x14ac:dyDescent="0.2"/>
    <row r="4446" customFormat="1" ht="16" customHeight="1" x14ac:dyDescent="0.2"/>
    <row r="4447" customFormat="1" ht="16" customHeight="1" x14ac:dyDescent="0.2"/>
    <row r="4448" customFormat="1" ht="16" customHeight="1" x14ac:dyDescent="0.2"/>
    <row r="4449" customFormat="1" ht="16" customHeight="1" x14ac:dyDescent="0.2"/>
    <row r="4450" customFormat="1" ht="16" customHeight="1" x14ac:dyDescent="0.2"/>
    <row r="4451" customFormat="1" ht="16" customHeight="1" x14ac:dyDescent="0.2"/>
    <row r="4452" customFormat="1" ht="16" customHeight="1" x14ac:dyDescent="0.2"/>
    <row r="4453" customFormat="1" ht="16" customHeight="1" x14ac:dyDescent="0.2"/>
    <row r="4454" customFormat="1" ht="16" customHeight="1" x14ac:dyDescent="0.2"/>
    <row r="4455" customFormat="1" ht="16" customHeight="1" x14ac:dyDescent="0.2"/>
    <row r="4456" customFormat="1" ht="16" customHeight="1" x14ac:dyDescent="0.2"/>
    <row r="4457" customFormat="1" ht="16" customHeight="1" x14ac:dyDescent="0.2"/>
    <row r="4458" customFormat="1" ht="16" customHeight="1" x14ac:dyDescent="0.2"/>
    <row r="4459" customFormat="1" ht="16" customHeight="1" x14ac:dyDescent="0.2"/>
    <row r="4460" customFormat="1" ht="16" customHeight="1" x14ac:dyDescent="0.2"/>
    <row r="4461" customFormat="1" ht="16" customHeight="1" x14ac:dyDescent="0.2"/>
    <row r="4462" customFormat="1" ht="16" customHeight="1" x14ac:dyDescent="0.2"/>
    <row r="4463" customFormat="1" ht="16" customHeight="1" x14ac:dyDescent="0.2"/>
    <row r="4464" customFormat="1" ht="16" customHeight="1" x14ac:dyDescent="0.2"/>
    <row r="4465" customFormat="1" ht="16" customHeight="1" x14ac:dyDescent="0.2"/>
    <row r="4466" customFormat="1" ht="16" customHeight="1" x14ac:dyDescent="0.2"/>
    <row r="4467" customFormat="1" ht="16" customHeight="1" x14ac:dyDescent="0.2"/>
    <row r="4468" customFormat="1" ht="16" customHeight="1" x14ac:dyDescent="0.2"/>
    <row r="4469" customFormat="1" ht="16" customHeight="1" x14ac:dyDescent="0.2"/>
    <row r="4470" customFormat="1" ht="16" customHeight="1" x14ac:dyDescent="0.2"/>
    <row r="4471" customFormat="1" ht="16" customHeight="1" x14ac:dyDescent="0.2"/>
    <row r="4472" customFormat="1" ht="16" customHeight="1" x14ac:dyDescent="0.2"/>
    <row r="4473" customFormat="1" ht="16" customHeight="1" x14ac:dyDescent="0.2"/>
    <row r="4474" customFormat="1" ht="16" customHeight="1" x14ac:dyDescent="0.2"/>
    <row r="4475" customFormat="1" ht="16" customHeight="1" x14ac:dyDescent="0.2"/>
    <row r="4476" customFormat="1" ht="16" customHeight="1" x14ac:dyDescent="0.2"/>
    <row r="4477" customFormat="1" ht="16" customHeight="1" x14ac:dyDescent="0.2"/>
    <row r="4478" customFormat="1" ht="16" customHeight="1" x14ac:dyDescent="0.2"/>
    <row r="4479" customFormat="1" ht="16" customHeight="1" x14ac:dyDescent="0.2"/>
    <row r="4480" customFormat="1" ht="16" customHeight="1" x14ac:dyDescent="0.2"/>
    <row r="4481" customFormat="1" ht="16" customHeight="1" x14ac:dyDescent="0.2"/>
    <row r="4482" customFormat="1" ht="16" customHeight="1" x14ac:dyDescent="0.2"/>
    <row r="4483" customFormat="1" ht="16" customHeight="1" x14ac:dyDescent="0.2"/>
    <row r="4484" customFormat="1" ht="16" customHeight="1" x14ac:dyDescent="0.2"/>
    <row r="4485" customFormat="1" ht="16" customHeight="1" x14ac:dyDescent="0.2"/>
    <row r="4486" customFormat="1" ht="16" customHeight="1" x14ac:dyDescent="0.2"/>
    <row r="4487" customFormat="1" ht="16" customHeight="1" x14ac:dyDescent="0.2"/>
    <row r="4488" customFormat="1" ht="16" customHeight="1" x14ac:dyDescent="0.2"/>
    <row r="4489" customFormat="1" ht="16" customHeight="1" x14ac:dyDescent="0.2"/>
    <row r="4490" customFormat="1" ht="16" customHeight="1" x14ac:dyDescent="0.2"/>
    <row r="4491" customFormat="1" ht="16" customHeight="1" x14ac:dyDescent="0.2"/>
    <row r="4492" customFormat="1" ht="16" customHeight="1" x14ac:dyDescent="0.2"/>
    <row r="4493" customFormat="1" ht="16" customHeight="1" x14ac:dyDescent="0.2"/>
    <row r="4494" customFormat="1" ht="16" customHeight="1" x14ac:dyDescent="0.2"/>
    <row r="4495" customFormat="1" ht="16" customHeight="1" x14ac:dyDescent="0.2"/>
    <row r="4496" customFormat="1" ht="16" customHeight="1" x14ac:dyDescent="0.2"/>
    <row r="4497" customFormat="1" ht="16" customHeight="1" x14ac:dyDescent="0.2"/>
    <row r="4498" customFormat="1" ht="16" customHeight="1" x14ac:dyDescent="0.2"/>
    <row r="4499" customFormat="1" ht="16" customHeight="1" x14ac:dyDescent="0.2"/>
    <row r="4500" customFormat="1" ht="16" customHeight="1" x14ac:dyDescent="0.2"/>
    <row r="4501" customFormat="1" ht="16" customHeight="1" x14ac:dyDescent="0.2"/>
    <row r="4502" customFormat="1" ht="16" customHeight="1" x14ac:dyDescent="0.2"/>
    <row r="4503" customFormat="1" ht="16" customHeight="1" x14ac:dyDescent="0.2"/>
    <row r="4504" customFormat="1" ht="16" customHeight="1" x14ac:dyDescent="0.2"/>
    <row r="4505" customFormat="1" ht="16" customHeight="1" x14ac:dyDescent="0.2"/>
    <row r="4506" customFormat="1" ht="16" customHeight="1" x14ac:dyDescent="0.2"/>
    <row r="4507" customFormat="1" ht="16" customHeight="1" x14ac:dyDescent="0.2"/>
    <row r="4508" customFormat="1" ht="16" customHeight="1" x14ac:dyDescent="0.2"/>
    <row r="4509" customFormat="1" ht="16" customHeight="1" x14ac:dyDescent="0.2"/>
    <row r="4510" customFormat="1" ht="16" customHeight="1" x14ac:dyDescent="0.2"/>
    <row r="4511" customFormat="1" ht="16" customHeight="1" x14ac:dyDescent="0.2"/>
    <row r="4512" customFormat="1" ht="16" customHeight="1" x14ac:dyDescent="0.2"/>
    <row r="4513" customFormat="1" ht="16" customHeight="1" x14ac:dyDescent="0.2"/>
    <row r="4514" customFormat="1" ht="16" customHeight="1" x14ac:dyDescent="0.2"/>
    <row r="4515" customFormat="1" ht="16" customHeight="1" x14ac:dyDescent="0.2"/>
    <row r="4516" customFormat="1" ht="16" customHeight="1" x14ac:dyDescent="0.2"/>
    <row r="4517" customFormat="1" ht="16" customHeight="1" x14ac:dyDescent="0.2"/>
    <row r="4518" customFormat="1" ht="16" customHeight="1" x14ac:dyDescent="0.2"/>
    <row r="4519" customFormat="1" ht="16" customHeight="1" x14ac:dyDescent="0.2"/>
    <row r="4520" customFormat="1" ht="16" customHeight="1" x14ac:dyDescent="0.2"/>
    <row r="4521" customFormat="1" ht="16" customHeight="1" x14ac:dyDescent="0.2"/>
    <row r="4522" customFormat="1" ht="16" customHeight="1" x14ac:dyDescent="0.2"/>
    <row r="4523" customFormat="1" ht="16" customHeight="1" x14ac:dyDescent="0.2"/>
    <row r="4524" customFormat="1" ht="16" customHeight="1" x14ac:dyDescent="0.2"/>
    <row r="4525" customFormat="1" ht="16" customHeight="1" x14ac:dyDescent="0.2"/>
    <row r="4526" customFormat="1" ht="16" customHeight="1" x14ac:dyDescent="0.2"/>
    <row r="4527" customFormat="1" ht="16" customHeight="1" x14ac:dyDescent="0.2"/>
    <row r="4528" customFormat="1" ht="16" customHeight="1" x14ac:dyDescent="0.2"/>
    <row r="4529" customFormat="1" ht="16" customHeight="1" x14ac:dyDescent="0.2"/>
    <row r="4530" customFormat="1" ht="16" customHeight="1" x14ac:dyDescent="0.2"/>
    <row r="4531" customFormat="1" ht="16" customHeight="1" x14ac:dyDescent="0.2"/>
    <row r="4532" customFormat="1" ht="16" customHeight="1" x14ac:dyDescent="0.2"/>
    <row r="4533" customFormat="1" ht="16" customHeight="1" x14ac:dyDescent="0.2"/>
    <row r="4534" customFormat="1" ht="16" customHeight="1" x14ac:dyDescent="0.2"/>
    <row r="4535" customFormat="1" ht="16" customHeight="1" x14ac:dyDescent="0.2"/>
    <row r="4536" customFormat="1" ht="16" customHeight="1" x14ac:dyDescent="0.2"/>
    <row r="4537" customFormat="1" ht="16" customHeight="1" x14ac:dyDescent="0.2"/>
    <row r="4538" customFormat="1" ht="16" customHeight="1" x14ac:dyDescent="0.2"/>
    <row r="4539" customFormat="1" ht="16" customHeight="1" x14ac:dyDescent="0.2"/>
    <row r="4540" customFormat="1" ht="16" customHeight="1" x14ac:dyDescent="0.2"/>
    <row r="4541" customFormat="1" ht="16" customHeight="1" x14ac:dyDescent="0.2"/>
    <row r="4542" customFormat="1" ht="16" customHeight="1" x14ac:dyDescent="0.2"/>
    <row r="4543" customFormat="1" ht="16" customHeight="1" x14ac:dyDescent="0.2"/>
    <row r="4544" customFormat="1" ht="16" customHeight="1" x14ac:dyDescent="0.2"/>
    <row r="4545" customFormat="1" ht="16" customHeight="1" x14ac:dyDescent="0.2"/>
    <row r="4546" customFormat="1" ht="16" customHeight="1" x14ac:dyDescent="0.2"/>
    <row r="4547" customFormat="1" ht="16" customHeight="1" x14ac:dyDescent="0.2"/>
    <row r="4548" customFormat="1" ht="16" customHeight="1" x14ac:dyDescent="0.2"/>
    <row r="4549" customFormat="1" ht="16" customHeight="1" x14ac:dyDescent="0.2"/>
    <row r="4550" customFormat="1" ht="16" customHeight="1" x14ac:dyDescent="0.2"/>
    <row r="4551" customFormat="1" ht="16" customHeight="1" x14ac:dyDescent="0.2"/>
    <row r="4552" customFormat="1" ht="16" customHeight="1" x14ac:dyDescent="0.2"/>
    <row r="4553" customFormat="1" ht="16" customHeight="1" x14ac:dyDescent="0.2"/>
    <row r="4554" customFormat="1" ht="16" customHeight="1" x14ac:dyDescent="0.2"/>
    <row r="4555" customFormat="1" ht="16" customHeight="1" x14ac:dyDescent="0.2"/>
    <row r="4556" customFormat="1" ht="16" customHeight="1" x14ac:dyDescent="0.2"/>
    <row r="4557" customFormat="1" ht="16" customHeight="1" x14ac:dyDescent="0.2"/>
    <row r="4558" customFormat="1" ht="16" customHeight="1" x14ac:dyDescent="0.2"/>
    <row r="4559" customFormat="1" ht="16" customHeight="1" x14ac:dyDescent="0.2"/>
    <row r="4560" customFormat="1" ht="16" customHeight="1" x14ac:dyDescent="0.2"/>
    <row r="4561" customFormat="1" ht="16" customHeight="1" x14ac:dyDescent="0.2"/>
    <row r="4562" customFormat="1" ht="16" customHeight="1" x14ac:dyDescent="0.2"/>
    <row r="4563" customFormat="1" ht="16" customHeight="1" x14ac:dyDescent="0.2"/>
    <row r="4564" customFormat="1" ht="16" customHeight="1" x14ac:dyDescent="0.2"/>
    <row r="4565" customFormat="1" ht="16" customHeight="1" x14ac:dyDescent="0.2"/>
    <row r="4566" customFormat="1" ht="16" customHeight="1" x14ac:dyDescent="0.2"/>
    <row r="4567" customFormat="1" ht="16" customHeight="1" x14ac:dyDescent="0.2"/>
    <row r="4568" customFormat="1" ht="16" customHeight="1" x14ac:dyDescent="0.2"/>
    <row r="4569" customFormat="1" ht="16" customHeight="1" x14ac:dyDescent="0.2"/>
    <row r="4570" customFormat="1" ht="16" customHeight="1" x14ac:dyDescent="0.2"/>
    <row r="4571" customFormat="1" ht="16" customHeight="1" x14ac:dyDescent="0.2"/>
    <row r="4572" customFormat="1" ht="16" customHeight="1" x14ac:dyDescent="0.2"/>
    <row r="4573" customFormat="1" ht="16" customHeight="1" x14ac:dyDescent="0.2"/>
    <row r="4574" customFormat="1" ht="16" customHeight="1" x14ac:dyDescent="0.2"/>
    <row r="4575" customFormat="1" ht="16" customHeight="1" x14ac:dyDescent="0.2"/>
    <row r="4576" customFormat="1" ht="16" customHeight="1" x14ac:dyDescent="0.2"/>
    <row r="4577" customFormat="1" ht="16" customHeight="1" x14ac:dyDescent="0.2"/>
    <row r="4578" customFormat="1" ht="16" customHeight="1" x14ac:dyDescent="0.2"/>
    <row r="4579" customFormat="1" ht="16" customHeight="1" x14ac:dyDescent="0.2"/>
    <row r="4580" customFormat="1" ht="16" customHeight="1" x14ac:dyDescent="0.2"/>
    <row r="4581" customFormat="1" ht="16" customHeight="1" x14ac:dyDescent="0.2"/>
    <row r="4582" customFormat="1" ht="16" customHeight="1" x14ac:dyDescent="0.2"/>
    <row r="4583" customFormat="1" ht="16" customHeight="1" x14ac:dyDescent="0.2"/>
    <row r="4584" customFormat="1" ht="16" customHeight="1" x14ac:dyDescent="0.2"/>
    <row r="4585" customFormat="1" ht="16" customHeight="1" x14ac:dyDescent="0.2"/>
    <row r="4586" customFormat="1" ht="16" customHeight="1" x14ac:dyDescent="0.2"/>
    <row r="4587" customFormat="1" ht="16" customHeight="1" x14ac:dyDescent="0.2"/>
    <row r="4588" customFormat="1" ht="16" customHeight="1" x14ac:dyDescent="0.2"/>
    <row r="4589" customFormat="1" ht="16" customHeight="1" x14ac:dyDescent="0.2"/>
    <row r="4590" customFormat="1" ht="16" customHeight="1" x14ac:dyDescent="0.2"/>
    <row r="4591" customFormat="1" ht="16" customHeight="1" x14ac:dyDescent="0.2"/>
    <row r="4592" customFormat="1" ht="16" customHeight="1" x14ac:dyDescent="0.2"/>
    <row r="4593" customFormat="1" ht="16" customHeight="1" x14ac:dyDescent="0.2"/>
    <row r="4594" customFormat="1" ht="16" customHeight="1" x14ac:dyDescent="0.2"/>
    <row r="4595" customFormat="1" ht="16" customHeight="1" x14ac:dyDescent="0.2"/>
    <row r="4596" customFormat="1" ht="16" customHeight="1" x14ac:dyDescent="0.2"/>
    <row r="4597" customFormat="1" ht="16" customHeight="1" x14ac:dyDescent="0.2"/>
    <row r="4598" customFormat="1" ht="16" customHeight="1" x14ac:dyDescent="0.2"/>
    <row r="4599" customFormat="1" ht="16" customHeight="1" x14ac:dyDescent="0.2"/>
    <row r="4600" customFormat="1" ht="16" customHeight="1" x14ac:dyDescent="0.2"/>
    <row r="4601" customFormat="1" ht="16" customHeight="1" x14ac:dyDescent="0.2"/>
    <row r="4602" customFormat="1" ht="16" customHeight="1" x14ac:dyDescent="0.2"/>
    <row r="4603" customFormat="1" ht="16" customHeight="1" x14ac:dyDescent="0.2"/>
    <row r="4604" customFormat="1" ht="16" customHeight="1" x14ac:dyDescent="0.2"/>
    <row r="4605" customFormat="1" ht="16" customHeight="1" x14ac:dyDescent="0.2"/>
    <row r="4606" customFormat="1" ht="16" customHeight="1" x14ac:dyDescent="0.2"/>
    <row r="4607" customFormat="1" ht="16" customHeight="1" x14ac:dyDescent="0.2"/>
    <row r="4608" customFormat="1" ht="16" customHeight="1" x14ac:dyDescent="0.2"/>
    <row r="4609" customFormat="1" ht="16" customHeight="1" x14ac:dyDescent="0.2"/>
    <row r="4610" customFormat="1" ht="16" customHeight="1" x14ac:dyDescent="0.2"/>
    <row r="4611" customFormat="1" ht="16" customHeight="1" x14ac:dyDescent="0.2"/>
    <row r="4612" customFormat="1" ht="16" customHeight="1" x14ac:dyDescent="0.2"/>
    <row r="4613" customFormat="1" ht="16" customHeight="1" x14ac:dyDescent="0.2"/>
    <row r="4614" customFormat="1" ht="16" customHeight="1" x14ac:dyDescent="0.2"/>
    <row r="4615" customFormat="1" ht="16" customHeight="1" x14ac:dyDescent="0.2"/>
    <row r="4616" customFormat="1" ht="16" customHeight="1" x14ac:dyDescent="0.2"/>
    <row r="4617" customFormat="1" ht="16" customHeight="1" x14ac:dyDescent="0.2"/>
    <row r="4618" customFormat="1" ht="16" customHeight="1" x14ac:dyDescent="0.2"/>
    <row r="4619" customFormat="1" ht="16" customHeight="1" x14ac:dyDescent="0.2"/>
    <row r="4620" customFormat="1" ht="16" customHeight="1" x14ac:dyDescent="0.2"/>
    <row r="4621" customFormat="1" ht="16" customHeight="1" x14ac:dyDescent="0.2"/>
    <row r="4622" customFormat="1" ht="16" customHeight="1" x14ac:dyDescent="0.2"/>
    <row r="4623" customFormat="1" ht="16" customHeight="1" x14ac:dyDescent="0.2"/>
    <row r="4624" customFormat="1" ht="16" customHeight="1" x14ac:dyDescent="0.2"/>
    <row r="4625" customFormat="1" ht="16" customHeight="1" x14ac:dyDescent="0.2"/>
    <row r="4626" customFormat="1" ht="16" customHeight="1" x14ac:dyDescent="0.2"/>
    <row r="4627" customFormat="1" ht="16" customHeight="1" x14ac:dyDescent="0.2"/>
    <row r="4628" customFormat="1" ht="16" customHeight="1" x14ac:dyDescent="0.2"/>
    <row r="4629" customFormat="1" ht="16" customHeight="1" x14ac:dyDescent="0.2"/>
    <row r="4630" customFormat="1" ht="16" customHeight="1" x14ac:dyDescent="0.2"/>
    <row r="4631" customFormat="1" ht="16" customHeight="1" x14ac:dyDescent="0.2"/>
    <row r="4632" customFormat="1" ht="16" customHeight="1" x14ac:dyDescent="0.2"/>
    <row r="4633" customFormat="1" ht="16" customHeight="1" x14ac:dyDescent="0.2"/>
    <row r="4634" customFormat="1" ht="16" customHeight="1" x14ac:dyDescent="0.2"/>
    <row r="4635" customFormat="1" ht="16" customHeight="1" x14ac:dyDescent="0.2"/>
    <row r="4636" customFormat="1" ht="16" customHeight="1" x14ac:dyDescent="0.2"/>
    <row r="4637" customFormat="1" ht="16" customHeight="1" x14ac:dyDescent="0.2"/>
    <row r="4638" customFormat="1" ht="16" customHeight="1" x14ac:dyDescent="0.2"/>
    <row r="4639" customFormat="1" ht="16" customHeight="1" x14ac:dyDescent="0.2"/>
    <row r="4640" customFormat="1" ht="16" customHeight="1" x14ac:dyDescent="0.2"/>
    <row r="4641" customFormat="1" ht="16" customHeight="1" x14ac:dyDescent="0.2"/>
    <row r="4642" customFormat="1" ht="16" customHeight="1" x14ac:dyDescent="0.2"/>
    <row r="4643" customFormat="1" ht="16" customHeight="1" x14ac:dyDescent="0.2"/>
    <row r="4644" customFormat="1" ht="16" customHeight="1" x14ac:dyDescent="0.2"/>
    <row r="4645" customFormat="1" ht="16" customHeight="1" x14ac:dyDescent="0.2"/>
    <row r="4646" customFormat="1" ht="16" customHeight="1" x14ac:dyDescent="0.2"/>
    <row r="4647" customFormat="1" ht="16" customHeight="1" x14ac:dyDescent="0.2"/>
    <row r="4648" customFormat="1" ht="16" customHeight="1" x14ac:dyDescent="0.2"/>
    <row r="4649" customFormat="1" ht="16" customHeight="1" x14ac:dyDescent="0.2"/>
    <row r="4650" customFormat="1" ht="16" customHeight="1" x14ac:dyDescent="0.2"/>
    <row r="4651" customFormat="1" ht="16" customHeight="1" x14ac:dyDescent="0.2"/>
    <row r="4652" customFormat="1" ht="16" customHeight="1" x14ac:dyDescent="0.2"/>
    <row r="4653" customFormat="1" ht="16" customHeight="1" x14ac:dyDescent="0.2"/>
    <row r="4654" customFormat="1" ht="16" customHeight="1" x14ac:dyDescent="0.2"/>
    <row r="4655" customFormat="1" ht="16" customHeight="1" x14ac:dyDescent="0.2"/>
    <row r="4656" customFormat="1" ht="16" customHeight="1" x14ac:dyDescent="0.2"/>
    <row r="4657" customFormat="1" ht="16" customHeight="1" x14ac:dyDescent="0.2"/>
    <row r="4658" customFormat="1" ht="16" customHeight="1" x14ac:dyDescent="0.2"/>
    <row r="4659" customFormat="1" ht="16" customHeight="1" x14ac:dyDescent="0.2"/>
    <row r="4660" customFormat="1" ht="16" customHeight="1" x14ac:dyDescent="0.2"/>
    <row r="4661" customFormat="1" ht="16" customHeight="1" x14ac:dyDescent="0.2"/>
    <row r="4662" customFormat="1" ht="16" customHeight="1" x14ac:dyDescent="0.2"/>
    <row r="4663" customFormat="1" ht="16" customHeight="1" x14ac:dyDescent="0.2"/>
    <row r="4664" customFormat="1" ht="16" customHeight="1" x14ac:dyDescent="0.2"/>
    <row r="4665" customFormat="1" ht="16" customHeight="1" x14ac:dyDescent="0.2"/>
    <row r="4666" customFormat="1" ht="16" customHeight="1" x14ac:dyDescent="0.2"/>
    <row r="4667" customFormat="1" ht="16" customHeight="1" x14ac:dyDescent="0.2"/>
    <row r="4668" customFormat="1" ht="16" customHeight="1" x14ac:dyDescent="0.2"/>
    <row r="4669" customFormat="1" ht="16" customHeight="1" x14ac:dyDescent="0.2"/>
    <row r="4670" customFormat="1" ht="16" customHeight="1" x14ac:dyDescent="0.2"/>
    <row r="4671" customFormat="1" ht="16" customHeight="1" x14ac:dyDescent="0.2"/>
    <row r="4672" customFormat="1" ht="16" customHeight="1" x14ac:dyDescent="0.2"/>
    <row r="4673" customFormat="1" ht="16" customHeight="1" x14ac:dyDescent="0.2"/>
    <row r="4674" customFormat="1" ht="16" customHeight="1" x14ac:dyDescent="0.2"/>
    <row r="4675" customFormat="1" ht="16" customHeight="1" x14ac:dyDescent="0.2"/>
    <row r="4676" customFormat="1" ht="16" customHeight="1" x14ac:dyDescent="0.2"/>
    <row r="4677" customFormat="1" ht="16" customHeight="1" x14ac:dyDescent="0.2"/>
    <row r="4678" customFormat="1" ht="16" customHeight="1" x14ac:dyDescent="0.2"/>
    <row r="4679" customFormat="1" ht="16" customHeight="1" x14ac:dyDescent="0.2"/>
    <row r="4680" customFormat="1" ht="16" customHeight="1" x14ac:dyDescent="0.2"/>
    <row r="4681" customFormat="1" ht="16" customHeight="1" x14ac:dyDescent="0.2"/>
    <row r="4682" customFormat="1" ht="16" customHeight="1" x14ac:dyDescent="0.2"/>
    <row r="4683" customFormat="1" ht="16" customHeight="1" x14ac:dyDescent="0.2"/>
    <row r="4684" customFormat="1" ht="16" customHeight="1" x14ac:dyDescent="0.2"/>
    <row r="4685" customFormat="1" ht="16" customHeight="1" x14ac:dyDescent="0.2"/>
    <row r="4686" customFormat="1" ht="16" customHeight="1" x14ac:dyDescent="0.2"/>
    <row r="4687" customFormat="1" ht="16" customHeight="1" x14ac:dyDescent="0.2"/>
    <row r="4688" customFormat="1" ht="16" customHeight="1" x14ac:dyDescent="0.2"/>
    <row r="4689" customFormat="1" ht="16" customHeight="1" x14ac:dyDescent="0.2"/>
    <row r="4690" customFormat="1" ht="16" customHeight="1" x14ac:dyDescent="0.2"/>
    <row r="4691" customFormat="1" ht="16" customHeight="1" x14ac:dyDescent="0.2"/>
    <row r="4692" customFormat="1" ht="16" customHeight="1" x14ac:dyDescent="0.2"/>
    <row r="4693" customFormat="1" ht="16" customHeight="1" x14ac:dyDescent="0.2"/>
    <row r="4694" customFormat="1" ht="16" customHeight="1" x14ac:dyDescent="0.2"/>
    <row r="4695" customFormat="1" ht="16" customHeight="1" x14ac:dyDescent="0.2"/>
    <row r="4696" customFormat="1" ht="16" customHeight="1" x14ac:dyDescent="0.2"/>
    <row r="4697" customFormat="1" ht="16" customHeight="1" x14ac:dyDescent="0.2"/>
    <row r="4698" customFormat="1" ht="16" customHeight="1" x14ac:dyDescent="0.2"/>
    <row r="4699" customFormat="1" ht="16" customHeight="1" x14ac:dyDescent="0.2"/>
    <row r="4700" customFormat="1" ht="16" customHeight="1" x14ac:dyDescent="0.2"/>
    <row r="4701" customFormat="1" ht="16" customHeight="1" x14ac:dyDescent="0.2"/>
    <row r="4702" customFormat="1" ht="16" customHeight="1" x14ac:dyDescent="0.2"/>
    <row r="4703" customFormat="1" ht="16" customHeight="1" x14ac:dyDescent="0.2"/>
    <row r="4704" customFormat="1" ht="16" customHeight="1" x14ac:dyDescent="0.2"/>
    <row r="4705" customFormat="1" ht="16" customHeight="1" x14ac:dyDescent="0.2"/>
    <row r="4706" customFormat="1" ht="16" customHeight="1" x14ac:dyDescent="0.2"/>
    <row r="4707" customFormat="1" ht="16" customHeight="1" x14ac:dyDescent="0.2"/>
    <row r="4708" customFormat="1" ht="16" customHeight="1" x14ac:dyDescent="0.2"/>
    <row r="4709" customFormat="1" ht="16" customHeight="1" x14ac:dyDescent="0.2"/>
    <row r="4710" customFormat="1" ht="16" customHeight="1" x14ac:dyDescent="0.2"/>
    <row r="4711" customFormat="1" ht="16" customHeight="1" x14ac:dyDescent="0.2"/>
    <row r="4712" customFormat="1" ht="16" customHeight="1" x14ac:dyDescent="0.2"/>
    <row r="4713" customFormat="1" ht="16" customHeight="1" x14ac:dyDescent="0.2"/>
    <row r="4714" customFormat="1" ht="16" customHeight="1" x14ac:dyDescent="0.2"/>
    <row r="4715" customFormat="1" ht="16" customHeight="1" x14ac:dyDescent="0.2"/>
    <row r="4716" customFormat="1" ht="16" customHeight="1" x14ac:dyDescent="0.2"/>
    <row r="4717" customFormat="1" ht="16" customHeight="1" x14ac:dyDescent="0.2"/>
    <row r="4718" customFormat="1" ht="16" customHeight="1" x14ac:dyDescent="0.2"/>
    <row r="4719" customFormat="1" ht="16" customHeight="1" x14ac:dyDescent="0.2"/>
    <row r="4720" customFormat="1" ht="16" customHeight="1" x14ac:dyDescent="0.2"/>
    <row r="4721" customFormat="1" ht="16" customHeight="1" x14ac:dyDescent="0.2"/>
    <row r="4722" customFormat="1" ht="16" customHeight="1" x14ac:dyDescent="0.2"/>
    <row r="4723" customFormat="1" ht="16" customHeight="1" x14ac:dyDescent="0.2"/>
    <row r="4724" customFormat="1" ht="16" customHeight="1" x14ac:dyDescent="0.2"/>
    <row r="4725" customFormat="1" ht="16" customHeight="1" x14ac:dyDescent="0.2"/>
    <row r="4726" customFormat="1" ht="16" customHeight="1" x14ac:dyDescent="0.2"/>
    <row r="4727" customFormat="1" ht="16" customHeight="1" x14ac:dyDescent="0.2"/>
    <row r="4728" customFormat="1" ht="16" customHeight="1" x14ac:dyDescent="0.2"/>
    <row r="4729" customFormat="1" ht="16" customHeight="1" x14ac:dyDescent="0.2"/>
    <row r="4730" customFormat="1" ht="16" customHeight="1" x14ac:dyDescent="0.2"/>
    <row r="4731" customFormat="1" ht="16" customHeight="1" x14ac:dyDescent="0.2"/>
    <row r="4732" customFormat="1" ht="16" customHeight="1" x14ac:dyDescent="0.2"/>
    <row r="4733" customFormat="1" ht="16" customHeight="1" x14ac:dyDescent="0.2"/>
    <row r="4734" customFormat="1" ht="16" customHeight="1" x14ac:dyDescent="0.2"/>
    <row r="4735" customFormat="1" ht="16" customHeight="1" x14ac:dyDescent="0.2"/>
    <row r="4736" customFormat="1" ht="16" customHeight="1" x14ac:dyDescent="0.2"/>
    <row r="4737" customFormat="1" ht="16" customHeight="1" x14ac:dyDescent="0.2"/>
    <row r="4738" customFormat="1" ht="16" customHeight="1" x14ac:dyDescent="0.2"/>
    <row r="4739" customFormat="1" ht="16" customHeight="1" x14ac:dyDescent="0.2"/>
    <row r="4740" customFormat="1" ht="16" customHeight="1" x14ac:dyDescent="0.2"/>
    <row r="4741" customFormat="1" ht="16" customHeight="1" x14ac:dyDescent="0.2"/>
    <row r="4742" customFormat="1" ht="16" customHeight="1" x14ac:dyDescent="0.2"/>
    <row r="4743" customFormat="1" ht="16" customHeight="1" x14ac:dyDescent="0.2"/>
    <row r="4744" customFormat="1" ht="16" customHeight="1" x14ac:dyDescent="0.2"/>
    <row r="4745" customFormat="1" ht="16" customHeight="1" x14ac:dyDescent="0.2"/>
    <row r="4746" customFormat="1" ht="16" customHeight="1" x14ac:dyDescent="0.2"/>
    <row r="4747" customFormat="1" ht="16" customHeight="1" x14ac:dyDescent="0.2"/>
    <row r="4748" customFormat="1" ht="16" customHeight="1" x14ac:dyDescent="0.2"/>
    <row r="4749" customFormat="1" ht="16" customHeight="1" x14ac:dyDescent="0.2"/>
    <row r="4750" customFormat="1" ht="16" customHeight="1" x14ac:dyDescent="0.2"/>
    <row r="4751" customFormat="1" ht="16" customHeight="1" x14ac:dyDescent="0.2"/>
    <row r="4752" customFormat="1" ht="16" customHeight="1" x14ac:dyDescent="0.2"/>
    <row r="4753" customFormat="1" ht="16" customHeight="1" x14ac:dyDescent="0.2"/>
    <row r="4754" customFormat="1" ht="16" customHeight="1" x14ac:dyDescent="0.2"/>
    <row r="4755" customFormat="1" ht="16" customHeight="1" x14ac:dyDescent="0.2"/>
    <row r="4756" customFormat="1" ht="16" customHeight="1" x14ac:dyDescent="0.2"/>
    <row r="4757" customFormat="1" ht="16" customHeight="1" x14ac:dyDescent="0.2"/>
    <row r="4758" customFormat="1" ht="16" customHeight="1" x14ac:dyDescent="0.2"/>
    <row r="4759" customFormat="1" ht="16" customHeight="1" x14ac:dyDescent="0.2"/>
    <row r="4760" customFormat="1" ht="16" customHeight="1" x14ac:dyDescent="0.2"/>
    <row r="4761" customFormat="1" ht="16" customHeight="1" x14ac:dyDescent="0.2"/>
    <row r="4762" customFormat="1" ht="16" customHeight="1" x14ac:dyDescent="0.2"/>
    <row r="4763" customFormat="1" ht="16" customHeight="1" x14ac:dyDescent="0.2"/>
    <row r="4764" customFormat="1" ht="16" customHeight="1" x14ac:dyDescent="0.2"/>
    <row r="4765" customFormat="1" ht="16" customHeight="1" x14ac:dyDescent="0.2"/>
    <row r="4766" customFormat="1" ht="16" customHeight="1" x14ac:dyDescent="0.2"/>
    <row r="4767" customFormat="1" ht="16" customHeight="1" x14ac:dyDescent="0.2"/>
    <row r="4768" customFormat="1" ht="16" customHeight="1" x14ac:dyDescent="0.2"/>
    <row r="4769" customFormat="1" ht="16" customHeight="1" x14ac:dyDescent="0.2"/>
    <row r="4770" customFormat="1" ht="16" customHeight="1" x14ac:dyDescent="0.2"/>
    <row r="4771" customFormat="1" ht="16" customHeight="1" x14ac:dyDescent="0.2"/>
    <row r="4772" customFormat="1" ht="16" customHeight="1" x14ac:dyDescent="0.2"/>
    <row r="4773" customFormat="1" ht="16" customHeight="1" x14ac:dyDescent="0.2"/>
    <row r="4774" customFormat="1" ht="16" customHeight="1" x14ac:dyDescent="0.2"/>
    <row r="4775" customFormat="1" ht="16" customHeight="1" x14ac:dyDescent="0.2"/>
    <row r="4776" customFormat="1" ht="16" customHeight="1" x14ac:dyDescent="0.2"/>
    <row r="4777" customFormat="1" ht="16" customHeight="1" x14ac:dyDescent="0.2"/>
    <row r="4778" customFormat="1" ht="16" customHeight="1" x14ac:dyDescent="0.2"/>
    <row r="4779" customFormat="1" ht="16" customHeight="1" x14ac:dyDescent="0.2"/>
    <row r="4780" customFormat="1" ht="16" customHeight="1" x14ac:dyDescent="0.2"/>
    <row r="4781" customFormat="1" ht="16" customHeight="1" x14ac:dyDescent="0.2"/>
    <row r="4782" customFormat="1" ht="16" customHeight="1" x14ac:dyDescent="0.2"/>
    <row r="4783" customFormat="1" ht="16" customHeight="1" x14ac:dyDescent="0.2"/>
    <row r="4784" customFormat="1" ht="16" customHeight="1" x14ac:dyDescent="0.2"/>
    <row r="4785" customFormat="1" ht="16" customHeight="1" x14ac:dyDescent="0.2"/>
    <row r="4786" customFormat="1" ht="16" customHeight="1" x14ac:dyDescent="0.2"/>
    <row r="4787" customFormat="1" ht="16" customHeight="1" x14ac:dyDescent="0.2"/>
    <row r="4788" customFormat="1" ht="16" customHeight="1" x14ac:dyDescent="0.2"/>
    <row r="4789" customFormat="1" ht="16" customHeight="1" x14ac:dyDescent="0.2"/>
    <row r="4790" customFormat="1" ht="16" customHeight="1" x14ac:dyDescent="0.2"/>
    <row r="4791" customFormat="1" ht="16" customHeight="1" x14ac:dyDescent="0.2"/>
    <row r="4792" customFormat="1" ht="16" customHeight="1" x14ac:dyDescent="0.2"/>
    <row r="4793" customFormat="1" ht="16" customHeight="1" x14ac:dyDescent="0.2"/>
    <row r="4794" customFormat="1" ht="16" customHeight="1" x14ac:dyDescent="0.2"/>
    <row r="4795" customFormat="1" ht="16" customHeight="1" x14ac:dyDescent="0.2"/>
    <row r="4796" customFormat="1" ht="16" customHeight="1" x14ac:dyDescent="0.2"/>
    <row r="4797" customFormat="1" ht="16" customHeight="1" x14ac:dyDescent="0.2"/>
    <row r="4798" customFormat="1" ht="16" customHeight="1" x14ac:dyDescent="0.2"/>
    <row r="4799" customFormat="1" ht="16" customHeight="1" x14ac:dyDescent="0.2"/>
    <row r="4800" customFormat="1" ht="16" customHeight="1" x14ac:dyDescent="0.2"/>
    <row r="4801" customFormat="1" ht="16" customHeight="1" x14ac:dyDescent="0.2"/>
    <row r="4802" customFormat="1" ht="16" customHeight="1" x14ac:dyDescent="0.2"/>
    <row r="4803" customFormat="1" ht="16" customHeight="1" x14ac:dyDescent="0.2"/>
    <row r="4804" customFormat="1" ht="16" customHeight="1" x14ac:dyDescent="0.2"/>
    <row r="4805" customFormat="1" ht="16" customHeight="1" x14ac:dyDescent="0.2"/>
    <row r="4806" customFormat="1" ht="16" customHeight="1" x14ac:dyDescent="0.2"/>
    <row r="4807" customFormat="1" ht="16" customHeight="1" x14ac:dyDescent="0.2"/>
    <row r="4808" customFormat="1" ht="16" customHeight="1" x14ac:dyDescent="0.2"/>
    <row r="4809" customFormat="1" ht="16" customHeight="1" x14ac:dyDescent="0.2"/>
    <row r="4810" customFormat="1" ht="16" customHeight="1" x14ac:dyDescent="0.2"/>
    <row r="4811" customFormat="1" ht="16" customHeight="1" x14ac:dyDescent="0.2"/>
    <row r="4812" customFormat="1" ht="16" customHeight="1" x14ac:dyDescent="0.2"/>
    <row r="4813" customFormat="1" ht="16" customHeight="1" x14ac:dyDescent="0.2"/>
    <row r="4814" customFormat="1" ht="16" customHeight="1" x14ac:dyDescent="0.2"/>
    <row r="4815" customFormat="1" ht="16" customHeight="1" x14ac:dyDescent="0.2"/>
    <row r="4816" customFormat="1" ht="16" customHeight="1" x14ac:dyDescent="0.2"/>
    <row r="4817" customFormat="1" ht="16" customHeight="1" x14ac:dyDescent="0.2"/>
    <row r="4818" customFormat="1" ht="16" customHeight="1" x14ac:dyDescent="0.2"/>
    <row r="4819" customFormat="1" ht="16" customHeight="1" x14ac:dyDescent="0.2"/>
    <row r="4820" customFormat="1" ht="16" customHeight="1" x14ac:dyDescent="0.2"/>
    <row r="4821" customFormat="1" ht="16" customHeight="1" x14ac:dyDescent="0.2"/>
    <row r="4822" customFormat="1" ht="16" customHeight="1" x14ac:dyDescent="0.2"/>
    <row r="4823" customFormat="1" ht="16" customHeight="1" x14ac:dyDescent="0.2"/>
    <row r="4824" customFormat="1" ht="16" customHeight="1" x14ac:dyDescent="0.2"/>
    <row r="4825" customFormat="1" ht="16" customHeight="1" x14ac:dyDescent="0.2"/>
    <row r="4826" customFormat="1" ht="16" customHeight="1" x14ac:dyDescent="0.2"/>
    <row r="4827" customFormat="1" ht="16" customHeight="1" x14ac:dyDescent="0.2"/>
    <row r="4828" customFormat="1" ht="16" customHeight="1" x14ac:dyDescent="0.2"/>
    <row r="4829" customFormat="1" ht="16" customHeight="1" x14ac:dyDescent="0.2"/>
    <row r="4830" customFormat="1" ht="16" customHeight="1" x14ac:dyDescent="0.2"/>
    <row r="4831" customFormat="1" ht="16" customHeight="1" x14ac:dyDescent="0.2"/>
    <row r="4832" customFormat="1" ht="16" customHeight="1" x14ac:dyDescent="0.2"/>
    <row r="4833" customFormat="1" ht="16" customHeight="1" x14ac:dyDescent="0.2"/>
    <row r="4834" customFormat="1" ht="16" customHeight="1" x14ac:dyDescent="0.2"/>
    <row r="4835" customFormat="1" ht="16" customHeight="1" x14ac:dyDescent="0.2"/>
    <row r="4836" customFormat="1" ht="16" customHeight="1" x14ac:dyDescent="0.2"/>
    <row r="4837" customFormat="1" ht="16" customHeight="1" x14ac:dyDescent="0.2"/>
    <row r="4838" customFormat="1" ht="16" customHeight="1" x14ac:dyDescent="0.2"/>
    <row r="4839" customFormat="1" ht="16" customHeight="1" x14ac:dyDescent="0.2"/>
    <row r="4840" customFormat="1" ht="16" customHeight="1" x14ac:dyDescent="0.2"/>
    <row r="4841" customFormat="1" ht="16" customHeight="1" x14ac:dyDescent="0.2"/>
    <row r="4842" customFormat="1" ht="16" customHeight="1" x14ac:dyDescent="0.2"/>
    <row r="4843" customFormat="1" ht="16" customHeight="1" x14ac:dyDescent="0.2"/>
    <row r="4844" customFormat="1" ht="16" customHeight="1" x14ac:dyDescent="0.2"/>
    <row r="4845" customFormat="1" ht="16" customHeight="1" x14ac:dyDescent="0.2"/>
    <row r="4846" customFormat="1" ht="16" customHeight="1" x14ac:dyDescent="0.2"/>
    <row r="4847" customFormat="1" ht="16" customHeight="1" x14ac:dyDescent="0.2"/>
    <row r="4848" customFormat="1" ht="16" customHeight="1" x14ac:dyDescent="0.2"/>
    <row r="4849" customFormat="1" ht="16" customHeight="1" x14ac:dyDescent="0.2"/>
    <row r="4850" customFormat="1" ht="16" customHeight="1" x14ac:dyDescent="0.2"/>
    <row r="4851" customFormat="1" ht="16" customHeight="1" x14ac:dyDescent="0.2"/>
    <row r="4852" customFormat="1" ht="16" customHeight="1" x14ac:dyDescent="0.2"/>
    <row r="4853" customFormat="1" ht="16" customHeight="1" x14ac:dyDescent="0.2"/>
    <row r="4854" customFormat="1" ht="16" customHeight="1" x14ac:dyDescent="0.2"/>
    <row r="4855" customFormat="1" ht="16" customHeight="1" x14ac:dyDescent="0.2"/>
    <row r="4856" customFormat="1" ht="16" customHeight="1" x14ac:dyDescent="0.2"/>
    <row r="4857" customFormat="1" ht="16" customHeight="1" x14ac:dyDescent="0.2"/>
    <row r="4858" customFormat="1" ht="16" customHeight="1" x14ac:dyDescent="0.2"/>
    <row r="4859" customFormat="1" ht="16" customHeight="1" x14ac:dyDescent="0.2"/>
    <row r="4860" customFormat="1" ht="16" customHeight="1" x14ac:dyDescent="0.2"/>
    <row r="4861" customFormat="1" ht="16" customHeight="1" x14ac:dyDescent="0.2"/>
    <row r="4862" customFormat="1" ht="16" customHeight="1" x14ac:dyDescent="0.2"/>
    <row r="4863" customFormat="1" ht="16" customHeight="1" x14ac:dyDescent="0.2"/>
    <row r="4864" customFormat="1" ht="16" customHeight="1" x14ac:dyDescent="0.2"/>
    <row r="4865" customFormat="1" ht="16" customHeight="1" x14ac:dyDescent="0.2"/>
    <row r="4866" customFormat="1" ht="16" customHeight="1" x14ac:dyDescent="0.2"/>
    <row r="4867" customFormat="1" ht="16" customHeight="1" x14ac:dyDescent="0.2"/>
    <row r="4868" customFormat="1" ht="16" customHeight="1" x14ac:dyDescent="0.2"/>
    <row r="4869" customFormat="1" ht="16" customHeight="1" x14ac:dyDescent="0.2"/>
    <row r="4870" customFormat="1" ht="16" customHeight="1" x14ac:dyDescent="0.2"/>
    <row r="4871" customFormat="1" ht="16" customHeight="1" x14ac:dyDescent="0.2"/>
    <row r="4872" customFormat="1" ht="16" customHeight="1" x14ac:dyDescent="0.2"/>
    <row r="4873" customFormat="1" ht="16" customHeight="1" x14ac:dyDescent="0.2"/>
    <row r="4874" customFormat="1" ht="16" customHeight="1" x14ac:dyDescent="0.2"/>
    <row r="4875" customFormat="1" ht="16" customHeight="1" x14ac:dyDescent="0.2"/>
    <row r="4876" customFormat="1" ht="16" customHeight="1" x14ac:dyDescent="0.2"/>
    <row r="4877" customFormat="1" ht="16" customHeight="1" x14ac:dyDescent="0.2"/>
    <row r="4878" customFormat="1" ht="16" customHeight="1" x14ac:dyDescent="0.2"/>
    <row r="4879" customFormat="1" ht="16" customHeight="1" x14ac:dyDescent="0.2"/>
    <row r="4880" customFormat="1" ht="16" customHeight="1" x14ac:dyDescent="0.2"/>
    <row r="4881" customFormat="1" ht="16" customHeight="1" x14ac:dyDescent="0.2"/>
    <row r="4882" customFormat="1" ht="16" customHeight="1" x14ac:dyDescent="0.2"/>
    <row r="4883" customFormat="1" ht="16" customHeight="1" x14ac:dyDescent="0.2"/>
    <row r="4884" customFormat="1" ht="16" customHeight="1" x14ac:dyDescent="0.2"/>
    <row r="4885" customFormat="1" ht="16" customHeight="1" x14ac:dyDescent="0.2"/>
    <row r="4886" customFormat="1" ht="16" customHeight="1" x14ac:dyDescent="0.2"/>
    <row r="4887" customFormat="1" ht="16" customHeight="1" x14ac:dyDescent="0.2"/>
    <row r="4888" customFormat="1" ht="16" customHeight="1" x14ac:dyDescent="0.2"/>
    <row r="4889" customFormat="1" ht="16" customHeight="1" x14ac:dyDescent="0.2"/>
    <row r="4890" customFormat="1" ht="16" customHeight="1" x14ac:dyDescent="0.2"/>
    <row r="4891" customFormat="1" ht="16" customHeight="1" x14ac:dyDescent="0.2"/>
    <row r="4892" customFormat="1" ht="16" customHeight="1" x14ac:dyDescent="0.2"/>
    <row r="4893" customFormat="1" ht="16" customHeight="1" x14ac:dyDescent="0.2"/>
    <row r="4894" customFormat="1" ht="16" customHeight="1" x14ac:dyDescent="0.2"/>
    <row r="4895" customFormat="1" ht="16" customHeight="1" x14ac:dyDescent="0.2"/>
    <row r="4896" customFormat="1" ht="16" customHeight="1" x14ac:dyDescent="0.2"/>
    <row r="4897" customFormat="1" ht="16" customHeight="1" x14ac:dyDescent="0.2"/>
    <row r="4898" customFormat="1" ht="16" customHeight="1" x14ac:dyDescent="0.2"/>
    <row r="4899" customFormat="1" ht="16" customHeight="1" x14ac:dyDescent="0.2"/>
    <row r="4900" customFormat="1" ht="16" customHeight="1" x14ac:dyDescent="0.2"/>
    <row r="4901" customFormat="1" ht="16" customHeight="1" x14ac:dyDescent="0.2"/>
    <row r="4902" customFormat="1" ht="16" customHeight="1" x14ac:dyDescent="0.2"/>
    <row r="4903" customFormat="1" ht="16" customHeight="1" x14ac:dyDescent="0.2"/>
    <row r="4904" customFormat="1" ht="16" customHeight="1" x14ac:dyDescent="0.2"/>
    <row r="4905" customFormat="1" ht="16" customHeight="1" x14ac:dyDescent="0.2"/>
    <row r="4906" customFormat="1" ht="16" customHeight="1" x14ac:dyDescent="0.2"/>
    <row r="4907" customFormat="1" ht="16" customHeight="1" x14ac:dyDescent="0.2"/>
    <row r="4908" customFormat="1" ht="16" customHeight="1" x14ac:dyDescent="0.2"/>
    <row r="4909" customFormat="1" ht="16" customHeight="1" x14ac:dyDescent="0.2"/>
    <row r="4910" customFormat="1" ht="16" customHeight="1" x14ac:dyDescent="0.2"/>
    <row r="4911" customFormat="1" ht="16" customHeight="1" x14ac:dyDescent="0.2"/>
    <row r="4912" customFormat="1" ht="16" customHeight="1" x14ac:dyDescent="0.2"/>
    <row r="4913" customFormat="1" ht="16" customHeight="1" x14ac:dyDescent="0.2"/>
    <row r="4914" customFormat="1" ht="16" customHeight="1" x14ac:dyDescent="0.2"/>
    <row r="4915" customFormat="1" ht="16" customHeight="1" x14ac:dyDescent="0.2"/>
    <row r="4916" customFormat="1" ht="16" customHeight="1" x14ac:dyDescent="0.2"/>
    <row r="4917" customFormat="1" ht="16" customHeight="1" x14ac:dyDescent="0.2"/>
    <row r="4918" customFormat="1" ht="16" customHeight="1" x14ac:dyDescent="0.2"/>
    <row r="4919" customFormat="1" ht="16" customHeight="1" x14ac:dyDescent="0.2"/>
    <row r="4920" customFormat="1" ht="16" customHeight="1" x14ac:dyDescent="0.2"/>
    <row r="4921" customFormat="1" ht="16" customHeight="1" x14ac:dyDescent="0.2"/>
    <row r="4922" customFormat="1" ht="16" customHeight="1" x14ac:dyDescent="0.2"/>
    <row r="4923" customFormat="1" ht="16" customHeight="1" x14ac:dyDescent="0.2"/>
    <row r="4924" customFormat="1" ht="16" customHeight="1" x14ac:dyDescent="0.2"/>
    <row r="4925" customFormat="1" ht="16" customHeight="1" x14ac:dyDescent="0.2"/>
    <row r="4926" customFormat="1" ht="16" customHeight="1" x14ac:dyDescent="0.2"/>
    <row r="4927" customFormat="1" ht="16" customHeight="1" x14ac:dyDescent="0.2"/>
    <row r="4928" customFormat="1" ht="16" customHeight="1" x14ac:dyDescent="0.2"/>
    <row r="4929" customFormat="1" ht="16" customHeight="1" x14ac:dyDescent="0.2"/>
    <row r="4930" customFormat="1" ht="16" customHeight="1" x14ac:dyDescent="0.2"/>
    <row r="4931" customFormat="1" ht="16" customHeight="1" x14ac:dyDescent="0.2"/>
    <row r="4932" customFormat="1" ht="16" customHeight="1" x14ac:dyDescent="0.2"/>
    <row r="4933" customFormat="1" ht="16" customHeight="1" x14ac:dyDescent="0.2"/>
    <row r="4934" customFormat="1" ht="16" customHeight="1" x14ac:dyDescent="0.2"/>
    <row r="4935" customFormat="1" ht="16" customHeight="1" x14ac:dyDescent="0.2"/>
    <row r="4936" customFormat="1" ht="16" customHeight="1" x14ac:dyDescent="0.2"/>
    <row r="4937" customFormat="1" ht="16" customHeight="1" x14ac:dyDescent="0.2"/>
    <row r="4938" customFormat="1" ht="16" customHeight="1" x14ac:dyDescent="0.2"/>
    <row r="4939" customFormat="1" ht="16" customHeight="1" x14ac:dyDescent="0.2"/>
    <row r="4940" customFormat="1" ht="16" customHeight="1" x14ac:dyDescent="0.2"/>
    <row r="4941" customFormat="1" ht="16" customHeight="1" x14ac:dyDescent="0.2"/>
    <row r="4942" customFormat="1" ht="16" customHeight="1" x14ac:dyDescent="0.2"/>
    <row r="4943" customFormat="1" ht="16" customHeight="1" x14ac:dyDescent="0.2"/>
    <row r="4944" customFormat="1" ht="16" customHeight="1" x14ac:dyDescent="0.2"/>
    <row r="4945" customFormat="1" ht="16" customHeight="1" x14ac:dyDescent="0.2"/>
    <row r="4946" customFormat="1" ht="16" customHeight="1" x14ac:dyDescent="0.2"/>
    <row r="4947" customFormat="1" ht="16" customHeight="1" x14ac:dyDescent="0.2"/>
    <row r="4948" customFormat="1" ht="16" customHeight="1" x14ac:dyDescent="0.2"/>
    <row r="4949" customFormat="1" ht="16" customHeight="1" x14ac:dyDescent="0.2"/>
    <row r="4950" customFormat="1" ht="16" customHeight="1" x14ac:dyDescent="0.2"/>
    <row r="4951" customFormat="1" ht="16" customHeight="1" x14ac:dyDescent="0.2"/>
    <row r="4952" customFormat="1" ht="16" customHeight="1" x14ac:dyDescent="0.2"/>
    <row r="4953" customFormat="1" ht="16" customHeight="1" x14ac:dyDescent="0.2"/>
    <row r="4954" customFormat="1" ht="16" customHeight="1" x14ac:dyDescent="0.2"/>
    <row r="4955" customFormat="1" ht="16" customHeight="1" x14ac:dyDescent="0.2"/>
    <row r="4956" customFormat="1" ht="16" customHeight="1" x14ac:dyDescent="0.2"/>
    <row r="4957" customFormat="1" ht="16" customHeight="1" x14ac:dyDescent="0.2"/>
    <row r="4958" customFormat="1" ht="16" customHeight="1" x14ac:dyDescent="0.2"/>
    <row r="4959" customFormat="1" ht="16" customHeight="1" x14ac:dyDescent="0.2"/>
    <row r="4960" customFormat="1" ht="16" customHeight="1" x14ac:dyDescent="0.2"/>
    <row r="4961" customFormat="1" ht="16" customHeight="1" x14ac:dyDescent="0.2"/>
    <row r="4962" customFormat="1" ht="16" customHeight="1" x14ac:dyDescent="0.2"/>
    <row r="4963" customFormat="1" ht="16" customHeight="1" x14ac:dyDescent="0.2"/>
    <row r="4964" customFormat="1" ht="16" customHeight="1" x14ac:dyDescent="0.2"/>
    <row r="4965" customFormat="1" ht="16" customHeight="1" x14ac:dyDescent="0.2"/>
    <row r="4966" customFormat="1" ht="16" customHeight="1" x14ac:dyDescent="0.2"/>
    <row r="4967" customFormat="1" ht="16" customHeight="1" x14ac:dyDescent="0.2"/>
    <row r="4968" customFormat="1" ht="16" customHeight="1" x14ac:dyDescent="0.2"/>
    <row r="4969" customFormat="1" ht="16" customHeight="1" x14ac:dyDescent="0.2"/>
    <row r="4970" customFormat="1" ht="16" customHeight="1" x14ac:dyDescent="0.2"/>
    <row r="4971" customFormat="1" ht="16" customHeight="1" x14ac:dyDescent="0.2"/>
    <row r="4972" customFormat="1" ht="16" customHeight="1" x14ac:dyDescent="0.2"/>
    <row r="4973" customFormat="1" ht="16" customHeight="1" x14ac:dyDescent="0.2"/>
    <row r="4974" customFormat="1" ht="16" customHeight="1" x14ac:dyDescent="0.2"/>
    <row r="4975" customFormat="1" ht="16" customHeight="1" x14ac:dyDescent="0.2"/>
    <row r="4976" customFormat="1" ht="16" customHeight="1" x14ac:dyDescent="0.2"/>
    <row r="4977" customFormat="1" ht="16" customHeight="1" x14ac:dyDescent="0.2"/>
    <row r="4978" customFormat="1" ht="16" customHeight="1" x14ac:dyDescent="0.2"/>
    <row r="4979" customFormat="1" ht="16" customHeight="1" x14ac:dyDescent="0.2"/>
    <row r="4980" customFormat="1" ht="16" customHeight="1" x14ac:dyDescent="0.2"/>
    <row r="4981" customFormat="1" ht="16" customHeight="1" x14ac:dyDescent="0.2"/>
    <row r="4982" customFormat="1" ht="16" customHeight="1" x14ac:dyDescent="0.2"/>
    <row r="4983" customFormat="1" ht="16" customHeight="1" x14ac:dyDescent="0.2"/>
    <row r="4984" customFormat="1" ht="16" customHeight="1" x14ac:dyDescent="0.2"/>
    <row r="4985" customFormat="1" ht="16" customHeight="1" x14ac:dyDescent="0.2"/>
    <row r="4986" customFormat="1" ht="16" customHeight="1" x14ac:dyDescent="0.2"/>
    <row r="4987" customFormat="1" ht="16" customHeight="1" x14ac:dyDescent="0.2"/>
    <row r="4988" customFormat="1" ht="16" customHeight="1" x14ac:dyDescent="0.2"/>
    <row r="4989" customFormat="1" ht="16" customHeight="1" x14ac:dyDescent="0.2"/>
    <row r="4990" customFormat="1" ht="16" customHeight="1" x14ac:dyDescent="0.2"/>
    <row r="4991" customFormat="1" ht="16" customHeight="1" x14ac:dyDescent="0.2"/>
    <row r="4992" customFormat="1" ht="16" customHeight="1" x14ac:dyDescent="0.2"/>
    <row r="4993" customFormat="1" ht="16" customHeight="1" x14ac:dyDescent="0.2"/>
    <row r="4994" customFormat="1" ht="16" customHeight="1" x14ac:dyDescent="0.2"/>
    <row r="4995" customFormat="1" ht="16" customHeight="1" x14ac:dyDescent="0.2"/>
    <row r="4996" customFormat="1" ht="16" customHeight="1" x14ac:dyDescent="0.2"/>
    <row r="4997" customFormat="1" ht="16" customHeight="1" x14ac:dyDescent="0.2"/>
    <row r="4998" customFormat="1" ht="16" customHeight="1" x14ac:dyDescent="0.2"/>
    <row r="4999" customFormat="1" ht="16" customHeight="1" x14ac:dyDescent="0.2"/>
    <row r="5000" customFormat="1" ht="16" customHeight="1" x14ac:dyDescent="0.2"/>
    <row r="5001" customFormat="1" ht="16" customHeight="1" x14ac:dyDescent="0.2"/>
    <row r="5002" customFormat="1" ht="16" customHeight="1" x14ac:dyDescent="0.2"/>
    <row r="5003" customFormat="1" ht="16" customHeight="1" x14ac:dyDescent="0.2"/>
    <row r="5004" customFormat="1" ht="16" customHeight="1" x14ac:dyDescent="0.2"/>
    <row r="5005" customFormat="1" ht="16" customHeight="1" x14ac:dyDescent="0.2"/>
    <row r="5006" customFormat="1" ht="16" customHeight="1" x14ac:dyDescent="0.2"/>
    <row r="5007" customFormat="1" ht="16" customHeight="1" x14ac:dyDescent="0.2"/>
    <row r="5008" customFormat="1" ht="16" customHeight="1" x14ac:dyDescent="0.2"/>
    <row r="5009" customFormat="1" ht="16" customHeight="1" x14ac:dyDescent="0.2"/>
    <row r="5010" customFormat="1" ht="16" customHeight="1" x14ac:dyDescent="0.2"/>
    <row r="5011" customFormat="1" ht="16" customHeight="1" x14ac:dyDescent="0.2"/>
    <row r="5012" customFormat="1" ht="16" customHeight="1" x14ac:dyDescent="0.2"/>
    <row r="5013" customFormat="1" ht="16" customHeight="1" x14ac:dyDescent="0.2"/>
    <row r="5014" customFormat="1" ht="16" customHeight="1" x14ac:dyDescent="0.2"/>
    <row r="5015" customFormat="1" ht="16" customHeight="1" x14ac:dyDescent="0.2"/>
    <row r="5016" customFormat="1" ht="16" customHeight="1" x14ac:dyDescent="0.2"/>
    <row r="5017" customFormat="1" ht="16" customHeight="1" x14ac:dyDescent="0.2"/>
    <row r="5018" customFormat="1" ht="16" customHeight="1" x14ac:dyDescent="0.2"/>
    <row r="5019" customFormat="1" ht="16" customHeight="1" x14ac:dyDescent="0.2"/>
    <row r="5020" customFormat="1" ht="16" customHeight="1" x14ac:dyDescent="0.2"/>
    <row r="5021" customFormat="1" ht="16" customHeight="1" x14ac:dyDescent="0.2"/>
    <row r="5022" customFormat="1" ht="16" customHeight="1" x14ac:dyDescent="0.2"/>
    <row r="5023" customFormat="1" ht="16" customHeight="1" x14ac:dyDescent="0.2"/>
    <row r="5024" customFormat="1" ht="16" customHeight="1" x14ac:dyDescent="0.2"/>
    <row r="5025" customFormat="1" ht="16" customHeight="1" x14ac:dyDescent="0.2"/>
    <row r="5026" customFormat="1" ht="16" customHeight="1" x14ac:dyDescent="0.2"/>
    <row r="5027" customFormat="1" ht="16" customHeight="1" x14ac:dyDescent="0.2"/>
    <row r="5028" customFormat="1" ht="16" customHeight="1" x14ac:dyDescent="0.2"/>
    <row r="5029" customFormat="1" ht="16" customHeight="1" x14ac:dyDescent="0.2"/>
    <row r="5030" customFormat="1" ht="16" customHeight="1" x14ac:dyDescent="0.2"/>
    <row r="5031" customFormat="1" ht="16" customHeight="1" x14ac:dyDescent="0.2"/>
    <row r="5032" customFormat="1" ht="16" customHeight="1" x14ac:dyDescent="0.2"/>
    <row r="5033" customFormat="1" ht="16" customHeight="1" x14ac:dyDescent="0.2"/>
    <row r="5034" customFormat="1" ht="16" customHeight="1" x14ac:dyDescent="0.2"/>
    <row r="5035" customFormat="1" ht="16" customHeight="1" x14ac:dyDescent="0.2"/>
    <row r="5036" customFormat="1" ht="16" customHeight="1" x14ac:dyDescent="0.2"/>
    <row r="5037" customFormat="1" ht="16" customHeight="1" x14ac:dyDescent="0.2"/>
    <row r="5038" customFormat="1" ht="16" customHeight="1" x14ac:dyDescent="0.2"/>
    <row r="5039" customFormat="1" ht="16" customHeight="1" x14ac:dyDescent="0.2"/>
    <row r="5040" customFormat="1" ht="16" customHeight="1" x14ac:dyDescent="0.2"/>
    <row r="5041" customFormat="1" ht="16" customHeight="1" x14ac:dyDescent="0.2"/>
    <row r="5042" customFormat="1" ht="16" customHeight="1" x14ac:dyDescent="0.2"/>
    <row r="5043" customFormat="1" ht="16" customHeight="1" x14ac:dyDescent="0.2"/>
    <row r="5044" customFormat="1" ht="16" customHeight="1" x14ac:dyDescent="0.2"/>
    <row r="5045" customFormat="1" ht="16" customHeight="1" x14ac:dyDescent="0.2"/>
    <row r="5046" customFormat="1" ht="16" customHeight="1" x14ac:dyDescent="0.2"/>
    <row r="5047" customFormat="1" ht="16" customHeight="1" x14ac:dyDescent="0.2"/>
    <row r="5048" customFormat="1" ht="16" customHeight="1" x14ac:dyDescent="0.2"/>
    <row r="5049" customFormat="1" ht="16" customHeight="1" x14ac:dyDescent="0.2"/>
    <row r="5050" customFormat="1" ht="16" customHeight="1" x14ac:dyDescent="0.2"/>
    <row r="5051" customFormat="1" ht="16" customHeight="1" x14ac:dyDescent="0.2"/>
    <row r="5052" customFormat="1" ht="16" customHeight="1" x14ac:dyDescent="0.2"/>
    <row r="5053" customFormat="1" ht="16" customHeight="1" x14ac:dyDescent="0.2"/>
    <row r="5054" customFormat="1" ht="16" customHeight="1" x14ac:dyDescent="0.2"/>
    <row r="5055" customFormat="1" ht="16" customHeight="1" x14ac:dyDescent="0.2"/>
    <row r="5056" customFormat="1" ht="16" customHeight="1" x14ac:dyDescent="0.2"/>
    <row r="5057" customFormat="1" ht="16" customHeight="1" x14ac:dyDescent="0.2"/>
    <row r="5058" customFormat="1" ht="16" customHeight="1" x14ac:dyDescent="0.2"/>
    <row r="5059" customFormat="1" ht="16" customHeight="1" x14ac:dyDescent="0.2"/>
    <row r="5060" customFormat="1" ht="16" customHeight="1" x14ac:dyDescent="0.2"/>
    <row r="5061" customFormat="1" ht="16" customHeight="1" x14ac:dyDescent="0.2"/>
    <row r="5062" customFormat="1" ht="16" customHeight="1" x14ac:dyDescent="0.2"/>
    <row r="5063" customFormat="1" ht="16" customHeight="1" x14ac:dyDescent="0.2"/>
    <row r="5064" customFormat="1" ht="16" customHeight="1" x14ac:dyDescent="0.2"/>
    <row r="5065" customFormat="1" ht="16" customHeight="1" x14ac:dyDescent="0.2"/>
    <row r="5066" customFormat="1" ht="16" customHeight="1" x14ac:dyDescent="0.2"/>
    <row r="5067" customFormat="1" ht="16" customHeight="1" x14ac:dyDescent="0.2"/>
    <row r="5068" customFormat="1" ht="16" customHeight="1" x14ac:dyDescent="0.2"/>
    <row r="5069" customFormat="1" ht="16" customHeight="1" x14ac:dyDescent="0.2"/>
    <row r="5070" customFormat="1" ht="16" customHeight="1" x14ac:dyDescent="0.2"/>
    <row r="5071" customFormat="1" ht="16" customHeight="1" x14ac:dyDescent="0.2"/>
    <row r="5072" customFormat="1" ht="16" customHeight="1" x14ac:dyDescent="0.2"/>
    <row r="5073" customFormat="1" ht="16" customHeight="1" x14ac:dyDescent="0.2"/>
    <row r="5074" customFormat="1" ht="16" customHeight="1" x14ac:dyDescent="0.2"/>
    <row r="5075" customFormat="1" ht="16" customHeight="1" x14ac:dyDescent="0.2"/>
    <row r="5076" customFormat="1" ht="16" customHeight="1" x14ac:dyDescent="0.2"/>
    <row r="5077" customFormat="1" ht="16" customHeight="1" x14ac:dyDescent="0.2"/>
    <row r="5078" customFormat="1" ht="16" customHeight="1" x14ac:dyDescent="0.2"/>
    <row r="5079" customFormat="1" ht="16" customHeight="1" x14ac:dyDescent="0.2"/>
    <row r="5080" customFormat="1" ht="16" customHeight="1" x14ac:dyDescent="0.2"/>
    <row r="5081" customFormat="1" ht="16" customHeight="1" x14ac:dyDescent="0.2"/>
    <row r="5082" customFormat="1" ht="16" customHeight="1" x14ac:dyDescent="0.2"/>
    <row r="5083" customFormat="1" ht="16" customHeight="1" x14ac:dyDescent="0.2"/>
    <row r="5084" customFormat="1" ht="16" customHeight="1" x14ac:dyDescent="0.2"/>
    <row r="5085" customFormat="1" ht="16" customHeight="1" x14ac:dyDescent="0.2"/>
    <row r="5086" customFormat="1" ht="16" customHeight="1" x14ac:dyDescent="0.2"/>
    <row r="5087" customFormat="1" ht="16" customHeight="1" x14ac:dyDescent="0.2"/>
    <row r="5088" customFormat="1" ht="16" customHeight="1" x14ac:dyDescent="0.2"/>
    <row r="5089" customFormat="1" ht="16" customHeight="1" x14ac:dyDescent="0.2"/>
    <row r="5090" customFormat="1" ht="16" customHeight="1" x14ac:dyDescent="0.2"/>
    <row r="5091" customFormat="1" ht="16" customHeight="1" x14ac:dyDescent="0.2"/>
    <row r="5092" customFormat="1" ht="16" customHeight="1" x14ac:dyDescent="0.2"/>
    <row r="5093" customFormat="1" ht="16" customHeight="1" x14ac:dyDescent="0.2"/>
    <row r="5094" customFormat="1" ht="16" customHeight="1" x14ac:dyDescent="0.2"/>
    <row r="5095" customFormat="1" ht="16" customHeight="1" x14ac:dyDescent="0.2"/>
    <row r="5096" customFormat="1" ht="16" customHeight="1" x14ac:dyDescent="0.2"/>
    <row r="5097" customFormat="1" ht="16" customHeight="1" x14ac:dyDescent="0.2"/>
    <row r="5098" customFormat="1" ht="16" customHeight="1" x14ac:dyDescent="0.2"/>
    <row r="5099" customFormat="1" ht="16" customHeight="1" x14ac:dyDescent="0.2"/>
    <row r="5100" customFormat="1" ht="16" customHeight="1" x14ac:dyDescent="0.2"/>
    <row r="5101" customFormat="1" ht="16" customHeight="1" x14ac:dyDescent="0.2"/>
    <row r="5102" customFormat="1" ht="16" customHeight="1" x14ac:dyDescent="0.2"/>
    <row r="5103" customFormat="1" ht="16" customHeight="1" x14ac:dyDescent="0.2"/>
    <row r="5104" customFormat="1" ht="16" customHeight="1" x14ac:dyDescent="0.2"/>
    <row r="5105" customFormat="1" ht="16" customHeight="1" x14ac:dyDescent="0.2"/>
    <row r="5106" customFormat="1" ht="16" customHeight="1" x14ac:dyDescent="0.2"/>
    <row r="5107" customFormat="1" ht="16" customHeight="1" x14ac:dyDescent="0.2"/>
    <row r="5108" customFormat="1" ht="16" customHeight="1" x14ac:dyDescent="0.2"/>
    <row r="5109" customFormat="1" ht="16" customHeight="1" x14ac:dyDescent="0.2"/>
    <row r="5110" customFormat="1" ht="16" customHeight="1" x14ac:dyDescent="0.2"/>
    <row r="5111" customFormat="1" ht="16" customHeight="1" x14ac:dyDescent="0.2"/>
    <row r="5112" customFormat="1" ht="16" customHeight="1" x14ac:dyDescent="0.2"/>
    <row r="5113" customFormat="1" ht="16" customHeight="1" x14ac:dyDescent="0.2"/>
    <row r="5114" customFormat="1" ht="16" customHeight="1" x14ac:dyDescent="0.2"/>
    <row r="5115" customFormat="1" ht="16" customHeight="1" x14ac:dyDescent="0.2"/>
    <row r="5116" customFormat="1" ht="16" customHeight="1" x14ac:dyDescent="0.2"/>
    <row r="5117" customFormat="1" ht="16" customHeight="1" x14ac:dyDescent="0.2"/>
    <row r="5118" customFormat="1" ht="16" customHeight="1" x14ac:dyDescent="0.2"/>
    <row r="5119" customFormat="1" ht="16" customHeight="1" x14ac:dyDescent="0.2"/>
    <row r="5120" customFormat="1" ht="16" customHeight="1" x14ac:dyDescent="0.2"/>
    <row r="5121" customFormat="1" ht="16" customHeight="1" x14ac:dyDescent="0.2"/>
    <row r="5122" customFormat="1" ht="16" customHeight="1" x14ac:dyDescent="0.2"/>
    <row r="5123" customFormat="1" ht="16" customHeight="1" x14ac:dyDescent="0.2"/>
    <row r="5124" customFormat="1" ht="16" customHeight="1" x14ac:dyDescent="0.2"/>
    <row r="5125" customFormat="1" ht="16" customHeight="1" x14ac:dyDescent="0.2"/>
    <row r="5126" customFormat="1" ht="16" customHeight="1" x14ac:dyDescent="0.2"/>
    <row r="5127" customFormat="1" ht="16" customHeight="1" x14ac:dyDescent="0.2"/>
    <row r="5128" customFormat="1" ht="16" customHeight="1" x14ac:dyDescent="0.2"/>
    <row r="5129" customFormat="1" ht="16" customHeight="1" x14ac:dyDescent="0.2"/>
    <row r="5130" customFormat="1" ht="16" customHeight="1" x14ac:dyDescent="0.2"/>
    <row r="5131" customFormat="1" ht="16" customHeight="1" x14ac:dyDescent="0.2"/>
    <row r="5132" customFormat="1" ht="16" customHeight="1" x14ac:dyDescent="0.2"/>
    <row r="5133" customFormat="1" ht="16" customHeight="1" x14ac:dyDescent="0.2"/>
    <row r="5134" customFormat="1" ht="16" customHeight="1" x14ac:dyDescent="0.2"/>
    <row r="5135" customFormat="1" ht="16" customHeight="1" x14ac:dyDescent="0.2"/>
    <row r="5136" customFormat="1" ht="16" customHeight="1" x14ac:dyDescent="0.2"/>
    <row r="5137" customFormat="1" ht="16" customHeight="1" x14ac:dyDescent="0.2"/>
    <row r="5138" customFormat="1" ht="16" customHeight="1" x14ac:dyDescent="0.2"/>
    <row r="5139" customFormat="1" ht="16" customHeight="1" x14ac:dyDescent="0.2"/>
    <row r="5140" customFormat="1" ht="16" customHeight="1" x14ac:dyDescent="0.2"/>
    <row r="5141" customFormat="1" ht="16" customHeight="1" x14ac:dyDescent="0.2"/>
    <row r="5142" customFormat="1" ht="16" customHeight="1" x14ac:dyDescent="0.2"/>
    <row r="5143" customFormat="1" ht="16" customHeight="1" x14ac:dyDescent="0.2"/>
    <row r="5144" customFormat="1" ht="16" customHeight="1" x14ac:dyDescent="0.2"/>
    <row r="5145" customFormat="1" ht="16" customHeight="1" x14ac:dyDescent="0.2"/>
    <row r="5146" customFormat="1" ht="16" customHeight="1" x14ac:dyDescent="0.2"/>
    <row r="5147" customFormat="1" ht="16" customHeight="1" x14ac:dyDescent="0.2"/>
    <row r="5148" customFormat="1" ht="16" customHeight="1" x14ac:dyDescent="0.2"/>
    <row r="5149" customFormat="1" ht="16" customHeight="1" x14ac:dyDescent="0.2"/>
    <row r="5150" customFormat="1" ht="16" customHeight="1" x14ac:dyDescent="0.2"/>
    <row r="5151" customFormat="1" ht="16" customHeight="1" x14ac:dyDescent="0.2"/>
    <row r="5152" customFormat="1" ht="16" customHeight="1" x14ac:dyDescent="0.2"/>
    <row r="5153" customFormat="1" ht="16" customHeight="1" x14ac:dyDescent="0.2"/>
    <row r="5154" customFormat="1" ht="16" customHeight="1" x14ac:dyDescent="0.2"/>
    <row r="5155" customFormat="1" ht="16" customHeight="1" x14ac:dyDescent="0.2"/>
    <row r="5156" customFormat="1" ht="16" customHeight="1" x14ac:dyDescent="0.2"/>
    <row r="5157" customFormat="1" ht="16" customHeight="1" x14ac:dyDescent="0.2"/>
    <row r="5158" customFormat="1" ht="16" customHeight="1" x14ac:dyDescent="0.2"/>
    <row r="5159" customFormat="1" ht="16" customHeight="1" x14ac:dyDescent="0.2"/>
    <row r="5160" customFormat="1" ht="16" customHeight="1" x14ac:dyDescent="0.2"/>
    <row r="5161" customFormat="1" ht="16" customHeight="1" x14ac:dyDescent="0.2"/>
    <row r="5162" customFormat="1" ht="16" customHeight="1" x14ac:dyDescent="0.2"/>
    <row r="5163" customFormat="1" ht="16" customHeight="1" x14ac:dyDescent="0.2"/>
    <row r="5164" customFormat="1" ht="16" customHeight="1" x14ac:dyDescent="0.2"/>
    <row r="5165" customFormat="1" ht="16" customHeight="1" x14ac:dyDescent="0.2"/>
    <row r="5166" customFormat="1" ht="16" customHeight="1" x14ac:dyDescent="0.2"/>
    <row r="5167" customFormat="1" ht="16" customHeight="1" x14ac:dyDescent="0.2"/>
    <row r="5168" customFormat="1" ht="16" customHeight="1" x14ac:dyDescent="0.2"/>
    <row r="5169" customFormat="1" ht="16" customHeight="1" x14ac:dyDescent="0.2"/>
    <row r="5170" customFormat="1" ht="16" customHeight="1" x14ac:dyDescent="0.2"/>
    <row r="5171" customFormat="1" ht="16" customHeight="1" x14ac:dyDescent="0.2"/>
    <row r="5172" customFormat="1" ht="16" customHeight="1" x14ac:dyDescent="0.2"/>
    <row r="5173" customFormat="1" ht="16" customHeight="1" x14ac:dyDescent="0.2"/>
    <row r="5174" customFormat="1" ht="16" customHeight="1" x14ac:dyDescent="0.2"/>
    <row r="5175" customFormat="1" ht="16" customHeight="1" x14ac:dyDescent="0.2"/>
    <row r="5176" customFormat="1" ht="16" customHeight="1" x14ac:dyDescent="0.2"/>
    <row r="5177" customFormat="1" ht="16" customHeight="1" x14ac:dyDescent="0.2"/>
    <row r="5178" customFormat="1" ht="16" customHeight="1" x14ac:dyDescent="0.2"/>
    <row r="5179" customFormat="1" ht="16" customHeight="1" x14ac:dyDescent="0.2"/>
    <row r="5180" customFormat="1" ht="16" customHeight="1" x14ac:dyDescent="0.2"/>
    <row r="5181" customFormat="1" ht="16" customHeight="1" x14ac:dyDescent="0.2"/>
    <row r="5182" customFormat="1" ht="16" customHeight="1" x14ac:dyDescent="0.2"/>
    <row r="5183" customFormat="1" ht="16" customHeight="1" x14ac:dyDescent="0.2"/>
    <row r="5184" customFormat="1" ht="16" customHeight="1" x14ac:dyDescent="0.2"/>
    <row r="5185" customFormat="1" ht="16" customHeight="1" x14ac:dyDescent="0.2"/>
    <row r="5186" customFormat="1" ht="16" customHeight="1" x14ac:dyDescent="0.2"/>
    <row r="5187" customFormat="1" ht="16" customHeight="1" x14ac:dyDescent="0.2"/>
    <row r="5188" customFormat="1" ht="16" customHeight="1" x14ac:dyDescent="0.2"/>
    <row r="5189" customFormat="1" ht="16" customHeight="1" x14ac:dyDescent="0.2"/>
    <row r="5190" customFormat="1" ht="16" customHeight="1" x14ac:dyDescent="0.2"/>
    <row r="5191" customFormat="1" ht="16" customHeight="1" x14ac:dyDescent="0.2"/>
    <row r="5192" customFormat="1" ht="16" customHeight="1" x14ac:dyDescent="0.2"/>
    <row r="5193" customFormat="1" ht="16" customHeight="1" x14ac:dyDescent="0.2"/>
    <row r="5194" customFormat="1" ht="16" customHeight="1" x14ac:dyDescent="0.2"/>
    <row r="5195" customFormat="1" ht="16" customHeight="1" x14ac:dyDescent="0.2"/>
    <row r="5196" customFormat="1" ht="16" customHeight="1" x14ac:dyDescent="0.2"/>
    <row r="5197" customFormat="1" ht="16" customHeight="1" x14ac:dyDescent="0.2"/>
    <row r="5198" customFormat="1" ht="16" customHeight="1" x14ac:dyDescent="0.2"/>
    <row r="5199" customFormat="1" ht="16" customHeight="1" x14ac:dyDescent="0.2"/>
    <row r="5200" customFormat="1" ht="16" customHeight="1" x14ac:dyDescent="0.2"/>
    <row r="5201" customFormat="1" ht="16" customHeight="1" x14ac:dyDescent="0.2"/>
    <row r="5202" customFormat="1" ht="16" customHeight="1" x14ac:dyDescent="0.2"/>
    <row r="5203" customFormat="1" ht="16" customHeight="1" x14ac:dyDescent="0.2"/>
    <row r="5204" customFormat="1" ht="16" customHeight="1" x14ac:dyDescent="0.2"/>
    <row r="5205" customFormat="1" ht="16" customHeight="1" x14ac:dyDescent="0.2"/>
    <row r="5206" customFormat="1" ht="16" customHeight="1" x14ac:dyDescent="0.2"/>
    <row r="5207" customFormat="1" ht="16" customHeight="1" x14ac:dyDescent="0.2"/>
    <row r="5208" customFormat="1" ht="16" customHeight="1" x14ac:dyDescent="0.2"/>
    <row r="5209" customFormat="1" ht="16" customHeight="1" x14ac:dyDescent="0.2"/>
    <row r="5210" customFormat="1" ht="16" customHeight="1" x14ac:dyDescent="0.2"/>
    <row r="5211" customFormat="1" ht="16" customHeight="1" x14ac:dyDescent="0.2"/>
    <row r="5212" customFormat="1" ht="16" customHeight="1" x14ac:dyDescent="0.2"/>
    <row r="5213" customFormat="1" ht="16" customHeight="1" x14ac:dyDescent="0.2"/>
    <row r="5214" customFormat="1" ht="16" customHeight="1" x14ac:dyDescent="0.2"/>
    <row r="5215" customFormat="1" ht="16" customHeight="1" x14ac:dyDescent="0.2"/>
    <row r="5216" customFormat="1" ht="16" customHeight="1" x14ac:dyDescent="0.2"/>
    <row r="5217" customFormat="1" ht="16" customHeight="1" x14ac:dyDescent="0.2"/>
    <row r="5218" customFormat="1" ht="16" customHeight="1" x14ac:dyDescent="0.2"/>
    <row r="5219" customFormat="1" ht="16" customHeight="1" x14ac:dyDescent="0.2"/>
    <row r="5220" customFormat="1" ht="16" customHeight="1" x14ac:dyDescent="0.2"/>
    <row r="5221" customFormat="1" ht="16" customHeight="1" x14ac:dyDescent="0.2"/>
    <row r="5222" customFormat="1" ht="16" customHeight="1" x14ac:dyDescent="0.2"/>
    <row r="5223" customFormat="1" ht="16" customHeight="1" x14ac:dyDescent="0.2"/>
    <row r="5224" customFormat="1" ht="16" customHeight="1" x14ac:dyDescent="0.2"/>
    <row r="5225" customFormat="1" ht="16" customHeight="1" x14ac:dyDescent="0.2"/>
    <row r="5226" customFormat="1" ht="16" customHeight="1" x14ac:dyDescent="0.2"/>
    <row r="5227" customFormat="1" ht="16" customHeight="1" x14ac:dyDescent="0.2"/>
    <row r="5228" customFormat="1" ht="16" customHeight="1" x14ac:dyDescent="0.2"/>
    <row r="5229" customFormat="1" ht="16" customHeight="1" x14ac:dyDescent="0.2"/>
    <row r="5230" customFormat="1" ht="16" customHeight="1" x14ac:dyDescent="0.2"/>
    <row r="5231" customFormat="1" ht="16" customHeight="1" x14ac:dyDescent="0.2"/>
    <row r="5232" customFormat="1" ht="16" customHeight="1" x14ac:dyDescent="0.2"/>
    <row r="5233" customFormat="1" ht="16" customHeight="1" x14ac:dyDescent="0.2"/>
    <row r="5234" customFormat="1" ht="16" customHeight="1" x14ac:dyDescent="0.2"/>
    <row r="5235" customFormat="1" ht="16" customHeight="1" x14ac:dyDescent="0.2"/>
    <row r="5236" customFormat="1" ht="16" customHeight="1" x14ac:dyDescent="0.2"/>
    <row r="5237" customFormat="1" ht="16" customHeight="1" x14ac:dyDescent="0.2"/>
    <row r="5238" customFormat="1" ht="16" customHeight="1" x14ac:dyDescent="0.2"/>
    <row r="5239" customFormat="1" ht="16" customHeight="1" x14ac:dyDescent="0.2"/>
    <row r="5240" customFormat="1" ht="16" customHeight="1" x14ac:dyDescent="0.2"/>
    <row r="5241" customFormat="1" ht="16" customHeight="1" x14ac:dyDescent="0.2"/>
    <row r="5242" customFormat="1" ht="16" customHeight="1" x14ac:dyDescent="0.2"/>
    <row r="5243" customFormat="1" ht="16" customHeight="1" x14ac:dyDescent="0.2"/>
    <row r="5244" customFormat="1" ht="16" customHeight="1" x14ac:dyDescent="0.2"/>
    <row r="5245" customFormat="1" ht="16" customHeight="1" x14ac:dyDescent="0.2"/>
    <row r="5246" customFormat="1" ht="16" customHeight="1" x14ac:dyDescent="0.2"/>
    <row r="5247" customFormat="1" ht="16" customHeight="1" x14ac:dyDescent="0.2"/>
    <row r="5248" customFormat="1" ht="16" customHeight="1" x14ac:dyDescent="0.2"/>
    <row r="5249" customFormat="1" ht="16" customHeight="1" x14ac:dyDescent="0.2"/>
    <row r="5250" customFormat="1" ht="16" customHeight="1" x14ac:dyDescent="0.2"/>
    <row r="5251" customFormat="1" ht="16" customHeight="1" x14ac:dyDescent="0.2"/>
    <row r="5252" customFormat="1" ht="16" customHeight="1" x14ac:dyDescent="0.2"/>
    <row r="5253" customFormat="1" ht="16" customHeight="1" x14ac:dyDescent="0.2"/>
    <row r="5254" customFormat="1" ht="16" customHeight="1" x14ac:dyDescent="0.2"/>
    <row r="5255" customFormat="1" ht="16" customHeight="1" x14ac:dyDescent="0.2"/>
    <row r="5256" customFormat="1" ht="16" customHeight="1" x14ac:dyDescent="0.2"/>
    <row r="5257" customFormat="1" ht="16" customHeight="1" x14ac:dyDescent="0.2"/>
    <row r="5258" customFormat="1" ht="16" customHeight="1" x14ac:dyDescent="0.2"/>
    <row r="5259" customFormat="1" ht="16" customHeight="1" x14ac:dyDescent="0.2"/>
    <row r="5260" customFormat="1" ht="16" customHeight="1" x14ac:dyDescent="0.2"/>
    <row r="5261" customFormat="1" ht="16" customHeight="1" x14ac:dyDescent="0.2"/>
    <row r="5262" customFormat="1" ht="16" customHeight="1" x14ac:dyDescent="0.2"/>
    <row r="5263" customFormat="1" ht="16" customHeight="1" x14ac:dyDescent="0.2"/>
    <row r="5264" customFormat="1" ht="16" customHeight="1" x14ac:dyDescent="0.2"/>
    <row r="5265" customFormat="1" ht="16" customHeight="1" x14ac:dyDescent="0.2"/>
    <row r="5266" customFormat="1" ht="16" customHeight="1" x14ac:dyDescent="0.2"/>
    <row r="5267" customFormat="1" ht="16" customHeight="1" x14ac:dyDescent="0.2"/>
    <row r="5268" customFormat="1" ht="16" customHeight="1" x14ac:dyDescent="0.2"/>
    <row r="5269" customFormat="1" ht="16" customHeight="1" x14ac:dyDescent="0.2"/>
    <row r="5270" customFormat="1" ht="16" customHeight="1" x14ac:dyDescent="0.2"/>
    <row r="5271" customFormat="1" ht="16" customHeight="1" x14ac:dyDescent="0.2"/>
    <row r="5272" customFormat="1" ht="16" customHeight="1" x14ac:dyDescent="0.2"/>
    <row r="5273" customFormat="1" ht="16" customHeight="1" x14ac:dyDescent="0.2"/>
    <row r="5274" customFormat="1" ht="16" customHeight="1" x14ac:dyDescent="0.2"/>
    <row r="5275" customFormat="1" ht="16" customHeight="1" x14ac:dyDescent="0.2"/>
    <row r="5276" customFormat="1" ht="16" customHeight="1" x14ac:dyDescent="0.2"/>
    <row r="5277" customFormat="1" ht="16" customHeight="1" x14ac:dyDescent="0.2"/>
    <row r="5278" customFormat="1" ht="16" customHeight="1" x14ac:dyDescent="0.2"/>
    <row r="5279" customFormat="1" ht="16" customHeight="1" x14ac:dyDescent="0.2"/>
    <row r="5280" customFormat="1" ht="16" customHeight="1" x14ac:dyDescent="0.2"/>
    <row r="5281" customFormat="1" ht="16" customHeight="1" x14ac:dyDescent="0.2"/>
    <row r="5282" customFormat="1" ht="16" customHeight="1" x14ac:dyDescent="0.2"/>
    <row r="5283" customFormat="1" ht="16" customHeight="1" x14ac:dyDescent="0.2"/>
    <row r="5284" customFormat="1" ht="16" customHeight="1" x14ac:dyDescent="0.2"/>
    <row r="5285" customFormat="1" ht="16" customHeight="1" x14ac:dyDescent="0.2"/>
    <row r="5286" customFormat="1" ht="16" customHeight="1" x14ac:dyDescent="0.2"/>
    <row r="5287" customFormat="1" ht="16" customHeight="1" x14ac:dyDescent="0.2"/>
    <row r="5288" customFormat="1" ht="16" customHeight="1" x14ac:dyDescent="0.2"/>
    <row r="5289" customFormat="1" ht="16" customHeight="1" x14ac:dyDescent="0.2"/>
    <row r="5290" customFormat="1" ht="16" customHeight="1" x14ac:dyDescent="0.2"/>
    <row r="5291" customFormat="1" ht="16" customHeight="1" x14ac:dyDescent="0.2"/>
    <row r="5292" customFormat="1" ht="16" customHeight="1" x14ac:dyDescent="0.2"/>
    <row r="5293" customFormat="1" ht="16" customHeight="1" x14ac:dyDescent="0.2"/>
    <row r="5294" customFormat="1" ht="16" customHeight="1" x14ac:dyDescent="0.2"/>
    <row r="5295" customFormat="1" ht="16" customHeight="1" x14ac:dyDescent="0.2"/>
    <row r="5296" customFormat="1" ht="16" customHeight="1" x14ac:dyDescent="0.2"/>
    <row r="5297" customFormat="1" ht="16" customHeight="1" x14ac:dyDescent="0.2"/>
    <row r="5298" customFormat="1" ht="16" customHeight="1" x14ac:dyDescent="0.2"/>
    <row r="5299" customFormat="1" ht="16" customHeight="1" x14ac:dyDescent="0.2"/>
    <row r="5300" customFormat="1" ht="16" customHeight="1" x14ac:dyDescent="0.2"/>
    <row r="5301" customFormat="1" ht="16" customHeight="1" x14ac:dyDescent="0.2"/>
    <row r="5302" customFormat="1" ht="16" customHeight="1" x14ac:dyDescent="0.2"/>
    <row r="5303" customFormat="1" ht="16" customHeight="1" x14ac:dyDescent="0.2"/>
    <row r="5304" customFormat="1" ht="16" customHeight="1" x14ac:dyDescent="0.2"/>
    <row r="5305" customFormat="1" ht="16" customHeight="1" x14ac:dyDescent="0.2"/>
    <row r="5306" customFormat="1" ht="16" customHeight="1" x14ac:dyDescent="0.2"/>
    <row r="5307" customFormat="1" ht="16" customHeight="1" x14ac:dyDescent="0.2"/>
    <row r="5308" customFormat="1" ht="16" customHeight="1" x14ac:dyDescent="0.2"/>
    <row r="5309" customFormat="1" ht="16" customHeight="1" x14ac:dyDescent="0.2"/>
    <row r="5310" customFormat="1" ht="16" customHeight="1" x14ac:dyDescent="0.2"/>
    <row r="5311" customFormat="1" ht="16" customHeight="1" x14ac:dyDescent="0.2"/>
    <row r="5312" customFormat="1" ht="16" customHeight="1" x14ac:dyDescent="0.2"/>
    <row r="5313" customFormat="1" ht="16" customHeight="1" x14ac:dyDescent="0.2"/>
    <row r="5314" customFormat="1" ht="16" customHeight="1" x14ac:dyDescent="0.2"/>
    <row r="5315" customFormat="1" ht="16" customHeight="1" x14ac:dyDescent="0.2"/>
    <row r="5316" customFormat="1" ht="16" customHeight="1" x14ac:dyDescent="0.2"/>
    <row r="5317" customFormat="1" ht="16" customHeight="1" x14ac:dyDescent="0.2"/>
    <row r="5318" customFormat="1" ht="16" customHeight="1" x14ac:dyDescent="0.2"/>
    <row r="5319" customFormat="1" ht="16" customHeight="1" x14ac:dyDescent="0.2"/>
    <row r="5320" customFormat="1" ht="16" customHeight="1" x14ac:dyDescent="0.2"/>
    <row r="5321" customFormat="1" ht="16" customHeight="1" x14ac:dyDescent="0.2"/>
    <row r="5322" customFormat="1" ht="16" customHeight="1" x14ac:dyDescent="0.2"/>
    <row r="5323" customFormat="1" ht="16" customHeight="1" x14ac:dyDescent="0.2"/>
    <row r="5324" customFormat="1" ht="16" customHeight="1" x14ac:dyDescent="0.2"/>
    <row r="5325" customFormat="1" ht="16" customHeight="1" x14ac:dyDescent="0.2"/>
    <row r="5326" customFormat="1" ht="16" customHeight="1" x14ac:dyDescent="0.2"/>
    <row r="5327" customFormat="1" ht="16" customHeight="1" x14ac:dyDescent="0.2"/>
    <row r="5328" customFormat="1" ht="16" customHeight="1" x14ac:dyDescent="0.2"/>
    <row r="5329" customFormat="1" ht="16" customHeight="1" x14ac:dyDescent="0.2"/>
    <row r="5330" customFormat="1" ht="16" customHeight="1" x14ac:dyDescent="0.2"/>
    <row r="5331" customFormat="1" ht="16" customHeight="1" x14ac:dyDescent="0.2"/>
    <row r="5332" customFormat="1" ht="16" customHeight="1" x14ac:dyDescent="0.2"/>
    <row r="5333" customFormat="1" ht="16" customHeight="1" x14ac:dyDescent="0.2"/>
    <row r="5334" customFormat="1" ht="16" customHeight="1" x14ac:dyDescent="0.2"/>
    <row r="5335" customFormat="1" ht="16" customHeight="1" x14ac:dyDescent="0.2"/>
    <row r="5336" customFormat="1" ht="16" customHeight="1" x14ac:dyDescent="0.2"/>
    <row r="5337" customFormat="1" ht="16" customHeight="1" x14ac:dyDescent="0.2"/>
    <row r="5338" customFormat="1" ht="16" customHeight="1" x14ac:dyDescent="0.2"/>
    <row r="5339" customFormat="1" ht="16" customHeight="1" x14ac:dyDescent="0.2"/>
    <row r="5340" customFormat="1" ht="16" customHeight="1" x14ac:dyDescent="0.2"/>
    <row r="5341" customFormat="1" ht="16" customHeight="1" x14ac:dyDescent="0.2"/>
    <row r="5342" customFormat="1" ht="16" customHeight="1" x14ac:dyDescent="0.2"/>
    <row r="5343" customFormat="1" ht="16" customHeight="1" x14ac:dyDescent="0.2"/>
    <row r="5344" customFormat="1" ht="16" customHeight="1" x14ac:dyDescent="0.2"/>
    <row r="5345" customFormat="1" ht="16" customHeight="1" x14ac:dyDescent="0.2"/>
    <row r="5346" customFormat="1" ht="16" customHeight="1" x14ac:dyDescent="0.2"/>
    <row r="5347" customFormat="1" ht="16" customHeight="1" x14ac:dyDescent="0.2"/>
    <row r="5348" customFormat="1" ht="16" customHeight="1" x14ac:dyDescent="0.2"/>
    <row r="5349" customFormat="1" ht="16" customHeight="1" x14ac:dyDescent="0.2"/>
    <row r="5350" customFormat="1" ht="16" customHeight="1" x14ac:dyDescent="0.2"/>
    <row r="5351" customFormat="1" ht="16" customHeight="1" x14ac:dyDescent="0.2"/>
    <row r="5352" customFormat="1" ht="16" customHeight="1" x14ac:dyDescent="0.2"/>
    <row r="5353" customFormat="1" ht="16" customHeight="1" x14ac:dyDescent="0.2"/>
    <row r="5354" customFormat="1" ht="16" customHeight="1" x14ac:dyDescent="0.2"/>
    <row r="5355" customFormat="1" ht="16" customHeight="1" x14ac:dyDescent="0.2"/>
    <row r="5356" customFormat="1" ht="16" customHeight="1" x14ac:dyDescent="0.2"/>
    <row r="5357" customFormat="1" ht="16" customHeight="1" x14ac:dyDescent="0.2"/>
    <row r="5358" customFormat="1" ht="16" customHeight="1" x14ac:dyDescent="0.2"/>
    <row r="5359" customFormat="1" ht="16" customHeight="1" x14ac:dyDescent="0.2"/>
    <row r="5360" customFormat="1" ht="16" customHeight="1" x14ac:dyDescent="0.2"/>
    <row r="5361" customFormat="1" ht="16" customHeight="1" x14ac:dyDescent="0.2"/>
    <row r="5362" customFormat="1" ht="16" customHeight="1" x14ac:dyDescent="0.2"/>
    <row r="5363" customFormat="1" ht="16" customHeight="1" x14ac:dyDescent="0.2"/>
    <row r="5364" customFormat="1" ht="16" customHeight="1" x14ac:dyDescent="0.2"/>
    <row r="5365" customFormat="1" ht="16" customHeight="1" x14ac:dyDescent="0.2"/>
    <row r="5366" customFormat="1" ht="16" customHeight="1" x14ac:dyDescent="0.2"/>
    <row r="5367" customFormat="1" ht="16" customHeight="1" x14ac:dyDescent="0.2"/>
    <row r="5368" customFormat="1" ht="16" customHeight="1" x14ac:dyDescent="0.2"/>
    <row r="5369" customFormat="1" ht="16" customHeight="1" x14ac:dyDescent="0.2"/>
    <row r="5370" customFormat="1" ht="16" customHeight="1" x14ac:dyDescent="0.2"/>
    <row r="5371" customFormat="1" ht="16" customHeight="1" x14ac:dyDescent="0.2"/>
    <row r="5372" customFormat="1" ht="16" customHeight="1" x14ac:dyDescent="0.2"/>
    <row r="5373" customFormat="1" ht="16" customHeight="1" x14ac:dyDescent="0.2"/>
    <row r="5374" customFormat="1" ht="16" customHeight="1" x14ac:dyDescent="0.2"/>
    <row r="5375" customFormat="1" ht="16" customHeight="1" x14ac:dyDescent="0.2"/>
    <row r="5376" customFormat="1" ht="16" customHeight="1" x14ac:dyDescent="0.2"/>
    <row r="5377" customFormat="1" ht="16" customHeight="1" x14ac:dyDescent="0.2"/>
    <row r="5378" customFormat="1" ht="16" customHeight="1" x14ac:dyDescent="0.2"/>
    <row r="5379" customFormat="1" ht="16" customHeight="1" x14ac:dyDescent="0.2"/>
    <row r="5380" customFormat="1" ht="16" customHeight="1" x14ac:dyDescent="0.2"/>
    <row r="5381" customFormat="1" ht="16" customHeight="1" x14ac:dyDescent="0.2"/>
    <row r="5382" customFormat="1" ht="16" customHeight="1" x14ac:dyDescent="0.2"/>
    <row r="5383" customFormat="1" ht="16" customHeight="1" x14ac:dyDescent="0.2"/>
    <row r="5384" customFormat="1" ht="16" customHeight="1" x14ac:dyDescent="0.2"/>
    <row r="5385" customFormat="1" ht="16" customHeight="1" x14ac:dyDescent="0.2"/>
    <row r="5386" customFormat="1" ht="16" customHeight="1" x14ac:dyDescent="0.2"/>
    <row r="5387" customFormat="1" ht="16" customHeight="1" x14ac:dyDescent="0.2"/>
    <row r="5388" customFormat="1" ht="16" customHeight="1" x14ac:dyDescent="0.2"/>
    <row r="5389" customFormat="1" ht="16" customHeight="1" x14ac:dyDescent="0.2"/>
    <row r="5390" customFormat="1" ht="16" customHeight="1" x14ac:dyDescent="0.2"/>
    <row r="5391" customFormat="1" ht="16" customHeight="1" x14ac:dyDescent="0.2"/>
    <row r="5392" customFormat="1" ht="16" customHeight="1" x14ac:dyDescent="0.2"/>
    <row r="5393" customFormat="1" ht="16" customHeight="1" x14ac:dyDescent="0.2"/>
    <row r="5394" customFormat="1" ht="16" customHeight="1" x14ac:dyDescent="0.2"/>
    <row r="5395" customFormat="1" ht="16" customHeight="1" x14ac:dyDescent="0.2"/>
    <row r="5396" customFormat="1" ht="16" customHeight="1" x14ac:dyDescent="0.2"/>
    <row r="5397" customFormat="1" ht="16" customHeight="1" x14ac:dyDescent="0.2"/>
    <row r="5398" customFormat="1" ht="16" customHeight="1" x14ac:dyDescent="0.2"/>
    <row r="5399" customFormat="1" ht="16" customHeight="1" x14ac:dyDescent="0.2"/>
    <row r="5400" customFormat="1" ht="16" customHeight="1" x14ac:dyDescent="0.2"/>
    <row r="5401" customFormat="1" ht="16" customHeight="1" x14ac:dyDescent="0.2"/>
    <row r="5402" customFormat="1" ht="16" customHeight="1" x14ac:dyDescent="0.2"/>
    <row r="5403" customFormat="1" ht="16" customHeight="1" x14ac:dyDescent="0.2"/>
    <row r="5404" customFormat="1" ht="16" customHeight="1" x14ac:dyDescent="0.2"/>
    <row r="5405" customFormat="1" ht="16" customHeight="1" x14ac:dyDescent="0.2"/>
    <row r="5406" customFormat="1" ht="16" customHeight="1" x14ac:dyDescent="0.2"/>
    <row r="5407" customFormat="1" ht="16" customHeight="1" x14ac:dyDescent="0.2"/>
    <row r="5408" customFormat="1" ht="16" customHeight="1" x14ac:dyDescent="0.2"/>
    <row r="5409" customFormat="1" ht="16" customHeight="1" x14ac:dyDescent="0.2"/>
    <row r="5410" customFormat="1" ht="16" customHeight="1" x14ac:dyDescent="0.2"/>
    <row r="5411" customFormat="1" ht="16" customHeight="1" x14ac:dyDescent="0.2"/>
    <row r="5412" customFormat="1" ht="16" customHeight="1" x14ac:dyDescent="0.2"/>
    <row r="5413" customFormat="1" ht="16" customHeight="1" x14ac:dyDescent="0.2"/>
    <row r="5414" customFormat="1" ht="16" customHeight="1" x14ac:dyDescent="0.2"/>
    <row r="5415" customFormat="1" ht="16" customHeight="1" x14ac:dyDescent="0.2"/>
    <row r="5416" customFormat="1" ht="16" customHeight="1" x14ac:dyDescent="0.2"/>
    <row r="5417" customFormat="1" ht="16" customHeight="1" x14ac:dyDescent="0.2"/>
    <row r="5418" customFormat="1" ht="16" customHeight="1" x14ac:dyDescent="0.2"/>
    <row r="5419" customFormat="1" ht="16" customHeight="1" x14ac:dyDescent="0.2"/>
    <row r="5420" customFormat="1" ht="16" customHeight="1" x14ac:dyDescent="0.2"/>
    <row r="5421" customFormat="1" ht="16" customHeight="1" x14ac:dyDescent="0.2"/>
    <row r="5422" customFormat="1" ht="16" customHeight="1" x14ac:dyDescent="0.2"/>
    <row r="5423" customFormat="1" ht="16" customHeight="1" x14ac:dyDescent="0.2"/>
    <row r="5424" customFormat="1" ht="16" customHeight="1" x14ac:dyDescent="0.2"/>
    <row r="5425" customFormat="1" ht="16" customHeight="1" x14ac:dyDescent="0.2"/>
    <row r="5426" customFormat="1" ht="16" customHeight="1" x14ac:dyDescent="0.2"/>
    <row r="5427" customFormat="1" ht="16" customHeight="1" x14ac:dyDescent="0.2"/>
    <row r="5428" customFormat="1" ht="16" customHeight="1" x14ac:dyDescent="0.2"/>
    <row r="5429" customFormat="1" ht="16" customHeight="1" x14ac:dyDescent="0.2"/>
    <row r="5430" customFormat="1" ht="16" customHeight="1" x14ac:dyDescent="0.2"/>
    <row r="5431" customFormat="1" ht="16" customHeight="1" x14ac:dyDescent="0.2"/>
    <row r="5432" customFormat="1" ht="16" customHeight="1" x14ac:dyDescent="0.2"/>
    <row r="5433" customFormat="1" ht="16" customHeight="1" x14ac:dyDescent="0.2"/>
    <row r="5434" customFormat="1" ht="16" customHeight="1" x14ac:dyDescent="0.2"/>
    <row r="5435" customFormat="1" ht="16" customHeight="1" x14ac:dyDescent="0.2"/>
    <row r="5436" customFormat="1" ht="16" customHeight="1" x14ac:dyDescent="0.2"/>
    <row r="5437" customFormat="1" ht="16" customHeight="1" x14ac:dyDescent="0.2"/>
    <row r="5438" customFormat="1" ht="16" customHeight="1" x14ac:dyDescent="0.2"/>
    <row r="5439" customFormat="1" ht="16" customHeight="1" x14ac:dyDescent="0.2"/>
    <row r="5440" customFormat="1" ht="16" customHeight="1" x14ac:dyDescent="0.2"/>
    <row r="5441" customFormat="1" ht="16" customHeight="1" x14ac:dyDescent="0.2"/>
    <row r="5442" customFormat="1" ht="16" customHeight="1" x14ac:dyDescent="0.2"/>
    <row r="5443" customFormat="1" ht="16" customHeight="1" x14ac:dyDescent="0.2"/>
    <row r="5444" customFormat="1" ht="16" customHeight="1" x14ac:dyDescent="0.2"/>
    <row r="5445" customFormat="1" ht="16" customHeight="1" x14ac:dyDescent="0.2"/>
    <row r="5446" customFormat="1" ht="16" customHeight="1" x14ac:dyDescent="0.2"/>
    <row r="5447" customFormat="1" ht="16" customHeight="1" x14ac:dyDescent="0.2"/>
    <row r="5448" customFormat="1" ht="16" customHeight="1" x14ac:dyDescent="0.2"/>
    <row r="5449" customFormat="1" ht="16" customHeight="1" x14ac:dyDescent="0.2"/>
    <row r="5450" customFormat="1" ht="16" customHeight="1" x14ac:dyDescent="0.2"/>
    <row r="5451" customFormat="1" ht="16" customHeight="1" x14ac:dyDescent="0.2"/>
    <row r="5452" customFormat="1" ht="16" customHeight="1" x14ac:dyDescent="0.2"/>
    <row r="5453" customFormat="1" ht="16" customHeight="1" x14ac:dyDescent="0.2"/>
    <row r="5454" customFormat="1" ht="16" customHeight="1" x14ac:dyDescent="0.2"/>
    <row r="5455" customFormat="1" ht="16" customHeight="1" x14ac:dyDescent="0.2"/>
    <row r="5456" customFormat="1" ht="16" customHeight="1" x14ac:dyDescent="0.2"/>
    <row r="5457" customFormat="1" ht="16" customHeight="1" x14ac:dyDescent="0.2"/>
    <row r="5458" customFormat="1" ht="16" customHeight="1" x14ac:dyDescent="0.2"/>
    <row r="5459" customFormat="1" ht="16" customHeight="1" x14ac:dyDescent="0.2"/>
    <row r="5460" customFormat="1" ht="16" customHeight="1" x14ac:dyDescent="0.2"/>
    <row r="5461" customFormat="1" ht="16" customHeight="1" x14ac:dyDescent="0.2"/>
    <row r="5462" customFormat="1" ht="16" customHeight="1" x14ac:dyDescent="0.2"/>
    <row r="5463" customFormat="1" ht="16" customHeight="1" x14ac:dyDescent="0.2"/>
    <row r="5464" customFormat="1" ht="16" customHeight="1" x14ac:dyDescent="0.2"/>
    <row r="5465" customFormat="1" ht="16" customHeight="1" x14ac:dyDescent="0.2"/>
    <row r="5466" customFormat="1" ht="16" customHeight="1" x14ac:dyDescent="0.2"/>
    <row r="5467" customFormat="1" ht="16" customHeight="1" x14ac:dyDescent="0.2"/>
    <row r="5468" customFormat="1" ht="16" customHeight="1" x14ac:dyDescent="0.2"/>
    <row r="5469" customFormat="1" ht="16" customHeight="1" x14ac:dyDescent="0.2"/>
    <row r="5470" customFormat="1" ht="16" customHeight="1" x14ac:dyDescent="0.2"/>
    <row r="5471" customFormat="1" ht="16" customHeight="1" x14ac:dyDescent="0.2"/>
    <row r="5472" customFormat="1" ht="16" customHeight="1" x14ac:dyDescent="0.2"/>
    <row r="5473" customFormat="1" ht="16" customHeight="1" x14ac:dyDescent="0.2"/>
    <row r="5474" customFormat="1" ht="16" customHeight="1" x14ac:dyDescent="0.2"/>
    <row r="5475" customFormat="1" ht="16" customHeight="1" x14ac:dyDescent="0.2"/>
    <row r="5476" customFormat="1" ht="16" customHeight="1" x14ac:dyDescent="0.2"/>
    <row r="5477" customFormat="1" ht="16" customHeight="1" x14ac:dyDescent="0.2"/>
    <row r="5478" customFormat="1" ht="16" customHeight="1" x14ac:dyDescent="0.2"/>
    <row r="5479" customFormat="1" ht="16" customHeight="1" x14ac:dyDescent="0.2"/>
    <row r="5480" customFormat="1" ht="16" customHeight="1" x14ac:dyDescent="0.2"/>
    <row r="5481" customFormat="1" ht="16" customHeight="1" x14ac:dyDescent="0.2"/>
    <row r="5482" customFormat="1" ht="16" customHeight="1" x14ac:dyDescent="0.2"/>
    <row r="5483" customFormat="1" ht="16" customHeight="1" x14ac:dyDescent="0.2"/>
    <row r="5484" customFormat="1" ht="16" customHeight="1" x14ac:dyDescent="0.2"/>
    <row r="5485" customFormat="1" ht="16" customHeight="1" x14ac:dyDescent="0.2"/>
    <row r="5486" customFormat="1" ht="16" customHeight="1" x14ac:dyDescent="0.2"/>
    <row r="5487" customFormat="1" ht="16" customHeight="1" x14ac:dyDescent="0.2"/>
    <row r="5488" customFormat="1" ht="16" customHeight="1" x14ac:dyDescent="0.2"/>
    <row r="5489" customFormat="1" ht="16" customHeight="1" x14ac:dyDescent="0.2"/>
    <row r="5490" customFormat="1" ht="16" customHeight="1" x14ac:dyDescent="0.2"/>
    <row r="5491" customFormat="1" ht="16" customHeight="1" x14ac:dyDescent="0.2"/>
    <row r="5492" customFormat="1" ht="16" customHeight="1" x14ac:dyDescent="0.2"/>
    <row r="5493" customFormat="1" ht="16" customHeight="1" x14ac:dyDescent="0.2"/>
    <row r="5494" customFormat="1" ht="16" customHeight="1" x14ac:dyDescent="0.2"/>
    <row r="5495" customFormat="1" ht="16" customHeight="1" x14ac:dyDescent="0.2"/>
    <row r="5496" customFormat="1" ht="16" customHeight="1" x14ac:dyDescent="0.2"/>
    <row r="5497" customFormat="1" ht="16" customHeight="1" x14ac:dyDescent="0.2"/>
    <row r="5498" customFormat="1" ht="16" customHeight="1" x14ac:dyDescent="0.2"/>
    <row r="5499" customFormat="1" ht="16" customHeight="1" x14ac:dyDescent="0.2"/>
    <row r="5500" customFormat="1" ht="16" customHeight="1" x14ac:dyDescent="0.2"/>
    <row r="5501" customFormat="1" ht="16" customHeight="1" x14ac:dyDescent="0.2"/>
    <row r="5502" customFormat="1" ht="16" customHeight="1" x14ac:dyDescent="0.2"/>
    <row r="5503" customFormat="1" ht="16" customHeight="1" x14ac:dyDescent="0.2"/>
    <row r="5504" customFormat="1" ht="16" customHeight="1" x14ac:dyDescent="0.2"/>
    <row r="5505" customFormat="1" ht="16" customHeight="1" x14ac:dyDescent="0.2"/>
    <row r="5506" customFormat="1" ht="16" customHeight="1" x14ac:dyDescent="0.2"/>
    <row r="5507" customFormat="1" ht="16" customHeight="1" x14ac:dyDescent="0.2"/>
    <row r="5508" customFormat="1" ht="16" customHeight="1" x14ac:dyDescent="0.2"/>
    <row r="5509" customFormat="1" ht="16" customHeight="1" x14ac:dyDescent="0.2"/>
    <row r="5510" customFormat="1" ht="16" customHeight="1" x14ac:dyDescent="0.2"/>
    <row r="5511" customFormat="1" ht="16" customHeight="1" x14ac:dyDescent="0.2"/>
    <row r="5512" customFormat="1" ht="16" customHeight="1" x14ac:dyDescent="0.2"/>
    <row r="5513" customFormat="1" ht="16" customHeight="1" x14ac:dyDescent="0.2"/>
    <row r="5514" customFormat="1" ht="16" customHeight="1" x14ac:dyDescent="0.2"/>
    <row r="5515" customFormat="1" ht="16" customHeight="1" x14ac:dyDescent="0.2"/>
    <row r="5516" customFormat="1" ht="16" customHeight="1" x14ac:dyDescent="0.2"/>
    <row r="5517" customFormat="1" ht="16" customHeight="1" x14ac:dyDescent="0.2"/>
    <row r="5518" customFormat="1" ht="16" customHeight="1" x14ac:dyDescent="0.2"/>
    <row r="5519" customFormat="1" ht="16" customHeight="1" x14ac:dyDescent="0.2"/>
    <row r="5520" customFormat="1" ht="16" customHeight="1" x14ac:dyDescent="0.2"/>
    <row r="5521" customFormat="1" ht="16" customHeight="1" x14ac:dyDescent="0.2"/>
    <row r="5522" customFormat="1" ht="16" customHeight="1" x14ac:dyDescent="0.2"/>
    <row r="5523" customFormat="1" ht="16" customHeight="1" x14ac:dyDescent="0.2"/>
    <row r="5524" customFormat="1" ht="16" customHeight="1" x14ac:dyDescent="0.2"/>
    <row r="5525" customFormat="1" ht="16" customHeight="1" x14ac:dyDescent="0.2"/>
    <row r="5526" customFormat="1" ht="16" customHeight="1" x14ac:dyDescent="0.2"/>
    <row r="5527" customFormat="1" ht="16" customHeight="1" x14ac:dyDescent="0.2"/>
    <row r="5528" customFormat="1" ht="16" customHeight="1" x14ac:dyDescent="0.2"/>
    <row r="5529" customFormat="1" ht="16" customHeight="1" x14ac:dyDescent="0.2"/>
    <row r="5530" customFormat="1" ht="16" customHeight="1" x14ac:dyDescent="0.2"/>
    <row r="5531" customFormat="1" ht="16" customHeight="1" x14ac:dyDescent="0.2"/>
    <row r="5532" customFormat="1" ht="16" customHeight="1" x14ac:dyDescent="0.2"/>
    <row r="5533" customFormat="1" ht="16" customHeight="1" x14ac:dyDescent="0.2"/>
    <row r="5534" customFormat="1" ht="16" customHeight="1" x14ac:dyDescent="0.2"/>
    <row r="5535" customFormat="1" ht="16" customHeight="1" x14ac:dyDescent="0.2"/>
    <row r="5536" customFormat="1" ht="16" customHeight="1" x14ac:dyDescent="0.2"/>
    <row r="5537" customFormat="1" ht="16" customHeight="1" x14ac:dyDescent="0.2"/>
    <row r="5538" customFormat="1" ht="16" customHeight="1" x14ac:dyDescent="0.2"/>
    <row r="5539" customFormat="1" ht="16" customHeight="1" x14ac:dyDescent="0.2"/>
    <row r="5540" customFormat="1" ht="16" customHeight="1" x14ac:dyDescent="0.2"/>
    <row r="5541" customFormat="1" ht="16" customHeight="1" x14ac:dyDescent="0.2"/>
    <row r="5542" customFormat="1" ht="16" customHeight="1" x14ac:dyDescent="0.2"/>
    <row r="5543" customFormat="1" ht="16" customHeight="1" x14ac:dyDescent="0.2"/>
    <row r="5544" customFormat="1" ht="16" customHeight="1" x14ac:dyDescent="0.2"/>
    <row r="5545" customFormat="1" ht="16" customHeight="1" x14ac:dyDescent="0.2"/>
    <row r="5546" customFormat="1" ht="16" customHeight="1" x14ac:dyDescent="0.2"/>
    <row r="5547" customFormat="1" ht="16" customHeight="1" x14ac:dyDescent="0.2"/>
    <row r="5548" customFormat="1" ht="16" customHeight="1" x14ac:dyDescent="0.2"/>
    <row r="5549" customFormat="1" ht="16" customHeight="1" x14ac:dyDescent="0.2"/>
    <row r="5550" customFormat="1" ht="16" customHeight="1" x14ac:dyDescent="0.2"/>
    <row r="5551" customFormat="1" ht="16" customHeight="1" x14ac:dyDescent="0.2"/>
    <row r="5552" customFormat="1" ht="16" customHeight="1" x14ac:dyDescent="0.2"/>
    <row r="5553" customFormat="1" ht="16" customHeight="1" x14ac:dyDescent="0.2"/>
    <row r="5554" customFormat="1" ht="16" customHeight="1" x14ac:dyDescent="0.2"/>
    <row r="5555" customFormat="1" ht="16" customHeight="1" x14ac:dyDescent="0.2"/>
    <row r="5556" customFormat="1" ht="16" customHeight="1" x14ac:dyDescent="0.2"/>
    <row r="5557" customFormat="1" ht="16" customHeight="1" x14ac:dyDescent="0.2"/>
    <row r="5558" customFormat="1" ht="16" customHeight="1" x14ac:dyDescent="0.2"/>
    <row r="5559" customFormat="1" ht="16" customHeight="1" x14ac:dyDescent="0.2"/>
    <row r="5560" customFormat="1" ht="16" customHeight="1" x14ac:dyDescent="0.2"/>
    <row r="5561" customFormat="1" ht="16" customHeight="1" x14ac:dyDescent="0.2"/>
    <row r="5562" customFormat="1" ht="16" customHeight="1" x14ac:dyDescent="0.2"/>
    <row r="5563" customFormat="1" ht="16" customHeight="1" x14ac:dyDescent="0.2"/>
    <row r="5564" customFormat="1" ht="16" customHeight="1" x14ac:dyDescent="0.2"/>
    <row r="5565" customFormat="1" ht="16" customHeight="1" x14ac:dyDescent="0.2"/>
    <row r="5566" customFormat="1" ht="16" customHeight="1" x14ac:dyDescent="0.2"/>
    <row r="5567" customFormat="1" ht="16" customHeight="1" x14ac:dyDescent="0.2"/>
    <row r="5568" customFormat="1" ht="16" customHeight="1" x14ac:dyDescent="0.2"/>
    <row r="5569" customFormat="1" ht="16" customHeight="1" x14ac:dyDescent="0.2"/>
    <row r="5570" customFormat="1" ht="16" customHeight="1" x14ac:dyDescent="0.2"/>
    <row r="5571" customFormat="1" ht="16" customHeight="1" x14ac:dyDescent="0.2"/>
    <row r="5572" customFormat="1" ht="16" customHeight="1" x14ac:dyDescent="0.2"/>
    <row r="5573" customFormat="1" ht="16" customHeight="1" x14ac:dyDescent="0.2"/>
    <row r="5574" customFormat="1" ht="16" customHeight="1" x14ac:dyDescent="0.2"/>
    <row r="5575" customFormat="1" ht="16" customHeight="1" x14ac:dyDescent="0.2"/>
    <row r="5576" customFormat="1" ht="16" customHeight="1" x14ac:dyDescent="0.2"/>
    <row r="5577" customFormat="1" ht="16" customHeight="1" x14ac:dyDescent="0.2"/>
    <row r="5578" customFormat="1" ht="16" customHeight="1" x14ac:dyDescent="0.2"/>
    <row r="5579" customFormat="1" ht="16" customHeight="1" x14ac:dyDescent="0.2"/>
    <row r="5580" customFormat="1" ht="16" customHeight="1" x14ac:dyDescent="0.2"/>
    <row r="5581" customFormat="1" ht="16" customHeight="1" x14ac:dyDescent="0.2"/>
    <row r="5582" customFormat="1" ht="16" customHeight="1" x14ac:dyDescent="0.2"/>
    <row r="5583" customFormat="1" ht="16" customHeight="1" x14ac:dyDescent="0.2"/>
    <row r="5584" customFormat="1" ht="16" customHeight="1" x14ac:dyDescent="0.2"/>
    <row r="5585" customFormat="1" ht="16" customHeight="1" x14ac:dyDescent="0.2"/>
    <row r="5586" customFormat="1" ht="16" customHeight="1" x14ac:dyDescent="0.2"/>
    <row r="5587" customFormat="1" ht="16" customHeight="1" x14ac:dyDescent="0.2"/>
    <row r="5588" customFormat="1" ht="16" customHeight="1" x14ac:dyDescent="0.2"/>
    <row r="5589" customFormat="1" ht="16" customHeight="1" x14ac:dyDescent="0.2"/>
    <row r="5590" customFormat="1" ht="16" customHeight="1" x14ac:dyDescent="0.2"/>
    <row r="5591" customFormat="1" ht="16" customHeight="1" x14ac:dyDescent="0.2"/>
    <row r="5592" customFormat="1" ht="16" customHeight="1" x14ac:dyDescent="0.2"/>
    <row r="5593" customFormat="1" ht="16" customHeight="1" x14ac:dyDescent="0.2"/>
    <row r="5594" customFormat="1" ht="16" customHeight="1" x14ac:dyDescent="0.2"/>
    <row r="5595" customFormat="1" ht="16" customHeight="1" x14ac:dyDescent="0.2"/>
    <row r="5596" customFormat="1" ht="16" customHeight="1" x14ac:dyDescent="0.2"/>
    <row r="5597" customFormat="1" ht="16" customHeight="1" x14ac:dyDescent="0.2"/>
    <row r="5598" customFormat="1" ht="16" customHeight="1" x14ac:dyDescent="0.2"/>
    <row r="5599" customFormat="1" ht="16" customHeight="1" x14ac:dyDescent="0.2"/>
    <row r="5600" customFormat="1" ht="16" customHeight="1" x14ac:dyDescent="0.2"/>
    <row r="5601" customFormat="1" ht="16" customHeight="1" x14ac:dyDescent="0.2"/>
    <row r="5602" customFormat="1" ht="16" customHeight="1" x14ac:dyDescent="0.2"/>
    <row r="5603" customFormat="1" ht="16" customHeight="1" x14ac:dyDescent="0.2"/>
    <row r="5604" customFormat="1" ht="16" customHeight="1" x14ac:dyDescent="0.2"/>
    <row r="5605" customFormat="1" ht="16" customHeight="1" x14ac:dyDescent="0.2"/>
    <row r="5606" customFormat="1" ht="16" customHeight="1" x14ac:dyDescent="0.2"/>
    <row r="5607" customFormat="1" ht="16" customHeight="1" x14ac:dyDescent="0.2"/>
    <row r="5608" customFormat="1" ht="16" customHeight="1" x14ac:dyDescent="0.2"/>
    <row r="5609" customFormat="1" ht="16" customHeight="1" x14ac:dyDescent="0.2"/>
    <row r="5610" customFormat="1" ht="16" customHeight="1" x14ac:dyDescent="0.2"/>
    <row r="5611" customFormat="1" ht="16" customHeight="1" x14ac:dyDescent="0.2"/>
    <row r="5612" customFormat="1" ht="16" customHeight="1" x14ac:dyDescent="0.2"/>
    <row r="5613" customFormat="1" ht="16" customHeight="1" x14ac:dyDescent="0.2"/>
    <row r="5614" customFormat="1" ht="16" customHeight="1" x14ac:dyDescent="0.2"/>
    <row r="5615" customFormat="1" ht="16" customHeight="1" x14ac:dyDescent="0.2"/>
    <row r="5616" customFormat="1" ht="16" customHeight="1" x14ac:dyDescent="0.2"/>
    <row r="5617" customFormat="1" ht="16" customHeight="1" x14ac:dyDescent="0.2"/>
    <row r="5618" customFormat="1" ht="16" customHeight="1" x14ac:dyDescent="0.2"/>
    <row r="5619" customFormat="1" ht="16" customHeight="1" x14ac:dyDescent="0.2"/>
    <row r="5620" customFormat="1" ht="16" customHeight="1" x14ac:dyDescent="0.2"/>
    <row r="5621" customFormat="1" ht="16" customHeight="1" x14ac:dyDescent="0.2"/>
    <row r="5622" customFormat="1" ht="16" customHeight="1" x14ac:dyDescent="0.2"/>
    <row r="5623" customFormat="1" ht="16" customHeight="1" x14ac:dyDescent="0.2"/>
    <row r="5624" customFormat="1" ht="16" customHeight="1" x14ac:dyDescent="0.2"/>
    <row r="5625" customFormat="1" ht="16" customHeight="1" x14ac:dyDescent="0.2"/>
    <row r="5626" customFormat="1" ht="16" customHeight="1" x14ac:dyDescent="0.2"/>
    <row r="5627" customFormat="1" ht="16" customHeight="1" x14ac:dyDescent="0.2"/>
    <row r="5628" customFormat="1" ht="16" customHeight="1" x14ac:dyDescent="0.2"/>
    <row r="5629" customFormat="1" ht="16" customHeight="1" x14ac:dyDescent="0.2"/>
    <row r="5630" customFormat="1" ht="16" customHeight="1" x14ac:dyDescent="0.2"/>
    <row r="5631" customFormat="1" ht="16" customHeight="1" x14ac:dyDescent="0.2"/>
    <row r="5632" customFormat="1" ht="16" customHeight="1" x14ac:dyDescent="0.2"/>
    <row r="5633" customFormat="1" ht="16" customHeight="1" x14ac:dyDescent="0.2"/>
    <row r="5634" customFormat="1" ht="16" customHeight="1" x14ac:dyDescent="0.2"/>
    <row r="5635" customFormat="1" ht="16" customHeight="1" x14ac:dyDescent="0.2"/>
    <row r="5636" customFormat="1" ht="16" customHeight="1" x14ac:dyDescent="0.2"/>
    <row r="5637" customFormat="1" ht="16" customHeight="1" x14ac:dyDescent="0.2"/>
    <row r="5638" customFormat="1" ht="16" customHeight="1" x14ac:dyDescent="0.2"/>
    <row r="5639" customFormat="1" ht="16" customHeight="1" x14ac:dyDescent="0.2"/>
    <row r="5640" customFormat="1" ht="16" customHeight="1" x14ac:dyDescent="0.2"/>
    <row r="5641" customFormat="1" ht="16" customHeight="1" x14ac:dyDescent="0.2"/>
    <row r="5642" customFormat="1" ht="16" customHeight="1" x14ac:dyDescent="0.2"/>
    <row r="5643" customFormat="1" ht="16" customHeight="1" x14ac:dyDescent="0.2"/>
    <row r="5644" customFormat="1" ht="16" customHeight="1" x14ac:dyDescent="0.2"/>
    <row r="5645" customFormat="1" ht="16" customHeight="1" x14ac:dyDescent="0.2"/>
    <row r="5646" customFormat="1" ht="16" customHeight="1" x14ac:dyDescent="0.2"/>
    <row r="5647" customFormat="1" ht="16" customHeight="1" x14ac:dyDescent="0.2"/>
    <row r="5648" customFormat="1" ht="16" customHeight="1" x14ac:dyDescent="0.2"/>
    <row r="5649" customFormat="1" ht="16" customHeight="1" x14ac:dyDescent="0.2"/>
    <row r="5650" customFormat="1" ht="16" customHeight="1" x14ac:dyDescent="0.2"/>
    <row r="5651" customFormat="1" ht="16" customHeight="1" x14ac:dyDescent="0.2"/>
    <row r="5652" customFormat="1" ht="16" customHeight="1" x14ac:dyDescent="0.2"/>
    <row r="5653" customFormat="1" ht="16" customHeight="1" x14ac:dyDescent="0.2"/>
    <row r="5654" customFormat="1" ht="16" customHeight="1" x14ac:dyDescent="0.2"/>
    <row r="5655" customFormat="1" ht="16" customHeight="1" x14ac:dyDescent="0.2"/>
    <row r="5656" customFormat="1" ht="16" customHeight="1" x14ac:dyDescent="0.2"/>
    <row r="5657" customFormat="1" ht="16" customHeight="1" x14ac:dyDescent="0.2"/>
    <row r="5658" customFormat="1" ht="16" customHeight="1" x14ac:dyDescent="0.2"/>
    <row r="5659" customFormat="1" ht="16" customHeight="1" x14ac:dyDescent="0.2"/>
    <row r="5660" customFormat="1" ht="16" customHeight="1" x14ac:dyDescent="0.2"/>
    <row r="5661" customFormat="1" ht="16" customHeight="1" x14ac:dyDescent="0.2"/>
    <row r="5662" customFormat="1" ht="16" customHeight="1" x14ac:dyDescent="0.2"/>
    <row r="5663" customFormat="1" ht="16" customHeight="1" x14ac:dyDescent="0.2"/>
    <row r="5664" customFormat="1" ht="16" customHeight="1" x14ac:dyDescent="0.2"/>
    <row r="5665" customFormat="1" ht="16" customHeight="1" x14ac:dyDescent="0.2"/>
    <row r="5666" customFormat="1" ht="16" customHeight="1" x14ac:dyDescent="0.2"/>
    <row r="5667" customFormat="1" ht="16" customHeight="1" x14ac:dyDescent="0.2"/>
    <row r="5668" customFormat="1" ht="16" customHeight="1" x14ac:dyDescent="0.2"/>
    <row r="5669" customFormat="1" ht="16" customHeight="1" x14ac:dyDescent="0.2"/>
    <row r="5670" customFormat="1" ht="16" customHeight="1" x14ac:dyDescent="0.2"/>
    <row r="5671" customFormat="1" ht="16" customHeight="1" x14ac:dyDescent="0.2"/>
    <row r="5672" customFormat="1" ht="16" customHeight="1" x14ac:dyDescent="0.2"/>
    <row r="5673" customFormat="1" ht="16" customHeight="1" x14ac:dyDescent="0.2"/>
    <row r="5674" customFormat="1" ht="16" customHeight="1" x14ac:dyDescent="0.2"/>
    <row r="5675" customFormat="1" ht="16" customHeight="1" x14ac:dyDescent="0.2"/>
    <row r="5676" customFormat="1" ht="16" customHeight="1" x14ac:dyDescent="0.2"/>
    <row r="5677" customFormat="1" ht="16" customHeight="1" x14ac:dyDescent="0.2"/>
    <row r="5678" customFormat="1" ht="16" customHeight="1" x14ac:dyDescent="0.2"/>
    <row r="5679" customFormat="1" ht="16" customHeight="1" x14ac:dyDescent="0.2"/>
    <row r="5680" customFormat="1" ht="16" customHeight="1" x14ac:dyDescent="0.2"/>
    <row r="5681" customFormat="1" ht="16" customHeight="1" x14ac:dyDescent="0.2"/>
    <row r="5682" customFormat="1" ht="16" customHeight="1" x14ac:dyDescent="0.2"/>
    <row r="5683" customFormat="1" ht="16" customHeight="1" x14ac:dyDescent="0.2"/>
    <row r="5684" customFormat="1" ht="16" customHeight="1" x14ac:dyDescent="0.2"/>
    <row r="5685" customFormat="1" ht="16" customHeight="1" x14ac:dyDescent="0.2"/>
    <row r="5686" customFormat="1" ht="16" customHeight="1" x14ac:dyDescent="0.2"/>
    <row r="5687" customFormat="1" ht="16" customHeight="1" x14ac:dyDescent="0.2"/>
    <row r="5688" customFormat="1" ht="16" customHeight="1" x14ac:dyDescent="0.2"/>
    <row r="5689" customFormat="1" ht="16" customHeight="1" x14ac:dyDescent="0.2"/>
    <row r="5690" customFormat="1" ht="16" customHeight="1" x14ac:dyDescent="0.2"/>
    <row r="5691" customFormat="1" ht="16" customHeight="1" x14ac:dyDescent="0.2"/>
    <row r="5692" customFormat="1" ht="16" customHeight="1" x14ac:dyDescent="0.2"/>
    <row r="5693" customFormat="1" ht="16" customHeight="1" x14ac:dyDescent="0.2"/>
    <row r="5694" customFormat="1" ht="16" customHeight="1" x14ac:dyDescent="0.2"/>
    <row r="5695" customFormat="1" ht="16" customHeight="1" x14ac:dyDescent="0.2"/>
    <row r="5696" customFormat="1" ht="16" customHeight="1" x14ac:dyDescent="0.2"/>
    <row r="5697" customFormat="1" ht="16" customHeight="1" x14ac:dyDescent="0.2"/>
    <row r="5698" customFormat="1" ht="16" customHeight="1" x14ac:dyDescent="0.2"/>
    <row r="5699" customFormat="1" ht="16" customHeight="1" x14ac:dyDescent="0.2"/>
    <row r="5700" customFormat="1" ht="16" customHeight="1" x14ac:dyDescent="0.2"/>
    <row r="5701" customFormat="1" ht="16" customHeight="1" x14ac:dyDescent="0.2"/>
    <row r="5702" customFormat="1" ht="16" customHeight="1" x14ac:dyDescent="0.2"/>
    <row r="5703" customFormat="1" ht="16" customHeight="1" x14ac:dyDescent="0.2"/>
    <row r="5704" customFormat="1" ht="16" customHeight="1" x14ac:dyDescent="0.2"/>
    <row r="5705" customFormat="1" ht="16" customHeight="1" x14ac:dyDescent="0.2"/>
    <row r="5706" customFormat="1" ht="16" customHeight="1" x14ac:dyDescent="0.2"/>
    <row r="5707" customFormat="1" ht="16" customHeight="1" x14ac:dyDescent="0.2"/>
    <row r="5708" customFormat="1" ht="16" customHeight="1" x14ac:dyDescent="0.2"/>
    <row r="5709" customFormat="1" ht="16" customHeight="1" x14ac:dyDescent="0.2"/>
    <row r="5710" customFormat="1" ht="16" customHeight="1" x14ac:dyDescent="0.2"/>
    <row r="5711" customFormat="1" ht="16" customHeight="1" x14ac:dyDescent="0.2"/>
    <row r="5712" customFormat="1" ht="16" customHeight="1" x14ac:dyDescent="0.2"/>
    <row r="5713" customFormat="1" ht="16" customHeight="1" x14ac:dyDescent="0.2"/>
    <row r="5714" customFormat="1" ht="16" customHeight="1" x14ac:dyDescent="0.2"/>
    <row r="5715" customFormat="1" ht="16" customHeight="1" x14ac:dyDescent="0.2"/>
    <row r="5716" customFormat="1" ht="16" customHeight="1" x14ac:dyDescent="0.2"/>
    <row r="5717" customFormat="1" ht="16" customHeight="1" x14ac:dyDescent="0.2"/>
    <row r="5718" customFormat="1" ht="16" customHeight="1" x14ac:dyDescent="0.2"/>
    <row r="5719" customFormat="1" ht="16" customHeight="1" x14ac:dyDescent="0.2"/>
    <row r="5720" customFormat="1" ht="16" customHeight="1" x14ac:dyDescent="0.2"/>
    <row r="5721" customFormat="1" ht="16" customHeight="1" x14ac:dyDescent="0.2"/>
    <row r="5722" customFormat="1" ht="16" customHeight="1" x14ac:dyDescent="0.2"/>
    <row r="5723" customFormat="1" ht="16" customHeight="1" x14ac:dyDescent="0.2"/>
    <row r="5724" customFormat="1" ht="16" customHeight="1" x14ac:dyDescent="0.2"/>
    <row r="5725" customFormat="1" ht="16" customHeight="1" x14ac:dyDescent="0.2"/>
    <row r="5726" customFormat="1" ht="16" customHeight="1" x14ac:dyDescent="0.2"/>
    <row r="5727" customFormat="1" ht="16" customHeight="1" x14ac:dyDescent="0.2"/>
    <row r="5728" customFormat="1" ht="16" customHeight="1" x14ac:dyDescent="0.2"/>
    <row r="5729" customFormat="1" ht="16" customHeight="1" x14ac:dyDescent="0.2"/>
    <row r="5730" customFormat="1" ht="16" customHeight="1" x14ac:dyDescent="0.2"/>
    <row r="5731" customFormat="1" ht="16" customHeight="1" x14ac:dyDescent="0.2"/>
    <row r="5732" customFormat="1" ht="16" customHeight="1" x14ac:dyDescent="0.2"/>
    <row r="5733" customFormat="1" ht="16" customHeight="1" x14ac:dyDescent="0.2"/>
    <row r="5734" customFormat="1" ht="16" customHeight="1" x14ac:dyDescent="0.2"/>
    <row r="5735" customFormat="1" ht="16" customHeight="1" x14ac:dyDescent="0.2"/>
    <row r="5736" customFormat="1" ht="16" customHeight="1" x14ac:dyDescent="0.2"/>
    <row r="5737" customFormat="1" ht="16" customHeight="1" x14ac:dyDescent="0.2"/>
    <row r="5738" customFormat="1" ht="16" customHeight="1" x14ac:dyDescent="0.2"/>
    <row r="5739" customFormat="1" ht="16" customHeight="1" x14ac:dyDescent="0.2"/>
    <row r="5740" customFormat="1" ht="16" customHeight="1" x14ac:dyDescent="0.2"/>
    <row r="5741" customFormat="1" ht="16" customHeight="1" x14ac:dyDescent="0.2"/>
    <row r="5742" customFormat="1" ht="16" customHeight="1" x14ac:dyDescent="0.2"/>
    <row r="5743" customFormat="1" ht="16" customHeight="1" x14ac:dyDescent="0.2"/>
    <row r="5744" customFormat="1" ht="16" customHeight="1" x14ac:dyDescent="0.2"/>
    <row r="5745" customFormat="1" ht="16" customHeight="1" x14ac:dyDescent="0.2"/>
    <row r="5746" customFormat="1" ht="16" customHeight="1" x14ac:dyDescent="0.2"/>
    <row r="5747" customFormat="1" ht="16" customHeight="1" x14ac:dyDescent="0.2"/>
    <row r="5748" customFormat="1" ht="16" customHeight="1" x14ac:dyDescent="0.2"/>
    <row r="5749" customFormat="1" ht="16" customHeight="1" x14ac:dyDescent="0.2"/>
    <row r="5750" customFormat="1" ht="16" customHeight="1" x14ac:dyDescent="0.2"/>
    <row r="5751" customFormat="1" ht="16" customHeight="1" x14ac:dyDescent="0.2"/>
    <row r="5752" customFormat="1" ht="16" customHeight="1" x14ac:dyDescent="0.2"/>
    <row r="5753" customFormat="1" ht="16" customHeight="1" x14ac:dyDescent="0.2"/>
    <row r="5754" customFormat="1" ht="16" customHeight="1" x14ac:dyDescent="0.2"/>
    <row r="5755" customFormat="1" ht="16" customHeight="1" x14ac:dyDescent="0.2"/>
    <row r="5756" customFormat="1" ht="16" customHeight="1" x14ac:dyDescent="0.2"/>
    <row r="5757" customFormat="1" ht="16" customHeight="1" x14ac:dyDescent="0.2"/>
    <row r="5758" customFormat="1" ht="16" customHeight="1" x14ac:dyDescent="0.2"/>
    <row r="5759" customFormat="1" ht="16" customHeight="1" x14ac:dyDescent="0.2"/>
    <row r="5760" customFormat="1" ht="16" customHeight="1" x14ac:dyDescent="0.2"/>
    <row r="5761" customFormat="1" ht="16" customHeight="1" x14ac:dyDescent="0.2"/>
    <row r="5762" customFormat="1" ht="16" customHeight="1" x14ac:dyDescent="0.2"/>
    <row r="5763" customFormat="1" ht="16" customHeight="1" x14ac:dyDescent="0.2"/>
    <row r="5764" customFormat="1" ht="16" customHeight="1" x14ac:dyDescent="0.2"/>
    <row r="5765" customFormat="1" ht="16" customHeight="1" x14ac:dyDescent="0.2"/>
    <row r="5766" customFormat="1" ht="16" customHeight="1" x14ac:dyDescent="0.2"/>
    <row r="5767" customFormat="1" ht="16" customHeight="1" x14ac:dyDescent="0.2"/>
    <row r="5768" customFormat="1" ht="16" customHeight="1" x14ac:dyDescent="0.2"/>
    <row r="5769" customFormat="1" ht="16" customHeight="1" x14ac:dyDescent="0.2"/>
    <row r="5770" customFormat="1" ht="16" customHeight="1" x14ac:dyDescent="0.2"/>
    <row r="5771" customFormat="1" ht="16" customHeight="1" x14ac:dyDescent="0.2"/>
    <row r="5772" customFormat="1" ht="16" customHeight="1" x14ac:dyDescent="0.2"/>
    <row r="5773" customFormat="1" ht="16" customHeight="1" x14ac:dyDescent="0.2"/>
    <row r="5774" customFormat="1" ht="16" customHeight="1" x14ac:dyDescent="0.2"/>
    <row r="5775" customFormat="1" ht="16" customHeight="1" x14ac:dyDescent="0.2"/>
    <row r="5776" customFormat="1" ht="16" customHeight="1" x14ac:dyDescent="0.2"/>
    <row r="5777" customFormat="1" ht="16" customHeight="1" x14ac:dyDescent="0.2"/>
    <row r="5778" customFormat="1" ht="16" customHeight="1" x14ac:dyDescent="0.2"/>
    <row r="5779" customFormat="1" ht="16" customHeight="1" x14ac:dyDescent="0.2"/>
    <row r="5780" customFormat="1" ht="16" customHeight="1" x14ac:dyDescent="0.2"/>
    <row r="5781" customFormat="1" ht="16" customHeight="1" x14ac:dyDescent="0.2"/>
    <row r="5782" customFormat="1" ht="16" customHeight="1" x14ac:dyDescent="0.2"/>
    <row r="5783" customFormat="1" ht="16" customHeight="1" x14ac:dyDescent="0.2"/>
    <row r="5784" customFormat="1" ht="16" customHeight="1" x14ac:dyDescent="0.2"/>
    <row r="5785" customFormat="1" ht="16" customHeight="1" x14ac:dyDescent="0.2"/>
    <row r="5786" customFormat="1" ht="16" customHeight="1" x14ac:dyDescent="0.2"/>
    <row r="5787" customFormat="1" ht="16" customHeight="1" x14ac:dyDescent="0.2"/>
    <row r="5788" customFormat="1" ht="16" customHeight="1" x14ac:dyDescent="0.2"/>
    <row r="5789" customFormat="1" ht="16" customHeight="1" x14ac:dyDescent="0.2"/>
    <row r="5790" customFormat="1" ht="16" customHeight="1" x14ac:dyDescent="0.2"/>
    <row r="5791" customFormat="1" ht="16" customHeight="1" x14ac:dyDescent="0.2"/>
    <row r="5792" customFormat="1" ht="16" customHeight="1" x14ac:dyDescent="0.2"/>
    <row r="5793" customFormat="1" ht="16" customHeight="1" x14ac:dyDescent="0.2"/>
    <row r="5794" customFormat="1" ht="16" customHeight="1" x14ac:dyDescent="0.2"/>
    <row r="5795" customFormat="1" ht="16" customHeight="1" x14ac:dyDescent="0.2"/>
    <row r="5796" customFormat="1" ht="16" customHeight="1" x14ac:dyDescent="0.2"/>
    <row r="5797" customFormat="1" ht="16" customHeight="1" x14ac:dyDescent="0.2"/>
    <row r="5798" customFormat="1" ht="16" customHeight="1" x14ac:dyDescent="0.2"/>
    <row r="5799" customFormat="1" ht="16" customHeight="1" x14ac:dyDescent="0.2"/>
    <row r="5800" customFormat="1" ht="16" customHeight="1" x14ac:dyDescent="0.2"/>
    <row r="5801" customFormat="1" ht="16" customHeight="1" x14ac:dyDescent="0.2"/>
    <row r="5802" customFormat="1" ht="16" customHeight="1" x14ac:dyDescent="0.2"/>
    <row r="5803" customFormat="1" ht="16" customHeight="1" x14ac:dyDescent="0.2"/>
    <row r="5804" customFormat="1" ht="16" customHeight="1" x14ac:dyDescent="0.2"/>
    <row r="5805" customFormat="1" ht="16" customHeight="1" x14ac:dyDescent="0.2"/>
    <row r="5806" customFormat="1" ht="16" customHeight="1" x14ac:dyDescent="0.2"/>
    <row r="5807" customFormat="1" ht="16" customHeight="1" x14ac:dyDescent="0.2"/>
    <row r="5808" customFormat="1" ht="16" customHeight="1" x14ac:dyDescent="0.2"/>
    <row r="5809" customFormat="1" ht="16" customHeight="1" x14ac:dyDescent="0.2"/>
    <row r="5810" customFormat="1" ht="16" customHeight="1" x14ac:dyDescent="0.2"/>
    <row r="5811" customFormat="1" ht="16" customHeight="1" x14ac:dyDescent="0.2"/>
    <row r="5812" customFormat="1" ht="16" customHeight="1" x14ac:dyDescent="0.2"/>
    <row r="5813" customFormat="1" ht="16" customHeight="1" x14ac:dyDescent="0.2"/>
    <row r="5814" customFormat="1" ht="16" customHeight="1" x14ac:dyDescent="0.2"/>
    <row r="5815" customFormat="1" ht="16" customHeight="1" x14ac:dyDescent="0.2"/>
    <row r="5816" customFormat="1" ht="16" customHeight="1" x14ac:dyDescent="0.2"/>
    <row r="5817" customFormat="1" ht="16" customHeight="1" x14ac:dyDescent="0.2"/>
    <row r="5818" customFormat="1" ht="16" customHeight="1" x14ac:dyDescent="0.2"/>
    <row r="5819" customFormat="1" ht="16" customHeight="1" x14ac:dyDescent="0.2"/>
    <row r="5820" customFormat="1" ht="16" customHeight="1" x14ac:dyDescent="0.2"/>
    <row r="5821" customFormat="1" ht="16" customHeight="1" x14ac:dyDescent="0.2"/>
    <row r="5822" customFormat="1" ht="16" customHeight="1" x14ac:dyDescent="0.2"/>
    <row r="5823" customFormat="1" ht="16" customHeight="1" x14ac:dyDescent="0.2"/>
    <row r="5824" customFormat="1" ht="16" customHeight="1" x14ac:dyDescent="0.2"/>
    <row r="5825" customFormat="1" ht="16" customHeight="1" x14ac:dyDescent="0.2"/>
    <row r="5826" customFormat="1" ht="16" customHeight="1" x14ac:dyDescent="0.2"/>
    <row r="5827" customFormat="1" ht="16" customHeight="1" x14ac:dyDescent="0.2"/>
    <row r="5828" customFormat="1" ht="16" customHeight="1" x14ac:dyDescent="0.2"/>
    <row r="5829" customFormat="1" ht="16" customHeight="1" x14ac:dyDescent="0.2"/>
    <row r="5830" customFormat="1" ht="16" customHeight="1" x14ac:dyDescent="0.2"/>
    <row r="5831" customFormat="1" ht="16" customHeight="1" x14ac:dyDescent="0.2"/>
    <row r="5832" customFormat="1" ht="16" customHeight="1" x14ac:dyDescent="0.2"/>
    <row r="5833" customFormat="1" ht="16" customHeight="1" x14ac:dyDescent="0.2"/>
    <row r="5834" customFormat="1" ht="16" customHeight="1" x14ac:dyDescent="0.2"/>
    <row r="5835" customFormat="1" ht="16" customHeight="1" x14ac:dyDescent="0.2"/>
    <row r="5836" customFormat="1" ht="16" customHeight="1" x14ac:dyDescent="0.2"/>
    <row r="5837" customFormat="1" ht="16" customHeight="1" x14ac:dyDescent="0.2"/>
    <row r="5838" customFormat="1" ht="16" customHeight="1" x14ac:dyDescent="0.2"/>
    <row r="5839" customFormat="1" ht="16" customHeight="1" x14ac:dyDescent="0.2"/>
    <row r="5840" customFormat="1" ht="16" customHeight="1" x14ac:dyDescent="0.2"/>
    <row r="5841" customFormat="1" ht="16" customHeight="1" x14ac:dyDescent="0.2"/>
    <row r="5842" customFormat="1" ht="16" customHeight="1" x14ac:dyDescent="0.2"/>
    <row r="5843" customFormat="1" ht="16" customHeight="1" x14ac:dyDescent="0.2"/>
    <row r="5844" customFormat="1" ht="16" customHeight="1" x14ac:dyDescent="0.2"/>
    <row r="5845" customFormat="1" ht="16" customHeight="1" x14ac:dyDescent="0.2"/>
    <row r="5846" customFormat="1" ht="16" customHeight="1" x14ac:dyDescent="0.2"/>
    <row r="5847" customFormat="1" ht="16" customHeight="1" x14ac:dyDescent="0.2"/>
    <row r="5848" customFormat="1" ht="16" customHeight="1" x14ac:dyDescent="0.2"/>
    <row r="5849" customFormat="1" ht="16" customHeight="1" x14ac:dyDescent="0.2"/>
    <row r="5850" customFormat="1" ht="16" customHeight="1" x14ac:dyDescent="0.2"/>
    <row r="5851" customFormat="1" ht="16" customHeight="1" x14ac:dyDescent="0.2"/>
    <row r="5852" customFormat="1" ht="16" customHeight="1" x14ac:dyDescent="0.2"/>
    <row r="5853" customFormat="1" ht="16" customHeight="1" x14ac:dyDescent="0.2"/>
    <row r="5854" customFormat="1" ht="16" customHeight="1" x14ac:dyDescent="0.2"/>
    <row r="5855" customFormat="1" ht="16" customHeight="1" x14ac:dyDescent="0.2"/>
    <row r="5856" customFormat="1" ht="16" customHeight="1" x14ac:dyDescent="0.2"/>
    <row r="5857" customFormat="1" ht="16" customHeight="1" x14ac:dyDescent="0.2"/>
    <row r="5858" customFormat="1" ht="16" customHeight="1" x14ac:dyDescent="0.2"/>
    <row r="5859" customFormat="1" ht="16" customHeight="1" x14ac:dyDescent="0.2"/>
    <row r="5860" customFormat="1" ht="16" customHeight="1" x14ac:dyDescent="0.2"/>
    <row r="5861" customFormat="1" ht="16" customHeight="1" x14ac:dyDescent="0.2"/>
    <row r="5862" customFormat="1" ht="16" customHeight="1" x14ac:dyDescent="0.2"/>
    <row r="5863" customFormat="1" ht="16" customHeight="1" x14ac:dyDescent="0.2"/>
    <row r="5864" customFormat="1" ht="16" customHeight="1" x14ac:dyDescent="0.2"/>
    <row r="5865" customFormat="1" ht="16" customHeight="1" x14ac:dyDescent="0.2"/>
    <row r="5866" customFormat="1" ht="16" customHeight="1" x14ac:dyDescent="0.2"/>
    <row r="5867" customFormat="1" ht="16" customHeight="1" x14ac:dyDescent="0.2"/>
    <row r="5868" customFormat="1" ht="16" customHeight="1" x14ac:dyDescent="0.2"/>
    <row r="5869" customFormat="1" ht="16" customHeight="1" x14ac:dyDescent="0.2"/>
    <row r="5870" customFormat="1" ht="16" customHeight="1" x14ac:dyDescent="0.2"/>
    <row r="5871" customFormat="1" ht="16" customHeight="1" x14ac:dyDescent="0.2"/>
    <row r="5872" customFormat="1" ht="16" customHeight="1" x14ac:dyDescent="0.2"/>
    <row r="5873" customFormat="1" ht="16" customHeight="1" x14ac:dyDescent="0.2"/>
    <row r="5874" customFormat="1" ht="16" customHeight="1" x14ac:dyDescent="0.2"/>
    <row r="5875" customFormat="1" ht="16" customHeight="1" x14ac:dyDescent="0.2"/>
    <row r="5876" customFormat="1" ht="16" customHeight="1" x14ac:dyDescent="0.2"/>
    <row r="5877" customFormat="1" ht="16" customHeight="1" x14ac:dyDescent="0.2"/>
    <row r="5878" customFormat="1" ht="16" customHeight="1" x14ac:dyDescent="0.2"/>
    <row r="5879" customFormat="1" ht="16" customHeight="1" x14ac:dyDescent="0.2"/>
    <row r="5880" customFormat="1" ht="16" customHeight="1" x14ac:dyDescent="0.2"/>
    <row r="5881" customFormat="1" ht="16" customHeight="1" x14ac:dyDescent="0.2"/>
    <row r="5882" customFormat="1" ht="16" customHeight="1" x14ac:dyDescent="0.2"/>
    <row r="5883" customFormat="1" ht="16" customHeight="1" x14ac:dyDescent="0.2"/>
    <row r="5884" customFormat="1" ht="16" customHeight="1" x14ac:dyDescent="0.2"/>
    <row r="5885" customFormat="1" ht="16" customHeight="1" x14ac:dyDescent="0.2"/>
    <row r="5886" customFormat="1" ht="16" customHeight="1" x14ac:dyDescent="0.2"/>
    <row r="5887" customFormat="1" ht="16" customHeight="1" x14ac:dyDescent="0.2"/>
    <row r="5888" customFormat="1" ht="16" customHeight="1" x14ac:dyDescent="0.2"/>
    <row r="5889" customFormat="1" ht="16" customHeight="1" x14ac:dyDescent="0.2"/>
    <row r="5890" customFormat="1" ht="16" customHeight="1" x14ac:dyDescent="0.2"/>
    <row r="5891" customFormat="1" ht="16" customHeight="1" x14ac:dyDescent="0.2"/>
    <row r="5892" customFormat="1" ht="16" customHeight="1" x14ac:dyDescent="0.2"/>
    <row r="5893" customFormat="1" ht="16" customHeight="1" x14ac:dyDescent="0.2"/>
    <row r="5894" customFormat="1" ht="16" customHeight="1" x14ac:dyDescent="0.2"/>
    <row r="5895" customFormat="1" ht="16" customHeight="1" x14ac:dyDescent="0.2"/>
    <row r="5896" customFormat="1" ht="16" customHeight="1" x14ac:dyDescent="0.2"/>
    <row r="5897" customFormat="1" ht="16" customHeight="1" x14ac:dyDescent="0.2"/>
    <row r="5898" customFormat="1" ht="16" customHeight="1" x14ac:dyDescent="0.2"/>
    <row r="5899" customFormat="1" ht="16" customHeight="1" x14ac:dyDescent="0.2"/>
    <row r="5900" customFormat="1" ht="16" customHeight="1" x14ac:dyDescent="0.2"/>
    <row r="5901" customFormat="1" ht="16" customHeight="1" x14ac:dyDescent="0.2"/>
    <row r="5902" customFormat="1" ht="16" customHeight="1" x14ac:dyDescent="0.2"/>
    <row r="5903" customFormat="1" ht="16" customHeight="1" x14ac:dyDescent="0.2"/>
    <row r="5904" customFormat="1" ht="16" customHeight="1" x14ac:dyDescent="0.2"/>
    <row r="5905" customFormat="1" ht="16" customHeight="1" x14ac:dyDescent="0.2"/>
    <row r="5906" customFormat="1" ht="16" customHeight="1" x14ac:dyDescent="0.2"/>
    <row r="5907" customFormat="1" ht="16" customHeight="1" x14ac:dyDescent="0.2"/>
    <row r="5908" customFormat="1" ht="16" customHeight="1" x14ac:dyDescent="0.2"/>
    <row r="5909" customFormat="1" ht="16" customHeight="1" x14ac:dyDescent="0.2"/>
    <row r="5910" customFormat="1" ht="16" customHeight="1" x14ac:dyDescent="0.2"/>
    <row r="5911" customFormat="1" ht="16" customHeight="1" x14ac:dyDescent="0.2"/>
    <row r="5912" customFormat="1" ht="16" customHeight="1" x14ac:dyDescent="0.2"/>
    <row r="5913" customFormat="1" ht="16" customHeight="1" x14ac:dyDescent="0.2"/>
    <row r="5914" customFormat="1" ht="16" customHeight="1" x14ac:dyDescent="0.2"/>
    <row r="5915" customFormat="1" ht="16" customHeight="1" x14ac:dyDescent="0.2"/>
    <row r="5916" customFormat="1" ht="16" customHeight="1" x14ac:dyDescent="0.2"/>
    <row r="5917" customFormat="1" ht="16" customHeight="1" x14ac:dyDescent="0.2"/>
    <row r="5918" customFormat="1" ht="16" customHeight="1" x14ac:dyDescent="0.2"/>
    <row r="5919" customFormat="1" ht="16" customHeight="1" x14ac:dyDescent="0.2"/>
    <row r="5920" customFormat="1" ht="16" customHeight="1" x14ac:dyDescent="0.2"/>
    <row r="5921" customFormat="1" ht="16" customHeight="1" x14ac:dyDescent="0.2"/>
    <row r="5922" customFormat="1" ht="16" customHeight="1" x14ac:dyDescent="0.2"/>
    <row r="5923" customFormat="1" ht="16" customHeight="1" x14ac:dyDescent="0.2"/>
    <row r="5924" customFormat="1" ht="16" customHeight="1" x14ac:dyDescent="0.2"/>
    <row r="5925" customFormat="1" ht="16" customHeight="1" x14ac:dyDescent="0.2"/>
    <row r="5926" customFormat="1" ht="16" customHeight="1" x14ac:dyDescent="0.2"/>
    <row r="5927" customFormat="1" ht="16" customHeight="1" x14ac:dyDescent="0.2"/>
    <row r="5928" customFormat="1" ht="16" customHeight="1" x14ac:dyDescent="0.2"/>
    <row r="5929" customFormat="1" ht="16" customHeight="1" x14ac:dyDescent="0.2"/>
    <row r="5930" customFormat="1" ht="16" customHeight="1" x14ac:dyDescent="0.2"/>
    <row r="5931" customFormat="1" ht="16" customHeight="1" x14ac:dyDescent="0.2"/>
    <row r="5932" customFormat="1" ht="16" customHeight="1" x14ac:dyDescent="0.2"/>
    <row r="5933" customFormat="1" ht="16" customHeight="1" x14ac:dyDescent="0.2"/>
    <row r="5934" customFormat="1" ht="16" customHeight="1" x14ac:dyDescent="0.2"/>
    <row r="5935" customFormat="1" ht="16" customHeight="1" x14ac:dyDescent="0.2"/>
    <row r="5936" customFormat="1" ht="16" customHeight="1" x14ac:dyDescent="0.2"/>
    <row r="5937" customFormat="1" ht="16" customHeight="1" x14ac:dyDescent="0.2"/>
    <row r="5938" customFormat="1" ht="16" customHeight="1" x14ac:dyDescent="0.2"/>
    <row r="5939" customFormat="1" ht="16" customHeight="1" x14ac:dyDescent="0.2"/>
    <row r="5940" customFormat="1" ht="16" customHeight="1" x14ac:dyDescent="0.2"/>
    <row r="5941" customFormat="1" ht="16" customHeight="1" x14ac:dyDescent="0.2"/>
    <row r="5942" customFormat="1" ht="16" customHeight="1" x14ac:dyDescent="0.2"/>
    <row r="5943" customFormat="1" ht="16" customHeight="1" x14ac:dyDescent="0.2"/>
    <row r="5944" customFormat="1" ht="16" customHeight="1" x14ac:dyDescent="0.2"/>
    <row r="5945" customFormat="1" ht="16" customHeight="1" x14ac:dyDescent="0.2"/>
    <row r="5946" customFormat="1" ht="16" customHeight="1" x14ac:dyDescent="0.2"/>
    <row r="5947" customFormat="1" ht="16" customHeight="1" x14ac:dyDescent="0.2"/>
    <row r="5948" customFormat="1" ht="16" customHeight="1" x14ac:dyDescent="0.2"/>
    <row r="5949" customFormat="1" ht="16" customHeight="1" x14ac:dyDescent="0.2"/>
    <row r="5950" customFormat="1" ht="16" customHeight="1" x14ac:dyDescent="0.2"/>
    <row r="5951" customFormat="1" ht="16" customHeight="1" x14ac:dyDescent="0.2"/>
    <row r="5952" customFormat="1" ht="16" customHeight="1" x14ac:dyDescent="0.2"/>
    <row r="5953" customFormat="1" ht="16" customHeight="1" x14ac:dyDescent="0.2"/>
    <row r="5954" customFormat="1" ht="16" customHeight="1" x14ac:dyDescent="0.2"/>
    <row r="5955" customFormat="1" ht="16" customHeight="1" x14ac:dyDescent="0.2"/>
    <row r="5956" customFormat="1" ht="16" customHeight="1" x14ac:dyDescent="0.2"/>
    <row r="5957" customFormat="1" ht="16" customHeight="1" x14ac:dyDescent="0.2"/>
    <row r="5958" customFormat="1" ht="16" customHeight="1" x14ac:dyDescent="0.2"/>
    <row r="5959" customFormat="1" ht="16" customHeight="1" x14ac:dyDescent="0.2"/>
    <row r="5960" customFormat="1" ht="16" customHeight="1" x14ac:dyDescent="0.2"/>
    <row r="5961" customFormat="1" ht="16" customHeight="1" x14ac:dyDescent="0.2"/>
    <row r="5962" customFormat="1" ht="16" customHeight="1" x14ac:dyDescent="0.2"/>
    <row r="5963" customFormat="1" ht="16" customHeight="1" x14ac:dyDescent="0.2"/>
    <row r="5964" customFormat="1" ht="16" customHeight="1" x14ac:dyDescent="0.2"/>
    <row r="5965" customFormat="1" ht="16" customHeight="1" x14ac:dyDescent="0.2"/>
    <row r="5966" customFormat="1" ht="16" customHeight="1" x14ac:dyDescent="0.2"/>
    <row r="5967" customFormat="1" ht="16" customHeight="1" x14ac:dyDescent="0.2"/>
    <row r="5968" customFormat="1" ht="16" customHeight="1" x14ac:dyDescent="0.2"/>
    <row r="5969" customFormat="1" ht="16" customHeight="1" x14ac:dyDescent="0.2"/>
    <row r="5970" customFormat="1" ht="16" customHeight="1" x14ac:dyDescent="0.2"/>
    <row r="5971" customFormat="1" ht="16" customHeight="1" x14ac:dyDescent="0.2"/>
    <row r="5972" customFormat="1" ht="16" customHeight="1" x14ac:dyDescent="0.2"/>
    <row r="5973" customFormat="1" ht="16" customHeight="1" x14ac:dyDescent="0.2"/>
    <row r="5974" customFormat="1" ht="16" customHeight="1" x14ac:dyDescent="0.2"/>
    <row r="5975" customFormat="1" ht="16" customHeight="1" x14ac:dyDescent="0.2"/>
    <row r="5976" customFormat="1" ht="16" customHeight="1" x14ac:dyDescent="0.2"/>
    <row r="5977" customFormat="1" ht="16" customHeight="1" x14ac:dyDescent="0.2"/>
    <row r="5978" customFormat="1" ht="16" customHeight="1" x14ac:dyDescent="0.2"/>
    <row r="5979" customFormat="1" ht="16" customHeight="1" x14ac:dyDescent="0.2"/>
    <row r="5980" customFormat="1" ht="16" customHeight="1" x14ac:dyDescent="0.2"/>
    <row r="5981" customFormat="1" ht="16" customHeight="1" x14ac:dyDescent="0.2"/>
    <row r="5982" customFormat="1" ht="16" customHeight="1" x14ac:dyDescent="0.2"/>
    <row r="5983" customFormat="1" ht="16" customHeight="1" x14ac:dyDescent="0.2"/>
    <row r="5984" customFormat="1" ht="16" customHeight="1" x14ac:dyDescent="0.2"/>
    <row r="5985" customFormat="1" ht="16" customHeight="1" x14ac:dyDescent="0.2"/>
    <row r="5986" customFormat="1" ht="16" customHeight="1" x14ac:dyDescent="0.2"/>
    <row r="5987" customFormat="1" ht="16" customHeight="1" x14ac:dyDescent="0.2"/>
    <row r="5988" customFormat="1" ht="16" customHeight="1" x14ac:dyDescent="0.2"/>
    <row r="5989" customFormat="1" ht="16" customHeight="1" x14ac:dyDescent="0.2"/>
    <row r="5990" customFormat="1" ht="16" customHeight="1" x14ac:dyDescent="0.2"/>
    <row r="5991" customFormat="1" ht="16" customHeight="1" x14ac:dyDescent="0.2"/>
    <row r="5992" customFormat="1" ht="16" customHeight="1" x14ac:dyDescent="0.2"/>
    <row r="5993" customFormat="1" ht="16" customHeight="1" x14ac:dyDescent="0.2"/>
    <row r="5994" customFormat="1" ht="16" customHeight="1" x14ac:dyDescent="0.2"/>
    <row r="5995" customFormat="1" ht="16" customHeight="1" x14ac:dyDescent="0.2"/>
    <row r="5996" customFormat="1" ht="16" customHeight="1" x14ac:dyDescent="0.2"/>
    <row r="5997" customFormat="1" ht="16" customHeight="1" x14ac:dyDescent="0.2"/>
    <row r="5998" customFormat="1" ht="16" customHeight="1" x14ac:dyDescent="0.2"/>
    <row r="5999" customFormat="1" ht="16" customHeight="1" x14ac:dyDescent="0.2"/>
    <row r="6000" customFormat="1" ht="16" customHeight="1" x14ac:dyDescent="0.2"/>
    <row r="6001" customFormat="1" ht="16" customHeight="1" x14ac:dyDescent="0.2"/>
    <row r="6002" customFormat="1" ht="16" customHeight="1" x14ac:dyDescent="0.2"/>
    <row r="6003" customFormat="1" ht="16" customHeight="1" x14ac:dyDescent="0.2"/>
    <row r="6004" customFormat="1" ht="16" customHeight="1" x14ac:dyDescent="0.2"/>
    <row r="6005" customFormat="1" ht="16" customHeight="1" x14ac:dyDescent="0.2"/>
    <row r="6006" customFormat="1" ht="16" customHeight="1" x14ac:dyDescent="0.2"/>
    <row r="6007" customFormat="1" ht="16" customHeight="1" x14ac:dyDescent="0.2"/>
    <row r="6008" customFormat="1" ht="16" customHeight="1" x14ac:dyDescent="0.2"/>
    <row r="6009" customFormat="1" ht="16" customHeight="1" x14ac:dyDescent="0.2"/>
    <row r="6010" customFormat="1" ht="16" customHeight="1" x14ac:dyDescent="0.2"/>
    <row r="6011" customFormat="1" ht="16" customHeight="1" x14ac:dyDescent="0.2"/>
    <row r="6012" customFormat="1" ht="16" customHeight="1" x14ac:dyDescent="0.2"/>
    <row r="6013" customFormat="1" ht="16" customHeight="1" x14ac:dyDescent="0.2"/>
    <row r="6014" customFormat="1" ht="16" customHeight="1" x14ac:dyDescent="0.2"/>
    <row r="6015" customFormat="1" ht="16" customHeight="1" x14ac:dyDescent="0.2"/>
    <row r="6016" customFormat="1" ht="16" customHeight="1" x14ac:dyDescent="0.2"/>
    <row r="6017" customFormat="1" ht="16" customHeight="1" x14ac:dyDescent="0.2"/>
    <row r="6018" customFormat="1" ht="16" customHeight="1" x14ac:dyDescent="0.2"/>
    <row r="6019" customFormat="1" ht="16" customHeight="1" x14ac:dyDescent="0.2"/>
    <row r="6020" customFormat="1" ht="16" customHeight="1" x14ac:dyDescent="0.2"/>
    <row r="6021" customFormat="1" ht="16" customHeight="1" x14ac:dyDescent="0.2"/>
    <row r="6022" customFormat="1" ht="16" customHeight="1" x14ac:dyDescent="0.2"/>
    <row r="6023" customFormat="1" ht="16" customHeight="1" x14ac:dyDescent="0.2"/>
    <row r="6024" customFormat="1" ht="16" customHeight="1" x14ac:dyDescent="0.2"/>
    <row r="6025" customFormat="1" ht="16" customHeight="1" x14ac:dyDescent="0.2"/>
    <row r="6026" customFormat="1" ht="16" customHeight="1" x14ac:dyDescent="0.2"/>
    <row r="6027" customFormat="1" ht="16" customHeight="1" x14ac:dyDescent="0.2"/>
    <row r="6028" customFormat="1" ht="16" customHeight="1" x14ac:dyDescent="0.2"/>
    <row r="6029" customFormat="1" ht="16" customHeight="1" x14ac:dyDescent="0.2"/>
    <row r="6030" customFormat="1" ht="16" customHeight="1" x14ac:dyDescent="0.2"/>
    <row r="6031" customFormat="1" ht="16" customHeight="1" x14ac:dyDescent="0.2"/>
    <row r="6032" customFormat="1" ht="16" customHeight="1" x14ac:dyDescent="0.2"/>
    <row r="6033" customFormat="1" ht="16" customHeight="1" x14ac:dyDescent="0.2"/>
    <row r="6034" customFormat="1" ht="16" customHeight="1" x14ac:dyDescent="0.2"/>
    <row r="6035" customFormat="1" ht="16" customHeight="1" x14ac:dyDescent="0.2"/>
    <row r="6036" customFormat="1" ht="16" customHeight="1" x14ac:dyDescent="0.2"/>
    <row r="6037" customFormat="1" ht="16" customHeight="1" x14ac:dyDescent="0.2"/>
    <row r="6038" customFormat="1" ht="16" customHeight="1" x14ac:dyDescent="0.2"/>
    <row r="6039" customFormat="1" ht="16" customHeight="1" x14ac:dyDescent="0.2"/>
    <row r="6040" customFormat="1" ht="16" customHeight="1" x14ac:dyDescent="0.2"/>
    <row r="6041" customFormat="1" ht="16" customHeight="1" x14ac:dyDescent="0.2"/>
    <row r="6042" customFormat="1" ht="16" customHeight="1" x14ac:dyDescent="0.2"/>
    <row r="6043" customFormat="1" ht="16" customHeight="1" x14ac:dyDescent="0.2"/>
    <row r="6044" customFormat="1" ht="16" customHeight="1" x14ac:dyDescent="0.2"/>
    <row r="6045" customFormat="1" ht="16" customHeight="1" x14ac:dyDescent="0.2"/>
    <row r="6046" customFormat="1" ht="16" customHeight="1" x14ac:dyDescent="0.2"/>
    <row r="6047" customFormat="1" ht="16" customHeight="1" x14ac:dyDescent="0.2"/>
    <row r="6048" customFormat="1" ht="16" customHeight="1" x14ac:dyDescent="0.2"/>
    <row r="6049" customFormat="1" ht="16" customHeight="1" x14ac:dyDescent="0.2"/>
    <row r="6050" customFormat="1" ht="16" customHeight="1" x14ac:dyDescent="0.2"/>
    <row r="6051" customFormat="1" ht="16" customHeight="1" x14ac:dyDescent="0.2"/>
    <row r="6052" customFormat="1" ht="16" customHeight="1" x14ac:dyDescent="0.2"/>
    <row r="6053" customFormat="1" ht="16" customHeight="1" x14ac:dyDescent="0.2"/>
    <row r="6054" customFormat="1" ht="16" customHeight="1" x14ac:dyDescent="0.2"/>
    <row r="6055" customFormat="1" ht="16" customHeight="1" x14ac:dyDescent="0.2"/>
    <row r="6056" customFormat="1" ht="16" customHeight="1" x14ac:dyDescent="0.2"/>
    <row r="6057" customFormat="1" ht="16" customHeight="1" x14ac:dyDescent="0.2"/>
    <row r="6058" customFormat="1" ht="16" customHeight="1" x14ac:dyDescent="0.2"/>
    <row r="6059" customFormat="1" ht="16" customHeight="1" x14ac:dyDescent="0.2"/>
    <row r="6060" customFormat="1" ht="16" customHeight="1" x14ac:dyDescent="0.2"/>
    <row r="6061" customFormat="1" ht="16" customHeight="1" x14ac:dyDescent="0.2"/>
    <row r="6062" customFormat="1" ht="16" customHeight="1" x14ac:dyDescent="0.2"/>
    <row r="6063" customFormat="1" ht="16" customHeight="1" x14ac:dyDescent="0.2"/>
    <row r="6064" customFormat="1" ht="16" customHeight="1" x14ac:dyDescent="0.2"/>
    <row r="6065" customFormat="1" ht="16" customHeight="1" x14ac:dyDescent="0.2"/>
    <row r="6066" customFormat="1" ht="16" customHeight="1" x14ac:dyDescent="0.2"/>
    <row r="6067" customFormat="1" ht="16" customHeight="1" x14ac:dyDescent="0.2"/>
    <row r="6068" customFormat="1" ht="16" customHeight="1" x14ac:dyDescent="0.2"/>
    <row r="6069" customFormat="1" ht="16" customHeight="1" x14ac:dyDescent="0.2"/>
    <row r="6070" customFormat="1" ht="16" customHeight="1" x14ac:dyDescent="0.2"/>
    <row r="6071" customFormat="1" ht="16" customHeight="1" x14ac:dyDescent="0.2"/>
    <row r="6072" customFormat="1" ht="16" customHeight="1" x14ac:dyDescent="0.2"/>
    <row r="6073" customFormat="1" ht="16" customHeight="1" x14ac:dyDescent="0.2"/>
    <row r="6074" customFormat="1" ht="16" customHeight="1" x14ac:dyDescent="0.2"/>
    <row r="6075" customFormat="1" ht="16" customHeight="1" x14ac:dyDescent="0.2"/>
    <row r="6076" customFormat="1" ht="16" customHeight="1" x14ac:dyDescent="0.2"/>
    <row r="6077" customFormat="1" ht="16" customHeight="1" x14ac:dyDescent="0.2"/>
    <row r="6078" customFormat="1" ht="16" customHeight="1" x14ac:dyDescent="0.2"/>
    <row r="6079" customFormat="1" ht="16" customHeight="1" x14ac:dyDescent="0.2"/>
    <row r="6080" customFormat="1" ht="16" customHeight="1" x14ac:dyDescent="0.2"/>
    <row r="6081" customFormat="1" ht="16" customHeight="1" x14ac:dyDescent="0.2"/>
    <row r="6082" customFormat="1" ht="16" customHeight="1" x14ac:dyDescent="0.2"/>
    <row r="6083" customFormat="1" ht="16" customHeight="1" x14ac:dyDescent="0.2"/>
    <row r="6084" customFormat="1" ht="16" customHeight="1" x14ac:dyDescent="0.2"/>
    <row r="6085" customFormat="1" ht="16" customHeight="1" x14ac:dyDescent="0.2"/>
    <row r="6086" customFormat="1" ht="16" customHeight="1" x14ac:dyDescent="0.2"/>
    <row r="6087" customFormat="1" ht="16" customHeight="1" x14ac:dyDescent="0.2"/>
    <row r="6088" customFormat="1" ht="16" customHeight="1" x14ac:dyDescent="0.2"/>
    <row r="6089" customFormat="1" ht="16" customHeight="1" x14ac:dyDescent="0.2"/>
    <row r="6090" customFormat="1" ht="16" customHeight="1" x14ac:dyDescent="0.2"/>
    <row r="6091" customFormat="1" ht="16" customHeight="1" x14ac:dyDescent="0.2"/>
    <row r="6092" customFormat="1" ht="16" customHeight="1" x14ac:dyDescent="0.2"/>
    <row r="6093" customFormat="1" ht="16" customHeight="1" x14ac:dyDescent="0.2"/>
    <row r="6094" customFormat="1" ht="16" customHeight="1" x14ac:dyDescent="0.2"/>
    <row r="6095" customFormat="1" ht="16" customHeight="1" x14ac:dyDescent="0.2"/>
    <row r="6096" customFormat="1" ht="16" customHeight="1" x14ac:dyDescent="0.2"/>
    <row r="6097" customFormat="1" ht="16" customHeight="1" x14ac:dyDescent="0.2"/>
    <row r="6098" customFormat="1" ht="16" customHeight="1" x14ac:dyDescent="0.2"/>
    <row r="6099" customFormat="1" ht="16" customHeight="1" x14ac:dyDescent="0.2"/>
    <row r="6100" customFormat="1" ht="16" customHeight="1" x14ac:dyDescent="0.2"/>
    <row r="6101" customFormat="1" ht="16" customHeight="1" x14ac:dyDescent="0.2"/>
    <row r="6102" customFormat="1" ht="16" customHeight="1" x14ac:dyDescent="0.2"/>
    <row r="6103" customFormat="1" ht="16" customHeight="1" x14ac:dyDescent="0.2"/>
    <row r="6104" customFormat="1" ht="16" customHeight="1" x14ac:dyDescent="0.2"/>
    <row r="6105" customFormat="1" ht="16" customHeight="1" x14ac:dyDescent="0.2"/>
    <row r="6106" customFormat="1" ht="16" customHeight="1" x14ac:dyDescent="0.2"/>
    <row r="6107" customFormat="1" ht="16" customHeight="1" x14ac:dyDescent="0.2"/>
    <row r="6108" customFormat="1" ht="16" customHeight="1" x14ac:dyDescent="0.2"/>
    <row r="6109" customFormat="1" ht="16" customHeight="1" x14ac:dyDescent="0.2"/>
    <row r="6110" customFormat="1" ht="16" customHeight="1" x14ac:dyDescent="0.2"/>
    <row r="6111" customFormat="1" ht="16" customHeight="1" x14ac:dyDescent="0.2"/>
    <row r="6112" customFormat="1" ht="16" customHeight="1" x14ac:dyDescent="0.2"/>
    <row r="6113" customFormat="1" ht="16" customHeight="1" x14ac:dyDescent="0.2"/>
    <row r="6114" customFormat="1" ht="16" customHeight="1" x14ac:dyDescent="0.2"/>
    <row r="6115" customFormat="1" ht="16" customHeight="1" x14ac:dyDescent="0.2"/>
    <row r="6116" customFormat="1" ht="16" customHeight="1" x14ac:dyDescent="0.2"/>
    <row r="6117" customFormat="1" ht="16" customHeight="1" x14ac:dyDescent="0.2"/>
    <row r="6118" customFormat="1" ht="16" customHeight="1" x14ac:dyDescent="0.2"/>
    <row r="6119" customFormat="1" ht="16" customHeight="1" x14ac:dyDescent="0.2"/>
    <row r="6120" customFormat="1" ht="16" customHeight="1" x14ac:dyDescent="0.2"/>
    <row r="6121" customFormat="1" ht="16" customHeight="1" x14ac:dyDescent="0.2"/>
    <row r="6122" customFormat="1" ht="16" customHeight="1" x14ac:dyDescent="0.2"/>
    <row r="6123" customFormat="1" ht="16" customHeight="1" x14ac:dyDescent="0.2"/>
    <row r="6124" customFormat="1" ht="16" customHeight="1" x14ac:dyDescent="0.2"/>
    <row r="6125" customFormat="1" ht="16" customHeight="1" x14ac:dyDescent="0.2"/>
    <row r="6126" customFormat="1" ht="16" customHeight="1" x14ac:dyDescent="0.2"/>
    <row r="6127" customFormat="1" ht="16" customHeight="1" x14ac:dyDescent="0.2"/>
    <row r="6128" customFormat="1" ht="16" customHeight="1" x14ac:dyDescent="0.2"/>
    <row r="6129" customFormat="1" ht="16" customHeight="1" x14ac:dyDescent="0.2"/>
    <row r="6130" customFormat="1" ht="16" customHeight="1" x14ac:dyDescent="0.2"/>
    <row r="6131" customFormat="1" ht="16" customHeight="1" x14ac:dyDescent="0.2"/>
    <row r="6132" customFormat="1" ht="16" customHeight="1" x14ac:dyDescent="0.2"/>
    <row r="6133" customFormat="1" ht="16" customHeight="1" x14ac:dyDescent="0.2"/>
    <row r="6134" customFormat="1" ht="16" customHeight="1" x14ac:dyDescent="0.2"/>
    <row r="6135" customFormat="1" ht="16" customHeight="1" x14ac:dyDescent="0.2"/>
    <row r="6136" customFormat="1" ht="16" customHeight="1" x14ac:dyDescent="0.2"/>
    <row r="6137" customFormat="1" ht="16" customHeight="1" x14ac:dyDescent="0.2"/>
    <row r="6138" customFormat="1" ht="16" customHeight="1" x14ac:dyDescent="0.2"/>
    <row r="6139" customFormat="1" ht="16" customHeight="1" x14ac:dyDescent="0.2"/>
    <row r="6140" customFormat="1" ht="16" customHeight="1" x14ac:dyDescent="0.2"/>
    <row r="6141" customFormat="1" ht="16" customHeight="1" x14ac:dyDescent="0.2"/>
    <row r="6142" customFormat="1" ht="16" customHeight="1" x14ac:dyDescent="0.2"/>
    <row r="6143" customFormat="1" ht="16" customHeight="1" x14ac:dyDescent="0.2"/>
    <row r="6144" customFormat="1" ht="16" customHeight="1" x14ac:dyDescent="0.2"/>
    <row r="6145" customFormat="1" ht="16" customHeight="1" x14ac:dyDescent="0.2"/>
    <row r="6146" customFormat="1" ht="16" customHeight="1" x14ac:dyDescent="0.2"/>
    <row r="6147" customFormat="1" ht="16" customHeight="1" x14ac:dyDescent="0.2"/>
    <row r="6148" customFormat="1" ht="16" customHeight="1" x14ac:dyDescent="0.2"/>
    <row r="6149" customFormat="1" ht="16" customHeight="1" x14ac:dyDescent="0.2"/>
    <row r="6150" customFormat="1" ht="16" customHeight="1" x14ac:dyDescent="0.2"/>
    <row r="6151" customFormat="1" ht="16" customHeight="1" x14ac:dyDescent="0.2"/>
    <row r="6152" customFormat="1" ht="16" customHeight="1" x14ac:dyDescent="0.2"/>
    <row r="6153" customFormat="1" ht="16" customHeight="1" x14ac:dyDescent="0.2"/>
    <row r="6154" customFormat="1" ht="16" customHeight="1" x14ac:dyDescent="0.2"/>
    <row r="6155" customFormat="1" ht="16" customHeight="1" x14ac:dyDescent="0.2"/>
    <row r="6156" customFormat="1" ht="16" customHeight="1" x14ac:dyDescent="0.2"/>
    <row r="6157" customFormat="1" ht="16" customHeight="1" x14ac:dyDescent="0.2"/>
    <row r="6158" customFormat="1" ht="16" customHeight="1" x14ac:dyDescent="0.2"/>
    <row r="6159" customFormat="1" ht="16" customHeight="1" x14ac:dyDescent="0.2"/>
    <row r="6160" customFormat="1" ht="16" customHeight="1" x14ac:dyDescent="0.2"/>
    <row r="6161" customFormat="1" ht="16" customHeight="1" x14ac:dyDescent="0.2"/>
    <row r="6162" customFormat="1" ht="16" customHeight="1" x14ac:dyDescent="0.2"/>
    <row r="6163" customFormat="1" ht="16" customHeight="1" x14ac:dyDescent="0.2"/>
    <row r="6164" customFormat="1" ht="16" customHeight="1" x14ac:dyDescent="0.2"/>
    <row r="6165" customFormat="1" ht="16" customHeight="1" x14ac:dyDescent="0.2"/>
    <row r="6166" customFormat="1" ht="16" customHeight="1" x14ac:dyDescent="0.2"/>
    <row r="6167" customFormat="1" ht="16" customHeight="1" x14ac:dyDescent="0.2"/>
    <row r="6168" customFormat="1" ht="16" customHeight="1" x14ac:dyDescent="0.2"/>
    <row r="6169" customFormat="1" ht="16" customHeight="1" x14ac:dyDescent="0.2"/>
    <row r="6170" customFormat="1" ht="16" customHeight="1" x14ac:dyDescent="0.2"/>
    <row r="6171" customFormat="1" ht="16" customHeight="1" x14ac:dyDescent="0.2"/>
    <row r="6172" customFormat="1" ht="16" customHeight="1" x14ac:dyDescent="0.2"/>
    <row r="6173" customFormat="1" ht="16" customHeight="1" x14ac:dyDescent="0.2"/>
    <row r="6174" customFormat="1" ht="16" customHeight="1" x14ac:dyDescent="0.2"/>
    <row r="6175" customFormat="1" ht="16" customHeight="1" x14ac:dyDescent="0.2"/>
    <row r="6176" customFormat="1" ht="16" customHeight="1" x14ac:dyDescent="0.2"/>
    <row r="6177" customFormat="1" ht="16" customHeight="1" x14ac:dyDescent="0.2"/>
    <row r="6178" customFormat="1" ht="16" customHeight="1" x14ac:dyDescent="0.2"/>
    <row r="6179" customFormat="1" ht="16" customHeight="1" x14ac:dyDescent="0.2"/>
    <row r="6180" customFormat="1" ht="16" customHeight="1" x14ac:dyDescent="0.2"/>
    <row r="6181" customFormat="1" ht="16" customHeight="1" x14ac:dyDescent="0.2"/>
    <row r="6182" customFormat="1" ht="16" customHeight="1" x14ac:dyDescent="0.2"/>
    <row r="6183" customFormat="1" ht="16" customHeight="1" x14ac:dyDescent="0.2"/>
    <row r="6184" customFormat="1" ht="16" customHeight="1" x14ac:dyDescent="0.2"/>
    <row r="6185" customFormat="1" ht="16" customHeight="1" x14ac:dyDescent="0.2"/>
    <row r="6186" customFormat="1" ht="16" customHeight="1" x14ac:dyDescent="0.2"/>
    <row r="6187" customFormat="1" ht="16" customHeight="1" x14ac:dyDescent="0.2"/>
    <row r="6188" customFormat="1" ht="16" customHeight="1" x14ac:dyDescent="0.2"/>
    <row r="6189" customFormat="1" ht="16" customHeight="1" x14ac:dyDescent="0.2"/>
    <row r="6190" customFormat="1" ht="16" customHeight="1" x14ac:dyDescent="0.2"/>
    <row r="6191" customFormat="1" ht="16" customHeight="1" x14ac:dyDescent="0.2"/>
    <row r="6192" customFormat="1" ht="16" customHeight="1" x14ac:dyDescent="0.2"/>
    <row r="6193" customFormat="1" ht="16" customHeight="1" x14ac:dyDescent="0.2"/>
    <row r="6194" customFormat="1" ht="16" customHeight="1" x14ac:dyDescent="0.2"/>
    <row r="6195" customFormat="1" ht="16" customHeight="1" x14ac:dyDescent="0.2"/>
    <row r="6196" customFormat="1" ht="16" customHeight="1" x14ac:dyDescent="0.2"/>
    <row r="6197" customFormat="1" ht="16" customHeight="1" x14ac:dyDescent="0.2"/>
    <row r="6198" customFormat="1" ht="16" customHeight="1" x14ac:dyDescent="0.2"/>
    <row r="6199" customFormat="1" ht="16" customHeight="1" x14ac:dyDescent="0.2"/>
    <row r="6200" customFormat="1" ht="16" customHeight="1" x14ac:dyDescent="0.2"/>
    <row r="6201" customFormat="1" ht="16" customHeight="1" x14ac:dyDescent="0.2"/>
    <row r="6202" customFormat="1" ht="16" customHeight="1" x14ac:dyDescent="0.2"/>
    <row r="6203" customFormat="1" ht="16" customHeight="1" x14ac:dyDescent="0.2"/>
    <row r="6204" customFormat="1" ht="16" customHeight="1" x14ac:dyDescent="0.2"/>
    <row r="6205" customFormat="1" ht="16" customHeight="1" x14ac:dyDescent="0.2"/>
    <row r="6206" customFormat="1" ht="16" customHeight="1" x14ac:dyDescent="0.2"/>
    <row r="6207" customFormat="1" ht="16" customHeight="1" x14ac:dyDescent="0.2"/>
    <row r="6208" customFormat="1" ht="16" customHeight="1" x14ac:dyDescent="0.2"/>
    <row r="6209" customFormat="1" ht="16" customHeight="1" x14ac:dyDescent="0.2"/>
    <row r="6210" customFormat="1" ht="16" customHeight="1" x14ac:dyDescent="0.2"/>
    <row r="6211" customFormat="1" ht="16" customHeight="1" x14ac:dyDescent="0.2"/>
    <row r="6212" customFormat="1" ht="16" customHeight="1" x14ac:dyDescent="0.2"/>
    <row r="6213" customFormat="1" ht="16" customHeight="1" x14ac:dyDescent="0.2"/>
    <row r="6214" customFormat="1" ht="16" customHeight="1" x14ac:dyDescent="0.2"/>
    <row r="6215" customFormat="1" ht="16" customHeight="1" x14ac:dyDescent="0.2"/>
    <row r="6216" customFormat="1" ht="16" customHeight="1" x14ac:dyDescent="0.2"/>
    <row r="6217" customFormat="1" ht="16" customHeight="1" x14ac:dyDescent="0.2"/>
    <row r="6218" customFormat="1" ht="16" customHeight="1" x14ac:dyDescent="0.2"/>
    <row r="6219" customFormat="1" ht="16" customHeight="1" x14ac:dyDescent="0.2"/>
    <row r="6220" customFormat="1" ht="16" customHeight="1" x14ac:dyDescent="0.2"/>
    <row r="6221" customFormat="1" ht="16" customHeight="1" x14ac:dyDescent="0.2"/>
    <row r="6222" customFormat="1" ht="16" customHeight="1" x14ac:dyDescent="0.2"/>
    <row r="6223" customFormat="1" ht="16" customHeight="1" x14ac:dyDescent="0.2"/>
    <row r="6224" customFormat="1" ht="16" customHeight="1" x14ac:dyDescent="0.2"/>
    <row r="6225" customFormat="1" ht="16" customHeight="1" x14ac:dyDescent="0.2"/>
    <row r="6226" customFormat="1" ht="16" customHeight="1" x14ac:dyDescent="0.2"/>
    <row r="6227" customFormat="1" ht="16" customHeight="1" x14ac:dyDescent="0.2"/>
    <row r="6228" customFormat="1" ht="16" customHeight="1" x14ac:dyDescent="0.2"/>
    <row r="6229" customFormat="1" ht="16" customHeight="1" x14ac:dyDescent="0.2"/>
    <row r="6230" customFormat="1" ht="16" customHeight="1" x14ac:dyDescent="0.2"/>
    <row r="6231" customFormat="1" ht="16" customHeight="1" x14ac:dyDescent="0.2"/>
    <row r="6232" customFormat="1" ht="16" customHeight="1" x14ac:dyDescent="0.2"/>
    <row r="6233" customFormat="1" ht="16" customHeight="1" x14ac:dyDescent="0.2"/>
    <row r="6234" customFormat="1" ht="16" customHeight="1" x14ac:dyDescent="0.2"/>
    <row r="6235" customFormat="1" ht="16" customHeight="1" x14ac:dyDescent="0.2"/>
    <row r="6236" customFormat="1" ht="16" customHeight="1" x14ac:dyDescent="0.2"/>
    <row r="6237" customFormat="1" ht="16" customHeight="1" x14ac:dyDescent="0.2"/>
    <row r="6238" customFormat="1" ht="16" customHeight="1" x14ac:dyDescent="0.2"/>
    <row r="6239" customFormat="1" ht="16" customHeight="1" x14ac:dyDescent="0.2"/>
    <row r="6240" customFormat="1" ht="16" customHeight="1" x14ac:dyDescent="0.2"/>
    <row r="6241" customFormat="1" ht="16" customHeight="1" x14ac:dyDescent="0.2"/>
    <row r="6242" customFormat="1" ht="16" customHeight="1" x14ac:dyDescent="0.2"/>
    <row r="6243" customFormat="1" ht="16" customHeight="1" x14ac:dyDescent="0.2"/>
    <row r="6244" customFormat="1" ht="16" customHeight="1" x14ac:dyDescent="0.2"/>
    <row r="6245" customFormat="1" ht="16" customHeight="1" x14ac:dyDescent="0.2"/>
    <row r="6246" customFormat="1" ht="16" customHeight="1" x14ac:dyDescent="0.2"/>
    <row r="6247" customFormat="1" ht="16" customHeight="1" x14ac:dyDescent="0.2"/>
    <row r="6248" customFormat="1" ht="16" customHeight="1" x14ac:dyDescent="0.2"/>
    <row r="6249" customFormat="1" ht="16" customHeight="1" x14ac:dyDescent="0.2"/>
    <row r="6250" customFormat="1" ht="16" customHeight="1" x14ac:dyDescent="0.2"/>
    <row r="6251" customFormat="1" ht="16" customHeight="1" x14ac:dyDescent="0.2"/>
    <row r="6252" customFormat="1" ht="16" customHeight="1" x14ac:dyDescent="0.2"/>
    <row r="6253" customFormat="1" ht="16" customHeight="1" x14ac:dyDescent="0.2"/>
    <row r="6254" customFormat="1" ht="16" customHeight="1" x14ac:dyDescent="0.2"/>
    <row r="6255" customFormat="1" ht="16" customHeight="1" x14ac:dyDescent="0.2"/>
    <row r="6256" customFormat="1" ht="16" customHeight="1" x14ac:dyDescent="0.2"/>
    <row r="6257" customFormat="1" ht="16" customHeight="1" x14ac:dyDescent="0.2"/>
    <row r="6258" customFormat="1" ht="16" customHeight="1" x14ac:dyDescent="0.2"/>
    <row r="6259" customFormat="1" ht="16" customHeight="1" x14ac:dyDescent="0.2"/>
    <row r="6260" customFormat="1" ht="16" customHeight="1" x14ac:dyDescent="0.2"/>
    <row r="6261" customFormat="1" ht="16" customHeight="1" x14ac:dyDescent="0.2"/>
    <row r="6262" customFormat="1" ht="16" customHeight="1" x14ac:dyDescent="0.2"/>
    <row r="6263" customFormat="1" ht="16" customHeight="1" x14ac:dyDescent="0.2"/>
    <row r="6264" customFormat="1" ht="16" customHeight="1" x14ac:dyDescent="0.2"/>
    <row r="6265" customFormat="1" ht="16" customHeight="1" x14ac:dyDescent="0.2"/>
    <row r="6266" customFormat="1" ht="16" customHeight="1" x14ac:dyDescent="0.2"/>
    <row r="6267" customFormat="1" ht="16" customHeight="1" x14ac:dyDescent="0.2"/>
    <row r="6268" customFormat="1" ht="16" customHeight="1" x14ac:dyDescent="0.2"/>
    <row r="6269" customFormat="1" ht="16" customHeight="1" x14ac:dyDescent="0.2"/>
    <row r="6270" customFormat="1" ht="16" customHeight="1" x14ac:dyDescent="0.2"/>
    <row r="6271" customFormat="1" ht="16" customHeight="1" x14ac:dyDescent="0.2"/>
    <row r="6272" customFormat="1" ht="16" customHeight="1" x14ac:dyDescent="0.2"/>
    <row r="6273" customFormat="1" ht="16" customHeight="1" x14ac:dyDescent="0.2"/>
    <row r="6274" customFormat="1" ht="16" customHeight="1" x14ac:dyDescent="0.2"/>
    <row r="6275" customFormat="1" ht="16" customHeight="1" x14ac:dyDescent="0.2"/>
    <row r="6276" customFormat="1" ht="16" customHeight="1" x14ac:dyDescent="0.2"/>
    <row r="6277" customFormat="1" ht="16" customHeight="1" x14ac:dyDescent="0.2"/>
    <row r="6278" customFormat="1" ht="16" customHeight="1" x14ac:dyDescent="0.2"/>
    <row r="6279" customFormat="1" ht="16" customHeight="1" x14ac:dyDescent="0.2"/>
    <row r="6280" customFormat="1" ht="16" customHeight="1" x14ac:dyDescent="0.2"/>
    <row r="6281" customFormat="1" ht="16" customHeight="1" x14ac:dyDescent="0.2"/>
    <row r="6282" customFormat="1" ht="16" customHeight="1" x14ac:dyDescent="0.2"/>
    <row r="6283" customFormat="1" ht="16" customHeight="1" x14ac:dyDescent="0.2"/>
    <row r="6284" customFormat="1" ht="16" customHeight="1" x14ac:dyDescent="0.2"/>
    <row r="6285" customFormat="1" ht="16" customHeight="1" x14ac:dyDescent="0.2"/>
    <row r="6286" customFormat="1" ht="16" customHeight="1" x14ac:dyDescent="0.2"/>
    <row r="6287" customFormat="1" ht="16" customHeight="1" x14ac:dyDescent="0.2"/>
    <row r="6288" customFormat="1" ht="16" customHeight="1" x14ac:dyDescent="0.2"/>
    <row r="6289" customFormat="1" ht="16" customHeight="1" x14ac:dyDescent="0.2"/>
    <row r="6290" customFormat="1" ht="16" customHeight="1" x14ac:dyDescent="0.2"/>
    <row r="6291" customFormat="1" ht="16" customHeight="1" x14ac:dyDescent="0.2"/>
    <row r="6292" customFormat="1" ht="16" customHeight="1" x14ac:dyDescent="0.2"/>
    <row r="6293" customFormat="1" ht="16" customHeight="1" x14ac:dyDescent="0.2"/>
    <row r="6294" customFormat="1" ht="16" customHeight="1" x14ac:dyDescent="0.2"/>
    <row r="6295" customFormat="1" ht="16" customHeight="1" x14ac:dyDescent="0.2"/>
    <row r="6296" customFormat="1" ht="16" customHeight="1" x14ac:dyDescent="0.2"/>
    <row r="6297" customFormat="1" ht="16" customHeight="1" x14ac:dyDescent="0.2"/>
    <row r="6298" customFormat="1" ht="16" customHeight="1" x14ac:dyDescent="0.2"/>
    <row r="6299" customFormat="1" ht="16" customHeight="1" x14ac:dyDescent="0.2"/>
    <row r="6300" customFormat="1" ht="16" customHeight="1" x14ac:dyDescent="0.2"/>
    <row r="6301" customFormat="1" ht="16" customHeight="1" x14ac:dyDescent="0.2"/>
    <row r="6302" customFormat="1" ht="16" customHeight="1" x14ac:dyDescent="0.2"/>
    <row r="6303" customFormat="1" ht="16" customHeight="1" x14ac:dyDescent="0.2"/>
    <row r="6304" customFormat="1" ht="16" customHeight="1" x14ac:dyDescent="0.2"/>
    <row r="6305" customFormat="1" ht="16" customHeight="1" x14ac:dyDescent="0.2"/>
    <row r="6306" customFormat="1" ht="16" customHeight="1" x14ac:dyDescent="0.2"/>
    <row r="6307" customFormat="1" ht="16" customHeight="1" x14ac:dyDescent="0.2"/>
    <row r="6308" customFormat="1" ht="16" customHeight="1" x14ac:dyDescent="0.2"/>
    <row r="6309" customFormat="1" ht="16" customHeight="1" x14ac:dyDescent="0.2"/>
    <row r="6310" customFormat="1" ht="16" customHeight="1" x14ac:dyDescent="0.2"/>
    <row r="6311" customFormat="1" ht="16" customHeight="1" x14ac:dyDescent="0.2"/>
    <row r="6312" customFormat="1" ht="16" customHeight="1" x14ac:dyDescent="0.2"/>
    <row r="6313" customFormat="1" ht="16" customHeight="1" x14ac:dyDescent="0.2"/>
    <row r="6314" customFormat="1" ht="16" customHeight="1" x14ac:dyDescent="0.2"/>
    <row r="6315" customFormat="1" ht="16" customHeight="1" x14ac:dyDescent="0.2"/>
    <row r="6316" customFormat="1" ht="16" customHeight="1" x14ac:dyDescent="0.2"/>
    <row r="6317" customFormat="1" ht="16" customHeight="1" x14ac:dyDescent="0.2"/>
    <row r="6318" customFormat="1" ht="16" customHeight="1" x14ac:dyDescent="0.2"/>
    <row r="6319" customFormat="1" ht="16" customHeight="1" x14ac:dyDescent="0.2"/>
    <row r="6320" customFormat="1" ht="16" customHeight="1" x14ac:dyDescent="0.2"/>
    <row r="6321" customFormat="1" ht="16" customHeight="1" x14ac:dyDescent="0.2"/>
    <row r="6322" customFormat="1" ht="16" customHeight="1" x14ac:dyDescent="0.2"/>
    <row r="6323" customFormat="1" ht="16" customHeight="1" x14ac:dyDescent="0.2"/>
    <row r="6324" customFormat="1" ht="16" customHeight="1" x14ac:dyDescent="0.2"/>
    <row r="6325" customFormat="1" ht="16" customHeight="1" x14ac:dyDescent="0.2"/>
    <row r="6326" customFormat="1" ht="16" customHeight="1" x14ac:dyDescent="0.2"/>
    <row r="6327" customFormat="1" ht="16" customHeight="1" x14ac:dyDescent="0.2"/>
    <row r="6328" customFormat="1" ht="16" customHeight="1" x14ac:dyDescent="0.2"/>
    <row r="6329" customFormat="1" ht="16" customHeight="1" x14ac:dyDescent="0.2"/>
    <row r="6330" customFormat="1" ht="16" customHeight="1" x14ac:dyDescent="0.2"/>
    <row r="6331" customFormat="1" ht="16" customHeight="1" x14ac:dyDescent="0.2"/>
    <row r="6332" customFormat="1" ht="16" customHeight="1" x14ac:dyDescent="0.2"/>
    <row r="6333" customFormat="1" ht="16" customHeight="1" x14ac:dyDescent="0.2"/>
    <row r="6334" customFormat="1" ht="16" customHeight="1" x14ac:dyDescent="0.2"/>
    <row r="6335" customFormat="1" ht="16" customHeight="1" x14ac:dyDescent="0.2"/>
    <row r="6336" customFormat="1" ht="16" customHeight="1" x14ac:dyDescent="0.2"/>
    <row r="6337" customFormat="1" ht="16" customHeight="1" x14ac:dyDescent="0.2"/>
    <row r="6338" customFormat="1" ht="16" customHeight="1" x14ac:dyDescent="0.2"/>
    <row r="6339" customFormat="1" ht="16" customHeight="1" x14ac:dyDescent="0.2"/>
    <row r="6340" customFormat="1" ht="16" customHeight="1" x14ac:dyDescent="0.2"/>
    <row r="6341" customFormat="1" ht="16" customHeight="1" x14ac:dyDescent="0.2"/>
    <row r="6342" customFormat="1" ht="16" customHeight="1" x14ac:dyDescent="0.2"/>
    <row r="6343" customFormat="1" ht="16" customHeight="1" x14ac:dyDescent="0.2"/>
    <row r="6344" customFormat="1" ht="16" customHeight="1" x14ac:dyDescent="0.2"/>
    <row r="6345" customFormat="1" ht="16" customHeight="1" x14ac:dyDescent="0.2"/>
    <row r="6346" customFormat="1" ht="16" customHeight="1" x14ac:dyDescent="0.2"/>
    <row r="6347" customFormat="1" ht="16" customHeight="1" x14ac:dyDescent="0.2"/>
    <row r="6348" customFormat="1" ht="16" customHeight="1" x14ac:dyDescent="0.2"/>
    <row r="6349" customFormat="1" ht="16" customHeight="1" x14ac:dyDescent="0.2"/>
    <row r="6350" customFormat="1" ht="16" customHeight="1" x14ac:dyDescent="0.2"/>
    <row r="6351" customFormat="1" ht="16" customHeight="1" x14ac:dyDescent="0.2"/>
    <row r="6352" customFormat="1" ht="16" customHeight="1" x14ac:dyDescent="0.2"/>
    <row r="6353" customFormat="1" ht="16" customHeight="1" x14ac:dyDescent="0.2"/>
    <row r="6354" customFormat="1" ht="16" customHeight="1" x14ac:dyDescent="0.2"/>
    <row r="6355" customFormat="1" ht="16" customHeight="1" x14ac:dyDescent="0.2"/>
    <row r="6356" customFormat="1" ht="16" customHeight="1" x14ac:dyDescent="0.2"/>
    <row r="6357" customFormat="1" ht="16" customHeight="1" x14ac:dyDescent="0.2"/>
    <row r="6358" customFormat="1" ht="16" customHeight="1" x14ac:dyDescent="0.2"/>
    <row r="6359" customFormat="1" ht="16" customHeight="1" x14ac:dyDescent="0.2"/>
    <row r="6360" customFormat="1" ht="16" customHeight="1" x14ac:dyDescent="0.2"/>
    <row r="6361" customFormat="1" ht="16" customHeight="1" x14ac:dyDescent="0.2"/>
    <row r="6362" customFormat="1" ht="16" customHeight="1" x14ac:dyDescent="0.2"/>
    <row r="6363" customFormat="1" ht="16" customHeight="1" x14ac:dyDescent="0.2"/>
    <row r="6364" customFormat="1" ht="16" customHeight="1" x14ac:dyDescent="0.2"/>
    <row r="6365" customFormat="1" ht="16" customHeight="1" x14ac:dyDescent="0.2"/>
    <row r="6366" customFormat="1" ht="16" customHeight="1" x14ac:dyDescent="0.2"/>
    <row r="6367" customFormat="1" ht="16" customHeight="1" x14ac:dyDescent="0.2"/>
    <row r="6368" customFormat="1" ht="16" customHeight="1" x14ac:dyDescent="0.2"/>
    <row r="6369" customFormat="1" ht="16" customHeight="1" x14ac:dyDescent="0.2"/>
    <row r="6370" customFormat="1" ht="16" customHeight="1" x14ac:dyDescent="0.2"/>
    <row r="6371" customFormat="1" ht="16" customHeight="1" x14ac:dyDescent="0.2"/>
    <row r="6372" customFormat="1" ht="16" customHeight="1" x14ac:dyDescent="0.2"/>
    <row r="6373" customFormat="1" ht="16" customHeight="1" x14ac:dyDescent="0.2"/>
    <row r="6374" customFormat="1" ht="16" customHeight="1" x14ac:dyDescent="0.2"/>
    <row r="6375" customFormat="1" ht="16" customHeight="1" x14ac:dyDescent="0.2"/>
    <row r="6376" customFormat="1" ht="16" customHeight="1" x14ac:dyDescent="0.2"/>
    <row r="6377" customFormat="1" ht="16" customHeight="1" x14ac:dyDescent="0.2"/>
    <row r="6378" customFormat="1" ht="16" customHeight="1" x14ac:dyDescent="0.2"/>
    <row r="6379" customFormat="1" ht="16" customHeight="1" x14ac:dyDescent="0.2"/>
    <row r="6380" customFormat="1" ht="16" customHeight="1" x14ac:dyDescent="0.2"/>
    <row r="6381" customFormat="1" ht="16" customHeight="1" x14ac:dyDescent="0.2"/>
    <row r="6382" customFormat="1" ht="16" customHeight="1" x14ac:dyDescent="0.2"/>
    <row r="6383" customFormat="1" ht="16" customHeight="1" x14ac:dyDescent="0.2"/>
    <row r="6384" customFormat="1" ht="16" customHeight="1" x14ac:dyDescent="0.2"/>
    <row r="6385" customFormat="1" ht="16" customHeight="1" x14ac:dyDescent="0.2"/>
    <row r="6386" customFormat="1" ht="16" customHeight="1" x14ac:dyDescent="0.2"/>
    <row r="6387" customFormat="1" ht="16" customHeight="1" x14ac:dyDescent="0.2"/>
    <row r="6388" customFormat="1" ht="16" customHeight="1" x14ac:dyDescent="0.2"/>
    <row r="6389" customFormat="1" ht="16" customHeight="1" x14ac:dyDescent="0.2"/>
    <row r="6390" customFormat="1" ht="16" customHeight="1" x14ac:dyDescent="0.2"/>
    <row r="6391" customFormat="1" ht="16" customHeight="1" x14ac:dyDescent="0.2"/>
    <row r="6392" customFormat="1" ht="16" customHeight="1" x14ac:dyDescent="0.2"/>
    <row r="6393" customFormat="1" ht="16" customHeight="1" x14ac:dyDescent="0.2"/>
    <row r="6394" customFormat="1" ht="16" customHeight="1" x14ac:dyDescent="0.2"/>
    <row r="6395" customFormat="1" ht="16" customHeight="1" x14ac:dyDescent="0.2"/>
    <row r="6396" customFormat="1" ht="16" customHeight="1" x14ac:dyDescent="0.2"/>
    <row r="6397" customFormat="1" ht="16" customHeight="1" x14ac:dyDescent="0.2"/>
    <row r="6398" customFormat="1" ht="16" customHeight="1" x14ac:dyDescent="0.2"/>
    <row r="6399" customFormat="1" ht="16" customHeight="1" x14ac:dyDescent="0.2"/>
    <row r="6400" customFormat="1" ht="16" customHeight="1" x14ac:dyDescent="0.2"/>
    <row r="6401" customFormat="1" ht="16" customHeight="1" x14ac:dyDescent="0.2"/>
    <row r="6402" customFormat="1" ht="16" customHeight="1" x14ac:dyDescent="0.2"/>
    <row r="6403" customFormat="1" ht="16" customHeight="1" x14ac:dyDescent="0.2"/>
    <row r="6404" customFormat="1" ht="16" customHeight="1" x14ac:dyDescent="0.2"/>
    <row r="6405" customFormat="1" ht="16" customHeight="1" x14ac:dyDescent="0.2"/>
    <row r="6406" customFormat="1" ht="16" customHeight="1" x14ac:dyDescent="0.2"/>
    <row r="6407" customFormat="1" ht="16" customHeight="1" x14ac:dyDescent="0.2"/>
    <row r="6408" customFormat="1" ht="16" customHeight="1" x14ac:dyDescent="0.2"/>
    <row r="6409" customFormat="1" ht="16" customHeight="1" x14ac:dyDescent="0.2"/>
    <row r="6410" customFormat="1" ht="16" customHeight="1" x14ac:dyDescent="0.2"/>
    <row r="6411" customFormat="1" ht="16" customHeight="1" x14ac:dyDescent="0.2"/>
    <row r="6412" customFormat="1" ht="16" customHeight="1" x14ac:dyDescent="0.2"/>
    <row r="6413" customFormat="1" ht="16" customHeight="1" x14ac:dyDescent="0.2"/>
    <row r="6414" customFormat="1" ht="16" customHeight="1" x14ac:dyDescent="0.2"/>
    <row r="6415" customFormat="1" ht="16" customHeight="1" x14ac:dyDescent="0.2"/>
    <row r="6416" customFormat="1" ht="16" customHeight="1" x14ac:dyDescent="0.2"/>
    <row r="6417" customFormat="1" ht="16" customHeight="1" x14ac:dyDescent="0.2"/>
    <row r="6418" customFormat="1" ht="16" customHeight="1" x14ac:dyDescent="0.2"/>
    <row r="6419" customFormat="1" ht="16" customHeight="1" x14ac:dyDescent="0.2"/>
    <row r="6420" customFormat="1" ht="16" customHeight="1" x14ac:dyDescent="0.2"/>
    <row r="6421" customFormat="1" ht="16" customHeight="1" x14ac:dyDescent="0.2"/>
    <row r="6422" customFormat="1" ht="16" customHeight="1" x14ac:dyDescent="0.2"/>
    <row r="6423" customFormat="1" ht="16" customHeight="1" x14ac:dyDescent="0.2"/>
    <row r="6424" customFormat="1" ht="16" customHeight="1" x14ac:dyDescent="0.2"/>
    <row r="6425" customFormat="1" ht="16" customHeight="1" x14ac:dyDescent="0.2"/>
    <row r="6426" customFormat="1" ht="16" customHeight="1" x14ac:dyDescent="0.2"/>
    <row r="6427" customFormat="1" ht="16" customHeight="1" x14ac:dyDescent="0.2"/>
    <row r="6428" customFormat="1" ht="16" customHeight="1" x14ac:dyDescent="0.2"/>
    <row r="6429" customFormat="1" ht="16" customHeight="1" x14ac:dyDescent="0.2"/>
    <row r="6430" customFormat="1" ht="16" customHeight="1" x14ac:dyDescent="0.2"/>
    <row r="6431" customFormat="1" ht="16" customHeight="1" x14ac:dyDescent="0.2"/>
    <row r="6432" customFormat="1" ht="16" customHeight="1" x14ac:dyDescent="0.2"/>
    <row r="6433" customFormat="1" ht="16" customHeight="1" x14ac:dyDescent="0.2"/>
    <row r="6434" customFormat="1" ht="16" customHeight="1" x14ac:dyDescent="0.2"/>
    <row r="6435" customFormat="1" ht="16" customHeight="1" x14ac:dyDescent="0.2"/>
    <row r="6436" customFormat="1" ht="16" customHeight="1" x14ac:dyDescent="0.2"/>
    <row r="6437" customFormat="1" ht="16" customHeight="1" x14ac:dyDescent="0.2"/>
    <row r="6438" customFormat="1" ht="16" customHeight="1" x14ac:dyDescent="0.2"/>
    <row r="6439" customFormat="1" ht="16" customHeight="1" x14ac:dyDescent="0.2"/>
    <row r="6440" customFormat="1" ht="16" customHeight="1" x14ac:dyDescent="0.2"/>
    <row r="6441" customFormat="1" ht="16" customHeight="1" x14ac:dyDescent="0.2"/>
    <row r="6442" customFormat="1" ht="16" customHeight="1" x14ac:dyDescent="0.2"/>
    <row r="6443" customFormat="1" ht="16" customHeight="1" x14ac:dyDescent="0.2"/>
    <row r="6444" customFormat="1" ht="16" customHeight="1" x14ac:dyDescent="0.2"/>
    <row r="6445" customFormat="1" ht="16" customHeight="1" x14ac:dyDescent="0.2"/>
    <row r="6446" customFormat="1" ht="16" customHeight="1" x14ac:dyDescent="0.2"/>
    <row r="6447" customFormat="1" ht="16" customHeight="1" x14ac:dyDescent="0.2"/>
    <row r="6448" customFormat="1" ht="16" customHeight="1" x14ac:dyDescent="0.2"/>
    <row r="6449" customFormat="1" ht="16" customHeight="1" x14ac:dyDescent="0.2"/>
    <row r="6450" customFormat="1" ht="16" customHeight="1" x14ac:dyDescent="0.2"/>
    <row r="6451" customFormat="1" ht="16" customHeight="1" x14ac:dyDescent="0.2"/>
    <row r="6452" customFormat="1" ht="16" customHeight="1" x14ac:dyDescent="0.2"/>
    <row r="6453" customFormat="1" ht="16" customHeight="1" x14ac:dyDescent="0.2"/>
    <row r="6454" customFormat="1" ht="16" customHeight="1" x14ac:dyDescent="0.2"/>
    <row r="6455" customFormat="1" ht="16" customHeight="1" x14ac:dyDescent="0.2"/>
    <row r="6456" customFormat="1" ht="16" customHeight="1" x14ac:dyDescent="0.2"/>
    <row r="6457" customFormat="1" ht="16" customHeight="1" x14ac:dyDescent="0.2"/>
    <row r="6458" customFormat="1" ht="16" customHeight="1" x14ac:dyDescent="0.2"/>
    <row r="6459" customFormat="1" ht="16" customHeight="1" x14ac:dyDescent="0.2"/>
    <row r="6460" customFormat="1" ht="16" customHeight="1" x14ac:dyDescent="0.2"/>
    <row r="6461" customFormat="1" ht="16" customHeight="1" x14ac:dyDescent="0.2"/>
    <row r="6462" customFormat="1" ht="16" customHeight="1" x14ac:dyDescent="0.2"/>
    <row r="6463" customFormat="1" ht="16" customHeight="1" x14ac:dyDescent="0.2"/>
    <row r="6464" customFormat="1" ht="16" customHeight="1" x14ac:dyDescent="0.2"/>
    <row r="6465" customFormat="1" ht="16" customHeight="1" x14ac:dyDescent="0.2"/>
    <row r="6466" customFormat="1" ht="16" customHeight="1" x14ac:dyDescent="0.2"/>
    <row r="6467" customFormat="1" ht="16" customHeight="1" x14ac:dyDescent="0.2"/>
    <row r="6468" customFormat="1" ht="16" customHeight="1" x14ac:dyDescent="0.2"/>
    <row r="6469" customFormat="1" ht="16" customHeight="1" x14ac:dyDescent="0.2"/>
    <row r="6470" customFormat="1" ht="16" customHeight="1" x14ac:dyDescent="0.2"/>
    <row r="6471" customFormat="1" ht="16" customHeight="1" x14ac:dyDescent="0.2"/>
    <row r="6472" customFormat="1" ht="16" customHeight="1" x14ac:dyDescent="0.2"/>
    <row r="6473" customFormat="1" ht="16" customHeight="1" x14ac:dyDescent="0.2"/>
    <row r="6474" customFormat="1" ht="16" customHeight="1" x14ac:dyDescent="0.2"/>
    <row r="6475" customFormat="1" ht="16" customHeight="1" x14ac:dyDescent="0.2"/>
    <row r="6476" customFormat="1" ht="16" customHeight="1" x14ac:dyDescent="0.2"/>
    <row r="6477" customFormat="1" ht="16" customHeight="1" x14ac:dyDescent="0.2"/>
    <row r="6478" customFormat="1" ht="16" customHeight="1" x14ac:dyDescent="0.2"/>
    <row r="6479" customFormat="1" ht="16" customHeight="1" x14ac:dyDescent="0.2"/>
    <row r="6480" customFormat="1" ht="16" customHeight="1" x14ac:dyDescent="0.2"/>
    <row r="6481" customFormat="1" ht="16" customHeight="1" x14ac:dyDescent="0.2"/>
    <row r="6482" customFormat="1" ht="16" customHeight="1" x14ac:dyDescent="0.2"/>
    <row r="6483" customFormat="1" ht="16" customHeight="1" x14ac:dyDescent="0.2"/>
    <row r="6484" customFormat="1" ht="16" customHeight="1" x14ac:dyDescent="0.2"/>
    <row r="6485" customFormat="1" ht="16" customHeight="1" x14ac:dyDescent="0.2"/>
    <row r="6486" customFormat="1" ht="16" customHeight="1" x14ac:dyDescent="0.2"/>
    <row r="6487" customFormat="1" ht="16" customHeight="1" x14ac:dyDescent="0.2"/>
    <row r="6488" customFormat="1" ht="16" customHeight="1" x14ac:dyDescent="0.2"/>
    <row r="6489" customFormat="1" ht="16" customHeight="1" x14ac:dyDescent="0.2"/>
    <row r="6490" customFormat="1" ht="16" customHeight="1" x14ac:dyDescent="0.2"/>
    <row r="6491" customFormat="1" ht="16" customHeight="1" x14ac:dyDescent="0.2"/>
    <row r="6492" customFormat="1" ht="16" customHeight="1" x14ac:dyDescent="0.2"/>
    <row r="6493" customFormat="1" ht="16" customHeight="1" x14ac:dyDescent="0.2"/>
    <row r="6494" customFormat="1" ht="16" customHeight="1" x14ac:dyDescent="0.2"/>
    <row r="6495" customFormat="1" ht="16" customHeight="1" x14ac:dyDescent="0.2"/>
    <row r="6496" customFormat="1" ht="16" customHeight="1" x14ac:dyDescent="0.2"/>
    <row r="6497" customFormat="1" ht="16" customHeight="1" x14ac:dyDescent="0.2"/>
    <row r="6498" customFormat="1" ht="16" customHeight="1" x14ac:dyDescent="0.2"/>
    <row r="6499" customFormat="1" ht="16" customHeight="1" x14ac:dyDescent="0.2"/>
    <row r="6500" customFormat="1" ht="16" customHeight="1" x14ac:dyDescent="0.2"/>
    <row r="6501" customFormat="1" ht="16" customHeight="1" x14ac:dyDescent="0.2"/>
    <row r="6502" customFormat="1" ht="16" customHeight="1" x14ac:dyDescent="0.2"/>
    <row r="6503" customFormat="1" ht="16" customHeight="1" x14ac:dyDescent="0.2"/>
    <row r="6504" customFormat="1" ht="16" customHeight="1" x14ac:dyDescent="0.2"/>
    <row r="6505" customFormat="1" ht="16" customHeight="1" x14ac:dyDescent="0.2"/>
    <row r="6506" customFormat="1" ht="16" customHeight="1" x14ac:dyDescent="0.2"/>
    <row r="6507" customFormat="1" ht="16" customHeight="1" x14ac:dyDescent="0.2"/>
    <row r="6508" customFormat="1" ht="16" customHeight="1" x14ac:dyDescent="0.2"/>
    <row r="6509" customFormat="1" ht="16" customHeight="1" x14ac:dyDescent="0.2"/>
    <row r="6510" customFormat="1" ht="16" customHeight="1" x14ac:dyDescent="0.2"/>
    <row r="6511" customFormat="1" ht="16" customHeight="1" x14ac:dyDescent="0.2"/>
    <row r="6512" customFormat="1" ht="16" customHeight="1" x14ac:dyDescent="0.2"/>
    <row r="6513" customFormat="1" ht="16" customHeight="1" x14ac:dyDescent="0.2"/>
    <row r="6514" customFormat="1" ht="16" customHeight="1" x14ac:dyDescent="0.2"/>
    <row r="6515" customFormat="1" ht="16" customHeight="1" x14ac:dyDescent="0.2"/>
    <row r="6516" customFormat="1" ht="16" customHeight="1" x14ac:dyDescent="0.2"/>
    <row r="6517" customFormat="1" ht="16" customHeight="1" x14ac:dyDescent="0.2"/>
    <row r="6518" customFormat="1" ht="16" customHeight="1" x14ac:dyDescent="0.2"/>
    <row r="6519" customFormat="1" ht="16" customHeight="1" x14ac:dyDescent="0.2"/>
    <row r="6520" customFormat="1" ht="16" customHeight="1" x14ac:dyDescent="0.2"/>
    <row r="6521" customFormat="1" ht="16" customHeight="1" x14ac:dyDescent="0.2"/>
    <row r="6522" customFormat="1" ht="16" customHeight="1" x14ac:dyDescent="0.2"/>
    <row r="6523" customFormat="1" ht="16" customHeight="1" x14ac:dyDescent="0.2"/>
    <row r="6524" customFormat="1" ht="16" customHeight="1" x14ac:dyDescent="0.2"/>
    <row r="6525" customFormat="1" ht="16" customHeight="1" x14ac:dyDescent="0.2"/>
    <row r="6526" customFormat="1" ht="16" customHeight="1" x14ac:dyDescent="0.2"/>
    <row r="6527" customFormat="1" ht="16" customHeight="1" x14ac:dyDescent="0.2"/>
    <row r="6528" customFormat="1" ht="16" customHeight="1" x14ac:dyDescent="0.2"/>
    <row r="6529" customFormat="1" ht="16" customHeight="1" x14ac:dyDescent="0.2"/>
    <row r="6530" customFormat="1" ht="16" customHeight="1" x14ac:dyDescent="0.2"/>
    <row r="6531" customFormat="1" ht="16" customHeight="1" x14ac:dyDescent="0.2"/>
    <row r="6532" customFormat="1" ht="16" customHeight="1" x14ac:dyDescent="0.2"/>
    <row r="6533" customFormat="1" ht="16" customHeight="1" x14ac:dyDescent="0.2"/>
    <row r="6534" customFormat="1" ht="16" customHeight="1" x14ac:dyDescent="0.2"/>
    <row r="6535" customFormat="1" ht="16" customHeight="1" x14ac:dyDescent="0.2"/>
    <row r="6536" customFormat="1" ht="16" customHeight="1" x14ac:dyDescent="0.2"/>
    <row r="6537" customFormat="1" ht="16" customHeight="1" x14ac:dyDescent="0.2"/>
    <row r="6538" customFormat="1" ht="16" customHeight="1" x14ac:dyDescent="0.2"/>
    <row r="6539" customFormat="1" ht="16" customHeight="1" x14ac:dyDescent="0.2"/>
    <row r="6540" customFormat="1" ht="16" customHeight="1" x14ac:dyDescent="0.2"/>
    <row r="6541" customFormat="1" ht="16" customHeight="1" x14ac:dyDescent="0.2"/>
    <row r="6542" customFormat="1" ht="16" customHeight="1" x14ac:dyDescent="0.2"/>
    <row r="6543" customFormat="1" ht="16" customHeight="1" x14ac:dyDescent="0.2"/>
    <row r="6544" customFormat="1" ht="16" customHeight="1" x14ac:dyDescent="0.2"/>
    <row r="6545" customFormat="1" ht="16" customHeight="1" x14ac:dyDescent="0.2"/>
    <row r="6546" customFormat="1" ht="16" customHeight="1" x14ac:dyDescent="0.2"/>
    <row r="6547" customFormat="1" ht="16" customHeight="1" x14ac:dyDescent="0.2"/>
    <row r="6548" customFormat="1" ht="16" customHeight="1" x14ac:dyDescent="0.2"/>
    <row r="6549" customFormat="1" ht="16" customHeight="1" x14ac:dyDescent="0.2"/>
    <row r="6550" customFormat="1" ht="16" customHeight="1" x14ac:dyDescent="0.2"/>
    <row r="6551" customFormat="1" ht="16" customHeight="1" x14ac:dyDescent="0.2"/>
    <row r="6552" customFormat="1" ht="16" customHeight="1" x14ac:dyDescent="0.2"/>
    <row r="6553" customFormat="1" ht="16" customHeight="1" x14ac:dyDescent="0.2"/>
    <row r="6554" customFormat="1" ht="16" customHeight="1" x14ac:dyDescent="0.2"/>
    <row r="6555" customFormat="1" ht="16" customHeight="1" x14ac:dyDescent="0.2"/>
    <row r="6556" customFormat="1" ht="16" customHeight="1" x14ac:dyDescent="0.2"/>
    <row r="6557" customFormat="1" ht="16" customHeight="1" x14ac:dyDescent="0.2"/>
    <row r="6558" customFormat="1" ht="16" customHeight="1" x14ac:dyDescent="0.2"/>
    <row r="6559" customFormat="1" ht="16" customHeight="1" x14ac:dyDescent="0.2"/>
    <row r="6560" customFormat="1" ht="16" customHeight="1" x14ac:dyDescent="0.2"/>
    <row r="6561" customFormat="1" ht="16" customHeight="1" x14ac:dyDescent="0.2"/>
    <row r="6562" customFormat="1" ht="16" customHeight="1" x14ac:dyDescent="0.2"/>
    <row r="6563" customFormat="1" ht="16" customHeight="1" x14ac:dyDescent="0.2"/>
    <row r="6564" customFormat="1" ht="16" customHeight="1" x14ac:dyDescent="0.2"/>
    <row r="6565" customFormat="1" ht="16" customHeight="1" x14ac:dyDescent="0.2"/>
    <row r="6566" customFormat="1" ht="16" customHeight="1" x14ac:dyDescent="0.2"/>
    <row r="6567" customFormat="1" ht="16" customHeight="1" x14ac:dyDescent="0.2"/>
    <row r="6568" customFormat="1" ht="16" customHeight="1" x14ac:dyDescent="0.2"/>
    <row r="6569" customFormat="1" ht="16" customHeight="1" x14ac:dyDescent="0.2"/>
    <row r="6570" customFormat="1" ht="16" customHeight="1" x14ac:dyDescent="0.2"/>
    <row r="6571" customFormat="1" ht="16" customHeight="1" x14ac:dyDescent="0.2"/>
    <row r="6572" customFormat="1" ht="16" customHeight="1" x14ac:dyDescent="0.2"/>
    <row r="6573" customFormat="1" ht="16" customHeight="1" x14ac:dyDescent="0.2"/>
    <row r="6574" customFormat="1" ht="16" customHeight="1" x14ac:dyDescent="0.2"/>
    <row r="6575" customFormat="1" ht="16" customHeight="1" x14ac:dyDescent="0.2"/>
    <row r="6576" customFormat="1" ht="16" customHeight="1" x14ac:dyDescent="0.2"/>
    <row r="6577" customFormat="1" ht="16" customHeight="1" x14ac:dyDescent="0.2"/>
    <row r="6578" customFormat="1" ht="16" customHeight="1" x14ac:dyDescent="0.2"/>
    <row r="6579" customFormat="1" ht="16" customHeight="1" x14ac:dyDescent="0.2"/>
    <row r="6580" customFormat="1" ht="16" customHeight="1" x14ac:dyDescent="0.2"/>
    <row r="6581" customFormat="1" ht="16" customHeight="1" x14ac:dyDescent="0.2"/>
    <row r="6582" customFormat="1" ht="16" customHeight="1" x14ac:dyDescent="0.2"/>
    <row r="6583" customFormat="1" ht="16" customHeight="1" x14ac:dyDescent="0.2"/>
    <row r="6584" customFormat="1" ht="16" customHeight="1" x14ac:dyDescent="0.2"/>
    <row r="6585" customFormat="1" ht="16" customHeight="1" x14ac:dyDescent="0.2"/>
    <row r="6586" customFormat="1" ht="16" customHeight="1" x14ac:dyDescent="0.2"/>
    <row r="6587" customFormat="1" ht="16" customHeight="1" x14ac:dyDescent="0.2"/>
    <row r="6588" customFormat="1" ht="16" customHeight="1" x14ac:dyDescent="0.2"/>
    <row r="6589" customFormat="1" ht="16" customHeight="1" x14ac:dyDescent="0.2"/>
    <row r="6590" customFormat="1" ht="16" customHeight="1" x14ac:dyDescent="0.2"/>
    <row r="6591" customFormat="1" ht="16" customHeight="1" x14ac:dyDescent="0.2"/>
    <row r="6592" customFormat="1" ht="16" customHeight="1" x14ac:dyDescent="0.2"/>
    <row r="6593" customFormat="1" ht="16" customHeight="1" x14ac:dyDescent="0.2"/>
    <row r="6594" customFormat="1" ht="16" customHeight="1" x14ac:dyDescent="0.2"/>
    <row r="6595" customFormat="1" ht="16" customHeight="1" x14ac:dyDescent="0.2"/>
    <row r="6596" customFormat="1" ht="16" customHeight="1" x14ac:dyDescent="0.2"/>
    <row r="6597" customFormat="1" ht="16" customHeight="1" x14ac:dyDescent="0.2"/>
    <row r="6598" customFormat="1" ht="16" customHeight="1" x14ac:dyDescent="0.2"/>
    <row r="6599" customFormat="1" ht="16" customHeight="1" x14ac:dyDescent="0.2"/>
    <row r="6600" customFormat="1" ht="16" customHeight="1" x14ac:dyDescent="0.2"/>
    <row r="6601" customFormat="1" ht="16" customHeight="1" x14ac:dyDescent="0.2"/>
    <row r="6602" customFormat="1" ht="16" customHeight="1" x14ac:dyDescent="0.2"/>
    <row r="6603" customFormat="1" ht="16" customHeight="1" x14ac:dyDescent="0.2"/>
    <row r="6604" customFormat="1" ht="16" customHeight="1" x14ac:dyDescent="0.2"/>
    <row r="6605" customFormat="1" ht="16" customHeight="1" x14ac:dyDescent="0.2"/>
    <row r="6606" customFormat="1" ht="16" customHeight="1" x14ac:dyDescent="0.2"/>
    <row r="6607" customFormat="1" ht="16" customHeight="1" x14ac:dyDescent="0.2"/>
    <row r="6608" customFormat="1" ht="16" customHeight="1" x14ac:dyDescent="0.2"/>
    <row r="6609" customFormat="1" ht="16" customHeight="1" x14ac:dyDescent="0.2"/>
    <row r="6610" customFormat="1" ht="16" customHeight="1" x14ac:dyDescent="0.2"/>
    <row r="6611" customFormat="1" ht="16" customHeight="1" x14ac:dyDescent="0.2"/>
    <row r="6612" customFormat="1" ht="16" customHeight="1" x14ac:dyDescent="0.2"/>
    <row r="6613" customFormat="1" ht="16" customHeight="1" x14ac:dyDescent="0.2"/>
    <row r="6614" customFormat="1" ht="16" customHeight="1" x14ac:dyDescent="0.2"/>
    <row r="6615" customFormat="1" ht="16" customHeight="1" x14ac:dyDescent="0.2"/>
    <row r="6616" customFormat="1" ht="16" customHeight="1" x14ac:dyDescent="0.2"/>
    <row r="6617" customFormat="1" ht="16" customHeight="1" x14ac:dyDescent="0.2"/>
    <row r="6618" customFormat="1" ht="16" customHeight="1" x14ac:dyDescent="0.2"/>
    <row r="6619" customFormat="1" ht="16" customHeight="1" x14ac:dyDescent="0.2"/>
    <row r="6620" customFormat="1" ht="16" customHeight="1" x14ac:dyDescent="0.2"/>
    <row r="6621" customFormat="1" ht="16" customHeight="1" x14ac:dyDescent="0.2"/>
    <row r="6622" customFormat="1" ht="16" customHeight="1" x14ac:dyDescent="0.2"/>
    <row r="6623" customFormat="1" ht="16" customHeight="1" x14ac:dyDescent="0.2"/>
    <row r="6624" customFormat="1" ht="16" customHeight="1" x14ac:dyDescent="0.2"/>
    <row r="6625" customFormat="1" ht="16" customHeight="1" x14ac:dyDescent="0.2"/>
    <row r="6626" customFormat="1" ht="16" customHeight="1" x14ac:dyDescent="0.2"/>
    <row r="6627" customFormat="1" ht="16" customHeight="1" x14ac:dyDescent="0.2"/>
    <row r="6628" customFormat="1" ht="16" customHeight="1" x14ac:dyDescent="0.2"/>
    <row r="6629" customFormat="1" ht="16" customHeight="1" x14ac:dyDescent="0.2"/>
    <row r="6630" customFormat="1" ht="16" customHeight="1" x14ac:dyDescent="0.2"/>
    <row r="6631" customFormat="1" ht="16" customHeight="1" x14ac:dyDescent="0.2"/>
    <row r="6632" customFormat="1" ht="16" customHeight="1" x14ac:dyDescent="0.2"/>
    <row r="6633" customFormat="1" ht="16" customHeight="1" x14ac:dyDescent="0.2"/>
    <row r="6634" customFormat="1" ht="16" customHeight="1" x14ac:dyDescent="0.2"/>
    <row r="6635" customFormat="1" ht="16" customHeight="1" x14ac:dyDescent="0.2"/>
    <row r="6636" customFormat="1" ht="16" customHeight="1" x14ac:dyDescent="0.2"/>
    <row r="6637" customFormat="1" ht="16" customHeight="1" x14ac:dyDescent="0.2"/>
    <row r="6638" customFormat="1" ht="16" customHeight="1" x14ac:dyDescent="0.2"/>
    <row r="6639" customFormat="1" ht="16" customHeight="1" x14ac:dyDescent="0.2"/>
    <row r="6640" customFormat="1" ht="16" customHeight="1" x14ac:dyDescent="0.2"/>
    <row r="6641" customFormat="1" ht="16" customHeight="1" x14ac:dyDescent="0.2"/>
    <row r="6642" customFormat="1" ht="16" customHeight="1" x14ac:dyDescent="0.2"/>
    <row r="6643" customFormat="1" ht="16" customHeight="1" x14ac:dyDescent="0.2"/>
    <row r="6644" customFormat="1" ht="16" customHeight="1" x14ac:dyDescent="0.2"/>
    <row r="6645" customFormat="1" ht="16" customHeight="1" x14ac:dyDescent="0.2"/>
    <row r="6646" customFormat="1" ht="16" customHeight="1" x14ac:dyDescent="0.2"/>
    <row r="6647" customFormat="1" ht="16" customHeight="1" x14ac:dyDescent="0.2"/>
    <row r="6648" customFormat="1" ht="16" customHeight="1" x14ac:dyDescent="0.2"/>
    <row r="6649" customFormat="1" ht="16" customHeight="1" x14ac:dyDescent="0.2"/>
    <row r="6650" customFormat="1" ht="16" customHeight="1" x14ac:dyDescent="0.2"/>
    <row r="6651" customFormat="1" ht="16" customHeight="1" x14ac:dyDescent="0.2"/>
    <row r="6652" customFormat="1" ht="16" customHeight="1" x14ac:dyDescent="0.2"/>
    <row r="6653" customFormat="1" ht="16" customHeight="1" x14ac:dyDescent="0.2"/>
    <row r="6654" customFormat="1" ht="16" customHeight="1" x14ac:dyDescent="0.2"/>
    <row r="6655" customFormat="1" ht="16" customHeight="1" x14ac:dyDescent="0.2"/>
    <row r="6656" customFormat="1" ht="16" customHeight="1" x14ac:dyDescent="0.2"/>
    <row r="6657" customFormat="1" ht="16" customHeight="1" x14ac:dyDescent="0.2"/>
    <row r="6658" customFormat="1" ht="16" customHeight="1" x14ac:dyDescent="0.2"/>
    <row r="6659" customFormat="1" ht="16" customHeight="1" x14ac:dyDescent="0.2"/>
    <row r="6660" customFormat="1" ht="16" customHeight="1" x14ac:dyDescent="0.2"/>
    <row r="6661" customFormat="1" ht="16" customHeight="1" x14ac:dyDescent="0.2"/>
    <row r="6662" customFormat="1" ht="16" customHeight="1" x14ac:dyDescent="0.2"/>
    <row r="6663" customFormat="1" ht="16" customHeight="1" x14ac:dyDescent="0.2"/>
    <row r="6664" customFormat="1" ht="16" customHeight="1" x14ac:dyDescent="0.2"/>
    <row r="6665" customFormat="1" ht="16" customHeight="1" x14ac:dyDescent="0.2"/>
    <row r="6666" customFormat="1" ht="16" customHeight="1" x14ac:dyDescent="0.2"/>
    <row r="6667" customFormat="1" ht="16" customHeight="1" x14ac:dyDescent="0.2"/>
    <row r="6668" customFormat="1" ht="16" customHeight="1" x14ac:dyDescent="0.2"/>
    <row r="6669" customFormat="1" ht="16" customHeight="1" x14ac:dyDescent="0.2"/>
    <row r="6670" customFormat="1" ht="16" customHeight="1" x14ac:dyDescent="0.2"/>
    <row r="6671" customFormat="1" ht="16" customHeight="1" x14ac:dyDescent="0.2"/>
    <row r="6672" customFormat="1" ht="16" customHeight="1" x14ac:dyDescent="0.2"/>
    <row r="6673" customFormat="1" ht="16" customHeight="1" x14ac:dyDescent="0.2"/>
    <row r="6674" customFormat="1" ht="16" customHeight="1" x14ac:dyDescent="0.2"/>
    <row r="6675" customFormat="1" ht="16" customHeight="1" x14ac:dyDescent="0.2"/>
    <row r="6676" customFormat="1" ht="16" customHeight="1" x14ac:dyDescent="0.2"/>
    <row r="6677" customFormat="1" ht="16" customHeight="1" x14ac:dyDescent="0.2"/>
    <row r="6678" customFormat="1" ht="16" customHeight="1" x14ac:dyDescent="0.2"/>
    <row r="6679" customFormat="1" ht="16" customHeight="1" x14ac:dyDescent="0.2"/>
    <row r="6680" customFormat="1" ht="16" customHeight="1" x14ac:dyDescent="0.2"/>
    <row r="6681" customFormat="1" ht="16" customHeight="1" x14ac:dyDescent="0.2"/>
    <row r="6682" customFormat="1" ht="16" customHeight="1" x14ac:dyDescent="0.2"/>
    <row r="6683" customFormat="1" ht="16" customHeight="1" x14ac:dyDescent="0.2"/>
    <row r="6684" customFormat="1" ht="16" customHeight="1" x14ac:dyDescent="0.2"/>
    <row r="6685" customFormat="1" ht="16" customHeight="1" x14ac:dyDescent="0.2"/>
    <row r="6686" customFormat="1" ht="16" customHeight="1" x14ac:dyDescent="0.2"/>
    <row r="6687" customFormat="1" ht="16" customHeight="1" x14ac:dyDescent="0.2"/>
    <row r="6688" customFormat="1" ht="16" customHeight="1" x14ac:dyDescent="0.2"/>
    <row r="6689" customFormat="1" ht="16" customHeight="1" x14ac:dyDescent="0.2"/>
    <row r="6690" customFormat="1" ht="16" customHeight="1" x14ac:dyDescent="0.2"/>
    <row r="6691" customFormat="1" ht="16" customHeight="1" x14ac:dyDescent="0.2"/>
    <row r="6692" customFormat="1" ht="16" customHeight="1" x14ac:dyDescent="0.2"/>
    <row r="6693" customFormat="1" ht="16" customHeight="1" x14ac:dyDescent="0.2"/>
    <row r="6694" customFormat="1" ht="16" customHeight="1" x14ac:dyDescent="0.2"/>
    <row r="6695" customFormat="1" ht="16" customHeight="1" x14ac:dyDescent="0.2"/>
    <row r="6696" customFormat="1" ht="16" customHeight="1" x14ac:dyDescent="0.2"/>
    <row r="6697" customFormat="1" ht="16" customHeight="1" x14ac:dyDescent="0.2"/>
    <row r="6698" customFormat="1" ht="16" customHeight="1" x14ac:dyDescent="0.2"/>
    <row r="6699" customFormat="1" ht="16" customHeight="1" x14ac:dyDescent="0.2"/>
    <row r="6700" customFormat="1" ht="16" customHeight="1" x14ac:dyDescent="0.2"/>
    <row r="6701" customFormat="1" ht="16" customHeight="1" x14ac:dyDescent="0.2"/>
    <row r="6702" customFormat="1" ht="16" customHeight="1" x14ac:dyDescent="0.2"/>
    <row r="6703" customFormat="1" ht="16" customHeight="1" x14ac:dyDescent="0.2"/>
    <row r="6704" customFormat="1" ht="16" customHeight="1" x14ac:dyDescent="0.2"/>
    <row r="6705" customFormat="1" ht="16" customHeight="1" x14ac:dyDescent="0.2"/>
    <row r="6706" customFormat="1" ht="16" customHeight="1" x14ac:dyDescent="0.2"/>
    <row r="6707" customFormat="1" ht="16" customHeight="1" x14ac:dyDescent="0.2"/>
    <row r="6708" customFormat="1" ht="16" customHeight="1" x14ac:dyDescent="0.2"/>
    <row r="6709" customFormat="1" ht="16" customHeight="1" x14ac:dyDescent="0.2"/>
    <row r="6710" customFormat="1" ht="16" customHeight="1" x14ac:dyDescent="0.2"/>
    <row r="6711" customFormat="1" ht="16" customHeight="1" x14ac:dyDescent="0.2"/>
    <row r="6712" customFormat="1" ht="16" customHeight="1" x14ac:dyDescent="0.2"/>
    <row r="6713" customFormat="1" ht="16" customHeight="1" x14ac:dyDescent="0.2"/>
    <row r="6714" customFormat="1" ht="16" customHeight="1" x14ac:dyDescent="0.2"/>
    <row r="6715" customFormat="1" ht="16" customHeight="1" x14ac:dyDescent="0.2"/>
    <row r="6716" customFormat="1" ht="16" customHeight="1" x14ac:dyDescent="0.2"/>
    <row r="6717" customFormat="1" ht="16" customHeight="1" x14ac:dyDescent="0.2"/>
    <row r="6718" customFormat="1" ht="16" customHeight="1" x14ac:dyDescent="0.2"/>
    <row r="6719" customFormat="1" ht="16" customHeight="1" x14ac:dyDescent="0.2"/>
    <row r="6720" customFormat="1" ht="16" customHeight="1" x14ac:dyDescent="0.2"/>
    <row r="6721" customFormat="1" ht="16" customHeight="1" x14ac:dyDescent="0.2"/>
    <row r="6722" customFormat="1" ht="16" customHeight="1" x14ac:dyDescent="0.2"/>
    <row r="6723" customFormat="1" ht="16" customHeight="1" x14ac:dyDescent="0.2"/>
    <row r="6724" customFormat="1" ht="16" customHeight="1" x14ac:dyDescent="0.2"/>
    <row r="6725" customFormat="1" ht="16" customHeight="1" x14ac:dyDescent="0.2"/>
    <row r="6726" customFormat="1" ht="16" customHeight="1" x14ac:dyDescent="0.2"/>
    <row r="6727" customFormat="1" ht="16" customHeight="1" x14ac:dyDescent="0.2"/>
    <row r="6728" customFormat="1" ht="16" customHeight="1" x14ac:dyDescent="0.2"/>
    <row r="6729" customFormat="1" ht="16" customHeight="1" x14ac:dyDescent="0.2"/>
    <row r="6730" customFormat="1" ht="16" customHeight="1" x14ac:dyDescent="0.2"/>
    <row r="6731" customFormat="1" ht="16" customHeight="1" x14ac:dyDescent="0.2"/>
    <row r="6732" customFormat="1" ht="16" customHeight="1" x14ac:dyDescent="0.2"/>
    <row r="6733" customFormat="1" ht="16" customHeight="1" x14ac:dyDescent="0.2"/>
    <row r="6734" customFormat="1" ht="16" customHeight="1" x14ac:dyDescent="0.2"/>
    <row r="6735" customFormat="1" ht="16" customHeight="1" x14ac:dyDescent="0.2"/>
    <row r="6736" customFormat="1" ht="16" customHeight="1" x14ac:dyDescent="0.2"/>
    <row r="6737" customFormat="1" ht="16" customHeight="1" x14ac:dyDescent="0.2"/>
    <row r="6738" customFormat="1" ht="16" customHeight="1" x14ac:dyDescent="0.2"/>
    <row r="6739" customFormat="1" ht="16" customHeight="1" x14ac:dyDescent="0.2"/>
    <row r="6740" customFormat="1" ht="16" customHeight="1" x14ac:dyDescent="0.2"/>
    <row r="6741" customFormat="1" ht="16" customHeight="1" x14ac:dyDescent="0.2"/>
    <row r="6742" customFormat="1" ht="16" customHeight="1" x14ac:dyDescent="0.2"/>
    <row r="6743" customFormat="1" ht="16" customHeight="1" x14ac:dyDescent="0.2"/>
    <row r="6744" customFormat="1" ht="16" customHeight="1" x14ac:dyDescent="0.2"/>
    <row r="6745" customFormat="1" ht="16" customHeight="1" x14ac:dyDescent="0.2"/>
    <row r="6746" customFormat="1" ht="16" customHeight="1" x14ac:dyDescent="0.2"/>
    <row r="6747" customFormat="1" ht="16" customHeight="1" x14ac:dyDescent="0.2"/>
    <row r="6748" customFormat="1" ht="16" customHeight="1" x14ac:dyDescent="0.2"/>
    <row r="6749" customFormat="1" ht="16" customHeight="1" x14ac:dyDescent="0.2"/>
    <row r="6750" customFormat="1" ht="16" customHeight="1" x14ac:dyDescent="0.2"/>
    <row r="6751" customFormat="1" ht="16" customHeight="1" x14ac:dyDescent="0.2"/>
    <row r="6752" customFormat="1" ht="16" customHeight="1" x14ac:dyDescent="0.2"/>
    <row r="6753" customFormat="1" ht="16" customHeight="1" x14ac:dyDescent="0.2"/>
    <row r="6754" customFormat="1" ht="16" customHeight="1" x14ac:dyDescent="0.2"/>
    <row r="6755" customFormat="1" ht="16" customHeight="1" x14ac:dyDescent="0.2"/>
    <row r="6756" customFormat="1" ht="16" customHeight="1" x14ac:dyDescent="0.2"/>
    <row r="6757" customFormat="1" ht="16" customHeight="1" x14ac:dyDescent="0.2"/>
    <row r="6758" customFormat="1" ht="16" customHeight="1" x14ac:dyDescent="0.2"/>
    <row r="6759" customFormat="1" ht="16" customHeight="1" x14ac:dyDescent="0.2"/>
    <row r="6760" customFormat="1" ht="16" customHeight="1" x14ac:dyDescent="0.2"/>
    <row r="6761" customFormat="1" ht="16" customHeight="1" x14ac:dyDescent="0.2"/>
    <row r="6762" customFormat="1" ht="16" customHeight="1" x14ac:dyDescent="0.2"/>
    <row r="6763" customFormat="1" ht="16" customHeight="1" x14ac:dyDescent="0.2"/>
    <row r="6764" customFormat="1" ht="16" customHeight="1" x14ac:dyDescent="0.2"/>
    <row r="6765" customFormat="1" ht="16" customHeight="1" x14ac:dyDescent="0.2"/>
    <row r="6766" customFormat="1" ht="16" customHeight="1" x14ac:dyDescent="0.2"/>
    <row r="6767" customFormat="1" ht="16" customHeight="1" x14ac:dyDescent="0.2"/>
    <row r="6768" customFormat="1" ht="16" customHeight="1" x14ac:dyDescent="0.2"/>
    <row r="6769" customFormat="1" ht="16" customHeight="1" x14ac:dyDescent="0.2"/>
    <row r="6770" customFormat="1" ht="16" customHeight="1" x14ac:dyDescent="0.2"/>
    <row r="6771" customFormat="1" ht="16" customHeight="1" x14ac:dyDescent="0.2"/>
    <row r="6772" customFormat="1" ht="16" customHeight="1" x14ac:dyDescent="0.2"/>
    <row r="6773" customFormat="1" ht="16" customHeight="1" x14ac:dyDescent="0.2"/>
    <row r="6774" customFormat="1" ht="16" customHeight="1" x14ac:dyDescent="0.2"/>
    <row r="6775" customFormat="1" ht="16" customHeight="1" x14ac:dyDescent="0.2"/>
    <row r="6776" customFormat="1" ht="16" customHeight="1" x14ac:dyDescent="0.2"/>
    <row r="6777" customFormat="1" ht="16" customHeight="1" x14ac:dyDescent="0.2"/>
    <row r="6778" customFormat="1" ht="16" customHeight="1" x14ac:dyDescent="0.2"/>
    <row r="6779" customFormat="1" ht="16" customHeight="1" x14ac:dyDescent="0.2"/>
    <row r="6780" customFormat="1" ht="16" customHeight="1" x14ac:dyDescent="0.2"/>
    <row r="6781" customFormat="1" ht="16" customHeight="1" x14ac:dyDescent="0.2"/>
    <row r="6782" customFormat="1" ht="16" customHeight="1" x14ac:dyDescent="0.2"/>
    <row r="6783" customFormat="1" ht="16" customHeight="1" x14ac:dyDescent="0.2"/>
    <row r="6784" customFormat="1" ht="16" customHeight="1" x14ac:dyDescent="0.2"/>
    <row r="6785" customFormat="1" ht="16" customHeight="1" x14ac:dyDescent="0.2"/>
    <row r="6786" customFormat="1" ht="16" customHeight="1" x14ac:dyDescent="0.2"/>
    <row r="6787" customFormat="1" ht="16" customHeight="1" x14ac:dyDescent="0.2"/>
    <row r="6788" customFormat="1" ht="16" customHeight="1" x14ac:dyDescent="0.2"/>
    <row r="6789" customFormat="1" ht="16" customHeight="1" x14ac:dyDescent="0.2"/>
    <row r="6790" customFormat="1" ht="16" customHeight="1" x14ac:dyDescent="0.2"/>
    <row r="6791" customFormat="1" ht="16" customHeight="1" x14ac:dyDescent="0.2"/>
    <row r="6792" customFormat="1" ht="16" customHeight="1" x14ac:dyDescent="0.2"/>
    <row r="6793" customFormat="1" ht="16" customHeight="1" x14ac:dyDescent="0.2"/>
    <row r="6794" customFormat="1" ht="16" customHeight="1" x14ac:dyDescent="0.2"/>
    <row r="6795" customFormat="1" ht="16" customHeight="1" x14ac:dyDescent="0.2"/>
    <row r="6796" customFormat="1" ht="16" customHeight="1" x14ac:dyDescent="0.2"/>
    <row r="6797" customFormat="1" ht="16" customHeight="1" x14ac:dyDescent="0.2"/>
    <row r="6798" customFormat="1" ht="16" customHeight="1" x14ac:dyDescent="0.2"/>
    <row r="6799" customFormat="1" ht="16" customHeight="1" x14ac:dyDescent="0.2"/>
    <row r="6800" customFormat="1" ht="16" customHeight="1" x14ac:dyDescent="0.2"/>
    <row r="6801" customFormat="1" ht="16" customHeight="1" x14ac:dyDescent="0.2"/>
    <row r="6802" customFormat="1" ht="16" customHeight="1" x14ac:dyDescent="0.2"/>
    <row r="6803" customFormat="1" ht="16" customHeight="1" x14ac:dyDescent="0.2"/>
    <row r="6804" customFormat="1" ht="16" customHeight="1" x14ac:dyDescent="0.2"/>
    <row r="6805" customFormat="1" ht="16" customHeight="1" x14ac:dyDescent="0.2"/>
    <row r="6806" customFormat="1" ht="16" customHeight="1" x14ac:dyDescent="0.2"/>
    <row r="6807" customFormat="1" ht="16" customHeight="1" x14ac:dyDescent="0.2"/>
    <row r="6808" customFormat="1" ht="16" customHeight="1" x14ac:dyDescent="0.2"/>
    <row r="6809" customFormat="1" ht="16" customHeight="1" x14ac:dyDescent="0.2"/>
    <row r="6810" customFormat="1" ht="16" customHeight="1" x14ac:dyDescent="0.2"/>
    <row r="6811" customFormat="1" ht="16" customHeight="1" x14ac:dyDescent="0.2"/>
    <row r="6812" customFormat="1" ht="16" customHeight="1" x14ac:dyDescent="0.2"/>
    <row r="6813" customFormat="1" ht="16" customHeight="1" x14ac:dyDescent="0.2"/>
    <row r="6814" customFormat="1" ht="16" customHeight="1" x14ac:dyDescent="0.2"/>
    <row r="6815" customFormat="1" ht="16" customHeight="1" x14ac:dyDescent="0.2"/>
    <row r="6816" customFormat="1" ht="16" customHeight="1" x14ac:dyDescent="0.2"/>
    <row r="6817" customFormat="1" ht="16" customHeight="1" x14ac:dyDescent="0.2"/>
    <row r="6818" customFormat="1" ht="16" customHeight="1" x14ac:dyDescent="0.2"/>
    <row r="6819" customFormat="1" ht="16" customHeight="1" x14ac:dyDescent="0.2"/>
    <row r="6820" customFormat="1" ht="16" customHeight="1" x14ac:dyDescent="0.2"/>
    <row r="6821" customFormat="1" ht="16" customHeight="1" x14ac:dyDescent="0.2"/>
    <row r="6822" customFormat="1" ht="16" customHeight="1" x14ac:dyDescent="0.2"/>
    <row r="6823" customFormat="1" ht="16" customHeight="1" x14ac:dyDescent="0.2"/>
    <row r="6824" customFormat="1" ht="16" customHeight="1" x14ac:dyDescent="0.2"/>
    <row r="6825" customFormat="1" ht="16" customHeight="1" x14ac:dyDescent="0.2"/>
    <row r="6826" customFormat="1" ht="16" customHeight="1" x14ac:dyDescent="0.2"/>
    <row r="6827" customFormat="1" ht="16" customHeight="1" x14ac:dyDescent="0.2"/>
    <row r="6828" customFormat="1" ht="16" customHeight="1" x14ac:dyDescent="0.2"/>
    <row r="6829" customFormat="1" ht="16" customHeight="1" x14ac:dyDescent="0.2"/>
    <row r="6830" customFormat="1" ht="16" customHeight="1" x14ac:dyDescent="0.2"/>
    <row r="6831" customFormat="1" ht="16" customHeight="1" x14ac:dyDescent="0.2"/>
    <row r="6832" customFormat="1" ht="16" customHeight="1" x14ac:dyDescent="0.2"/>
    <row r="6833" customFormat="1" ht="16" customHeight="1" x14ac:dyDescent="0.2"/>
    <row r="6834" customFormat="1" ht="16" customHeight="1" x14ac:dyDescent="0.2"/>
    <row r="6835" customFormat="1" ht="16" customHeight="1" x14ac:dyDescent="0.2"/>
    <row r="6836" customFormat="1" ht="16" customHeight="1" x14ac:dyDescent="0.2"/>
    <row r="6837" customFormat="1" ht="16" customHeight="1" x14ac:dyDescent="0.2"/>
    <row r="6838" customFormat="1" ht="16" customHeight="1" x14ac:dyDescent="0.2"/>
    <row r="6839" customFormat="1" ht="16" customHeight="1" x14ac:dyDescent="0.2"/>
    <row r="6840" customFormat="1" ht="16" customHeight="1" x14ac:dyDescent="0.2"/>
    <row r="6841" customFormat="1" ht="16" customHeight="1" x14ac:dyDescent="0.2"/>
    <row r="6842" customFormat="1" ht="16" customHeight="1" x14ac:dyDescent="0.2"/>
    <row r="6843" customFormat="1" ht="16" customHeight="1" x14ac:dyDescent="0.2"/>
    <row r="6844" customFormat="1" ht="16" customHeight="1" x14ac:dyDescent="0.2"/>
    <row r="6845" customFormat="1" ht="16" customHeight="1" x14ac:dyDescent="0.2"/>
    <row r="6846" customFormat="1" ht="16" customHeight="1" x14ac:dyDescent="0.2"/>
    <row r="6847" customFormat="1" ht="16" customHeight="1" x14ac:dyDescent="0.2"/>
    <row r="6848" customFormat="1" ht="16" customHeight="1" x14ac:dyDescent="0.2"/>
    <row r="6849" customFormat="1" ht="16" customHeight="1" x14ac:dyDescent="0.2"/>
    <row r="6850" customFormat="1" ht="16" customHeight="1" x14ac:dyDescent="0.2"/>
    <row r="6851" customFormat="1" ht="16" customHeight="1" x14ac:dyDescent="0.2"/>
    <row r="6852" customFormat="1" ht="16" customHeight="1" x14ac:dyDescent="0.2"/>
    <row r="6853" customFormat="1" ht="16" customHeight="1" x14ac:dyDescent="0.2"/>
    <row r="6854" customFormat="1" ht="16" customHeight="1" x14ac:dyDescent="0.2"/>
    <row r="6855" customFormat="1" ht="16" customHeight="1" x14ac:dyDescent="0.2"/>
    <row r="6856" customFormat="1" ht="16" customHeight="1" x14ac:dyDescent="0.2"/>
    <row r="6857" customFormat="1" ht="16" customHeight="1" x14ac:dyDescent="0.2"/>
    <row r="6858" customFormat="1" ht="16" customHeight="1" x14ac:dyDescent="0.2"/>
    <row r="6859" customFormat="1" ht="16" customHeight="1" x14ac:dyDescent="0.2"/>
    <row r="6860" customFormat="1" ht="16" customHeight="1" x14ac:dyDescent="0.2"/>
    <row r="6861" customFormat="1" ht="16" customHeight="1" x14ac:dyDescent="0.2"/>
    <row r="6862" customFormat="1" ht="16" customHeight="1" x14ac:dyDescent="0.2"/>
    <row r="6863" customFormat="1" ht="16" customHeight="1" x14ac:dyDescent="0.2"/>
    <row r="6864" customFormat="1" ht="16" customHeight="1" x14ac:dyDescent="0.2"/>
    <row r="6865" customFormat="1" ht="16" customHeight="1" x14ac:dyDescent="0.2"/>
    <row r="6866" customFormat="1" ht="16" customHeight="1" x14ac:dyDescent="0.2"/>
    <row r="6867" customFormat="1" ht="16" customHeight="1" x14ac:dyDescent="0.2"/>
    <row r="6868" customFormat="1" ht="16" customHeight="1" x14ac:dyDescent="0.2"/>
    <row r="6869" customFormat="1" ht="16" customHeight="1" x14ac:dyDescent="0.2"/>
    <row r="6870" customFormat="1" ht="16" customHeight="1" x14ac:dyDescent="0.2"/>
    <row r="6871" customFormat="1" ht="16" customHeight="1" x14ac:dyDescent="0.2"/>
    <row r="6872" customFormat="1" ht="16" customHeight="1" x14ac:dyDescent="0.2"/>
    <row r="6873" customFormat="1" ht="16" customHeight="1" x14ac:dyDescent="0.2"/>
    <row r="6874" customFormat="1" ht="16" customHeight="1" x14ac:dyDescent="0.2"/>
    <row r="6875" customFormat="1" ht="16" customHeight="1" x14ac:dyDescent="0.2"/>
    <row r="6876" customFormat="1" ht="16" customHeight="1" x14ac:dyDescent="0.2"/>
    <row r="6877" customFormat="1" ht="16" customHeight="1" x14ac:dyDescent="0.2"/>
    <row r="6878" customFormat="1" ht="16" customHeight="1" x14ac:dyDescent="0.2"/>
    <row r="6879" customFormat="1" ht="16" customHeight="1" x14ac:dyDescent="0.2"/>
    <row r="6880" customFormat="1" ht="16" customHeight="1" x14ac:dyDescent="0.2"/>
    <row r="6881" customFormat="1" ht="16" customHeight="1" x14ac:dyDescent="0.2"/>
    <row r="6882" customFormat="1" ht="16" customHeight="1" x14ac:dyDescent="0.2"/>
    <row r="6883" customFormat="1" ht="16" customHeight="1" x14ac:dyDescent="0.2"/>
    <row r="6884" customFormat="1" ht="16" customHeight="1" x14ac:dyDescent="0.2"/>
    <row r="6885" customFormat="1" ht="16" customHeight="1" x14ac:dyDescent="0.2"/>
    <row r="6886" customFormat="1" ht="16" customHeight="1" x14ac:dyDescent="0.2"/>
    <row r="6887" customFormat="1" ht="16" customHeight="1" x14ac:dyDescent="0.2"/>
    <row r="6888" customFormat="1" ht="16" customHeight="1" x14ac:dyDescent="0.2"/>
    <row r="6889" customFormat="1" ht="16" customHeight="1" x14ac:dyDescent="0.2"/>
    <row r="6890" customFormat="1" ht="16" customHeight="1" x14ac:dyDescent="0.2"/>
    <row r="6891" customFormat="1" ht="16" customHeight="1" x14ac:dyDescent="0.2"/>
    <row r="6892" customFormat="1" ht="16" customHeight="1" x14ac:dyDescent="0.2"/>
    <row r="6893" customFormat="1" ht="16" customHeight="1" x14ac:dyDescent="0.2"/>
    <row r="6894" customFormat="1" ht="16" customHeight="1" x14ac:dyDescent="0.2"/>
    <row r="6895" customFormat="1" ht="16" customHeight="1" x14ac:dyDescent="0.2"/>
    <row r="6896" customFormat="1" ht="16" customHeight="1" x14ac:dyDescent="0.2"/>
    <row r="6897" customFormat="1" ht="16" customHeight="1" x14ac:dyDescent="0.2"/>
    <row r="6898" customFormat="1" ht="16" customHeight="1" x14ac:dyDescent="0.2"/>
    <row r="6899" customFormat="1" ht="16" customHeight="1" x14ac:dyDescent="0.2"/>
    <row r="6900" customFormat="1" ht="16" customHeight="1" x14ac:dyDescent="0.2"/>
    <row r="6901" customFormat="1" ht="16" customHeight="1" x14ac:dyDescent="0.2"/>
    <row r="6902" customFormat="1" ht="16" customHeight="1" x14ac:dyDescent="0.2"/>
    <row r="6903" customFormat="1" ht="16" customHeight="1" x14ac:dyDescent="0.2"/>
    <row r="6904" customFormat="1" ht="16" customHeight="1" x14ac:dyDescent="0.2"/>
    <row r="6905" customFormat="1" ht="16" customHeight="1" x14ac:dyDescent="0.2"/>
    <row r="6906" customFormat="1" ht="16" customHeight="1" x14ac:dyDescent="0.2"/>
    <row r="6907" customFormat="1" ht="16" customHeight="1" x14ac:dyDescent="0.2"/>
    <row r="6908" customFormat="1" ht="16" customHeight="1" x14ac:dyDescent="0.2"/>
    <row r="6909" customFormat="1" ht="16" customHeight="1" x14ac:dyDescent="0.2"/>
    <row r="6910" customFormat="1" ht="16" customHeight="1" x14ac:dyDescent="0.2"/>
    <row r="6911" customFormat="1" ht="16" customHeight="1" x14ac:dyDescent="0.2"/>
    <row r="6912" customFormat="1" ht="16" customHeight="1" x14ac:dyDescent="0.2"/>
    <row r="6913" customFormat="1" ht="16" customHeight="1" x14ac:dyDescent="0.2"/>
    <row r="6914" customFormat="1" ht="16" customHeight="1" x14ac:dyDescent="0.2"/>
    <row r="6915" customFormat="1" ht="16" customHeight="1" x14ac:dyDescent="0.2"/>
    <row r="6916" customFormat="1" ht="16" customHeight="1" x14ac:dyDescent="0.2"/>
    <row r="6917" customFormat="1" ht="16" customHeight="1" x14ac:dyDescent="0.2"/>
    <row r="6918" customFormat="1" ht="16" customHeight="1" x14ac:dyDescent="0.2"/>
    <row r="6919" customFormat="1" ht="16" customHeight="1" x14ac:dyDescent="0.2"/>
    <row r="6920" customFormat="1" ht="16" customHeight="1" x14ac:dyDescent="0.2"/>
    <row r="6921" customFormat="1" ht="16" customHeight="1" x14ac:dyDescent="0.2"/>
    <row r="6922" customFormat="1" ht="16" customHeight="1" x14ac:dyDescent="0.2"/>
    <row r="6923" customFormat="1" ht="16" customHeight="1" x14ac:dyDescent="0.2"/>
    <row r="6924" customFormat="1" ht="16" customHeight="1" x14ac:dyDescent="0.2"/>
    <row r="6925" customFormat="1" ht="16" customHeight="1" x14ac:dyDescent="0.2"/>
    <row r="6926" customFormat="1" ht="16" customHeight="1" x14ac:dyDescent="0.2"/>
    <row r="6927" customFormat="1" ht="16" customHeight="1" x14ac:dyDescent="0.2"/>
    <row r="6928" customFormat="1" ht="16" customHeight="1" x14ac:dyDescent="0.2"/>
    <row r="6929" customFormat="1" ht="16" customHeight="1" x14ac:dyDescent="0.2"/>
    <row r="6930" customFormat="1" ht="16" customHeight="1" x14ac:dyDescent="0.2"/>
    <row r="6931" customFormat="1" ht="16" customHeight="1" x14ac:dyDescent="0.2"/>
    <row r="6932" customFormat="1" ht="16" customHeight="1" x14ac:dyDescent="0.2"/>
    <row r="6933" customFormat="1" ht="16" customHeight="1" x14ac:dyDescent="0.2"/>
    <row r="6934" customFormat="1" ht="16" customHeight="1" x14ac:dyDescent="0.2"/>
    <row r="6935" customFormat="1" ht="16" customHeight="1" x14ac:dyDescent="0.2"/>
    <row r="6936" customFormat="1" ht="16" customHeight="1" x14ac:dyDescent="0.2"/>
    <row r="6937" customFormat="1" ht="16" customHeight="1" x14ac:dyDescent="0.2"/>
    <row r="6938" customFormat="1" ht="16" customHeight="1" x14ac:dyDescent="0.2"/>
    <row r="6939" customFormat="1" ht="16" customHeight="1" x14ac:dyDescent="0.2"/>
    <row r="6940" customFormat="1" ht="16" customHeight="1" x14ac:dyDescent="0.2"/>
    <row r="6941" customFormat="1" ht="16" customHeight="1" x14ac:dyDescent="0.2"/>
    <row r="6942" customFormat="1" ht="16" customHeight="1" x14ac:dyDescent="0.2"/>
    <row r="6943" customFormat="1" ht="16" customHeight="1" x14ac:dyDescent="0.2"/>
    <row r="6944" customFormat="1" ht="16" customHeight="1" x14ac:dyDescent="0.2"/>
    <row r="6945" customFormat="1" ht="16" customHeight="1" x14ac:dyDescent="0.2"/>
    <row r="6946" customFormat="1" ht="16" customHeight="1" x14ac:dyDescent="0.2"/>
    <row r="6947" customFormat="1" ht="16" customHeight="1" x14ac:dyDescent="0.2"/>
    <row r="6948" customFormat="1" ht="16" customHeight="1" x14ac:dyDescent="0.2"/>
    <row r="6949" customFormat="1" ht="16" customHeight="1" x14ac:dyDescent="0.2"/>
    <row r="6950" customFormat="1" ht="16" customHeight="1" x14ac:dyDescent="0.2"/>
    <row r="6951" customFormat="1" ht="16" customHeight="1" x14ac:dyDescent="0.2"/>
    <row r="6952" customFormat="1" ht="16" customHeight="1" x14ac:dyDescent="0.2"/>
    <row r="6953" customFormat="1" ht="16" customHeight="1" x14ac:dyDescent="0.2"/>
    <row r="6954" customFormat="1" ht="16" customHeight="1" x14ac:dyDescent="0.2"/>
    <row r="6955" customFormat="1" ht="16" customHeight="1" x14ac:dyDescent="0.2"/>
    <row r="6956" customFormat="1" ht="16" customHeight="1" x14ac:dyDescent="0.2"/>
    <row r="6957" customFormat="1" ht="16" customHeight="1" x14ac:dyDescent="0.2"/>
    <row r="6958" customFormat="1" ht="16" customHeight="1" x14ac:dyDescent="0.2"/>
    <row r="6959" customFormat="1" ht="16" customHeight="1" x14ac:dyDescent="0.2"/>
    <row r="6960" customFormat="1" ht="16" customHeight="1" x14ac:dyDescent="0.2"/>
    <row r="6961" customFormat="1" ht="16" customHeight="1" x14ac:dyDescent="0.2"/>
    <row r="6962" customFormat="1" ht="16" customHeight="1" x14ac:dyDescent="0.2"/>
    <row r="6963" customFormat="1" ht="16" customHeight="1" x14ac:dyDescent="0.2"/>
    <row r="6964" customFormat="1" ht="16" customHeight="1" x14ac:dyDescent="0.2"/>
    <row r="6965" customFormat="1" ht="16" customHeight="1" x14ac:dyDescent="0.2"/>
    <row r="6966" customFormat="1" ht="16" customHeight="1" x14ac:dyDescent="0.2"/>
    <row r="6967" customFormat="1" ht="16" customHeight="1" x14ac:dyDescent="0.2"/>
    <row r="6968" customFormat="1" ht="16" customHeight="1" x14ac:dyDescent="0.2"/>
    <row r="6969" customFormat="1" ht="16" customHeight="1" x14ac:dyDescent="0.2"/>
    <row r="6970" customFormat="1" ht="16" customHeight="1" x14ac:dyDescent="0.2"/>
    <row r="6971" customFormat="1" ht="16" customHeight="1" x14ac:dyDescent="0.2"/>
    <row r="6972" customFormat="1" ht="16" customHeight="1" x14ac:dyDescent="0.2"/>
    <row r="6973" customFormat="1" ht="16" customHeight="1" x14ac:dyDescent="0.2"/>
    <row r="6974" customFormat="1" ht="16" customHeight="1" x14ac:dyDescent="0.2"/>
    <row r="6975" customFormat="1" ht="16" customHeight="1" x14ac:dyDescent="0.2"/>
    <row r="6976" customFormat="1" ht="16" customHeight="1" x14ac:dyDescent="0.2"/>
    <row r="6977" customFormat="1" ht="16" customHeight="1" x14ac:dyDescent="0.2"/>
    <row r="6978" customFormat="1" ht="16" customHeight="1" x14ac:dyDescent="0.2"/>
    <row r="6979" customFormat="1" ht="16" customHeight="1" x14ac:dyDescent="0.2"/>
    <row r="6980" customFormat="1" ht="16" customHeight="1" x14ac:dyDescent="0.2"/>
    <row r="6981" customFormat="1" ht="16" customHeight="1" x14ac:dyDescent="0.2"/>
    <row r="6982" customFormat="1" ht="16" customHeight="1" x14ac:dyDescent="0.2"/>
    <row r="6983" customFormat="1" ht="16" customHeight="1" x14ac:dyDescent="0.2"/>
    <row r="6984" customFormat="1" ht="16" customHeight="1" x14ac:dyDescent="0.2"/>
    <row r="6985" customFormat="1" ht="16" customHeight="1" x14ac:dyDescent="0.2"/>
    <row r="6986" customFormat="1" ht="16" customHeight="1" x14ac:dyDescent="0.2"/>
    <row r="6987" customFormat="1" ht="16" customHeight="1" x14ac:dyDescent="0.2"/>
    <row r="6988" customFormat="1" ht="16" customHeight="1" x14ac:dyDescent="0.2"/>
    <row r="6989" customFormat="1" ht="16" customHeight="1" x14ac:dyDescent="0.2"/>
    <row r="6990" customFormat="1" ht="16" customHeight="1" x14ac:dyDescent="0.2"/>
    <row r="6991" customFormat="1" ht="16" customHeight="1" x14ac:dyDescent="0.2"/>
    <row r="6992" customFormat="1" ht="16" customHeight="1" x14ac:dyDescent="0.2"/>
    <row r="6993" customFormat="1" ht="16" customHeight="1" x14ac:dyDescent="0.2"/>
    <row r="6994" customFormat="1" ht="16" customHeight="1" x14ac:dyDescent="0.2"/>
    <row r="6995" customFormat="1" ht="16" customHeight="1" x14ac:dyDescent="0.2"/>
    <row r="6996" customFormat="1" ht="16" customHeight="1" x14ac:dyDescent="0.2"/>
    <row r="6997" customFormat="1" ht="16" customHeight="1" x14ac:dyDescent="0.2"/>
    <row r="6998" customFormat="1" ht="16" customHeight="1" x14ac:dyDescent="0.2"/>
    <row r="6999" customFormat="1" ht="16" customHeight="1" x14ac:dyDescent="0.2"/>
    <row r="7000" customFormat="1" ht="16" customHeight="1" x14ac:dyDescent="0.2"/>
    <row r="7001" customFormat="1" ht="16" customHeight="1" x14ac:dyDescent="0.2"/>
    <row r="7002" customFormat="1" ht="16" customHeight="1" x14ac:dyDescent="0.2"/>
    <row r="7003" customFormat="1" ht="16" customHeight="1" x14ac:dyDescent="0.2"/>
    <row r="7004" customFormat="1" ht="16" customHeight="1" x14ac:dyDescent="0.2"/>
    <row r="7005" customFormat="1" ht="16" customHeight="1" x14ac:dyDescent="0.2"/>
    <row r="7006" customFormat="1" ht="16" customHeight="1" x14ac:dyDescent="0.2"/>
    <row r="7007" customFormat="1" ht="16" customHeight="1" x14ac:dyDescent="0.2"/>
    <row r="7008" customFormat="1" ht="16" customHeight="1" x14ac:dyDescent="0.2"/>
    <row r="7009" customFormat="1" ht="16" customHeight="1" x14ac:dyDescent="0.2"/>
    <row r="7010" customFormat="1" ht="16" customHeight="1" x14ac:dyDescent="0.2"/>
    <row r="7011" customFormat="1" ht="16" customHeight="1" x14ac:dyDescent="0.2"/>
    <row r="7012" customFormat="1" ht="16" customHeight="1" x14ac:dyDescent="0.2"/>
    <row r="7013" customFormat="1" ht="16" customHeight="1" x14ac:dyDescent="0.2"/>
    <row r="7014" customFormat="1" ht="16" customHeight="1" x14ac:dyDescent="0.2"/>
    <row r="7015" customFormat="1" ht="16" customHeight="1" x14ac:dyDescent="0.2"/>
    <row r="7016" customFormat="1" ht="16" customHeight="1" x14ac:dyDescent="0.2"/>
    <row r="7017" customFormat="1" ht="16" customHeight="1" x14ac:dyDescent="0.2"/>
    <row r="7018" customFormat="1" ht="16" customHeight="1" x14ac:dyDescent="0.2"/>
    <row r="7019" customFormat="1" ht="16" customHeight="1" x14ac:dyDescent="0.2"/>
    <row r="7020" customFormat="1" ht="16" customHeight="1" x14ac:dyDescent="0.2"/>
    <row r="7021" customFormat="1" ht="16" customHeight="1" x14ac:dyDescent="0.2"/>
    <row r="7022" customFormat="1" ht="16" customHeight="1" x14ac:dyDescent="0.2"/>
    <row r="7023" customFormat="1" ht="16" customHeight="1" x14ac:dyDescent="0.2"/>
    <row r="7024" customFormat="1" ht="16" customHeight="1" x14ac:dyDescent="0.2"/>
    <row r="7025" customFormat="1" ht="16" customHeight="1" x14ac:dyDescent="0.2"/>
    <row r="7026" customFormat="1" ht="16" customHeight="1" x14ac:dyDescent="0.2"/>
    <row r="7027" customFormat="1" ht="16" customHeight="1" x14ac:dyDescent="0.2"/>
    <row r="7028" customFormat="1" ht="16" customHeight="1" x14ac:dyDescent="0.2"/>
    <row r="7029" customFormat="1" ht="16" customHeight="1" x14ac:dyDescent="0.2"/>
    <row r="7030" customFormat="1" ht="16" customHeight="1" x14ac:dyDescent="0.2"/>
    <row r="7031" customFormat="1" ht="16" customHeight="1" x14ac:dyDescent="0.2"/>
    <row r="7032" customFormat="1" ht="16" customHeight="1" x14ac:dyDescent="0.2"/>
    <row r="7033" customFormat="1" ht="16" customHeight="1" x14ac:dyDescent="0.2"/>
    <row r="7034" customFormat="1" ht="16" customHeight="1" x14ac:dyDescent="0.2"/>
    <row r="7035" customFormat="1" ht="16" customHeight="1" x14ac:dyDescent="0.2"/>
    <row r="7036" customFormat="1" ht="16" customHeight="1" x14ac:dyDescent="0.2"/>
    <row r="7037" customFormat="1" ht="16" customHeight="1" x14ac:dyDescent="0.2"/>
    <row r="7038" customFormat="1" ht="16" customHeight="1" x14ac:dyDescent="0.2"/>
    <row r="7039" customFormat="1" ht="16" customHeight="1" x14ac:dyDescent="0.2"/>
    <row r="7040" customFormat="1" ht="16" customHeight="1" x14ac:dyDescent="0.2"/>
    <row r="7041" customFormat="1" ht="16" customHeight="1" x14ac:dyDescent="0.2"/>
    <row r="7042" customFormat="1" ht="16" customHeight="1" x14ac:dyDescent="0.2"/>
    <row r="7043" customFormat="1" ht="16" customHeight="1" x14ac:dyDescent="0.2"/>
    <row r="7044" customFormat="1" ht="16" customHeight="1" x14ac:dyDescent="0.2"/>
    <row r="7045" customFormat="1" ht="16" customHeight="1" x14ac:dyDescent="0.2"/>
    <row r="7046" customFormat="1" ht="16" customHeight="1" x14ac:dyDescent="0.2"/>
    <row r="7047" customFormat="1" ht="16" customHeight="1" x14ac:dyDescent="0.2"/>
    <row r="7048" customFormat="1" ht="16" customHeight="1" x14ac:dyDescent="0.2"/>
    <row r="7049" customFormat="1" ht="16" customHeight="1" x14ac:dyDescent="0.2"/>
    <row r="7050" customFormat="1" ht="16" customHeight="1" x14ac:dyDescent="0.2"/>
    <row r="7051" customFormat="1" ht="16" customHeight="1" x14ac:dyDescent="0.2"/>
    <row r="7052" customFormat="1" ht="16" customHeight="1" x14ac:dyDescent="0.2"/>
    <row r="7053" customFormat="1" ht="16" customHeight="1" x14ac:dyDescent="0.2"/>
    <row r="7054" customFormat="1" ht="16" customHeight="1" x14ac:dyDescent="0.2"/>
    <row r="7055" customFormat="1" ht="16" customHeight="1" x14ac:dyDescent="0.2"/>
    <row r="7056" customFormat="1" ht="16" customHeight="1" x14ac:dyDescent="0.2"/>
    <row r="7057" customFormat="1" ht="16" customHeight="1" x14ac:dyDescent="0.2"/>
    <row r="7058" customFormat="1" ht="16" customHeight="1" x14ac:dyDescent="0.2"/>
    <row r="7059" customFormat="1" ht="16" customHeight="1" x14ac:dyDescent="0.2"/>
    <row r="7060" customFormat="1" ht="16" customHeight="1" x14ac:dyDescent="0.2"/>
    <row r="7061" customFormat="1" ht="16" customHeight="1" x14ac:dyDescent="0.2"/>
    <row r="7062" customFormat="1" ht="16" customHeight="1" x14ac:dyDescent="0.2"/>
    <row r="7063" customFormat="1" ht="16" customHeight="1" x14ac:dyDescent="0.2"/>
    <row r="7064" customFormat="1" ht="16" customHeight="1" x14ac:dyDescent="0.2"/>
    <row r="7065" customFormat="1" ht="16" customHeight="1" x14ac:dyDescent="0.2"/>
    <row r="7066" customFormat="1" ht="16" customHeight="1" x14ac:dyDescent="0.2"/>
    <row r="7067" customFormat="1" ht="16" customHeight="1" x14ac:dyDescent="0.2"/>
    <row r="7068" customFormat="1" ht="16" customHeight="1" x14ac:dyDescent="0.2"/>
    <row r="7069" customFormat="1" ht="16" customHeight="1" x14ac:dyDescent="0.2"/>
    <row r="7070" customFormat="1" ht="16" customHeight="1" x14ac:dyDescent="0.2"/>
    <row r="7071" customFormat="1" ht="16" customHeight="1" x14ac:dyDescent="0.2"/>
    <row r="7072" customFormat="1" ht="16" customHeight="1" x14ac:dyDescent="0.2"/>
    <row r="7073" customFormat="1" ht="16" customHeight="1" x14ac:dyDescent="0.2"/>
    <row r="7074" customFormat="1" ht="16" customHeight="1" x14ac:dyDescent="0.2"/>
    <row r="7075" customFormat="1" ht="16" customHeight="1" x14ac:dyDescent="0.2"/>
    <row r="7076" customFormat="1" ht="16" customHeight="1" x14ac:dyDescent="0.2"/>
    <row r="7077" customFormat="1" ht="16" customHeight="1" x14ac:dyDescent="0.2"/>
    <row r="7078" customFormat="1" ht="16" customHeight="1" x14ac:dyDescent="0.2"/>
    <row r="7079" customFormat="1" ht="16" customHeight="1" x14ac:dyDescent="0.2"/>
    <row r="7080" customFormat="1" ht="16" customHeight="1" x14ac:dyDescent="0.2"/>
    <row r="7081" customFormat="1" ht="16" customHeight="1" x14ac:dyDescent="0.2"/>
    <row r="7082" customFormat="1" ht="16" customHeight="1" x14ac:dyDescent="0.2"/>
    <row r="7083" customFormat="1" ht="16" customHeight="1" x14ac:dyDescent="0.2"/>
    <row r="7084" customFormat="1" ht="16" customHeight="1" x14ac:dyDescent="0.2"/>
    <row r="7085" customFormat="1" ht="16" customHeight="1" x14ac:dyDescent="0.2"/>
    <row r="7086" customFormat="1" ht="16" customHeight="1" x14ac:dyDescent="0.2"/>
    <row r="7087" customFormat="1" ht="16" customHeight="1" x14ac:dyDescent="0.2"/>
    <row r="7088" customFormat="1" ht="16" customHeight="1" x14ac:dyDescent="0.2"/>
    <row r="7089" customFormat="1" ht="16" customHeight="1" x14ac:dyDescent="0.2"/>
    <row r="7090" customFormat="1" ht="16" customHeight="1" x14ac:dyDescent="0.2"/>
    <row r="7091" customFormat="1" ht="16" customHeight="1" x14ac:dyDescent="0.2"/>
    <row r="7092" customFormat="1" ht="16" customHeight="1" x14ac:dyDescent="0.2"/>
    <row r="7093" customFormat="1" ht="16" customHeight="1" x14ac:dyDescent="0.2"/>
    <row r="7094" customFormat="1" ht="16" customHeight="1" x14ac:dyDescent="0.2"/>
    <row r="7095" customFormat="1" ht="16" customHeight="1" x14ac:dyDescent="0.2"/>
    <row r="7096" customFormat="1" ht="16" customHeight="1" x14ac:dyDescent="0.2"/>
    <row r="7097" customFormat="1" ht="16" customHeight="1" x14ac:dyDescent="0.2"/>
    <row r="7098" customFormat="1" ht="16" customHeight="1" x14ac:dyDescent="0.2"/>
    <row r="7099" customFormat="1" ht="16" customHeight="1" x14ac:dyDescent="0.2"/>
    <row r="7100" customFormat="1" ht="16" customHeight="1" x14ac:dyDescent="0.2"/>
    <row r="7101" customFormat="1" ht="16" customHeight="1" x14ac:dyDescent="0.2"/>
    <row r="7102" customFormat="1" ht="16" customHeight="1" x14ac:dyDescent="0.2"/>
    <row r="7103" customFormat="1" ht="16" customHeight="1" x14ac:dyDescent="0.2"/>
    <row r="7104" customFormat="1" ht="16" customHeight="1" x14ac:dyDescent="0.2"/>
    <row r="7105" customFormat="1" ht="16" customHeight="1" x14ac:dyDescent="0.2"/>
    <row r="7106" customFormat="1" ht="16" customHeight="1" x14ac:dyDescent="0.2"/>
    <row r="7107" customFormat="1" ht="16" customHeight="1" x14ac:dyDescent="0.2"/>
    <row r="7108" customFormat="1" ht="16" customHeight="1" x14ac:dyDescent="0.2"/>
    <row r="7109" customFormat="1" ht="16" customHeight="1" x14ac:dyDescent="0.2"/>
    <row r="7110" customFormat="1" ht="16" customHeight="1" x14ac:dyDescent="0.2"/>
    <row r="7111" customFormat="1" ht="16" customHeight="1" x14ac:dyDescent="0.2"/>
    <row r="7112" customFormat="1" ht="16" customHeight="1" x14ac:dyDescent="0.2"/>
    <row r="7113" customFormat="1" ht="16" customHeight="1" x14ac:dyDescent="0.2"/>
    <row r="7114" customFormat="1" ht="16" customHeight="1" x14ac:dyDescent="0.2"/>
    <row r="7115" customFormat="1" ht="16" customHeight="1" x14ac:dyDescent="0.2"/>
    <row r="7116" customFormat="1" ht="16" customHeight="1" x14ac:dyDescent="0.2"/>
    <row r="7117" customFormat="1" ht="16" customHeight="1" x14ac:dyDescent="0.2"/>
    <row r="7118" customFormat="1" ht="16" customHeight="1" x14ac:dyDescent="0.2"/>
    <row r="7119" customFormat="1" ht="16" customHeight="1" x14ac:dyDescent="0.2"/>
    <row r="7120" customFormat="1" ht="16" customHeight="1" x14ac:dyDescent="0.2"/>
    <row r="7121" customFormat="1" ht="16" customHeight="1" x14ac:dyDescent="0.2"/>
    <row r="7122" customFormat="1" ht="16" customHeight="1" x14ac:dyDescent="0.2"/>
    <row r="7123" customFormat="1" ht="16" customHeight="1" x14ac:dyDescent="0.2"/>
    <row r="7124" customFormat="1" ht="16" customHeight="1" x14ac:dyDescent="0.2"/>
    <row r="7125" customFormat="1" ht="16" customHeight="1" x14ac:dyDescent="0.2"/>
    <row r="7126" customFormat="1" ht="16" customHeight="1" x14ac:dyDescent="0.2"/>
    <row r="7127" customFormat="1" ht="16" customHeight="1" x14ac:dyDescent="0.2"/>
    <row r="7128" customFormat="1" ht="16" customHeight="1" x14ac:dyDescent="0.2"/>
    <row r="7129" customFormat="1" ht="16" customHeight="1" x14ac:dyDescent="0.2"/>
    <row r="7130" customFormat="1" ht="16" customHeight="1" x14ac:dyDescent="0.2"/>
    <row r="7131" customFormat="1" ht="16" customHeight="1" x14ac:dyDescent="0.2"/>
    <row r="7132" customFormat="1" ht="16" customHeight="1" x14ac:dyDescent="0.2"/>
    <row r="7133" customFormat="1" ht="16" customHeight="1" x14ac:dyDescent="0.2"/>
    <row r="7134" customFormat="1" ht="16" customHeight="1" x14ac:dyDescent="0.2"/>
    <row r="7135" customFormat="1" ht="16" customHeight="1" x14ac:dyDescent="0.2"/>
    <row r="7136" customFormat="1" ht="16" customHeight="1" x14ac:dyDescent="0.2"/>
    <row r="7137" customFormat="1" ht="16" customHeight="1" x14ac:dyDescent="0.2"/>
    <row r="7138" customFormat="1" ht="16" customHeight="1" x14ac:dyDescent="0.2"/>
    <row r="7139" customFormat="1" ht="16" customHeight="1" x14ac:dyDescent="0.2"/>
    <row r="7140" customFormat="1" ht="16" customHeight="1" x14ac:dyDescent="0.2"/>
    <row r="7141" customFormat="1" ht="16" customHeight="1" x14ac:dyDescent="0.2"/>
    <row r="7142" customFormat="1" ht="16" customHeight="1" x14ac:dyDescent="0.2"/>
    <row r="7143" customFormat="1" ht="16" customHeight="1" x14ac:dyDescent="0.2"/>
    <row r="7144" customFormat="1" ht="16" customHeight="1" x14ac:dyDescent="0.2"/>
    <row r="7145" customFormat="1" ht="16" customHeight="1" x14ac:dyDescent="0.2"/>
    <row r="7146" customFormat="1" ht="16" customHeight="1" x14ac:dyDescent="0.2"/>
    <row r="7147" customFormat="1" ht="16" customHeight="1" x14ac:dyDescent="0.2"/>
    <row r="7148" customFormat="1" ht="16" customHeight="1" x14ac:dyDescent="0.2"/>
    <row r="7149" customFormat="1" ht="16" customHeight="1" x14ac:dyDescent="0.2"/>
    <row r="7150" customFormat="1" ht="16" customHeight="1" x14ac:dyDescent="0.2"/>
    <row r="7151" customFormat="1" ht="16" customHeight="1" x14ac:dyDescent="0.2"/>
    <row r="7152" customFormat="1" ht="16" customHeight="1" x14ac:dyDescent="0.2"/>
    <row r="7153" customFormat="1" ht="16" customHeight="1" x14ac:dyDescent="0.2"/>
    <row r="7154" customFormat="1" ht="16" customHeight="1" x14ac:dyDescent="0.2"/>
    <row r="7155" customFormat="1" ht="16" customHeight="1" x14ac:dyDescent="0.2"/>
    <row r="7156" customFormat="1" ht="16" customHeight="1" x14ac:dyDescent="0.2"/>
    <row r="7157" customFormat="1" ht="16" customHeight="1" x14ac:dyDescent="0.2"/>
    <row r="7158" customFormat="1" ht="16" customHeight="1" x14ac:dyDescent="0.2"/>
    <row r="7159" customFormat="1" ht="16" customHeight="1" x14ac:dyDescent="0.2"/>
    <row r="7160" customFormat="1" ht="16" customHeight="1" x14ac:dyDescent="0.2"/>
    <row r="7161" customFormat="1" ht="16" customHeight="1" x14ac:dyDescent="0.2"/>
    <row r="7162" customFormat="1" ht="16" customHeight="1" x14ac:dyDescent="0.2"/>
    <row r="7163" customFormat="1" ht="16" customHeight="1" x14ac:dyDescent="0.2"/>
    <row r="7164" customFormat="1" ht="16" customHeight="1" x14ac:dyDescent="0.2"/>
    <row r="7165" customFormat="1" ht="16" customHeight="1" x14ac:dyDescent="0.2"/>
    <row r="7166" customFormat="1" ht="16" customHeight="1" x14ac:dyDescent="0.2"/>
    <row r="7167" customFormat="1" ht="16" customHeight="1" x14ac:dyDescent="0.2"/>
    <row r="7168" customFormat="1" ht="16" customHeight="1" x14ac:dyDescent="0.2"/>
    <row r="7169" customFormat="1" ht="16" customHeight="1" x14ac:dyDescent="0.2"/>
    <row r="7170" customFormat="1" ht="16" customHeight="1" x14ac:dyDescent="0.2"/>
    <row r="7171" customFormat="1" ht="16" customHeight="1" x14ac:dyDescent="0.2"/>
    <row r="7172" customFormat="1" ht="16" customHeight="1" x14ac:dyDescent="0.2"/>
    <row r="7173" customFormat="1" ht="16" customHeight="1" x14ac:dyDescent="0.2"/>
    <row r="7174" customFormat="1" ht="16" customHeight="1" x14ac:dyDescent="0.2"/>
    <row r="7175" customFormat="1" ht="16" customHeight="1" x14ac:dyDescent="0.2"/>
    <row r="7176" customFormat="1" ht="16" customHeight="1" x14ac:dyDescent="0.2"/>
    <row r="7177" customFormat="1" ht="16" customHeight="1" x14ac:dyDescent="0.2"/>
    <row r="7178" customFormat="1" ht="16" customHeight="1" x14ac:dyDescent="0.2"/>
    <row r="7179" customFormat="1" ht="16" customHeight="1" x14ac:dyDescent="0.2"/>
    <row r="7180" customFormat="1" ht="16" customHeight="1" x14ac:dyDescent="0.2"/>
    <row r="7181" customFormat="1" ht="16" customHeight="1" x14ac:dyDescent="0.2"/>
    <row r="7182" customFormat="1" ht="16" customHeight="1" x14ac:dyDescent="0.2"/>
    <row r="7183" customFormat="1" ht="16" customHeight="1" x14ac:dyDescent="0.2"/>
    <row r="7184" customFormat="1" ht="16" customHeight="1" x14ac:dyDescent="0.2"/>
    <row r="7185" customFormat="1" ht="16" customHeight="1" x14ac:dyDescent="0.2"/>
    <row r="7186" customFormat="1" ht="16" customHeight="1" x14ac:dyDescent="0.2"/>
    <row r="7187" customFormat="1" ht="16" customHeight="1" x14ac:dyDescent="0.2"/>
    <row r="7188" customFormat="1" ht="16" customHeight="1" x14ac:dyDescent="0.2"/>
    <row r="7189" customFormat="1" ht="16" customHeight="1" x14ac:dyDescent="0.2"/>
    <row r="7190" customFormat="1" ht="16" customHeight="1" x14ac:dyDescent="0.2"/>
    <row r="7191" customFormat="1" ht="16" customHeight="1" x14ac:dyDescent="0.2"/>
    <row r="7192" customFormat="1" ht="16" customHeight="1" x14ac:dyDescent="0.2"/>
    <row r="7193" customFormat="1" ht="16" customHeight="1" x14ac:dyDescent="0.2"/>
    <row r="7194" customFormat="1" ht="16" customHeight="1" x14ac:dyDescent="0.2"/>
    <row r="7195" customFormat="1" ht="16" customHeight="1" x14ac:dyDescent="0.2"/>
    <row r="7196" customFormat="1" ht="16" customHeight="1" x14ac:dyDescent="0.2"/>
    <row r="7197" customFormat="1" ht="16" customHeight="1" x14ac:dyDescent="0.2"/>
    <row r="7198" customFormat="1" ht="16" customHeight="1" x14ac:dyDescent="0.2"/>
    <row r="7199" customFormat="1" ht="16" customHeight="1" x14ac:dyDescent="0.2"/>
    <row r="7200" customFormat="1" ht="16" customHeight="1" x14ac:dyDescent="0.2"/>
    <row r="7201" customFormat="1" ht="16" customHeight="1" x14ac:dyDescent="0.2"/>
    <row r="7202" customFormat="1" ht="16" customHeight="1" x14ac:dyDescent="0.2"/>
    <row r="7203" customFormat="1" ht="16" customHeight="1" x14ac:dyDescent="0.2"/>
    <row r="7204" customFormat="1" ht="16" customHeight="1" x14ac:dyDescent="0.2"/>
    <row r="7205" customFormat="1" ht="16" customHeight="1" x14ac:dyDescent="0.2"/>
    <row r="7206" customFormat="1" ht="16" customHeight="1" x14ac:dyDescent="0.2"/>
    <row r="7207" customFormat="1" ht="16" customHeight="1" x14ac:dyDescent="0.2"/>
    <row r="7208" customFormat="1" ht="16" customHeight="1" x14ac:dyDescent="0.2"/>
    <row r="7209" customFormat="1" ht="16" customHeight="1" x14ac:dyDescent="0.2"/>
    <row r="7210" customFormat="1" ht="16" customHeight="1" x14ac:dyDescent="0.2"/>
    <row r="7211" customFormat="1" ht="16" customHeight="1" x14ac:dyDescent="0.2"/>
    <row r="7212" customFormat="1" ht="16" customHeight="1" x14ac:dyDescent="0.2"/>
    <row r="7213" customFormat="1" ht="16" customHeight="1" x14ac:dyDescent="0.2"/>
    <row r="7214" customFormat="1" ht="16" customHeight="1" x14ac:dyDescent="0.2"/>
    <row r="7215" customFormat="1" ht="16" customHeight="1" x14ac:dyDescent="0.2"/>
    <row r="7216" customFormat="1" ht="16" customHeight="1" x14ac:dyDescent="0.2"/>
    <row r="7217" customFormat="1" ht="16" customHeight="1" x14ac:dyDescent="0.2"/>
    <row r="7218" customFormat="1" ht="16" customHeight="1" x14ac:dyDescent="0.2"/>
    <row r="7219" customFormat="1" ht="16" customHeight="1" x14ac:dyDescent="0.2"/>
    <row r="7220" customFormat="1" ht="16" customHeight="1" x14ac:dyDescent="0.2"/>
    <row r="7221" customFormat="1" ht="16" customHeight="1" x14ac:dyDescent="0.2"/>
    <row r="7222" customFormat="1" ht="16" customHeight="1" x14ac:dyDescent="0.2"/>
    <row r="7223" customFormat="1" ht="16" customHeight="1" x14ac:dyDescent="0.2"/>
    <row r="7224" customFormat="1" ht="16" customHeight="1" x14ac:dyDescent="0.2"/>
    <row r="7225" customFormat="1" ht="16" customHeight="1" x14ac:dyDescent="0.2"/>
    <row r="7226" customFormat="1" ht="16" customHeight="1" x14ac:dyDescent="0.2"/>
    <row r="7227" customFormat="1" ht="16" customHeight="1" x14ac:dyDescent="0.2"/>
    <row r="7228" customFormat="1" ht="16" customHeight="1" x14ac:dyDescent="0.2"/>
    <row r="7229" customFormat="1" ht="16" customHeight="1" x14ac:dyDescent="0.2"/>
    <row r="7230" customFormat="1" ht="16" customHeight="1" x14ac:dyDescent="0.2"/>
    <row r="7231" customFormat="1" ht="16" customHeight="1" x14ac:dyDescent="0.2"/>
    <row r="7232" customFormat="1" ht="16" customHeight="1" x14ac:dyDescent="0.2"/>
    <row r="7233" customFormat="1" ht="16" customHeight="1" x14ac:dyDescent="0.2"/>
    <row r="7234" customFormat="1" ht="16" customHeight="1" x14ac:dyDescent="0.2"/>
    <row r="7235" customFormat="1" ht="16" customHeight="1" x14ac:dyDescent="0.2"/>
    <row r="7236" customFormat="1" ht="16" customHeight="1" x14ac:dyDescent="0.2"/>
    <row r="7237" customFormat="1" ht="16" customHeight="1" x14ac:dyDescent="0.2"/>
    <row r="7238" customFormat="1" ht="16" customHeight="1" x14ac:dyDescent="0.2"/>
    <row r="7239" customFormat="1" ht="16" customHeight="1" x14ac:dyDescent="0.2"/>
    <row r="7240" customFormat="1" ht="16" customHeight="1" x14ac:dyDescent="0.2"/>
    <row r="7241" customFormat="1" ht="16" customHeight="1" x14ac:dyDescent="0.2"/>
    <row r="7242" customFormat="1" ht="16" customHeight="1" x14ac:dyDescent="0.2"/>
    <row r="7243" customFormat="1" ht="16" customHeight="1" x14ac:dyDescent="0.2"/>
    <row r="7244" customFormat="1" ht="16" customHeight="1" x14ac:dyDescent="0.2"/>
    <row r="7245" customFormat="1" ht="16" customHeight="1" x14ac:dyDescent="0.2"/>
    <row r="7246" customFormat="1" ht="16" customHeight="1" x14ac:dyDescent="0.2"/>
    <row r="7247" customFormat="1" ht="16" customHeight="1" x14ac:dyDescent="0.2"/>
    <row r="7248" customFormat="1" ht="16" customHeight="1" x14ac:dyDescent="0.2"/>
    <row r="7249" customFormat="1" ht="16" customHeight="1" x14ac:dyDescent="0.2"/>
    <row r="7250" customFormat="1" ht="16" customHeight="1" x14ac:dyDescent="0.2"/>
    <row r="7251" customFormat="1" ht="16" customHeight="1" x14ac:dyDescent="0.2"/>
    <row r="7252" customFormat="1" ht="16" customHeight="1" x14ac:dyDescent="0.2"/>
    <row r="7253" customFormat="1" ht="16" customHeight="1" x14ac:dyDescent="0.2"/>
    <row r="7254" customFormat="1" ht="16" customHeight="1" x14ac:dyDescent="0.2"/>
    <row r="7255" customFormat="1" ht="16" customHeight="1" x14ac:dyDescent="0.2"/>
    <row r="7256" customFormat="1" ht="16" customHeight="1" x14ac:dyDescent="0.2"/>
    <row r="7257" customFormat="1" ht="16" customHeight="1" x14ac:dyDescent="0.2"/>
    <row r="7258" customFormat="1" ht="16" customHeight="1" x14ac:dyDescent="0.2"/>
    <row r="7259" customFormat="1" ht="16" customHeight="1" x14ac:dyDescent="0.2"/>
    <row r="7260" customFormat="1" ht="16" customHeight="1" x14ac:dyDescent="0.2"/>
    <row r="7261" customFormat="1" ht="16" customHeight="1" x14ac:dyDescent="0.2"/>
    <row r="7262" customFormat="1" ht="16" customHeight="1" x14ac:dyDescent="0.2"/>
    <row r="7263" customFormat="1" ht="16" customHeight="1" x14ac:dyDescent="0.2"/>
    <row r="7264" customFormat="1" ht="16" customHeight="1" x14ac:dyDescent="0.2"/>
    <row r="7265" customFormat="1" ht="16" customHeight="1" x14ac:dyDescent="0.2"/>
    <row r="7266" customFormat="1" ht="16" customHeight="1" x14ac:dyDescent="0.2"/>
    <row r="7267" customFormat="1" ht="16" customHeight="1" x14ac:dyDescent="0.2"/>
    <row r="7268" customFormat="1" ht="16" customHeight="1" x14ac:dyDescent="0.2"/>
    <row r="7269" customFormat="1" ht="16" customHeight="1" x14ac:dyDescent="0.2"/>
    <row r="7270" customFormat="1" ht="16" customHeight="1" x14ac:dyDescent="0.2"/>
    <row r="7271" customFormat="1" ht="16" customHeight="1" x14ac:dyDescent="0.2"/>
    <row r="7272" customFormat="1" ht="16" customHeight="1" x14ac:dyDescent="0.2"/>
    <row r="7273" customFormat="1" ht="16" customHeight="1" x14ac:dyDescent="0.2"/>
    <row r="7274" customFormat="1" ht="16" customHeight="1" x14ac:dyDescent="0.2"/>
    <row r="7275" customFormat="1" ht="16" customHeight="1" x14ac:dyDescent="0.2"/>
    <row r="7276" customFormat="1" ht="16" customHeight="1" x14ac:dyDescent="0.2"/>
    <row r="7277" customFormat="1" ht="16" customHeight="1" x14ac:dyDescent="0.2"/>
    <row r="7278" customFormat="1" ht="16" customHeight="1" x14ac:dyDescent="0.2"/>
    <row r="7279" customFormat="1" ht="16" customHeight="1" x14ac:dyDescent="0.2"/>
    <row r="7280" customFormat="1" ht="16" customHeight="1" x14ac:dyDescent="0.2"/>
    <row r="7281" customFormat="1" ht="16" customHeight="1" x14ac:dyDescent="0.2"/>
    <row r="7282" customFormat="1" ht="16" customHeight="1" x14ac:dyDescent="0.2"/>
    <row r="7283" customFormat="1" ht="16" customHeight="1" x14ac:dyDescent="0.2"/>
    <row r="7284" customFormat="1" ht="16" customHeight="1" x14ac:dyDescent="0.2"/>
    <row r="7285" customFormat="1" ht="16" customHeight="1" x14ac:dyDescent="0.2"/>
    <row r="7286" customFormat="1" ht="16" customHeight="1" x14ac:dyDescent="0.2"/>
    <row r="7287" customFormat="1" ht="16" customHeight="1" x14ac:dyDescent="0.2"/>
    <row r="7288" customFormat="1" ht="16" customHeight="1" x14ac:dyDescent="0.2"/>
    <row r="7289" customFormat="1" ht="16" customHeight="1" x14ac:dyDescent="0.2"/>
    <row r="7290" customFormat="1" ht="16" customHeight="1" x14ac:dyDescent="0.2"/>
    <row r="7291" customFormat="1" ht="16" customHeight="1" x14ac:dyDescent="0.2"/>
    <row r="7292" customFormat="1" ht="16" customHeight="1" x14ac:dyDescent="0.2"/>
    <row r="7293" customFormat="1" ht="16" customHeight="1" x14ac:dyDescent="0.2"/>
    <row r="7294" customFormat="1" ht="16" customHeight="1" x14ac:dyDescent="0.2"/>
    <row r="7295" customFormat="1" ht="16" customHeight="1" x14ac:dyDescent="0.2"/>
    <row r="7296" customFormat="1" ht="16" customHeight="1" x14ac:dyDescent="0.2"/>
    <row r="7297" customFormat="1" ht="16" customHeight="1" x14ac:dyDescent="0.2"/>
    <row r="7298" customFormat="1" ht="16" customHeight="1" x14ac:dyDescent="0.2"/>
    <row r="7299" customFormat="1" ht="16" customHeight="1" x14ac:dyDescent="0.2"/>
    <row r="7300" customFormat="1" ht="16" customHeight="1" x14ac:dyDescent="0.2"/>
    <row r="7301" customFormat="1" ht="16" customHeight="1" x14ac:dyDescent="0.2"/>
    <row r="7302" customFormat="1" ht="16" customHeight="1" x14ac:dyDescent="0.2"/>
    <row r="7303" customFormat="1" ht="16" customHeight="1" x14ac:dyDescent="0.2"/>
    <row r="7304" customFormat="1" ht="16" customHeight="1" x14ac:dyDescent="0.2"/>
    <row r="7305" customFormat="1" ht="16" customHeight="1" x14ac:dyDescent="0.2"/>
    <row r="7306" customFormat="1" ht="16" customHeight="1" x14ac:dyDescent="0.2"/>
    <row r="7307" customFormat="1" ht="16" customHeight="1" x14ac:dyDescent="0.2"/>
    <row r="7308" customFormat="1" ht="16" customHeight="1" x14ac:dyDescent="0.2"/>
    <row r="7309" customFormat="1" ht="16" customHeight="1" x14ac:dyDescent="0.2"/>
    <row r="7310" customFormat="1" ht="16" customHeight="1" x14ac:dyDescent="0.2"/>
    <row r="7311" customFormat="1" ht="16" customHeight="1" x14ac:dyDescent="0.2"/>
    <row r="7312" customFormat="1" ht="16" customHeight="1" x14ac:dyDescent="0.2"/>
    <row r="7313" customFormat="1" ht="16" customHeight="1" x14ac:dyDescent="0.2"/>
    <row r="7314" customFormat="1" ht="16" customHeight="1" x14ac:dyDescent="0.2"/>
    <row r="7315" customFormat="1" ht="16" customHeight="1" x14ac:dyDescent="0.2"/>
    <row r="7316" customFormat="1" ht="16" customHeight="1" x14ac:dyDescent="0.2"/>
    <row r="7317" customFormat="1" ht="16" customHeight="1" x14ac:dyDescent="0.2"/>
    <row r="7318" customFormat="1" ht="16" customHeight="1" x14ac:dyDescent="0.2"/>
    <row r="7319" customFormat="1" ht="16" customHeight="1" x14ac:dyDescent="0.2"/>
    <row r="7320" customFormat="1" ht="16" customHeight="1" x14ac:dyDescent="0.2"/>
    <row r="7321" customFormat="1" ht="16" customHeight="1" x14ac:dyDescent="0.2"/>
    <row r="7322" customFormat="1" ht="16" customHeight="1" x14ac:dyDescent="0.2"/>
    <row r="7323" customFormat="1" ht="16" customHeight="1" x14ac:dyDescent="0.2"/>
    <row r="7324" customFormat="1" ht="16" customHeight="1" x14ac:dyDescent="0.2"/>
    <row r="7325" customFormat="1" ht="16" customHeight="1" x14ac:dyDescent="0.2"/>
    <row r="7326" customFormat="1" ht="16" customHeight="1" x14ac:dyDescent="0.2"/>
    <row r="7327" customFormat="1" ht="16" customHeight="1" x14ac:dyDescent="0.2"/>
    <row r="7328" customFormat="1" ht="16" customHeight="1" x14ac:dyDescent="0.2"/>
    <row r="7329" customFormat="1" ht="16" customHeight="1" x14ac:dyDescent="0.2"/>
    <row r="7330" customFormat="1" ht="16" customHeight="1" x14ac:dyDescent="0.2"/>
    <row r="7331" customFormat="1" ht="16" customHeight="1" x14ac:dyDescent="0.2"/>
    <row r="7332" customFormat="1" ht="16" customHeight="1" x14ac:dyDescent="0.2"/>
    <row r="7333" customFormat="1" ht="16" customHeight="1" x14ac:dyDescent="0.2"/>
    <row r="7334" customFormat="1" ht="16" customHeight="1" x14ac:dyDescent="0.2"/>
    <row r="7335" customFormat="1" ht="16" customHeight="1" x14ac:dyDescent="0.2"/>
    <row r="7336" customFormat="1" ht="16" customHeight="1" x14ac:dyDescent="0.2"/>
    <row r="7337" customFormat="1" ht="16" customHeight="1" x14ac:dyDescent="0.2"/>
    <row r="7338" customFormat="1" ht="16" customHeight="1" x14ac:dyDescent="0.2"/>
    <row r="7339" customFormat="1" ht="16" customHeight="1" x14ac:dyDescent="0.2"/>
    <row r="7340" customFormat="1" ht="16" customHeight="1" x14ac:dyDescent="0.2"/>
    <row r="7341" customFormat="1" ht="16" customHeight="1" x14ac:dyDescent="0.2"/>
    <row r="7342" customFormat="1" ht="16" customHeight="1" x14ac:dyDescent="0.2"/>
    <row r="7343" customFormat="1" ht="16" customHeight="1" x14ac:dyDescent="0.2"/>
    <row r="7344" customFormat="1" ht="16" customHeight="1" x14ac:dyDescent="0.2"/>
    <row r="7345" customFormat="1" ht="16" customHeight="1" x14ac:dyDescent="0.2"/>
    <row r="7346" customFormat="1" ht="16" customHeight="1" x14ac:dyDescent="0.2"/>
    <row r="7347" customFormat="1" ht="16" customHeight="1" x14ac:dyDescent="0.2"/>
    <row r="7348" customFormat="1" ht="16" customHeight="1" x14ac:dyDescent="0.2"/>
    <row r="7349" customFormat="1" ht="16" customHeight="1" x14ac:dyDescent="0.2"/>
    <row r="7350" customFormat="1" ht="16" customHeight="1" x14ac:dyDescent="0.2"/>
    <row r="7351" customFormat="1" ht="16" customHeight="1" x14ac:dyDescent="0.2"/>
    <row r="7352" customFormat="1" ht="16" customHeight="1" x14ac:dyDescent="0.2"/>
    <row r="7353" customFormat="1" ht="16" customHeight="1" x14ac:dyDescent="0.2"/>
    <row r="7354" customFormat="1" ht="16" customHeight="1" x14ac:dyDescent="0.2"/>
    <row r="7355" customFormat="1" ht="16" customHeight="1" x14ac:dyDescent="0.2"/>
    <row r="7356" customFormat="1" ht="16" customHeight="1" x14ac:dyDescent="0.2"/>
    <row r="7357" customFormat="1" ht="16" customHeight="1" x14ac:dyDescent="0.2"/>
    <row r="7358" customFormat="1" ht="16" customHeight="1" x14ac:dyDescent="0.2"/>
    <row r="7359" customFormat="1" ht="16" customHeight="1" x14ac:dyDescent="0.2"/>
    <row r="7360" customFormat="1" ht="16" customHeight="1" x14ac:dyDescent="0.2"/>
    <row r="7361" customFormat="1" ht="16" customHeight="1" x14ac:dyDescent="0.2"/>
    <row r="7362" customFormat="1" ht="16" customHeight="1" x14ac:dyDescent="0.2"/>
    <row r="7363" customFormat="1" ht="16" customHeight="1" x14ac:dyDescent="0.2"/>
    <row r="7364" customFormat="1" ht="16" customHeight="1" x14ac:dyDescent="0.2"/>
    <row r="7365" customFormat="1" ht="16" customHeight="1" x14ac:dyDescent="0.2"/>
    <row r="7366" customFormat="1" ht="16" customHeight="1" x14ac:dyDescent="0.2"/>
    <row r="7367" customFormat="1" ht="16" customHeight="1" x14ac:dyDescent="0.2"/>
    <row r="7368" customFormat="1" ht="16" customHeight="1" x14ac:dyDescent="0.2"/>
    <row r="7369" customFormat="1" ht="16" customHeight="1" x14ac:dyDescent="0.2"/>
    <row r="7370" customFormat="1" ht="16" customHeight="1" x14ac:dyDescent="0.2"/>
    <row r="7371" customFormat="1" ht="16" customHeight="1" x14ac:dyDescent="0.2"/>
    <row r="7372" customFormat="1" ht="16" customHeight="1" x14ac:dyDescent="0.2"/>
    <row r="7373" customFormat="1" ht="16" customHeight="1" x14ac:dyDescent="0.2"/>
    <row r="7374" customFormat="1" ht="16" customHeight="1" x14ac:dyDescent="0.2"/>
    <row r="7375" customFormat="1" ht="16" customHeight="1" x14ac:dyDescent="0.2"/>
    <row r="7376" customFormat="1" ht="16" customHeight="1" x14ac:dyDescent="0.2"/>
    <row r="7377" customFormat="1" ht="16" customHeight="1" x14ac:dyDescent="0.2"/>
    <row r="7378" customFormat="1" ht="16" customHeight="1" x14ac:dyDescent="0.2"/>
    <row r="7379" customFormat="1" ht="16" customHeight="1" x14ac:dyDescent="0.2"/>
    <row r="7380" customFormat="1" ht="16" customHeight="1" x14ac:dyDescent="0.2"/>
    <row r="7381" customFormat="1" ht="16" customHeight="1" x14ac:dyDescent="0.2"/>
    <row r="7382" customFormat="1" ht="16" customHeight="1" x14ac:dyDescent="0.2"/>
    <row r="7383" customFormat="1" ht="16" customHeight="1" x14ac:dyDescent="0.2"/>
    <row r="7384" customFormat="1" ht="16" customHeight="1" x14ac:dyDescent="0.2"/>
    <row r="7385" customFormat="1" ht="16" customHeight="1" x14ac:dyDescent="0.2"/>
    <row r="7386" customFormat="1" ht="16" customHeight="1" x14ac:dyDescent="0.2"/>
    <row r="7387" customFormat="1" ht="16" customHeight="1" x14ac:dyDescent="0.2"/>
    <row r="7388" customFormat="1" ht="16" customHeight="1" x14ac:dyDescent="0.2"/>
    <row r="7389" customFormat="1" ht="16" customHeight="1" x14ac:dyDescent="0.2"/>
    <row r="7390" customFormat="1" ht="16" customHeight="1" x14ac:dyDescent="0.2"/>
    <row r="7391" customFormat="1" ht="16" customHeight="1" x14ac:dyDescent="0.2"/>
    <row r="7392" customFormat="1" ht="16" customHeight="1" x14ac:dyDescent="0.2"/>
    <row r="7393" customFormat="1" ht="16" customHeight="1" x14ac:dyDescent="0.2"/>
    <row r="7394" customFormat="1" ht="16" customHeight="1" x14ac:dyDescent="0.2"/>
    <row r="7395" customFormat="1" ht="16" customHeight="1" x14ac:dyDescent="0.2"/>
    <row r="7396" customFormat="1" ht="16" customHeight="1" x14ac:dyDescent="0.2"/>
    <row r="7397" customFormat="1" ht="16" customHeight="1" x14ac:dyDescent="0.2"/>
    <row r="7398" customFormat="1" ht="16" customHeight="1" x14ac:dyDescent="0.2"/>
    <row r="7399" customFormat="1" ht="16" customHeight="1" x14ac:dyDescent="0.2"/>
    <row r="7400" customFormat="1" ht="16" customHeight="1" x14ac:dyDescent="0.2"/>
    <row r="7401" customFormat="1" ht="16" customHeight="1" x14ac:dyDescent="0.2"/>
    <row r="7402" customFormat="1" ht="16" customHeight="1" x14ac:dyDescent="0.2"/>
    <row r="7403" customFormat="1" ht="16" customHeight="1" x14ac:dyDescent="0.2"/>
    <row r="7404" customFormat="1" ht="16" customHeight="1" x14ac:dyDescent="0.2"/>
    <row r="7405" customFormat="1" ht="16" customHeight="1" x14ac:dyDescent="0.2"/>
    <row r="7406" customFormat="1" ht="16" customHeight="1" x14ac:dyDescent="0.2"/>
    <row r="7407" customFormat="1" ht="16" customHeight="1" x14ac:dyDescent="0.2"/>
    <row r="7408" customFormat="1" ht="16" customHeight="1" x14ac:dyDescent="0.2"/>
    <row r="7409" customFormat="1" ht="16" customHeight="1" x14ac:dyDescent="0.2"/>
    <row r="7410" customFormat="1" ht="16" customHeight="1" x14ac:dyDescent="0.2"/>
    <row r="7411" customFormat="1" ht="16" customHeight="1" x14ac:dyDescent="0.2"/>
    <row r="7412" customFormat="1" ht="16" customHeight="1" x14ac:dyDescent="0.2"/>
    <row r="7413" customFormat="1" ht="16" customHeight="1" x14ac:dyDescent="0.2"/>
    <row r="7414" customFormat="1" ht="16" customHeight="1" x14ac:dyDescent="0.2"/>
    <row r="7415" customFormat="1" ht="16" customHeight="1" x14ac:dyDescent="0.2"/>
    <row r="7416" customFormat="1" ht="16" customHeight="1" x14ac:dyDescent="0.2"/>
    <row r="7417" customFormat="1" ht="16" customHeight="1" x14ac:dyDescent="0.2"/>
    <row r="7418" customFormat="1" ht="16" customHeight="1" x14ac:dyDescent="0.2"/>
    <row r="7419" customFormat="1" ht="16" customHeight="1" x14ac:dyDescent="0.2"/>
    <row r="7420" customFormat="1" ht="16" customHeight="1" x14ac:dyDescent="0.2"/>
    <row r="7421" customFormat="1" ht="16" customHeight="1" x14ac:dyDescent="0.2"/>
    <row r="7422" customFormat="1" ht="16" customHeight="1" x14ac:dyDescent="0.2"/>
    <row r="7423" customFormat="1" ht="16" customHeight="1" x14ac:dyDescent="0.2"/>
    <row r="7424" customFormat="1" ht="16" customHeight="1" x14ac:dyDescent="0.2"/>
    <row r="7425" customFormat="1" ht="16" customHeight="1" x14ac:dyDescent="0.2"/>
    <row r="7426" customFormat="1" ht="16" customHeight="1" x14ac:dyDescent="0.2"/>
    <row r="7427" customFormat="1" ht="16" customHeight="1" x14ac:dyDescent="0.2"/>
    <row r="7428" customFormat="1" ht="16" customHeight="1" x14ac:dyDescent="0.2"/>
    <row r="7429" customFormat="1" ht="16" customHeight="1" x14ac:dyDescent="0.2"/>
    <row r="7430" customFormat="1" ht="16" customHeight="1" x14ac:dyDescent="0.2"/>
    <row r="7431" customFormat="1" ht="16" customHeight="1" x14ac:dyDescent="0.2"/>
    <row r="7432" customFormat="1" ht="16" customHeight="1" x14ac:dyDescent="0.2"/>
    <row r="7433" customFormat="1" ht="16" customHeight="1" x14ac:dyDescent="0.2"/>
    <row r="7434" customFormat="1" ht="16" customHeight="1" x14ac:dyDescent="0.2"/>
    <row r="7435" customFormat="1" ht="16" customHeight="1" x14ac:dyDescent="0.2"/>
    <row r="7436" customFormat="1" ht="16" customHeight="1" x14ac:dyDescent="0.2"/>
    <row r="7437" customFormat="1" ht="16" customHeight="1" x14ac:dyDescent="0.2"/>
    <row r="7438" customFormat="1" ht="16" customHeight="1" x14ac:dyDescent="0.2"/>
    <row r="7439" customFormat="1" ht="16" customHeight="1" x14ac:dyDescent="0.2"/>
    <row r="7440" customFormat="1" ht="16" customHeight="1" x14ac:dyDescent="0.2"/>
    <row r="7441" customFormat="1" ht="16" customHeight="1" x14ac:dyDescent="0.2"/>
    <row r="7442" customFormat="1" ht="16" customHeight="1" x14ac:dyDescent="0.2"/>
    <row r="7443" customFormat="1" ht="16" customHeight="1" x14ac:dyDescent="0.2"/>
    <row r="7444" customFormat="1" ht="16" customHeight="1" x14ac:dyDescent="0.2"/>
    <row r="7445" customFormat="1" ht="16" customHeight="1" x14ac:dyDescent="0.2"/>
    <row r="7446" customFormat="1" ht="16" customHeight="1" x14ac:dyDescent="0.2"/>
    <row r="7447" customFormat="1" ht="16" customHeight="1" x14ac:dyDescent="0.2"/>
    <row r="7448" customFormat="1" ht="16" customHeight="1" x14ac:dyDescent="0.2"/>
    <row r="7449" customFormat="1" ht="16" customHeight="1" x14ac:dyDescent="0.2"/>
    <row r="7450" customFormat="1" ht="16" customHeight="1" x14ac:dyDescent="0.2"/>
    <row r="7451" customFormat="1" ht="16" customHeight="1" x14ac:dyDescent="0.2"/>
    <row r="7452" customFormat="1" ht="16" customHeight="1" x14ac:dyDescent="0.2"/>
    <row r="7453" customFormat="1" ht="16" customHeight="1" x14ac:dyDescent="0.2"/>
    <row r="7454" customFormat="1" ht="16" customHeight="1" x14ac:dyDescent="0.2"/>
    <row r="7455" customFormat="1" ht="16" customHeight="1" x14ac:dyDescent="0.2"/>
    <row r="7456" customFormat="1" ht="16" customHeight="1" x14ac:dyDescent="0.2"/>
    <row r="7457" customFormat="1" ht="16" customHeight="1" x14ac:dyDescent="0.2"/>
    <row r="7458" customFormat="1" ht="16" customHeight="1" x14ac:dyDescent="0.2"/>
    <row r="7459" customFormat="1" ht="16" customHeight="1" x14ac:dyDescent="0.2"/>
    <row r="7460" customFormat="1" ht="16" customHeight="1" x14ac:dyDescent="0.2"/>
    <row r="7461" customFormat="1" ht="16" customHeight="1" x14ac:dyDescent="0.2"/>
    <row r="7462" customFormat="1" ht="16" customHeight="1" x14ac:dyDescent="0.2"/>
    <row r="7463" customFormat="1" ht="16" customHeight="1" x14ac:dyDescent="0.2"/>
    <row r="7464" customFormat="1" ht="16" customHeight="1" x14ac:dyDescent="0.2"/>
    <row r="7465" customFormat="1" ht="16" customHeight="1" x14ac:dyDescent="0.2"/>
    <row r="7466" customFormat="1" ht="16" customHeight="1" x14ac:dyDescent="0.2"/>
    <row r="7467" customFormat="1" ht="16" customHeight="1" x14ac:dyDescent="0.2"/>
    <row r="7468" customFormat="1" ht="16" customHeight="1" x14ac:dyDescent="0.2"/>
    <row r="7469" customFormat="1" ht="16" customHeight="1" x14ac:dyDescent="0.2"/>
    <row r="7470" customFormat="1" ht="16" customHeight="1" x14ac:dyDescent="0.2"/>
    <row r="7471" customFormat="1" ht="16" customHeight="1" x14ac:dyDescent="0.2"/>
    <row r="7472" customFormat="1" ht="16" customHeight="1" x14ac:dyDescent="0.2"/>
    <row r="7473" customFormat="1" ht="16" customHeight="1" x14ac:dyDescent="0.2"/>
    <row r="7474" customFormat="1" ht="16" customHeight="1" x14ac:dyDescent="0.2"/>
    <row r="7475" customFormat="1" ht="16" customHeight="1" x14ac:dyDescent="0.2"/>
    <row r="7476" customFormat="1" ht="16" customHeight="1" x14ac:dyDescent="0.2"/>
    <row r="7477" customFormat="1" ht="16" customHeight="1" x14ac:dyDescent="0.2"/>
    <row r="7478" customFormat="1" ht="16" customHeight="1" x14ac:dyDescent="0.2"/>
    <row r="7479" customFormat="1" ht="16" customHeight="1" x14ac:dyDescent="0.2"/>
    <row r="7480" customFormat="1" ht="16" customHeight="1" x14ac:dyDescent="0.2"/>
    <row r="7481" customFormat="1" ht="16" customHeight="1" x14ac:dyDescent="0.2"/>
    <row r="7482" customFormat="1" ht="16" customHeight="1" x14ac:dyDescent="0.2"/>
    <row r="7483" customFormat="1" ht="16" customHeight="1" x14ac:dyDescent="0.2"/>
    <row r="7484" customFormat="1" ht="16" customHeight="1" x14ac:dyDescent="0.2"/>
    <row r="7485" customFormat="1" ht="16" customHeight="1" x14ac:dyDescent="0.2"/>
    <row r="7486" customFormat="1" ht="16" customHeight="1" x14ac:dyDescent="0.2"/>
    <row r="7487" customFormat="1" ht="16" customHeight="1" x14ac:dyDescent="0.2"/>
    <row r="7488" customFormat="1" ht="16" customHeight="1" x14ac:dyDescent="0.2"/>
    <row r="7489" customFormat="1" ht="16" customHeight="1" x14ac:dyDescent="0.2"/>
    <row r="7490" customFormat="1" ht="16" customHeight="1" x14ac:dyDescent="0.2"/>
    <row r="7491" customFormat="1" ht="16" customHeight="1" x14ac:dyDescent="0.2"/>
    <row r="7492" customFormat="1" ht="16" customHeight="1" x14ac:dyDescent="0.2"/>
    <row r="7493" customFormat="1" ht="16" customHeight="1" x14ac:dyDescent="0.2"/>
    <row r="7494" customFormat="1" ht="16" customHeight="1" x14ac:dyDescent="0.2"/>
    <row r="7495" customFormat="1" ht="16" customHeight="1" x14ac:dyDescent="0.2"/>
    <row r="7496" customFormat="1" ht="16" customHeight="1" x14ac:dyDescent="0.2"/>
    <row r="7497" customFormat="1" ht="16" customHeight="1" x14ac:dyDescent="0.2"/>
    <row r="7498" customFormat="1" ht="16" customHeight="1" x14ac:dyDescent="0.2"/>
    <row r="7499" customFormat="1" ht="16" customHeight="1" x14ac:dyDescent="0.2"/>
    <row r="7500" customFormat="1" ht="16" customHeight="1" x14ac:dyDescent="0.2"/>
    <row r="7501" customFormat="1" ht="16" customHeight="1" x14ac:dyDescent="0.2"/>
    <row r="7502" customFormat="1" ht="16" customHeight="1" x14ac:dyDescent="0.2"/>
    <row r="7503" customFormat="1" ht="16" customHeight="1" x14ac:dyDescent="0.2"/>
    <row r="7504" customFormat="1" ht="16" customHeight="1" x14ac:dyDescent="0.2"/>
    <row r="7505" customFormat="1" ht="16" customHeight="1" x14ac:dyDescent="0.2"/>
    <row r="7506" customFormat="1" ht="16" customHeight="1" x14ac:dyDescent="0.2"/>
    <row r="7507" customFormat="1" ht="16" customHeight="1" x14ac:dyDescent="0.2"/>
    <row r="7508" customFormat="1" ht="16" customHeight="1" x14ac:dyDescent="0.2"/>
    <row r="7509" customFormat="1" ht="16" customHeight="1" x14ac:dyDescent="0.2"/>
    <row r="7510" customFormat="1" ht="16" customHeight="1" x14ac:dyDescent="0.2"/>
    <row r="7511" customFormat="1" ht="16" customHeight="1" x14ac:dyDescent="0.2"/>
    <row r="7512" customFormat="1" ht="16" customHeight="1" x14ac:dyDescent="0.2"/>
    <row r="7513" customFormat="1" ht="16" customHeight="1" x14ac:dyDescent="0.2"/>
    <row r="7514" customFormat="1" ht="16" customHeight="1" x14ac:dyDescent="0.2"/>
    <row r="7515" customFormat="1" ht="16" customHeight="1" x14ac:dyDescent="0.2"/>
    <row r="7516" customFormat="1" ht="16" customHeight="1" x14ac:dyDescent="0.2"/>
    <row r="7517" customFormat="1" ht="16" customHeight="1" x14ac:dyDescent="0.2"/>
    <row r="7518" customFormat="1" ht="16" customHeight="1" x14ac:dyDescent="0.2"/>
    <row r="7519" customFormat="1" ht="16" customHeight="1" x14ac:dyDescent="0.2"/>
    <row r="7520" customFormat="1" ht="16" customHeight="1" x14ac:dyDescent="0.2"/>
    <row r="7521" customFormat="1" ht="16" customHeight="1" x14ac:dyDescent="0.2"/>
    <row r="7522" customFormat="1" ht="16" customHeight="1" x14ac:dyDescent="0.2"/>
    <row r="7523" customFormat="1" ht="16" customHeight="1" x14ac:dyDescent="0.2"/>
    <row r="7524" customFormat="1" ht="16" customHeight="1" x14ac:dyDescent="0.2"/>
    <row r="7525" customFormat="1" ht="16" customHeight="1" x14ac:dyDescent="0.2"/>
    <row r="7526" customFormat="1" ht="16" customHeight="1" x14ac:dyDescent="0.2"/>
    <row r="7527" customFormat="1" ht="16" customHeight="1" x14ac:dyDescent="0.2"/>
    <row r="7528" customFormat="1" ht="16" customHeight="1" x14ac:dyDescent="0.2"/>
    <row r="7529" customFormat="1" ht="16" customHeight="1" x14ac:dyDescent="0.2"/>
    <row r="7530" customFormat="1" ht="16" customHeight="1" x14ac:dyDescent="0.2"/>
    <row r="7531" customFormat="1" ht="16" customHeight="1" x14ac:dyDescent="0.2"/>
    <row r="7532" customFormat="1" ht="16" customHeight="1" x14ac:dyDescent="0.2"/>
    <row r="7533" customFormat="1" ht="16" customHeight="1" x14ac:dyDescent="0.2"/>
    <row r="7534" customFormat="1" ht="16" customHeight="1" x14ac:dyDescent="0.2"/>
    <row r="7535" customFormat="1" ht="16" customHeight="1" x14ac:dyDescent="0.2"/>
    <row r="7536" customFormat="1" ht="16" customHeight="1" x14ac:dyDescent="0.2"/>
    <row r="7537" customFormat="1" ht="16" customHeight="1" x14ac:dyDescent="0.2"/>
    <row r="7538" customFormat="1" ht="16" customHeight="1" x14ac:dyDescent="0.2"/>
    <row r="7539" customFormat="1" ht="16" customHeight="1" x14ac:dyDescent="0.2"/>
    <row r="7540" customFormat="1" ht="16" customHeight="1" x14ac:dyDescent="0.2"/>
    <row r="7541" customFormat="1" ht="16" customHeight="1" x14ac:dyDescent="0.2"/>
    <row r="7542" customFormat="1" ht="16" customHeight="1" x14ac:dyDescent="0.2"/>
    <row r="7543" customFormat="1" ht="16" customHeight="1" x14ac:dyDescent="0.2"/>
    <row r="7544" customFormat="1" ht="16" customHeight="1" x14ac:dyDescent="0.2"/>
    <row r="7545" customFormat="1" ht="16" customHeight="1" x14ac:dyDescent="0.2"/>
    <row r="7546" customFormat="1" ht="16" customHeight="1" x14ac:dyDescent="0.2"/>
    <row r="7547" customFormat="1" ht="16" customHeight="1" x14ac:dyDescent="0.2"/>
    <row r="7548" customFormat="1" ht="16" customHeight="1" x14ac:dyDescent="0.2"/>
    <row r="7549" customFormat="1" ht="16" customHeight="1" x14ac:dyDescent="0.2"/>
    <row r="7550" customFormat="1" ht="16" customHeight="1" x14ac:dyDescent="0.2"/>
    <row r="7551" customFormat="1" ht="16" customHeight="1" x14ac:dyDescent="0.2"/>
    <row r="7552" customFormat="1" ht="16" customHeight="1" x14ac:dyDescent="0.2"/>
    <row r="7553" customFormat="1" ht="16" customHeight="1" x14ac:dyDescent="0.2"/>
    <row r="7554" customFormat="1" ht="16" customHeight="1" x14ac:dyDescent="0.2"/>
    <row r="7555" customFormat="1" ht="16" customHeight="1" x14ac:dyDescent="0.2"/>
    <row r="7556" customFormat="1" ht="16" customHeight="1" x14ac:dyDescent="0.2"/>
    <row r="7557" customFormat="1" ht="16" customHeight="1" x14ac:dyDescent="0.2"/>
    <row r="7558" customFormat="1" ht="16" customHeight="1" x14ac:dyDescent="0.2"/>
    <row r="7559" customFormat="1" ht="16" customHeight="1" x14ac:dyDescent="0.2"/>
    <row r="7560" customFormat="1" ht="16" customHeight="1" x14ac:dyDescent="0.2"/>
    <row r="7561" customFormat="1" ht="16" customHeight="1" x14ac:dyDescent="0.2"/>
    <row r="7562" customFormat="1" ht="16" customHeight="1" x14ac:dyDescent="0.2"/>
    <row r="7563" customFormat="1" ht="16" customHeight="1" x14ac:dyDescent="0.2"/>
    <row r="7564" customFormat="1" ht="16" customHeight="1" x14ac:dyDescent="0.2"/>
    <row r="7565" customFormat="1" ht="16" customHeight="1" x14ac:dyDescent="0.2"/>
    <row r="7566" customFormat="1" ht="16" customHeight="1" x14ac:dyDescent="0.2"/>
    <row r="7567" customFormat="1" ht="16" customHeight="1" x14ac:dyDescent="0.2"/>
    <row r="7568" customFormat="1" ht="16" customHeight="1" x14ac:dyDescent="0.2"/>
    <row r="7569" customFormat="1" ht="16" customHeight="1" x14ac:dyDescent="0.2"/>
    <row r="7570" customFormat="1" ht="16" customHeight="1" x14ac:dyDescent="0.2"/>
    <row r="7571" customFormat="1" ht="16" customHeight="1" x14ac:dyDescent="0.2"/>
    <row r="7572" customFormat="1" ht="16" customHeight="1" x14ac:dyDescent="0.2"/>
    <row r="7573" customFormat="1" ht="16" customHeight="1" x14ac:dyDescent="0.2"/>
    <row r="7574" customFormat="1" ht="16" customHeight="1" x14ac:dyDescent="0.2"/>
    <row r="7575" customFormat="1" ht="16" customHeight="1" x14ac:dyDescent="0.2"/>
    <row r="7576" customFormat="1" ht="16" customHeight="1" x14ac:dyDescent="0.2"/>
    <row r="7577" customFormat="1" ht="16" customHeight="1" x14ac:dyDescent="0.2"/>
    <row r="7578" customFormat="1" ht="16" customHeight="1" x14ac:dyDescent="0.2"/>
    <row r="7579" customFormat="1" ht="16" customHeight="1" x14ac:dyDescent="0.2"/>
    <row r="7580" customFormat="1" ht="16" customHeight="1" x14ac:dyDescent="0.2"/>
    <row r="7581" customFormat="1" ht="16" customHeight="1" x14ac:dyDescent="0.2"/>
    <row r="7582" customFormat="1" ht="16" customHeight="1" x14ac:dyDescent="0.2"/>
    <row r="7583" customFormat="1" ht="16" customHeight="1" x14ac:dyDescent="0.2"/>
    <row r="7584" customFormat="1" ht="16" customHeight="1" x14ac:dyDescent="0.2"/>
    <row r="7585" customFormat="1" ht="16" customHeight="1" x14ac:dyDescent="0.2"/>
    <row r="7586" customFormat="1" ht="16" customHeight="1" x14ac:dyDescent="0.2"/>
    <row r="7587" customFormat="1" ht="16" customHeight="1" x14ac:dyDescent="0.2"/>
    <row r="7588" customFormat="1" ht="16" customHeight="1" x14ac:dyDescent="0.2"/>
    <row r="7589" customFormat="1" ht="16" customHeight="1" x14ac:dyDescent="0.2"/>
    <row r="7590" customFormat="1" ht="16" customHeight="1" x14ac:dyDescent="0.2"/>
    <row r="7591" customFormat="1" ht="16" customHeight="1" x14ac:dyDescent="0.2"/>
    <row r="7592" customFormat="1" ht="16" customHeight="1" x14ac:dyDescent="0.2"/>
    <row r="7593" customFormat="1" ht="16" customHeight="1" x14ac:dyDescent="0.2"/>
    <row r="7594" customFormat="1" ht="16" customHeight="1" x14ac:dyDescent="0.2"/>
    <row r="7595" customFormat="1" ht="16" customHeight="1" x14ac:dyDescent="0.2"/>
    <row r="7596" customFormat="1" ht="16" customHeight="1" x14ac:dyDescent="0.2"/>
    <row r="7597" customFormat="1" ht="16" customHeight="1" x14ac:dyDescent="0.2"/>
    <row r="7598" customFormat="1" ht="16" customHeight="1" x14ac:dyDescent="0.2"/>
    <row r="7599" customFormat="1" ht="16" customHeight="1" x14ac:dyDescent="0.2"/>
    <row r="7600" customFormat="1" ht="16" customHeight="1" x14ac:dyDescent="0.2"/>
    <row r="7601" customFormat="1" ht="16" customHeight="1" x14ac:dyDescent="0.2"/>
    <row r="7602" customFormat="1" ht="16" customHeight="1" x14ac:dyDescent="0.2"/>
    <row r="7603" customFormat="1" ht="16" customHeight="1" x14ac:dyDescent="0.2"/>
    <row r="7604" customFormat="1" ht="16" customHeight="1" x14ac:dyDescent="0.2"/>
    <row r="7605" customFormat="1" ht="16" customHeight="1" x14ac:dyDescent="0.2"/>
    <row r="7606" customFormat="1" ht="16" customHeight="1" x14ac:dyDescent="0.2"/>
    <row r="7607" customFormat="1" ht="16" customHeight="1" x14ac:dyDescent="0.2"/>
    <row r="7608" customFormat="1" ht="16" customHeight="1" x14ac:dyDescent="0.2"/>
    <row r="7609" customFormat="1" ht="16" customHeight="1" x14ac:dyDescent="0.2"/>
    <row r="7610" customFormat="1" ht="16" customHeight="1" x14ac:dyDescent="0.2"/>
    <row r="7611" customFormat="1" ht="16" customHeight="1" x14ac:dyDescent="0.2"/>
    <row r="7612" customFormat="1" ht="16" customHeight="1" x14ac:dyDescent="0.2"/>
    <row r="7613" customFormat="1" ht="16" customHeight="1" x14ac:dyDescent="0.2"/>
    <row r="7614" customFormat="1" ht="16" customHeight="1" x14ac:dyDescent="0.2"/>
    <row r="7615" customFormat="1" ht="16" customHeight="1" x14ac:dyDescent="0.2"/>
    <row r="7616" customFormat="1" ht="16" customHeight="1" x14ac:dyDescent="0.2"/>
    <row r="7617" customFormat="1" ht="16" customHeight="1" x14ac:dyDescent="0.2"/>
    <row r="7618" customFormat="1" ht="16" customHeight="1" x14ac:dyDescent="0.2"/>
    <row r="7619" customFormat="1" ht="16" customHeight="1" x14ac:dyDescent="0.2"/>
    <row r="7620" customFormat="1" ht="16" customHeight="1" x14ac:dyDescent="0.2"/>
    <row r="7621" customFormat="1" ht="16" customHeight="1" x14ac:dyDescent="0.2"/>
    <row r="7622" customFormat="1" ht="16" customHeight="1" x14ac:dyDescent="0.2"/>
    <row r="7623" customFormat="1" ht="16" customHeight="1" x14ac:dyDescent="0.2"/>
    <row r="7624" customFormat="1" ht="16" customHeight="1" x14ac:dyDescent="0.2"/>
    <row r="7625" customFormat="1" ht="16" customHeight="1" x14ac:dyDescent="0.2"/>
    <row r="7626" customFormat="1" ht="16" customHeight="1" x14ac:dyDescent="0.2"/>
    <row r="7627" customFormat="1" ht="16" customHeight="1" x14ac:dyDescent="0.2"/>
    <row r="7628" customFormat="1" ht="16" customHeight="1" x14ac:dyDescent="0.2"/>
    <row r="7629" customFormat="1" ht="16" customHeight="1" x14ac:dyDescent="0.2"/>
    <row r="7630" customFormat="1" ht="16" customHeight="1" x14ac:dyDescent="0.2"/>
    <row r="7631" customFormat="1" ht="16" customHeight="1" x14ac:dyDescent="0.2"/>
    <row r="7632" customFormat="1" ht="16" customHeight="1" x14ac:dyDescent="0.2"/>
    <row r="7633" customFormat="1" ht="16" customHeight="1" x14ac:dyDescent="0.2"/>
    <row r="7634" customFormat="1" ht="16" customHeight="1" x14ac:dyDescent="0.2"/>
    <row r="7635" customFormat="1" ht="16" customHeight="1" x14ac:dyDescent="0.2"/>
    <row r="7636" customFormat="1" ht="16" customHeight="1" x14ac:dyDescent="0.2"/>
    <row r="7637" customFormat="1" ht="16" customHeight="1" x14ac:dyDescent="0.2"/>
    <row r="7638" customFormat="1" ht="16" customHeight="1" x14ac:dyDescent="0.2"/>
    <row r="7639" customFormat="1" ht="16" customHeight="1" x14ac:dyDescent="0.2"/>
    <row r="7640" customFormat="1" ht="16" customHeight="1" x14ac:dyDescent="0.2"/>
    <row r="7641" customFormat="1" ht="16" customHeight="1" x14ac:dyDescent="0.2"/>
    <row r="7642" customFormat="1" ht="16" customHeight="1" x14ac:dyDescent="0.2"/>
    <row r="7643" customFormat="1" ht="16" customHeight="1" x14ac:dyDescent="0.2"/>
    <row r="7644" customFormat="1" ht="16" customHeight="1" x14ac:dyDescent="0.2"/>
    <row r="7645" customFormat="1" ht="16" customHeight="1" x14ac:dyDescent="0.2"/>
    <row r="7646" customFormat="1" ht="16" customHeight="1" x14ac:dyDescent="0.2"/>
    <row r="7647" customFormat="1" ht="16" customHeight="1" x14ac:dyDescent="0.2"/>
    <row r="7648" customFormat="1" ht="16" customHeight="1" x14ac:dyDescent="0.2"/>
    <row r="7649" customFormat="1" ht="16" customHeight="1" x14ac:dyDescent="0.2"/>
    <row r="7650" customFormat="1" ht="16" customHeight="1" x14ac:dyDescent="0.2"/>
    <row r="7651" customFormat="1" ht="16" customHeight="1" x14ac:dyDescent="0.2"/>
    <row r="7652" customFormat="1" ht="16" customHeight="1" x14ac:dyDescent="0.2"/>
    <row r="7653" customFormat="1" ht="16" customHeight="1" x14ac:dyDescent="0.2"/>
    <row r="7654" customFormat="1" ht="16" customHeight="1" x14ac:dyDescent="0.2"/>
    <row r="7655" customFormat="1" ht="16" customHeight="1" x14ac:dyDescent="0.2"/>
    <row r="7656" customFormat="1" ht="16" customHeight="1" x14ac:dyDescent="0.2"/>
    <row r="7657" customFormat="1" ht="16" customHeight="1" x14ac:dyDescent="0.2"/>
    <row r="7658" customFormat="1" ht="16" customHeight="1" x14ac:dyDescent="0.2"/>
    <row r="7659" customFormat="1" ht="16" customHeight="1" x14ac:dyDescent="0.2"/>
    <row r="7660" customFormat="1" ht="16" customHeight="1" x14ac:dyDescent="0.2"/>
    <row r="7661" customFormat="1" ht="16" customHeight="1" x14ac:dyDescent="0.2"/>
    <row r="7662" customFormat="1" ht="16" customHeight="1" x14ac:dyDescent="0.2"/>
    <row r="7663" customFormat="1" ht="16" customHeight="1" x14ac:dyDescent="0.2"/>
    <row r="7664" customFormat="1" ht="16" customHeight="1" x14ac:dyDescent="0.2"/>
    <row r="7665" customFormat="1" ht="16" customHeight="1" x14ac:dyDescent="0.2"/>
    <row r="7666" customFormat="1" ht="16" customHeight="1" x14ac:dyDescent="0.2"/>
    <row r="7667" customFormat="1" ht="16" customHeight="1" x14ac:dyDescent="0.2"/>
    <row r="7668" customFormat="1" ht="16" customHeight="1" x14ac:dyDescent="0.2"/>
    <row r="7669" customFormat="1" ht="16" customHeight="1" x14ac:dyDescent="0.2"/>
    <row r="7670" customFormat="1" ht="16" customHeight="1" x14ac:dyDescent="0.2"/>
    <row r="7671" customFormat="1" ht="16" customHeight="1" x14ac:dyDescent="0.2"/>
    <row r="7672" customFormat="1" ht="16" customHeight="1" x14ac:dyDescent="0.2"/>
    <row r="7673" customFormat="1" ht="16" customHeight="1" x14ac:dyDescent="0.2"/>
    <row r="7674" customFormat="1" ht="16" customHeight="1" x14ac:dyDescent="0.2"/>
    <row r="7675" customFormat="1" ht="16" customHeight="1" x14ac:dyDescent="0.2"/>
    <row r="7676" customFormat="1" ht="16" customHeight="1" x14ac:dyDescent="0.2"/>
    <row r="7677" customFormat="1" ht="16" customHeight="1" x14ac:dyDescent="0.2"/>
    <row r="7678" customFormat="1" ht="16" customHeight="1" x14ac:dyDescent="0.2"/>
    <row r="7679" customFormat="1" ht="16" customHeight="1" x14ac:dyDescent="0.2"/>
    <row r="7680" customFormat="1" ht="16" customHeight="1" x14ac:dyDescent="0.2"/>
    <row r="7681" customFormat="1" ht="16" customHeight="1" x14ac:dyDescent="0.2"/>
    <row r="7682" customFormat="1" ht="16" customHeight="1" x14ac:dyDescent="0.2"/>
    <row r="7683" customFormat="1" ht="16" customHeight="1" x14ac:dyDescent="0.2"/>
    <row r="7684" customFormat="1" ht="16" customHeight="1" x14ac:dyDescent="0.2"/>
    <row r="7685" customFormat="1" ht="16" customHeight="1" x14ac:dyDescent="0.2"/>
    <row r="7686" customFormat="1" ht="16" customHeight="1" x14ac:dyDescent="0.2"/>
    <row r="7687" customFormat="1" ht="16" customHeight="1" x14ac:dyDescent="0.2"/>
    <row r="7688" customFormat="1" ht="16" customHeight="1" x14ac:dyDescent="0.2"/>
    <row r="7689" customFormat="1" ht="16" customHeight="1" x14ac:dyDescent="0.2"/>
    <row r="7690" customFormat="1" ht="16" customHeight="1" x14ac:dyDescent="0.2"/>
    <row r="7691" customFormat="1" ht="16" customHeight="1" x14ac:dyDescent="0.2"/>
    <row r="7692" customFormat="1" ht="16" customHeight="1" x14ac:dyDescent="0.2"/>
    <row r="7693" customFormat="1" ht="16" customHeight="1" x14ac:dyDescent="0.2"/>
    <row r="7694" customFormat="1" ht="16" customHeight="1" x14ac:dyDescent="0.2"/>
    <row r="7695" customFormat="1" ht="16" customHeight="1" x14ac:dyDescent="0.2"/>
    <row r="7696" customFormat="1" ht="16" customHeight="1" x14ac:dyDescent="0.2"/>
    <row r="7697" customFormat="1" ht="16" customHeight="1" x14ac:dyDescent="0.2"/>
    <row r="7698" customFormat="1" ht="16" customHeight="1" x14ac:dyDescent="0.2"/>
    <row r="7699" customFormat="1" ht="16" customHeight="1" x14ac:dyDescent="0.2"/>
    <row r="7700" customFormat="1" ht="16" customHeight="1" x14ac:dyDescent="0.2"/>
    <row r="7701" customFormat="1" ht="16" customHeight="1" x14ac:dyDescent="0.2"/>
    <row r="7702" customFormat="1" ht="16" customHeight="1" x14ac:dyDescent="0.2"/>
    <row r="7703" customFormat="1" ht="16" customHeight="1" x14ac:dyDescent="0.2"/>
    <row r="7704" customFormat="1" ht="16" customHeight="1" x14ac:dyDescent="0.2"/>
    <row r="7705" customFormat="1" ht="16" customHeight="1" x14ac:dyDescent="0.2"/>
    <row r="7706" customFormat="1" ht="16" customHeight="1" x14ac:dyDescent="0.2"/>
    <row r="7707" customFormat="1" ht="16" customHeight="1" x14ac:dyDescent="0.2"/>
    <row r="7708" customFormat="1" ht="16" customHeight="1" x14ac:dyDescent="0.2"/>
    <row r="7709" customFormat="1" ht="16" customHeight="1" x14ac:dyDescent="0.2"/>
    <row r="7710" customFormat="1" ht="16" customHeight="1" x14ac:dyDescent="0.2"/>
    <row r="7711" customFormat="1" ht="16" customHeight="1" x14ac:dyDescent="0.2"/>
    <row r="7712" customFormat="1" ht="16" customHeight="1" x14ac:dyDescent="0.2"/>
    <row r="7713" customFormat="1" ht="16" customHeight="1" x14ac:dyDescent="0.2"/>
    <row r="7714" customFormat="1" ht="16" customHeight="1" x14ac:dyDescent="0.2"/>
    <row r="7715" customFormat="1" ht="16" customHeight="1" x14ac:dyDescent="0.2"/>
    <row r="7716" customFormat="1" ht="16" customHeight="1" x14ac:dyDescent="0.2"/>
    <row r="7717" customFormat="1" ht="16" customHeight="1" x14ac:dyDescent="0.2"/>
    <row r="7718" customFormat="1" ht="16" customHeight="1" x14ac:dyDescent="0.2"/>
    <row r="7719" customFormat="1" ht="16" customHeight="1" x14ac:dyDescent="0.2"/>
    <row r="7720" customFormat="1" ht="16" customHeight="1" x14ac:dyDescent="0.2"/>
    <row r="7721" customFormat="1" ht="16" customHeight="1" x14ac:dyDescent="0.2"/>
    <row r="7722" customFormat="1" ht="16" customHeight="1" x14ac:dyDescent="0.2"/>
    <row r="7723" customFormat="1" ht="16" customHeight="1" x14ac:dyDescent="0.2"/>
    <row r="7724" customFormat="1" ht="16" customHeight="1" x14ac:dyDescent="0.2"/>
    <row r="7725" customFormat="1" ht="16" customHeight="1" x14ac:dyDescent="0.2"/>
    <row r="7726" customFormat="1" ht="16" customHeight="1" x14ac:dyDescent="0.2"/>
    <row r="7727" customFormat="1" ht="16" customHeight="1" x14ac:dyDescent="0.2"/>
    <row r="7728" customFormat="1" ht="16" customHeight="1" x14ac:dyDescent="0.2"/>
    <row r="7729" customFormat="1" ht="16" customHeight="1" x14ac:dyDescent="0.2"/>
    <row r="7730" customFormat="1" ht="16" customHeight="1" x14ac:dyDescent="0.2"/>
    <row r="7731" customFormat="1" ht="16" customHeight="1" x14ac:dyDescent="0.2"/>
    <row r="7732" customFormat="1" ht="16" customHeight="1" x14ac:dyDescent="0.2"/>
    <row r="7733" customFormat="1" ht="16" customHeight="1" x14ac:dyDescent="0.2"/>
    <row r="7734" customFormat="1" ht="16" customHeight="1" x14ac:dyDescent="0.2"/>
    <row r="7735" customFormat="1" ht="16" customHeight="1" x14ac:dyDescent="0.2"/>
    <row r="7736" customFormat="1" ht="16" customHeight="1" x14ac:dyDescent="0.2"/>
    <row r="7737" customFormat="1" ht="16" customHeight="1" x14ac:dyDescent="0.2"/>
    <row r="7738" customFormat="1" ht="16" customHeight="1" x14ac:dyDescent="0.2"/>
    <row r="7739" customFormat="1" ht="16" customHeight="1" x14ac:dyDescent="0.2"/>
    <row r="7740" customFormat="1" ht="16" customHeight="1" x14ac:dyDescent="0.2"/>
    <row r="7741" customFormat="1" ht="16" customHeight="1" x14ac:dyDescent="0.2"/>
    <row r="7742" customFormat="1" ht="16" customHeight="1" x14ac:dyDescent="0.2"/>
    <row r="7743" customFormat="1" ht="16" customHeight="1" x14ac:dyDescent="0.2"/>
    <row r="7744" customFormat="1" ht="16" customHeight="1" x14ac:dyDescent="0.2"/>
    <row r="7745" customFormat="1" ht="16" customHeight="1" x14ac:dyDescent="0.2"/>
    <row r="7746" customFormat="1" ht="16" customHeight="1" x14ac:dyDescent="0.2"/>
    <row r="7747" customFormat="1" ht="16" customHeight="1" x14ac:dyDescent="0.2"/>
    <row r="7748" customFormat="1" ht="16" customHeight="1" x14ac:dyDescent="0.2"/>
    <row r="7749" customFormat="1" ht="16" customHeight="1" x14ac:dyDescent="0.2"/>
    <row r="7750" customFormat="1" ht="16" customHeight="1" x14ac:dyDescent="0.2"/>
    <row r="7751" customFormat="1" ht="16" customHeight="1" x14ac:dyDescent="0.2"/>
    <row r="7752" customFormat="1" ht="16" customHeight="1" x14ac:dyDescent="0.2"/>
    <row r="7753" customFormat="1" ht="16" customHeight="1" x14ac:dyDescent="0.2"/>
    <row r="7754" customFormat="1" ht="16" customHeight="1" x14ac:dyDescent="0.2"/>
    <row r="7755" customFormat="1" ht="16" customHeight="1" x14ac:dyDescent="0.2"/>
    <row r="7756" customFormat="1" ht="16" customHeight="1" x14ac:dyDescent="0.2"/>
    <row r="7757" customFormat="1" ht="16" customHeight="1" x14ac:dyDescent="0.2"/>
    <row r="7758" customFormat="1" ht="16" customHeight="1" x14ac:dyDescent="0.2"/>
    <row r="7759" customFormat="1" ht="16" customHeight="1" x14ac:dyDescent="0.2"/>
    <row r="7760" customFormat="1" ht="16" customHeight="1" x14ac:dyDescent="0.2"/>
    <row r="7761" customFormat="1" ht="16" customHeight="1" x14ac:dyDescent="0.2"/>
    <row r="7762" customFormat="1" ht="16" customHeight="1" x14ac:dyDescent="0.2"/>
    <row r="7763" customFormat="1" ht="16" customHeight="1" x14ac:dyDescent="0.2"/>
    <row r="7764" customFormat="1" ht="16" customHeight="1" x14ac:dyDescent="0.2"/>
    <row r="7765" customFormat="1" ht="16" customHeight="1" x14ac:dyDescent="0.2"/>
    <row r="7766" customFormat="1" ht="16" customHeight="1" x14ac:dyDescent="0.2"/>
    <row r="7767" customFormat="1" ht="16" customHeight="1" x14ac:dyDescent="0.2"/>
    <row r="7768" customFormat="1" ht="16" customHeight="1" x14ac:dyDescent="0.2"/>
    <row r="7769" customFormat="1" ht="16" customHeight="1" x14ac:dyDescent="0.2"/>
    <row r="7770" customFormat="1" ht="16" customHeight="1" x14ac:dyDescent="0.2"/>
    <row r="7771" customFormat="1" ht="16" customHeight="1" x14ac:dyDescent="0.2"/>
    <row r="7772" customFormat="1" ht="16" customHeight="1" x14ac:dyDescent="0.2"/>
    <row r="7773" customFormat="1" ht="16" customHeight="1" x14ac:dyDescent="0.2"/>
    <row r="7774" customFormat="1" ht="16" customHeight="1" x14ac:dyDescent="0.2"/>
    <row r="7775" customFormat="1" ht="16" customHeight="1" x14ac:dyDescent="0.2"/>
    <row r="7776" customFormat="1" ht="16" customHeight="1" x14ac:dyDescent="0.2"/>
    <row r="7777" customFormat="1" ht="16" customHeight="1" x14ac:dyDescent="0.2"/>
    <row r="7778" customFormat="1" ht="16" customHeight="1" x14ac:dyDescent="0.2"/>
    <row r="7779" customFormat="1" ht="16" customHeight="1" x14ac:dyDescent="0.2"/>
    <row r="7780" customFormat="1" ht="16" customHeight="1" x14ac:dyDescent="0.2"/>
    <row r="7781" customFormat="1" ht="16" customHeight="1" x14ac:dyDescent="0.2"/>
    <row r="7782" customFormat="1" ht="16" customHeight="1" x14ac:dyDescent="0.2"/>
    <row r="7783" customFormat="1" ht="16" customHeight="1" x14ac:dyDescent="0.2"/>
    <row r="7784" customFormat="1" ht="16" customHeight="1" x14ac:dyDescent="0.2"/>
    <row r="7785" customFormat="1" ht="16" customHeight="1" x14ac:dyDescent="0.2"/>
    <row r="7786" customFormat="1" ht="16" customHeight="1" x14ac:dyDescent="0.2"/>
    <row r="7787" customFormat="1" ht="16" customHeight="1" x14ac:dyDescent="0.2"/>
    <row r="7788" customFormat="1" ht="16" customHeight="1" x14ac:dyDescent="0.2"/>
    <row r="7789" customFormat="1" ht="16" customHeight="1" x14ac:dyDescent="0.2"/>
    <row r="7790" customFormat="1" ht="16" customHeight="1" x14ac:dyDescent="0.2"/>
    <row r="7791" customFormat="1" ht="16" customHeight="1" x14ac:dyDescent="0.2"/>
    <row r="7792" customFormat="1" ht="16" customHeight="1" x14ac:dyDescent="0.2"/>
    <row r="7793" customFormat="1" ht="16" customHeight="1" x14ac:dyDescent="0.2"/>
    <row r="7794" customFormat="1" ht="16" customHeight="1" x14ac:dyDescent="0.2"/>
    <row r="7795" customFormat="1" ht="16" customHeight="1" x14ac:dyDescent="0.2"/>
    <row r="7796" customFormat="1" ht="16" customHeight="1" x14ac:dyDescent="0.2"/>
    <row r="7797" customFormat="1" ht="16" customHeight="1" x14ac:dyDescent="0.2"/>
    <row r="7798" customFormat="1" ht="16" customHeight="1" x14ac:dyDescent="0.2"/>
    <row r="7799" customFormat="1" ht="16" customHeight="1" x14ac:dyDescent="0.2"/>
    <row r="7800" customFormat="1" ht="16" customHeight="1" x14ac:dyDescent="0.2"/>
    <row r="7801" customFormat="1" ht="16" customHeight="1" x14ac:dyDescent="0.2"/>
    <row r="7802" customFormat="1" ht="16" customHeight="1" x14ac:dyDescent="0.2"/>
    <row r="7803" customFormat="1" ht="16" customHeight="1" x14ac:dyDescent="0.2"/>
    <row r="7804" customFormat="1" ht="16" customHeight="1" x14ac:dyDescent="0.2"/>
    <row r="7805" customFormat="1" ht="16" customHeight="1" x14ac:dyDescent="0.2"/>
    <row r="7806" customFormat="1" ht="16" customHeight="1" x14ac:dyDescent="0.2"/>
    <row r="7807" customFormat="1" ht="16" customHeight="1" x14ac:dyDescent="0.2"/>
    <row r="7808" customFormat="1" ht="16" customHeight="1" x14ac:dyDescent="0.2"/>
    <row r="7809" customFormat="1" ht="16" customHeight="1" x14ac:dyDescent="0.2"/>
    <row r="7810" customFormat="1" ht="16" customHeight="1" x14ac:dyDescent="0.2"/>
    <row r="7811" customFormat="1" ht="16" customHeight="1" x14ac:dyDescent="0.2"/>
    <row r="7812" customFormat="1" ht="16" customHeight="1" x14ac:dyDescent="0.2"/>
    <row r="7813" customFormat="1" ht="16" customHeight="1" x14ac:dyDescent="0.2"/>
    <row r="7814" customFormat="1" ht="16" customHeight="1" x14ac:dyDescent="0.2"/>
    <row r="7815" customFormat="1" ht="16" customHeight="1" x14ac:dyDescent="0.2"/>
    <row r="7816" customFormat="1" ht="16" customHeight="1" x14ac:dyDescent="0.2"/>
    <row r="7817" customFormat="1" ht="16" customHeight="1" x14ac:dyDescent="0.2"/>
    <row r="7818" customFormat="1" ht="16" customHeight="1" x14ac:dyDescent="0.2"/>
    <row r="7819" customFormat="1" ht="16" customHeight="1" x14ac:dyDescent="0.2"/>
    <row r="7820" customFormat="1" ht="16" customHeight="1" x14ac:dyDescent="0.2"/>
    <row r="7821" customFormat="1" ht="16" customHeight="1" x14ac:dyDescent="0.2"/>
    <row r="7822" customFormat="1" ht="16" customHeight="1" x14ac:dyDescent="0.2"/>
    <row r="7823" customFormat="1" ht="16" customHeight="1" x14ac:dyDescent="0.2"/>
    <row r="7824" customFormat="1" ht="16" customHeight="1" x14ac:dyDescent="0.2"/>
    <row r="7825" customFormat="1" ht="16" customHeight="1" x14ac:dyDescent="0.2"/>
    <row r="7826" customFormat="1" ht="16" customHeight="1" x14ac:dyDescent="0.2"/>
    <row r="7827" customFormat="1" ht="16" customHeight="1" x14ac:dyDescent="0.2"/>
    <row r="7828" customFormat="1" ht="16" customHeight="1" x14ac:dyDescent="0.2"/>
    <row r="7829" customFormat="1" ht="16" customHeight="1" x14ac:dyDescent="0.2"/>
    <row r="7830" customFormat="1" ht="16" customHeight="1" x14ac:dyDescent="0.2"/>
    <row r="7831" customFormat="1" ht="16" customHeight="1" x14ac:dyDescent="0.2"/>
    <row r="7832" customFormat="1" ht="16" customHeight="1" x14ac:dyDescent="0.2"/>
    <row r="7833" customFormat="1" ht="16" customHeight="1" x14ac:dyDescent="0.2"/>
    <row r="7834" customFormat="1" ht="16" customHeight="1" x14ac:dyDescent="0.2"/>
    <row r="7835" customFormat="1" ht="16" customHeight="1" x14ac:dyDescent="0.2"/>
    <row r="7836" customFormat="1" ht="16" customHeight="1" x14ac:dyDescent="0.2"/>
    <row r="7837" customFormat="1" ht="16" customHeight="1" x14ac:dyDescent="0.2"/>
    <row r="7838" customFormat="1" ht="16" customHeight="1" x14ac:dyDescent="0.2"/>
    <row r="7839" customFormat="1" ht="16" customHeight="1" x14ac:dyDescent="0.2"/>
    <row r="7840" customFormat="1" ht="16" customHeight="1" x14ac:dyDescent="0.2"/>
    <row r="7841" customFormat="1" ht="16" customHeight="1" x14ac:dyDescent="0.2"/>
    <row r="7842" customFormat="1" ht="16" customHeight="1" x14ac:dyDescent="0.2"/>
    <row r="7843" customFormat="1" ht="16" customHeight="1" x14ac:dyDescent="0.2"/>
    <row r="7844" customFormat="1" ht="16" customHeight="1" x14ac:dyDescent="0.2"/>
    <row r="7845" customFormat="1" ht="16" customHeight="1" x14ac:dyDescent="0.2"/>
    <row r="7846" customFormat="1" ht="16" customHeight="1" x14ac:dyDescent="0.2"/>
    <row r="7847" customFormat="1" ht="16" customHeight="1" x14ac:dyDescent="0.2"/>
    <row r="7848" customFormat="1" ht="16" customHeight="1" x14ac:dyDescent="0.2"/>
    <row r="7849" customFormat="1" ht="16" customHeight="1" x14ac:dyDescent="0.2"/>
    <row r="7850" customFormat="1" ht="16" customHeight="1" x14ac:dyDescent="0.2"/>
    <row r="7851" customFormat="1" ht="16" customHeight="1" x14ac:dyDescent="0.2"/>
    <row r="7852" customFormat="1" ht="16" customHeight="1" x14ac:dyDescent="0.2"/>
    <row r="7853" customFormat="1" ht="16" customHeight="1" x14ac:dyDescent="0.2"/>
    <row r="7854" customFormat="1" ht="16" customHeight="1" x14ac:dyDescent="0.2"/>
    <row r="7855" customFormat="1" ht="16" customHeight="1" x14ac:dyDescent="0.2"/>
    <row r="7856" customFormat="1" ht="16" customHeight="1" x14ac:dyDescent="0.2"/>
    <row r="7857" customFormat="1" ht="16" customHeight="1" x14ac:dyDescent="0.2"/>
    <row r="7858" customFormat="1" ht="16" customHeight="1" x14ac:dyDescent="0.2"/>
    <row r="7859" customFormat="1" ht="16" customHeight="1" x14ac:dyDescent="0.2"/>
    <row r="7860" customFormat="1" ht="16" customHeight="1" x14ac:dyDescent="0.2"/>
    <row r="7861" customFormat="1" ht="16" customHeight="1" x14ac:dyDescent="0.2"/>
    <row r="7862" customFormat="1" ht="16" customHeight="1" x14ac:dyDescent="0.2"/>
    <row r="7863" customFormat="1" ht="16" customHeight="1" x14ac:dyDescent="0.2"/>
    <row r="7864" customFormat="1" ht="16" customHeight="1" x14ac:dyDescent="0.2"/>
    <row r="7865" customFormat="1" ht="16" customHeight="1" x14ac:dyDescent="0.2"/>
    <row r="7866" customFormat="1" ht="16" customHeight="1" x14ac:dyDescent="0.2"/>
    <row r="7867" customFormat="1" ht="16" customHeight="1" x14ac:dyDescent="0.2"/>
    <row r="7868" customFormat="1" ht="16" customHeight="1" x14ac:dyDescent="0.2"/>
    <row r="7869" customFormat="1" ht="16" customHeight="1" x14ac:dyDescent="0.2"/>
    <row r="7870" customFormat="1" ht="16" customHeight="1" x14ac:dyDescent="0.2"/>
    <row r="7871" customFormat="1" ht="16" customHeight="1" x14ac:dyDescent="0.2"/>
    <row r="7872" customFormat="1" ht="16" customHeight="1" x14ac:dyDescent="0.2"/>
    <row r="7873" customFormat="1" ht="16" customHeight="1" x14ac:dyDescent="0.2"/>
    <row r="7874" customFormat="1" ht="16" customHeight="1" x14ac:dyDescent="0.2"/>
    <row r="7875" customFormat="1" ht="16" customHeight="1" x14ac:dyDescent="0.2"/>
    <row r="7876" customFormat="1" ht="16" customHeight="1" x14ac:dyDescent="0.2"/>
    <row r="7877" customFormat="1" ht="16" customHeight="1" x14ac:dyDescent="0.2"/>
    <row r="7878" customFormat="1" ht="16" customHeight="1" x14ac:dyDescent="0.2"/>
    <row r="7879" customFormat="1" ht="16" customHeight="1" x14ac:dyDescent="0.2"/>
    <row r="7880" customFormat="1" ht="16" customHeight="1" x14ac:dyDescent="0.2"/>
    <row r="7881" customFormat="1" ht="16" customHeight="1" x14ac:dyDescent="0.2"/>
    <row r="7882" customFormat="1" ht="16" customHeight="1" x14ac:dyDescent="0.2"/>
    <row r="7883" customFormat="1" ht="16" customHeight="1" x14ac:dyDescent="0.2"/>
    <row r="7884" customFormat="1" ht="16" customHeight="1" x14ac:dyDescent="0.2"/>
    <row r="7885" customFormat="1" ht="16" customHeight="1" x14ac:dyDescent="0.2"/>
    <row r="7886" customFormat="1" ht="16" customHeight="1" x14ac:dyDescent="0.2"/>
    <row r="7887" customFormat="1" ht="16" customHeight="1" x14ac:dyDescent="0.2"/>
    <row r="7888" customFormat="1" ht="16" customHeight="1" x14ac:dyDescent="0.2"/>
    <row r="7889" customFormat="1" ht="16" customHeight="1" x14ac:dyDescent="0.2"/>
    <row r="7890" customFormat="1" ht="16" customHeight="1" x14ac:dyDescent="0.2"/>
    <row r="7891" customFormat="1" ht="16" customHeight="1" x14ac:dyDescent="0.2"/>
    <row r="7892" customFormat="1" ht="16" customHeight="1" x14ac:dyDescent="0.2"/>
    <row r="7893" customFormat="1" ht="16" customHeight="1" x14ac:dyDescent="0.2"/>
    <row r="7894" customFormat="1" ht="16" customHeight="1" x14ac:dyDescent="0.2"/>
    <row r="7895" customFormat="1" ht="16" customHeight="1" x14ac:dyDescent="0.2"/>
    <row r="7896" customFormat="1" ht="16" customHeight="1" x14ac:dyDescent="0.2"/>
    <row r="7897" customFormat="1" ht="16" customHeight="1" x14ac:dyDescent="0.2"/>
    <row r="7898" customFormat="1" ht="16" customHeight="1" x14ac:dyDescent="0.2"/>
    <row r="7899" customFormat="1" ht="16" customHeight="1" x14ac:dyDescent="0.2"/>
    <row r="7900" customFormat="1" ht="16" customHeight="1" x14ac:dyDescent="0.2"/>
    <row r="7901" customFormat="1" ht="16" customHeight="1" x14ac:dyDescent="0.2"/>
    <row r="7902" customFormat="1" ht="16" customHeight="1" x14ac:dyDescent="0.2"/>
    <row r="7903" customFormat="1" ht="16" customHeight="1" x14ac:dyDescent="0.2"/>
    <row r="7904" customFormat="1" ht="16" customHeight="1" x14ac:dyDescent="0.2"/>
    <row r="7905" customFormat="1" ht="16" customHeight="1" x14ac:dyDescent="0.2"/>
    <row r="7906" customFormat="1" ht="16" customHeight="1" x14ac:dyDescent="0.2"/>
    <row r="7907" customFormat="1" ht="16" customHeight="1" x14ac:dyDescent="0.2"/>
    <row r="7908" customFormat="1" ht="16" customHeight="1" x14ac:dyDescent="0.2"/>
    <row r="7909" customFormat="1" ht="16" customHeight="1" x14ac:dyDescent="0.2"/>
    <row r="7910" customFormat="1" ht="16" customHeight="1" x14ac:dyDescent="0.2"/>
    <row r="7911" customFormat="1" ht="16" customHeight="1" x14ac:dyDescent="0.2"/>
    <row r="7912" customFormat="1" ht="16" customHeight="1" x14ac:dyDescent="0.2"/>
    <row r="7913" customFormat="1" ht="16" customHeight="1" x14ac:dyDescent="0.2"/>
    <row r="7914" customFormat="1" ht="16" customHeight="1" x14ac:dyDescent="0.2"/>
    <row r="7915" customFormat="1" ht="16" customHeight="1" x14ac:dyDescent="0.2"/>
    <row r="7916" customFormat="1" ht="16" customHeight="1" x14ac:dyDescent="0.2"/>
    <row r="7917" customFormat="1" ht="16" customHeight="1" x14ac:dyDescent="0.2"/>
    <row r="7918" customFormat="1" ht="16" customHeight="1" x14ac:dyDescent="0.2"/>
    <row r="7919" customFormat="1" ht="16" customHeight="1" x14ac:dyDescent="0.2"/>
    <row r="7920" customFormat="1" ht="16" customHeight="1" x14ac:dyDescent="0.2"/>
    <row r="7921" customFormat="1" ht="16" customHeight="1" x14ac:dyDescent="0.2"/>
    <row r="7922" customFormat="1" ht="16" customHeight="1" x14ac:dyDescent="0.2"/>
    <row r="7923" customFormat="1" ht="16" customHeight="1" x14ac:dyDescent="0.2"/>
    <row r="7924" customFormat="1" ht="16" customHeight="1" x14ac:dyDescent="0.2"/>
    <row r="7925" customFormat="1" ht="16" customHeight="1" x14ac:dyDescent="0.2"/>
    <row r="7926" customFormat="1" ht="16" customHeight="1" x14ac:dyDescent="0.2"/>
    <row r="7927" customFormat="1" ht="16" customHeight="1" x14ac:dyDescent="0.2"/>
    <row r="7928" customFormat="1" ht="16" customHeight="1" x14ac:dyDescent="0.2"/>
    <row r="7929" customFormat="1" ht="16" customHeight="1" x14ac:dyDescent="0.2"/>
    <row r="7930" customFormat="1" ht="16" customHeight="1" x14ac:dyDescent="0.2"/>
    <row r="7931" customFormat="1" ht="16" customHeight="1" x14ac:dyDescent="0.2"/>
    <row r="7932" customFormat="1" ht="16" customHeight="1" x14ac:dyDescent="0.2"/>
    <row r="7933" customFormat="1" ht="16" customHeight="1" x14ac:dyDescent="0.2"/>
    <row r="7934" customFormat="1" ht="16" customHeight="1" x14ac:dyDescent="0.2"/>
    <row r="7935" customFormat="1" ht="16" customHeight="1" x14ac:dyDescent="0.2"/>
    <row r="7936" customFormat="1" ht="16" customHeight="1" x14ac:dyDescent="0.2"/>
    <row r="7937" customFormat="1" ht="16" customHeight="1" x14ac:dyDescent="0.2"/>
    <row r="7938" customFormat="1" ht="16" customHeight="1" x14ac:dyDescent="0.2"/>
    <row r="7939" customFormat="1" ht="16" customHeight="1" x14ac:dyDescent="0.2"/>
    <row r="7940" customFormat="1" ht="16" customHeight="1" x14ac:dyDescent="0.2"/>
    <row r="7941" customFormat="1" ht="16" customHeight="1" x14ac:dyDescent="0.2"/>
    <row r="7942" customFormat="1" ht="16" customHeight="1" x14ac:dyDescent="0.2"/>
    <row r="7943" customFormat="1" ht="16" customHeight="1" x14ac:dyDescent="0.2"/>
    <row r="7944" customFormat="1" ht="16" customHeight="1" x14ac:dyDescent="0.2"/>
    <row r="7945" customFormat="1" ht="16" customHeight="1" x14ac:dyDescent="0.2"/>
    <row r="7946" customFormat="1" ht="16" customHeight="1" x14ac:dyDescent="0.2"/>
    <row r="7947" customFormat="1" ht="16" customHeight="1" x14ac:dyDescent="0.2"/>
    <row r="7948" customFormat="1" ht="16" customHeight="1" x14ac:dyDescent="0.2"/>
    <row r="7949" customFormat="1" ht="16" customHeight="1" x14ac:dyDescent="0.2"/>
    <row r="7950" customFormat="1" ht="16" customHeight="1" x14ac:dyDescent="0.2"/>
    <row r="7951" customFormat="1" ht="16" customHeight="1" x14ac:dyDescent="0.2"/>
    <row r="7952" customFormat="1" ht="16" customHeight="1" x14ac:dyDescent="0.2"/>
    <row r="7953" customFormat="1" ht="16" customHeight="1" x14ac:dyDescent="0.2"/>
    <row r="7954" customFormat="1" ht="16" customHeight="1" x14ac:dyDescent="0.2"/>
    <row r="7955" customFormat="1" ht="16" customHeight="1" x14ac:dyDescent="0.2"/>
    <row r="7956" customFormat="1" ht="16" customHeight="1" x14ac:dyDescent="0.2"/>
    <row r="7957" customFormat="1" ht="16" customHeight="1" x14ac:dyDescent="0.2"/>
    <row r="7958" customFormat="1" ht="16" customHeight="1" x14ac:dyDescent="0.2"/>
    <row r="7959" customFormat="1" ht="16" customHeight="1" x14ac:dyDescent="0.2"/>
    <row r="7960" customFormat="1" ht="16" customHeight="1" x14ac:dyDescent="0.2"/>
    <row r="7961" customFormat="1" ht="16" customHeight="1" x14ac:dyDescent="0.2"/>
    <row r="7962" customFormat="1" ht="16" customHeight="1" x14ac:dyDescent="0.2"/>
    <row r="7963" customFormat="1" ht="16" customHeight="1" x14ac:dyDescent="0.2"/>
    <row r="7964" customFormat="1" ht="16" customHeight="1" x14ac:dyDescent="0.2"/>
    <row r="7965" customFormat="1" ht="16" customHeight="1" x14ac:dyDescent="0.2"/>
    <row r="7966" customFormat="1" ht="16" customHeight="1" x14ac:dyDescent="0.2"/>
    <row r="7967" customFormat="1" ht="16" customHeight="1" x14ac:dyDescent="0.2"/>
    <row r="7968" customFormat="1" ht="16" customHeight="1" x14ac:dyDescent="0.2"/>
    <row r="7969" customFormat="1" ht="16" customHeight="1" x14ac:dyDescent="0.2"/>
    <row r="7970" customFormat="1" ht="16" customHeight="1" x14ac:dyDescent="0.2"/>
    <row r="7971" customFormat="1" ht="16" customHeight="1" x14ac:dyDescent="0.2"/>
    <row r="7972" customFormat="1" ht="16" customHeight="1" x14ac:dyDescent="0.2"/>
    <row r="7973" customFormat="1" ht="16" customHeight="1" x14ac:dyDescent="0.2"/>
    <row r="7974" customFormat="1" ht="16" customHeight="1" x14ac:dyDescent="0.2"/>
    <row r="7975" customFormat="1" ht="16" customHeight="1" x14ac:dyDescent="0.2"/>
    <row r="7976" customFormat="1" ht="16" customHeight="1" x14ac:dyDescent="0.2"/>
    <row r="7977" customFormat="1" ht="16" customHeight="1" x14ac:dyDescent="0.2"/>
    <row r="7978" customFormat="1" ht="16" customHeight="1" x14ac:dyDescent="0.2"/>
    <row r="7979" customFormat="1" ht="16" customHeight="1" x14ac:dyDescent="0.2"/>
    <row r="7980" customFormat="1" ht="16" customHeight="1" x14ac:dyDescent="0.2"/>
    <row r="7981" customFormat="1" ht="16" customHeight="1" x14ac:dyDescent="0.2"/>
    <row r="7982" customFormat="1" ht="16" customHeight="1" x14ac:dyDescent="0.2"/>
    <row r="7983" customFormat="1" ht="16" customHeight="1" x14ac:dyDescent="0.2"/>
    <row r="7984" customFormat="1" ht="16" customHeight="1" x14ac:dyDescent="0.2"/>
    <row r="7985" customFormat="1" ht="16" customHeight="1" x14ac:dyDescent="0.2"/>
    <row r="7986" customFormat="1" ht="16" customHeight="1" x14ac:dyDescent="0.2"/>
    <row r="7987" customFormat="1" ht="16" customHeight="1" x14ac:dyDescent="0.2"/>
    <row r="7988" customFormat="1" ht="16" customHeight="1" x14ac:dyDescent="0.2"/>
    <row r="7989" customFormat="1" ht="16" customHeight="1" x14ac:dyDescent="0.2"/>
    <row r="7990" customFormat="1" ht="16" customHeight="1" x14ac:dyDescent="0.2"/>
    <row r="7991" customFormat="1" ht="16" customHeight="1" x14ac:dyDescent="0.2"/>
    <row r="7992" customFormat="1" ht="16" customHeight="1" x14ac:dyDescent="0.2"/>
    <row r="7993" customFormat="1" ht="16" customHeight="1" x14ac:dyDescent="0.2"/>
    <row r="7994" customFormat="1" ht="16" customHeight="1" x14ac:dyDescent="0.2"/>
    <row r="7995" customFormat="1" ht="16" customHeight="1" x14ac:dyDescent="0.2"/>
    <row r="7996" customFormat="1" ht="16" customHeight="1" x14ac:dyDescent="0.2"/>
    <row r="7997" customFormat="1" ht="16" customHeight="1" x14ac:dyDescent="0.2"/>
    <row r="7998" customFormat="1" ht="16" customHeight="1" x14ac:dyDescent="0.2"/>
    <row r="7999" customFormat="1" ht="16" customHeight="1" x14ac:dyDescent="0.2"/>
    <row r="8000" customFormat="1" ht="16" customHeight="1" x14ac:dyDescent="0.2"/>
    <row r="8001" customFormat="1" ht="16" customHeight="1" x14ac:dyDescent="0.2"/>
    <row r="8002" customFormat="1" ht="16" customHeight="1" x14ac:dyDescent="0.2"/>
    <row r="8003" customFormat="1" ht="16" customHeight="1" x14ac:dyDescent="0.2"/>
    <row r="8004" customFormat="1" ht="16" customHeight="1" x14ac:dyDescent="0.2"/>
    <row r="8005" customFormat="1" ht="16" customHeight="1" x14ac:dyDescent="0.2"/>
    <row r="8006" customFormat="1" ht="16" customHeight="1" x14ac:dyDescent="0.2"/>
    <row r="8007" customFormat="1" ht="16" customHeight="1" x14ac:dyDescent="0.2"/>
    <row r="8008" customFormat="1" ht="16" customHeight="1" x14ac:dyDescent="0.2"/>
    <row r="8009" customFormat="1" ht="16" customHeight="1" x14ac:dyDescent="0.2"/>
    <row r="8010" customFormat="1" ht="16" customHeight="1" x14ac:dyDescent="0.2"/>
    <row r="8011" customFormat="1" ht="16" customHeight="1" x14ac:dyDescent="0.2"/>
    <row r="8012" customFormat="1" ht="16" customHeight="1" x14ac:dyDescent="0.2"/>
    <row r="8013" customFormat="1" ht="16" customHeight="1" x14ac:dyDescent="0.2"/>
    <row r="8014" customFormat="1" ht="16" customHeight="1" x14ac:dyDescent="0.2"/>
    <row r="8015" customFormat="1" ht="16" customHeight="1" x14ac:dyDescent="0.2"/>
    <row r="8016" customFormat="1" ht="16" customHeight="1" x14ac:dyDescent="0.2"/>
    <row r="8017" customFormat="1" ht="16" customHeight="1" x14ac:dyDescent="0.2"/>
    <row r="8018" customFormat="1" ht="16" customHeight="1" x14ac:dyDescent="0.2"/>
    <row r="8019" customFormat="1" ht="16" customHeight="1" x14ac:dyDescent="0.2"/>
    <row r="8020" customFormat="1" ht="16" customHeight="1" x14ac:dyDescent="0.2"/>
    <row r="8021" customFormat="1" ht="16" customHeight="1" x14ac:dyDescent="0.2"/>
    <row r="8022" customFormat="1" ht="16" customHeight="1" x14ac:dyDescent="0.2"/>
    <row r="8023" customFormat="1" ht="16" customHeight="1" x14ac:dyDescent="0.2"/>
    <row r="8024" customFormat="1" ht="16" customHeight="1" x14ac:dyDescent="0.2"/>
    <row r="8025" customFormat="1" ht="16" customHeight="1" x14ac:dyDescent="0.2"/>
    <row r="8026" customFormat="1" ht="16" customHeight="1" x14ac:dyDescent="0.2"/>
    <row r="8027" customFormat="1" ht="16" customHeight="1" x14ac:dyDescent="0.2"/>
    <row r="8028" customFormat="1" ht="16" customHeight="1" x14ac:dyDescent="0.2"/>
    <row r="8029" customFormat="1" ht="16" customHeight="1" x14ac:dyDescent="0.2"/>
    <row r="8030" customFormat="1" ht="16" customHeight="1" x14ac:dyDescent="0.2"/>
    <row r="8031" customFormat="1" ht="16" customHeight="1" x14ac:dyDescent="0.2"/>
    <row r="8032" customFormat="1" ht="16" customHeight="1" x14ac:dyDescent="0.2"/>
    <row r="8033" customFormat="1" ht="16" customHeight="1" x14ac:dyDescent="0.2"/>
    <row r="8034" customFormat="1" ht="16" customHeight="1" x14ac:dyDescent="0.2"/>
    <row r="8035" customFormat="1" ht="16" customHeight="1" x14ac:dyDescent="0.2"/>
    <row r="8036" customFormat="1" ht="16" customHeight="1" x14ac:dyDescent="0.2"/>
    <row r="8037" customFormat="1" ht="16" customHeight="1" x14ac:dyDescent="0.2"/>
    <row r="8038" customFormat="1" ht="16" customHeight="1" x14ac:dyDescent="0.2"/>
    <row r="8039" customFormat="1" ht="16" customHeight="1" x14ac:dyDescent="0.2"/>
    <row r="8040" customFormat="1" ht="16" customHeight="1" x14ac:dyDescent="0.2"/>
    <row r="8041" customFormat="1" ht="16" customHeight="1" x14ac:dyDescent="0.2"/>
    <row r="8042" customFormat="1" ht="16" customHeight="1" x14ac:dyDescent="0.2"/>
    <row r="8043" customFormat="1" ht="16" customHeight="1" x14ac:dyDescent="0.2"/>
    <row r="8044" customFormat="1" ht="16" customHeight="1" x14ac:dyDescent="0.2"/>
    <row r="8045" customFormat="1" ht="16" customHeight="1" x14ac:dyDescent="0.2"/>
    <row r="8046" customFormat="1" ht="16" customHeight="1" x14ac:dyDescent="0.2"/>
    <row r="8047" customFormat="1" ht="16" customHeight="1" x14ac:dyDescent="0.2"/>
    <row r="8048" customFormat="1" ht="16" customHeight="1" x14ac:dyDescent="0.2"/>
    <row r="8049" customFormat="1" ht="16" customHeight="1" x14ac:dyDescent="0.2"/>
    <row r="8050" customFormat="1" ht="16" customHeight="1" x14ac:dyDescent="0.2"/>
    <row r="8051" customFormat="1" ht="16" customHeight="1" x14ac:dyDescent="0.2"/>
    <row r="8052" customFormat="1" ht="16" customHeight="1" x14ac:dyDescent="0.2"/>
    <row r="8053" customFormat="1" ht="16" customHeight="1" x14ac:dyDescent="0.2"/>
    <row r="8054" customFormat="1" ht="16" customHeight="1" x14ac:dyDescent="0.2"/>
    <row r="8055" customFormat="1" ht="16" customHeight="1" x14ac:dyDescent="0.2"/>
    <row r="8056" customFormat="1" ht="16" customHeight="1" x14ac:dyDescent="0.2"/>
    <row r="8057" customFormat="1" ht="16" customHeight="1" x14ac:dyDescent="0.2"/>
    <row r="8058" customFormat="1" ht="16" customHeight="1" x14ac:dyDescent="0.2"/>
    <row r="8059" customFormat="1" ht="16" customHeight="1" x14ac:dyDescent="0.2"/>
    <row r="8060" customFormat="1" ht="16" customHeight="1" x14ac:dyDescent="0.2"/>
    <row r="8061" customFormat="1" ht="16" customHeight="1" x14ac:dyDescent="0.2"/>
    <row r="8062" customFormat="1" ht="16" customHeight="1" x14ac:dyDescent="0.2"/>
    <row r="8063" customFormat="1" ht="16" customHeight="1" x14ac:dyDescent="0.2"/>
    <row r="8064" customFormat="1" ht="16" customHeight="1" x14ac:dyDescent="0.2"/>
    <row r="8065" customFormat="1" ht="16" customHeight="1" x14ac:dyDescent="0.2"/>
    <row r="8066" customFormat="1" ht="16" customHeight="1" x14ac:dyDescent="0.2"/>
    <row r="8067" customFormat="1" ht="16" customHeight="1" x14ac:dyDescent="0.2"/>
    <row r="8068" customFormat="1" ht="16" customHeight="1" x14ac:dyDescent="0.2"/>
    <row r="8069" customFormat="1" ht="16" customHeight="1" x14ac:dyDescent="0.2"/>
    <row r="8070" customFormat="1" ht="16" customHeight="1" x14ac:dyDescent="0.2"/>
    <row r="8071" customFormat="1" ht="16" customHeight="1" x14ac:dyDescent="0.2"/>
    <row r="8072" customFormat="1" ht="16" customHeight="1" x14ac:dyDescent="0.2"/>
    <row r="8073" customFormat="1" ht="16" customHeight="1" x14ac:dyDescent="0.2"/>
    <row r="8074" customFormat="1" ht="16" customHeight="1" x14ac:dyDescent="0.2"/>
    <row r="8075" customFormat="1" ht="16" customHeight="1" x14ac:dyDescent="0.2"/>
    <row r="8076" customFormat="1" ht="16" customHeight="1" x14ac:dyDescent="0.2"/>
    <row r="8077" customFormat="1" ht="16" customHeight="1" x14ac:dyDescent="0.2"/>
    <row r="8078" customFormat="1" ht="16" customHeight="1" x14ac:dyDescent="0.2"/>
    <row r="8079" customFormat="1" ht="16" customHeight="1" x14ac:dyDescent="0.2"/>
    <row r="8080" customFormat="1" ht="16" customHeight="1" x14ac:dyDescent="0.2"/>
    <row r="8081" customFormat="1" ht="16" customHeight="1" x14ac:dyDescent="0.2"/>
    <row r="8082" customFormat="1" ht="16" customHeight="1" x14ac:dyDescent="0.2"/>
    <row r="8083" customFormat="1" ht="16" customHeight="1" x14ac:dyDescent="0.2"/>
    <row r="8084" customFormat="1" ht="16" customHeight="1" x14ac:dyDescent="0.2"/>
    <row r="8085" customFormat="1" ht="16" customHeight="1" x14ac:dyDescent="0.2"/>
    <row r="8086" customFormat="1" ht="16" customHeight="1" x14ac:dyDescent="0.2"/>
    <row r="8087" customFormat="1" ht="16" customHeight="1" x14ac:dyDescent="0.2"/>
    <row r="8088" customFormat="1" ht="16" customHeight="1" x14ac:dyDescent="0.2"/>
    <row r="8089" customFormat="1" ht="16" customHeight="1" x14ac:dyDescent="0.2"/>
    <row r="8090" customFormat="1" ht="16" customHeight="1" x14ac:dyDescent="0.2"/>
    <row r="8091" customFormat="1" ht="16" customHeight="1" x14ac:dyDescent="0.2"/>
    <row r="8092" customFormat="1" ht="16" customHeight="1" x14ac:dyDescent="0.2"/>
    <row r="8093" customFormat="1" ht="16" customHeight="1" x14ac:dyDescent="0.2"/>
    <row r="8094" customFormat="1" ht="16" customHeight="1" x14ac:dyDescent="0.2"/>
    <row r="8095" customFormat="1" ht="16" customHeight="1" x14ac:dyDescent="0.2"/>
    <row r="8096" customFormat="1" ht="16" customHeight="1" x14ac:dyDescent="0.2"/>
    <row r="8097" customFormat="1" ht="16" customHeight="1" x14ac:dyDescent="0.2"/>
    <row r="8098" customFormat="1" ht="16" customHeight="1" x14ac:dyDescent="0.2"/>
    <row r="8099" customFormat="1" ht="16" customHeight="1" x14ac:dyDescent="0.2"/>
    <row r="8100" customFormat="1" ht="16" customHeight="1" x14ac:dyDescent="0.2"/>
    <row r="8101" customFormat="1" ht="16" customHeight="1" x14ac:dyDescent="0.2"/>
    <row r="8102" customFormat="1" ht="16" customHeight="1" x14ac:dyDescent="0.2"/>
    <row r="8103" customFormat="1" ht="16" customHeight="1" x14ac:dyDescent="0.2"/>
    <row r="8104" customFormat="1" ht="16" customHeight="1" x14ac:dyDescent="0.2"/>
    <row r="8105" customFormat="1" ht="16" customHeight="1" x14ac:dyDescent="0.2"/>
    <row r="8106" customFormat="1" ht="16" customHeight="1" x14ac:dyDescent="0.2"/>
    <row r="8107" customFormat="1" ht="16" customHeight="1" x14ac:dyDescent="0.2"/>
    <row r="8108" customFormat="1" ht="16" customHeight="1" x14ac:dyDescent="0.2"/>
    <row r="8109" customFormat="1" ht="16" customHeight="1" x14ac:dyDescent="0.2"/>
    <row r="8110" customFormat="1" ht="16" customHeight="1" x14ac:dyDescent="0.2"/>
    <row r="8111" customFormat="1" ht="16" customHeight="1" x14ac:dyDescent="0.2"/>
    <row r="8112" customFormat="1" ht="16" customHeight="1" x14ac:dyDescent="0.2"/>
    <row r="8113" customFormat="1" ht="16" customHeight="1" x14ac:dyDescent="0.2"/>
    <row r="8114" customFormat="1" ht="16" customHeight="1" x14ac:dyDescent="0.2"/>
    <row r="8115" customFormat="1" ht="16" customHeight="1" x14ac:dyDescent="0.2"/>
    <row r="8116" customFormat="1" ht="16" customHeight="1" x14ac:dyDescent="0.2"/>
    <row r="8117" customFormat="1" ht="16" customHeight="1" x14ac:dyDescent="0.2"/>
    <row r="8118" customFormat="1" ht="16" customHeight="1" x14ac:dyDescent="0.2"/>
    <row r="8119" customFormat="1" ht="16" customHeight="1" x14ac:dyDescent="0.2"/>
    <row r="8120" customFormat="1" ht="16" customHeight="1" x14ac:dyDescent="0.2"/>
    <row r="8121" customFormat="1" ht="16" customHeight="1" x14ac:dyDescent="0.2"/>
    <row r="8122" customFormat="1" ht="16" customHeight="1" x14ac:dyDescent="0.2"/>
    <row r="8123" customFormat="1" ht="16" customHeight="1" x14ac:dyDescent="0.2"/>
    <row r="8124" customFormat="1" ht="16" customHeight="1" x14ac:dyDescent="0.2"/>
    <row r="8125" customFormat="1" ht="16" customHeight="1" x14ac:dyDescent="0.2"/>
    <row r="8126" customFormat="1" ht="16" customHeight="1" x14ac:dyDescent="0.2"/>
    <row r="8127" customFormat="1" ht="16" customHeight="1" x14ac:dyDescent="0.2"/>
    <row r="8128" customFormat="1" ht="16" customHeight="1" x14ac:dyDescent="0.2"/>
    <row r="8129" customFormat="1" ht="16" customHeight="1" x14ac:dyDescent="0.2"/>
    <row r="8130" customFormat="1" ht="16" customHeight="1" x14ac:dyDescent="0.2"/>
    <row r="8131" customFormat="1" ht="16" customHeight="1" x14ac:dyDescent="0.2"/>
    <row r="8132" customFormat="1" ht="16" customHeight="1" x14ac:dyDescent="0.2"/>
    <row r="8133" customFormat="1" ht="16" customHeight="1" x14ac:dyDescent="0.2"/>
    <row r="8134" customFormat="1" ht="16" customHeight="1" x14ac:dyDescent="0.2"/>
    <row r="8135" customFormat="1" ht="16" customHeight="1" x14ac:dyDescent="0.2"/>
    <row r="8136" customFormat="1" ht="16" customHeight="1" x14ac:dyDescent="0.2"/>
    <row r="8137" customFormat="1" ht="16" customHeight="1" x14ac:dyDescent="0.2"/>
    <row r="8138" customFormat="1" ht="16" customHeight="1" x14ac:dyDescent="0.2"/>
    <row r="8139" customFormat="1" ht="16" customHeight="1" x14ac:dyDescent="0.2"/>
    <row r="8140" customFormat="1" ht="16" customHeight="1" x14ac:dyDescent="0.2"/>
    <row r="8141" customFormat="1" ht="16" customHeight="1" x14ac:dyDescent="0.2"/>
    <row r="8142" customFormat="1" ht="16" customHeight="1" x14ac:dyDescent="0.2"/>
    <row r="8143" customFormat="1" ht="16" customHeight="1" x14ac:dyDescent="0.2"/>
    <row r="8144" customFormat="1" ht="16" customHeight="1" x14ac:dyDescent="0.2"/>
    <row r="8145" customFormat="1" ht="16" customHeight="1" x14ac:dyDescent="0.2"/>
    <row r="8146" customFormat="1" ht="16" customHeight="1" x14ac:dyDescent="0.2"/>
    <row r="8147" customFormat="1" ht="16" customHeight="1" x14ac:dyDescent="0.2"/>
    <row r="8148" customFormat="1" ht="16" customHeight="1" x14ac:dyDescent="0.2"/>
    <row r="8149" customFormat="1" ht="16" customHeight="1" x14ac:dyDescent="0.2"/>
    <row r="8150" customFormat="1" ht="16" customHeight="1" x14ac:dyDescent="0.2"/>
    <row r="8151" customFormat="1" ht="16" customHeight="1" x14ac:dyDescent="0.2"/>
    <row r="8152" customFormat="1" ht="16" customHeight="1" x14ac:dyDescent="0.2"/>
    <row r="8153" customFormat="1" ht="16" customHeight="1" x14ac:dyDescent="0.2"/>
    <row r="8154" customFormat="1" ht="16" customHeight="1" x14ac:dyDescent="0.2"/>
    <row r="8155" customFormat="1" ht="16" customHeight="1" x14ac:dyDescent="0.2"/>
    <row r="8156" customFormat="1" ht="16" customHeight="1" x14ac:dyDescent="0.2"/>
    <row r="8157" customFormat="1" ht="16" customHeight="1" x14ac:dyDescent="0.2"/>
    <row r="8158" customFormat="1" ht="16" customHeight="1" x14ac:dyDescent="0.2"/>
    <row r="8159" customFormat="1" ht="16" customHeight="1" x14ac:dyDescent="0.2"/>
    <row r="8160" customFormat="1" ht="16" customHeight="1" x14ac:dyDescent="0.2"/>
    <row r="8161" customFormat="1" ht="16" customHeight="1" x14ac:dyDescent="0.2"/>
    <row r="8162" customFormat="1" ht="16" customHeight="1" x14ac:dyDescent="0.2"/>
    <row r="8163" customFormat="1" ht="16" customHeight="1" x14ac:dyDescent="0.2"/>
    <row r="8164" customFormat="1" ht="16" customHeight="1" x14ac:dyDescent="0.2"/>
    <row r="8165" customFormat="1" ht="16" customHeight="1" x14ac:dyDescent="0.2"/>
    <row r="8166" customFormat="1" ht="16" customHeight="1" x14ac:dyDescent="0.2"/>
    <row r="8167" customFormat="1" ht="16" customHeight="1" x14ac:dyDescent="0.2"/>
    <row r="8168" customFormat="1" ht="16" customHeight="1" x14ac:dyDescent="0.2"/>
    <row r="8169" customFormat="1" ht="16" customHeight="1" x14ac:dyDescent="0.2"/>
    <row r="8170" customFormat="1" ht="16" customHeight="1" x14ac:dyDescent="0.2"/>
    <row r="8171" customFormat="1" ht="16" customHeight="1" x14ac:dyDescent="0.2"/>
    <row r="8172" customFormat="1" ht="16" customHeight="1" x14ac:dyDescent="0.2"/>
    <row r="8173" customFormat="1" ht="16" customHeight="1" x14ac:dyDescent="0.2"/>
    <row r="8174" customFormat="1" ht="16" customHeight="1" x14ac:dyDescent="0.2"/>
    <row r="8175" customFormat="1" ht="16" customHeight="1" x14ac:dyDescent="0.2"/>
    <row r="8176" customFormat="1" ht="16" customHeight="1" x14ac:dyDescent="0.2"/>
    <row r="8177" customFormat="1" ht="16" customHeight="1" x14ac:dyDescent="0.2"/>
    <row r="8178" customFormat="1" ht="16" customHeight="1" x14ac:dyDescent="0.2"/>
    <row r="8179" customFormat="1" ht="16" customHeight="1" x14ac:dyDescent="0.2"/>
    <row r="8180" customFormat="1" ht="16" customHeight="1" x14ac:dyDescent="0.2"/>
    <row r="8181" customFormat="1" ht="16" customHeight="1" x14ac:dyDescent="0.2"/>
    <row r="8182" customFormat="1" ht="16" customHeight="1" x14ac:dyDescent="0.2"/>
    <row r="8183" customFormat="1" ht="16" customHeight="1" x14ac:dyDescent="0.2"/>
    <row r="8184" customFormat="1" ht="16" customHeight="1" x14ac:dyDescent="0.2"/>
    <row r="8185" customFormat="1" ht="16" customHeight="1" x14ac:dyDescent="0.2"/>
    <row r="8186" customFormat="1" ht="16" customHeight="1" x14ac:dyDescent="0.2"/>
    <row r="8187" customFormat="1" ht="16" customHeight="1" x14ac:dyDescent="0.2"/>
    <row r="8188" customFormat="1" ht="16" customHeight="1" x14ac:dyDescent="0.2"/>
    <row r="8189" customFormat="1" ht="16" customHeight="1" x14ac:dyDescent="0.2"/>
    <row r="8190" customFormat="1" ht="16" customHeight="1" x14ac:dyDescent="0.2"/>
    <row r="8191" customFormat="1" ht="16" customHeight="1" x14ac:dyDescent="0.2"/>
    <row r="8192" customFormat="1" ht="16" customHeight="1" x14ac:dyDescent="0.2"/>
    <row r="8193" customFormat="1" ht="16" customHeight="1" x14ac:dyDescent="0.2"/>
    <row r="8194" customFormat="1" ht="16" customHeight="1" x14ac:dyDescent="0.2"/>
    <row r="8195" customFormat="1" ht="16" customHeight="1" x14ac:dyDescent="0.2"/>
    <row r="8196" customFormat="1" ht="16" customHeight="1" x14ac:dyDescent="0.2"/>
    <row r="8197" customFormat="1" ht="16" customHeight="1" x14ac:dyDescent="0.2"/>
    <row r="8198" customFormat="1" ht="16" customHeight="1" x14ac:dyDescent="0.2"/>
    <row r="8199" customFormat="1" ht="16" customHeight="1" x14ac:dyDescent="0.2"/>
    <row r="8200" customFormat="1" ht="16" customHeight="1" x14ac:dyDescent="0.2"/>
    <row r="8201" customFormat="1" ht="16" customHeight="1" x14ac:dyDescent="0.2"/>
    <row r="8202" customFormat="1" ht="16" customHeight="1" x14ac:dyDescent="0.2"/>
    <row r="8203" customFormat="1" ht="16" customHeight="1" x14ac:dyDescent="0.2"/>
    <row r="8204" customFormat="1" ht="16" customHeight="1" x14ac:dyDescent="0.2"/>
    <row r="8205" customFormat="1" ht="16" customHeight="1" x14ac:dyDescent="0.2"/>
    <row r="8206" customFormat="1" ht="16" customHeight="1" x14ac:dyDescent="0.2"/>
    <row r="8207" customFormat="1" ht="16" customHeight="1" x14ac:dyDescent="0.2"/>
    <row r="8208" customFormat="1" ht="16" customHeight="1" x14ac:dyDescent="0.2"/>
    <row r="8209" customFormat="1" ht="16" customHeight="1" x14ac:dyDescent="0.2"/>
    <row r="8210" customFormat="1" ht="16" customHeight="1" x14ac:dyDescent="0.2"/>
    <row r="8211" customFormat="1" ht="16" customHeight="1" x14ac:dyDescent="0.2"/>
    <row r="8212" customFormat="1" ht="16" customHeight="1" x14ac:dyDescent="0.2"/>
    <row r="8213" customFormat="1" ht="16" customHeight="1" x14ac:dyDescent="0.2"/>
    <row r="8214" customFormat="1" ht="16" customHeight="1" x14ac:dyDescent="0.2"/>
    <row r="8215" customFormat="1" ht="16" customHeight="1" x14ac:dyDescent="0.2"/>
    <row r="8216" customFormat="1" ht="16" customHeight="1" x14ac:dyDescent="0.2"/>
    <row r="8217" customFormat="1" ht="16" customHeight="1" x14ac:dyDescent="0.2"/>
    <row r="8218" customFormat="1" ht="16" customHeight="1" x14ac:dyDescent="0.2"/>
    <row r="8219" customFormat="1" ht="16" customHeight="1" x14ac:dyDescent="0.2"/>
    <row r="8220" customFormat="1" ht="16" customHeight="1" x14ac:dyDescent="0.2"/>
    <row r="8221" customFormat="1" ht="16" customHeight="1" x14ac:dyDescent="0.2"/>
    <row r="8222" customFormat="1" ht="16" customHeight="1" x14ac:dyDescent="0.2"/>
    <row r="8223" customFormat="1" ht="16" customHeight="1" x14ac:dyDescent="0.2"/>
    <row r="8224" customFormat="1" ht="16" customHeight="1" x14ac:dyDescent="0.2"/>
    <row r="8225" customFormat="1" ht="16" customHeight="1" x14ac:dyDescent="0.2"/>
    <row r="8226" customFormat="1" ht="16" customHeight="1" x14ac:dyDescent="0.2"/>
    <row r="8227" customFormat="1" ht="16" customHeight="1" x14ac:dyDescent="0.2"/>
    <row r="8228" customFormat="1" ht="16" customHeight="1" x14ac:dyDescent="0.2"/>
    <row r="8229" customFormat="1" ht="16" customHeight="1" x14ac:dyDescent="0.2"/>
    <row r="8230" customFormat="1" ht="16" customHeight="1" x14ac:dyDescent="0.2"/>
    <row r="8231" customFormat="1" ht="16" customHeight="1" x14ac:dyDescent="0.2"/>
    <row r="8232" customFormat="1" ht="16" customHeight="1" x14ac:dyDescent="0.2"/>
    <row r="8233" customFormat="1" ht="16" customHeight="1" x14ac:dyDescent="0.2"/>
    <row r="8234" customFormat="1" ht="16" customHeight="1" x14ac:dyDescent="0.2"/>
    <row r="8235" customFormat="1" ht="16" customHeight="1" x14ac:dyDescent="0.2"/>
    <row r="8236" customFormat="1" ht="16" customHeight="1" x14ac:dyDescent="0.2"/>
    <row r="8237" customFormat="1" ht="16" customHeight="1" x14ac:dyDescent="0.2"/>
    <row r="8238" customFormat="1" ht="16" customHeight="1" x14ac:dyDescent="0.2"/>
    <row r="8239" customFormat="1" ht="16" customHeight="1" x14ac:dyDescent="0.2"/>
    <row r="8240" customFormat="1" ht="16" customHeight="1" x14ac:dyDescent="0.2"/>
    <row r="8241" customFormat="1" ht="16" customHeight="1" x14ac:dyDescent="0.2"/>
    <row r="8242" customFormat="1" ht="16" customHeight="1" x14ac:dyDescent="0.2"/>
    <row r="8243" customFormat="1" ht="16" customHeight="1" x14ac:dyDescent="0.2"/>
    <row r="8244" customFormat="1" ht="16" customHeight="1" x14ac:dyDescent="0.2"/>
    <row r="8245" customFormat="1" ht="16" customHeight="1" x14ac:dyDescent="0.2"/>
    <row r="8246" customFormat="1" ht="16" customHeight="1" x14ac:dyDescent="0.2"/>
    <row r="8247" customFormat="1" ht="16" customHeight="1" x14ac:dyDescent="0.2"/>
    <row r="8248" customFormat="1" ht="16" customHeight="1" x14ac:dyDescent="0.2"/>
    <row r="8249" customFormat="1" ht="16" customHeight="1" x14ac:dyDescent="0.2"/>
    <row r="8250" customFormat="1" ht="16" customHeight="1" x14ac:dyDescent="0.2"/>
    <row r="8251" customFormat="1" ht="16" customHeight="1" x14ac:dyDescent="0.2"/>
    <row r="8252" customFormat="1" ht="16" customHeight="1" x14ac:dyDescent="0.2"/>
    <row r="8253" customFormat="1" ht="16" customHeight="1" x14ac:dyDescent="0.2"/>
    <row r="8254" customFormat="1" ht="16" customHeight="1" x14ac:dyDescent="0.2"/>
    <row r="8255" customFormat="1" ht="16" customHeight="1" x14ac:dyDescent="0.2"/>
    <row r="8256" customFormat="1" ht="16" customHeight="1" x14ac:dyDescent="0.2"/>
    <row r="8257" customFormat="1" ht="16" customHeight="1" x14ac:dyDescent="0.2"/>
    <row r="8258" customFormat="1" ht="16" customHeight="1" x14ac:dyDescent="0.2"/>
    <row r="8259" customFormat="1" ht="16" customHeight="1" x14ac:dyDescent="0.2"/>
    <row r="8260" customFormat="1" ht="16" customHeight="1" x14ac:dyDescent="0.2"/>
    <row r="8261" customFormat="1" ht="16" customHeight="1" x14ac:dyDescent="0.2"/>
    <row r="8262" customFormat="1" ht="16" customHeight="1" x14ac:dyDescent="0.2"/>
    <row r="8263" customFormat="1" ht="16" customHeight="1" x14ac:dyDescent="0.2"/>
    <row r="8264" customFormat="1" ht="16" customHeight="1" x14ac:dyDescent="0.2"/>
    <row r="8265" customFormat="1" ht="16" customHeight="1" x14ac:dyDescent="0.2"/>
    <row r="8266" customFormat="1" ht="16" customHeight="1" x14ac:dyDescent="0.2"/>
    <row r="8267" customFormat="1" ht="16" customHeight="1" x14ac:dyDescent="0.2"/>
    <row r="8268" customFormat="1" ht="16" customHeight="1" x14ac:dyDescent="0.2"/>
    <row r="8269" customFormat="1" ht="16" customHeight="1" x14ac:dyDescent="0.2"/>
    <row r="8270" customFormat="1" ht="16" customHeight="1" x14ac:dyDescent="0.2"/>
    <row r="8271" customFormat="1" ht="16" customHeight="1" x14ac:dyDescent="0.2"/>
    <row r="8272" customFormat="1" ht="16" customHeight="1" x14ac:dyDescent="0.2"/>
    <row r="8273" customFormat="1" ht="16" customHeight="1" x14ac:dyDescent="0.2"/>
    <row r="8274" customFormat="1" ht="16" customHeight="1" x14ac:dyDescent="0.2"/>
    <row r="8275" customFormat="1" ht="16" customHeight="1" x14ac:dyDescent="0.2"/>
    <row r="8276" customFormat="1" ht="16" customHeight="1" x14ac:dyDescent="0.2"/>
    <row r="8277" customFormat="1" ht="16" customHeight="1" x14ac:dyDescent="0.2"/>
    <row r="8278" customFormat="1" ht="16" customHeight="1" x14ac:dyDescent="0.2"/>
    <row r="8279" customFormat="1" ht="16" customHeight="1" x14ac:dyDescent="0.2"/>
    <row r="8280" customFormat="1" ht="16" customHeight="1" x14ac:dyDescent="0.2"/>
    <row r="8281" customFormat="1" ht="16" customHeight="1" x14ac:dyDescent="0.2"/>
    <row r="8282" customFormat="1" ht="16" customHeight="1" x14ac:dyDescent="0.2"/>
    <row r="8283" customFormat="1" ht="16" customHeight="1" x14ac:dyDescent="0.2"/>
    <row r="8284" customFormat="1" ht="16" customHeight="1" x14ac:dyDescent="0.2"/>
    <row r="8285" customFormat="1" ht="16" customHeight="1" x14ac:dyDescent="0.2"/>
    <row r="8286" customFormat="1" ht="16" customHeight="1" x14ac:dyDescent="0.2"/>
    <row r="8287" customFormat="1" ht="16" customHeight="1" x14ac:dyDescent="0.2"/>
    <row r="8288" customFormat="1" ht="16" customHeight="1" x14ac:dyDescent="0.2"/>
    <row r="8289" customFormat="1" ht="16" customHeight="1" x14ac:dyDescent="0.2"/>
    <row r="8290" customFormat="1" ht="16" customHeight="1" x14ac:dyDescent="0.2"/>
    <row r="8291" customFormat="1" ht="16" customHeight="1" x14ac:dyDescent="0.2"/>
    <row r="8292" customFormat="1" ht="16" customHeight="1" x14ac:dyDescent="0.2"/>
    <row r="8293" customFormat="1" ht="16" customHeight="1" x14ac:dyDescent="0.2"/>
    <row r="8294" customFormat="1" ht="16" customHeight="1" x14ac:dyDescent="0.2"/>
    <row r="8295" customFormat="1" ht="16" customHeight="1" x14ac:dyDescent="0.2"/>
    <row r="8296" customFormat="1" ht="16" customHeight="1" x14ac:dyDescent="0.2"/>
    <row r="8297" customFormat="1" ht="16" customHeight="1" x14ac:dyDescent="0.2"/>
    <row r="8298" customFormat="1" ht="16" customHeight="1" x14ac:dyDescent="0.2"/>
    <row r="8299" customFormat="1" ht="16" customHeight="1" x14ac:dyDescent="0.2"/>
    <row r="8300" customFormat="1" ht="16" customHeight="1" x14ac:dyDescent="0.2"/>
    <row r="8301" customFormat="1" ht="16" customHeight="1" x14ac:dyDescent="0.2"/>
    <row r="8302" customFormat="1" ht="16" customHeight="1" x14ac:dyDescent="0.2"/>
    <row r="8303" customFormat="1" ht="16" customHeight="1" x14ac:dyDescent="0.2"/>
    <row r="8304" customFormat="1" ht="16" customHeight="1" x14ac:dyDescent="0.2"/>
    <row r="8305" customFormat="1" ht="16" customHeight="1" x14ac:dyDescent="0.2"/>
    <row r="8306" customFormat="1" ht="16" customHeight="1" x14ac:dyDescent="0.2"/>
    <row r="8307" customFormat="1" ht="16" customHeight="1" x14ac:dyDescent="0.2"/>
    <row r="8308" customFormat="1" ht="16" customHeight="1" x14ac:dyDescent="0.2"/>
    <row r="8309" customFormat="1" ht="16" customHeight="1" x14ac:dyDescent="0.2"/>
    <row r="8310" customFormat="1" ht="16" customHeight="1" x14ac:dyDescent="0.2"/>
    <row r="8311" customFormat="1" ht="16" customHeight="1" x14ac:dyDescent="0.2"/>
    <row r="8312" customFormat="1" ht="16" customHeight="1" x14ac:dyDescent="0.2"/>
    <row r="8313" customFormat="1" ht="16" customHeight="1" x14ac:dyDescent="0.2"/>
    <row r="8314" customFormat="1" ht="16" customHeight="1" x14ac:dyDescent="0.2"/>
    <row r="8315" customFormat="1" ht="16" customHeight="1" x14ac:dyDescent="0.2"/>
    <row r="8316" customFormat="1" ht="16" customHeight="1" x14ac:dyDescent="0.2"/>
    <row r="8317" customFormat="1" ht="16" customHeight="1" x14ac:dyDescent="0.2"/>
    <row r="8318" customFormat="1" ht="16" customHeight="1" x14ac:dyDescent="0.2"/>
    <row r="8319" customFormat="1" ht="16" customHeight="1" x14ac:dyDescent="0.2"/>
    <row r="8320" customFormat="1" ht="16" customHeight="1" x14ac:dyDescent="0.2"/>
    <row r="8321" customFormat="1" ht="16" customHeight="1" x14ac:dyDescent="0.2"/>
    <row r="8322" customFormat="1" ht="16" customHeight="1" x14ac:dyDescent="0.2"/>
    <row r="8323" customFormat="1" ht="16" customHeight="1" x14ac:dyDescent="0.2"/>
    <row r="8324" customFormat="1" ht="16" customHeight="1" x14ac:dyDescent="0.2"/>
    <row r="8325" customFormat="1" ht="16" customHeight="1" x14ac:dyDescent="0.2"/>
    <row r="8326" customFormat="1" ht="16" customHeight="1" x14ac:dyDescent="0.2"/>
    <row r="8327" customFormat="1" ht="16" customHeight="1" x14ac:dyDescent="0.2"/>
    <row r="8328" customFormat="1" ht="16" customHeight="1" x14ac:dyDescent="0.2"/>
    <row r="8329" customFormat="1" ht="16" customHeight="1" x14ac:dyDescent="0.2"/>
    <row r="8330" customFormat="1" ht="16" customHeight="1" x14ac:dyDescent="0.2"/>
    <row r="8331" customFormat="1" ht="16" customHeight="1" x14ac:dyDescent="0.2"/>
    <row r="8332" customFormat="1" ht="16" customHeight="1" x14ac:dyDescent="0.2"/>
    <row r="8333" customFormat="1" ht="16" customHeight="1" x14ac:dyDescent="0.2"/>
    <row r="8334" customFormat="1" ht="16" customHeight="1" x14ac:dyDescent="0.2"/>
    <row r="8335" customFormat="1" ht="16" customHeight="1" x14ac:dyDescent="0.2"/>
    <row r="8336" customFormat="1" ht="16" customHeight="1" x14ac:dyDescent="0.2"/>
    <row r="8337" customFormat="1" ht="16" customHeight="1" x14ac:dyDescent="0.2"/>
    <row r="8338" customFormat="1" ht="16" customHeight="1" x14ac:dyDescent="0.2"/>
    <row r="8339" customFormat="1" ht="16" customHeight="1" x14ac:dyDescent="0.2"/>
    <row r="8340" customFormat="1" ht="16" customHeight="1" x14ac:dyDescent="0.2"/>
    <row r="8341" customFormat="1" ht="16" customHeight="1" x14ac:dyDescent="0.2"/>
    <row r="8342" customFormat="1" ht="16" customHeight="1" x14ac:dyDescent="0.2"/>
    <row r="8343" customFormat="1" ht="16" customHeight="1" x14ac:dyDescent="0.2"/>
    <row r="8344" customFormat="1" ht="16" customHeight="1" x14ac:dyDescent="0.2"/>
    <row r="8345" customFormat="1" ht="16" customHeight="1" x14ac:dyDescent="0.2"/>
    <row r="8346" customFormat="1" ht="16" customHeight="1" x14ac:dyDescent="0.2"/>
    <row r="8347" customFormat="1" ht="16" customHeight="1" x14ac:dyDescent="0.2"/>
    <row r="8348" customFormat="1" ht="16" customHeight="1" x14ac:dyDescent="0.2"/>
    <row r="8349" customFormat="1" ht="16" customHeight="1" x14ac:dyDescent="0.2"/>
    <row r="8350" customFormat="1" ht="16" customHeight="1" x14ac:dyDescent="0.2"/>
    <row r="8351" customFormat="1" ht="16" customHeight="1" x14ac:dyDescent="0.2"/>
    <row r="8352" customFormat="1" ht="16" customHeight="1" x14ac:dyDescent="0.2"/>
    <row r="8353" customFormat="1" ht="16" customHeight="1" x14ac:dyDescent="0.2"/>
    <row r="8354" customFormat="1" ht="16" customHeight="1" x14ac:dyDescent="0.2"/>
    <row r="8355" customFormat="1" ht="16" customHeight="1" x14ac:dyDescent="0.2"/>
    <row r="8356" customFormat="1" ht="16" customHeight="1" x14ac:dyDescent="0.2"/>
    <row r="8357" customFormat="1" ht="16" customHeight="1" x14ac:dyDescent="0.2"/>
    <row r="8358" customFormat="1" ht="16" customHeight="1" x14ac:dyDescent="0.2"/>
    <row r="8359" customFormat="1" ht="16" customHeight="1" x14ac:dyDescent="0.2"/>
    <row r="8360" customFormat="1" ht="16" customHeight="1" x14ac:dyDescent="0.2"/>
    <row r="8361" customFormat="1" ht="16" customHeight="1" x14ac:dyDescent="0.2"/>
    <row r="8362" customFormat="1" ht="16" customHeight="1" x14ac:dyDescent="0.2"/>
    <row r="8363" customFormat="1" ht="16" customHeight="1" x14ac:dyDescent="0.2"/>
    <row r="8364" customFormat="1" ht="16" customHeight="1" x14ac:dyDescent="0.2"/>
    <row r="8365" customFormat="1" ht="16" customHeight="1" x14ac:dyDescent="0.2"/>
    <row r="8366" customFormat="1" ht="16" customHeight="1" x14ac:dyDescent="0.2"/>
    <row r="8367" customFormat="1" ht="16" customHeight="1" x14ac:dyDescent="0.2"/>
    <row r="8368" customFormat="1" ht="16" customHeight="1" x14ac:dyDescent="0.2"/>
    <row r="8369" customFormat="1" ht="16" customHeight="1" x14ac:dyDescent="0.2"/>
    <row r="8370" customFormat="1" ht="16" customHeight="1" x14ac:dyDescent="0.2"/>
    <row r="8371" customFormat="1" ht="16" customHeight="1" x14ac:dyDescent="0.2"/>
    <row r="8372" customFormat="1" ht="16" customHeight="1" x14ac:dyDescent="0.2"/>
    <row r="8373" customFormat="1" ht="16" customHeight="1" x14ac:dyDescent="0.2"/>
    <row r="8374" customFormat="1" ht="16" customHeight="1" x14ac:dyDescent="0.2"/>
    <row r="8375" customFormat="1" ht="16" customHeight="1" x14ac:dyDescent="0.2"/>
    <row r="8376" customFormat="1" ht="16" customHeight="1" x14ac:dyDescent="0.2"/>
    <row r="8377" customFormat="1" ht="16" customHeight="1" x14ac:dyDescent="0.2"/>
    <row r="8378" customFormat="1" ht="16" customHeight="1" x14ac:dyDescent="0.2"/>
    <row r="8379" customFormat="1" ht="16" customHeight="1" x14ac:dyDescent="0.2"/>
    <row r="8380" customFormat="1" ht="16" customHeight="1" x14ac:dyDescent="0.2"/>
    <row r="8381" customFormat="1" ht="16" customHeight="1" x14ac:dyDescent="0.2"/>
    <row r="8382" customFormat="1" ht="16" customHeight="1" x14ac:dyDescent="0.2"/>
    <row r="8383" customFormat="1" ht="16" customHeight="1" x14ac:dyDescent="0.2"/>
    <row r="8384" customFormat="1" ht="16" customHeight="1" x14ac:dyDescent="0.2"/>
    <row r="8385" customFormat="1" ht="16" customHeight="1" x14ac:dyDescent="0.2"/>
    <row r="8386" customFormat="1" ht="16" customHeight="1" x14ac:dyDescent="0.2"/>
    <row r="8387" customFormat="1" ht="16" customHeight="1" x14ac:dyDescent="0.2"/>
    <row r="8388" customFormat="1" ht="16" customHeight="1" x14ac:dyDescent="0.2"/>
    <row r="8389" customFormat="1" ht="16" customHeight="1" x14ac:dyDescent="0.2"/>
    <row r="8390" customFormat="1" ht="16" customHeight="1" x14ac:dyDescent="0.2"/>
    <row r="8391" customFormat="1" ht="16" customHeight="1" x14ac:dyDescent="0.2"/>
    <row r="8392" customFormat="1" ht="16" customHeight="1" x14ac:dyDescent="0.2"/>
    <row r="8393" customFormat="1" ht="16" customHeight="1" x14ac:dyDescent="0.2"/>
    <row r="8394" customFormat="1" ht="16" customHeight="1" x14ac:dyDescent="0.2"/>
    <row r="8395" customFormat="1" ht="16" customHeight="1" x14ac:dyDescent="0.2"/>
    <row r="8396" customFormat="1" ht="16" customHeight="1" x14ac:dyDescent="0.2"/>
    <row r="8397" customFormat="1" ht="16" customHeight="1" x14ac:dyDescent="0.2"/>
    <row r="8398" customFormat="1" ht="16" customHeight="1" x14ac:dyDescent="0.2"/>
    <row r="8399" customFormat="1" ht="16" customHeight="1" x14ac:dyDescent="0.2"/>
    <row r="8400" customFormat="1" ht="16" customHeight="1" x14ac:dyDescent="0.2"/>
    <row r="8401" customFormat="1" ht="16" customHeight="1" x14ac:dyDescent="0.2"/>
    <row r="8402" customFormat="1" ht="16" customHeight="1" x14ac:dyDescent="0.2"/>
    <row r="8403" customFormat="1" ht="16" customHeight="1" x14ac:dyDescent="0.2"/>
    <row r="8404" customFormat="1" ht="16" customHeight="1" x14ac:dyDescent="0.2"/>
    <row r="8405" customFormat="1" ht="16" customHeight="1" x14ac:dyDescent="0.2"/>
    <row r="8406" customFormat="1" ht="16" customHeight="1" x14ac:dyDescent="0.2"/>
    <row r="8407" customFormat="1" ht="16" customHeight="1" x14ac:dyDescent="0.2"/>
    <row r="8408" customFormat="1" ht="16" customHeight="1" x14ac:dyDescent="0.2"/>
    <row r="8409" customFormat="1" ht="16" customHeight="1" x14ac:dyDescent="0.2"/>
    <row r="8410" customFormat="1" ht="16" customHeight="1" x14ac:dyDescent="0.2"/>
    <row r="8411" customFormat="1" ht="16" customHeight="1" x14ac:dyDescent="0.2"/>
    <row r="8412" customFormat="1" ht="16" customHeight="1" x14ac:dyDescent="0.2"/>
    <row r="8413" customFormat="1" ht="16" customHeight="1" x14ac:dyDescent="0.2"/>
    <row r="8414" customFormat="1" ht="16" customHeight="1" x14ac:dyDescent="0.2"/>
    <row r="8415" customFormat="1" ht="16" customHeight="1" x14ac:dyDescent="0.2"/>
    <row r="8416" customFormat="1" ht="16" customHeight="1" x14ac:dyDescent="0.2"/>
    <row r="8417" customFormat="1" ht="16" customHeight="1" x14ac:dyDescent="0.2"/>
    <row r="8418" customFormat="1" ht="16" customHeight="1" x14ac:dyDescent="0.2"/>
    <row r="8419" customFormat="1" ht="16" customHeight="1" x14ac:dyDescent="0.2"/>
    <row r="8420" customFormat="1" ht="16" customHeight="1" x14ac:dyDescent="0.2"/>
    <row r="8421" customFormat="1" ht="16" customHeight="1" x14ac:dyDescent="0.2"/>
    <row r="8422" customFormat="1" ht="16" customHeight="1" x14ac:dyDescent="0.2"/>
    <row r="8423" customFormat="1" ht="16" customHeight="1" x14ac:dyDescent="0.2"/>
    <row r="8424" customFormat="1" ht="16" customHeight="1" x14ac:dyDescent="0.2"/>
    <row r="8425" customFormat="1" ht="16" customHeight="1" x14ac:dyDescent="0.2"/>
    <row r="8426" customFormat="1" ht="16" customHeight="1" x14ac:dyDescent="0.2"/>
    <row r="8427" customFormat="1" ht="16" customHeight="1" x14ac:dyDescent="0.2"/>
    <row r="8428" customFormat="1" ht="16" customHeight="1" x14ac:dyDescent="0.2"/>
    <row r="8429" customFormat="1" ht="16" customHeight="1" x14ac:dyDescent="0.2"/>
    <row r="8430" customFormat="1" ht="16" customHeight="1" x14ac:dyDescent="0.2"/>
    <row r="8431" customFormat="1" ht="16" customHeight="1" x14ac:dyDescent="0.2"/>
    <row r="8432" customFormat="1" ht="16" customHeight="1" x14ac:dyDescent="0.2"/>
    <row r="8433" customFormat="1" ht="16" customHeight="1" x14ac:dyDescent="0.2"/>
    <row r="8434" customFormat="1" ht="16" customHeight="1" x14ac:dyDescent="0.2"/>
    <row r="8435" customFormat="1" ht="16" customHeight="1" x14ac:dyDescent="0.2"/>
    <row r="8436" customFormat="1" ht="16" customHeight="1" x14ac:dyDescent="0.2"/>
    <row r="8437" customFormat="1" ht="16" customHeight="1" x14ac:dyDescent="0.2"/>
    <row r="8438" customFormat="1" ht="16" customHeight="1" x14ac:dyDescent="0.2"/>
    <row r="8439" customFormat="1" ht="16" customHeight="1" x14ac:dyDescent="0.2"/>
    <row r="8440" customFormat="1" ht="16" customHeight="1" x14ac:dyDescent="0.2"/>
    <row r="8441" customFormat="1" ht="16" customHeight="1" x14ac:dyDescent="0.2"/>
    <row r="8442" customFormat="1" ht="16" customHeight="1" x14ac:dyDescent="0.2"/>
    <row r="8443" customFormat="1" ht="16" customHeight="1" x14ac:dyDescent="0.2"/>
    <row r="8444" customFormat="1" ht="16" customHeight="1" x14ac:dyDescent="0.2"/>
    <row r="8445" customFormat="1" ht="16" customHeight="1" x14ac:dyDescent="0.2"/>
    <row r="8446" customFormat="1" ht="16" customHeight="1" x14ac:dyDescent="0.2"/>
    <row r="8447" customFormat="1" ht="16" customHeight="1" x14ac:dyDescent="0.2"/>
    <row r="8448" customFormat="1" ht="16" customHeight="1" x14ac:dyDescent="0.2"/>
    <row r="8449" customFormat="1" ht="16" customHeight="1" x14ac:dyDescent="0.2"/>
    <row r="8450" customFormat="1" ht="16" customHeight="1" x14ac:dyDescent="0.2"/>
    <row r="8451" customFormat="1" ht="16" customHeight="1" x14ac:dyDescent="0.2"/>
    <row r="8452" customFormat="1" ht="16" customHeight="1" x14ac:dyDescent="0.2"/>
    <row r="8453" customFormat="1" ht="16" customHeight="1" x14ac:dyDescent="0.2"/>
    <row r="8454" customFormat="1" ht="16" customHeight="1" x14ac:dyDescent="0.2"/>
    <row r="8455" customFormat="1" ht="16" customHeight="1" x14ac:dyDescent="0.2"/>
    <row r="8456" customFormat="1" ht="16" customHeight="1" x14ac:dyDescent="0.2"/>
    <row r="8457" customFormat="1" ht="16" customHeight="1" x14ac:dyDescent="0.2"/>
    <row r="8458" customFormat="1" ht="16" customHeight="1" x14ac:dyDescent="0.2"/>
    <row r="8459" customFormat="1" ht="16" customHeight="1" x14ac:dyDescent="0.2"/>
    <row r="8460" customFormat="1" ht="16" customHeight="1" x14ac:dyDescent="0.2"/>
    <row r="8461" customFormat="1" ht="16" customHeight="1" x14ac:dyDescent="0.2"/>
    <row r="8462" customFormat="1" ht="16" customHeight="1" x14ac:dyDescent="0.2"/>
    <row r="8463" customFormat="1" ht="16" customHeight="1" x14ac:dyDescent="0.2"/>
    <row r="8464" customFormat="1" ht="16" customHeight="1" x14ac:dyDescent="0.2"/>
    <row r="8465" customFormat="1" ht="16" customHeight="1" x14ac:dyDescent="0.2"/>
    <row r="8466" customFormat="1" ht="16" customHeight="1" x14ac:dyDescent="0.2"/>
    <row r="8467" customFormat="1" ht="16" customHeight="1" x14ac:dyDescent="0.2"/>
    <row r="8468" customFormat="1" ht="16" customHeight="1" x14ac:dyDescent="0.2"/>
    <row r="8469" customFormat="1" ht="16" customHeight="1" x14ac:dyDescent="0.2"/>
    <row r="8470" customFormat="1" ht="16" customHeight="1" x14ac:dyDescent="0.2"/>
    <row r="8471" customFormat="1" ht="16" customHeight="1" x14ac:dyDescent="0.2"/>
    <row r="8472" customFormat="1" ht="16" customHeight="1" x14ac:dyDescent="0.2"/>
    <row r="8473" customFormat="1" ht="16" customHeight="1" x14ac:dyDescent="0.2"/>
    <row r="8474" customFormat="1" ht="16" customHeight="1" x14ac:dyDescent="0.2"/>
    <row r="8475" customFormat="1" ht="16" customHeight="1" x14ac:dyDescent="0.2"/>
    <row r="8476" customFormat="1" ht="16" customHeight="1" x14ac:dyDescent="0.2"/>
    <row r="8477" customFormat="1" ht="16" customHeight="1" x14ac:dyDescent="0.2"/>
    <row r="8478" customFormat="1" ht="16" customHeight="1" x14ac:dyDescent="0.2"/>
    <row r="8479" customFormat="1" ht="16" customHeight="1" x14ac:dyDescent="0.2"/>
    <row r="8480" customFormat="1" ht="16" customHeight="1" x14ac:dyDescent="0.2"/>
    <row r="8481" customFormat="1" ht="16" customHeight="1" x14ac:dyDescent="0.2"/>
    <row r="8482" customFormat="1" ht="16" customHeight="1" x14ac:dyDescent="0.2"/>
    <row r="8483" customFormat="1" ht="16" customHeight="1" x14ac:dyDescent="0.2"/>
    <row r="8484" customFormat="1" ht="16" customHeight="1" x14ac:dyDescent="0.2"/>
    <row r="8485" customFormat="1" ht="16" customHeight="1" x14ac:dyDescent="0.2"/>
    <row r="8486" customFormat="1" ht="16" customHeight="1" x14ac:dyDescent="0.2"/>
    <row r="8487" customFormat="1" ht="16" customHeight="1" x14ac:dyDescent="0.2"/>
    <row r="8488" customFormat="1" ht="16" customHeight="1" x14ac:dyDescent="0.2"/>
    <row r="8489" customFormat="1" ht="16" customHeight="1" x14ac:dyDescent="0.2"/>
    <row r="8490" customFormat="1" ht="16" customHeight="1" x14ac:dyDescent="0.2"/>
    <row r="8491" customFormat="1" ht="16" customHeight="1" x14ac:dyDescent="0.2"/>
    <row r="8492" customFormat="1" ht="16" customHeight="1" x14ac:dyDescent="0.2"/>
    <row r="8493" customFormat="1" ht="16" customHeight="1" x14ac:dyDescent="0.2"/>
    <row r="8494" customFormat="1" ht="16" customHeight="1" x14ac:dyDescent="0.2"/>
    <row r="8495" customFormat="1" ht="16" customHeight="1" x14ac:dyDescent="0.2"/>
    <row r="8496" customFormat="1" ht="16" customHeight="1" x14ac:dyDescent="0.2"/>
    <row r="8497" customFormat="1" ht="16" customHeight="1" x14ac:dyDescent="0.2"/>
    <row r="8498" customFormat="1" ht="16" customHeight="1" x14ac:dyDescent="0.2"/>
    <row r="8499" customFormat="1" ht="16" customHeight="1" x14ac:dyDescent="0.2"/>
    <row r="8500" customFormat="1" ht="16" customHeight="1" x14ac:dyDescent="0.2"/>
    <row r="8501" customFormat="1" ht="16" customHeight="1" x14ac:dyDescent="0.2"/>
    <row r="8502" customFormat="1" ht="16" customHeight="1" x14ac:dyDescent="0.2"/>
    <row r="8503" customFormat="1" ht="16" customHeight="1" x14ac:dyDescent="0.2"/>
    <row r="8504" customFormat="1" ht="16" customHeight="1" x14ac:dyDescent="0.2"/>
    <row r="8505" customFormat="1" ht="16" customHeight="1" x14ac:dyDescent="0.2"/>
    <row r="8506" customFormat="1" ht="16" customHeight="1" x14ac:dyDescent="0.2"/>
    <row r="8507" customFormat="1" ht="16" customHeight="1" x14ac:dyDescent="0.2"/>
    <row r="8508" customFormat="1" ht="16" customHeight="1" x14ac:dyDescent="0.2"/>
    <row r="8509" customFormat="1" ht="16" customHeight="1" x14ac:dyDescent="0.2"/>
    <row r="8510" customFormat="1" ht="16" customHeight="1" x14ac:dyDescent="0.2"/>
    <row r="8511" customFormat="1" ht="16" customHeight="1" x14ac:dyDescent="0.2"/>
    <row r="8512" customFormat="1" ht="16" customHeight="1" x14ac:dyDescent="0.2"/>
    <row r="8513" customFormat="1" ht="16" customHeight="1" x14ac:dyDescent="0.2"/>
    <row r="8514" customFormat="1" ht="16" customHeight="1" x14ac:dyDescent="0.2"/>
    <row r="8515" customFormat="1" ht="16" customHeight="1" x14ac:dyDescent="0.2"/>
    <row r="8516" customFormat="1" ht="16" customHeight="1" x14ac:dyDescent="0.2"/>
    <row r="8517" customFormat="1" ht="16" customHeight="1" x14ac:dyDescent="0.2"/>
    <row r="8518" customFormat="1" ht="16" customHeight="1" x14ac:dyDescent="0.2"/>
    <row r="8519" customFormat="1" ht="16" customHeight="1" x14ac:dyDescent="0.2"/>
    <row r="8520" customFormat="1" ht="16" customHeight="1" x14ac:dyDescent="0.2"/>
    <row r="8521" customFormat="1" ht="16" customHeight="1" x14ac:dyDescent="0.2"/>
    <row r="8522" customFormat="1" ht="16" customHeight="1" x14ac:dyDescent="0.2"/>
    <row r="8523" customFormat="1" ht="16" customHeight="1" x14ac:dyDescent="0.2"/>
    <row r="8524" customFormat="1" ht="16" customHeight="1" x14ac:dyDescent="0.2"/>
    <row r="8525" customFormat="1" ht="16" customHeight="1" x14ac:dyDescent="0.2"/>
    <row r="8526" customFormat="1" ht="16" customHeight="1" x14ac:dyDescent="0.2"/>
    <row r="8527" customFormat="1" ht="16" customHeight="1" x14ac:dyDescent="0.2"/>
    <row r="8528" customFormat="1" ht="16" customHeight="1" x14ac:dyDescent="0.2"/>
    <row r="8529" customFormat="1" ht="16" customHeight="1" x14ac:dyDescent="0.2"/>
    <row r="8530" customFormat="1" ht="16" customHeight="1" x14ac:dyDescent="0.2"/>
    <row r="8531" customFormat="1" ht="16" customHeight="1" x14ac:dyDescent="0.2"/>
    <row r="8532" customFormat="1" ht="16" customHeight="1" x14ac:dyDescent="0.2"/>
    <row r="8533" customFormat="1" ht="16" customHeight="1" x14ac:dyDescent="0.2"/>
    <row r="8534" customFormat="1" ht="16" customHeight="1" x14ac:dyDescent="0.2"/>
    <row r="8535" customFormat="1" ht="16" customHeight="1" x14ac:dyDescent="0.2"/>
    <row r="8536" customFormat="1" ht="16" customHeight="1" x14ac:dyDescent="0.2"/>
    <row r="8537" customFormat="1" ht="16" customHeight="1" x14ac:dyDescent="0.2"/>
    <row r="8538" customFormat="1" ht="16" customHeight="1" x14ac:dyDescent="0.2"/>
    <row r="8539" customFormat="1" ht="16" customHeight="1" x14ac:dyDescent="0.2"/>
    <row r="8540" customFormat="1" ht="16" customHeight="1" x14ac:dyDescent="0.2"/>
    <row r="8541" customFormat="1" ht="16" customHeight="1" x14ac:dyDescent="0.2"/>
    <row r="8542" customFormat="1" ht="16" customHeight="1" x14ac:dyDescent="0.2"/>
    <row r="8543" customFormat="1" ht="16" customHeight="1" x14ac:dyDescent="0.2"/>
    <row r="8544" customFormat="1" ht="16" customHeight="1" x14ac:dyDescent="0.2"/>
    <row r="8545" customFormat="1" ht="16" customHeight="1" x14ac:dyDescent="0.2"/>
    <row r="8546" customFormat="1" ht="16" customHeight="1" x14ac:dyDescent="0.2"/>
    <row r="8547" customFormat="1" ht="16" customHeight="1" x14ac:dyDescent="0.2"/>
    <row r="8548" customFormat="1" ht="16" customHeight="1" x14ac:dyDescent="0.2"/>
    <row r="8549" customFormat="1" ht="16" customHeight="1" x14ac:dyDescent="0.2"/>
    <row r="8550" customFormat="1" ht="16" customHeight="1" x14ac:dyDescent="0.2"/>
    <row r="8551" customFormat="1" ht="16" customHeight="1" x14ac:dyDescent="0.2"/>
    <row r="8552" customFormat="1" ht="16" customHeight="1" x14ac:dyDescent="0.2"/>
    <row r="8553" customFormat="1" ht="16" customHeight="1" x14ac:dyDescent="0.2"/>
    <row r="8554" customFormat="1" ht="16" customHeight="1" x14ac:dyDescent="0.2"/>
    <row r="8555" customFormat="1" ht="16" customHeight="1" x14ac:dyDescent="0.2"/>
    <row r="8556" customFormat="1" ht="16" customHeight="1" x14ac:dyDescent="0.2"/>
    <row r="8557" customFormat="1" ht="16" customHeight="1" x14ac:dyDescent="0.2"/>
    <row r="8558" customFormat="1" ht="16" customHeight="1" x14ac:dyDescent="0.2"/>
    <row r="8559" customFormat="1" ht="16" customHeight="1" x14ac:dyDescent="0.2"/>
    <row r="8560" customFormat="1" ht="16" customHeight="1" x14ac:dyDescent="0.2"/>
    <row r="8561" customFormat="1" ht="16" customHeight="1" x14ac:dyDescent="0.2"/>
    <row r="8562" customFormat="1" ht="16" customHeight="1" x14ac:dyDescent="0.2"/>
    <row r="8563" customFormat="1" ht="16" customHeight="1" x14ac:dyDescent="0.2"/>
    <row r="8564" customFormat="1" ht="16" customHeight="1" x14ac:dyDescent="0.2"/>
    <row r="8565" customFormat="1" ht="16" customHeight="1" x14ac:dyDescent="0.2"/>
    <row r="8566" customFormat="1" ht="16" customHeight="1" x14ac:dyDescent="0.2"/>
    <row r="8567" customFormat="1" ht="16" customHeight="1" x14ac:dyDescent="0.2"/>
    <row r="8568" customFormat="1" ht="16" customHeight="1" x14ac:dyDescent="0.2"/>
    <row r="8569" customFormat="1" ht="16" customHeight="1" x14ac:dyDescent="0.2"/>
    <row r="8570" customFormat="1" ht="16" customHeight="1" x14ac:dyDescent="0.2"/>
    <row r="8571" customFormat="1" ht="16" customHeight="1" x14ac:dyDescent="0.2"/>
    <row r="8572" customFormat="1" ht="16" customHeight="1" x14ac:dyDescent="0.2"/>
    <row r="8573" customFormat="1" ht="16" customHeight="1" x14ac:dyDescent="0.2"/>
    <row r="8574" customFormat="1" ht="16" customHeight="1" x14ac:dyDescent="0.2"/>
    <row r="8575" customFormat="1" ht="16" customHeight="1" x14ac:dyDescent="0.2"/>
    <row r="8576" customFormat="1" ht="16" customHeight="1" x14ac:dyDescent="0.2"/>
    <row r="8577" customFormat="1" ht="16" customHeight="1" x14ac:dyDescent="0.2"/>
    <row r="8578" customFormat="1" ht="16" customHeight="1" x14ac:dyDescent="0.2"/>
    <row r="8579" customFormat="1" ht="16" customHeight="1" x14ac:dyDescent="0.2"/>
    <row r="8580" customFormat="1" ht="16" customHeight="1" x14ac:dyDescent="0.2"/>
    <row r="8581" customFormat="1" ht="16" customHeight="1" x14ac:dyDescent="0.2"/>
    <row r="8582" customFormat="1" ht="16" customHeight="1" x14ac:dyDescent="0.2"/>
    <row r="8583" customFormat="1" ht="16" customHeight="1" x14ac:dyDescent="0.2"/>
    <row r="8584" customFormat="1" ht="16" customHeight="1" x14ac:dyDescent="0.2"/>
    <row r="8585" customFormat="1" ht="16" customHeight="1" x14ac:dyDescent="0.2"/>
    <row r="8586" customFormat="1" ht="16" customHeight="1" x14ac:dyDescent="0.2"/>
    <row r="8587" customFormat="1" ht="16" customHeight="1" x14ac:dyDescent="0.2"/>
    <row r="8588" customFormat="1" ht="16" customHeight="1" x14ac:dyDescent="0.2"/>
    <row r="8589" customFormat="1" ht="16" customHeight="1" x14ac:dyDescent="0.2"/>
    <row r="8590" customFormat="1" ht="16" customHeight="1" x14ac:dyDescent="0.2"/>
    <row r="8591" customFormat="1" ht="16" customHeight="1" x14ac:dyDescent="0.2"/>
    <row r="8592" customFormat="1" ht="16" customHeight="1" x14ac:dyDescent="0.2"/>
    <row r="8593" customFormat="1" ht="16" customHeight="1" x14ac:dyDescent="0.2"/>
    <row r="8594" customFormat="1" ht="16" customHeight="1" x14ac:dyDescent="0.2"/>
    <row r="8595" customFormat="1" ht="16" customHeight="1" x14ac:dyDescent="0.2"/>
    <row r="8596" customFormat="1" ht="16" customHeight="1" x14ac:dyDescent="0.2"/>
    <row r="8597" customFormat="1" ht="16" customHeight="1" x14ac:dyDescent="0.2"/>
    <row r="8598" customFormat="1" ht="16" customHeight="1" x14ac:dyDescent="0.2"/>
    <row r="8599" customFormat="1" ht="16" customHeight="1" x14ac:dyDescent="0.2"/>
    <row r="8600" customFormat="1" ht="16" customHeight="1" x14ac:dyDescent="0.2"/>
    <row r="8601" customFormat="1" ht="16" customHeight="1" x14ac:dyDescent="0.2"/>
    <row r="8602" customFormat="1" ht="16" customHeight="1" x14ac:dyDescent="0.2"/>
    <row r="8603" customFormat="1" ht="16" customHeight="1" x14ac:dyDescent="0.2"/>
    <row r="8604" customFormat="1" ht="16" customHeight="1" x14ac:dyDescent="0.2"/>
    <row r="8605" customFormat="1" ht="16" customHeight="1" x14ac:dyDescent="0.2"/>
    <row r="8606" customFormat="1" ht="16" customHeight="1" x14ac:dyDescent="0.2"/>
    <row r="8607" customFormat="1" ht="16" customHeight="1" x14ac:dyDescent="0.2"/>
    <row r="8608" customFormat="1" ht="16" customHeight="1" x14ac:dyDescent="0.2"/>
    <row r="8609" customFormat="1" ht="16" customHeight="1" x14ac:dyDescent="0.2"/>
    <row r="8610" customFormat="1" ht="16" customHeight="1" x14ac:dyDescent="0.2"/>
    <row r="8611" customFormat="1" ht="16" customHeight="1" x14ac:dyDescent="0.2"/>
    <row r="8612" customFormat="1" ht="16" customHeight="1" x14ac:dyDescent="0.2"/>
    <row r="8613" customFormat="1" ht="16" customHeight="1" x14ac:dyDescent="0.2"/>
    <row r="8614" customFormat="1" ht="16" customHeight="1" x14ac:dyDescent="0.2"/>
    <row r="8615" customFormat="1" ht="16" customHeight="1" x14ac:dyDescent="0.2"/>
    <row r="8616" customFormat="1" ht="16" customHeight="1" x14ac:dyDescent="0.2"/>
    <row r="8617" customFormat="1" ht="16" customHeight="1" x14ac:dyDescent="0.2"/>
    <row r="8618" customFormat="1" ht="16" customHeight="1" x14ac:dyDescent="0.2"/>
    <row r="8619" customFormat="1" ht="16" customHeight="1" x14ac:dyDescent="0.2"/>
    <row r="8620" customFormat="1" ht="16" customHeight="1" x14ac:dyDescent="0.2"/>
    <row r="8621" customFormat="1" ht="16" customHeight="1" x14ac:dyDescent="0.2"/>
    <row r="8622" customFormat="1" ht="16" customHeight="1" x14ac:dyDescent="0.2"/>
    <row r="8623" customFormat="1" ht="16" customHeight="1" x14ac:dyDescent="0.2"/>
    <row r="8624" customFormat="1" ht="16" customHeight="1" x14ac:dyDescent="0.2"/>
    <row r="8625" customFormat="1" ht="16" customHeight="1" x14ac:dyDescent="0.2"/>
    <row r="8626" customFormat="1" ht="16" customHeight="1" x14ac:dyDescent="0.2"/>
    <row r="8627" customFormat="1" ht="16" customHeight="1" x14ac:dyDescent="0.2"/>
    <row r="8628" customFormat="1" ht="16" customHeight="1" x14ac:dyDescent="0.2"/>
    <row r="8629" customFormat="1" ht="16" customHeight="1" x14ac:dyDescent="0.2"/>
    <row r="8630" customFormat="1" ht="16" customHeight="1" x14ac:dyDescent="0.2"/>
    <row r="8631" customFormat="1" ht="16" customHeight="1" x14ac:dyDescent="0.2"/>
    <row r="8632" customFormat="1" ht="16" customHeight="1" x14ac:dyDescent="0.2"/>
    <row r="8633" customFormat="1" ht="16" customHeight="1" x14ac:dyDescent="0.2"/>
    <row r="8634" customFormat="1" ht="16" customHeight="1" x14ac:dyDescent="0.2"/>
    <row r="8635" customFormat="1" ht="16" customHeight="1" x14ac:dyDescent="0.2"/>
    <row r="8636" customFormat="1" ht="16" customHeight="1" x14ac:dyDescent="0.2"/>
    <row r="8637" customFormat="1" ht="16" customHeight="1" x14ac:dyDescent="0.2"/>
    <row r="8638" customFormat="1" ht="16" customHeight="1" x14ac:dyDescent="0.2"/>
    <row r="8639" customFormat="1" ht="16" customHeight="1" x14ac:dyDescent="0.2"/>
    <row r="8640" customFormat="1" ht="16" customHeight="1" x14ac:dyDescent="0.2"/>
    <row r="8641" customFormat="1" ht="16" customHeight="1" x14ac:dyDescent="0.2"/>
    <row r="8642" customFormat="1" ht="16" customHeight="1" x14ac:dyDescent="0.2"/>
    <row r="8643" customFormat="1" ht="16" customHeight="1" x14ac:dyDescent="0.2"/>
    <row r="8644" customFormat="1" ht="16" customHeight="1" x14ac:dyDescent="0.2"/>
    <row r="8645" customFormat="1" ht="16" customHeight="1" x14ac:dyDescent="0.2"/>
    <row r="8646" customFormat="1" ht="16" customHeight="1" x14ac:dyDescent="0.2"/>
    <row r="8647" customFormat="1" ht="16" customHeight="1" x14ac:dyDescent="0.2"/>
    <row r="8648" customFormat="1" ht="16" customHeight="1" x14ac:dyDescent="0.2"/>
    <row r="8649" customFormat="1" ht="16" customHeight="1" x14ac:dyDescent="0.2"/>
    <row r="8650" customFormat="1" ht="16" customHeight="1" x14ac:dyDescent="0.2"/>
    <row r="8651" customFormat="1" ht="16" customHeight="1" x14ac:dyDescent="0.2"/>
    <row r="8652" customFormat="1" ht="16" customHeight="1" x14ac:dyDescent="0.2"/>
    <row r="8653" customFormat="1" ht="16" customHeight="1" x14ac:dyDescent="0.2"/>
    <row r="8654" customFormat="1" ht="16" customHeight="1" x14ac:dyDescent="0.2"/>
    <row r="8655" customFormat="1" ht="16" customHeight="1" x14ac:dyDescent="0.2"/>
    <row r="8656" customFormat="1" ht="16" customHeight="1" x14ac:dyDescent="0.2"/>
    <row r="8657" customFormat="1" ht="16" customHeight="1" x14ac:dyDescent="0.2"/>
    <row r="8658" customFormat="1" ht="16" customHeight="1" x14ac:dyDescent="0.2"/>
    <row r="8659" customFormat="1" ht="16" customHeight="1" x14ac:dyDescent="0.2"/>
    <row r="8660" customFormat="1" ht="16" customHeight="1" x14ac:dyDescent="0.2"/>
    <row r="8661" customFormat="1" ht="16" customHeight="1" x14ac:dyDescent="0.2"/>
    <row r="8662" customFormat="1" ht="16" customHeight="1" x14ac:dyDescent="0.2"/>
    <row r="8663" customFormat="1" ht="16" customHeight="1" x14ac:dyDescent="0.2"/>
    <row r="8664" customFormat="1" ht="16" customHeight="1" x14ac:dyDescent="0.2"/>
    <row r="8665" customFormat="1" ht="16" customHeight="1" x14ac:dyDescent="0.2"/>
    <row r="8666" customFormat="1" ht="16" customHeight="1" x14ac:dyDescent="0.2"/>
    <row r="8667" customFormat="1" ht="16" customHeight="1" x14ac:dyDescent="0.2"/>
    <row r="8668" customFormat="1" ht="16" customHeight="1" x14ac:dyDescent="0.2"/>
    <row r="8669" customFormat="1" ht="16" customHeight="1" x14ac:dyDescent="0.2"/>
    <row r="8670" customFormat="1" ht="16" customHeight="1" x14ac:dyDescent="0.2"/>
    <row r="8671" customFormat="1" ht="16" customHeight="1" x14ac:dyDescent="0.2"/>
    <row r="8672" customFormat="1" ht="16" customHeight="1" x14ac:dyDescent="0.2"/>
    <row r="8673" customFormat="1" ht="16" customHeight="1" x14ac:dyDescent="0.2"/>
    <row r="8674" customFormat="1" ht="16" customHeight="1" x14ac:dyDescent="0.2"/>
    <row r="8675" customFormat="1" ht="16" customHeight="1" x14ac:dyDescent="0.2"/>
    <row r="8676" customFormat="1" ht="16" customHeight="1" x14ac:dyDescent="0.2"/>
    <row r="8677" customFormat="1" ht="16" customHeight="1" x14ac:dyDescent="0.2"/>
    <row r="8678" customFormat="1" ht="16" customHeight="1" x14ac:dyDescent="0.2"/>
    <row r="8679" customFormat="1" ht="16" customHeight="1" x14ac:dyDescent="0.2"/>
    <row r="8680" customFormat="1" ht="16" customHeight="1" x14ac:dyDescent="0.2"/>
    <row r="8681" customFormat="1" ht="16" customHeight="1" x14ac:dyDescent="0.2"/>
    <row r="8682" customFormat="1" ht="16" customHeight="1" x14ac:dyDescent="0.2"/>
    <row r="8683" customFormat="1" ht="16" customHeight="1" x14ac:dyDescent="0.2"/>
    <row r="8684" customFormat="1" ht="16" customHeight="1" x14ac:dyDescent="0.2"/>
    <row r="8685" customFormat="1" ht="16" customHeight="1" x14ac:dyDescent="0.2"/>
    <row r="8686" customFormat="1" ht="16" customHeight="1" x14ac:dyDescent="0.2"/>
    <row r="8687" customFormat="1" ht="16" customHeight="1" x14ac:dyDescent="0.2"/>
    <row r="8688" customFormat="1" ht="16" customHeight="1" x14ac:dyDescent="0.2"/>
    <row r="8689" customFormat="1" ht="16" customHeight="1" x14ac:dyDescent="0.2"/>
    <row r="8690" customFormat="1" ht="16" customHeight="1" x14ac:dyDescent="0.2"/>
    <row r="8691" customFormat="1" ht="16" customHeight="1" x14ac:dyDescent="0.2"/>
    <row r="8692" customFormat="1" ht="16" customHeight="1" x14ac:dyDescent="0.2"/>
    <row r="8693" customFormat="1" ht="16" customHeight="1" x14ac:dyDescent="0.2"/>
    <row r="8694" customFormat="1" ht="16" customHeight="1" x14ac:dyDescent="0.2"/>
    <row r="8695" customFormat="1" ht="16" customHeight="1" x14ac:dyDescent="0.2"/>
    <row r="8696" customFormat="1" ht="16" customHeight="1" x14ac:dyDescent="0.2"/>
    <row r="8697" customFormat="1" ht="16" customHeight="1" x14ac:dyDescent="0.2"/>
    <row r="8698" customFormat="1" ht="16" customHeight="1" x14ac:dyDescent="0.2"/>
    <row r="8699" customFormat="1" ht="16" customHeight="1" x14ac:dyDescent="0.2"/>
    <row r="8700" customFormat="1" ht="16" customHeight="1" x14ac:dyDescent="0.2"/>
    <row r="8701" customFormat="1" ht="16" customHeight="1" x14ac:dyDescent="0.2"/>
    <row r="8702" customFormat="1" ht="16" customHeight="1" x14ac:dyDescent="0.2"/>
    <row r="8703" customFormat="1" ht="16" customHeight="1" x14ac:dyDescent="0.2"/>
    <row r="8704" customFormat="1" ht="16" customHeight="1" x14ac:dyDescent="0.2"/>
    <row r="8705" customFormat="1" ht="16" customHeight="1" x14ac:dyDescent="0.2"/>
    <row r="8706" customFormat="1" ht="16" customHeight="1" x14ac:dyDescent="0.2"/>
    <row r="8707" customFormat="1" ht="16" customHeight="1" x14ac:dyDescent="0.2"/>
    <row r="8708" customFormat="1" ht="16" customHeight="1" x14ac:dyDescent="0.2"/>
    <row r="8709" customFormat="1" ht="16" customHeight="1" x14ac:dyDescent="0.2"/>
    <row r="8710" customFormat="1" ht="16" customHeight="1" x14ac:dyDescent="0.2"/>
    <row r="8711" customFormat="1" ht="16" customHeight="1" x14ac:dyDescent="0.2"/>
    <row r="8712" customFormat="1" ht="16" customHeight="1" x14ac:dyDescent="0.2"/>
    <row r="8713" customFormat="1" ht="16" customHeight="1" x14ac:dyDescent="0.2"/>
    <row r="8714" customFormat="1" ht="16" customHeight="1" x14ac:dyDescent="0.2"/>
    <row r="8715" customFormat="1" ht="16" customHeight="1" x14ac:dyDescent="0.2"/>
    <row r="8716" customFormat="1" ht="16" customHeight="1" x14ac:dyDescent="0.2"/>
    <row r="8717" customFormat="1" ht="16" customHeight="1" x14ac:dyDescent="0.2"/>
    <row r="8718" customFormat="1" ht="16" customHeight="1" x14ac:dyDescent="0.2"/>
    <row r="8719" customFormat="1" ht="16" customHeight="1" x14ac:dyDescent="0.2"/>
    <row r="8720" customFormat="1" ht="16" customHeight="1" x14ac:dyDescent="0.2"/>
    <row r="8721" customFormat="1" ht="16" customHeight="1" x14ac:dyDescent="0.2"/>
    <row r="8722" customFormat="1" ht="16" customHeight="1" x14ac:dyDescent="0.2"/>
    <row r="8723" customFormat="1" ht="16" customHeight="1" x14ac:dyDescent="0.2"/>
    <row r="8724" customFormat="1" ht="16" customHeight="1" x14ac:dyDescent="0.2"/>
    <row r="8725" customFormat="1" ht="16" customHeight="1" x14ac:dyDescent="0.2"/>
    <row r="8726" customFormat="1" ht="16" customHeight="1" x14ac:dyDescent="0.2"/>
    <row r="8727" customFormat="1" ht="16" customHeight="1" x14ac:dyDescent="0.2"/>
    <row r="8728" customFormat="1" ht="16" customHeight="1" x14ac:dyDescent="0.2"/>
    <row r="8729" customFormat="1" ht="16" customHeight="1" x14ac:dyDescent="0.2"/>
    <row r="8730" customFormat="1" ht="16" customHeight="1" x14ac:dyDescent="0.2"/>
    <row r="8731" customFormat="1" ht="16" customHeight="1" x14ac:dyDescent="0.2"/>
    <row r="8732" customFormat="1" ht="16" customHeight="1" x14ac:dyDescent="0.2"/>
    <row r="8733" customFormat="1" ht="16" customHeight="1" x14ac:dyDescent="0.2"/>
    <row r="8734" customFormat="1" ht="16" customHeight="1" x14ac:dyDescent="0.2"/>
    <row r="8735" customFormat="1" ht="16" customHeight="1" x14ac:dyDescent="0.2"/>
    <row r="8736" customFormat="1" ht="16" customHeight="1" x14ac:dyDescent="0.2"/>
    <row r="8737" customFormat="1" ht="16" customHeight="1" x14ac:dyDescent="0.2"/>
    <row r="8738" customFormat="1" ht="16" customHeight="1" x14ac:dyDescent="0.2"/>
    <row r="8739" customFormat="1" ht="16" customHeight="1" x14ac:dyDescent="0.2"/>
    <row r="8740" customFormat="1" ht="16" customHeight="1" x14ac:dyDescent="0.2"/>
    <row r="8741" customFormat="1" ht="16" customHeight="1" x14ac:dyDescent="0.2"/>
    <row r="8742" customFormat="1" ht="16" customHeight="1" x14ac:dyDescent="0.2"/>
    <row r="8743" customFormat="1" ht="16" customHeight="1" x14ac:dyDescent="0.2"/>
    <row r="8744" customFormat="1" ht="16" customHeight="1" x14ac:dyDescent="0.2"/>
    <row r="8745" customFormat="1" ht="16" customHeight="1" x14ac:dyDescent="0.2"/>
    <row r="8746" customFormat="1" ht="16" customHeight="1" x14ac:dyDescent="0.2"/>
    <row r="8747" customFormat="1" ht="16" customHeight="1" x14ac:dyDescent="0.2"/>
    <row r="8748" customFormat="1" ht="16" customHeight="1" x14ac:dyDescent="0.2"/>
    <row r="8749" customFormat="1" ht="16" customHeight="1" x14ac:dyDescent="0.2"/>
    <row r="8750" customFormat="1" ht="16" customHeight="1" x14ac:dyDescent="0.2"/>
    <row r="8751" customFormat="1" ht="16" customHeight="1" x14ac:dyDescent="0.2"/>
    <row r="8752" customFormat="1" ht="16" customHeight="1" x14ac:dyDescent="0.2"/>
    <row r="8753" customFormat="1" ht="16" customHeight="1" x14ac:dyDescent="0.2"/>
    <row r="8754" customFormat="1" ht="16" customHeight="1" x14ac:dyDescent="0.2"/>
    <row r="8755" customFormat="1" ht="16" customHeight="1" x14ac:dyDescent="0.2"/>
    <row r="8756" customFormat="1" ht="16" customHeight="1" x14ac:dyDescent="0.2"/>
    <row r="8757" customFormat="1" ht="16" customHeight="1" x14ac:dyDescent="0.2"/>
    <row r="8758" customFormat="1" ht="16" customHeight="1" x14ac:dyDescent="0.2"/>
    <row r="8759" customFormat="1" ht="16" customHeight="1" x14ac:dyDescent="0.2"/>
    <row r="8760" customFormat="1" ht="16" customHeight="1" x14ac:dyDescent="0.2"/>
    <row r="8761" customFormat="1" ht="16" customHeight="1" x14ac:dyDescent="0.2"/>
    <row r="8762" customFormat="1" ht="16" customHeight="1" x14ac:dyDescent="0.2"/>
    <row r="8763" customFormat="1" ht="16" customHeight="1" x14ac:dyDescent="0.2"/>
    <row r="8764" customFormat="1" ht="16" customHeight="1" x14ac:dyDescent="0.2"/>
    <row r="8765" customFormat="1" ht="16" customHeight="1" x14ac:dyDescent="0.2"/>
    <row r="8766" customFormat="1" ht="16" customHeight="1" x14ac:dyDescent="0.2"/>
    <row r="8767" customFormat="1" ht="16" customHeight="1" x14ac:dyDescent="0.2"/>
    <row r="8768" customFormat="1" ht="16" customHeight="1" x14ac:dyDescent="0.2"/>
    <row r="8769" customFormat="1" ht="16" customHeight="1" x14ac:dyDescent="0.2"/>
    <row r="8770" customFormat="1" ht="16" customHeight="1" x14ac:dyDescent="0.2"/>
    <row r="8771" customFormat="1" ht="16" customHeight="1" x14ac:dyDescent="0.2"/>
    <row r="8772" customFormat="1" ht="16" customHeight="1" x14ac:dyDescent="0.2"/>
    <row r="8773" customFormat="1" ht="16" customHeight="1" x14ac:dyDescent="0.2"/>
    <row r="8774" customFormat="1" ht="16" customHeight="1" x14ac:dyDescent="0.2"/>
    <row r="8775" customFormat="1" ht="16" customHeight="1" x14ac:dyDescent="0.2"/>
    <row r="8776" customFormat="1" ht="16" customHeight="1" x14ac:dyDescent="0.2"/>
    <row r="8777" customFormat="1" ht="16" customHeight="1" x14ac:dyDescent="0.2"/>
    <row r="8778" customFormat="1" ht="16" customHeight="1" x14ac:dyDescent="0.2"/>
    <row r="8779" customFormat="1" ht="16" customHeight="1" x14ac:dyDescent="0.2"/>
    <row r="8780" customFormat="1" ht="16" customHeight="1" x14ac:dyDescent="0.2"/>
    <row r="8781" customFormat="1" ht="16" customHeight="1" x14ac:dyDescent="0.2"/>
    <row r="8782" customFormat="1" ht="16" customHeight="1" x14ac:dyDescent="0.2"/>
    <row r="8783" customFormat="1" ht="16" customHeight="1" x14ac:dyDescent="0.2"/>
    <row r="8784" customFormat="1" ht="16" customHeight="1" x14ac:dyDescent="0.2"/>
    <row r="8785" customFormat="1" ht="16" customHeight="1" x14ac:dyDescent="0.2"/>
    <row r="8786" customFormat="1" ht="16" customHeight="1" x14ac:dyDescent="0.2"/>
    <row r="8787" customFormat="1" ht="16" customHeight="1" x14ac:dyDescent="0.2"/>
    <row r="8788" customFormat="1" ht="16" customHeight="1" x14ac:dyDescent="0.2"/>
    <row r="8789" customFormat="1" ht="16" customHeight="1" x14ac:dyDescent="0.2"/>
    <row r="8790" customFormat="1" ht="16" customHeight="1" x14ac:dyDescent="0.2"/>
    <row r="8791" customFormat="1" ht="16" customHeight="1" x14ac:dyDescent="0.2"/>
    <row r="8792" customFormat="1" ht="16" customHeight="1" x14ac:dyDescent="0.2"/>
    <row r="8793" customFormat="1" ht="16" customHeight="1" x14ac:dyDescent="0.2"/>
    <row r="8794" customFormat="1" ht="16" customHeight="1" x14ac:dyDescent="0.2"/>
    <row r="8795" customFormat="1" ht="16" customHeight="1" x14ac:dyDescent="0.2"/>
    <row r="8796" customFormat="1" ht="16" customHeight="1" x14ac:dyDescent="0.2"/>
    <row r="8797" customFormat="1" ht="16" customHeight="1" x14ac:dyDescent="0.2"/>
    <row r="8798" customFormat="1" ht="16" customHeight="1" x14ac:dyDescent="0.2"/>
    <row r="8799" customFormat="1" ht="16" customHeight="1" x14ac:dyDescent="0.2"/>
    <row r="8800" customFormat="1" ht="16" customHeight="1" x14ac:dyDescent="0.2"/>
    <row r="8801" customFormat="1" ht="16" customHeight="1" x14ac:dyDescent="0.2"/>
    <row r="8802" customFormat="1" ht="16" customHeight="1" x14ac:dyDescent="0.2"/>
    <row r="8803" customFormat="1" ht="16" customHeight="1" x14ac:dyDescent="0.2"/>
    <row r="8804" customFormat="1" ht="16" customHeight="1" x14ac:dyDescent="0.2"/>
    <row r="8805" customFormat="1" ht="16" customHeight="1" x14ac:dyDescent="0.2"/>
    <row r="8806" customFormat="1" ht="16" customHeight="1" x14ac:dyDescent="0.2"/>
    <row r="8807" customFormat="1" ht="16" customHeight="1" x14ac:dyDescent="0.2"/>
    <row r="8808" customFormat="1" ht="16" customHeight="1" x14ac:dyDescent="0.2"/>
    <row r="8809" customFormat="1" ht="16" customHeight="1" x14ac:dyDescent="0.2"/>
    <row r="8810" customFormat="1" ht="16" customHeight="1" x14ac:dyDescent="0.2"/>
    <row r="8811" customFormat="1" ht="16" customHeight="1" x14ac:dyDescent="0.2"/>
    <row r="8812" customFormat="1" ht="16" customHeight="1" x14ac:dyDescent="0.2"/>
    <row r="8813" customFormat="1" ht="16" customHeight="1" x14ac:dyDescent="0.2"/>
    <row r="8814" customFormat="1" ht="16" customHeight="1" x14ac:dyDescent="0.2"/>
    <row r="8815" customFormat="1" ht="16" customHeight="1" x14ac:dyDescent="0.2"/>
    <row r="8816" customFormat="1" ht="16" customHeight="1" x14ac:dyDescent="0.2"/>
    <row r="8817" customFormat="1" ht="16" customHeight="1" x14ac:dyDescent="0.2"/>
    <row r="8818" customFormat="1" ht="16" customHeight="1" x14ac:dyDescent="0.2"/>
    <row r="8819" customFormat="1" ht="16" customHeight="1" x14ac:dyDescent="0.2"/>
    <row r="8820" customFormat="1" ht="16" customHeight="1" x14ac:dyDescent="0.2"/>
    <row r="8821" customFormat="1" ht="16" customHeight="1" x14ac:dyDescent="0.2"/>
    <row r="8822" customFormat="1" ht="16" customHeight="1" x14ac:dyDescent="0.2"/>
    <row r="8823" customFormat="1" ht="16" customHeight="1" x14ac:dyDescent="0.2"/>
    <row r="8824" customFormat="1" ht="16" customHeight="1" x14ac:dyDescent="0.2"/>
    <row r="8825" customFormat="1" ht="16" customHeight="1" x14ac:dyDescent="0.2"/>
    <row r="8826" customFormat="1" ht="16" customHeight="1" x14ac:dyDescent="0.2"/>
    <row r="8827" customFormat="1" ht="16" customHeight="1" x14ac:dyDescent="0.2"/>
    <row r="8828" customFormat="1" ht="16" customHeight="1" x14ac:dyDescent="0.2"/>
    <row r="8829" customFormat="1" ht="16" customHeight="1" x14ac:dyDescent="0.2"/>
    <row r="8830" customFormat="1" ht="16" customHeight="1" x14ac:dyDescent="0.2"/>
    <row r="8831" customFormat="1" ht="16" customHeight="1" x14ac:dyDescent="0.2"/>
    <row r="8832" customFormat="1" ht="16" customHeight="1" x14ac:dyDescent="0.2"/>
    <row r="8833" customFormat="1" ht="16" customHeight="1" x14ac:dyDescent="0.2"/>
    <row r="8834" customFormat="1" ht="16" customHeight="1" x14ac:dyDescent="0.2"/>
    <row r="8835" customFormat="1" ht="16" customHeight="1" x14ac:dyDescent="0.2"/>
    <row r="8836" customFormat="1" ht="16" customHeight="1" x14ac:dyDescent="0.2"/>
    <row r="8837" customFormat="1" ht="16" customHeight="1" x14ac:dyDescent="0.2"/>
    <row r="8838" customFormat="1" ht="16" customHeight="1" x14ac:dyDescent="0.2"/>
    <row r="8839" customFormat="1" ht="16" customHeight="1" x14ac:dyDescent="0.2"/>
    <row r="8840" customFormat="1" ht="16" customHeight="1" x14ac:dyDescent="0.2"/>
    <row r="8841" customFormat="1" ht="16" customHeight="1" x14ac:dyDescent="0.2"/>
    <row r="8842" customFormat="1" ht="16" customHeight="1" x14ac:dyDescent="0.2"/>
    <row r="8843" customFormat="1" ht="16" customHeight="1" x14ac:dyDescent="0.2"/>
    <row r="8844" customFormat="1" ht="16" customHeight="1" x14ac:dyDescent="0.2"/>
    <row r="8845" customFormat="1" ht="16" customHeight="1" x14ac:dyDescent="0.2"/>
    <row r="8846" customFormat="1" ht="16" customHeight="1" x14ac:dyDescent="0.2"/>
    <row r="8847" customFormat="1" ht="16" customHeight="1" x14ac:dyDescent="0.2"/>
    <row r="8848" customFormat="1" ht="16" customHeight="1" x14ac:dyDescent="0.2"/>
    <row r="8849" customFormat="1" ht="16" customHeight="1" x14ac:dyDescent="0.2"/>
    <row r="8850" customFormat="1" ht="16" customHeight="1" x14ac:dyDescent="0.2"/>
    <row r="8851" customFormat="1" ht="16" customHeight="1" x14ac:dyDescent="0.2"/>
    <row r="8852" customFormat="1" ht="16" customHeight="1" x14ac:dyDescent="0.2"/>
    <row r="8853" customFormat="1" ht="16" customHeight="1" x14ac:dyDescent="0.2"/>
    <row r="8854" customFormat="1" ht="16" customHeight="1" x14ac:dyDescent="0.2"/>
    <row r="8855" customFormat="1" ht="16" customHeight="1" x14ac:dyDescent="0.2"/>
    <row r="8856" customFormat="1" ht="16" customHeight="1" x14ac:dyDescent="0.2"/>
    <row r="8857" customFormat="1" ht="16" customHeight="1" x14ac:dyDescent="0.2"/>
    <row r="8858" customFormat="1" ht="16" customHeight="1" x14ac:dyDescent="0.2"/>
    <row r="8859" customFormat="1" ht="16" customHeight="1" x14ac:dyDescent="0.2"/>
    <row r="8860" customFormat="1" ht="16" customHeight="1" x14ac:dyDescent="0.2"/>
    <row r="8861" customFormat="1" ht="16" customHeight="1" x14ac:dyDescent="0.2"/>
    <row r="8862" customFormat="1" ht="16" customHeight="1" x14ac:dyDescent="0.2"/>
    <row r="8863" customFormat="1" ht="16" customHeight="1" x14ac:dyDescent="0.2"/>
    <row r="8864" customFormat="1" ht="16" customHeight="1" x14ac:dyDescent="0.2"/>
    <row r="8865" customFormat="1" ht="16" customHeight="1" x14ac:dyDescent="0.2"/>
    <row r="8866" customFormat="1" ht="16" customHeight="1" x14ac:dyDescent="0.2"/>
    <row r="8867" customFormat="1" ht="16" customHeight="1" x14ac:dyDescent="0.2"/>
    <row r="8868" customFormat="1" ht="16" customHeight="1" x14ac:dyDescent="0.2"/>
    <row r="8869" customFormat="1" ht="16" customHeight="1" x14ac:dyDescent="0.2"/>
    <row r="8870" customFormat="1" ht="16" customHeight="1" x14ac:dyDescent="0.2"/>
    <row r="8871" customFormat="1" ht="16" customHeight="1" x14ac:dyDescent="0.2"/>
    <row r="8872" customFormat="1" ht="16" customHeight="1" x14ac:dyDescent="0.2"/>
    <row r="8873" customFormat="1" ht="16" customHeight="1" x14ac:dyDescent="0.2"/>
    <row r="8874" customFormat="1" ht="16" customHeight="1" x14ac:dyDescent="0.2"/>
    <row r="8875" customFormat="1" ht="16" customHeight="1" x14ac:dyDescent="0.2"/>
    <row r="8876" customFormat="1" ht="16" customHeight="1" x14ac:dyDescent="0.2"/>
    <row r="8877" customFormat="1" ht="16" customHeight="1" x14ac:dyDescent="0.2"/>
    <row r="8878" customFormat="1" ht="16" customHeight="1" x14ac:dyDescent="0.2"/>
    <row r="8879" customFormat="1" ht="16" customHeight="1" x14ac:dyDescent="0.2"/>
    <row r="8880" customFormat="1" ht="16" customHeight="1" x14ac:dyDescent="0.2"/>
    <row r="8881" customFormat="1" ht="16" customHeight="1" x14ac:dyDescent="0.2"/>
    <row r="8882" customFormat="1" ht="16" customHeight="1" x14ac:dyDescent="0.2"/>
    <row r="8883" customFormat="1" ht="16" customHeight="1" x14ac:dyDescent="0.2"/>
    <row r="8884" customFormat="1" ht="16" customHeight="1" x14ac:dyDescent="0.2"/>
    <row r="8885" customFormat="1" ht="16" customHeight="1" x14ac:dyDescent="0.2"/>
    <row r="8886" customFormat="1" ht="16" customHeight="1" x14ac:dyDescent="0.2"/>
    <row r="8887" customFormat="1" ht="16" customHeight="1" x14ac:dyDescent="0.2"/>
    <row r="8888" customFormat="1" ht="16" customHeight="1" x14ac:dyDescent="0.2"/>
    <row r="8889" customFormat="1" ht="16" customHeight="1" x14ac:dyDescent="0.2"/>
    <row r="8890" customFormat="1" ht="16" customHeight="1" x14ac:dyDescent="0.2"/>
    <row r="8891" customFormat="1" ht="16" customHeight="1" x14ac:dyDescent="0.2"/>
    <row r="8892" customFormat="1" ht="16" customHeight="1" x14ac:dyDescent="0.2"/>
    <row r="8893" customFormat="1" ht="16" customHeight="1" x14ac:dyDescent="0.2"/>
    <row r="8894" customFormat="1" ht="16" customHeight="1" x14ac:dyDescent="0.2"/>
    <row r="8895" customFormat="1" ht="16" customHeight="1" x14ac:dyDescent="0.2"/>
    <row r="8896" customFormat="1" ht="16" customHeight="1" x14ac:dyDescent="0.2"/>
    <row r="8897" customFormat="1" ht="16" customHeight="1" x14ac:dyDescent="0.2"/>
    <row r="8898" customFormat="1" ht="16" customHeight="1" x14ac:dyDescent="0.2"/>
    <row r="8899" customFormat="1" ht="16" customHeight="1" x14ac:dyDescent="0.2"/>
    <row r="8900" customFormat="1" ht="16" customHeight="1" x14ac:dyDescent="0.2"/>
    <row r="8901" customFormat="1" ht="16" customHeight="1" x14ac:dyDescent="0.2"/>
    <row r="8902" customFormat="1" ht="16" customHeight="1" x14ac:dyDescent="0.2"/>
    <row r="8903" customFormat="1" ht="16" customHeight="1" x14ac:dyDescent="0.2"/>
    <row r="8904" customFormat="1" ht="16" customHeight="1" x14ac:dyDescent="0.2"/>
    <row r="8905" customFormat="1" ht="16" customHeight="1" x14ac:dyDescent="0.2"/>
    <row r="8906" customFormat="1" ht="16" customHeight="1" x14ac:dyDescent="0.2"/>
    <row r="8907" customFormat="1" ht="16" customHeight="1" x14ac:dyDescent="0.2"/>
    <row r="8908" customFormat="1" ht="16" customHeight="1" x14ac:dyDescent="0.2"/>
    <row r="8909" customFormat="1" ht="16" customHeight="1" x14ac:dyDescent="0.2"/>
    <row r="8910" customFormat="1" ht="16" customHeight="1" x14ac:dyDescent="0.2"/>
    <row r="8911" customFormat="1" ht="16" customHeight="1" x14ac:dyDescent="0.2"/>
    <row r="8912" customFormat="1" ht="16" customHeight="1" x14ac:dyDescent="0.2"/>
    <row r="8913" customFormat="1" ht="16" customHeight="1" x14ac:dyDescent="0.2"/>
    <row r="8914" customFormat="1" ht="16" customHeight="1" x14ac:dyDescent="0.2"/>
    <row r="8915" customFormat="1" ht="16" customHeight="1" x14ac:dyDescent="0.2"/>
    <row r="8916" customFormat="1" ht="16" customHeight="1" x14ac:dyDescent="0.2"/>
    <row r="8917" customFormat="1" ht="16" customHeight="1" x14ac:dyDescent="0.2"/>
    <row r="8918" customFormat="1" ht="16" customHeight="1" x14ac:dyDescent="0.2"/>
    <row r="8919" customFormat="1" ht="16" customHeight="1" x14ac:dyDescent="0.2"/>
    <row r="8920" customFormat="1" ht="16" customHeight="1" x14ac:dyDescent="0.2"/>
    <row r="8921" customFormat="1" ht="16" customHeight="1" x14ac:dyDescent="0.2"/>
    <row r="8922" customFormat="1" ht="16" customHeight="1" x14ac:dyDescent="0.2"/>
    <row r="8923" customFormat="1" ht="16" customHeight="1" x14ac:dyDescent="0.2"/>
    <row r="8924" customFormat="1" ht="16" customHeight="1" x14ac:dyDescent="0.2"/>
    <row r="8925" customFormat="1" ht="16" customHeight="1" x14ac:dyDescent="0.2"/>
    <row r="8926" customFormat="1" ht="16" customHeight="1" x14ac:dyDescent="0.2"/>
    <row r="8927" customFormat="1" ht="16" customHeight="1" x14ac:dyDescent="0.2"/>
    <row r="8928" customFormat="1" ht="16" customHeight="1" x14ac:dyDescent="0.2"/>
    <row r="8929" customFormat="1" ht="16" customHeight="1" x14ac:dyDescent="0.2"/>
    <row r="8930" customFormat="1" ht="16" customHeight="1" x14ac:dyDescent="0.2"/>
    <row r="8931" customFormat="1" ht="16" customHeight="1" x14ac:dyDescent="0.2"/>
    <row r="8932" customFormat="1" ht="16" customHeight="1" x14ac:dyDescent="0.2"/>
    <row r="8933" customFormat="1" ht="16" customHeight="1" x14ac:dyDescent="0.2"/>
    <row r="8934" customFormat="1" ht="16" customHeight="1" x14ac:dyDescent="0.2"/>
    <row r="8935" customFormat="1" ht="16" customHeight="1" x14ac:dyDescent="0.2"/>
    <row r="8936" customFormat="1" ht="16" customHeight="1" x14ac:dyDescent="0.2"/>
    <row r="8937" customFormat="1" ht="16" customHeight="1" x14ac:dyDescent="0.2"/>
    <row r="8938" customFormat="1" ht="16" customHeight="1" x14ac:dyDescent="0.2"/>
    <row r="8939" customFormat="1" ht="16" customHeight="1" x14ac:dyDescent="0.2"/>
    <row r="8940" customFormat="1" ht="16" customHeight="1" x14ac:dyDescent="0.2"/>
    <row r="8941" customFormat="1" ht="16" customHeight="1" x14ac:dyDescent="0.2"/>
    <row r="8942" customFormat="1" ht="16" customHeight="1" x14ac:dyDescent="0.2"/>
    <row r="8943" customFormat="1" ht="16" customHeight="1" x14ac:dyDescent="0.2"/>
    <row r="8944" customFormat="1" ht="16" customHeight="1" x14ac:dyDescent="0.2"/>
    <row r="8945" customFormat="1" ht="16" customHeight="1" x14ac:dyDescent="0.2"/>
    <row r="8946" customFormat="1" ht="16" customHeight="1" x14ac:dyDescent="0.2"/>
    <row r="8947" customFormat="1" ht="16" customHeight="1" x14ac:dyDescent="0.2"/>
    <row r="8948" customFormat="1" ht="16" customHeight="1" x14ac:dyDescent="0.2"/>
    <row r="8949" customFormat="1" ht="16" customHeight="1" x14ac:dyDescent="0.2"/>
    <row r="8950" customFormat="1" ht="16" customHeight="1" x14ac:dyDescent="0.2"/>
    <row r="8951" customFormat="1" ht="16" customHeight="1" x14ac:dyDescent="0.2"/>
    <row r="8952" customFormat="1" ht="16" customHeight="1" x14ac:dyDescent="0.2"/>
    <row r="8953" customFormat="1" ht="16" customHeight="1" x14ac:dyDescent="0.2"/>
    <row r="8954" customFormat="1" ht="16" customHeight="1" x14ac:dyDescent="0.2"/>
    <row r="8955" customFormat="1" ht="16" customHeight="1" x14ac:dyDescent="0.2"/>
    <row r="8956" customFormat="1" ht="16" customHeight="1" x14ac:dyDescent="0.2"/>
    <row r="8957" customFormat="1" ht="16" customHeight="1" x14ac:dyDescent="0.2"/>
    <row r="8958" customFormat="1" ht="16" customHeight="1" x14ac:dyDescent="0.2"/>
    <row r="8959" customFormat="1" ht="16" customHeight="1" x14ac:dyDescent="0.2"/>
    <row r="8960" customFormat="1" ht="16" customHeight="1" x14ac:dyDescent="0.2"/>
    <row r="8961" customFormat="1" ht="16" customHeight="1" x14ac:dyDescent="0.2"/>
    <row r="8962" customFormat="1" ht="16" customHeight="1" x14ac:dyDescent="0.2"/>
    <row r="8963" customFormat="1" ht="16" customHeight="1" x14ac:dyDescent="0.2"/>
    <row r="8964" customFormat="1" ht="16" customHeight="1" x14ac:dyDescent="0.2"/>
    <row r="8965" customFormat="1" ht="16" customHeight="1" x14ac:dyDescent="0.2"/>
    <row r="8966" customFormat="1" ht="16" customHeight="1" x14ac:dyDescent="0.2"/>
    <row r="8967" customFormat="1" ht="16" customHeight="1" x14ac:dyDescent="0.2"/>
    <row r="8968" customFormat="1" ht="16" customHeight="1" x14ac:dyDescent="0.2"/>
    <row r="8969" customFormat="1" ht="16" customHeight="1" x14ac:dyDescent="0.2"/>
    <row r="8970" customFormat="1" ht="16" customHeight="1" x14ac:dyDescent="0.2"/>
    <row r="8971" customFormat="1" ht="16" customHeight="1" x14ac:dyDescent="0.2"/>
    <row r="8972" customFormat="1" ht="16" customHeight="1" x14ac:dyDescent="0.2"/>
    <row r="8973" customFormat="1" ht="16" customHeight="1" x14ac:dyDescent="0.2"/>
    <row r="8974" customFormat="1" ht="16" customHeight="1" x14ac:dyDescent="0.2"/>
    <row r="8975" customFormat="1" ht="16" customHeight="1" x14ac:dyDescent="0.2"/>
    <row r="8976" customFormat="1" ht="16" customHeight="1" x14ac:dyDescent="0.2"/>
    <row r="8977" customFormat="1" ht="16" customHeight="1" x14ac:dyDescent="0.2"/>
    <row r="8978" customFormat="1" ht="16" customHeight="1" x14ac:dyDescent="0.2"/>
    <row r="8979" customFormat="1" ht="16" customHeight="1" x14ac:dyDescent="0.2"/>
    <row r="8980" customFormat="1" ht="16" customHeight="1" x14ac:dyDescent="0.2"/>
    <row r="8981" customFormat="1" ht="16" customHeight="1" x14ac:dyDescent="0.2"/>
    <row r="8982" customFormat="1" ht="16" customHeight="1" x14ac:dyDescent="0.2"/>
    <row r="8983" customFormat="1" ht="16" customHeight="1" x14ac:dyDescent="0.2"/>
    <row r="8984" customFormat="1" ht="16" customHeight="1" x14ac:dyDescent="0.2"/>
    <row r="8985" customFormat="1" ht="16" customHeight="1" x14ac:dyDescent="0.2"/>
    <row r="8986" customFormat="1" ht="16" customHeight="1" x14ac:dyDescent="0.2"/>
    <row r="8987" customFormat="1" ht="16" customHeight="1" x14ac:dyDescent="0.2"/>
    <row r="8988" customFormat="1" ht="16" customHeight="1" x14ac:dyDescent="0.2"/>
    <row r="8989" customFormat="1" ht="16" customHeight="1" x14ac:dyDescent="0.2"/>
    <row r="8990" customFormat="1" ht="16" customHeight="1" x14ac:dyDescent="0.2"/>
    <row r="8991" customFormat="1" ht="16" customHeight="1" x14ac:dyDescent="0.2"/>
    <row r="8992" customFormat="1" ht="16" customHeight="1" x14ac:dyDescent="0.2"/>
    <row r="8993" customFormat="1" ht="16" customHeight="1" x14ac:dyDescent="0.2"/>
    <row r="8994" customFormat="1" ht="16" customHeight="1" x14ac:dyDescent="0.2"/>
    <row r="8995" customFormat="1" ht="16" customHeight="1" x14ac:dyDescent="0.2"/>
    <row r="8996" customFormat="1" ht="16" customHeight="1" x14ac:dyDescent="0.2"/>
    <row r="8997" customFormat="1" ht="16" customHeight="1" x14ac:dyDescent="0.2"/>
    <row r="8998" customFormat="1" ht="16" customHeight="1" x14ac:dyDescent="0.2"/>
    <row r="8999" customFormat="1" ht="16" customHeight="1" x14ac:dyDescent="0.2"/>
    <row r="9000" customFormat="1" ht="16" customHeight="1" x14ac:dyDescent="0.2"/>
    <row r="9001" customFormat="1" ht="16" customHeight="1" x14ac:dyDescent="0.2"/>
    <row r="9002" customFormat="1" ht="16" customHeight="1" x14ac:dyDescent="0.2"/>
    <row r="9003" customFormat="1" ht="16" customHeight="1" x14ac:dyDescent="0.2"/>
    <row r="9004" customFormat="1" ht="16" customHeight="1" x14ac:dyDescent="0.2"/>
    <row r="9005" customFormat="1" ht="16" customHeight="1" x14ac:dyDescent="0.2"/>
    <row r="9006" customFormat="1" ht="16" customHeight="1" x14ac:dyDescent="0.2"/>
    <row r="9007" customFormat="1" ht="16" customHeight="1" x14ac:dyDescent="0.2"/>
    <row r="9008" customFormat="1" ht="16" customHeight="1" x14ac:dyDescent="0.2"/>
    <row r="9009" customFormat="1" ht="16" customHeight="1" x14ac:dyDescent="0.2"/>
    <row r="9010" customFormat="1" ht="16" customHeight="1" x14ac:dyDescent="0.2"/>
    <row r="9011" customFormat="1" ht="16" customHeight="1" x14ac:dyDescent="0.2"/>
    <row r="9012" customFormat="1" ht="16" customHeight="1" x14ac:dyDescent="0.2"/>
    <row r="9013" customFormat="1" ht="16" customHeight="1" x14ac:dyDescent="0.2"/>
    <row r="9014" customFormat="1" ht="16" customHeight="1" x14ac:dyDescent="0.2"/>
    <row r="9015" customFormat="1" ht="16" customHeight="1" x14ac:dyDescent="0.2"/>
    <row r="9016" customFormat="1" ht="16" customHeight="1" x14ac:dyDescent="0.2"/>
    <row r="9017" customFormat="1" ht="16" customHeight="1" x14ac:dyDescent="0.2"/>
    <row r="9018" customFormat="1" ht="16" customHeight="1" x14ac:dyDescent="0.2"/>
    <row r="9019" customFormat="1" ht="16" customHeight="1" x14ac:dyDescent="0.2"/>
    <row r="9020" customFormat="1" ht="16" customHeight="1" x14ac:dyDescent="0.2"/>
    <row r="9021" customFormat="1" ht="16" customHeight="1" x14ac:dyDescent="0.2"/>
    <row r="9022" customFormat="1" ht="16" customHeight="1" x14ac:dyDescent="0.2"/>
    <row r="9023" customFormat="1" ht="16" customHeight="1" x14ac:dyDescent="0.2"/>
    <row r="9024" customFormat="1" ht="16" customHeight="1" x14ac:dyDescent="0.2"/>
    <row r="9025" customFormat="1" ht="16" customHeight="1" x14ac:dyDescent="0.2"/>
    <row r="9026" customFormat="1" ht="16" customHeight="1" x14ac:dyDescent="0.2"/>
    <row r="9027" customFormat="1" ht="16" customHeight="1" x14ac:dyDescent="0.2"/>
    <row r="9028" customFormat="1" ht="16" customHeight="1" x14ac:dyDescent="0.2"/>
    <row r="9029" customFormat="1" ht="16" customHeight="1" x14ac:dyDescent="0.2"/>
    <row r="9030" customFormat="1" ht="16" customHeight="1" x14ac:dyDescent="0.2"/>
    <row r="9031" customFormat="1" ht="16" customHeight="1" x14ac:dyDescent="0.2"/>
    <row r="9032" customFormat="1" ht="16" customHeight="1" x14ac:dyDescent="0.2"/>
    <row r="9033" customFormat="1" ht="16" customHeight="1" x14ac:dyDescent="0.2"/>
    <row r="9034" customFormat="1" ht="16" customHeight="1" x14ac:dyDescent="0.2"/>
    <row r="9035" customFormat="1" ht="16" customHeight="1" x14ac:dyDescent="0.2"/>
    <row r="9036" customFormat="1" ht="16" customHeight="1" x14ac:dyDescent="0.2"/>
    <row r="9037" customFormat="1" ht="16" customHeight="1" x14ac:dyDescent="0.2"/>
    <row r="9038" customFormat="1" ht="16" customHeight="1" x14ac:dyDescent="0.2"/>
    <row r="9039" customFormat="1" ht="16" customHeight="1" x14ac:dyDescent="0.2"/>
    <row r="9040" customFormat="1" ht="16" customHeight="1" x14ac:dyDescent="0.2"/>
    <row r="9041" customFormat="1" ht="16" customHeight="1" x14ac:dyDescent="0.2"/>
    <row r="9042" customFormat="1" ht="16" customHeight="1" x14ac:dyDescent="0.2"/>
    <row r="9043" customFormat="1" ht="16" customHeight="1" x14ac:dyDescent="0.2"/>
    <row r="9044" customFormat="1" ht="16" customHeight="1" x14ac:dyDescent="0.2"/>
    <row r="9045" customFormat="1" ht="16" customHeight="1" x14ac:dyDescent="0.2"/>
    <row r="9046" customFormat="1" ht="16" customHeight="1" x14ac:dyDescent="0.2"/>
    <row r="9047" customFormat="1" ht="16" customHeight="1" x14ac:dyDescent="0.2"/>
    <row r="9048" customFormat="1" ht="16" customHeight="1" x14ac:dyDescent="0.2"/>
    <row r="9049" customFormat="1" ht="16" customHeight="1" x14ac:dyDescent="0.2"/>
    <row r="9050" customFormat="1" ht="16" customHeight="1" x14ac:dyDescent="0.2"/>
    <row r="9051" customFormat="1" ht="16" customHeight="1" x14ac:dyDescent="0.2"/>
    <row r="9052" customFormat="1" ht="16" customHeight="1" x14ac:dyDescent="0.2"/>
    <row r="9053" customFormat="1" ht="16" customHeight="1" x14ac:dyDescent="0.2"/>
    <row r="9054" customFormat="1" ht="16" customHeight="1" x14ac:dyDescent="0.2"/>
    <row r="9055" customFormat="1" ht="16" customHeight="1" x14ac:dyDescent="0.2"/>
    <row r="9056" customFormat="1" ht="16" customHeight="1" x14ac:dyDescent="0.2"/>
    <row r="9057" customFormat="1" ht="16" customHeight="1" x14ac:dyDescent="0.2"/>
    <row r="9058" customFormat="1" ht="16" customHeight="1" x14ac:dyDescent="0.2"/>
    <row r="9059" customFormat="1" ht="16" customHeight="1" x14ac:dyDescent="0.2"/>
    <row r="9060" customFormat="1" ht="16" customHeight="1" x14ac:dyDescent="0.2"/>
    <row r="9061" customFormat="1" ht="16" customHeight="1" x14ac:dyDescent="0.2"/>
    <row r="9062" customFormat="1" ht="16" customHeight="1" x14ac:dyDescent="0.2"/>
    <row r="9063" customFormat="1" ht="16" customHeight="1" x14ac:dyDescent="0.2"/>
    <row r="9064" customFormat="1" ht="16" customHeight="1" x14ac:dyDescent="0.2"/>
    <row r="9065" customFormat="1" ht="16" customHeight="1" x14ac:dyDescent="0.2"/>
    <row r="9066" customFormat="1" ht="16" customHeight="1" x14ac:dyDescent="0.2"/>
    <row r="9067" customFormat="1" ht="16" customHeight="1" x14ac:dyDescent="0.2"/>
    <row r="9068" customFormat="1" ht="16" customHeight="1" x14ac:dyDescent="0.2"/>
    <row r="9069" customFormat="1" ht="16" customHeight="1" x14ac:dyDescent="0.2"/>
    <row r="9070" customFormat="1" ht="16" customHeight="1" x14ac:dyDescent="0.2"/>
    <row r="9071" customFormat="1" ht="16" customHeight="1" x14ac:dyDescent="0.2"/>
    <row r="9072" customFormat="1" ht="16" customHeight="1" x14ac:dyDescent="0.2"/>
    <row r="9073" customFormat="1" ht="16" customHeight="1" x14ac:dyDescent="0.2"/>
    <row r="9074" customFormat="1" ht="16" customHeight="1" x14ac:dyDescent="0.2"/>
    <row r="9075" customFormat="1" ht="16" customHeight="1" x14ac:dyDescent="0.2"/>
    <row r="9076" customFormat="1" ht="16" customHeight="1" x14ac:dyDescent="0.2"/>
    <row r="9077" customFormat="1" ht="16" customHeight="1" x14ac:dyDescent="0.2"/>
    <row r="9078" customFormat="1" ht="16" customHeight="1" x14ac:dyDescent="0.2"/>
    <row r="9079" customFormat="1" ht="16" customHeight="1" x14ac:dyDescent="0.2"/>
    <row r="9080" customFormat="1" ht="16" customHeight="1" x14ac:dyDescent="0.2"/>
    <row r="9081" customFormat="1" ht="16" customHeight="1" x14ac:dyDescent="0.2"/>
    <row r="9082" customFormat="1" ht="16" customHeight="1" x14ac:dyDescent="0.2"/>
    <row r="9083" customFormat="1" ht="16" customHeight="1" x14ac:dyDescent="0.2"/>
    <row r="9084" customFormat="1" ht="16" customHeight="1" x14ac:dyDescent="0.2"/>
    <row r="9085" customFormat="1" ht="16" customHeight="1" x14ac:dyDescent="0.2"/>
    <row r="9086" customFormat="1" ht="16" customHeight="1" x14ac:dyDescent="0.2"/>
    <row r="9087" customFormat="1" ht="16" customHeight="1" x14ac:dyDescent="0.2"/>
    <row r="9088" customFormat="1" ht="16" customHeight="1" x14ac:dyDescent="0.2"/>
    <row r="9089" customFormat="1" ht="16" customHeight="1" x14ac:dyDescent="0.2"/>
    <row r="9090" customFormat="1" ht="16" customHeight="1" x14ac:dyDescent="0.2"/>
    <row r="9091" customFormat="1" ht="16" customHeight="1" x14ac:dyDescent="0.2"/>
    <row r="9092" customFormat="1" ht="16" customHeight="1" x14ac:dyDescent="0.2"/>
    <row r="9093" customFormat="1" ht="16" customHeight="1" x14ac:dyDescent="0.2"/>
    <row r="9094" customFormat="1" ht="16" customHeight="1" x14ac:dyDescent="0.2"/>
    <row r="9095" customFormat="1" ht="16" customHeight="1" x14ac:dyDescent="0.2"/>
    <row r="9096" customFormat="1" ht="16" customHeight="1" x14ac:dyDescent="0.2"/>
    <row r="9097" customFormat="1" ht="16" customHeight="1" x14ac:dyDescent="0.2"/>
    <row r="9098" customFormat="1" ht="16" customHeight="1" x14ac:dyDescent="0.2"/>
    <row r="9099" customFormat="1" ht="16" customHeight="1" x14ac:dyDescent="0.2"/>
    <row r="9100" customFormat="1" ht="16" customHeight="1" x14ac:dyDescent="0.2"/>
    <row r="9101" customFormat="1" ht="16" customHeight="1" x14ac:dyDescent="0.2"/>
    <row r="9102" customFormat="1" ht="16" customHeight="1" x14ac:dyDescent="0.2"/>
    <row r="9103" customFormat="1" ht="16" customHeight="1" x14ac:dyDescent="0.2"/>
    <row r="9104" customFormat="1" ht="16" customHeight="1" x14ac:dyDescent="0.2"/>
    <row r="9105" customFormat="1" ht="16" customHeight="1" x14ac:dyDescent="0.2"/>
    <row r="9106" customFormat="1" ht="16" customHeight="1" x14ac:dyDescent="0.2"/>
    <row r="9107" customFormat="1" ht="16" customHeight="1" x14ac:dyDescent="0.2"/>
    <row r="9108" customFormat="1" ht="16" customHeight="1" x14ac:dyDescent="0.2"/>
    <row r="9109" customFormat="1" ht="16" customHeight="1" x14ac:dyDescent="0.2"/>
    <row r="9110" customFormat="1" ht="16" customHeight="1" x14ac:dyDescent="0.2"/>
    <row r="9111" customFormat="1" ht="16" customHeight="1" x14ac:dyDescent="0.2"/>
    <row r="9112" customFormat="1" ht="16" customHeight="1" x14ac:dyDescent="0.2"/>
    <row r="9113" customFormat="1" ht="16" customHeight="1" x14ac:dyDescent="0.2"/>
    <row r="9114" customFormat="1" ht="16" customHeight="1" x14ac:dyDescent="0.2"/>
    <row r="9115" customFormat="1" ht="16" customHeight="1" x14ac:dyDescent="0.2"/>
    <row r="9116" customFormat="1" ht="16" customHeight="1" x14ac:dyDescent="0.2"/>
    <row r="9117" customFormat="1" ht="16" customHeight="1" x14ac:dyDescent="0.2"/>
    <row r="9118" customFormat="1" ht="16" customHeight="1" x14ac:dyDescent="0.2"/>
    <row r="9119" customFormat="1" ht="16" customHeight="1" x14ac:dyDescent="0.2"/>
    <row r="9120" customFormat="1" ht="16" customHeight="1" x14ac:dyDescent="0.2"/>
    <row r="9121" customFormat="1" ht="16" customHeight="1" x14ac:dyDescent="0.2"/>
    <row r="9122" customFormat="1" ht="16" customHeight="1" x14ac:dyDescent="0.2"/>
    <row r="9123" customFormat="1" ht="16" customHeight="1" x14ac:dyDescent="0.2"/>
    <row r="9124" customFormat="1" ht="16" customHeight="1" x14ac:dyDescent="0.2"/>
    <row r="9125" customFormat="1" ht="16" customHeight="1" x14ac:dyDescent="0.2"/>
    <row r="9126" customFormat="1" ht="16" customHeight="1" x14ac:dyDescent="0.2"/>
    <row r="9127" customFormat="1" ht="16" customHeight="1" x14ac:dyDescent="0.2"/>
    <row r="9128" customFormat="1" ht="16" customHeight="1" x14ac:dyDescent="0.2"/>
    <row r="9129" customFormat="1" ht="16" customHeight="1" x14ac:dyDescent="0.2"/>
    <row r="9130" customFormat="1" ht="16" customHeight="1" x14ac:dyDescent="0.2"/>
    <row r="9131" customFormat="1" ht="16" customHeight="1" x14ac:dyDescent="0.2"/>
    <row r="9132" customFormat="1" ht="16" customHeight="1" x14ac:dyDescent="0.2"/>
    <row r="9133" customFormat="1" ht="16" customHeight="1" x14ac:dyDescent="0.2"/>
    <row r="9134" customFormat="1" ht="16" customHeight="1" x14ac:dyDescent="0.2"/>
    <row r="9135" customFormat="1" ht="16" customHeight="1" x14ac:dyDescent="0.2"/>
    <row r="9136" customFormat="1" ht="16" customHeight="1" x14ac:dyDescent="0.2"/>
    <row r="9137" customFormat="1" ht="16" customHeight="1" x14ac:dyDescent="0.2"/>
    <row r="9138" customFormat="1" ht="16" customHeight="1" x14ac:dyDescent="0.2"/>
    <row r="9139" customFormat="1" ht="16" customHeight="1" x14ac:dyDescent="0.2"/>
    <row r="9140" customFormat="1" ht="16" customHeight="1" x14ac:dyDescent="0.2"/>
    <row r="9141" customFormat="1" ht="16" customHeight="1" x14ac:dyDescent="0.2"/>
    <row r="9142" customFormat="1" ht="16" customHeight="1" x14ac:dyDescent="0.2"/>
    <row r="9143" customFormat="1" ht="16" customHeight="1" x14ac:dyDescent="0.2"/>
    <row r="9144" customFormat="1" ht="16" customHeight="1" x14ac:dyDescent="0.2"/>
    <row r="9145" customFormat="1" ht="16" customHeight="1" x14ac:dyDescent="0.2"/>
    <row r="9146" customFormat="1" ht="16" customHeight="1" x14ac:dyDescent="0.2"/>
    <row r="9147" customFormat="1" ht="16" customHeight="1" x14ac:dyDescent="0.2"/>
    <row r="9148" customFormat="1" ht="16" customHeight="1" x14ac:dyDescent="0.2"/>
    <row r="9149" customFormat="1" ht="16" customHeight="1" x14ac:dyDescent="0.2"/>
    <row r="9150" customFormat="1" ht="16" customHeight="1" x14ac:dyDescent="0.2"/>
    <row r="9151" customFormat="1" ht="16" customHeight="1" x14ac:dyDescent="0.2"/>
    <row r="9152" customFormat="1" ht="16" customHeight="1" x14ac:dyDescent="0.2"/>
    <row r="9153" customFormat="1" ht="16" customHeight="1" x14ac:dyDescent="0.2"/>
    <row r="9154" customFormat="1" ht="16" customHeight="1" x14ac:dyDescent="0.2"/>
    <row r="9155" customFormat="1" ht="16" customHeight="1" x14ac:dyDescent="0.2"/>
    <row r="9156" customFormat="1" ht="16" customHeight="1" x14ac:dyDescent="0.2"/>
    <row r="9157" customFormat="1" ht="16" customHeight="1" x14ac:dyDescent="0.2"/>
    <row r="9158" customFormat="1" ht="16" customHeight="1" x14ac:dyDescent="0.2"/>
    <row r="9159" customFormat="1" ht="16" customHeight="1" x14ac:dyDescent="0.2"/>
    <row r="9160" customFormat="1" ht="16" customHeight="1" x14ac:dyDescent="0.2"/>
    <row r="9161" customFormat="1" ht="16" customHeight="1" x14ac:dyDescent="0.2"/>
    <row r="9162" customFormat="1" ht="16" customHeight="1" x14ac:dyDescent="0.2"/>
    <row r="9163" customFormat="1" ht="16" customHeight="1" x14ac:dyDescent="0.2"/>
    <row r="9164" customFormat="1" ht="16" customHeight="1" x14ac:dyDescent="0.2"/>
    <row r="9165" customFormat="1" ht="16" customHeight="1" x14ac:dyDescent="0.2"/>
    <row r="9166" customFormat="1" ht="16" customHeight="1" x14ac:dyDescent="0.2"/>
    <row r="9167" customFormat="1" ht="16" customHeight="1" x14ac:dyDescent="0.2"/>
    <row r="9168" customFormat="1" ht="16" customHeight="1" x14ac:dyDescent="0.2"/>
    <row r="9169" customFormat="1" ht="16" customHeight="1" x14ac:dyDescent="0.2"/>
    <row r="9170" customFormat="1" ht="16" customHeight="1" x14ac:dyDescent="0.2"/>
    <row r="9171" customFormat="1" ht="16" customHeight="1" x14ac:dyDescent="0.2"/>
    <row r="9172" customFormat="1" ht="16" customHeight="1" x14ac:dyDescent="0.2"/>
    <row r="9173" customFormat="1" ht="16" customHeight="1" x14ac:dyDescent="0.2"/>
    <row r="9174" customFormat="1" ht="16" customHeight="1" x14ac:dyDescent="0.2"/>
    <row r="9175" customFormat="1" ht="16" customHeight="1" x14ac:dyDescent="0.2"/>
    <row r="9176" customFormat="1" ht="16" customHeight="1" x14ac:dyDescent="0.2"/>
    <row r="9177" customFormat="1" ht="16" customHeight="1" x14ac:dyDescent="0.2"/>
    <row r="9178" customFormat="1" ht="16" customHeight="1" x14ac:dyDescent="0.2"/>
    <row r="9179" customFormat="1" ht="16" customHeight="1" x14ac:dyDescent="0.2"/>
    <row r="9180" customFormat="1" ht="16" customHeight="1" x14ac:dyDescent="0.2"/>
    <row r="9181" customFormat="1" ht="16" customHeight="1" x14ac:dyDescent="0.2"/>
    <row r="9182" customFormat="1" ht="16" customHeight="1" x14ac:dyDescent="0.2"/>
    <row r="9183" customFormat="1" ht="16" customHeight="1" x14ac:dyDescent="0.2"/>
    <row r="9184" customFormat="1" ht="16" customHeight="1" x14ac:dyDescent="0.2"/>
    <row r="9185" customFormat="1" ht="16" customHeight="1" x14ac:dyDescent="0.2"/>
    <row r="9186" customFormat="1" ht="16" customHeight="1" x14ac:dyDescent="0.2"/>
    <row r="9187" customFormat="1" ht="16" customHeight="1" x14ac:dyDescent="0.2"/>
    <row r="9188" customFormat="1" ht="16" customHeight="1" x14ac:dyDescent="0.2"/>
    <row r="9189" customFormat="1" ht="16" customHeight="1" x14ac:dyDescent="0.2"/>
    <row r="9190" customFormat="1" ht="16" customHeight="1" x14ac:dyDescent="0.2"/>
    <row r="9191" customFormat="1" ht="16" customHeight="1" x14ac:dyDescent="0.2"/>
    <row r="9192" customFormat="1" ht="16" customHeight="1" x14ac:dyDescent="0.2"/>
    <row r="9193" customFormat="1" ht="16" customHeight="1" x14ac:dyDescent="0.2"/>
    <row r="9194" customFormat="1" ht="16" customHeight="1" x14ac:dyDescent="0.2"/>
    <row r="9195" customFormat="1" ht="16" customHeight="1" x14ac:dyDescent="0.2"/>
    <row r="9196" customFormat="1" ht="16" customHeight="1" x14ac:dyDescent="0.2"/>
    <row r="9197" customFormat="1" ht="16" customHeight="1" x14ac:dyDescent="0.2"/>
    <row r="9198" customFormat="1" ht="16" customHeight="1" x14ac:dyDescent="0.2"/>
    <row r="9199" customFormat="1" ht="16" customHeight="1" x14ac:dyDescent="0.2"/>
    <row r="9200" customFormat="1" ht="16" customHeight="1" x14ac:dyDescent="0.2"/>
    <row r="9201" customFormat="1" ht="16" customHeight="1" x14ac:dyDescent="0.2"/>
    <row r="9202" customFormat="1" ht="16" customHeight="1" x14ac:dyDescent="0.2"/>
    <row r="9203" customFormat="1" ht="16" customHeight="1" x14ac:dyDescent="0.2"/>
    <row r="9204" customFormat="1" ht="16" customHeight="1" x14ac:dyDescent="0.2"/>
    <row r="9205" customFormat="1" ht="16" customHeight="1" x14ac:dyDescent="0.2"/>
    <row r="9206" customFormat="1" ht="16" customHeight="1" x14ac:dyDescent="0.2"/>
    <row r="9207" customFormat="1" ht="16" customHeight="1" x14ac:dyDescent="0.2"/>
    <row r="9208" customFormat="1" ht="16" customHeight="1" x14ac:dyDescent="0.2"/>
    <row r="9209" customFormat="1" ht="16" customHeight="1" x14ac:dyDescent="0.2"/>
    <row r="9210" customFormat="1" ht="16" customHeight="1" x14ac:dyDescent="0.2"/>
    <row r="9211" customFormat="1" ht="16" customHeight="1" x14ac:dyDescent="0.2"/>
    <row r="9212" customFormat="1" ht="16" customHeight="1" x14ac:dyDescent="0.2"/>
    <row r="9213" customFormat="1" ht="16" customHeight="1" x14ac:dyDescent="0.2"/>
    <row r="9214" customFormat="1" ht="16" customHeight="1" x14ac:dyDescent="0.2"/>
    <row r="9215" customFormat="1" ht="16" customHeight="1" x14ac:dyDescent="0.2"/>
    <row r="9216" customFormat="1" ht="16" customHeight="1" x14ac:dyDescent="0.2"/>
    <row r="9217" customFormat="1" ht="16" customHeight="1" x14ac:dyDescent="0.2"/>
    <row r="9218" customFormat="1" ht="16" customHeight="1" x14ac:dyDescent="0.2"/>
    <row r="9219" customFormat="1" ht="16" customHeight="1" x14ac:dyDescent="0.2"/>
    <row r="9220" customFormat="1" ht="16" customHeight="1" x14ac:dyDescent="0.2"/>
    <row r="9221" customFormat="1" ht="16" customHeight="1" x14ac:dyDescent="0.2"/>
    <row r="9222" customFormat="1" ht="16" customHeight="1" x14ac:dyDescent="0.2"/>
    <row r="9223" customFormat="1" ht="16" customHeight="1" x14ac:dyDescent="0.2"/>
    <row r="9224" customFormat="1" ht="16" customHeight="1" x14ac:dyDescent="0.2"/>
    <row r="9225" customFormat="1" ht="16" customHeight="1" x14ac:dyDescent="0.2"/>
    <row r="9226" customFormat="1" ht="16" customHeight="1" x14ac:dyDescent="0.2"/>
    <row r="9227" customFormat="1" ht="16" customHeight="1" x14ac:dyDescent="0.2"/>
    <row r="9228" customFormat="1" ht="16" customHeight="1" x14ac:dyDescent="0.2"/>
    <row r="9229" customFormat="1" ht="16" customHeight="1" x14ac:dyDescent="0.2"/>
    <row r="9230" customFormat="1" ht="16" customHeight="1" x14ac:dyDescent="0.2"/>
    <row r="9231" customFormat="1" ht="16" customHeight="1" x14ac:dyDescent="0.2"/>
    <row r="9232" customFormat="1" ht="16" customHeight="1" x14ac:dyDescent="0.2"/>
    <row r="9233" customFormat="1" ht="16" customHeight="1" x14ac:dyDescent="0.2"/>
    <row r="9234" customFormat="1" ht="16" customHeight="1" x14ac:dyDescent="0.2"/>
    <row r="9235" customFormat="1" ht="16" customHeight="1" x14ac:dyDescent="0.2"/>
    <row r="9236" customFormat="1" ht="16" customHeight="1" x14ac:dyDescent="0.2"/>
    <row r="9237" customFormat="1" ht="16" customHeight="1" x14ac:dyDescent="0.2"/>
    <row r="9238" customFormat="1" ht="16" customHeight="1" x14ac:dyDescent="0.2"/>
    <row r="9239" customFormat="1" ht="16" customHeight="1" x14ac:dyDescent="0.2"/>
    <row r="9240" customFormat="1" ht="16" customHeight="1" x14ac:dyDescent="0.2"/>
    <row r="9241" customFormat="1" ht="16" customHeight="1" x14ac:dyDescent="0.2"/>
    <row r="9242" customFormat="1" ht="16" customHeight="1" x14ac:dyDescent="0.2"/>
    <row r="9243" customFormat="1" ht="16" customHeight="1" x14ac:dyDescent="0.2"/>
    <row r="9244" customFormat="1" ht="16" customHeight="1" x14ac:dyDescent="0.2"/>
    <row r="9245" customFormat="1" ht="16" customHeight="1" x14ac:dyDescent="0.2"/>
    <row r="9246" customFormat="1" ht="16" customHeight="1" x14ac:dyDescent="0.2"/>
    <row r="9247" customFormat="1" ht="16" customHeight="1" x14ac:dyDescent="0.2"/>
    <row r="9248" customFormat="1" ht="16" customHeight="1" x14ac:dyDescent="0.2"/>
    <row r="9249" customFormat="1" ht="16" customHeight="1" x14ac:dyDescent="0.2"/>
    <row r="9250" customFormat="1" ht="16" customHeight="1" x14ac:dyDescent="0.2"/>
    <row r="9251" customFormat="1" ht="16" customHeight="1" x14ac:dyDescent="0.2"/>
    <row r="9252" customFormat="1" ht="16" customHeight="1" x14ac:dyDescent="0.2"/>
    <row r="9253" customFormat="1" ht="16" customHeight="1" x14ac:dyDescent="0.2"/>
    <row r="9254" customFormat="1" ht="16" customHeight="1" x14ac:dyDescent="0.2"/>
    <row r="9255" customFormat="1" ht="16" customHeight="1" x14ac:dyDescent="0.2"/>
    <row r="9256" customFormat="1" ht="16" customHeight="1" x14ac:dyDescent="0.2"/>
    <row r="9257" customFormat="1" ht="16" customHeight="1" x14ac:dyDescent="0.2"/>
    <row r="9258" customFormat="1" ht="16" customHeight="1" x14ac:dyDescent="0.2"/>
    <row r="9259" customFormat="1" ht="16" customHeight="1" x14ac:dyDescent="0.2"/>
    <row r="9260" customFormat="1" ht="16" customHeight="1" x14ac:dyDescent="0.2"/>
    <row r="9261" customFormat="1" ht="16" customHeight="1" x14ac:dyDescent="0.2"/>
    <row r="9262" customFormat="1" ht="16" customHeight="1" x14ac:dyDescent="0.2"/>
    <row r="9263" customFormat="1" ht="16" customHeight="1" x14ac:dyDescent="0.2"/>
    <row r="9264" customFormat="1" ht="16" customHeight="1" x14ac:dyDescent="0.2"/>
    <row r="9265" customFormat="1" ht="16" customHeight="1" x14ac:dyDescent="0.2"/>
    <row r="9266" customFormat="1" ht="16" customHeight="1" x14ac:dyDescent="0.2"/>
    <row r="9267" customFormat="1" ht="16" customHeight="1" x14ac:dyDescent="0.2"/>
    <row r="9268" customFormat="1" ht="16" customHeight="1" x14ac:dyDescent="0.2"/>
    <row r="9269" customFormat="1" ht="16" customHeight="1" x14ac:dyDescent="0.2"/>
    <row r="9270" customFormat="1" ht="16" customHeight="1" x14ac:dyDescent="0.2"/>
    <row r="9271" customFormat="1" ht="16" customHeight="1" x14ac:dyDescent="0.2"/>
    <row r="9272" customFormat="1" ht="16" customHeight="1" x14ac:dyDescent="0.2"/>
    <row r="9273" customFormat="1" ht="16" customHeight="1" x14ac:dyDescent="0.2"/>
    <row r="9274" customFormat="1" ht="16" customHeight="1" x14ac:dyDescent="0.2"/>
    <row r="9275" customFormat="1" ht="16" customHeight="1" x14ac:dyDescent="0.2"/>
    <row r="9276" customFormat="1" ht="16" customHeight="1" x14ac:dyDescent="0.2"/>
    <row r="9277" customFormat="1" ht="16" customHeight="1" x14ac:dyDescent="0.2"/>
    <row r="9278" customFormat="1" ht="16" customHeight="1" x14ac:dyDescent="0.2"/>
    <row r="9279" customFormat="1" ht="16" customHeight="1" x14ac:dyDescent="0.2"/>
    <row r="9280" customFormat="1" ht="16" customHeight="1" x14ac:dyDescent="0.2"/>
    <row r="9281" customFormat="1" ht="16" customHeight="1" x14ac:dyDescent="0.2"/>
    <row r="9282" customFormat="1" ht="16" customHeight="1" x14ac:dyDescent="0.2"/>
    <row r="9283" customFormat="1" ht="16" customHeight="1" x14ac:dyDescent="0.2"/>
    <row r="9284" customFormat="1" ht="16" customHeight="1" x14ac:dyDescent="0.2"/>
    <row r="9285" customFormat="1" ht="16" customHeight="1" x14ac:dyDescent="0.2"/>
    <row r="9286" customFormat="1" ht="16" customHeight="1" x14ac:dyDescent="0.2"/>
    <row r="9287" customFormat="1" ht="16" customHeight="1" x14ac:dyDescent="0.2"/>
    <row r="9288" customFormat="1" ht="16" customHeight="1" x14ac:dyDescent="0.2"/>
    <row r="9289" customFormat="1" ht="16" customHeight="1" x14ac:dyDescent="0.2"/>
    <row r="9290" customFormat="1" ht="16" customHeight="1" x14ac:dyDescent="0.2"/>
    <row r="9291" customFormat="1" ht="16" customHeight="1" x14ac:dyDescent="0.2"/>
    <row r="9292" customFormat="1" ht="16" customHeight="1" x14ac:dyDescent="0.2"/>
    <row r="9293" customFormat="1" ht="16" customHeight="1" x14ac:dyDescent="0.2"/>
    <row r="9294" customFormat="1" ht="16" customHeight="1" x14ac:dyDescent="0.2"/>
    <row r="9295" customFormat="1" ht="16" customHeight="1" x14ac:dyDescent="0.2"/>
    <row r="9296" customFormat="1" ht="16" customHeight="1" x14ac:dyDescent="0.2"/>
    <row r="9297" customFormat="1" ht="16" customHeight="1" x14ac:dyDescent="0.2"/>
    <row r="9298" customFormat="1" ht="16" customHeight="1" x14ac:dyDescent="0.2"/>
    <row r="9299" customFormat="1" ht="16" customHeight="1" x14ac:dyDescent="0.2"/>
    <row r="9300" customFormat="1" ht="16" customHeight="1" x14ac:dyDescent="0.2"/>
    <row r="9301" customFormat="1" ht="16" customHeight="1" x14ac:dyDescent="0.2"/>
    <row r="9302" customFormat="1" ht="16" customHeight="1" x14ac:dyDescent="0.2"/>
    <row r="9303" customFormat="1" ht="16" customHeight="1" x14ac:dyDescent="0.2"/>
    <row r="9304" customFormat="1" ht="16" customHeight="1" x14ac:dyDescent="0.2"/>
    <row r="9305" customFormat="1" ht="16" customHeight="1" x14ac:dyDescent="0.2"/>
    <row r="9306" customFormat="1" ht="16" customHeight="1" x14ac:dyDescent="0.2"/>
    <row r="9307" customFormat="1" ht="16" customHeight="1" x14ac:dyDescent="0.2"/>
    <row r="9308" customFormat="1" ht="16" customHeight="1" x14ac:dyDescent="0.2"/>
    <row r="9309" customFormat="1" ht="16" customHeight="1" x14ac:dyDescent="0.2"/>
    <row r="9310" customFormat="1" ht="16" customHeight="1" x14ac:dyDescent="0.2"/>
    <row r="9311" customFormat="1" ht="16" customHeight="1" x14ac:dyDescent="0.2"/>
    <row r="9312" customFormat="1" ht="16" customHeight="1" x14ac:dyDescent="0.2"/>
    <row r="9313" customFormat="1" ht="16" customHeight="1" x14ac:dyDescent="0.2"/>
    <row r="9314" customFormat="1" ht="16" customHeight="1" x14ac:dyDescent="0.2"/>
    <row r="9315" customFormat="1" ht="16" customHeight="1" x14ac:dyDescent="0.2"/>
    <row r="9316" customFormat="1" ht="16" customHeight="1" x14ac:dyDescent="0.2"/>
    <row r="9317" customFormat="1" ht="16" customHeight="1" x14ac:dyDescent="0.2"/>
    <row r="9318" customFormat="1" ht="16" customHeight="1" x14ac:dyDescent="0.2"/>
    <row r="9319" customFormat="1" ht="16" customHeight="1" x14ac:dyDescent="0.2"/>
    <row r="9320" customFormat="1" ht="16" customHeight="1" x14ac:dyDescent="0.2"/>
    <row r="9321" customFormat="1" ht="16" customHeight="1" x14ac:dyDescent="0.2"/>
    <row r="9322" customFormat="1" ht="16" customHeight="1" x14ac:dyDescent="0.2"/>
    <row r="9323" customFormat="1" ht="16" customHeight="1" x14ac:dyDescent="0.2"/>
    <row r="9324" customFormat="1" ht="16" customHeight="1" x14ac:dyDescent="0.2"/>
    <row r="9325" customFormat="1" ht="16" customHeight="1" x14ac:dyDescent="0.2"/>
    <row r="9326" customFormat="1" ht="16" customHeight="1" x14ac:dyDescent="0.2"/>
    <row r="9327" customFormat="1" ht="16" customHeight="1" x14ac:dyDescent="0.2"/>
    <row r="9328" customFormat="1" ht="16" customHeight="1" x14ac:dyDescent="0.2"/>
    <row r="9329" customFormat="1" ht="16" customHeight="1" x14ac:dyDescent="0.2"/>
    <row r="9330" customFormat="1" ht="16" customHeight="1" x14ac:dyDescent="0.2"/>
    <row r="9331" customFormat="1" ht="16" customHeight="1" x14ac:dyDescent="0.2"/>
    <row r="9332" customFormat="1" ht="16" customHeight="1" x14ac:dyDescent="0.2"/>
    <row r="9333" customFormat="1" ht="16" customHeight="1" x14ac:dyDescent="0.2"/>
    <row r="9334" customFormat="1" ht="16" customHeight="1" x14ac:dyDescent="0.2"/>
    <row r="9335" customFormat="1" ht="16" customHeight="1" x14ac:dyDescent="0.2"/>
    <row r="9336" customFormat="1" ht="16" customHeight="1" x14ac:dyDescent="0.2"/>
    <row r="9337" customFormat="1" ht="16" customHeight="1" x14ac:dyDescent="0.2"/>
    <row r="9338" customFormat="1" ht="16" customHeight="1" x14ac:dyDescent="0.2"/>
    <row r="9339" customFormat="1" ht="16" customHeight="1" x14ac:dyDescent="0.2"/>
    <row r="9340" customFormat="1" ht="16" customHeight="1" x14ac:dyDescent="0.2"/>
    <row r="9341" customFormat="1" ht="16" customHeight="1" x14ac:dyDescent="0.2"/>
    <row r="9342" customFormat="1" ht="16" customHeight="1" x14ac:dyDescent="0.2"/>
    <row r="9343" customFormat="1" ht="16" customHeight="1" x14ac:dyDescent="0.2"/>
    <row r="9344" customFormat="1" ht="16" customHeight="1" x14ac:dyDescent="0.2"/>
    <row r="9345" customFormat="1" ht="16" customHeight="1" x14ac:dyDescent="0.2"/>
    <row r="9346" customFormat="1" ht="16" customHeight="1" x14ac:dyDescent="0.2"/>
    <row r="9347" customFormat="1" ht="16" customHeight="1" x14ac:dyDescent="0.2"/>
    <row r="9348" customFormat="1" ht="16" customHeight="1" x14ac:dyDescent="0.2"/>
    <row r="9349" customFormat="1" ht="16" customHeight="1" x14ac:dyDescent="0.2"/>
    <row r="9350" customFormat="1" ht="16" customHeight="1" x14ac:dyDescent="0.2"/>
    <row r="9351" customFormat="1" ht="16" customHeight="1" x14ac:dyDescent="0.2"/>
    <row r="9352" customFormat="1" ht="16" customHeight="1" x14ac:dyDescent="0.2"/>
    <row r="9353" customFormat="1" ht="16" customHeight="1" x14ac:dyDescent="0.2"/>
    <row r="9354" customFormat="1" ht="16" customHeight="1" x14ac:dyDescent="0.2"/>
    <row r="9355" customFormat="1" ht="16" customHeight="1" x14ac:dyDescent="0.2"/>
    <row r="9356" customFormat="1" ht="16" customHeight="1" x14ac:dyDescent="0.2"/>
    <row r="9357" customFormat="1" ht="16" customHeight="1" x14ac:dyDescent="0.2"/>
    <row r="9358" customFormat="1" ht="16" customHeight="1" x14ac:dyDescent="0.2"/>
    <row r="9359" customFormat="1" ht="16" customHeight="1" x14ac:dyDescent="0.2"/>
    <row r="9360" customFormat="1" ht="16" customHeight="1" x14ac:dyDescent="0.2"/>
    <row r="9361" customFormat="1" ht="16" customHeight="1" x14ac:dyDescent="0.2"/>
    <row r="9362" customFormat="1" ht="16" customHeight="1" x14ac:dyDescent="0.2"/>
    <row r="9363" customFormat="1" ht="16" customHeight="1" x14ac:dyDescent="0.2"/>
    <row r="9364" customFormat="1" ht="16" customHeight="1" x14ac:dyDescent="0.2"/>
    <row r="9365" customFormat="1" ht="16" customHeight="1" x14ac:dyDescent="0.2"/>
    <row r="9366" customFormat="1" ht="16" customHeight="1" x14ac:dyDescent="0.2"/>
    <row r="9367" customFormat="1" ht="16" customHeight="1" x14ac:dyDescent="0.2"/>
    <row r="9368" customFormat="1" ht="16" customHeight="1" x14ac:dyDescent="0.2"/>
    <row r="9369" customFormat="1" ht="16" customHeight="1" x14ac:dyDescent="0.2"/>
    <row r="9370" customFormat="1" ht="16" customHeight="1" x14ac:dyDescent="0.2"/>
    <row r="9371" customFormat="1" ht="16" customHeight="1" x14ac:dyDescent="0.2"/>
    <row r="9372" customFormat="1" ht="16" customHeight="1" x14ac:dyDescent="0.2"/>
    <row r="9373" customFormat="1" ht="16" customHeight="1" x14ac:dyDescent="0.2"/>
    <row r="9374" customFormat="1" ht="16" customHeight="1" x14ac:dyDescent="0.2"/>
    <row r="9375" customFormat="1" ht="16" customHeight="1" x14ac:dyDescent="0.2"/>
    <row r="9376" customFormat="1" ht="16" customHeight="1" x14ac:dyDescent="0.2"/>
    <row r="9377" customFormat="1" ht="16" customHeight="1" x14ac:dyDescent="0.2"/>
    <row r="9378" customFormat="1" ht="16" customHeight="1" x14ac:dyDescent="0.2"/>
    <row r="9379" customFormat="1" ht="16" customHeight="1" x14ac:dyDescent="0.2"/>
    <row r="9380" customFormat="1" ht="16" customHeight="1" x14ac:dyDescent="0.2"/>
    <row r="9381" customFormat="1" ht="16" customHeight="1" x14ac:dyDescent="0.2"/>
    <row r="9382" customFormat="1" ht="16" customHeight="1" x14ac:dyDescent="0.2"/>
    <row r="9383" customFormat="1" ht="16" customHeight="1" x14ac:dyDescent="0.2"/>
    <row r="9384" customFormat="1" ht="16" customHeight="1" x14ac:dyDescent="0.2"/>
    <row r="9385" customFormat="1" ht="16" customHeight="1" x14ac:dyDescent="0.2"/>
    <row r="9386" customFormat="1" ht="16" customHeight="1" x14ac:dyDescent="0.2"/>
    <row r="9387" customFormat="1" ht="16" customHeight="1" x14ac:dyDescent="0.2"/>
    <row r="9388" customFormat="1" ht="16" customHeight="1" x14ac:dyDescent="0.2"/>
    <row r="9389" customFormat="1" ht="16" customHeight="1" x14ac:dyDescent="0.2"/>
    <row r="9390" customFormat="1" ht="16" customHeight="1" x14ac:dyDescent="0.2"/>
    <row r="9391" customFormat="1" ht="16" customHeight="1" x14ac:dyDescent="0.2"/>
    <row r="9392" customFormat="1" ht="16" customHeight="1" x14ac:dyDescent="0.2"/>
    <row r="9393" customFormat="1" ht="16" customHeight="1" x14ac:dyDescent="0.2"/>
    <row r="9394" customFormat="1" ht="16" customHeight="1" x14ac:dyDescent="0.2"/>
    <row r="9395" customFormat="1" ht="16" customHeight="1" x14ac:dyDescent="0.2"/>
    <row r="9396" customFormat="1" ht="16" customHeight="1" x14ac:dyDescent="0.2"/>
    <row r="9397" customFormat="1" ht="16" customHeight="1" x14ac:dyDescent="0.2"/>
    <row r="9398" customFormat="1" ht="16" customHeight="1" x14ac:dyDescent="0.2"/>
    <row r="9399" customFormat="1" ht="16" customHeight="1" x14ac:dyDescent="0.2"/>
    <row r="9400" customFormat="1" ht="16" customHeight="1" x14ac:dyDescent="0.2"/>
    <row r="9401" customFormat="1" ht="16" customHeight="1" x14ac:dyDescent="0.2"/>
    <row r="9402" customFormat="1" ht="16" customHeight="1" x14ac:dyDescent="0.2"/>
    <row r="9403" customFormat="1" ht="16" customHeight="1" x14ac:dyDescent="0.2"/>
    <row r="9404" customFormat="1" ht="16" customHeight="1" x14ac:dyDescent="0.2"/>
    <row r="9405" customFormat="1" ht="16" customHeight="1" x14ac:dyDescent="0.2"/>
    <row r="9406" customFormat="1" ht="16" customHeight="1" x14ac:dyDescent="0.2"/>
    <row r="9407" customFormat="1" ht="16" customHeight="1" x14ac:dyDescent="0.2"/>
    <row r="9408" customFormat="1" ht="16" customHeight="1" x14ac:dyDescent="0.2"/>
    <row r="9409" customFormat="1" ht="16" customHeight="1" x14ac:dyDescent="0.2"/>
    <row r="9410" customFormat="1" ht="16" customHeight="1" x14ac:dyDescent="0.2"/>
    <row r="9411" customFormat="1" ht="16" customHeight="1" x14ac:dyDescent="0.2"/>
    <row r="9412" customFormat="1" ht="16" customHeight="1" x14ac:dyDescent="0.2"/>
    <row r="9413" customFormat="1" ht="16" customHeight="1" x14ac:dyDescent="0.2"/>
    <row r="9414" customFormat="1" ht="16" customHeight="1" x14ac:dyDescent="0.2"/>
    <row r="9415" customFormat="1" ht="16" customHeight="1" x14ac:dyDescent="0.2"/>
    <row r="9416" customFormat="1" ht="16" customHeight="1" x14ac:dyDescent="0.2"/>
    <row r="9417" customFormat="1" ht="16" customHeight="1" x14ac:dyDescent="0.2"/>
    <row r="9418" customFormat="1" ht="16" customHeight="1" x14ac:dyDescent="0.2"/>
    <row r="9419" customFormat="1" ht="16" customHeight="1" x14ac:dyDescent="0.2"/>
    <row r="9420" customFormat="1" ht="16" customHeight="1" x14ac:dyDescent="0.2"/>
    <row r="9421" customFormat="1" ht="16" customHeight="1" x14ac:dyDescent="0.2"/>
    <row r="9422" customFormat="1" ht="16" customHeight="1" x14ac:dyDescent="0.2"/>
    <row r="9423" customFormat="1" ht="16" customHeight="1" x14ac:dyDescent="0.2"/>
    <row r="9424" customFormat="1" ht="16" customHeight="1" x14ac:dyDescent="0.2"/>
    <row r="9425" customFormat="1" ht="16" customHeight="1" x14ac:dyDescent="0.2"/>
    <row r="9426" customFormat="1" ht="16" customHeight="1" x14ac:dyDescent="0.2"/>
    <row r="9427" customFormat="1" ht="16" customHeight="1" x14ac:dyDescent="0.2"/>
    <row r="9428" customFormat="1" ht="16" customHeight="1" x14ac:dyDescent="0.2"/>
    <row r="9429" customFormat="1" ht="16" customHeight="1" x14ac:dyDescent="0.2"/>
    <row r="9430" customFormat="1" ht="16" customHeight="1" x14ac:dyDescent="0.2"/>
    <row r="9431" customFormat="1" ht="16" customHeight="1" x14ac:dyDescent="0.2"/>
    <row r="9432" customFormat="1" ht="16" customHeight="1" x14ac:dyDescent="0.2"/>
    <row r="9433" customFormat="1" ht="16" customHeight="1" x14ac:dyDescent="0.2"/>
    <row r="9434" customFormat="1" ht="16" customHeight="1" x14ac:dyDescent="0.2"/>
    <row r="9435" customFormat="1" ht="16" customHeight="1" x14ac:dyDescent="0.2"/>
    <row r="9436" customFormat="1" ht="16" customHeight="1" x14ac:dyDescent="0.2"/>
    <row r="9437" customFormat="1" ht="16" customHeight="1" x14ac:dyDescent="0.2"/>
    <row r="9438" customFormat="1" ht="16" customHeight="1" x14ac:dyDescent="0.2"/>
    <row r="9439" customFormat="1" ht="16" customHeight="1" x14ac:dyDescent="0.2"/>
    <row r="9440" customFormat="1" ht="16" customHeight="1" x14ac:dyDescent="0.2"/>
    <row r="9441" customFormat="1" ht="16" customHeight="1" x14ac:dyDescent="0.2"/>
    <row r="9442" customFormat="1" ht="16" customHeight="1" x14ac:dyDescent="0.2"/>
    <row r="9443" customFormat="1" ht="16" customHeight="1" x14ac:dyDescent="0.2"/>
    <row r="9444" customFormat="1" ht="16" customHeight="1" x14ac:dyDescent="0.2"/>
    <row r="9445" customFormat="1" ht="16" customHeight="1" x14ac:dyDescent="0.2"/>
    <row r="9446" customFormat="1" ht="16" customHeight="1" x14ac:dyDescent="0.2"/>
    <row r="9447" customFormat="1" ht="16" customHeight="1" x14ac:dyDescent="0.2"/>
    <row r="9448" customFormat="1" ht="16" customHeight="1" x14ac:dyDescent="0.2"/>
    <row r="9449" customFormat="1" ht="16" customHeight="1" x14ac:dyDescent="0.2"/>
    <row r="9450" customFormat="1" ht="16" customHeight="1" x14ac:dyDescent="0.2"/>
    <row r="9451" customFormat="1" ht="16" customHeight="1" x14ac:dyDescent="0.2"/>
    <row r="9452" customFormat="1" ht="16" customHeight="1" x14ac:dyDescent="0.2"/>
    <row r="9453" customFormat="1" ht="16" customHeight="1" x14ac:dyDescent="0.2"/>
    <row r="9454" customFormat="1" ht="16" customHeight="1" x14ac:dyDescent="0.2"/>
    <row r="9455" customFormat="1" ht="16" customHeight="1" x14ac:dyDescent="0.2"/>
    <row r="9456" customFormat="1" ht="16" customHeight="1" x14ac:dyDescent="0.2"/>
    <row r="9457" customFormat="1" ht="16" customHeight="1" x14ac:dyDescent="0.2"/>
    <row r="9458" customFormat="1" ht="16" customHeight="1" x14ac:dyDescent="0.2"/>
    <row r="9459" customFormat="1" ht="16" customHeight="1" x14ac:dyDescent="0.2"/>
    <row r="9460" customFormat="1" ht="16" customHeight="1" x14ac:dyDescent="0.2"/>
    <row r="9461" customFormat="1" ht="16" customHeight="1" x14ac:dyDescent="0.2"/>
    <row r="9462" customFormat="1" ht="16" customHeight="1" x14ac:dyDescent="0.2"/>
    <row r="9463" customFormat="1" ht="16" customHeight="1" x14ac:dyDescent="0.2"/>
    <row r="9464" customFormat="1" ht="16" customHeight="1" x14ac:dyDescent="0.2"/>
    <row r="9465" customFormat="1" ht="16" customHeight="1" x14ac:dyDescent="0.2"/>
    <row r="9466" customFormat="1" ht="16" customHeight="1" x14ac:dyDescent="0.2"/>
    <row r="9467" customFormat="1" ht="16" customHeight="1" x14ac:dyDescent="0.2"/>
    <row r="9468" customFormat="1" ht="16" customHeight="1" x14ac:dyDescent="0.2"/>
    <row r="9469" customFormat="1" ht="16" customHeight="1" x14ac:dyDescent="0.2"/>
    <row r="9470" customFormat="1" ht="16" customHeight="1" x14ac:dyDescent="0.2"/>
    <row r="9471" customFormat="1" ht="16" customHeight="1" x14ac:dyDescent="0.2"/>
    <row r="9472" customFormat="1" ht="16" customHeight="1" x14ac:dyDescent="0.2"/>
    <row r="9473" customFormat="1" ht="16" customHeight="1" x14ac:dyDescent="0.2"/>
    <row r="9474" customFormat="1" ht="16" customHeight="1" x14ac:dyDescent="0.2"/>
    <row r="9475" customFormat="1" ht="16" customHeight="1" x14ac:dyDescent="0.2"/>
    <row r="9476" customFormat="1" ht="16" customHeight="1" x14ac:dyDescent="0.2"/>
    <row r="9477" customFormat="1" ht="16" customHeight="1" x14ac:dyDescent="0.2"/>
    <row r="9478" customFormat="1" ht="16" customHeight="1" x14ac:dyDescent="0.2"/>
    <row r="9479" customFormat="1" ht="16" customHeight="1" x14ac:dyDescent="0.2"/>
    <row r="9480" customFormat="1" ht="16" customHeight="1" x14ac:dyDescent="0.2"/>
    <row r="9481" customFormat="1" ht="16" customHeight="1" x14ac:dyDescent="0.2"/>
    <row r="9482" customFormat="1" ht="16" customHeight="1" x14ac:dyDescent="0.2"/>
    <row r="9483" customFormat="1" ht="16" customHeight="1" x14ac:dyDescent="0.2"/>
    <row r="9484" customFormat="1" ht="16" customHeight="1" x14ac:dyDescent="0.2"/>
    <row r="9485" customFormat="1" ht="16" customHeight="1" x14ac:dyDescent="0.2"/>
    <row r="9486" customFormat="1" ht="16" customHeight="1" x14ac:dyDescent="0.2"/>
    <row r="9487" customFormat="1" ht="16" customHeight="1" x14ac:dyDescent="0.2"/>
    <row r="9488" customFormat="1" ht="16" customHeight="1" x14ac:dyDescent="0.2"/>
    <row r="9489" customFormat="1" ht="16" customHeight="1" x14ac:dyDescent="0.2"/>
    <row r="9490" customFormat="1" ht="16" customHeight="1" x14ac:dyDescent="0.2"/>
    <row r="9491" customFormat="1" ht="16" customHeight="1" x14ac:dyDescent="0.2"/>
    <row r="9492" customFormat="1" ht="16" customHeight="1" x14ac:dyDescent="0.2"/>
    <row r="9493" customFormat="1" ht="16" customHeight="1" x14ac:dyDescent="0.2"/>
    <row r="9494" customFormat="1" ht="16" customHeight="1" x14ac:dyDescent="0.2"/>
    <row r="9495" customFormat="1" ht="16" customHeight="1" x14ac:dyDescent="0.2"/>
    <row r="9496" customFormat="1" ht="16" customHeight="1" x14ac:dyDescent="0.2"/>
    <row r="9497" customFormat="1" ht="16" customHeight="1" x14ac:dyDescent="0.2"/>
    <row r="9498" customFormat="1" ht="16" customHeight="1" x14ac:dyDescent="0.2"/>
    <row r="9499" customFormat="1" ht="16" customHeight="1" x14ac:dyDescent="0.2"/>
    <row r="9500" customFormat="1" ht="16" customHeight="1" x14ac:dyDescent="0.2"/>
    <row r="9501" customFormat="1" ht="16" customHeight="1" x14ac:dyDescent="0.2"/>
    <row r="9502" customFormat="1" ht="16" customHeight="1" x14ac:dyDescent="0.2"/>
    <row r="9503" customFormat="1" ht="16" customHeight="1" x14ac:dyDescent="0.2"/>
    <row r="9504" customFormat="1" ht="16" customHeight="1" x14ac:dyDescent="0.2"/>
    <row r="9505" customFormat="1" ht="16" customHeight="1" x14ac:dyDescent="0.2"/>
    <row r="9506" customFormat="1" ht="16" customHeight="1" x14ac:dyDescent="0.2"/>
    <row r="9507" customFormat="1" ht="16" customHeight="1" x14ac:dyDescent="0.2"/>
    <row r="9508" customFormat="1" ht="16" customHeight="1" x14ac:dyDescent="0.2"/>
    <row r="9509" customFormat="1" ht="16" customHeight="1" x14ac:dyDescent="0.2"/>
    <row r="9510" customFormat="1" ht="16" customHeight="1" x14ac:dyDescent="0.2"/>
    <row r="9511" customFormat="1" ht="16" customHeight="1" x14ac:dyDescent="0.2"/>
    <row r="9512" customFormat="1" ht="16" customHeight="1" x14ac:dyDescent="0.2"/>
    <row r="9513" customFormat="1" ht="16" customHeight="1" x14ac:dyDescent="0.2"/>
    <row r="9514" customFormat="1" ht="16" customHeight="1" x14ac:dyDescent="0.2"/>
    <row r="9515" customFormat="1" ht="16" customHeight="1" x14ac:dyDescent="0.2"/>
    <row r="9516" customFormat="1" ht="16" customHeight="1" x14ac:dyDescent="0.2"/>
    <row r="9517" customFormat="1" ht="16" customHeight="1" x14ac:dyDescent="0.2"/>
    <row r="9518" customFormat="1" ht="16" customHeight="1" x14ac:dyDescent="0.2"/>
    <row r="9519" customFormat="1" ht="16" customHeight="1" x14ac:dyDescent="0.2"/>
    <row r="9520" customFormat="1" ht="16" customHeight="1" x14ac:dyDescent="0.2"/>
    <row r="9521" customFormat="1" ht="16" customHeight="1" x14ac:dyDescent="0.2"/>
    <row r="9522" customFormat="1" ht="16" customHeight="1" x14ac:dyDescent="0.2"/>
    <row r="9523" customFormat="1" ht="16" customHeight="1" x14ac:dyDescent="0.2"/>
    <row r="9524" customFormat="1" ht="16" customHeight="1" x14ac:dyDescent="0.2"/>
    <row r="9525" customFormat="1" ht="16" customHeight="1" x14ac:dyDescent="0.2"/>
    <row r="9526" customFormat="1" ht="16" customHeight="1" x14ac:dyDescent="0.2"/>
    <row r="9527" customFormat="1" ht="16" customHeight="1" x14ac:dyDescent="0.2"/>
    <row r="9528" customFormat="1" ht="16" customHeight="1" x14ac:dyDescent="0.2"/>
    <row r="9529" customFormat="1" ht="16" customHeight="1" x14ac:dyDescent="0.2"/>
    <row r="9530" customFormat="1" ht="16" customHeight="1" x14ac:dyDescent="0.2"/>
    <row r="9531" customFormat="1" ht="16" customHeight="1" x14ac:dyDescent="0.2"/>
    <row r="9532" customFormat="1" ht="16" customHeight="1" x14ac:dyDescent="0.2"/>
    <row r="9533" customFormat="1" ht="16" customHeight="1" x14ac:dyDescent="0.2"/>
    <row r="9534" customFormat="1" ht="16" customHeight="1" x14ac:dyDescent="0.2"/>
    <row r="9535" customFormat="1" ht="16" customHeight="1" x14ac:dyDescent="0.2"/>
    <row r="9536" customFormat="1" ht="16" customHeight="1" x14ac:dyDescent="0.2"/>
    <row r="9537" customFormat="1" ht="16" customHeight="1" x14ac:dyDescent="0.2"/>
    <row r="9538" customFormat="1" ht="16" customHeight="1" x14ac:dyDescent="0.2"/>
    <row r="9539" customFormat="1" ht="16" customHeight="1" x14ac:dyDescent="0.2"/>
    <row r="9540" customFormat="1" ht="16" customHeight="1" x14ac:dyDescent="0.2"/>
    <row r="9541" customFormat="1" ht="16" customHeight="1" x14ac:dyDescent="0.2"/>
    <row r="9542" customFormat="1" ht="16" customHeight="1" x14ac:dyDescent="0.2"/>
    <row r="9543" customFormat="1" ht="16" customHeight="1" x14ac:dyDescent="0.2"/>
    <row r="9544" customFormat="1" ht="16" customHeight="1" x14ac:dyDescent="0.2"/>
    <row r="9545" customFormat="1" ht="16" customHeight="1" x14ac:dyDescent="0.2"/>
    <row r="9546" customFormat="1" ht="16" customHeight="1" x14ac:dyDescent="0.2"/>
    <row r="9547" customFormat="1" ht="16" customHeight="1" x14ac:dyDescent="0.2"/>
    <row r="9548" customFormat="1" ht="16" customHeight="1" x14ac:dyDescent="0.2"/>
    <row r="9549" customFormat="1" ht="16" customHeight="1" x14ac:dyDescent="0.2"/>
    <row r="9550" customFormat="1" ht="16" customHeight="1" x14ac:dyDescent="0.2"/>
    <row r="9551" customFormat="1" ht="16" customHeight="1" x14ac:dyDescent="0.2"/>
    <row r="9552" customFormat="1" ht="16" customHeight="1" x14ac:dyDescent="0.2"/>
    <row r="9553" customFormat="1" ht="16" customHeight="1" x14ac:dyDescent="0.2"/>
    <row r="9554" customFormat="1" ht="16" customHeight="1" x14ac:dyDescent="0.2"/>
    <row r="9555" customFormat="1" ht="16" customHeight="1" x14ac:dyDescent="0.2"/>
    <row r="9556" customFormat="1" ht="16" customHeight="1" x14ac:dyDescent="0.2"/>
    <row r="9557" customFormat="1" ht="16" customHeight="1" x14ac:dyDescent="0.2"/>
    <row r="9558" customFormat="1" ht="16" customHeight="1" x14ac:dyDescent="0.2"/>
    <row r="9559" customFormat="1" ht="16" customHeight="1" x14ac:dyDescent="0.2"/>
    <row r="9560" customFormat="1" ht="16" customHeight="1" x14ac:dyDescent="0.2"/>
    <row r="9561" customFormat="1" ht="16" customHeight="1" x14ac:dyDescent="0.2"/>
    <row r="9562" customFormat="1" ht="16" customHeight="1" x14ac:dyDescent="0.2"/>
    <row r="9563" customFormat="1" ht="16" customHeight="1" x14ac:dyDescent="0.2"/>
    <row r="9564" customFormat="1" ht="16" customHeight="1" x14ac:dyDescent="0.2"/>
    <row r="9565" customFormat="1" ht="16" customHeight="1" x14ac:dyDescent="0.2"/>
    <row r="9566" customFormat="1" ht="16" customHeight="1" x14ac:dyDescent="0.2"/>
    <row r="9567" customFormat="1" ht="16" customHeight="1" x14ac:dyDescent="0.2"/>
    <row r="9568" customFormat="1" ht="16" customHeight="1" x14ac:dyDescent="0.2"/>
    <row r="9569" customFormat="1" ht="16" customHeight="1" x14ac:dyDescent="0.2"/>
    <row r="9570" customFormat="1" ht="16" customHeight="1" x14ac:dyDescent="0.2"/>
    <row r="9571" customFormat="1" ht="16" customHeight="1" x14ac:dyDescent="0.2"/>
    <row r="9572" customFormat="1" ht="16" customHeight="1" x14ac:dyDescent="0.2"/>
    <row r="9573" customFormat="1" ht="16" customHeight="1" x14ac:dyDescent="0.2"/>
    <row r="9574" customFormat="1" ht="16" customHeight="1" x14ac:dyDescent="0.2"/>
    <row r="9575" customFormat="1" ht="16" customHeight="1" x14ac:dyDescent="0.2"/>
    <row r="9576" customFormat="1" ht="16" customHeight="1" x14ac:dyDescent="0.2"/>
    <row r="9577" customFormat="1" ht="16" customHeight="1" x14ac:dyDescent="0.2"/>
    <row r="9578" customFormat="1" ht="16" customHeight="1" x14ac:dyDescent="0.2"/>
    <row r="9579" customFormat="1" ht="16" customHeight="1" x14ac:dyDescent="0.2"/>
    <row r="9580" customFormat="1" ht="16" customHeight="1" x14ac:dyDescent="0.2"/>
    <row r="9581" customFormat="1" ht="16" customHeight="1" x14ac:dyDescent="0.2"/>
    <row r="9582" customFormat="1" ht="16" customHeight="1" x14ac:dyDescent="0.2"/>
    <row r="9583" customFormat="1" ht="16" customHeight="1" x14ac:dyDescent="0.2"/>
    <row r="9584" customFormat="1" ht="16" customHeight="1" x14ac:dyDescent="0.2"/>
    <row r="9585" customFormat="1" ht="16" customHeight="1" x14ac:dyDescent="0.2"/>
    <row r="9586" customFormat="1" ht="16" customHeight="1" x14ac:dyDescent="0.2"/>
    <row r="9587" customFormat="1" ht="16" customHeight="1" x14ac:dyDescent="0.2"/>
    <row r="9588" customFormat="1" ht="16" customHeight="1" x14ac:dyDescent="0.2"/>
    <row r="9589" customFormat="1" ht="16" customHeight="1" x14ac:dyDescent="0.2"/>
    <row r="9590" customFormat="1" ht="16" customHeight="1" x14ac:dyDescent="0.2"/>
    <row r="9591" customFormat="1" ht="16" customHeight="1" x14ac:dyDescent="0.2"/>
    <row r="9592" customFormat="1" ht="16" customHeight="1" x14ac:dyDescent="0.2"/>
    <row r="9593" customFormat="1" ht="16" customHeight="1" x14ac:dyDescent="0.2"/>
    <row r="9594" customFormat="1" ht="16" customHeight="1" x14ac:dyDescent="0.2"/>
    <row r="9595" customFormat="1" ht="16" customHeight="1" x14ac:dyDescent="0.2"/>
    <row r="9596" customFormat="1" ht="16" customHeight="1" x14ac:dyDescent="0.2"/>
    <row r="9597" customFormat="1" ht="16" customHeight="1" x14ac:dyDescent="0.2"/>
    <row r="9598" customFormat="1" ht="16" customHeight="1" x14ac:dyDescent="0.2"/>
    <row r="9599" customFormat="1" ht="16" customHeight="1" x14ac:dyDescent="0.2"/>
    <row r="9600" customFormat="1" ht="16" customHeight="1" x14ac:dyDescent="0.2"/>
    <row r="9601" customFormat="1" ht="16" customHeight="1" x14ac:dyDescent="0.2"/>
    <row r="9602" customFormat="1" ht="16" customHeight="1" x14ac:dyDescent="0.2"/>
    <row r="9603" customFormat="1" ht="16" customHeight="1" x14ac:dyDescent="0.2"/>
    <row r="9604" customFormat="1" ht="16" customHeight="1" x14ac:dyDescent="0.2"/>
    <row r="9605" customFormat="1" ht="16" customHeight="1" x14ac:dyDescent="0.2"/>
    <row r="9606" customFormat="1" ht="16" customHeight="1" x14ac:dyDescent="0.2"/>
    <row r="9607" customFormat="1" ht="16" customHeight="1" x14ac:dyDescent="0.2"/>
    <row r="9608" customFormat="1" ht="16" customHeight="1" x14ac:dyDescent="0.2"/>
    <row r="9609" customFormat="1" ht="16" customHeight="1" x14ac:dyDescent="0.2"/>
    <row r="9610" customFormat="1" ht="16" customHeight="1" x14ac:dyDescent="0.2"/>
    <row r="9611" customFormat="1" ht="16" customHeight="1" x14ac:dyDescent="0.2"/>
    <row r="9612" customFormat="1" ht="16" customHeight="1" x14ac:dyDescent="0.2"/>
    <row r="9613" customFormat="1" ht="16" customHeight="1" x14ac:dyDescent="0.2"/>
    <row r="9614" customFormat="1" ht="16" customHeight="1" x14ac:dyDescent="0.2"/>
    <row r="9615" customFormat="1" ht="16" customHeight="1" x14ac:dyDescent="0.2"/>
    <row r="9616" customFormat="1" ht="16" customHeight="1" x14ac:dyDescent="0.2"/>
    <row r="9617" customFormat="1" ht="16" customHeight="1" x14ac:dyDescent="0.2"/>
    <row r="9618" customFormat="1" ht="16" customHeight="1" x14ac:dyDescent="0.2"/>
    <row r="9619" customFormat="1" ht="16" customHeight="1" x14ac:dyDescent="0.2"/>
    <row r="9620" customFormat="1" ht="16" customHeight="1" x14ac:dyDescent="0.2"/>
    <row r="9621" customFormat="1" ht="16" customHeight="1" x14ac:dyDescent="0.2"/>
    <row r="9622" customFormat="1" ht="16" customHeight="1" x14ac:dyDescent="0.2"/>
    <row r="9623" customFormat="1" ht="16" customHeight="1" x14ac:dyDescent="0.2"/>
    <row r="9624" customFormat="1" ht="16" customHeight="1" x14ac:dyDescent="0.2"/>
    <row r="9625" customFormat="1" ht="16" customHeight="1" x14ac:dyDescent="0.2"/>
    <row r="9626" customFormat="1" ht="16" customHeight="1" x14ac:dyDescent="0.2"/>
    <row r="9627" customFormat="1" ht="16" customHeight="1" x14ac:dyDescent="0.2"/>
    <row r="9628" customFormat="1" ht="16" customHeight="1" x14ac:dyDescent="0.2"/>
    <row r="9629" customFormat="1" ht="16" customHeight="1" x14ac:dyDescent="0.2"/>
    <row r="9630" customFormat="1" ht="16" customHeight="1" x14ac:dyDescent="0.2"/>
    <row r="9631" customFormat="1" ht="16" customHeight="1" x14ac:dyDescent="0.2"/>
    <row r="9632" customFormat="1" ht="16" customHeight="1" x14ac:dyDescent="0.2"/>
    <row r="9633" customFormat="1" ht="16" customHeight="1" x14ac:dyDescent="0.2"/>
    <row r="9634" customFormat="1" ht="16" customHeight="1" x14ac:dyDescent="0.2"/>
    <row r="9635" customFormat="1" ht="16" customHeight="1" x14ac:dyDescent="0.2"/>
    <row r="9636" customFormat="1" ht="16" customHeight="1" x14ac:dyDescent="0.2"/>
    <row r="9637" customFormat="1" ht="16" customHeight="1" x14ac:dyDescent="0.2"/>
    <row r="9638" customFormat="1" ht="16" customHeight="1" x14ac:dyDescent="0.2"/>
    <row r="9639" customFormat="1" ht="16" customHeight="1" x14ac:dyDescent="0.2"/>
    <row r="9640" customFormat="1" ht="16" customHeight="1" x14ac:dyDescent="0.2"/>
    <row r="9641" customFormat="1" ht="16" customHeight="1" x14ac:dyDescent="0.2"/>
    <row r="9642" customFormat="1" ht="16" customHeight="1" x14ac:dyDescent="0.2"/>
    <row r="9643" customFormat="1" ht="16" customHeight="1" x14ac:dyDescent="0.2"/>
    <row r="9644" customFormat="1" ht="16" customHeight="1" x14ac:dyDescent="0.2"/>
    <row r="9645" customFormat="1" ht="16" customHeight="1" x14ac:dyDescent="0.2"/>
    <row r="9646" customFormat="1" ht="16" customHeight="1" x14ac:dyDescent="0.2"/>
    <row r="9647" customFormat="1" ht="16" customHeight="1" x14ac:dyDescent="0.2"/>
    <row r="9648" customFormat="1" ht="16" customHeight="1" x14ac:dyDescent="0.2"/>
    <row r="9649" customFormat="1" ht="16" customHeight="1" x14ac:dyDescent="0.2"/>
    <row r="9650" customFormat="1" ht="16" customHeight="1" x14ac:dyDescent="0.2"/>
    <row r="9651" customFormat="1" ht="16" customHeight="1" x14ac:dyDescent="0.2"/>
    <row r="9652" customFormat="1" ht="16" customHeight="1" x14ac:dyDescent="0.2"/>
    <row r="9653" customFormat="1" ht="16" customHeight="1" x14ac:dyDescent="0.2"/>
    <row r="9654" customFormat="1" ht="16" customHeight="1" x14ac:dyDescent="0.2"/>
    <row r="9655" customFormat="1" ht="16" customHeight="1" x14ac:dyDescent="0.2"/>
    <row r="9656" customFormat="1" ht="16" customHeight="1" x14ac:dyDescent="0.2"/>
    <row r="9657" customFormat="1" ht="16" customHeight="1" x14ac:dyDescent="0.2"/>
    <row r="9658" customFormat="1" ht="16" customHeight="1" x14ac:dyDescent="0.2"/>
    <row r="9659" customFormat="1" ht="16" customHeight="1" x14ac:dyDescent="0.2"/>
    <row r="9660" customFormat="1" ht="16" customHeight="1" x14ac:dyDescent="0.2"/>
    <row r="9661" customFormat="1" ht="16" customHeight="1" x14ac:dyDescent="0.2"/>
    <row r="9662" customFormat="1" ht="16" customHeight="1" x14ac:dyDescent="0.2"/>
    <row r="9663" customFormat="1" ht="16" customHeight="1" x14ac:dyDescent="0.2"/>
    <row r="9664" customFormat="1" ht="16" customHeight="1" x14ac:dyDescent="0.2"/>
    <row r="9665" customFormat="1" ht="16" customHeight="1" x14ac:dyDescent="0.2"/>
    <row r="9666" customFormat="1" ht="16" customHeight="1" x14ac:dyDescent="0.2"/>
    <row r="9667" customFormat="1" ht="16" customHeight="1" x14ac:dyDescent="0.2"/>
    <row r="9668" customFormat="1" ht="16" customHeight="1" x14ac:dyDescent="0.2"/>
    <row r="9669" customFormat="1" ht="16" customHeight="1" x14ac:dyDescent="0.2"/>
    <row r="9670" customFormat="1" ht="16" customHeight="1" x14ac:dyDescent="0.2"/>
    <row r="9671" customFormat="1" ht="16" customHeight="1" x14ac:dyDescent="0.2"/>
    <row r="9672" customFormat="1" ht="16" customHeight="1" x14ac:dyDescent="0.2"/>
    <row r="9673" customFormat="1" ht="16" customHeight="1" x14ac:dyDescent="0.2"/>
    <row r="9674" customFormat="1" ht="16" customHeight="1" x14ac:dyDescent="0.2"/>
    <row r="9675" customFormat="1" ht="16" customHeight="1" x14ac:dyDescent="0.2"/>
    <row r="9676" customFormat="1" ht="16" customHeight="1" x14ac:dyDescent="0.2"/>
    <row r="9677" customFormat="1" ht="16" customHeight="1" x14ac:dyDescent="0.2"/>
    <row r="9678" customFormat="1" ht="16" customHeight="1" x14ac:dyDescent="0.2"/>
    <row r="9679" customFormat="1" ht="16" customHeight="1" x14ac:dyDescent="0.2"/>
    <row r="9680" customFormat="1" ht="16" customHeight="1" x14ac:dyDescent="0.2"/>
    <row r="9681" customFormat="1" ht="16" customHeight="1" x14ac:dyDescent="0.2"/>
    <row r="9682" customFormat="1" ht="16" customHeight="1" x14ac:dyDescent="0.2"/>
    <row r="9683" customFormat="1" ht="16" customHeight="1" x14ac:dyDescent="0.2"/>
    <row r="9684" customFormat="1" ht="16" customHeight="1" x14ac:dyDescent="0.2"/>
    <row r="9685" customFormat="1" ht="16" customHeight="1" x14ac:dyDescent="0.2"/>
    <row r="9686" customFormat="1" ht="16" customHeight="1" x14ac:dyDescent="0.2"/>
    <row r="9687" customFormat="1" ht="16" customHeight="1" x14ac:dyDescent="0.2"/>
    <row r="9688" customFormat="1" ht="16" customHeight="1" x14ac:dyDescent="0.2"/>
    <row r="9689" customFormat="1" ht="16" customHeight="1" x14ac:dyDescent="0.2"/>
    <row r="9690" customFormat="1" ht="16" customHeight="1" x14ac:dyDescent="0.2"/>
    <row r="9691" customFormat="1" ht="16" customHeight="1" x14ac:dyDescent="0.2"/>
    <row r="9692" customFormat="1" ht="16" customHeight="1" x14ac:dyDescent="0.2"/>
    <row r="9693" customFormat="1" ht="16" customHeight="1" x14ac:dyDescent="0.2"/>
    <row r="9694" customFormat="1" ht="16" customHeight="1" x14ac:dyDescent="0.2"/>
    <row r="9695" customFormat="1" ht="16" customHeight="1" x14ac:dyDescent="0.2"/>
    <row r="9696" customFormat="1" ht="16" customHeight="1" x14ac:dyDescent="0.2"/>
    <row r="9697" customFormat="1" ht="16" customHeight="1" x14ac:dyDescent="0.2"/>
    <row r="9698" customFormat="1" ht="16" customHeight="1" x14ac:dyDescent="0.2"/>
    <row r="9699" customFormat="1" ht="16" customHeight="1" x14ac:dyDescent="0.2"/>
    <row r="9700" customFormat="1" ht="16" customHeight="1" x14ac:dyDescent="0.2"/>
    <row r="9701" customFormat="1" ht="16" customHeight="1" x14ac:dyDescent="0.2"/>
    <row r="9702" customFormat="1" ht="16" customHeight="1" x14ac:dyDescent="0.2"/>
    <row r="9703" customFormat="1" ht="16" customHeight="1" x14ac:dyDescent="0.2"/>
    <row r="9704" customFormat="1" ht="16" customHeight="1" x14ac:dyDescent="0.2"/>
    <row r="9705" customFormat="1" ht="16" customHeight="1" x14ac:dyDescent="0.2"/>
    <row r="9706" customFormat="1" ht="16" customHeight="1" x14ac:dyDescent="0.2"/>
    <row r="9707" customFormat="1" ht="16" customHeight="1" x14ac:dyDescent="0.2"/>
    <row r="9708" customFormat="1" ht="16" customHeight="1" x14ac:dyDescent="0.2"/>
    <row r="9709" customFormat="1" ht="16" customHeight="1" x14ac:dyDescent="0.2"/>
    <row r="9710" customFormat="1" ht="16" customHeight="1" x14ac:dyDescent="0.2"/>
    <row r="9711" customFormat="1" ht="16" customHeight="1" x14ac:dyDescent="0.2"/>
    <row r="9712" customFormat="1" ht="16" customHeight="1" x14ac:dyDescent="0.2"/>
    <row r="9713" customFormat="1" ht="16" customHeight="1" x14ac:dyDescent="0.2"/>
    <row r="9714" customFormat="1" ht="16" customHeight="1" x14ac:dyDescent="0.2"/>
    <row r="9715" customFormat="1" ht="16" customHeight="1" x14ac:dyDescent="0.2"/>
    <row r="9716" customFormat="1" ht="16" customHeight="1" x14ac:dyDescent="0.2"/>
    <row r="9717" customFormat="1" ht="16" customHeight="1" x14ac:dyDescent="0.2"/>
    <row r="9718" customFormat="1" ht="16" customHeight="1" x14ac:dyDescent="0.2"/>
    <row r="9719" customFormat="1" ht="16" customHeight="1" x14ac:dyDescent="0.2"/>
    <row r="9720" customFormat="1" ht="16" customHeight="1" x14ac:dyDescent="0.2"/>
    <row r="9721" customFormat="1" ht="16" customHeight="1" x14ac:dyDescent="0.2"/>
    <row r="9722" customFormat="1" ht="16" customHeight="1" x14ac:dyDescent="0.2"/>
    <row r="9723" customFormat="1" ht="16" customHeight="1" x14ac:dyDescent="0.2"/>
    <row r="9724" customFormat="1" ht="16" customHeight="1" x14ac:dyDescent="0.2"/>
    <row r="9725" customFormat="1" ht="16" customHeight="1" x14ac:dyDescent="0.2"/>
    <row r="9726" customFormat="1" ht="16" customHeight="1" x14ac:dyDescent="0.2"/>
    <row r="9727" customFormat="1" ht="16" customHeight="1" x14ac:dyDescent="0.2"/>
    <row r="9728" customFormat="1" ht="16" customHeight="1" x14ac:dyDescent="0.2"/>
    <row r="9729" customFormat="1" ht="16" customHeight="1" x14ac:dyDescent="0.2"/>
    <row r="9730" customFormat="1" ht="16" customHeight="1" x14ac:dyDescent="0.2"/>
    <row r="9731" customFormat="1" ht="16" customHeight="1" x14ac:dyDescent="0.2"/>
    <row r="9732" customFormat="1" ht="16" customHeight="1" x14ac:dyDescent="0.2"/>
    <row r="9733" customFormat="1" ht="16" customHeight="1" x14ac:dyDescent="0.2"/>
    <row r="9734" customFormat="1" ht="16" customHeight="1" x14ac:dyDescent="0.2"/>
    <row r="9735" customFormat="1" ht="16" customHeight="1" x14ac:dyDescent="0.2"/>
    <row r="9736" customFormat="1" ht="16" customHeight="1" x14ac:dyDescent="0.2"/>
    <row r="9737" customFormat="1" ht="16" customHeight="1" x14ac:dyDescent="0.2"/>
    <row r="9738" customFormat="1" ht="16" customHeight="1" x14ac:dyDescent="0.2"/>
    <row r="9739" customFormat="1" ht="16" customHeight="1" x14ac:dyDescent="0.2"/>
    <row r="9740" customFormat="1" ht="16" customHeight="1" x14ac:dyDescent="0.2"/>
    <row r="9741" customFormat="1" ht="16" customHeight="1" x14ac:dyDescent="0.2"/>
    <row r="9742" customFormat="1" ht="16" customHeight="1" x14ac:dyDescent="0.2"/>
    <row r="9743" customFormat="1" ht="16" customHeight="1" x14ac:dyDescent="0.2"/>
    <row r="9744" customFormat="1" ht="16" customHeight="1" x14ac:dyDescent="0.2"/>
    <row r="9745" customFormat="1" ht="16" customHeight="1" x14ac:dyDescent="0.2"/>
    <row r="9746" customFormat="1" ht="16" customHeight="1" x14ac:dyDescent="0.2"/>
    <row r="9747" customFormat="1" ht="16" customHeight="1" x14ac:dyDescent="0.2"/>
    <row r="9748" customFormat="1" ht="16" customHeight="1" x14ac:dyDescent="0.2"/>
    <row r="9749" customFormat="1" ht="16" customHeight="1" x14ac:dyDescent="0.2"/>
    <row r="9750" customFormat="1" ht="16" customHeight="1" x14ac:dyDescent="0.2"/>
    <row r="9751" customFormat="1" ht="16" customHeight="1" x14ac:dyDescent="0.2"/>
    <row r="9752" customFormat="1" ht="16" customHeight="1" x14ac:dyDescent="0.2"/>
    <row r="9753" customFormat="1" ht="16" customHeight="1" x14ac:dyDescent="0.2"/>
    <row r="9754" customFormat="1" ht="16" customHeight="1" x14ac:dyDescent="0.2"/>
    <row r="9755" customFormat="1" ht="16" customHeight="1" x14ac:dyDescent="0.2"/>
    <row r="9756" customFormat="1" ht="16" customHeight="1" x14ac:dyDescent="0.2"/>
    <row r="9757" customFormat="1" ht="16" customHeight="1" x14ac:dyDescent="0.2"/>
    <row r="9758" customFormat="1" ht="16" customHeight="1" x14ac:dyDescent="0.2"/>
    <row r="9759" customFormat="1" ht="16" customHeight="1" x14ac:dyDescent="0.2"/>
    <row r="9760" customFormat="1" ht="16" customHeight="1" x14ac:dyDescent="0.2"/>
    <row r="9761" customFormat="1" ht="16" customHeight="1" x14ac:dyDescent="0.2"/>
    <row r="9762" customFormat="1" ht="16" customHeight="1" x14ac:dyDescent="0.2"/>
    <row r="9763" customFormat="1" ht="16" customHeight="1" x14ac:dyDescent="0.2"/>
    <row r="9764" customFormat="1" ht="16" customHeight="1" x14ac:dyDescent="0.2"/>
    <row r="9765" customFormat="1" ht="16" customHeight="1" x14ac:dyDescent="0.2"/>
    <row r="9766" customFormat="1" ht="16" customHeight="1" x14ac:dyDescent="0.2"/>
    <row r="9767" customFormat="1" ht="16" customHeight="1" x14ac:dyDescent="0.2"/>
    <row r="9768" customFormat="1" ht="16" customHeight="1" x14ac:dyDescent="0.2"/>
    <row r="9769" customFormat="1" ht="16" customHeight="1" x14ac:dyDescent="0.2"/>
    <row r="9770" customFormat="1" ht="16" customHeight="1" x14ac:dyDescent="0.2"/>
    <row r="9771" customFormat="1" ht="16" customHeight="1" x14ac:dyDescent="0.2"/>
    <row r="9772" customFormat="1" ht="16" customHeight="1" x14ac:dyDescent="0.2"/>
    <row r="9773" customFormat="1" ht="16" customHeight="1" x14ac:dyDescent="0.2"/>
    <row r="9774" customFormat="1" ht="16" customHeight="1" x14ac:dyDescent="0.2"/>
    <row r="9775" customFormat="1" ht="16" customHeight="1" x14ac:dyDescent="0.2"/>
    <row r="9776" customFormat="1" ht="16" customHeight="1" x14ac:dyDescent="0.2"/>
    <row r="9777" customFormat="1" ht="16" customHeight="1" x14ac:dyDescent="0.2"/>
    <row r="9778" customFormat="1" ht="16" customHeight="1" x14ac:dyDescent="0.2"/>
    <row r="9779" customFormat="1" ht="16" customHeight="1" x14ac:dyDescent="0.2"/>
    <row r="9780" customFormat="1" ht="16" customHeight="1" x14ac:dyDescent="0.2"/>
    <row r="9781" customFormat="1" ht="16" customHeight="1" x14ac:dyDescent="0.2"/>
    <row r="9782" customFormat="1" ht="16" customHeight="1" x14ac:dyDescent="0.2"/>
    <row r="9783" customFormat="1" ht="16" customHeight="1" x14ac:dyDescent="0.2"/>
    <row r="9784" customFormat="1" ht="16" customHeight="1" x14ac:dyDescent="0.2"/>
    <row r="9785" customFormat="1" ht="16" customHeight="1" x14ac:dyDescent="0.2"/>
    <row r="9786" customFormat="1" ht="16" customHeight="1" x14ac:dyDescent="0.2"/>
    <row r="9787" customFormat="1" ht="16" customHeight="1" x14ac:dyDescent="0.2"/>
    <row r="9788" customFormat="1" ht="16" customHeight="1" x14ac:dyDescent="0.2"/>
    <row r="9789" customFormat="1" ht="16" customHeight="1" x14ac:dyDescent="0.2"/>
    <row r="9790" customFormat="1" ht="16" customHeight="1" x14ac:dyDescent="0.2"/>
    <row r="9791" customFormat="1" ht="16" customHeight="1" x14ac:dyDescent="0.2"/>
    <row r="9792" customFormat="1" ht="16" customHeight="1" x14ac:dyDescent="0.2"/>
    <row r="9793" customFormat="1" ht="16" customHeight="1" x14ac:dyDescent="0.2"/>
    <row r="9794" customFormat="1" ht="16" customHeight="1" x14ac:dyDescent="0.2"/>
    <row r="9795" customFormat="1" ht="16" customHeight="1" x14ac:dyDescent="0.2"/>
    <row r="9796" customFormat="1" ht="16" customHeight="1" x14ac:dyDescent="0.2"/>
    <row r="9797" customFormat="1" ht="16" customHeight="1" x14ac:dyDescent="0.2"/>
    <row r="9798" customFormat="1" ht="16" customHeight="1" x14ac:dyDescent="0.2"/>
    <row r="9799" customFormat="1" ht="16" customHeight="1" x14ac:dyDescent="0.2"/>
    <row r="9800" customFormat="1" ht="16" customHeight="1" x14ac:dyDescent="0.2"/>
    <row r="9801" customFormat="1" ht="16" customHeight="1" x14ac:dyDescent="0.2"/>
    <row r="9802" customFormat="1" ht="16" customHeight="1" x14ac:dyDescent="0.2"/>
    <row r="9803" customFormat="1" ht="16" customHeight="1" x14ac:dyDescent="0.2"/>
    <row r="9804" customFormat="1" ht="16" customHeight="1" x14ac:dyDescent="0.2"/>
    <row r="9805" customFormat="1" ht="16" customHeight="1" x14ac:dyDescent="0.2"/>
    <row r="9806" customFormat="1" ht="16" customHeight="1" x14ac:dyDescent="0.2"/>
    <row r="9807" customFormat="1" ht="16" customHeight="1" x14ac:dyDescent="0.2"/>
    <row r="9808" customFormat="1" ht="16" customHeight="1" x14ac:dyDescent="0.2"/>
    <row r="9809" customFormat="1" ht="16" customHeight="1" x14ac:dyDescent="0.2"/>
    <row r="9810" customFormat="1" ht="16" customHeight="1" x14ac:dyDescent="0.2"/>
    <row r="9811" customFormat="1" ht="16" customHeight="1" x14ac:dyDescent="0.2"/>
    <row r="9812" customFormat="1" ht="16" customHeight="1" x14ac:dyDescent="0.2"/>
    <row r="9813" customFormat="1" ht="16" customHeight="1" x14ac:dyDescent="0.2"/>
    <row r="9814" customFormat="1" ht="16" customHeight="1" x14ac:dyDescent="0.2"/>
    <row r="9815" customFormat="1" ht="16" customHeight="1" x14ac:dyDescent="0.2"/>
    <row r="9816" customFormat="1" ht="16" customHeight="1" x14ac:dyDescent="0.2"/>
    <row r="9817" customFormat="1" ht="16" customHeight="1" x14ac:dyDescent="0.2"/>
    <row r="9818" customFormat="1" ht="16" customHeight="1" x14ac:dyDescent="0.2"/>
    <row r="9819" customFormat="1" ht="16" customHeight="1" x14ac:dyDescent="0.2"/>
    <row r="9820" customFormat="1" ht="16" customHeight="1" x14ac:dyDescent="0.2"/>
    <row r="9821" customFormat="1" ht="16" customHeight="1" x14ac:dyDescent="0.2"/>
    <row r="9822" customFormat="1" ht="16" customHeight="1" x14ac:dyDescent="0.2"/>
    <row r="9823" customFormat="1" ht="16" customHeight="1" x14ac:dyDescent="0.2"/>
    <row r="9824" customFormat="1" ht="16" customHeight="1" x14ac:dyDescent="0.2"/>
    <row r="9825" customFormat="1" ht="16" customHeight="1" x14ac:dyDescent="0.2"/>
    <row r="9826" customFormat="1" ht="16" customHeight="1" x14ac:dyDescent="0.2"/>
    <row r="9827" customFormat="1" ht="16" customHeight="1" x14ac:dyDescent="0.2"/>
    <row r="9828" customFormat="1" ht="16" customHeight="1" x14ac:dyDescent="0.2"/>
    <row r="9829" customFormat="1" ht="16" customHeight="1" x14ac:dyDescent="0.2"/>
    <row r="9830" customFormat="1" ht="16" customHeight="1" x14ac:dyDescent="0.2"/>
    <row r="9831" customFormat="1" ht="16" customHeight="1" x14ac:dyDescent="0.2"/>
    <row r="9832" customFormat="1" ht="16" customHeight="1" x14ac:dyDescent="0.2"/>
    <row r="9833" customFormat="1" ht="16" customHeight="1" x14ac:dyDescent="0.2"/>
    <row r="9834" customFormat="1" ht="16" customHeight="1" x14ac:dyDescent="0.2"/>
    <row r="9835" customFormat="1" ht="16" customHeight="1" x14ac:dyDescent="0.2"/>
    <row r="9836" customFormat="1" ht="16" customHeight="1" x14ac:dyDescent="0.2"/>
    <row r="9837" customFormat="1" ht="16" customHeight="1" x14ac:dyDescent="0.2"/>
    <row r="9838" customFormat="1" ht="16" customHeight="1" x14ac:dyDescent="0.2"/>
    <row r="9839" customFormat="1" ht="16" customHeight="1" x14ac:dyDescent="0.2"/>
    <row r="9840" customFormat="1" ht="16" customHeight="1" x14ac:dyDescent="0.2"/>
    <row r="9841" customFormat="1" ht="16" customHeight="1" x14ac:dyDescent="0.2"/>
    <row r="9842" customFormat="1" ht="16" customHeight="1" x14ac:dyDescent="0.2"/>
    <row r="9843" customFormat="1" ht="16" customHeight="1" x14ac:dyDescent="0.2"/>
    <row r="9844" customFormat="1" ht="16" customHeight="1" x14ac:dyDescent="0.2"/>
    <row r="9845" customFormat="1" ht="16" customHeight="1" x14ac:dyDescent="0.2"/>
    <row r="9846" customFormat="1" ht="16" customHeight="1" x14ac:dyDescent="0.2"/>
    <row r="9847" customFormat="1" ht="16" customHeight="1" x14ac:dyDescent="0.2"/>
    <row r="9848" customFormat="1" ht="16" customHeight="1" x14ac:dyDescent="0.2"/>
    <row r="9849" customFormat="1" ht="16" customHeight="1" x14ac:dyDescent="0.2"/>
    <row r="9850" customFormat="1" ht="16" customHeight="1" x14ac:dyDescent="0.2"/>
    <row r="9851" customFormat="1" ht="16" customHeight="1" x14ac:dyDescent="0.2"/>
    <row r="9852" customFormat="1" ht="16" customHeight="1" x14ac:dyDescent="0.2"/>
    <row r="9853" customFormat="1" ht="16" customHeight="1" x14ac:dyDescent="0.2"/>
    <row r="9854" customFormat="1" ht="16" customHeight="1" x14ac:dyDescent="0.2"/>
    <row r="9855" customFormat="1" ht="16" customHeight="1" x14ac:dyDescent="0.2"/>
    <row r="9856" customFormat="1" ht="16" customHeight="1" x14ac:dyDescent="0.2"/>
    <row r="9857" customFormat="1" ht="16" customHeight="1" x14ac:dyDescent="0.2"/>
    <row r="9858" customFormat="1" ht="16" customHeight="1" x14ac:dyDescent="0.2"/>
    <row r="9859" customFormat="1" ht="16" customHeight="1" x14ac:dyDescent="0.2"/>
    <row r="9860" customFormat="1" ht="16" customHeight="1" x14ac:dyDescent="0.2"/>
    <row r="9861" customFormat="1" ht="16" customHeight="1" x14ac:dyDescent="0.2"/>
    <row r="9862" customFormat="1" ht="16" customHeight="1" x14ac:dyDescent="0.2"/>
    <row r="9863" customFormat="1" ht="16" customHeight="1" x14ac:dyDescent="0.2"/>
    <row r="9864" customFormat="1" ht="16" customHeight="1" x14ac:dyDescent="0.2"/>
    <row r="9865" customFormat="1" ht="16" customHeight="1" x14ac:dyDescent="0.2"/>
    <row r="9866" customFormat="1" ht="16" customHeight="1" x14ac:dyDescent="0.2"/>
    <row r="9867" customFormat="1" ht="16" customHeight="1" x14ac:dyDescent="0.2"/>
    <row r="9868" customFormat="1" ht="16" customHeight="1" x14ac:dyDescent="0.2"/>
    <row r="9869" customFormat="1" ht="16" customHeight="1" x14ac:dyDescent="0.2"/>
    <row r="9870" customFormat="1" ht="16" customHeight="1" x14ac:dyDescent="0.2"/>
    <row r="9871" customFormat="1" ht="16" customHeight="1" x14ac:dyDescent="0.2"/>
    <row r="9872" customFormat="1" ht="16" customHeight="1" x14ac:dyDescent="0.2"/>
    <row r="9873" customFormat="1" ht="16" customHeight="1" x14ac:dyDescent="0.2"/>
    <row r="9874" customFormat="1" ht="16" customHeight="1" x14ac:dyDescent="0.2"/>
    <row r="9875" customFormat="1" ht="16" customHeight="1" x14ac:dyDescent="0.2"/>
    <row r="9876" customFormat="1" ht="16" customHeight="1" x14ac:dyDescent="0.2"/>
    <row r="9877" customFormat="1" ht="16" customHeight="1" x14ac:dyDescent="0.2"/>
    <row r="9878" customFormat="1" ht="16" customHeight="1" x14ac:dyDescent="0.2"/>
    <row r="9879" customFormat="1" ht="16" customHeight="1" x14ac:dyDescent="0.2"/>
    <row r="9880" customFormat="1" ht="16" customHeight="1" x14ac:dyDescent="0.2"/>
    <row r="9881" customFormat="1" ht="16" customHeight="1" x14ac:dyDescent="0.2"/>
    <row r="9882" customFormat="1" ht="16" customHeight="1" x14ac:dyDescent="0.2"/>
    <row r="9883" customFormat="1" ht="16" customHeight="1" x14ac:dyDescent="0.2"/>
    <row r="9884" customFormat="1" ht="16" customHeight="1" x14ac:dyDescent="0.2"/>
    <row r="9885" customFormat="1" ht="16" customHeight="1" x14ac:dyDescent="0.2"/>
    <row r="9886" customFormat="1" ht="16" customHeight="1" x14ac:dyDescent="0.2"/>
    <row r="9887" customFormat="1" ht="16" customHeight="1" x14ac:dyDescent="0.2"/>
    <row r="9888" customFormat="1" ht="16" customHeight="1" x14ac:dyDescent="0.2"/>
    <row r="9889" customFormat="1" ht="16" customHeight="1" x14ac:dyDescent="0.2"/>
    <row r="9890" customFormat="1" ht="16" customHeight="1" x14ac:dyDescent="0.2"/>
    <row r="9891" customFormat="1" ht="16" customHeight="1" x14ac:dyDescent="0.2"/>
    <row r="9892" customFormat="1" ht="16" customHeight="1" x14ac:dyDescent="0.2"/>
    <row r="9893" customFormat="1" ht="16" customHeight="1" x14ac:dyDescent="0.2"/>
    <row r="9894" customFormat="1" ht="16" customHeight="1" x14ac:dyDescent="0.2"/>
    <row r="9895" customFormat="1" ht="16" customHeight="1" x14ac:dyDescent="0.2"/>
    <row r="9896" customFormat="1" ht="16" customHeight="1" x14ac:dyDescent="0.2"/>
    <row r="9897" customFormat="1" ht="16" customHeight="1" x14ac:dyDescent="0.2"/>
    <row r="9898" customFormat="1" ht="16" customHeight="1" x14ac:dyDescent="0.2"/>
    <row r="9899" customFormat="1" ht="16" customHeight="1" x14ac:dyDescent="0.2"/>
    <row r="9900" customFormat="1" ht="16" customHeight="1" x14ac:dyDescent="0.2"/>
    <row r="9901" customFormat="1" ht="16" customHeight="1" x14ac:dyDescent="0.2"/>
    <row r="9902" customFormat="1" ht="16" customHeight="1" x14ac:dyDescent="0.2"/>
    <row r="9903" customFormat="1" ht="16" customHeight="1" x14ac:dyDescent="0.2"/>
    <row r="9904" customFormat="1" ht="16" customHeight="1" x14ac:dyDescent="0.2"/>
    <row r="9905" customFormat="1" ht="16" customHeight="1" x14ac:dyDescent="0.2"/>
    <row r="9906" customFormat="1" ht="16" customHeight="1" x14ac:dyDescent="0.2"/>
    <row r="9907" customFormat="1" ht="16" customHeight="1" x14ac:dyDescent="0.2"/>
    <row r="9908" customFormat="1" ht="16" customHeight="1" x14ac:dyDescent="0.2"/>
    <row r="9909" customFormat="1" ht="16" customHeight="1" x14ac:dyDescent="0.2"/>
    <row r="9910" customFormat="1" ht="16" customHeight="1" x14ac:dyDescent="0.2"/>
    <row r="9911" customFormat="1" ht="16" customHeight="1" x14ac:dyDescent="0.2"/>
    <row r="9912" customFormat="1" ht="16" customHeight="1" x14ac:dyDescent="0.2"/>
    <row r="9913" customFormat="1" ht="16" customHeight="1" x14ac:dyDescent="0.2"/>
    <row r="9914" customFormat="1" ht="16" customHeight="1" x14ac:dyDescent="0.2"/>
    <row r="9915" customFormat="1" ht="16" customHeight="1" x14ac:dyDescent="0.2"/>
    <row r="9916" customFormat="1" ht="16" customHeight="1" x14ac:dyDescent="0.2"/>
    <row r="9917" customFormat="1" ht="16" customHeight="1" x14ac:dyDescent="0.2"/>
    <row r="9918" customFormat="1" ht="16" customHeight="1" x14ac:dyDescent="0.2"/>
    <row r="9919" customFormat="1" ht="16" customHeight="1" x14ac:dyDescent="0.2"/>
    <row r="9920" customFormat="1" ht="16" customHeight="1" x14ac:dyDescent="0.2"/>
    <row r="9921" customFormat="1" ht="16" customHeight="1" x14ac:dyDescent="0.2"/>
    <row r="9922" customFormat="1" ht="16" customHeight="1" x14ac:dyDescent="0.2"/>
    <row r="9923" customFormat="1" ht="16" customHeight="1" x14ac:dyDescent="0.2"/>
    <row r="9924" customFormat="1" ht="16" customHeight="1" x14ac:dyDescent="0.2"/>
    <row r="9925" customFormat="1" ht="16" customHeight="1" x14ac:dyDescent="0.2"/>
    <row r="9926" customFormat="1" ht="16" customHeight="1" x14ac:dyDescent="0.2"/>
    <row r="9927" customFormat="1" ht="16" customHeight="1" x14ac:dyDescent="0.2"/>
    <row r="9928" customFormat="1" ht="16" customHeight="1" x14ac:dyDescent="0.2"/>
    <row r="9929" customFormat="1" ht="16" customHeight="1" x14ac:dyDescent="0.2"/>
    <row r="9930" customFormat="1" ht="16" customHeight="1" x14ac:dyDescent="0.2"/>
    <row r="9931" customFormat="1" ht="16" customHeight="1" x14ac:dyDescent="0.2"/>
    <row r="9932" customFormat="1" ht="16" customHeight="1" x14ac:dyDescent="0.2"/>
    <row r="9933" customFormat="1" ht="16" customHeight="1" x14ac:dyDescent="0.2"/>
    <row r="9934" customFormat="1" ht="16" customHeight="1" x14ac:dyDescent="0.2"/>
    <row r="9935" customFormat="1" ht="16" customHeight="1" x14ac:dyDescent="0.2"/>
    <row r="9936" customFormat="1" ht="16" customHeight="1" x14ac:dyDescent="0.2"/>
    <row r="9937" customFormat="1" ht="16" customHeight="1" x14ac:dyDescent="0.2"/>
    <row r="9938" customFormat="1" ht="16" customHeight="1" x14ac:dyDescent="0.2"/>
    <row r="9939" customFormat="1" ht="16" customHeight="1" x14ac:dyDescent="0.2"/>
    <row r="9940" customFormat="1" ht="16" customHeight="1" x14ac:dyDescent="0.2"/>
    <row r="9941" customFormat="1" ht="16" customHeight="1" x14ac:dyDescent="0.2"/>
    <row r="9942" customFormat="1" ht="16" customHeight="1" x14ac:dyDescent="0.2"/>
    <row r="9943" customFormat="1" ht="16" customHeight="1" x14ac:dyDescent="0.2"/>
    <row r="9944" customFormat="1" ht="16" customHeight="1" x14ac:dyDescent="0.2"/>
    <row r="9945" customFormat="1" ht="16" customHeight="1" x14ac:dyDescent="0.2"/>
    <row r="9946" customFormat="1" ht="16" customHeight="1" x14ac:dyDescent="0.2"/>
    <row r="9947" customFormat="1" ht="16" customHeight="1" x14ac:dyDescent="0.2"/>
    <row r="9948" customFormat="1" ht="16" customHeight="1" x14ac:dyDescent="0.2"/>
    <row r="9949" customFormat="1" ht="16" customHeight="1" x14ac:dyDescent="0.2"/>
    <row r="9950" customFormat="1" ht="16" customHeight="1" x14ac:dyDescent="0.2"/>
    <row r="9951" customFormat="1" ht="16" customHeight="1" x14ac:dyDescent="0.2"/>
    <row r="9952" customFormat="1" ht="16" customHeight="1" x14ac:dyDescent="0.2"/>
    <row r="9953" customFormat="1" ht="16" customHeight="1" x14ac:dyDescent="0.2"/>
    <row r="9954" customFormat="1" ht="16" customHeight="1" x14ac:dyDescent="0.2"/>
    <row r="9955" customFormat="1" ht="16" customHeight="1" x14ac:dyDescent="0.2"/>
    <row r="9956" customFormat="1" ht="16" customHeight="1" x14ac:dyDescent="0.2"/>
    <row r="9957" customFormat="1" ht="16" customHeight="1" x14ac:dyDescent="0.2"/>
    <row r="9958" customFormat="1" ht="16" customHeight="1" x14ac:dyDescent="0.2"/>
    <row r="9959" customFormat="1" ht="16" customHeight="1" x14ac:dyDescent="0.2"/>
    <row r="9960" customFormat="1" ht="16" customHeight="1" x14ac:dyDescent="0.2"/>
    <row r="9961" customFormat="1" ht="16" customHeight="1" x14ac:dyDescent="0.2"/>
    <row r="9962" customFormat="1" ht="16" customHeight="1" x14ac:dyDescent="0.2"/>
    <row r="9963" customFormat="1" ht="16" customHeight="1" x14ac:dyDescent="0.2"/>
    <row r="9964" customFormat="1" ht="16" customHeight="1" x14ac:dyDescent="0.2"/>
    <row r="9965" customFormat="1" ht="16" customHeight="1" x14ac:dyDescent="0.2"/>
    <row r="9966" customFormat="1" ht="16" customHeight="1" x14ac:dyDescent="0.2"/>
    <row r="9967" customFormat="1" ht="16" customHeight="1" x14ac:dyDescent="0.2"/>
    <row r="9968" customFormat="1" ht="16" customHeight="1" x14ac:dyDescent="0.2"/>
    <row r="9969" customFormat="1" ht="16" customHeight="1" x14ac:dyDescent="0.2"/>
    <row r="9970" customFormat="1" ht="16" customHeight="1" x14ac:dyDescent="0.2"/>
    <row r="9971" customFormat="1" ht="16" customHeight="1" x14ac:dyDescent="0.2"/>
    <row r="9972" customFormat="1" ht="16" customHeight="1" x14ac:dyDescent="0.2"/>
    <row r="9973" customFormat="1" ht="16" customHeight="1" x14ac:dyDescent="0.2"/>
    <row r="9974" customFormat="1" ht="16" customHeight="1" x14ac:dyDescent="0.2"/>
    <row r="9975" customFormat="1" ht="16" customHeight="1" x14ac:dyDescent="0.2"/>
    <row r="9976" customFormat="1" ht="16" customHeight="1" x14ac:dyDescent="0.2"/>
    <row r="9977" customFormat="1" ht="16" customHeight="1" x14ac:dyDescent="0.2"/>
    <row r="9978" customFormat="1" ht="16" customHeight="1" x14ac:dyDescent="0.2"/>
    <row r="9979" customFormat="1" ht="16" customHeight="1" x14ac:dyDescent="0.2"/>
    <row r="9980" customFormat="1" ht="16" customHeight="1" x14ac:dyDescent="0.2"/>
    <row r="9981" customFormat="1" ht="16" customHeight="1" x14ac:dyDescent="0.2"/>
    <row r="9982" customFormat="1" ht="16" customHeight="1" x14ac:dyDescent="0.2"/>
    <row r="9983" customFormat="1" ht="16" customHeight="1" x14ac:dyDescent="0.2"/>
    <row r="9984" customFormat="1" ht="16" customHeight="1" x14ac:dyDescent="0.2"/>
    <row r="9985" customFormat="1" ht="16" customHeight="1" x14ac:dyDescent="0.2"/>
    <row r="9986" customFormat="1" ht="16" customHeight="1" x14ac:dyDescent="0.2"/>
    <row r="9987" customFormat="1" ht="16" customHeight="1" x14ac:dyDescent="0.2"/>
    <row r="9988" customFormat="1" ht="16" customHeight="1" x14ac:dyDescent="0.2"/>
    <row r="9989" customFormat="1" ht="16" customHeight="1" x14ac:dyDescent="0.2"/>
    <row r="9990" customFormat="1" ht="16" customHeight="1" x14ac:dyDescent="0.2"/>
    <row r="9991" customFormat="1" ht="16" customHeight="1" x14ac:dyDescent="0.2"/>
    <row r="9992" customFormat="1" ht="16" customHeight="1" x14ac:dyDescent="0.2"/>
    <row r="9993" customFormat="1" ht="16" customHeight="1" x14ac:dyDescent="0.2"/>
    <row r="9994" customFormat="1" ht="16" customHeight="1" x14ac:dyDescent="0.2"/>
    <row r="9995" customFormat="1" ht="16" customHeight="1" x14ac:dyDescent="0.2"/>
    <row r="9996" customFormat="1" ht="16" customHeight="1" x14ac:dyDescent="0.2"/>
    <row r="9997" customFormat="1" ht="16" customHeight="1" x14ac:dyDescent="0.2"/>
    <row r="9998" customFormat="1" ht="16" customHeight="1" x14ac:dyDescent="0.2"/>
    <row r="9999" customFormat="1" ht="16" customHeight="1" x14ac:dyDescent="0.2"/>
    <row r="10000" customFormat="1" ht="16" customHeight="1" x14ac:dyDescent="0.2"/>
    <row r="10001" customFormat="1" ht="16" customHeight="1" x14ac:dyDescent="0.2"/>
    <row r="10002" customFormat="1" ht="16" customHeight="1" x14ac:dyDescent="0.2"/>
    <row r="10003" customFormat="1" ht="16" customHeight="1" x14ac:dyDescent="0.2"/>
    <row r="10004" customFormat="1" ht="16" customHeight="1" x14ac:dyDescent="0.2"/>
    <row r="10005" customFormat="1" ht="16" customHeight="1" x14ac:dyDescent="0.2"/>
    <row r="10006" customFormat="1" ht="16" customHeight="1" x14ac:dyDescent="0.2"/>
    <row r="10007" customFormat="1" ht="16" customHeight="1" x14ac:dyDescent="0.2"/>
    <row r="10008" customFormat="1" ht="16" customHeight="1" x14ac:dyDescent="0.2"/>
    <row r="10009" customFormat="1" ht="16" customHeight="1" x14ac:dyDescent="0.2"/>
    <row r="10010" customFormat="1" ht="16" customHeight="1" x14ac:dyDescent="0.2"/>
    <row r="10011" customFormat="1" ht="16" customHeight="1" x14ac:dyDescent="0.2"/>
    <row r="10012" customFormat="1" ht="16" customHeight="1" x14ac:dyDescent="0.2"/>
    <row r="10013" customFormat="1" ht="16" customHeight="1" x14ac:dyDescent="0.2"/>
    <row r="10014" customFormat="1" ht="16" customHeight="1" x14ac:dyDescent="0.2"/>
    <row r="10015" customFormat="1" ht="16" customHeight="1" x14ac:dyDescent="0.2"/>
    <row r="10016" customFormat="1" ht="16" customHeight="1" x14ac:dyDescent="0.2"/>
    <row r="10017" customFormat="1" ht="16" customHeight="1" x14ac:dyDescent="0.2"/>
    <row r="10018" customFormat="1" ht="16" customHeight="1" x14ac:dyDescent="0.2"/>
    <row r="10019" customFormat="1" ht="16" customHeight="1" x14ac:dyDescent="0.2"/>
    <row r="10020" customFormat="1" ht="16" customHeight="1" x14ac:dyDescent="0.2"/>
    <row r="10021" customFormat="1" ht="16" customHeight="1" x14ac:dyDescent="0.2"/>
    <row r="10022" customFormat="1" ht="16" customHeight="1" x14ac:dyDescent="0.2"/>
    <row r="10023" customFormat="1" ht="16" customHeight="1" x14ac:dyDescent="0.2"/>
    <row r="10024" customFormat="1" ht="16" customHeight="1" x14ac:dyDescent="0.2"/>
    <row r="10025" customFormat="1" ht="16" customHeight="1" x14ac:dyDescent="0.2"/>
    <row r="10026" customFormat="1" ht="16" customHeight="1" x14ac:dyDescent="0.2"/>
    <row r="10027" customFormat="1" ht="16" customHeight="1" x14ac:dyDescent="0.2"/>
    <row r="10028" customFormat="1" ht="16" customHeight="1" x14ac:dyDescent="0.2"/>
    <row r="10029" customFormat="1" ht="16" customHeight="1" x14ac:dyDescent="0.2"/>
    <row r="10030" customFormat="1" ht="16" customHeight="1" x14ac:dyDescent="0.2"/>
    <row r="10031" customFormat="1" ht="16" customHeight="1" x14ac:dyDescent="0.2"/>
    <row r="10032" customFormat="1" ht="16" customHeight="1" x14ac:dyDescent="0.2"/>
    <row r="10033" customFormat="1" ht="16" customHeight="1" x14ac:dyDescent="0.2"/>
    <row r="10034" customFormat="1" ht="16" customHeight="1" x14ac:dyDescent="0.2"/>
    <row r="10035" customFormat="1" ht="16" customHeight="1" x14ac:dyDescent="0.2"/>
    <row r="10036" customFormat="1" ht="16" customHeight="1" x14ac:dyDescent="0.2"/>
    <row r="10037" customFormat="1" ht="16" customHeight="1" x14ac:dyDescent="0.2"/>
    <row r="10038" customFormat="1" ht="16" customHeight="1" x14ac:dyDescent="0.2"/>
    <row r="10039" customFormat="1" ht="16" customHeight="1" x14ac:dyDescent="0.2"/>
    <row r="10040" customFormat="1" ht="16" customHeight="1" x14ac:dyDescent="0.2"/>
    <row r="10041" customFormat="1" ht="16" customHeight="1" x14ac:dyDescent="0.2"/>
    <row r="10042" customFormat="1" ht="16" customHeight="1" x14ac:dyDescent="0.2"/>
    <row r="10043" customFormat="1" ht="16" customHeight="1" x14ac:dyDescent="0.2"/>
    <row r="10044" customFormat="1" ht="16" customHeight="1" x14ac:dyDescent="0.2"/>
    <row r="10045" customFormat="1" ht="16" customHeight="1" x14ac:dyDescent="0.2"/>
    <row r="10046" customFormat="1" ht="16" customHeight="1" x14ac:dyDescent="0.2"/>
    <row r="10047" customFormat="1" ht="16" customHeight="1" x14ac:dyDescent="0.2"/>
    <row r="10048" customFormat="1" ht="16" customHeight="1" x14ac:dyDescent="0.2"/>
    <row r="10049" customFormat="1" ht="16" customHeight="1" x14ac:dyDescent="0.2"/>
    <row r="10050" customFormat="1" ht="16" customHeight="1" x14ac:dyDescent="0.2"/>
    <row r="10051" customFormat="1" ht="16" customHeight="1" x14ac:dyDescent="0.2"/>
    <row r="10052" customFormat="1" ht="16" customHeight="1" x14ac:dyDescent="0.2"/>
    <row r="10053" customFormat="1" ht="16" customHeight="1" x14ac:dyDescent="0.2"/>
    <row r="10054" customFormat="1" ht="16" customHeight="1" x14ac:dyDescent="0.2"/>
    <row r="10055" customFormat="1" ht="16" customHeight="1" x14ac:dyDescent="0.2"/>
    <row r="10056" customFormat="1" ht="16" customHeight="1" x14ac:dyDescent="0.2"/>
    <row r="10057" customFormat="1" ht="16" customHeight="1" x14ac:dyDescent="0.2"/>
    <row r="10058" customFormat="1" ht="16" customHeight="1" x14ac:dyDescent="0.2"/>
    <row r="10059" customFormat="1" ht="16" customHeight="1" x14ac:dyDescent="0.2"/>
    <row r="10060" customFormat="1" ht="16" customHeight="1" x14ac:dyDescent="0.2"/>
    <row r="10061" customFormat="1" ht="16" customHeight="1" x14ac:dyDescent="0.2"/>
    <row r="10062" customFormat="1" ht="16" customHeight="1" x14ac:dyDescent="0.2"/>
    <row r="10063" customFormat="1" ht="16" customHeight="1" x14ac:dyDescent="0.2"/>
    <row r="10064" customFormat="1" ht="16" customHeight="1" x14ac:dyDescent="0.2"/>
    <row r="10065" customFormat="1" ht="16" customHeight="1" x14ac:dyDescent="0.2"/>
    <row r="10066" customFormat="1" ht="16" customHeight="1" x14ac:dyDescent="0.2"/>
    <row r="10067" customFormat="1" ht="16" customHeight="1" x14ac:dyDescent="0.2"/>
    <row r="10068" customFormat="1" ht="16" customHeight="1" x14ac:dyDescent="0.2"/>
    <row r="10069" customFormat="1" ht="16" customHeight="1" x14ac:dyDescent="0.2"/>
    <row r="10070" customFormat="1" ht="16" customHeight="1" x14ac:dyDescent="0.2"/>
    <row r="10071" customFormat="1" ht="16" customHeight="1" x14ac:dyDescent="0.2"/>
    <row r="10072" customFormat="1" ht="16" customHeight="1" x14ac:dyDescent="0.2"/>
    <row r="10073" customFormat="1" ht="16" customHeight="1" x14ac:dyDescent="0.2"/>
    <row r="10074" customFormat="1" ht="16" customHeight="1" x14ac:dyDescent="0.2"/>
    <row r="10075" customFormat="1" ht="16" customHeight="1" x14ac:dyDescent="0.2"/>
    <row r="10076" customFormat="1" ht="16" customHeight="1" x14ac:dyDescent="0.2"/>
    <row r="10077" customFormat="1" ht="16" customHeight="1" x14ac:dyDescent="0.2"/>
    <row r="10078" customFormat="1" ht="16" customHeight="1" x14ac:dyDescent="0.2"/>
    <row r="10079" customFormat="1" ht="16" customHeight="1" x14ac:dyDescent="0.2"/>
    <row r="10080" customFormat="1" ht="16" customHeight="1" x14ac:dyDescent="0.2"/>
    <row r="10081" customFormat="1" ht="16" customHeight="1" x14ac:dyDescent="0.2"/>
    <row r="10082" customFormat="1" ht="16" customHeight="1" x14ac:dyDescent="0.2"/>
    <row r="10083" customFormat="1" ht="16" customHeight="1" x14ac:dyDescent="0.2"/>
    <row r="10084" customFormat="1" ht="16" customHeight="1" x14ac:dyDescent="0.2"/>
    <row r="10085" customFormat="1" ht="16" customHeight="1" x14ac:dyDescent="0.2"/>
    <row r="10086" customFormat="1" ht="16" customHeight="1" x14ac:dyDescent="0.2"/>
    <row r="10087" customFormat="1" ht="16" customHeight="1" x14ac:dyDescent="0.2"/>
    <row r="10088" customFormat="1" ht="16" customHeight="1" x14ac:dyDescent="0.2"/>
    <row r="10089" customFormat="1" ht="16" customHeight="1" x14ac:dyDescent="0.2"/>
    <row r="10090" customFormat="1" ht="16" customHeight="1" x14ac:dyDescent="0.2"/>
    <row r="10091" customFormat="1" ht="16" customHeight="1" x14ac:dyDescent="0.2"/>
    <row r="10092" customFormat="1" ht="16" customHeight="1" x14ac:dyDescent="0.2"/>
    <row r="10093" customFormat="1" ht="16" customHeight="1" x14ac:dyDescent="0.2"/>
    <row r="10094" customFormat="1" ht="16" customHeight="1" x14ac:dyDescent="0.2"/>
    <row r="10095" customFormat="1" ht="16" customHeight="1" x14ac:dyDescent="0.2"/>
    <row r="10096" customFormat="1" ht="16" customHeight="1" x14ac:dyDescent="0.2"/>
    <row r="10097" customFormat="1" ht="16" customHeight="1" x14ac:dyDescent="0.2"/>
    <row r="10098" customFormat="1" ht="16" customHeight="1" x14ac:dyDescent="0.2"/>
    <row r="10099" customFormat="1" ht="16" customHeight="1" x14ac:dyDescent="0.2"/>
    <row r="10100" customFormat="1" ht="16" customHeight="1" x14ac:dyDescent="0.2"/>
    <row r="10101" customFormat="1" ht="16" customHeight="1" x14ac:dyDescent="0.2"/>
    <row r="10102" customFormat="1" ht="16" customHeight="1" x14ac:dyDescent="0.2"/>
    <row r="10103" customFormat="1" ht="16" customHeight="1" x14ac:dyDescent="0.2"/>
    <row r="10104" customFormat="1" ht="16" customHeight="1" x14ac:dyDescent="0.2"/>
    <row r="10105" customFormat="1" ht="16" customHeight="1" x14ac:dyDescent="0.2"/>
    <row r="10106" customFormat="1" ht="16" customHeight="1" x14ac:dyDescent="0.2"/>
    <row r="10107" customFormat="1" ht="16" customHeight="1" x14ac:dyDescent="0.2"/>
    <row r="10108" customFormat="1" ht="16" customHeight="1" x14ac:dyDescent="0.2"/>
    <row r="10109" customFormat="1" ht="16" customHeight="1" x14ac:dyDescent="0.2"/>
    <row r="10110" customFormat="1" ht="16" customHeight="1" x14ac:dyDescent="0.2"/>
    <row r="10111" customFormat="1" ht="16" customHeight="1" x14ac:dyDescent="0.2"/>
    <row r="10112" customFormat="1" ht="16" customHeight="1" x14ac:dyDescent="0.2"/>
    <row r="10113" customFormat="1" ht="16" customHeight="1" x14ac:dyDescent="0.2"/>
    <row r="10114" customFormat="1" ht="16" customHeight="1" x14ac:dyDescent="0.2"/>
    <row r="10115" customFormat="1" ht="16" customHeight="1" x14ac:dyDescent="0.2"/>
    <row r="10116" customFormat="1" ht="16" customHeight="1" x14ac:dyDescent="0.2"/>
    <row r="10117" customFormat="1" ht="16" customHeight="1" x14ac:dyDescent="0.2"/>
    <row r="10118" customFormat="1" ht="16" customHeight="1" x14ac:dyDescent="0.2"/>
    <row r="10119" customFormat="1" ht="16" customHeight="1" x14ac:dyDescent="0.2"/>
    <row r="10120" customFormat="1" ht="16" customHeight="1" x14ac:dyDescent="0.2"/>
    <row r="10121" customFormat="1" ht="16" customHeight="1" x14ac:dyDescent="0.2"/>
    <row r="10122" customFormat="1" ht="16" customHeight="1" x14ac:dyDescent="0.2"/>
    <row r="10123" customFormat="1" ht="16" customHeight="1" x14ac:dyDescent="0.2"/>
    <row r="10124" customFormat="1" ht="16" customHeight="1" x14ac:dyDescent="0.2"/>
    <row r="10125" customFormat="1" ht="16" customHeight="1" x14ac:dyDescent="0.2"/>
    <row r="10126" customFormat="1" ht="16" customHeight="1" x14ac:dyDescent="0.2"/>
    <row r="10127" customFormat="1" ht="16" customHeight="1" x14ac:dyDescent="0.2"/>
    <row r="10128" customFormat="1" ht="16" customHeight="1" x14ac:dyDescent="0.2"/>
    <row r="10129" customFormat="1" ht="16" customHeight="1" x14ac:dyDescent="0.2"/>
    <row r="10130" customFormat="1" ht="16" customHeight="1" x14ac:dyDescent="0.2"/>
    <row r="10131" customFormat="1" ht="16" customHeight="1" x14ac:dyDescent="0.2"/>
    <row r="10132" customFormat="1" ht="16" customHeight="1" x14ac:dyDescent="0.2"/>
    <row r="10133" customFormat="1" ht="16" customHeight="1" x14ac:dyDescent="0.2"/>
    <row r="10134" customFormat="1" ht="16" customHeight="1" x14ac:dyDescent="0.2"/>
    <row r="10135" customFormat="1" ht="16" customHeight="1" x14ac:dyDescent="0.2"/>
    <row r="10136" customFormat="1" ht="16" customHeight="1" x14ac:dyDescent="0.2"/>
    <row r="10137" customFormat="1" ht="16" customHeight="1" x14ac:dyDescent="0.2"/>
    <row r="10138" customFormat="1" ht="16" customHeight="1" x14ac:dyDescent="0.2"/>
    <row r="10139" customFormat="1" ht="16" customHeight="1" x14ac:dyDescent="0.2"/>
    <row r="10140" customFormat="1" ht="16" customHeight="1" x14ac:dyDescent="0.2"/>
    <row r="10141" customFormat="1" ht="16" customHeight="1" x14ac:dyDescent="0.2"/>
    <row r="10142" customFormat="1" ht="16" customHeight="1" x14ac:dyDescent="0.2"/>
    <row r="10143" customFormat="1" ht="16" customHeight="1" x14ac:dyDescent="0.2"/>
    <row r="10144" customFormat="1" ht="16" customHeight="1" x14ac:dyDescent="0.2"/>
    <row r="10145" customFormat="1" ht="16" customHeight="1" x14ac:dyDescent="0.2"/>
    <row r="10146" customFormat="1" ht="16" customHeight="1" x14ac:dyDescent="0.2"/>
    <row r="10147" customFormat="1" ht="16" customHeight="1" x14ac:dyDescent="0.2"/>
    <row r="10148" customFormat="1" ht="16" customHeight="1" x14ac:dyDescent="0.2"/>
    <row r="10149" customFormat="1" ht="16" customHeight="1" x14ac:dyDescent="0.2"/>
    <row r="10150" customFormat="1" ht="16" customHeight="1" x14ac:dyDescent="0.2"/>
    <row r="10151" customFormat="1" ht="16" customHeight="1" x14ac:dyDescent="0.2"/>
    <row r="10152" customFormat="1" ht="16" customHeight="1" x14ac:dyDescent="0.2"/>
    <row r="10153" customFormat="1" ht="16" customHeight="1" x14ac:dyDescent="0.2"/>
    <row r="10154" customFormat="1" ht="16" customHeight="1" x14ac:dyDescent="0.2"/>
    <row r="10155" customFormat="1" ht="16" customHeight="1" x14ac:dyDescent="0.2"/>
    <row r="10156" customFormat="1" ht="16" customHeight="1" x14ac:dyDescent="0.2"/>
    <row r="10157" customFormat="1" ht="16" customHeight="1" x14ac:dyDescent="0.2"/>
    <row r="10158" customFormat="1" ht="16" customHeight="1" x14ac:dyDescent="0.2"/>
    <row r="10159" customFormat="1" ht="16" customHeight="1" x14ac:dyDescent="0.2"/>
    <row r="10160" customFormat="1" ht="16" customHeight="1" x14ac:dyDescent="0.2"/>
    <row r="10161" customFormat="1" ht="16" customHeight="1" x14ac:dyDescent="0.2"/>
    <row r="10162" customFormat="1" ht="16" customHeight="1" x14ac:dyDescent="0.2"/>
    <row r="10163" customFormat="1" ht="16" customHeight="1" x14ac:dyDescent="0.2"/>
    <row r="10164" customFormat="1" ht="16" customHeight="1" x14ac:dyDescent="0.2"/>
    <row r="10165" customFormat="1" ht="16" customHeight="1" x14ac:dyDescent="0.2"/>
    <row r="10166" customFormat="1" ht="16" customHeight="1" x14ac:dyDescent="0.2"/>
    <row r="10167" customFormat="1" ht="16" customHeight="1" x14ac:dyDescent="0.2"/>
    <row r="10168" customFormat="1" ht="16" customHeight="1" x14ac:dyDescent="0.2"/>
    <row r="10169" customFormat="1" ht="16" customHeight="1" x14ac:dyDescent="0.2"/>
    <row r="10170" customFormat="1" ht="16" customHeight="1" x14ac:dyDescent="0.2"/>
    <row r="10171" customFormat="1" ht="16" customHeight="1" x14ac:dyDescent="0.2"/>
    <row r="10172" customFormat="1" ht="16" customHeight="1" x14ac:dyDescent="0.2"/>
    <row r="10173" customFormat="1" ht="16" customHeight="1" x14ac:dyDescent="0.2"/>
    <row r="10174" customFormat="1" ht="16" customHeight="1" x14ac:dyDescent="0.2"/>
    <row r="10175" customFormat="1" ht="16" customHeight="1" x14ac:dyDescent="0.2"/>
    <row r="10176" customFormat="1" ht="16" customHeight="1" x14ac:dyDescent="0.2"/>
    <row r="10177" customFormat="1" ht="16" customHeight="1" x14ac:dyDescent="0.2"/>
    <row r="10178" customFormat="1" ht="16" customHeight="1" x14ac:dyDescent="0.2"/>
    <row r="10179" customFormat="1" ht="16" customHeight="1" x14ac:dyDescent="0.2"/>
    <row r="10180" customFormat="1" ht="16" customHeight="1" x14ac:dyDescent="0.2"/>
    <row r="10181" customFormat="1" ht="16" customHeight="1" x14ac:dyDescent="0.2"/>
    <row r="10182" customFormat="1" ht="16" customHeight="1" x14ac:dyDescent="0.2"/>
    <row r="10183" customFormat="1" ht="16" customHeight="1" x14ac:dyDescent="0.2"/>
    <row r="10184" customFormat="1" ht="16" customHeight="1" x14ac:dyDescent="0.2"/>
    <row r="10185" customFormat="1" ht="16" customHeight="1" x14ac:dyDescent="0.2"/>
    <row r="10186" customFormat="1" ht="16" customHeight="1" x14ac:dyDescent="0.2"/>
    <row r="10187" customFormat="1" ht="16" customHeight="1" x14ac:dyDescent="0.2"/>
    <row r="10188" customFormat="1" ht="16" customHeight="1" x14ac:dyDescent="0.2"/>
    <row r="10189" customFormat="1" ht="16" customHeight="1" x14ac:dyDescent="0.2"/>
    <row r="10190" customFormat="1" ht="16" customHeight="1" x14ac:dyDescent="0.2"/>
    <row r="10191" customFormat="1" ht="16" customHeight="1" x14ac:dyDescent="0.2"/>
    <row r="10192" customFormat="1" ht="16" customHeight="1" x14ac:dyDescent="0.2"/>
    <row r="10193" customFormat="1" ht="16" customHeight="1" x14ac:dyDescent="0.2"/>
    <row r="10194" customFormat="1" ht="16" customHeight="1" x14ac:dyDescent="0.2"/>
    <row r="10195" customFormat="1" ht="16" customHeight="1" x14ac:dyDescent="0.2"/>
    <row r="10196" customFormat="1" ht="16" customHeight="1" x14ac:dyDescent="0.2"/>
    <row r="10197" customFormat="1" ht="16" customHeight="1" x14ac:dyDescent="0.2"/>
    <row r="10198" customFormat="1" ht="16" customHeight="1" x14ac:dyDescent="0.2"/>
    <row r="10199" customFormat="1" ht="16" customHeight="1" x14ac:dyDescent="0.2"/>
    <row r="10200" customFormat="1" ht="16" customHeight="1" x14ac:dyDescent="0.2"/>
    <row r="10201" customFormat="1" ht="16" customHeight="1" x14ac:dyDescent="0.2"/>
    <row r="10202" customFormat="1" ht="16" customHeight="1" x14ac:dyDescent="0.2"/>
    <row r="10203" customFormat="1" ht="16" customHeight="1" x14ac:dyDescent="0.2"/>
    <row r="10204" customFormat="1" ht="16" customHeight="1" x14ac:dyDescent="0.2"/>
    <row r="10205" customFormat="1" ht="16" customHeight="1" x14ac:dyDescent="0.2"/>
    <row r="10206" customFormat="1" ht="16" customHeight="1" x14ac:dyDescent="0.2"/>
    <row r="10207" customFormat="1" ht="16" customHeight="1" x14ac:dyDescent="0.2"/>
    <row r="10208" customFormat="1" ht="16" customHeight="1" x14ac:dyDescent="0.2"/>
    <row r="10209" customFormat="1" ht="16" customHeight="1" x14ac:dyDescent="0.2"/>
    <row r="10210" customFormat="1" ht="16" customHeight="1" x14ac:dyDescent="0.2"/>
    <row r="10211" customFormat="1" ht="16" customHeight="1" x14ac:dyDescent="0.2"/>
    <row r="10212" customFormat="1" ht="16" customHeight="1" x14ac:dyDescent="0.2"/>
    <row r="10213" customFormat="1" ht="16" customHeight="1" x14ac:dyDescent="0.2"/>
    <row r="10214" customFormat="1" ht="16" customHeight="1" x14ac:dyDescent="0.2"/>
    <row r="10215" customFormat="1" ht="16" customHeight="1" x14ac:dyDescent="0.2"/>
    <row r="10216" customFormat="1" ht="16" customHeight="1" x14ac:dyDescent="0.2"/>
    <row r="10217" customFormat="1" ht="16" customHeight="1" x14ac:dyDescent="0.2"/>
    <row r="10218" customFormat="1" ht="16" customHeight="1" x14ac:dyDescent="0.2"/>
    <row r="10219" customFormat="1" ht="16" customHeight="1" x14ac:dyDescent="0.2"/>
    <row r="10220" customFormat="1" ht="16" customHeight="1" x14ac:dyDescent="0.2"/>
    <row r="10221" customFormat="1" ht="16" customHeight="1" x14ac:dyDescent="0.2"/>
    <row r="10222" customFormat="1" ht="16" customHeight="1" x14ac:dyDescent="0.2"/>
    <row r="10223" customFormat="1" ht="16" customHeight="1" x14ac:dyDescent="0.2"/>
    <row r="10224" customFormat="1" ht="16" customHeight="1" x14ac:dyDescent="0.2"/>
    <row r="10225" customFormat="1" ht="16" customHeight="1" x14ac:dyDescent="0.2"/>
    <row r="10226" customFormat="1" ht="16" customHeight="1" x14ac:dyDescent="0.2"/>
    <row r="10227" customFormat="1" ht="16" customHeight="1" x14ac:dyDescent="0.2"/>
    <row r="10228" customFormat="1" ht="16" customHeight="1" x14ac:dyDescent="0.2"/>
    <row r="10229" customFormat="1" ht="16" customHeight="1" x14ac:dyDescent="0.2"/>
    <row r="10230" customFormat="1" ht="16" customHeight="1" x14ac:dyDescent="0.2"/>
    <row r="10231" customFormat="1" ht="16" customHeight="1" x14ac:dyDescent="0.2"/>
    <row r="10232" customFormat="1" ht="16" customHeight="1" x14ac:dyDescent="0.2"/>
    <row r="10233" customFormat="1" ht="16" customHeight="1" x14ac:dyDescent="0.2"/>
    <row r="10234" customFormat="1" ht="16" customHeight="1" x14ac:dyDescent="0.2"/>
    <row r="10235" customFormat="1" ht="16" customHeight="1" x14ac:dyDescent="0.2"/>
    <row r="10236" customFormat="1" ht="16" customHeight="1" x14ac:dyDescent="0.2"/>
    <row r="10237" customFormat="1" ht="16" customHeight="1" x14ac:dyDescent="0.2"/>
    <row r="10238" customFormat="1" ht="16" customHeight="1" x14ac:dyDescent="0.2"/>
    <row r="10239" customFormat="1" ht="16" customHeight="1" x14ac:dyDescent="0.2"/>
    <row r="10240" customFormat="1" ht="16" customHeight="1" x14ac:dyDescent="0.2"/>
    <row r="10241" customFormat="1" ht="16" customHeight="1" x14ac:dyDescent="0.2"/>
    <row r="10242" customFormat="1" ht="16" customHeight="1" x14ac:dyDescent="0.2"/>
    <row r="10243" customFormat="1" ht="16" customHeight="1" x14ac:dyDescent="0.2"/>
    <row r="10244" customFormat="1" ht="16" customHeight="1" x14ac:dyDescent="0.2"/>
    <row r="10245" customFormat="1" ht="16" customHeight="1" x14ac:dyDescent="0.2"/>
    <row r="10246" customFormat="1" ht="16" customHeight="1" x14ac:dyDescent="0.2"/>
    <row r="10247" customFormat="1" ht="16" customHeight="1" x14ac:dyDescent="0.2"/>
    <row r="10248" customFormat="1" ht="16" customHeight="1" x14ac:dyDescent="0.2"/>
    <row r="10249" customFormat="1" ht="16" customHeight="1" x14ac:dyDescent="0.2"/>
    <row r="10250" customFormat="1" ht="16" customHeight="1" x14ac:dyDescent="0.2"/>
    <row r="10251" customFormat="1" ht="16" customHeight="1" x14ac:dyDescent="0.2"/>
    <row r="10252" customFormat="1" ht="16" customHeight="1" x14ac:dyDescent="0.2"/>
    <row r="10253" customFormat="1" ht="16" customHeight="1" x14ac:dyDescent="0.2"/>
    <row r="10254" customFormat="1" ht="16" customHeight="1" x14ac:dyDescent="0.2"/>
    <row r="10255" customFormat="1" ht="16" customHeight="1" x14ac:dyDescent="0.2"/>
    <row r="10256" customFormat="1" ht="16" customHeight="1" x14ac:dyDescent="0.2"/>
    <row r="10257" customFormat="1" ht="16" customHeight="1" x14ac:dyDescent="0.2"/>
    <row r="10258" customFormat="1" ht="16" customHeight="1" x14ac:dyDescent="0.2"/>
    <row r="10259" customFormat="1" ht="16" customHeight="1" x14ac:dyDescent="0.2"/>
    <row r="10260" customFormat="1" ht="16" customHeight="1" x14ac:dyDescent="0.2"/>
    <row r="10261" customFormat="1" ht="16" customHeight="1" x14ac:dyDescent="0.2"/>
    <row r="10262" customFormat="1" ht="16" customHeight="1" x14ac:dyDescent="0.2"/>
    <row r="10263" customFormat="1" ht="16" customHeight="1" x14ac:dyDescent="0.2"/>
    <row r="10264" customFormat="1" ht="16" customHeight="1" x14ac:dyDescent="0.2"/>
    <row r="10265" customFormat="1" ht="16" customHeight="1" x14ac:dyDescent="0.2"/>
    <row r="10266" customFormat="1" ht="16" customHeight="1" x14ac:dyDescent="0.2"/>
    <row r="10267" customFormat="1" ht="16" customHeight="1" x14ac:dyDescent="0.2"/>
    <row r="10268" customFormat="1" ht="16" customHeight="1" x14ac:dyDescent="0.2"/>
    <row r="10269" customFormat="1" ht="16" customHeight="1" x14ac:dyDescent="0.2"/>
    <row r="10270" customFormat="1" ht="16" customHeight="1" x14ac:dyDescent="0.2"/>
    <row r="10271" customFormat="1" ht="16" customHeight="1" x14ac:dyDescent="0.2"/>
    <row r="10272" customFormat="1" ht="16" customHeight="1" x14ac:dyDescent="0.2"/>
    <row r="10273" customFormat="1" ht="16" customHeight="1" x14ac:dyDescent="0.2"/>
    <row r="10274" customFormat="1" ht="16" customHeight="1" x14ac:dyDescent="0.2"/>
    <row r="10275" customFormat="1" ht="16" customHeight="1" x14ac:dyDescent="0.2"/>
    <row r="10276" customFormat="1" ht="16" customHeight="1" x14ac:dyDescent="0.2"/>
    <row r="10277" customFormat="1" ht="16" customHeight="1" x14ac:dyDescent="0.2"/>
    <row r="10278" customFormat="1" ht="16" customHeight="1" x14ac:dyDescent="0.2"/>
    <row r="10279" customFormat="1" ht="16" customHeight="1" x14ac:dyDescent="0.2"/>
    <row r="10280" customFormat="1" ht="16" customHeight="1" x14ac:dyDescent="0.2"/>
    <row r="10281" customFormat="1" ht="16" customHeight="1" x14ac:dyDescent="0.2"/>
    <row r="10282" customFormat="1" ht="16" customHeight="1" x14ac:dyDescent="0.2"/>
    <row r="10283" customFormat="1" ht="16" customHeight="1" x14ac:dyDescent="0.2"/>
    <row r="10284" customFormat="1" ht="16" customHeight="1" x14ac:dyDescent="0.2"/>
    <row r="10285" customFormat="1" ht="16" customHeight="1" x14ac:dyDescent="0.2"/>
    <row r="10286" customFormat="1" ht="16" customHeight="1" x14ac:dyDescent="0.2"/>
    <row r="10287" customFormat="1" ht="16" customHeight="1" x14ac:dyDescent="0.2"/>
    <row r="10288" customFormat="1" ht="16" customHeight="1" x14ac:dyDescent="0.2"/>
    <row r="10289" customFormat="1" ht="16" customHeight="1" x14ac:dyDescent="0.2"/>
    <row r="10290" customFormat="1" ht="16" customHeight="1" x14ac:dyDescent="0.2"/>
    <row r="10291" customFormat="1" ht="16" customHeight="1" x14ac:dyDescent="0.2"/>
    <row r="10292" customFormat="1" ht="16" customHeight="1" x14ac:dyDescent="0.2"/>
    <row r="10293" customFormat="1" ht="16" customHeight="1" x14ac:dyDescent="0.2"/>
    <row r="10294" customFormat="1" ht="16" customHeight="1" x14ac:dyDescent="0.2"/>
    <row r="10295" customFormat="1" ht="16" customHeight="1" x14ac:dyDescent="0.2"/>
    <row r="10296" customFormat="1" ht="16" customHeight="1" x14ac:dyDescent="0.2"/>
    <row r="10297" customFormat="1" ht="16" customHeight="1" x14ac:dyDescent="0.2"/>
    <row r="10298" customFormat="1" ht="16" customHeight="1" x14ac:dyDescent="0.2"/>
    <row r="10299" customFormat="1" ht="16" customHeight="1" x14ac:dyDescent="0.2"/>
    <row r="10300" customFormat="1" ht="16" customHeight="1" x14ac:dyDescent="0.2"/>
    <row r="10301" customFormat="1" ht="16" customHeight="1" x14ac:dyDescent="0.2"/>
    <row r="10302" customFormat="1" ht="16" customHeight="1" x14ac:dyDescent="0.2"/>
    <row r="10303" customFormat="1" ht="16" customHeight="1" x14ac:dyDescent="0.2"/>
    <row r="10304" customFormat="1" ht="16" customHeight="1" x14ac:dyDescent="0.2"/>
    <row r="10305" customFormat="1" ht="16" customHeight="1" x14ac:dyDescent="0.2"/>
    <row r="10306" customFormat="1" ht="16" customHeight="1" x14ac:dyDescent="0.2"/>
    <row r="10307" customFormat="1" ht="16" customHeight="1" x14ac:dyDescent="0.2"/>
    <row r="10308" customFormat="1" ht="16" customHeight="1" x14ac:dyDescent="0.2"/>
    <row r="10309" customFormat="1" ht="16" customHeight="1" x14ac:dyDescent="0.2"/>
    <row r="10310" customFormat="1" ht="16" customHeight="1" x14ac:dyDescent="0.2"/>
    <row r="10311" customFormat="1" ht="16" customHeight="1" x14ac:dyDescent="0.2"/>
    <row r="10312" customFormat="1" ht="16" customHeight="1" x14ac:dyDescent="0.2"/>
    <row r="10313" customFormat="1" ht="16" customHeight="1" x14ac:dyDescent="0.2"/>
    <row r="10314" customFormat="1" ht="16" customHeight="1" x14ac:dyDescent="0.2"/>
    <row r="10315" customFormat="1" ht="16" customHeight="1" x14ac:dyDescent="0.2"/>
    <row r="10316" customFormat="1" ht="16" customHeight="1" x14ac:dyDescent="0.2"/>
    <row r="10317" customFormat="1" ht="16" customHeight="1" x14ac:dyDescent="0.2"/>
    <row r="10318" customFormat="1" ht="16" customHeight="1" x14ac:dyDescent="0.2"/>
    <row r="10319" customFormat="1" ht="16" customHeight="1" x14ac:dyDescent="0.2"/>
    <row r="10320" customFormat="1" ht="16" customHeight="1" x14ac:dyDescent="0.2"/>
    <row r="10321" customFormat="1" ht="16" customHeight="1" x14ac:dyDescent="0.2"/>
    <row r="10322" customFormat="1" ht="16" customHeight="1" x14ac:dyDescent="0.2"/>
    <row r="10323" customFormat="1" ht="16" customHeight="1" x14ac:dyDescent="0.2"/>
    <row r="10324" customFormat="1" ht="16" customHeight="1" x14ac:dyDescent="0.2"/>
    <row r="10325" customFormat="1" ht="16" customHeight="1" x14ac:dyDescent="0.2"/>
    <row r="10326" customFormat="1" ht="16" customHeight="1" x14ac:dyDescent="0.2"/>
    <row r="10327" customFormat="1" ht="16" customHeight="1" x14ac:dyDescent="0.2"/>
    <row r="10328" customFormat="1" ht="16" customHeight="1" x14ac:dyDescent="0.2"/>
    <row r="10329" customFormat="1" ht="16" customHeight="1" x14ac:dyDescent="0.2"/>
    <row r="10330" customFormat="1" ht="16" customHeight="1" x14ac:dyDescent="0.2"/>
    <row r="10331" customFormat="1" ht="16" customHeight="1" x14ac:dyDescent="0.2"/>
    <row r="10332" customFormat="1" ht="16" customHeight="1" x14ac:dyDescent="0.2"/>
    <row r="10333" customFormat="1" ht="16" customHeight="1" x14ac:dyDescent="0.2"/>
    <row r="10334" customFormat="1" ht="16" customHeight="1" x14ac:dyDescent="0.2"/>
    <row r="10335" customFormat="1" ht="16" customHeight="1" x14ac:dyDescent="0.2"/>
    <row r="10336" customFormat="1" ht="16" customHeight="1" x14ac:dyDescent="0.2"/>
    <row r="10337" customFormat="1" ht="16" customHeight="1" x14ac:dyDescent="0.2"/>
    <row r="10338" customFormat="1" ht="16" customHeight="1" x14ac:dyDescent="0.2"/>
    <row r="10339" customFormat="1" ht="16" customHeight="1" x14ac:dyDescent="0.2"/>
    <row r="10340" customFormat="1" ht="16" customHeight="1" x14ac:dyDescent="0.2"/>
    <row r="10341" customFormat="1" ht="16" customHeight="1" x14ac:dyDescent="0.2"/>
    <row r="10342" customFormat="1" ht="16" customHeight="1" x14ac:dyDescent="0.2"/>
    <row r="10343" customFormat="1" ht="16" customHeight="1" x14ac:dyDescent="0.2"/>
    <row r="10344" customFormat="1" ht="16" customHeight="1" x14ac:dyDescent="0.2"/>
    <row r="10345" customFormat="1" ht="16" customHeight="1" x14ac:dyDescent="0.2"/>
    <row r="10346" customFormat="1" ht="16" customHeight="1" x14ac:dyDescent="0.2"/>
    <row r="10347" customFormat="1" ht="16" customHeight="1" x14ac:dyDescent="0.2"/>
    <row r="10348" customFormat="1" ht="16" customHeight="1" x14ac:dyDescent="0.2"/>
    <row r="10349" customFormat="1" ht="16" customHeight="1" x14ac:dyDescent="0.2"/>
    <row r="10350" customFormat="1" ht="16" customHeight="1" x14ac:dyDescent="0.2"/>
    <row r="10351" customFormat="1" ht="16" customHeight="1" x14ac:dyDescent="0.2"/>
    <row r="10352" customFormat="1" ht="16" customHeight="1" x14ac:dyDescent="0.2"/>
    <row r="10353" customFormat="1" ht="16" customHeight="1" x14ac:dyDescent="0.2"/>
    <row r="10354" customFormat="1" ht="16" customHeight="1" x14ac:dyDescent="0.2"/>
    <row r="10355" customFormat="1" ht="16" customHeight="1" x14ac:dyDescent="0.2"/>
    <row r="10356" customFormat="1" ht="16" customHeight="1" x14ac:dyDescent="0.2"/>
    <row r="10357" customFormat="1" ht="16" customHeight="1" x14ac:dyDescent="0.2"/>
    <row r="10358" customFormat="1" ht="16" customHeight="1" x14ac:dyDescent="0.2"/>
    <row r="10359" customFormat="1" ht="16" customHeight="1" x14ac:dyDescent="0.2"/>
    <row r="10360" customFormat="1" ht="16" customHeight="1" x14ac:dyDescent="0.2"/>
    <row r="10361" customFormat="1" ht="16" customHeight="1" x14ac:dyDescent="0.2"/>
    <row r="10362" customFormat="1" ht="16" customHeight="1" x14ac:dyDescent="0.2"/>
    <row r="10363" customFormat="1" ht="16" customHeight="1" x14ac:dyDescent="0.2"/>
    <row r="10364" customFormat="1" ht="16" customHeight="1" x14ac:dyDescent="0.2"/>
    <row r="10365" customFormat="1" ht="16" customHeight="1" x14ac:dyDescent="0.2"/>
    <row r="10366" customFormat="1" ht="16" customHeight="1" x14ac:dyDescent="0.2"/>
    <row r="10367" customFormat="1" ht="16" customHeight="1" x14ac:dyDescent="0.2"/>
  </sheetData>
  <sheetProtection algorithmName="SHA-512" hashValue="b/iUZR5aXfi9yXnq5u52cg3TEVaIJG/Nge97kART8eZ0e7Ngd75aMjnt08qr+oTEoHEsS4FEJTOsb313rMFERA==" saltValue="hmFCeKcc70tc/myacMZWGQ==" spinCount="100000" sheet="1" objects="1" scenarios="1" selectLockedCells="1"/>
  <mergeCells count="3">
    <mergeCell ref="A14:I14"/>
    <mergeCell ref="A15:D15"/>
    <mergeCell ref="F15:I15"/>
  </mergeCells>
  <hyperlinks>
    <hyperlink ref="A11" r:id="rId1" xr:uid="{F329EF3C-D62C-4C45-B3E4-9C78C6065B33}"/>
  </hyperlinks>
  <printOptions horizontalCentered="1"/>
  <pageMargins left="0.2" right="0.2" top="0.25" bottom="0.25" header="0" footer="0"/>
  <pageSetup paperSize="9" fitToHeight="0" orientation="portrait" r:id="rId2"/>
  <drawing r:id="rId3"/>
  <legacyDrawing r:id="rId4"/>
  <tableParts count="4">
    <tablePart r:id="rId5"/>
    <tablePart r:id="rId6"/>
    <tablePart r:id="rId7"/>
    <tablePart r:id="rId8"/>
  </tablePar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0C11B-9129-064C-86B8-46CEAE247F47}">
  <sheetPr>
    <pageSetUpPr autoPageBreaks="0" fitToPage="1"/>
  </sheetPr>
  <dimension ref="A1:TB10367"/>
  <sheetViews>
    <sheetView showGridLines="0" topLeftCell="A10" workbookViewId="0">
      <selection activeCell="B44" sqref="B44"/>
    </sheetView>
  </sheetViews>
  <sheetFormatPr baseColWidth="10" defaultColWidth="8.83203125" defaultRowHeight="16" customHeight="1" x14ac:dyDescent="0.2"/>
  <cols>
    <col min="1" max="1" width="35.6640625" style="3" bestFit="1" customWidth="1"/>
    <col min="2" max="4" width="14.6640625" style="3" customWidth="1"/>
    <col min="5" max="5" width="4.6640625" style="3" customWidth="1"/>
    <col min="6" max="6" width="38.6640625" style="3" customWidth="1"/>
    <col min="7" max="9" width="14.6640625" style="2" customWidth="1"/>
    <col min="10" max="10" width="21.6640625" style="2" customWidth="1"/>
    <col min="11" max="11" width="14" customWidth="1"/>
    <col min="12" max="13" width="13.83203125" customWidth="1"/>
  </cols>
  <sheetData>
    <row r="1" spans="1:23" s="17" customFormat="1" ht="16" customHeight="1" x14ac:dyDescent="0.2">
      <c r="A1" s="19"/>
      <c r="B1" s="19"/>
      <c r="C1" s="19"/>
      <c r="D1" s="19"/>
      <c r="E1" s="19"/>
      <c r="F1" s="19"/>
      <c r="G1" s="19"/>
      <c r="H1" s="19"/>
      <c r="I1" s="19"/>
    </row>
    <row r="2" spans="1:23" s="17" customFormat="1" ht="16" customHeight="1" x14ac:dyDescent="0.2">
      <c r="A2" s="19"/>
      <c r="B2" s="19"/>
      <c r="C2" s="19"/>
      <c r="D2" s="19"/>
      <c r="E2" s="19"/>
      <c r="F2" s="19"/>
      <c r="G2" s="19"/>
      <c r="H2" s="19"/>
      <c r="I2" s="19"/>
    </row>
    <row r="3" spans="1:23" s="17" customFormat="1" ht="16" customHeight="1" x14ac:dyDescent="0.2">
      <c r="A3" s="19"/>
      <c r="B3" s="19"/>
      <c r="C3" s="19"/>
      <c r="D3" s="19"/>
      <c r="E3" s="19"/>
      <c r="F3" s="19"/>
      <c r="G3" s="19"/>
      <c r="H3" s="19"/>
      <c r="I3" s="19"/>
    </row>
    <row r="4" spans="1:23" s="17" customFormat="1" ht="16" customHeight="1" x14ac:dyDescent="0.2">
      <c r="A4" s="19"/>
      <c r="B4" s="19"/>
      <c r="C4" s="19"/>
      <c r="D4" s="19"/>
      <c r="E4" s="19"/>
      <c r="F4" s="19"/>
      <c r="G4" s="19"/>
      <c r="H4" s="19"/>
      <c r="I4" s="19"/>
    </row>
    <row r="5" spans="1:23" s="17" customFormat="1" ht="16" customHeight="1" x14ac:dyDescent="0.2">
      <c r="A5" s="19"/>
      <c r="B5" s="19"/>
      <c r="C5" s="19"/>
      <c r="D5" s="19"/>
      <c r="E5" s="19"/>
      <c r="F5" s="19"/>
      <c r="G5" s="19"/>
      <c r="H5" s="19"/>
      <c r="I5" s="19"/>
    </row>
    <row r="6" spans="1:23" s="17" customFormat="1" ht="16" customHeight="1" x14ac:dyDescent="0.2">
      <c r="A6" s="19"/>
      <c r="B6" s="19"/>
      <c r="C6" s="19"/>
      <c r="D6" s="19"/>
      <c r="E6" s="19"/>
      <c r="F6" s="19"/>
      <c r="G6" s="19"/>
      <c r="H6" s="19"/>
      <c r="I6" s="19"/>
    </row>
    <row r="7" spans="1:23" s="17" customFormat="1" ht="16" customHeight="1" x14ac:dyDescent="0.2">
      <c r="A7" s="19"/>
      <c r="B7" s="19"/>
      <c r="C7" s="19"/>
      <c r="D7" s="19"/>
      <c r="E7" s="19"/>
      <c r="F7" s="19"/>
      <c r="G7" s="19"/>
      <c r="H7" s="19"/>
      <c r="I7" s="19"/>
    </row>
    <row r="8" spans="1:23" s="17" customFormat="1" ht="16" customHeight="1" x14ac:dyDescent="0.2">
      <c r="A8" s="19"/>
      <c r="B8" s="19"/>
      <c r="C8" s="19"/>
      <c r="D8" s="19"/>
      <c r="E8" s="19"/>
      <c r="F8" s="19"/>
      <c r="G8" s="19"/>
      <c r="H8" s="19"/>
      <c r="I8" s="19"/>
    </row>
    <row r="9" spans="1:23" s="17" customFormat="1" ht="16" customHeight="1" x14ac:dyDescent="0.2">
      <c r="A9" s="19"/>
      <c r="B9" s="19"/>
      <c r="C9" s="19"/>
      <c r="D9" s="19"/>
      <c r="E9" s="19"/>
      <c r="F9" s="19"/>
      <c r="G9" s="19"/>
      <c r="H9" s="19"/>
      <c r="I9" s="19"/>
    </row>
    <row r="10" spans="1:23" s="17" customFormat="1" ht="16" customHeight="1" x14ac:dyDescent="0.2">
      <c r="A10" s="19"/>
      <c r="B10" s="19"/>
      <c r="C10" s="19"/>
      <c r="D10" s="19"/>
      <c r="E10" s="19"/>
      <c r="F10" s="19"/>
      <c r="G10" s="19"/>
      <c r="H10" s="19"/>
      <c r="I10" s="19"/>
    </row>
    <row r="11" spans="1:23" s="17" customFormat="1" ht="16" customHeight="1" x14ac:dyDescent="0.2">
      <c r="A11" s="18" t="s">
        <v>36</v>
      </c>
      <c r="B11" s="20"/>
      <c r="C11" s="20"/>
      <c r="D11" s="21"/>
      <c r="E11" s="22"/>
      <c r="F11" s="19"/>
      <c r="G11" s="19"/>
      <c r="H11" s="21" t="s">
        <v>37</v>
      </c>
      <c r="I11" s="22" t="s">
        <v>38</v>
      </c>
    </row>
    <row r="12" spans="1:23" s="17" customFormat="1" ht="16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</row>
    <row r="13" spans="1:23" s="17" customFormat="1" ht="16" customHeight="1" x14ac:dyDescent="0.2">
      <c r="A13" s="19"/>
      <c r="B13" s="19"/>
      <c r="C13" s="19"/>
      <c r="D13" s="19"/>
      <c r="E13" s="19"/>
      <c r="F13" s="19"/>
      <c r="G13" s="19"/>
      <c r="H13" s="19"/>
      <c r="I13" s="19"/>
    </row>
    <row r="14" spans="1:23" ht="21" x14ac:dyDescent="0.25">
      <c r="A14" s="12" t="s">
        <v>35</v>
      </c>
      <c r="B14" s="13"/>
      <c r="C14" s="13"/>
      <c r="D14" s="13"/>
      <c r="E14" s="13"/>
      <c r="F14" s="13"/>
      <c r="G14" s="13"/>
      <c r="H14" s="13"/>
      <c r="I14" s="1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19" x14ac:dyDescent="0.25">
      <c r="A15" s="23" t="str">
        <f>ANO!A15</f>
        <v>COLOQUE O NOME DA EMPRESA AQUI!</v>
      </c>
      <c r="B15" s="24"/>
      <c r="C15" s="24"/>
      <c r="D15" s="25"/>
      <c r="E15" s="26"/>
      <c r="F15" s="27" t="s">
        <v>43</v>
      </c>
      <c r="G15" s="28"/>
      <c r="H15" s="28"/>
      <c r="I15" s="29"/>
      <c r="J15" s="5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19" x14ac:dyDescent="0.25">
      <c r="A16" s="30"/>
      <c r="B16" s="54">
        <f>ANO!B16</f>
        <v>2024</v>
      </c>
      <c r="C16" s="54">
        <f>ANO!C16</f>
        <v>2024</v>
      </c>
      <c r="D16" s="32"/>
      <c r="E16" s="26"/>
      <c r="F16" s="33"/>
      <c r="G16" s="34"/>
      <c r="H16" s="34"/>
      <c r="I16" s="34"/>
      <c r="J16" s="5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s="1" customFormat="1" ht="15" x14ac:dyDescent="0.2">
      <c r="A17" s="35" t="s">
        <v>12</v>
      </c>
      <c r="B17" s="36" t="s">
        <v>1</v>
      </c>
      <c r="C17" s="36" t="s">
        <v>2</v>
      </c>
      <c r="D17" s="37" t="s">
        <v>3</v>
      </c>
      <c r="E17" s="38"/>
      <c r="F17" s="39" t="s">
        <v>0</v>
      </c>
      <c r="G17" s="40" t="s">
        <v>1</v>
      </c>
      <c r="H17" s="40" t="s">
        <v>2</v>
      </c>
      <c r="I17" s="40" t="s">
        <v>3</v>
      </c>
      <c r="J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3" ht="15" x14ac:dyDescent="0.2">
      <c r="A18" s="41" t="str">
        <f>TabelaDeRendimentos8131563371115[[#This Row],[RENDIMENTOS]]</f>
        <v>Revenda de Mercadorias</v>
      </c>
      <c r="B18" s="7">
        <v>4</v>
      </c>
      <c r="C18" s="8">
        <v>4</v>
      </c>
      <c r="D18" s="6">
        <f>TabelaDeRendimentos81315633711192327313539434751555967[[#This Row],[REAL]]-TabelaDeRendimentos81315633711192327313539434751555967[[#This Row],[ESTIMADO]]</f>
        <v>0</v>
      </c>
      <c r="E18" s="38"/>
      <c r="F18" s="41" t="s">
        <v>4</v>
      </c>
      <c r="G18" s="6">
        <f>TabelaDeRendimentos81315633711192327313539434751555967[[#Totals],[ESTIMADO]]</f>
        <v>5</v>
      </c>
      <c r="H18" s="6">
        <f>TabelaDeRendimentos81315633711192327313539434751555967[[#Totals],[REAL]]</f>
        <v>5</v>
      </c>
      <c r="I18" s="6">
        <f>TabelaDeTotais91416644812202428323640444852566068[[#This Row],[REAL]]-TabelaDeTotais91416644812202428323640444852566068[[#This Row],[ESTIMADO]]</f>
        <v>0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3" ht="15" x14ac:dyDescent="0.2">
      <c r="A19" s="41" t="str">
        <f>TabelaDeRendimentos8131563371115[[#This Row],[RENDIMENTOS]]</f>
        <v>Venda de Produtos Industrializados</v>
      </c>
      <c r="B19" s="7">
        <v>1</v>
      </c>
      <c r="C19" s="8">
        <v>1</v>
      </c>
      <c r="D19" s="6">
        <f>TabelaDeRendimentos81315633711192327313539434751555967[[#This Row],[REAL]]-TabelaDeRendimentos81315633711192327313539434751555967[[#This Row],[ESTIMADO]]</f>
        <v>0</v>
      </c>
      <c r="E19" s="38"/>
      <c r="F19" s="41" t="s">
        <v>5</v>
      </c>
      <c r="G19" s="6">
        <f>TabelaDeDespesasDePessoal111618655913212529333741454953576169[[#Totals],[ESTIMADO]]+TabelaDeDespesasOperacionais71214622610182226303438424650545866[[#Totals],[ESTIMADO]]</f>
        <v>0</v>
      </c>
      <c r="H19" s="6">
        <f>TabelaDeDespesasDePessoal111618655913212529333741454953576169[[#Totals],[REAL]]+TabelaDeDespesasOperacionais71214622610182226303438424650545866[[#Totals],[REAL]]</f>
        <v>0</v>
      </c>
      <c r="I19" s="6">
        <f>TabelaDeTotais91416644812202428323640444852566068[[#This Row],[ESTIMADO]]-TabelaDeTotais91416644812202428323640444852566068[[#This Row],[REAL]]</f>
        <v>0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3" ht="15" x14ac:dyDescent="0.2">
      <c r="A20" s="41" t="str">
        <f>TabelaDeRendimentos8131563371115[[#This Row],[RENDIMENTOS]]</f>
        <v>Prestação de Serviços</v>
      </c>
      <c r="B20" s="7">
        <v>0</v>
      </c>
      <c r="C20" s="8">
        <v>0</v>
      </c>
      <c r="D20" s="6">
        <f>TabelaDeRendimentos81315633711192327313539434751555967[[#This Row],[REAL]]-TabelaDeRendimentos81315633711192327313539434751555967[[#This Row],[ESTIMADO]]</f>
        <v>0</v>
      </c>
      <c r="E20" s="38"/>
      <c r="F20" s="42" t="s">
        <v>6</v>
      </c>
      <c r="G20" s="15">
        <f>G18-G19</f>
        <v>5</v>
      </c>
      <c r="H20" s="15">
        <f>H18-H19</f>
        <v>5</v>
      </c>
      <c r="I20" s="16">
        <f>TabelaDeTotais91416644812202428323640444852566068[[#Totals],[REAL]]-TabelaDeTotais91416644812202428323640444852566068[[#Totals],[ESTIMADO]]</f>
        <v>0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3" ht="15" x14ac:dyDescent="0.2">
      <c r="A21" s="41" t="str">
        <f>TabelaDeRendimentos8131563371115[[#This Row],[RENDIMENTOS]]</f>
        <v>Outras receitas</v>
      </c>
      <c r="B21" s="7">
        <v>0</v>
      </c>
      <c r="C21" s="8">
        <v>0</v>
      </c>
      <c r="D21" s="6">
        <f>TabelaDeRendimentos81315633711192327313539434751555967[[#This Row],[REAL]]-TabelaDeRendimentos81315633711192327313539434751555967[[#This Row],[ESTIMADO]]</f>
        <v>0</v>
      </c>
      <c r="E21" s="38"/>
      <c r="F21" s="38"/>
      <c r="G21" s="38"/>
      <c r="H21" s="38"/>
      <c r="I21" s="3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3" ht="15" x14ac:dyDescent="0.2">
      <c r="A22" s="43" t="s">
        <v>11</v>
      </c>
      <c r="B22" s="44">
        <f>SUBTOTAL(9,TabelaDeRendimentos81315633711192327313539434751555967[ESTIMADO])</f>
        <v>5</v>
      </c>
      <c r="C22" s="44">
        <f>SUBTOTAL(9,TabelaDeRendimentos81315633711192327313539434751555967[REAL])</f>
        <v>5</v>
      </c>
      <c r="D22" s="45">
        <f>SUBTOTAL(9,TabelaDeRendimentos81315633711192327313539434751555967[DIFERENÇA])</f>
        <v>0</v>
      </c>
      <c r="E22" s="38"/>
      <c r="F22" s="38"/>
      <c r="G22" s="38"/>
      <c r="H22" s="38"/>
      <c r="I22" s="3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3" ht="15" x14ac:dyDescent="0.2">
      <c r="A23" s="46"/>
      <c r="B23" s="47"/>
      <c r="C23" s="47"/>
      <c r="D23" s="47"/>
      <c r="E23" s="38"/>
      <c r="F23" s="38"/>
      <c r="G23" s="38"/>
      <c r="H23" s="38"/>
      <c r="I23" s="3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3" ht="15" x14ac:dyDescent="0.2">
      <c r="A24" s="38"/>
      <c r="B24" s="31">
        <f>$B$16</f>
        <v>2024</v>
      </c>
      <c r="C24" s="31">
        <f>$C$16</f>
        <v>2024</v>
      </c>
      <c r="D24" s="38"/>
      <c r="E24" s="38"/>
      <c r="F24" s="38"/>
      <c r="G24" s="38"/>
      <c r="H24" s="38"/>
      <c r="I24" s="3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15" x14ac:dyDescent="0.2">
      <c r="A25" s="48" t="s">
        <v>17</v>
      </c>
      <c r="B25" s="31" t="s">
        <v>1</v>
      </c>
      <c r="C25" s="31" t="s">
        <v>2</v>
      </c>
      <c r="D25" s="31" t="s">
        <v>3</v>
      </c>
      <c r="E25" s="38"/>
      <c r="F25" s="38"/>
      <c r="G25" s="38"/>
      <c r="H25" s="38"/>
      <c r="I25" s="38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3" ht="15" x14ac:dyDescent="0.2">
      <c r="A26" s="41" t="str">
        <f>TabelaDeDespesasDePessoal11161865591317[[#This Row],[DESPESAS PRINCIPAIS]]</f>
        <v>Compra de Mercadorias</v>
      </c>
      <c r="B26" s="7">
        <v>0</v>
      </c>
      <c r="C26" s="9">
        <v>0</v>
      </c>
      <c r="D26" s="6">
        <f>TabelaDeDespesasDePessoal111618655913212529333741454953576169[[#This Row],[ESTIMADO]]-TabelaDeDespesasDePessoal111618655913212529333741454953576169[[#This Row],[REAL]]</f>
        <v>0</v>
      </c>
      <c r="E26" s="38"/>
      <c r="F26" s="38"/>
      <c r="G26" s="38"/>
      <c r="H26" s="38"/>
      <c r="I26" s="3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3" ht="15" x14ac:dyDescent="0.2">
      <c r="A27" s="41" t="str">
        <f>TabelaDeDespesasDePessoal11161865591317[[#This Row],[DESPESAS PRINCIPAIS]]</f>
        <v>Material de Expediente</v>
      </c>
      <c r="B27" s="7">
        <v>0</v>
      </c>
      <c r="C27" s="9">
        <v>0</v>
      </c>
      <c r="D27" s="6">
        <f>TabelaDeDespesasDePessoal111618655913212529333741454953576169[[#This Row],[ESTIMADO]]-TabelaDeDespesasDePessoal111618655913212529333741454953576169[[#This Row],[REAL]]</f>
        <v>0</v>
      </c>
      <c r="E27" s="38"/>
      <c r="F27" s="38"/>
      <c r="G27" s="38"/>
      <c r="H27" s="38"/>
      <c r="I27" s="38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3" ht="15" x14ac:dyDescent="0.2">
      <c r="A28" s="41" t="str">
        <f>TabelaDeDespesasDePessoal11161865591317[[#This Row],[DESPESAS PRINCIPAIS]]</f>
        <v>Funcionários e Pro Labore</v>
      </c>
      <c r="B28" s="7">
        <v>0</v>
      </c>
      <c r="C28" s="9">
        <v>0</v>
      </c>
      <c r="D28" s="6">
        <f>TabelaDeDespesasDePessoal111618655913212529333741454953576169[[#This Row],[ESTIMADO]]-TabelaDeDespesasDePessoal111618655913212529333741454953576169[[#This Row],[REAL]]</f>
        <v>0</v>
      </c>
      <c r="E28" s="38"/>
      <c r="F28" s="38"/>
      <c r="G28" s="38"/>
      <c r="H28" s="38"/>
      <c r="I28" s="38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3" ht="15" x14ac:dyDescent="0.2">
      <c r="A29" s="41" t="str">
        <f>TabelaDeDespesasDePessoal11161865591317[[#This Row],[DESPESAS PRINCIPAIS]]</f>
        <v>Veículos (Manutenção e Combustível)</v>
      </c>
      <c r="B29" s="7">
        <v>0</v>
      </c>
      <c r="C29" s="9">
        <v>0</v>
      </c>
      <c r="D29" s="6">
        <f>TabelaDeDespesasDePessoal111618655913212529333741454953576169[[#This Row],[ESTIMADO]]-TabelaDeDespesasDePessoal111618655913212529333741454953576169[[#This Row],[REAL]]</f>
        <v>0</v>
      </c>
      <c r="E29" s="38"/>
      <c r="F29" s="38"/>
      <c r="G29" s="38"/>
      <c r="H29" s="38"/>
      <c r="I29" s="3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3" ht="15" x14ac:dyDescent="0.2">
      <c r="A30" s="49" t="s">
        <v>19</v>
      </c>
      <c r="B30" s="50">
        <f>SUBTOTAL(9,TabelaDeDespesasDePessoal111618655913212529333741454953576169[ESTIMADO])</f>
        <v>0</v>
      </c>
      <c r="C30" s="50">
        <f>SUBTOTAL(9,TabelaDeDespesasDePessoal111618655913212529333741454953576169[REAL])</f>
        <v>0</v>
      </c>
      <c r="D30" s="50">
        <f>SUBTOTAL(9,TabelaDeDespesasDePessoal111618655913212529333741454953576169[DIFERENÇA])</f>
        <v>0</v>
      </c>
      <c r="E30" s="38"/>
      <c r="F30" s="38"/>
      <c r="G30" s="38"/>
      <c r="H30" s="38"/>
      <c r="I30" s="3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3" ht="15" x14ac:dyDescent="0.2">
      <c r="A31" s="38"/>
      <c r="B31" s="38"/>
      <c r="C31" s="38"/>
      <c r="D31" s="38"/>
      <c r="E31" s="38"/>
      <c r="F31" s="38"/>
      <c r="G31" s="38"/>
      <c r="H31" s="38"/>
      <c r="I31" s="3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15" x14ac:dyDescent="0.2">
      <c r="A32" s="38"/>
      <c r="B32" s="31">
        <f>$B$16</f>
        <v>2024</v>
      </c>
      <c r="C32" s="31">
        <f>$C$16</f>
        <v>2024</v>
      </c>
      <c r="D32" s="38"/>
      <c r="E32" s="38"/>
      <c r="F32" s="38"/>
      <c r="G32" s="38"/>
      <c r="H32" s="38"/>
      <c r="I32" s="3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522" s="3" customFormat="1" ht="15" x14ac:dyDescent="0.2">
      <c r="A33" s="48" t="s">
        <v>21</v>
      </c>
      <c r="B33" s="31" t="s">
        <v>1</v>
      </c>
      <c r="C33" s="31" t="s">
        <v>2</v>
      </c>
      <c r="D33" s="31" t="s">
        <v>3</v>
      </c>
      <c r="E33" s="38"/>
      <c r="F33" s="38"/>
      <c r="G33" s="38"/>
      <c r="H33" s="38"/>
      <c r="I33" s="3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</row>
    <row r="34" spans="1:522" s="3" customFormat="1" ht="15" x14ac:dyDescent="0.2">
      <c r="A34" s="41" t="str">
        <f>TabelaDeDespesasOperacionais7121462261014[[#This Row],[OUTRAS DESPESAS]]</f>
        <v>Energia Elétrica</v>
      </c>
      <c r="B34" s="10">
        <v>0</v>
      </c>
      <c r="C34" s="11">
        <v>0</v>
      </c>
      <c r="D34" s="51">
        <f>TabelaDeDespesasOperacionais71214622610182226303438424650545866[[#This Row],[ESTIMADO]]-TabelaDeDespesasOperacionais71214622610182226303438424650545866[[#This Row],[REAL]]</f>
        <v>0</v>
      </c>
      <c r="E34" s="38"/>
      <c r="F34" s="38"/>
      <c r="G34" s="38"/>
      <c r="H34" s="38"/>
      <c r="I34" s="38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</row>
    <row r="35" spans="1:522" s="3" customFormat="1" ht="16.5" customHeight="1" x14ac:dyDescent="0.2">
      <c r="A35" s="41" t="str">
        <f>TabelaDeDespesasOperacionais7121462261014[[#This Row],[OUTRAS DESPESAS]]</f>
        <v>Telefone e Internet</v>
      </c>
      <c r="B35" s="10">
        <v>0</v>
      </c>
      <c r="C35" s="11">
        <v>0</v>
      </c>
      <c r="D35" s="51">
        <f>TabelaDeDespesasOperacionais71214622610182226303438424650545866[[#This Row],[ESTIMADO]]-TabelaDeDespesasOperacionais71214622610182226303438424650545866[[#This Row],[REAL]]</f>
        <v>0</v>
      </c>
      <c r="E35" s="38"/>
      <c r="F35" s="38"/>
      <c r="G35" s="38"/>
      <c r="H35" s="38"/>
      <c r="I35" s="38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</row>
    <row r="36" spans="1:522" s="3" customFormat="1" ht="16.5" customHeight="1" x14ac:dyDescent="0.2">
      <c r="A36" s="41" t="str">
        <f>TabelaDeDespesasOperacionais7121462261014[[#This Row],[OUTRAS DESPESAS]]</f>
        <v>Água e Esgoto</v>
      </c>
      <c r="B36" s="10">
        <v>0</v>
      </c>
      <c r="C36" s="11">
        <v>0</v>
      </c>
      <c r="D36" s="51">
        <f>TabelaDeDespesasOperacionais71214622610182226303438424650545866[[#This Row],[ESTIMADO]]-TabelaDeDespesasOperacionais71214622610182226303438424650545866[[#This Row],[REAL]]</f>
        <v>0</v>
      </c>
      <c r="E36" s="38"/>
      <c r="F36" s="38"/>
      <c r="G36" s="38"/>
      <c r="H36" s="38"/>
      <c r="I36" s="38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</row>
    <row r="37" spans="1:522" s="3" customFormat="1" ht="16.5" customHeight="1" x14ac:dyDescent="0.2">
      <c r="A37" s="41" t="str">
        <f>TabelaDeDespesasOperacionais7121462261014[[#This Row],[OUTRAS DESPESAS]]</f>
        <v>Consultorias</v>
      </c>
      <c r="B37" s="10">
        <v>0</v>
      </c>
      <c r="C37" s="11">
        <v>0</v>
      </c>
      <c r="D37" s="51">
        <f>TabelaDeDespesasOperacionais71214622610182226303438424650545866[[#This Row],[ESTIMADO]]-TabelaDeDespesasOperacionais71214622610182226303438424650545866[[#This Row],[REAL]]</f>
        <v>0</v>
      </c>
      <c r="E37" s="38"/>
      <c r="F37" s="38"/>
      <c r="G37" s="38"/>
      <c r="H37" s="38"/>
      <c r="I37" s="38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</row>
    <row r="38" spans="1:522" s="3" customFormat="1" ht="16.5" customHeight="1" x14ac:dyDescent="0.2">
      <c r="A38" s="41" t="str">
        <f>TabelaDeDespesasOperacionais7121462261014[[#This Row],[OUTRAS DESPESAS]]</f>
        <v>Assistência Técnica</v>
      </c>
      <c r="B38" s="10">
        <v>0</v>
      </c>
      <c r="C38" s="11">
        <v>0</v>
      </c>
      <c r="D38" s="51">
        <f>TabelaDeDespesasOperacionais71214622610182226303438424650545866[[#This Row],[ESTIMADO]]-TabelaDeDespesasOperacionais71214622610182226303438424650545866[[#This Row],[REAL]]</f>
        <v>0</v>
      </c>
      <c r="E38" s="38"/>
      <c r="F38" s="38"/>
      <c r="G38" s="38"/>
      <c r="H38" s="38"/>
      <c r="I38" s="38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</row>
    <row r="39" spans="1:522" s="3" customFormat="1" ht="16.5" customHeight="1" x14ac:dyDescent="0.2">
      <c r="A39" s="41" t="str">
        <f>TabelaDeDespesasOperacionais7121462261014[[#This Row],[OUTRAS DESPESAS]]</f>
        <v>Sistema de Gestão</v>
      </c>
      <c r="B39" s="10">
        <v>0</v>
      </c>
      <c r="C39" s="11">
        <v>0</v>
      </c>
      <c r="D39" s="51">
        <f>TabelaDeDespesasOperacionais71214622610182226303438424650545866[[#This Row],[ESTIMADO]]-TabelaDeDespesasOperacionais71214622610182226303438424650545866[[#This Row],[REAL]]</f>
        <v>0</v>
      </c>
      <c r="E39" s="38"/>
      <c r="F39" s="38"/>
      <c r="G39" s="38"/>
      <c r="H39" s="38"/>
      <c r="I39" s="3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</row>
    <row r="40" spans="1:522" s="3" customFormat="1" ht="16.5" customHeight="1" x14ac:dyDescent="0.2">
      <c r="A40" s="41" t="str">
        <f>TabelaDeDespesasOperacionais7121462261014[[#This Row],[OUTRAS DESPESAS]]</f>
        <v>Marketing e Publicidade</v>
      </c>
      <c r="B40" s="10">
        <v>0</v>
      </c>
      <c r="C40" s="11">
        <v>0</v>
      </c>
      <c r="D40" s="51">
        <f>TabelaDeDespesasOperacionais71214622610182226303438424650545866[[#This Row],[ESTIMADO]]-TabelaDeDespesasOperacionais71214622610182226303438424650545866[[#This Row],[REAL]]</f>
        <v>0</v>
      </c>
      <c r="E40" s="38"/>
      <c r="F40" s="38"/>
      <c r="G40" s="38"/>
      <c r="H40" s="38"/>
      <c r="I40" s="38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</row>
    <row r="41" spans="1:522" s="3" customFormat="1" ht="16.5" customHeight="1" x14ac:dyDescent="0.2">
      <c r="A41" s="41" t="str">
        <f>TabelaDeDespesasOperacionais7121462261014[[#This Row],[OUTRAS DESPESAS]]</f>
        <v>Fretes, Seguros e Correios</v>
      </c>
      <c r="B41" s="10">
        <v>0</v>
      </c>
      <c r="C41" s="11">
        <v>0</v>
      </c>
      <c r="D41" s="51">
        <f>TabelaDeDespesasOperacionais71214622610182226303438424650545866[[#This Row],[ESTIMADO]]-TabelaDeDespesasOperacionais71214622610182226303438424650545866[[#This Row],[REAL]]</f>
        <v>0</v>
      </c>
      <c r="E41" s="38"/>
      <c r="F41" s="38"/>
      <c r="G41" s="38"/>
      <c r="H41" s="38"/>
      <c r="I41" s="3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</row>
    <row r="42" spans="1:522" s="3" customFormat="1" ht="16.5" customHeight="1" x14ac:dyDescent="0.2">
      <c r="A42" s="41" t="str">
        <f>TabelaDeDespesasOperacionais7121462261014[[#This Row],[OUTRAS DESPESAS]]</f>
        <v>Comissões</v>
      </c>
      <c r="B42" s="10">
        <v>0</v>
      </c>
      <c r="C42" s="11">
        <v>0</v>
      </c>
      <c r="D42" s="51">
        <f>TabelaDeDespesasOperacionais71214622610182226303438424650545866[[#This Row],[ESTIMADO]]-TabelaDeDespesasOperacionais71214622610182226303438424650545866[[#This Row],[REAL]]</f>
        <v>0</v>
      </c>
      <c r="E42" s="38"/>
      <c r="F42" s="38"/>
      <c r="G42" s="38"/>
      <c r="H42" s="38"/>
      <c r="I42" s="38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</row>
    <row r="43" spans="1:522" s="3" customFormat="1" ht="16.5" customHeight="1" x14ac:dyDescent="0.2">
      <c r="A43" s="41" t="str">
        <f>TabelaDeDespesasOperacionais7121462261014[[#This Row],[OUTRAS DESPESAS]]</f>
        <v>Empréstimos e Financiamentos</v>
      </c>
      <c r="B43" s="10">
        <v>0</v>
      </c>
      <c r="C43" s="11">
        <v>0</v>
      </c>
      <c r="D43" s="51">
        <f>TabelaDeDespesasOperacionais71214622610182226303438424650545866[[#This Row],[ESTIMADO]]-TabelaDeDespesasOperacionais71214622610182226303438424650545866[[#This Row],[REAL]]</f>
        <v>0</v>
      </c>
      <c r="E43" s="38"/>
      <c r="F43" s="38"/>
      <c r="G43" s="38"/>
      <c r="H43" s="38"/>
      <c r="I43" s="38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</row>
    <row r="44" spans="1:522" s="3" customFormat="1" ht="16.5" customHeight="1" x14ac:dyDescent="0.2">
      <c r="A44" s="41" t="str">
        <f>TabelaDeDespesasOperacionais7121462261014[[#This Row],[OUTRAS DESPESAS]]</f>
        <v>Impostos</v>
      </c>
      <c r="B44" s="10">
        <v>0</v>
      </c>
      <c r="C44" s="11">
        <v>0</v>
      </c>
      <c r="D44" s="51">
        <f>TabelaDeDespesasOperacionais71214622610182226303438424650545866[[#This Row],[ESTIMADO]]-TabelaDeDespesasOperacionais71214622610182226303438424650545866[[#This Row],[REAL]]</f>
        <v>0</v>
      </c>
      <c r="E44" s="38"/>
      <c r="F44" s="38"/>
      <c r="G44" s="38"/>
      <c r="H44" s="38"/>
      <c r="I44" s="38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</row>
    <row r="45" spans="1:522" s="3" customFormat="1" ht="16.5" customHeight="1" x14ac:dyDescent="0.2">
      <c r="A45" s="41" t="str">
        <f>TabelaDeDespesasOperacionais7121462261014[[#This Row],[OUTRAS DESPESAS]]</f>
        <v>Outros</v>
      </c>
      <c r="B45" s="10">
        <v>0</v>
      </c>
      <c r="C45" s="11">
        <v>0</v>
      </c>
      <c r="D45" s="51">
        <f>TabelaDeDespesasOperacionais71214622610182226303438424650545866[[#This Row],[ESTIMADO]]-TabelaDeDespesasOperacionais71214622610182226303438424650545866[[#This Row],[REAL]]</f>
        <v>0</v>
      </c>
      <c r="E45" s="38"/>
      <c r="F45" s="38"/>
      <c r="G45" s="38"/>
      <c r="H45" s="38"/>
      <c r="I45" s="38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</row>
    <row r="46" spans="1:522" s="3" customFormat="1" ht="16.5" customHeight="1" x14ac:dyDescent="0.2">
      <c r="A46" s="41" t="str">
        <f>TabelaDeDespesasOperacionais7121462261014[[#This Row],[OUTRAS DESPESAS]]</f>
        <v>Outros</v>
      </c>
      <c r="B46" s="10">
        <v>0</v>
      </c>
      <c r="C46" s="11">
        <v>0</v>
      </c>
      <c r="D46" s="51">
        <f>TabelaDeDespesasOperacionais71214622610182226303438424650545866[[#This Row],[ESTIMADO]]-TabelaDeDespesasOperacionais71214622610182226303438424650545866[[#This Row],[REAL]]</f>
        <v>0</v>
      </c>
      <c r="E46" s="38"/>
      <c r="F46" s="38"/>
      <c r="G46" s="38"/>
      <c r="H46" s="38"/>
      <c r="I46" s="3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</row>
    <row r="47" spans="1:522" s="3" customFormat="1" ht="16.5" customHeight="1" x14ac:dyDescent="0.2">
      <c r="A47" s="41" t="str">
        <f>TabelaDeDespesasOperacionais7121462261014[[#This Row],[OUTRAS DESPESAS]]</f>
        <v>Outros</v>
      </c>
      <c r="B47" s="10">
        <v>0</v>
      </c>
      <c r="C47" s="11">
        <v>0</v>
      </c>
      <c r="D47" s="51">
        <f>TabelaDeDespesasOperacionais71214622610182226303438424650545866[[#This Row],[ESTIMADO]]-TabelaDeDespesasOperacionais71214622610182226303438424650545866[[#This Row],[REAL]]</f>
        <v>0</v>
      </c>
      <c r="E47" s="38"/>
      <c r="F47" s="38"/>
      <c r="G47" s="38"/>
      <c r="H47" s="38"/>
      <c r="I47" s="38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</row>
    <row r="48" spans="1:522" s="3" customFormat="1" ht="16.5" customHeight="1" x14ac:dyDescent="0.2">
      <c r="A48" s="41" t="str">
        <f>TabelaDeDespesasOperacionais7121462261014[[#This Row],[OUTRAS DESPESAS]]</f>
        <v>Outros</v>
      </c>
      <c r="B48" s="10">
        <v>0</v>
      </c>
      <c r="C48" s="11">
        <v>0</v>
      </c>
      <c r="D48" s="51">
        <f>TabelaDeDespesasOperacionais71214622610182226303438424650545866[[#This Row],[ESTIMADO]]-TabelaDeDespesasOperacionais71214622610182226303438424650545866[[#This Row],[REAL]]</f>
        <v>0</v>
      </c>
      <c r="E48" s="38"/>
      <c r="F48" s="38"/>
      <c r="G48" s="38"/>
      <c r="H48" s="38"/>
      <c r="I48" s="3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</row>
    <row r="49" spans="1:522" s="3" customFormat="1" ht="16.5" customHeight="1" x14ac:dyDescent="0.2">
      <c r="A49" s="41" t="str">
        <f>TabelaDeDespesasOperacionais7121462261014[[#This Row],[OUTRAS DESPESAS]]</f>
        <v>Outros</v>
      </c>
      <c r="B49" s="10">
        <v>0</v>
      </c>
      <c r="C49" s="11">
        <v>0</v>
      </c>
      <c r="D49" s="51">
        <f>TabelaDeDespesasOperacionais71214622610182226303438424650545866[[#This Row],[ESTIMADO]]-TabelaDeDespesasOperacionais71214622610182226303438424650545866[[#This Row],[REAL]]</f>
        <v>0</v>
      </c>
      <c r="E49" s="38"/>
      <c r="F49" s="38"/>
      <c r="G49" s="38"/>
      <c r="H49" s="38"/>
      <c r="I49" s="3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</row>
    <row r="50" spans="1:522" s="3" customFormat="1" ht="16" customHeight="1" x14ac:dyDescent="0.2">
      <c r="A50" s="49" t="s">
        <v>22</v>
      </c>
      <c r="B50" s="50">
        <f>SUBTOTAL(9,TabelaDeDespesasOperacionais71214622610182226303438424650545866[ESTIMADO])</f>
        <v>0</v>
      </c>
      <c r="C50" s="50">
        <f>SUBTOTAL(9,TabelaDeDespesasOperacionais71214622610182226303438424650545866[REAL])</f>
        <v>0</v>
      </c>
      <c r="D50" s="50">
        <f>SUBTOTAL(9,TabelaDeDespesasOperacionais71214622610182226303438424650545866[DIFERENÇA])</f>
        <v>0</v>
      </c>
      <c r="E50" s="38"/>
      <c r="F50" s="38"/>
      <c r="G50" s="38"/>
      <c r="H50" s="38"/>
      <c r="I50" s="38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</row>
    <row r="51" spans="1:522" ht="16" customHeight="1" x14ac:dyDescent="0.2">
      <c r="A51" s="4" t="s">
        <v>8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522" ht="16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522" ht="16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522" ht="16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522" ht="16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522" ht="16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522" ht="16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522" ht="16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522" ht="16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522" ht="16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522" ht="16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522" ht="16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522" ht="16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522" ht="16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6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6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6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6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6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6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6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6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6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6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6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6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6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6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6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6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6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6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6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6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6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6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6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6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6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6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6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6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6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6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6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6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6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6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6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6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6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6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6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6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6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6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6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6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6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6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6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6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6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6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6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6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6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6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6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6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6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6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6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6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6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6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6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6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6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6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6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6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6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6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6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6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6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6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6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6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6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6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6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6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6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6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6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6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6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6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6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6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6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6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6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6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6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6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6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6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6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6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6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6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6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6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6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6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6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6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6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6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6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6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6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6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6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6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6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6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6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6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6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6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6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6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6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6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6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6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6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6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6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6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6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6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6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6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6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6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6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6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6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6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6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6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6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6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6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6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6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6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6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6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6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6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6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6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6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6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6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6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6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6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6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6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6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6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6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6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6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6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6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6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6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6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6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6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6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6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6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6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6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6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6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6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6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6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6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6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6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6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6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6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6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6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6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6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6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6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6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6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6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6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6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6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6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6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6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6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6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6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6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6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6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6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6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6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6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6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6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6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6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6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6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6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6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6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6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6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6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6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6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6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6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6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6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6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6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6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6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6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6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6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6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6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6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6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6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6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6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6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6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6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6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6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6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6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6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6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6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6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6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6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6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6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6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6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6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6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6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6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6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6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6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6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6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6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6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6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6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6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6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6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6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6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6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6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6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6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6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6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6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6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6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6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6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6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6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6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6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6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6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6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6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6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6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6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6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6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6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6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6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6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6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6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6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6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6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6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6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6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6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6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6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6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6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6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6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6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6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6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6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6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6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6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6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6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6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6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6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6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6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6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6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6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6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6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6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6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6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6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6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6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6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6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6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6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6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6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6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6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6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6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6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6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6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6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6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6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6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6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6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6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6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6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6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6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6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6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6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6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6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6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6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6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6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6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6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6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6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6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6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6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6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6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6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6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6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6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6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6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6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6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6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6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6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6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6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6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6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6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6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6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6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6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6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6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6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6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6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6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6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6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6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6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6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6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6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6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6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6" customHeight="1" x14ac:dyDescent="0.2">
      <c r="A492"/>
      <c r="B492"/>
      <c r="C492"/>
      <c r="D492"/>
      <c r="E492"/>
      <c r="F492"/>
      <c r="G492"/>
      <c r="H492"/>
      <c r="I492"/>
      <c r="J492"/>
    </row>
    <row r="493" spans="1:23" ht="16" customHeight="1" x14ac:dyDescent="0.2">
      <c r="A493"/>
      <c r="B493"/>
      <c r="C493"/>
      <c r="D493"/>
      <c r="E493"/>
      <c r="F493"/>
      <c r="G493"/>
      <c r="H493"/>
      <c r="I493"/>
      <c r="J493"/>
    </row>
    <row r="494" spans="1:23" ht="16" customHeight="1" x14ac:dyDescent="0.2">
      <c r="A494"/>
      <c r="B494"/>
      <c r="C494"/>
      <c r="D494"/>
      <c r="E494"/>
      <c r="F494"/>
      <c r="G494"/>
      <c r="H494"/>
      <c r="I494"/>
      <c r="J494"/>
    </row>
    <row r="495" spans="1:23" ht="16" customHeight="1" x14ac:dyDescent="0.2">
      <c r="A495"/>
      <c r="B495"/>
      <c r="C495"/>
      <c r="D495"/>
      <c r="E495"/>
      <c r="F495"/>
      <c r="G495"/>
      <c r="H495"/>
      <c r="I495"/>
      <c r="J495"/>
    </row>
    <row r="496" spans="1:23" ht="16" customHeight="1" x14ac:dyDescent="0.2">
      <c r="A496"/>
      <c r="B496"/>
      <c r="C496"/>
      <c r="D496"/>
      <c r="E496"/>
      <c r="F496"/>
      <c r="G496"/>
      <c r="H496"/>
      <c r="I496"/>
      <c r="J496"/>
    </row>
    <row r="497" customFormat="1" ht="16" customHeight="1" x14ac:dyDescent="0.2"/>
    <row r="498" customFormat="1" ht="16" customHeight="1" x14ac:dyDescent="0.2"/>
    <row r="499" customFormat="1" ht="16" customHeight="1" x14ac:dyDescent="0.2"/>
    <row r="500" customFormat="1" ht="16" customHeight="1" x14ac:dyDescent="0.2"/>
    <row r="501" customFormat="1" ht="16" customHeight="1" x14ac:dyDescent="0.2"/>
    <row r="502" customFormat="1" ht="16" customHeight="1" x14ac:dyDescent="0.2"/>
    <row r="503" customFormat="1" ht="16" customHeight="1" x14ac:dyDescent="0.2"/>
    <row r="504" customFormat="1" ht="16" customHeight="1" x14ac:dyDescent="0.2"/>
    <row r="505" customFormat="1" ht="16" customHeight="1" x14ac:dyDescent="0.2"/>
    <row r="506" customFormat="1" ht="16" customHeight="1" x14ac:dyDescent="0.2"/>
    <row r="507" customFormat="1" ht="16" customHeight="1" x14ac:dyDescent="0.2"/>
    <row r="508" customFormat="1" ht="16" customHeight="1" x14ac:dyDescent="0.2"/>
    <row r="509" customFormat="1" ht="16" customHeight="1" x14ac:dyDescent="0.2"/>
    <row r="510" customFormat="1" ht="16" customHeight="1" x14ac:dyDescent="0.2"/>
    <row r="511" customFormat="1" ht="16" customHeight="1" x14ac:dyDescent="0.2"/>
    <row r="512" customFormat="1" ht="16" customHeight="1" x14ac:dyDescent="0.2"/>
    <row r="513" customFormat="1" ht="16" customHeight="1" x14ac:dyDescent="0.2"/>
    <row r="514" customFormat="1" ht="16" customHeight="1" x14ac:dyDescent="0.2"/>
    <row r="515" customFormat="1" ht="16" customHeight="1" x14ac:dyDescent="0.2"/>
    <row r="516" customFormat="1" ht="16" customHeight="1" x14ac:dyDescent="0.2"/>
    <row r="517" customFormat="1" ht="16" customHeight="1" x14ac:dyDescent="0.2"/>
    <row r="518" customFormat="1" ht="16" customHeight="1" x14ac:dyDescent="0.2"/>
    <row r="519" customFormat="1" ht="16" customHeight="1" x14ac:dyDescent="0.2"/>
    <row r="520" customFormat="1" ht="16" customHeight="1" x14ac:dyDescent="0.2"/>
    <row r="521" customFormat="1" ht="16" customHeight="1" x14ac:dyDescent="0.2"/>
    <row r="522" customFormat="1" ht="16" customHeight="1" x14ac:dyDescent="0.2"/>
    <row r="523" customFormat="1" ht="16" customHeight="1" x14ac:dyDescent="0.2"/>
    <row r="524" customFormat="1" ht="16" customHeight="1" x14ac:dyDescent="0.2"/>
    <row r="525" customFormat="1" ht="16" customHeight="1" x14ac:dyDescent="0.2"/>
    <row r="526" customFormat="1" ht="16" customHeight="1" x14ac:dyDescent="0.2"/>
    <row r="527" customFormat="1" ht="16" customHeight="1" x14ac:dyDescent="0.2"/>
    <row r="528" customFormat="1" ht="16" customHeight="1" x14ac:dyDescent="0.2"/>
    <row r="529" customFormat="1" ht="16" customHeight="1" x14ac:dyDescent="0.2"/>
    <row r="530" customFormat="1" ht="16" customHeight="1" x14ac:dyDescent="0.2"/>
    <row r="531" customFormat="1" ht="16" customHeight="1" x14ac:dyDescent="0.2"/>
    <row r="532" customFormat="1" ht="16" customHeight="1" x14ac:dyDescent="0.2"/>
    <row r="533" customFormat="1" ht="16" customHeight="1" x14ac:dyDescent="0.2"/>
    <row r="534" customFormat="1" ht="16" customHeight="1" x14ac:dyDescent="0.2"/>
    <row r="535" customFormat="1" ht="16" customHeight="1" x14ac:dyDescent="0.2"/>
    <row r="536" customFormat="1" ht="16" customHeight="1" x14ac:dyDescent="0.2"/>
    <row r="537" customFormat="1" ht="16" customHeight="1" x14ac:dyDescent="0.2"/>
    <row r="538" customFormat="1" ht="16" customHeight="1" x14ac:dyDescent="0.2"/>
    <row r="539" customFormat="1" ht="16" customHeight="1" x14ac:dyDescent="0.2"/>
    <row r="540" customFormat="1" ht="16" customHeight="1" x14ac:dyDescent="0.2"/>
    <row r="541" customFormat="1" ht="16" customHeight="1" x14ac:dyDescent="0.2"/>
    <row r="542" customFormat="1" ht="16" customHeight="1" x14ac:dyDescent="0.2"/>
    <row r="543" customFormat="1" ht="16" customHeight="1" x14ac:dyDescent="0.2"/>
    <row r="544" customFormat="1" ht="16" customHeight="1" x14ac:dyDescent="0.2"/>
    <row r="545" customFormat="1" ht="16" customHeight="1" x14ac:dyDescent="0.2"/>
    <row r="546" customFormat="1" ht="16" customHeight="1" x14ac:dyDescent="0.2"/>
    <row r="547" customFormat="1" ht="16" customHeight="1" x14ac:dyDescent="0.2"/>
    <row r="548" customFormat="1" ht="16" customHeight="1" x14ac:dyDescent="0.2"/>
    <row r="549" customFormat="1" ht="16" customHeight="1" x14ac:dyDescent="0.2"/>
    <row r="550" customFormat="1" ht="16" customHeight="1" x14ac:dyDescent="0.2"/>
    <row r="551" customFormat="1" ht="16" customHeight="1" x14ac:dyDescent="0.2"/>
    <row r="552" customFormat="1" ht="16" customHeight="1" x14ac:dyDescent="0.2"/>
    <row r="553" customFormat="1" ht="16" customHeight="1" x14ac:dyDescent="0.2"/>
    <row r="554" customFormat="1" ht="16" customHeight="1" x14ac:dyDescent="0.2"/>
    <row r="555" customFormat="1" ht="16" customHeight="1" x14ac:dyDescent="0.2"/>
    <row r="556" customFormat="1" ht="16" customHeight="1" x14ac:dyDescent="0.2"/>
    <row r="557" customFormat="1" ht="16" customHeight="1" x14ac:dyDescent="0.2"/>
    <row r="558" customFormat="1" ht="16" customHeight="1" x14ac:dyDescent="0.2"/>
    <row r="559" customFormat="1" ht="16" customHeight="1" x14ac:dyDescent="0.2"/>
    <row r="560" customFormat="1" ht="16" customHeight="1" x14ac:dyDescent="0.2"/>
    <row r="561" customFormat="1" ht="16" customHeight="1" x14ac:dyDescent="0.2"/>
    <row r="562" customFormat="1" ht="16" customHeight="1" x14ac:dyDescent="0.2"/>
    <row r="563" customFormat="1" ht="16" customHeight="1" x14ac:dyDescent="0.2"/>
    <row r="564" customFormat="1" ht="16" customHeight="1" x14ac:dyDescent="0.2"/>
    <row r="565" customFormat="1" ht="16" customHeight="1" x14ac:dyDescent="0.2"/>
    <row r="566" customFormat="1" ht="16" customHeight="1" x14ac:dyDescent="0.2"/>
    <row r="567" customFormat="1" ht="16" customHeight="1" x14ac:dyDescent="0.2"/>
    <row r="568" customFormat="1" ht="16" customHeight="1" x14ac:dyDescent="0.2"/>
    <row r="569" customFormat="1" ht="16" customHeight="1" x14ac:dyDescent="0.2"/>
    <row r="570" customFormat="1" ht="16" customHeight="1" x14ac:dyDescent="0.2"/>
    <row r="571" customFormat="1" ht="16" customHeight="1" x14ac:dyDescent="0.2"/>
    <row r="572" customFormat="1" ht="16" customHeight="1" x14ac:dyDescent="0.2"/>
    <row r="573" customFormat="1" ht="16" customHeight="1" x14ac:dyDescent="0.2"/>
    <row r="574" customFormat="1" ht="16" customHeight="1" x14ac:dyDescent="0.2"/>
    <row r="575" customFormat="1" ht="16" customHeight="1" x14ac:dyDescent="0.2"/>
    <row r="576" customFormat="1" ht="16" customHeight="1" x14ac:dyDescent="0.2"/>
    <row r="577" customFormat="1" ht="16" customHeight="1" x14ac:dyDescent="0.2"/>
    <row r="578" customFormat="1" ht="16" customHeight="1" x14ac:dyDescent="0.2"/>
    <row r="579" customFormat="1" ht="16" customHeight="1" x14ac:dyDescent="0.2"/>
    <row r="580" customFormat="1" ht="16" customHeight="1" x14ac:dyDescent="0.2"/>
    <row r="581" customFormat="1" ht="16" customHeight="1" x14ac:dyDescent="0.2"/>
    <row r="582" customFormat="1" ht="16" customHeight="1" x14ac:dyDescent="0.2"/>
    <row r="583" customFormat="1" ht="16" customHeight="1" x14ac:dyDescent="0.2"/>
    <row r="584" customFormat="1" ht="16" customHeight="1" x14ac:dyDescent="0.2"/>
    <row r="585" customFormat="1" ht="16" customHeight="1" x14ac:dyDescent="0.2"/>
    <row r="586" customFormat="1" ht="16" customHeight="1" x14ac:dyDescent="0.2"/>
    <row r="587" customFormat="1" ht="16" customHeight="1" x14ac:dyDescent="0.2"/>
    <row r="588" customFormat="1" ht="16" customHeight="1" x14ac:dyDescent="0.2"/>
    <row r="589" customFormat="1" ht="16" customHeight="1" x14ac:dyDescent="0.2"/>
    <row r="590" customFormat="1" ht="16" customHeight="1" x14ac:dyDescent="0.2"/>
    <row r="591" customFormat="1" ht="16" customHeight="1" x14ac:dyDescent="0.2"/>
    <row r="592" customFormat="1" ht="16" customHeight="1" x14ac:dyDescent="0.2"/>
    <row r="593" customFormat="1" ht="16" customHeight="1" x14ac:dyDescent="0.2"/>
    <row r="594" customFormat="1" ht="16" customHeight="1" x14ac:dyDescent="0.2"/>
    <row r="595" customFormat="1" ht="16" customHeight="1" x14ac:dyDescent="0.2"/>
    <row r="596" customFormat="1" ht="16" customHeight="1" x14ac:dyDescent="0.2"/>
    <row r="597" customFormat="1" ht="16" customHeight="1" x14ac:dyDescent="0.2"/>
    <row r="598" customFormat="1" ht="16" customHeight="1" x14ac:dyDescent="0.2"/>
    <row r="599" customFormat="1" ht="16" customHeight="1" x14ac:dyDescent="0.2"/>
    <row r="600" customFormat="1" ht="16" customHeight="1" x14ac:dyDescent="0.2"/>
    <row r="601" customFormat="1" ht="16" customHeight="1" x14ac:dyDescent="0.2"/>
    <row r="602" customFormat="1" ht="16" customHeight="1" x14ac:dyDescent="0.2"/>
    <row r="603" customFormat="1" ht="16" customHeight="1" x14ac:dyDescent="0.2"/>
    <row r="604" customFormat="1" ht="16" customHeight="1" x14ac:dyDescent="0.2"/>
    <row r="605" customFormat="1" ht="16" customHeight="1" x14ac:dyDescent="0.2"/>
    <row r="606" customFormat="1" ht="16" customHeight="1" x14ac:dyDescent="0.2"/>
    <row r="607" customFormat="1" ht="16" customHeight="1" x14ac:dyDescent="0.2"/>
    <row r="608" customFormat="1" ht="16" customHeight="1" x14ac:dyDescent="0.2"/>
    <row r="609" customFormat="1" ht="16" customHeight="1" x14ac:dyDescent="0.2"/>
    <row r="610" customFormat="1" ht="16" customHeight="1" x14ac:dyDescent="0.2"/>
    <row r="611" customFormat="1" ht="16" customHeight="1" x14ac:dyDescent="0.2"/>
    <row r="612" customFormat="1" ht="16" customHeight="1" x14ac:dyDescent="0.2"/>
    <row r="613" customFormat="1" ht="16" customHeight="1" x14ac:dyDescent="0.2"/>
    <row r="614" customFormat="1" ht="16" customHeight="1" x14ac:dyDescent="0.2"/>
    <row r="615" customFormat="1" ht="16" customHeight="1" x14ac:dyDescent="0.2"/>
    <row r="616" customFormat="1" ht="16" customHeight="1" x14ac:dyDescent="0.2"/>
    <row r="617" customFormat="1" ht="16" customHeight="1" x14ac:dyDescent="0.2"/>
    <row r="618" customFormat="1" ht="16" customHeight="1" x14ac:dyDescent="0.2"/>
    <row r="619" customFormat="1" ht="16" customHeight="1" x14ac:dyDescent="0.2"/>
    <row r="620" customFormat="1" ht="16" customHeight="1" x14ac:dyDescent="0.2"/>
    <row r="621" customFormat="1" ht="16" customHeight="1" x14ac:dyDescent="0.2"/>
    <row r="622" customFormat="1" ht="16" customHeight="1" x14ac:dyDescent="0.2"/>
    <row r="623" customFormat="1" ht="16" customHeight="1" x14ac:dyDescent="0.2"/>
    <row r="624" customFormat="1" ht="16" customHeight="1" x14ac:dyDescent="0.2"/>
    <row r="625" customFormat="1" ht="16" customHeight="1" x14ac:dyDescent="0.2"/>
    <row r="626" customFormat="1" ht="16" customHeight="1" x14ac:dyDescent="0.2"/>
    <row r="627" customFormat="1" ht="16" customHeight="1" x14ac:dyDescent="0.2"/>
    <row r="628" customFormat="1" ht="16" customHeight="1" x14ac:dyDescent="0.2"/>
    <row r="629" customFormat="1" ht="16" customHeight="1" x14ac:dyDescent="0.2"/>
    <row r="630" customFormat="1" ht="16" customHeight="1" x14ac:dyDescent="0.2"/>
    <row r="631" customFormat="1" ht="16" customHeight="1" x14ac:dyDescent="0.2"/>
    <row r="632" customFormat="1" ht="16" customHeight="1" x14ac:dyDescent="0.2"/>
    <row r="633" customFormat="1" ht="16" customHeight="1" x14ac:dyDescent="0.2"/>
    <row r="634" customFormat="1" ht="16" customHeight="1" x14ac:dyDescent="0.2"/>
    <row r="635" customFormat="1" ht="16" customHeight="1" x14ac:dyDescent="0.2"/>
    <row r="636" customFormat="1" ht="16" customHeight="1" x14ac:dyDescent="0.2"/>
    <row r="637" customFormat="1" ht="16" customHeight="1" x14ac:dyDescent="0.2"/>
    <row r="638" customFormat="1" ht="16" customHeight="1" x14ac:dyDescent="0.2"/>
    <row r="639" customFormat="1" ht="16" customHeight="1" x14ac:dyDescent="0.2"/>
    <row r="640" customFormat="1" ht="16" customHeight="1" x14ac:dyDescent="0.2"/>
    <row r="641" customFormat="1" ht="16" customHeight="1" x14ac:dyDescent="0.2"/>
    <row r="642" customFormat="1" ht="16" customHeight="1" x14ac:dyDescent="0.2"/>
    <row r="643" customFormat="1" ht="16" customHeight="1" x14ac:dyDescent="0.2"/>
    <row r="644" customFormat="1" ht="16" customHeight="1" x14ac:dyDescent="0.2"/>
    <row r="645" customFormat="1" ht="16" customHeight="1" x14ac:dyDescent="0.2"/>
    <row r="646" customFormat="1" ht="16" customHeight="1" x14ac:dyDescent="0.2"/>
    <row r="647" customFormat="1" ht="16" customHeight="1" x14ac:dyDescent="0.2"/>
    <row r="648" customFormat="1" ht="16" customHeight="1" x14ac:dyDescent="0.2"/>
    <row r="649" customFormat="1" ht="16" customHeight="1" x14ac:dyDescent="0.2"/>
    <row r="650" customFormat="1" ht="16" customHeight="1" x14ac:dyDescent="0.2"/>
    <row r="651" customFormat="1" ht="16" customHeight="1" x14ac:dyDescent="0.2"/>
    <row r="652" customFormat="1" ht="16" customHeight="1" x14ac:dyDescent="0.2"/>
    <row r="653" customFormat="1" ht="16" customHeight="1" x14ac:dyDescent="0.2"/>
    <row r="654" customFormat="1" ht="16" customHeight="1" x14ac:dyDescent="0.2"/>
    <row r="655" customFormat="1" ht="16" customHeight="1" x14ac:dyDescent="0.2"/>
    <row r="656" customFormat="1" ht="16" customHeight="1" x14ac:dyDescent="0.2"/>
    <row r="657" customFormat="1" ht="16" customHeight="1" x14ac:dyDescent="0.2"/>
    <row r="658" customFormat="1" ht="16" customHeight="1" x14ac:dyDescent="0.2"/>
    <row r="659" customFormat="1" ht="16" customHeight="1" x14ac:dyDescent="0.2"/>
    <row r="660" customFormat="1" ht="16" customHeight="1" x14ac:dyDescent="0.2"/>
    <row r="661" customFormat="1" ht="16" customHeight="1" x14ac:dyDescent="0.2"/>
    <row r="662" customFormat="1" ht="16" customHeight="1" x14ac:dyDescent="0.2"/>
    <row r="663" customFormat="1" ht="16" customHeight="1" x14ac:dyDescent="0.2"/>
    <row r="664" customFormat="1" ht="16" customHeight="1" x14ac:dyDescent="0.2"/>
    <row r="665" customFormat="1" ht="16" customHeight="1" x14ac:dyDescent="0.2"/>
    <row r="666" customFormat="1" ht="16" customHeight="1" x14ac:dyDescent="0.2"/>
    <row r="667" customFormat="1" ht="16" customHeight="1" x14ac:dyDescent="0.2"/>
    <row r="668" customFormat="1" ht="16" customHeight="1" x14ac:dyDescent="0.2"/>
    <row r="669" customFormat="1" ht="16" customHeight="1" x14ac:dyDescent="0.2"/>
    <row r="670" customFormat="1" ht="16" customHeight="1" x14ac:dyDescent="0.2"/>
    <row r="671" customFormat="1" ht="16" customHeight="1" x14ac:dyDescent="0.2"/>
    <row r="672" customFormat="1" ht="16" customHeight="1" x14ac:dyDescent="0.2"/>
    <row r="673" customFormat="1" ht="16" customHeight="1" x14ac:dyDescent="0.2"/>
    <row r="674" customFormat="1" ht="16" customHeight="1" x14ac:dyDescent="0.2"/>
    <row r="675" customFormat="1" ht="16" customHeight="1" x14ac:dyDescent="0.2"/>
    <row r="676" customFormat="1" ht="16" customHeight="1" x14ac:dyDescent="0.2"/>
    <row r="677" customFormat="1" ht="16" customHeight="1" x14ac:dyDescent="0.2"/>
    <row r="678" customFormat="1" ht="16" customHeight="1" x14ac:dyDescent="0.2"/>
    <row r="679" customFormat="1" ht="16" customHeight="1" x14ac:dyDescent="0.2"/>
    <row r="680" customFormat="1" ht="16" customHeight="1" x14ac:dyDescent="0.2"/>
    <row r="681" customFormat="1" ht="16" customHeight="1" x14ac:dyDescent="0.2"/>
    <row r="682" customFormat="1" ht="16" customHeight="1" x14ac:dyDescent="0.2"/>
    <row r="683" customFormat="1" ht="16" customHeight="1" x14ac:dyDescent="0.2"/>
    <row r="684" customFormat="1" ht="16" customHeight="1" x14ac:dyDescent="0.2"/>
    <row r="685" customFormat="1" ht="16" customHeight="1" x14ac:dyDescent="0.2"/>
    <row r="686" customFormat="1" ht="16" customHeight="1" x14ac:dyDescent="0.2"/>
    <row r="687" customFormat="1" ht="16" customHeight="1" x14ac:dyDescent="0.2"/>
    <row r="688" customFormat="1" ht="16" customHeight="1" x14ac:dyDescent="0.2"/>
    <row r="689" customFormat="1" ht="16" customHeight="1" x14ac:dyDescent="0.2"/>
    <row r="690" customFormat="1" ht="16" customHeight="1" x14ac:dyDescent="0.2"/>
    <row r="691" customFormat="1" ht="16" customHeight="1" x14ac:dyDescent="0.2"/>
    <row r="692" customFormat="1" ht="16" customHeight="1" x14ac:dyDescent="0.2"/>
    <row r="693" customFormat="1" ht="16" customHeight="1" x14ac:dyDescent="0.2"/>
    <row r="694" customFormat="1" ht="16" customHeight="1" x14ac:dyDescent="0.2"/>
    <row r="695" customFormat="1" ht="16" customHeight="1" x14ac:dyDescent="0.2"/>
    <row r="696" customFormat="1" ht="16" customHeight="1" x14ac:dyDescent="0.2"/>
    <row r="697" customFormat="1" ht="16" customHeight="1" x14ac:dyDescent="0.2"/>
    <row r="698" customFormat="1" ht="16" customHeight="1" x14ac:dyDescent="0.2"/>
    <row r="699" customFormat="1" ht="16" customHeight="1" x14ac:dyDescent="0.2"/>
    <row r="700" customFormat="1" ht="16" customHeight="1" x14ac:dyDescent="0.2"/>
    <row r="701" customFormat="1" ht="16" customHeight="1" x14ac:dyDescent="0.2"/>
    <row r="702" customFormat="1" ht="16" customHeight="1" x14ac:dyDescent="0.2"/>
    <row r="703" customFormat="1" ht="16" customHeight="1" x14ac:dyDescent="0.2"/>
    <row r="704" customFormat="1" ht="16" customHeight="1" x14ac:dyDescent="0.2"/>
    <row r="705" customFormat="1" ht="16" customHeight="1" x14ac:dyDescent="0.2"/>
    <row r="706" customFormat="1" ht="16" customHeight="1" x14ac:dyDescent="0.2"/>
    <row r="707" customFormat="1" ht="16" customHeight="1" x14ac:dyDescent="0.2"/>
    <row r="708" customFormat="1" ht="16" customHeight="1" x14ac:dyDescent="0.2"/>
    <row r="709" customFormat="1" ht="16" customHeight="1" x14ac:dyDescent="0.2"/>
    <row r="710" customFormat="1" ht="16" customHeight="1" x14ac:dyDescent="0.2"/>
    <row r="711" customFormat="1" ht="16" customHeight="1" x14ac:dyDescent="0.2"/>
    <row r="712" customFormat="1" ht="16" customHeight="1" x14ac:dyDescent="0.2"/>
    <row r="713" customFormat="1" ht="16" customHeight="1" x14ac:dyDescent="0.2"/>
    <row r="714" customFormat="1" ht="16" customHeight="1" x14ac:dyDescent="0.2"/>
    <row r="715" customFormat="1" ht="16" customHeight="1" x14ac:dyDescent="0.2"/>
    <row r="716" customFormat="1" ht="16" customHeight="1" x14ac:dyDescent="0.2"/>
    <row r="717" customFormat="1" ht="16" customHeight="1" x14ac:dyDescent="0.2"/>
    <row r="718" customFormat="1" ht="16" customHeight="1" x14ac:dyDescent="0.2"/>
    <row r="719" customFormat="1" ht="16" customHeight="1" x14ac:dyDescent="0.2"/>
    <row r="720" customFormat="1" ht="16" customHeight="1" x14ac:dyDescent="0.2"/>
    <row r="721" customFormat="1" ht="16" customHeight="1" x14ac:dyDescent="0.2"/>
    <row r="722" customFormat="1" ht="16" customHeight="1" x14ac:dyDescent="0.2"/>
    <row r="723" customFormat="1" ht="16" customHeight="1" x14ac:dyDescent="0.2"/>
    <row r="724" customFormat="1" ht="16" customHeight="1" x14ac:dyDescent="0.2"/>
    <row r="725" customFormat="1" ht="16" customHeight="1" x14ac:dyDescent="0.2"/>
    <row r="726" customFormat="1" ht="16" customHeight="1" x14ac:dyDescent="0.2"/>
    <row r="727" customFormat="1" ht="16" customHeight="1" x14ac:dyDescent="0.2"/>
    <row r="728" customFormat="1" ht="16" customHeight="1" x14ac:dyDescent="0.2"/>
    <row r="729" customFormat="1" ht="16" customHeight="1" x14ac:dyDescent="0.2"/>
    <row r="730" customFormat="1" ht="16" customHeight="1" x14ac:dyDescent="0.2"/>
    <row r="731" customFormat="1" ht="16" customHeight="1" x14ac:dyDescent="0.2"/>
    <row r="732" customFormat="1" ht="16" customHeight="1" x14ac:dyDescent="0.2"/>
    <row r="733" customFormat="1" ht="16" customHeight="1" x14ac:dyDescent="0.2"/>
    <row r="734" customFormat="1" ht="16" customHeight="1" x14ac:dyDescent="0.2"/>
    <row r="735" customFormat="1" ht="16" customHeight="1" x14ac:dyDescent="0.2"/>
    <row r="736" customFormat="1" ht="16" customHeight="1" x14ac:dyDescent="0.2"/>
    <row r="737" customFormat="1" ht="16" customHeight="1" x14ac:dyDescent="0.2"/>
    <row r="738" customFormat="1" ht="16" customHeight="1" x14ac:dyDescent="0.2"/>
    <row r="739" customFormat="1" ht="16" customHeight="1" x14ac:dyDescent="0.2"/>
    <row r="740" customFormat="1" ht="16" customHeight="1" x14ac:dyDescent="0.2"/>
    <row r="741" customFormat="1" ht="16" customHeight="1" x14ac:dyDescent="0.2"/>
    <row r="742" customFormat="1" ht="16" customHeight="1" x14ac:dyDescent="0.2"/>
    <row r="743" customFormat="1" ht="16" customHeight="1" x14ac:dyDescent="0.2"/>
    <row r="744" customFormat="1" ht="16" customHeight="1" x14ac:dyDescent="0.2"/>
    <row r="745" customFormat="1" ht="16" customHeight="1" x14ac:dyDescent="0.2"/>
    <row r="746" customFormat="1" ht="16" customHeight="1" x14ac:dyDescent="0.2"/>
    <row r="747" customFormat="1" ht="16" customHeight="1" x14ac:dyDescent="0.2"/>
    <row r="748" customFormat="1" ht="16" customHeight="1" x14ac:dyDescent="0.2"/>
    <row r="749" customFormat="1" ht="16" customHeight="1" x14ac:dyDescent="0.2"/>
    <row r="750" customFormat="1" ht="16" customHeight="1" x14ac:dyDescent="0.2"/>
    <row r="751" customFormat="1" ht="16" customHeight="1" x14ac:dyDescent="0.2"/>
    <row r="752" customFormat="1" ht="16" customHeight="1" x14ac:dyDescent="0.2"/>
    <row r="753" customFormat="1" ht="16" customHeight="1" x14ac:dyDescent="0.2"/>
    <row r="754" customFormat="1" ht="16" customHeight="1" x14ac:dyDescent="0.2"/>
    <row r="755" customFormat="1" ht="16" customHeight="1" x14ac:dyDescent="0.2"/>
    <row r="756" customFormat="1" ht="16" customHeight="1" x14ac:dyDescent="0.2"/>
    <row r="757" customFormat="1" ht="16" customHeight="1" x14ac:dyDescent="0.2"/>
    <row r="758" customFormat="1" ht="16" customHeight="1" x14ac:dyDescent="0.2"/>
    <row r="759" customFormat="1" ht="16" customHeight="1" x14ac:dyDescent="0.2"/>
    <row r="760" customFormat="1" ht="16" customHeight="1" x14ac:dyDescent="0.2"/>
    <row r="761" customFormat="1" ht="16" customHeight="1" x14ac:dyDescent="0.2"/>
    <row r="762" customFormat="1" ht="16" customHeight="1" x14ac:dyDescent="0.2"/>
    <row r="763" customFormat="1" ht="16" customHeight="1" x14ac:dyDescent="0.2"/>
    <row r="764" customFormat="1" ht="16" customHeight="1" x14ac:dyDescent="0.2"/>
    <row r="765" customFormat="1" ht="16" customHeight="1" x14ac:dyDescent="0.2"/>
    <row r="766" customFormat="1" ht="16" customHeight="1" x14ac:dyDescent="0.2"/>
    <row r="767" customFormat="1" ht="16" customHeight="1" x14ac:dyDescent="0.2"/>
    <row r="768" customFormat="1" ht="16" customHeight="1" x14ac:dyDescent="0.2"/>
    <row r="769" customFormat="1" ht="16" customHeight="1" x14ac:dyDescent="0.2"/>
    <row r="770" customFormat="1" ht="16" customHeight="1" x14ac:dyDescent="0.2"/>
    <row r="771" customFormat="1" ht="16" customHeight="1" x14ac:dyDescent="0.2"/>
    <row r="772" customFormat="1" ht="16" customHeight="1" x14ac:dyDescent="0.2"/>
    <row r="773" customFormat="1" ht="16" customHeight="1" x14ac:dyDescent="0.2"/>
    <row r="774" customFormat="1" ht="16" customHeight="1" x14ac:dyDescent="0.2"/>
    <row r="775" customFormat="1" ht="16" customHeight="1" x14ac:dyDescent="0.2"/>
    <row r="776" customFormat="1" ht="16" customHeight="1" x14ac:dyDescent="0.2"/>
    <row r="777" customFormat="1" ht="16" customHeight="1" x14ac:dyDescent="0.2"/>
    <row r="778" customFormat="1" ht="16" customHeight="1" x14ac:dyDescent="0.2"/>
    <row r="779" customFormat="1" ht="16" customHeight="1" x14ac:dyDescent="0.2"/>
    <row r="780" customFormat="1" ht="16" customHeight="1" x14ac:dyDescent="0.2"/>
    <row r="781" customFormat="1" ht="16" customHeight="1" x14ac:dyDescent="0.2"/>
    <row r="782" customFormat="1" ht="16" customHeight="1" x14ac:dyDescent="0.2"/>
    <row r="783" customFormat="1" ht="16" customHeight="1" x14ac:dyDescent="0.2"/>
    <row r="784" customFormat="1" ht="16" customHeight="1" x14ac:dyDescent="0.2"/>
    <row r="785" customFormat="1" ht="16" customHeight="1" x14ac:dyDescent="0.2"/>
    <row r="786" customFormat="1" ht="16" customHeight="1" x14ac:dyDescent="0.2"/>
    <row r="787" customFormat="1" ht="16" customHeight="1" x14ac:dyDescent="0.2"/>
    <row r="788" customFormat="1" ht="16" customHeight="1" x14ac:dyDescent="0.2"/>
    <row r="789" customFormat="1" ht="16" customHeight="1" x14ac:dyDescent="0.2"/>
    <row r="790" customFormat="1" ht="16" customHeight="1" x14ac:dyDescent="0.2"/>
    <row r="791" customFormat="1" ht="16" customHeight="1" x14ac:dyDescent="0.2"/>
    <row r="792" customFormat="1" ht="16" customHeight="1" x14ac:dyDescent="0.2"/>
    <row r="793" customFormat="1" ht="16" customHeight="1" x14ac:dyDescent="0.2"/>
    <row r="794" customFormat="1" ht="16" customHeight="1" x14ac:dyDescent="0.2"/>
    <row r="795" customFormat="1" ht="16" customHeight="1" x14ac:dyDescent="0.2"/>
    <row r="796" customFormat="1" ht="16" customHeight="1" x14ac:dyDescent="0.2"/>
    <row r="797" customFormat="1" ht="16" customHeight="1" x14ac:dyDescent="0.2"/>
    <row r="798" customFormat="1" ht="16" customHeight="1" x14ac:dyDescent="0.2"/>
    <row r="799" customFormat="1" ht="16" customHeight="1" x14ac:dyDescent="0.2"/>
    <row r="800" customFormat="1" ht="16" customHeight="1" x14ac:dyDescent="0.2"/>
    <row r="801" customFormat="1" ht="16" customHeight="1" x14ac:dyDescent="0.2"/>
    <row r="802" customFormat="1" ht="16" customHeight="1" x14ac:dyDescent="0.2"/>
    <row r="803" customFormat="1" ht="16" customHeight="1" x14ac:dyDescent="0.2"/>
    <row r="804" customFormat="1" ht="16" customHeight="1" x14ac:dyDescent="0.2"/>
    <row r="805" customFormat="1" ht="16" customHeight="1" x14ac:dyDescent="0.2"/>
    <row r="806" customFormat="1" ht="16" customHeight="1" x14ac:dyDescent="0.2"/>
    <row r="807" customFormat="1" ht="16" customHeight="1" x14ac:dyDescent="0.2"/>
    <row r="808" customFormat="1" ht="16" customHeight="1" x14ac:dyDescent="0.2"/>
    <row r="809" customFormat="1" ht="16" customHeight="1" x14ac:dyDescent="0.2"/>
    <row r="810" customFormat="1" ht="16" customHeight="1" x14ac:dyDescent="0.2"/>
    <row r="811" customFormat="1" ht="16" customHeight="1" x14ac:dyDescent="0.2"/>
    <row r="812" customFormat="1" ht="16" customHeight="1" x14ac:dyDescent="0.2"/>
    <row r="813" customFormat="1" ht="16" customHeight="1" x14ac:dyDescent="0.2"/>
    <row r="814" customFormat="1" ht="16" customHeight="1" x14ac:dyDescent="0.2"/>
    <row r="815" customFormat="1" ht="16" customHeight="1" x14ac:dyDescent="0.2"/>
    <row r="816" customFormat="1" ht="16" customHeight="1" x14ac:dyDescent="0.2"/>
    <row r="817" customFormat="1" ht="16" customHeight="1" x14ac:dyDescent="0.2"/>
    <row r="818" customFormat="1" ht="16" customHeight="1" x14ac:dyDescent="0.2"/>
    <row r="819" customFormat="1" ht="16" customHeight="1" x14ac:dyDescent="0.2"/>
    <row r="820" customFormat="1" ht="16" customHeight="1" x14ac:dyDescent="0.2"/>
    <row r="821" customFormat="1" ht="16" customHeight="1" x14ac:dyDescent="0.2"/>
    <row r="822" customFormat="1" ht="16" customHeight="1" x14ac:dyDescent="0.2"/>
    <row r="823" customFormat="1" ht="16" customHeight="1" x14ac:dyDescent="0.2"/>
    <row r="824" customFormat="1" ht="16" customHeight="1" x14ac:dyDescent="0.2"/>
    <row r="825" customFormat="1" ht="16" customHeight="1" x14ac:dyDescent="0.2"/>
    <row r="826" customFormat="1" ht="16" customHeight="1" x14ac:dyDescent="0.2"/>
    <row r="827" customFormat="1" ht="16" customHeight="1" x14ac:dyDescent="0.2"/>
    <row r="828" customFormat="1" ht="16" customHeight="1" x14ac:dyDescent="0.2"/>
    <row r="829" customFormat="1" ht="16" customHeight="1" x14ac:dyDescent="0.2"/>
    <row r="830" customFormat="1" ht="16" customHeight="1" x14ac:dyDescent="0.2"/>
    <row r="831" customFormat="1" ht="16" customHeight="1" x14ac:dyDescent="0.2"/>
    <row r="832" customFormat="1" ht="16" customHeight="1" x14ac:dyDescent="0.2"/>
    <row r="833" customFormat="1" ht="16" customHeight="1" x14ac:dyDescent="0.2"/>
    <row r="834" customFormat="1" ht="16" customHeight="1" x14ac:dyDescent="0.2"/>
    <row r="835" customFormat="1" ht="16" customHeight="1" x14ac:dyDescent="0.2"/>
    <row r="836" customFormat="1" ht="16" customHeight="1" x14ac:dyDescent="0.2"/>
    <row r="837" customFormat="1" ht="16" customHeight="1" x14ac:dyDescent="0.2"/>
    <row r="838" customFormat="1" ht="16" customHeight="1" x14ac:dyDescent="0.2"/>
    <row r="839" customFormat="1" ht="16" customHeight="1" x14ac:dyDescent="0.2"/>
    <row r="840" customFormat="1" ht="16" customHeight="1" x14ac:dyDescent="0.2"/>
    <row r="841" customFormat="1" ht="16" customHeight="1" x14ac:dyDescent="0.2"/>
    <row r="842" customFormat="1" ht="16" customHeight="1" x14ac:dyDescent="0.2"/>
    <row r="843" customFormat="1" ht="16" customHeight="1" x14ac:dyDescent="0.2"/>
    <row r="844" customFormat="1" ht="16" customHeight="1" x14ac:dyDescent="0.2"/>
    <row r="845" customFormat="1" ht="16" customHeight="1" x14ac:dyDescent="0.2"/>
    <row r="846" customFormat="1" ht="16" customHeight="1" x14ac:dyDescent="0.2"/>
    <row r="847" customFormat="1" ht="16" customHeight="1" x14ac:dyDescent="0.2"/>
    <row r="848" customFormat="1" ht="16" customHeight="1" x14ac:dyDescent="0.2"/>
    <row r="849" customFormat="1" ht="16" customHeight="1" x14ac:dyDescent="0.2"/>
    <row r="850" customFormat="1" ht="16" customHeight="1" x14ac:dyDescent="0.2"/>
    <row r="851" customFormat="1" ht="16" customHeight="1" x14ac:dyDescent="0.2"/>
    <row r="852" customFormat="1" ht="16" customHeight="1" x14ac:dyDescent="0.2"/>
    <row r="853" customFormat="1" ht="16" customHeight="1" x14ac:dyDescent="0.2"/>
    <row r="854" customFormat="1" ht="16" customHeight="1" x14ac:dyDescent="0.2"/>
    <row r="855" customFormat="1" ht="16" customHeight="1" x14ac:dyDescent="0.2"/>
    <row r="856" customFormat="1" ht="16" customHeight="1" x14ac:dyDescent="0.2"/>
    <row r="857" customFormat="1" ht="16" customHeight="1" x14ac:dyDescent="0.2"/>
    <row r="858" customFormat="1" ht="16" customHeight="1" x14ac:dyDescent="0.2"/>
    <row r="859" customFormat="1" ht="16" customHeight="1" x14ac:dyDescent="0.2"/>
    <row r="860" customFormat="1" ht="16" customHeight="1" x14ac:dyDescent="0.2"/>
    <row r="861" customFormat="1" ht="16" customHeight="1" x14ac:dyDescent="0.2"/>
    <row r="862" customFormat="1" ht="16" customHeight="1" x14ac:dyDescent="0.2"/>
    <row r="863" customFormat="1" ht="16" customHeight="1" x14ac:dyDescent="0.2"/>
    <row r="864" customFormat="1" ht="16" customHeight="1" x14ac:dyDescent="0.2"/>
    <row r="865" customFormat="1" ht="16" customHeight="1" x14ac:dyDescent="0.2"/>
    <row r="866" customFormat="1" ht="16" customHeight="1" x14ac:dyDescent="0.2"/>
    <row r="867" customFormat="1" ht="16" customHeight="1" x14ac:dyDescent="0.2"/>
    <row r="868" customFormat="1" ht="16" customHeight="1" x14ac:dyDescent="0.2"/>
    <row r="869" customFormat="1" ht="16" customHeight="1" x14ac:dyDescent="0.2"/>
    <row r="870" customFormat="1" ht="16" customHeight="1" x14ac:dyDescent="0.2"/>
    <row r="871" customFormat="1" ht="16" customHeight="1" x14ac:dyDescent="0.2"/>
    <row r="872" customFormat="1" ht="16" customHeight="1" x14ac:dyDescent="0.2"/>
    <row r="873" customFormat="1" ht="16" customHeight="1" x14ac:dyDescent="0.2"/>
    <row r="874" customFormat="1" ht="16" customHeight="1" x14ac:dyDescent="0.2"/>
    <row r="875" customFormat="1" ht="16" customHeight="1" x14ac:dyDescent="0.2"/>
    <row r="876" customFormat="1" ht="16" customHeight="1" x14ac:dyDescent="0.2"/>
    <row r="877" customFormat="1" ht="16" customHeight="1" x14ac:dyDescent="0.2"/>
    <row r="878" customFormat="1" ht="16" customHeight="1" x14ac:dyDescent="0.2"/>
    <row r="879" customFormat="1" ht="16" customHeight="1" x14ac:dyDescent="0.2"/>
    <row r="880" customFormat="1" ht="16" customHeight="1" x14ac:dyDescent="0.2"/>
    <row r="881" customFormat="1" ht="16" customHeight="1" x14ac:dyDescent="0.2"/>
    <row r="882" customFormat="1" ht="16" customHeight="1" x14ac:dyDescent="0.2"/>
    <row r="883" customFormat="1" ht="16" customHeight="1" x14ac:dyDescent="0.2"/>
    <row r="884" customFormat="1" ht="16" customHeight="1" x14ac:dyDescent="0.2"/>
    <row r="885" customFormat="1" ht="16" customHeight="1" x14ac:dyDescent="0.2"/>
    <row r="886" customFormat="1" ht="16" customHeight="1" x14ac:dyDescent="0.2"/>
    <row r="887" customFormat="1" ht="16" customHeight="1" x14ac:dyDescent="0.2"/>
    <row r="888" customFormat="1" ht="16" customHeight="1" x14ac:dyDescent="0.2"/>
    <row r="889" customFormat="1" ht="16" customHeight="1" x14ac:dyDescent="0.2"/>
    <row r="890" customFormat="1" ht="16" customHeight="1" x14ac:dyDescent="0.2"/>
    <row r="891" customFormat="1" ht="16" customHeight="1" x14ac:dyDescent="0.2"/>
    <row r="892" customFormat="1" ht="16" customHeight="1" x14ac:dyDescent="0.2"/>
    <row r="893" customFormat="1" ht="16" customHeight="1" x14ac:dyDescent="0.2"/>
    <row r="894" customFormat="1" ht="16" customHeight="1" x14ac:dyDescent="0.2"/>
    <row r="895" customFormat="1" ht="16" customHeight="1" x14ac:dyDescent="0.2"/>
    <row r="896" customFormat="1" ht="16" customHeight="1" x14ac:dyDescent="0.2"/>
    <row r="897" customFormat="1" ht="16" customHeight="1" x14ac:dyDescent="0.2"/>
    <row r="898" customFormat="1" ht="16" customHeight="1" x14ac:dyDescent="0.2"/>
    <row r="899" customFormat="1" ht="16" customHeight="1" x14ac:dyDescent="0.2"/>
    <row r="900" customFormat="1" ht="16" customHeight="1" x14ac:dyDescent="0.2"/>
    <row r="901" customFormat="1" ht="16" customHeight="1" x14ac:dyDescent="0.2"/>
    <row r="902" customFormat="1" ht="16" customHeight="1" x14ac:dyDescent="0.2"/>
    <row r="903" customFormat="1" ht="16" customHeight="1" x14ac:dyDescent="0.2"/>
    <row r="904" customFormat="1" ht="16" customHeight="1" x14ac:dyDescent="0.2"/>
    <row r="905" customFormat="1" ht="16" customHeight="1" x14ac:dyDescent="0.2"/>
    <row r="906" customFormat="1" ht="16" customHeight="1" x14ac:dyDescent="0.2"/>
    <row r="907" customFormat="1" ht="16" customHeight="1" x14ac:dyDescent="0.2"/>
    <row r="908" customFormat="1" ht="16" customHeight="1" x14ac:dyDescent="0.2"/>
    <row r="909" customFormat="1" ht="16" customHeight="1" x14ac:dyDescent="0.2"/>
    <row r="910" customFormat="1" ht="16" customHeight="1" x14ac:dyDescent="0.2"/>
    <row r="911" customFormat="1" ht="16" customHeight="1" x14ac:dyDescent="0.2"/>
    <row r="912" customFormat="1" ht="16" customHeight="1" x14ac:dyDescent="0.2"/>
    <row r="913" customFormat="1" ht="16" customHeight="1" x14ac:dyDescent="0.2"/>
    <row r="914" customFormat="1" ht="16" customHeight="1" x14ac:dyDescent="0.2"/>
    <row r="915" customFormat="1" ht="16" customHeight="1" x14ac:dyDescent="0.2"/>
    <row r="916" customFormat="1" ht="16" customHeight="1" x14ac:dyDescent="0.2"/>
    <row r="917" customFormat="1" ht="16" customHeight="1" x14ac:dyDescent="0.2"/>
    <row r="918" customFormat="1" ht="16" customHeight="1" x14ac:dyDescent="0.2"/>
    <row r="919" customFormat="1" ht="16" customHeight="1" x14ac:dyDescent="0.2"/>
    <row r="920" customFormat="1" ht="16" customHeight="1" x14ac:dyDescent="0.2"/>
    <row r="921" customFormat="1" ht="16" customHeight="1" x14ac:dyDescent="0.2"/>
    <row r="922" customFormat="1" ht="16" customHeight="1" x14ac:dyDescent="0.2"/>
    <row r="923" customFormat="1" ht="16" customHeight="1" x14ac:dyDescent="0.2"/>
    <row r="924" customFormat="1" ht="16" customHeight="1" x14ac:dyDescent="0.2"/>
    <row r="925" customFormat="1" ht="16" customHeight="1" x14ac:dyDescent="0.2"/>
    <row r="926" customFormat="1" ht="16" customHeight="1" x14ac:dyDescent="0.2"/>
    <row r="927" customFormat="1" ht="16" customHeight="1" x14ac:dyDescent="0.2"/>
    <row r="928" customFormat="1" ht="16" customHeight="1" x14ac:dyDescent="0.2"/>
    <row r="929" customFormat="1" ht="16" customHeight="1" x14ac:dyDescent="0.2"/>
    <row r="930" customFormat="1" ht="16" customHeight="1" x14ac:dyDescent="0.2"/>
    <row r="931" customFormat="1" ht="16" customHeight="1" x14ac:dyDescent="0.2"/>
    <row r="932" customFormat="1" ht="16" customHeight="1" x14ac:dyDescent="0.2"/>
    <row r="933" customFormat="1" ht="16" customHeight="1" x14ac:dyDescent="0.2"/>
    <row r="934" customFormat="1" ht="16" customHeight="1" x14ac:dyDescent="0.2"/>
    <row r="935" customFormat="1" ht="16" customHeight="1" x14ac:dyDescent="0.2"/>
    <row r="936" customFormat="1" ht="16" customHeight="1" x14ac:dyDescent="0.2"/>
    <row r="937" customFormat="1" ht="16" customHeight="1" x14ac:dyDescent="0.2"/>
    <row r="938" customFormat="1" ht="16" customHeight="1" x14ac:dyDescent="0.2"/>
    <row r="939" customFormat="1" ht="16" customHeight="1" x14ac:dyDescent="0.2"/>
    <row r="940" customFormat="1" ht="16" customHeight="1" x14ac:dyDescent="0.2"/>
    <row r="941" customFormat="1" ht="16" customHeight="1" x14ac:dyDescent="0.2"/>
    <row r="942" customFormat="1" ht="16" customHeight="1" x14ac:dyDescent="0.2"/>
    <row r="943" customFormat="1" ht="16" customHeight="1" x14ac:dyDescent="0.2"/>
    <row r="944" customFormat="1" ht="16" customHeight="1" x14ac:dyDescent="0.2"/>
    <row r="945" customFormat="1" ht="16" customHeight="1" x14ac:dyDescent="0.2"/>
    <row r="946" customFormat="1" ht="16" customHeight="1" x14ac:dyDescent="0.2"/>
    <row r="947" customFormat="1" ht="16" customHeight="1" x14ac:dyDescent="0.2"/>
    <row r="948" customFormat="1" ht="16" customHeight="1" x14ac:dyDescent="0.2"/>
    <row r="949" customFormat="1" ht="16" customHeight="1" x14ac:dyDescent="0.2"/>
    <row r="950" customFormat="1" ht="16" customHeight="1" x14ac:dyDescent="0.2"/>
    <row r="951" customFormat="1" ht="16" customHeight="1" x14ac:dyDescent="0.2"/>
    <row r="952" customFormat="1" ht="16" customHeight="1" x14ac:dyDescent="0.2"/>
    <row r="953" customFormat="1" ht="16" customHeight="1" x14ac:dyDescent="0.2"/>
    <row r="954" customFormat="1" ht="16" customHeight="1" x14ac:dyDescent="0.2"/>
    <row r="955" customFormat="1" ht="16" customHeight="1" x14ac:dyDescent="0.2"/>
    <row r="956" customFormat="1" ht="16" customHeight="1" x14ac:dyDescent="0.2"/>
    <row r="957" customFormat="1" ht="16" customHeight="1" x14ac:dyDescent="0.2"/>
    <row r="958" customFormat="1" ht="16" customHeight="1" x14ac:dyDescent="0.2"/>
    <row r="959" customFormat="1" ht="16" customHeight="1" x14ac:dyDescent="0.2"/>
    <row r="960" customFormat="1" ht="16" customHeight="1" x14ac:dyDescent="0.2"/>
    <row r="961" customFormat="1" ht="16" customHeight="1" x14ac:dyDescent="0.2"/>
    <row r="962" customFormat="1" ht="16" customHeight="1" x14ac:dyDescent="0.2"/>
    <row r="963" customFormat="1" ht="16" customHeight="1" x14ac:dyDescent="0.2"/>
    <row r="964" customFormat="1" ht="16" customHeight="1" x14ac:dyDescent="0.2"/>
    <row r="965" customFormat="1" ht="16" customHeight="1" x14ac:dyDescent="0.2"/>
    <row r="966" customFormat="1" ht="16" customHeight="1" x14ac:dyDescent="0.2"/>
    <row r="967" customFormat="1" ht="16" customHeight="1" x14ac:dyDescent="0.2"/>
    <row r="968" customFormat="1" ht="16" customHeight="1" x14ac:dyDescent="0.2"/>
    <row r="969" customFormat="1" ht="16" customHeight="1" x14ac:dyDescent="0.2"/>
    <row r="970" customFormat="1" ht="16" customHeight="1" x14ac:dyDescent="0.2"/>
    <row r="971" customFormat="1" ht="16" customHeight="1" x14ac:dyDescent="0.2"/>
    <row r="972" customFormat="1" ht="16" customHeight="1" x14ac:dyDescent="0.2"/>
    <row r="973" customFormat="1" ht="16" customHeight="1" x14ac:dyDescent="0.2"/>
    <row r="974" customFormat="1" ht="16" customHeight="1" x14ac:dyDescent="0.2"/>
    <row r="975" customFormat="1" ht="16" customHeight="1" x14ac:dyDescent="0.2"/>
    <row r="976" customFormat="1" ht="16" customHeight="1" x14ac:dyDescent="0.2"/>
    <row r="977" customFormat="1" ht="16" customHeight="1" x14ac:dyDescent="0.2"/>
    <row r="978" customFormat="1" ht="16" customHeight="1" x14ac:dyDescent="0.2"/>
    <row r="979" customFormat="1" ht="16" customHeight="1" x14ac:dyDescent="0.2"/>
    <row r="980" customFormat="1" ht="16" customHeight="1" x14ac:dyDescent="0.2"/>
    <row r="981" customFormat="1" ht="16" customHeight="1" x14ac:dyDescent="0.2"/>
    <row r="982" customFormat="1" ht="16" customHeight="1" x14ac:dyDescent="0.2"/>
    <row r="983" customFormat="1" ht="16" customHeight="1" x14ac:dyDescent="0.2"/>
    <row r="984" customFormat="1" ht="16" customHeight="1" x14ac:dyDescent="0.2"/>
    <row r="985" customFormat="1" ht="16" customHeight="1" x14ac:dyDescent="0.2"/>
    <row r="986" customFormat="1" ht="16" customHeight="1" x14ac:dyDescent="0.2"/>
    <row r="987" customFormat="1" ht="16" customHeight="1" x14ac:dyDescent="0.2"/>
    <row r="988" customFormat="1" ht="16" customHeight="1" x14ac:dyDescent="0.2"/>
    <row r="989" customFormat="1" ht="16" customHeight="1" x14ac:dyDescent="0.2"/>
    <row r="990" customFormat="1" ht="16" customHeight="1" x14ac:dyDescent="0.2"/>
    <row r="991" customFormat="1" ht="16" customHeight="1" x14ac:dyDescent="0.2"/>
    <row r="992" customFormat="1" ht="16" customHeight="1" x14ac:dyDescent="0.2"/>
    <row r="993" customFormat="1" ht="16" customHeight="1" x14ac:dyDescent="0.2"/>
    <row r="994" customFormat="1" ht="16" customHeight="1" x14ac:dyDescent="0.2"/>
    <row r="995" customFormat="1" ht="16" customHeight="1" x14ac:dyDescent="0.2"/>
    <row r="996" customFormat="1" ht="16" customHeight="1" x14ac:dyDescent="0.2"/>
    <row r="997" customFormat="1" ht="16" customHeight="1" x14ac:dyDescent="0.2"/>
    <row r="998" customFormat="1" ht="16" customHeight="1" x14ac:dyDescent="0.2"/>
    <row r="999" customFormat="1" ht="16" customHeight="1" x14ac:dyDescent="0.2"/>
    <row r="1000" customFormat="1" ht="16" customHeight="1" x14ac:dyDescent="0.2"/>
    <row r="1001" customFormat="1" ht="16" customHeight="1" x14ac:dyDescent="0.2"/>
    <row r="1002" customFormat="1" ht="16" customHeight="1" x14ac:dyDescent="0.2"/>
    <row r="1003" customFormat="1" ht="16" customHeight="1" x14ac:dyDescent="0.2"/>
    <row r="1004" customFormat="1" ht="16" customHeight="1" x14ac:dyDescent="0.2"/>
    <row r="1005" customFormat="1" ht="16" customHeight="1" x14ac:dyDescent="0.2"/>
    <row r="1006" customFormat="1" ht="16" customHeight="1" x14ac:dyDescent="0.2"/>
    <row r="1007" customFormat="1" ht="16" customHeight="1" x14ac:dyDescent="0.2"/>
    <row r="1008" customFormat="1" ht="16" customHeight="1" x14ac:dyDescent="0.2"/>
    <row r="1009" customFormat="1" ht="16" customHeight="1" x14ac:dyDescent="0.2"/>
    <row r="1010" customFormat="1" ht="16" customHeight="1" x14ac:dyDescent="0.2"/>
    <row r="1011" customFormat="1" ht="16" customHeight="1" x14ac:dyDescent="0.2"/>
    <row r="1012" customFormat="1" ht="16" customHeight="1" x14ac:dyDescent="0.2"/>
    <row r="1013" customFormat="1" ht="16" customHeight="1" x14ac:dyDescent="0.2"/>
    <row r="1014" customFormat="1" ht="16" customHeight="1" x14ac:dyDescent="0.2"/>
    <row r="1015" customFormat="1" ht="16" customHeight="1" x14ac:dyDescent="0.2"/>
    <row r="1016" customFormat="1" ht="16" customHeight="1" x14ac:dyDescent="0.2"/>
    <row r="1017" customFormat="1" ht="16" customHeight="1" x14ac:dyDescent="0.2"/>
    <row r="1018" customFormat="1" ht="16" customHeight="1" x14ac:dyDescent="0.2"/>
    <row r="1019" customFormat="1" ht="16" customHeight="1" x14ac:dyDescent="0.2"/>
    <row r="1020" customFormat="1" ht="16" customHeight="1" x14ac:dyDescent="0.2"/>
    <row r="1021" customFormat="1" ht="16" customHeight="1" x14ac:dyDescent="0.2"/>
    <row r="1022" customFormat="1" ht="16" customHeight="1" x14ac:dyDescent="0.2"/>
    <row r="1023" customFormat="1" ht="16" customHeight="1" x14ac:dyDescent="0.2"/>
    <row r="1024" customFormat="1" ht="16" customHeight="1" x14ac:dyDescent="0.2"/>
    <row r="1025" customFormat="1" ht="16" customHeight="1" x14ac:dyDescent="0.2"/>
    <row r="1026" customFormat="1" ht="16" customHeight="1" x14ac:dyDescent="0.2"/>
    <row r="1027" customFormat="1" ht="16" customHeight="1" x14ac:dyDescent="0.2"/>
    <row r="1028" customFormat="1" ht="16" customHeight="1" x14ac:dyDescent="0.2"/>
    <row r="1029" customFormat="1" ht="16" customHeight="1" x14ac:dyDescent="0.2"/>
    <row r="1030" customFormat="1" ht="16" customHeight="1" x14ac:dyDescent="0.2"/>
    <row r="1031" customFormat="1" ht="16" customHeight="1" x14ac:dyDescent="0.2"/>
    <row r="1032" customFormat="1" ht="16" customHeight="1" x14ac:dyDescent="0.2"/>
    <row r="1033" customFormat="1" ht="16" customHeight="1" x14ac:dyDescent="0.2"/>
    <row r="1034" customFormat="1" ht="16" customHeight="1" x14ac:dyDescent="0.2"/>
    <row r="1035" customFormat="1" ht="16" customHeight="1" x14ac:dyDescent="0.2"/>
    <row r="1036" customFormat="1" ht="16" customHeight="1" x14ac:dyDescent="0.2"/>
    <row r="1037" customFormat="1" ht="16" customHeight="1" x14ac:dyDescent="0.2"/>
    <row r="1038" customFormat="1" ht="16" customHeight="1" x14ac:dyDescent="0.2"/>
    <row r="1039" customFormat="1" ht="16" customHeight="1" x14ac:dyDescent="0.2"/>
    <row r="1040" customFormat="1" ht="16" customHeight="1" x14ac:dyDescent="0.2"/>
    <row r="1041" customFormat="1" ht="16" customHeight="1" x14ac:dyDescent="0.2"/>
    <row r="1042" customFormat="1" ht="16" customHeight="1" x14ac:dyDescent="0.2"/>
    <row r="1043" customFormat="1" ht="16" customHeight="1" x14ac:dyDescent="0.2"/>
    <row r="1044" customFormat="1" ht="16" customHeight="1" x14ac:dyDescent="0.2"/>
    <row r="1045" customFormat="1" ht="16" customHeight="1" x14ac:dyDescent="0.2"/>
    <row r="1046" customFormat="1" ht="16" customHeight="1" x14ac:dyDescent="0.2"/>
    <row r="1047" customFormat="1" ht="16" customHeight="1" x14ac:dyDescent="0.2"/>
    <row r="1048" customFormat="1" ht="16" customHeight="1" x14ac:dyDescent="0.2"/>
    <row r="1049" customFormat="1" ht="16" customHeight="1" x14ac:dyDescent="0.2"/>
    <row r="1050" customFormat="1" ht="16" customHeight="1" x14ac:dyDescent="0.2"/>
    <row r="1051" customFormat="1" ht="16" customHeight="1" x14ac:dyDescent="0.2"/>
    <row r="1052" customFormat="1" ht="16" customHeight="1" x14ac:dyDescent="0.2"/>
    <row r="1053" customFormat="1" ht="16" customHeight="1" x14ac:dyDescent="0.2"/>
    <row r="1054" customFormat="1" ht="16" customHeight="1" x14ac:dyDescent="0.2"/>
    <row r="1055" customFormat="1" ht="16" customHeight="1" x14ac:dyDescent="0.2"/>
    <row r="1056" customFormat="1" ht="16" customHeight="1" x14ac:dyDescent="0.2"/>
    <row r="1057" customFormat="1" ht="16" customHeight="1" x14ac:dyDescent="0.2"/>
    <row r="1058" customFormat="1" ht="16" customHeight="1" x14ac:dyDescent="0.2"/>
    <row r="1059" customFormat="1" ht="16" customHeight="1" x14ac:dyDescent="0.2"/>
    <row r="1060" customFormat="1" ht="16" customHeight="1" x14ac:dyDescent="0.2"/>
    <row r="1061" customFormat="1" ht="16" customHeight="1" x14ac:dyDescent="0.2"/>
    <row r="1062" customFormat="1" ht="16" customHeight="1" x14ac:dyDescent="0.2"/>
    <row r="1063" customFormat="1" ht="16" customHeight="1" x14ac:dyDescent="0.2"/>
    <row r="1064" customFormat="1" ht="16" customHeight="1" x14ac:dyDescent="0.2"/>
    <row r="1065" customFormat="1" ht="16" customHeight="1" x14ac:dyDescent="0.2"/>
    <row r="1066" customFormat="1" ht="16" customHeight="1" x14ac:dyDescent="0.2"/>
    <row r="1067" customFormat="1" ht="16" customHeight="1" x14ac:dyDescent="0.2"/>
    <row r="1068" customFormat="1" ht="16" customHeight="1" x14ac:dyDescent="0.2"/>
    <row r="1069" customFormat="1" ht="16" customHeight="1" x14ac:dyDescent="0.2"/>
    <row r="1070" customFormat="1" ht="16" customHeight="1" x14ac:dyDescent="0.2"/>
    <row r="1071" customFormat="1" ht="16" customHeight="1" x14ac:dyDescent="0.2"/>
    <row r="1072" customFormat="1" ht="16" customHeight="1" x14ac:dyDescent="0.2"/>
    <row r="1073" customFormat="1" ht="16" customHeight="1" x14ac:dyDescent="0.2"/>
    <row r="1074" customFormat="1" ht="16" customHeight="1" x14ac:dyDescent="0.2"/>
    <row r="1075" customFormat="1" ht="16" customHeight="1" x14ac:dyDescent="0.2"/>
    <row r="1076" customFormat="1" ht="16" customHeight="1" x14ac:dyDescent="0.2"/>
    <row r="1077" customFormat="1" ht="16" customHeight="1" x14ac:dyDescent="0.2"/>
    <row r="1078" customFormat="1" ht="16" customHeight="1" x14ac:dyDescent="0.2"/>
    <row r="1079" customFormat="1" ht="16" customHeight="1" x14ac:dyDescent="0.2"/>
    <row r="1080" customFormat="1" ht="16" customHeight="1" x14ac:dyDescent="0.2"/>
    <row r="1081" customFormat="1" ht="16" customHeight="1" x14ac:dyDescent="0.2"/>
    <row r="1082" customFormat="1" ht="16" customHeight="1" x14ac:dyDescent="0.2"/>
    <row r="1083" customFormat="1" ht="16" customHeight="1" x14ac:dyDescent="0.2"/>
    <row r="1084" customFormat="1" ht="16" customHeight="1" x14ac:dyDescent="0.2"/>
    <row r="1085" customFormat="1" ht="16" customHeight="1" x14ac:dyDescent="0.2"/>
    <row r="1086" customFormat="1" ht="16" customHeight="1" x14ac:dyDescent="0.2"/>
    <row r="1087" customFormat="1" ht="16" customHeight="1" x14ac:dyDescent="0.2"/>
    <row r="1088" customFormat="1" ht="16" customHeight="1" x14ac:dyDescent="0.2"/>
    <row r="1089" customFormat="1" ht="16" customHeight="1" x14ac:dyDescent="0.2"/>
    <row r="1090" customFormat="1" ht="16" customHeight="1" x14ac:dyDescent="0.2"/>
    <row r="1091" customFormat="1" ht="16" customHeight="1" x14ac:dyDescent="0.2"/>
    <row r="1092" customFormat="1" ht="16" customHeight="1" x14ac:dyDescent="0.2"/>
    <row r="1093" customFormat="1" ht="16" customHeight="1" x14ac:dyDescent="0.2"/>
    <row r="1094" customFormat="1" ht="16" customHeight="1" x14ac:dyDescent="0.2"/>
    <row r="1095" customFormat="1" ht="16" customHeight="1" x14ac:dyDescent="0.2"/>
    <row r="1096" customFormat="1" ht="16" customHeight="1" x14ac:dyDescent="0.2"/>
    <row r="1097" customFormat="1" ht="16" customHeight="1" x14ac:dyDescent="0.2"/>
    <row r="1098" customFormat="1" ht="16" customHeight="1" x14ac:dyDescent="0.2"/>
    <row r="1099" customFormat="1" ht="16" customHeight="1" x14ac:dyDescent="0.2"/>
    <row r="1100" customFormat="1" ht="16" customHeight="1" x14ac:dyDescent="0.2"/>
    <row r="1101" customFormat="1" ht="16" customHeight="1" x14ac:dyDescent="0.2"/>
    <row r="1102" customFormat="1" ht="16" customHeight="1" x14ac:dyDescent="0.2"/>
    <row r="1103" customFormat="1" ht="16" customHeight="1" x14ac:dyDescent="0.2"/>
    <row r="1104" customFormat="1" ht="16" customHeight="1" x14ac:dyDescent="0.2"/>
    <row r="1105" customFormat="1" ht="16" customHeight="1" x14ac:dyDescent="0.2"/>
    <row r="1106" customFormat="1" ht="16" customHeight="1" x14ac:dyDescent="0.2"/>
    <row r="1107" customFormat="1" ht="16" customHeight="1" x14ac:dyDescent="0.2"/>
    <row r="1108" customFormat="1" ht="16" customHeight="1" x14ac:dyDescent="0.2"/>
    <row r="1109" customFormat="1" ht="16" customHeight="1" x14ac:dyDescent="0.2"/>
    <row r="1110" customFormat="1" ht="16" customHeight="1" x14ac:dyDescent="0.2"/>
    <row r="1111" customFormat="1" ht="16" customHeight="1" x14ac:dyDescent="0.2"/>
    <row r="1112" customFormat="1" ht="16" customHeight="1" x14ac:dyDescent="0.2"/>
    <row r="1113" customFormat="1" ht="16" customHeight="1" x14ac:dyDescent="0.2"/>
    <row r="1114" customFormat="1" ht="16" customHeight="1" x14ac:dyDescent="0.2"/>
    <row r="1115" customFormat="1" ht="16" customHeight="1" x14ac:dyDescent="0.2"/>
    <row r="1116" customFormat="1" ht="16" customHeight="1" x14ac:dyDescent="0.2"/>
    <row r="1117" customFormat="1" ht="16" customHeight="1" x14ac:dyDescent="0.2"/>
    <row r="1118" customFormat="1" ht="16" customHeight="1" x14ac:dyDescent="0.2"/>
    <row r="1119" customFormat="1" ht="16" customHeight="1" x14ac:dyDescent="0.2"/>
    <row r="1120" customFormat="1" ht="16" customHeight="1" x14ac:dyDescent="0.2"/>
    <row r="1121" customFormat="1" ht="16" customHeight="1" x14ac:dyDescent="0.2"/>
    <row r="1122" customFormat="1" ht="16" customHeight="1" x14ac:dyDescent="0.2"/>
    <row r="1123" customFormat="1" ht="16" customHeight="1" x14ac:dyDescent="0.2"/>
    <row r="1124" customFormat="1" ht="16" customHeight="1" x14ac:dyDescent="0.2"/>
    <row r="1125" customFormat="1" ht="16" customHeight="1" x14ac:dyDescent="0.2"/>
    <row r="1126" customFormat="1" ht="16" customHeight="1" x14ac:dyDescent="0.2"/>
    <row r="1127" customFormat="1" ht="16" customHeight="1" x14ac:dyDescent="0.2"/>
    <row r="1128" customFormat="1" ht="16" customHeight="1" x14ac:dyDescent="0.2"/>
    <row r="1129" customFormat="1" ht="16" customHeight="1" x14ac:dyDescent="0.2"/>
    <row r="1130" customFormat="1" ht="16" customHeight="1" x14ac:dyDescent="0.2"/>
    <row r="1131" customFormat="1" ht="16" customHeight="1" x14ac:dyDescent="0.2"/>
    <row r="1132" customFormat="1" ht="16" customHeight="1" x14ac:dyDescent="0.2"/>
    <row r="1133" customFormat="1" ht="16" customHeight="1" x14ac:dyDescent="0.2"/>
    <row r="1134" customFormat="1" ht="16" customHeight="1" x14ac:dyDescent="0.2"/>
    <row r="1135" customFormat="1" ht="16" customHeight="1" x14ac:dyDescent="0.2"/>
    <row r="1136" customFormat="1" ht="16" customHeight="1" x14ac:dyDescent="0.2"/>
    <row r="1137" customFormat="1" ht="16" customHeight="1" x14ac:dyDescent="0.2"/>
    <row r="1138" customFormat="1" ht="16" customHeight="1" x14ac:dyDescent="0.2"/>
    <row r="1139" customFormat="1" ht="16" customHeight="1" x14ac:dyDescent="0.2"/>
    <row r="1140" customFormat="1" ht="16" customHeight="1" x14ac:dyDescent="0.2"/>
    <row r="1141" customFormat="1" ht="16" customHeight="1" x14ac:dyDescent="0.2"/>
    <row r="1142" customFormat="1" ht="16" customHeight="1" x14ac:dyDescent="0.2"/>
    <row r="1143" customFormat="1" ht="16" customHeight="1" x14ac:dyDescent="0.2"/>
    <row r="1144" customFormat="1" ht="16" customHeight="1" x14ac:dyDescent="0.2"/>
    <row r="1145" customFormat="1" ht="16" customHeight="1" x14ac:dyDescent="0.2"/>
    <row r="1146" customFormat="1" ht="16" customHeight="1" x14ac:dyDescent="0.2"/>
    <row r="1147" customFormat="1" ht="16" customHeight="1" x14ac:dyDescent="0.2"/>
    <row r="1148" customFormat="1" ht="16" customHeight="1" x14ac:dyDescent="0.2"/>
    <row r="1149" customFormat="1" ht="16" customHeight="1" x14ac:dyDescent="0.2"/>
    <row r="1150" customFormat="1" ht="16" customHeight="1" x14ac:dyDescent="0.2"/>
    <row r="1151" customFormat="1" ht="16" customHeight="1" x14ac:dyDescent="0.2"/>
    <row r="1152" customFormat="1" ht="16" customHeight="1" x14ac:dyDescent="0.2"/>
    <row r="1153" customFormat="1" ht="16" customHeight="1" x14ac:dyDescent="0.2"/>
    <row r="1154" customFormat="1" ht="16" customHeight="1" x14ac:dyDescent="0.2"/>
    <row r="1155" customFormat="1" ht="16" customHeight="1" x14ac:dyDescent="0.2"/>
    <row r="1156" customFormat="1" ht="16" customHeight="1" x14ac:dyDescent="0.2"/>
    <row r="1157" customFormat="1" ht="16" customHeight="1" x14ac:dyDescent="0.2"/>
    <row r="1158" customFormat="1" ht="16" customHeight="1" x14ac:dyDescent="0.2"/>
    <row r="1159" customFormat="1" ht="16" customHeight="1" x14ac:dyDescent="0.2"/>
    <row r="1160" customFormat="1" ht="16" customHeight="1" x14ac:dyDescent="0.2"/>
    <row r="1161" customFormat="1" ht="16" customHeight="1" x14ac:dyDescent="0.2"/>
    <row r="1162" customFormat="1" ht="16" customHeight="1" x14ac:dyDescent="0.2"/>
    <row r="1163" customFormat="1" ht="16" customHeight="1" x14ac:dyDescent="0.2"/>
    <row r="1164" customFormat="1" ht="16" customHeight="1" x14ac:dyDescent="0.2"/>
    <row r="1165" customFormat="1" ht="16" customHeight="1" x14ac:dyDescent="0.2"/>
    <row r="1166" customFormat="1" ht="16" customHeight="1" x14ac:dyDescent="0.2"/>
    <row r="1167" customFormat="1" ht="16" customHeight="1" x14ac:dyDescent="0.2"/>
    <row r="1168" customFormat="1" ht="16" customHeight="1" x14ac:dyDescent="0.2"/>
    <row r="1169" customFormat="1" ht="16" customHeight="1" x14ac:dyDescent="0.2"/>
    <row r="1170" customFormat="1" ht="16" customHeight="1" x14ac:dyDescent="0.2"/>
    <row r="1171" customFormat="1" ht="16" customHeight="1" x14ac:dyDescent="0.2"/>
    <row r="1172" customFormat="1" ht="16" customHeight="1" x14ac:dyDescent="0.2"/>
    <row r="1173" customFormat="1" ht="16" customHeight="1" x14ac:dyDescent="0.2"/>
    <row r="1174" customFormat="1" ht="16" customHeight="1" x14ac:dyDescent="0.2"/>
    <row r="1175" customFormat="1" ht="16" customHeight="1" x14ac:dyDescent="0.2"/>
    <row r="1176" customFormat="1" ht="16" customHeight="1" x14ac:dyDescent="0.2"/>
    <row r="1177" customFormat="1" ht="16" customHeight="1" x14ac:dyDescent="0.2"/>
    <row r="1178" customFormat="1" ht="16" customHeight="1" x14ac:dyDescent="0.2"/>
    <row r="1179" customFormat="1" ht="16" customHeight="1" x14ac:dyDescent="0.2"/>
    <row r="1180" customFormat="1" ht="16" customHeight="1" x14ac:dyDescent="0.2"/>
    <row r="1181" customFormat="1" ht="16" customHeight="1" x14ac:dyDescent="0.2"/>
    <row r="1182" customFormat="1" ht="16" customHeight="1" x14ac:dyDescent="0.2"/>
    <row r="1183" customFormat="1" ht="16" customHeight="1" x14ac:dyDescent="0.2"/>
    <row r="1184" customFormat="1" ht="16" customHeight="1" x14ac:dyDescent="0.2"/>
    <row r="1185" customFormat="1" ht="16" customHeight="1" x14ac:dyDescent="0.2"/>
    <row r="1186" customFormat="1" ht="16" customHeight="1" x14ac:dyDescent="0.2"/>
    <row r="1187" customFormat="1" ht="16" customHeight="1" x14ac:dyDescent="0.2"/>
    <row r="1188" customFormat="1" ht="16" customHeight="1" x14ac:dyDescent="0.2"/>
    <row r="1189" customFormat="1" ht="16" customHeight="1" x14ac:dyDescent="0.2"/>
    <row r="1190" customFormat="1" ht="16" customHeight="1" x14ac:dyDescent="0.2"/>
    <row r="1191" customFormat="1" ht="16" customHeight="1" x14ac:dyDescent="0.2"/>
    <row r="1192" customFormat="1" ht="16" customHeight="1" x14ac:dyDescent="0.2"/>
    <row r="1193" customFormat="1" ht="16" customHeight="1" x14ac:dyDescent="0.2"/>
    <row r="1194" customFormat="1" ht="16" customHeight="1" x14ac:dyDescent="0.2"/>
    <row r="1195" customFormat="1" ht="16" customHeight="1" x14ac:dyDescent="0.2"/>
    <row r="1196" customFormat="1" ht="16" customHeight="1" x14ac:dyDescent="0.2"/>
    <row r="1197" customFormat="1" ht="16" customHeight="1" x14ac:dyDescent="0.2"/>
    <row r="1198" customFormat="1" ht="16" customHeight="1" x14ac:dyDescent="0.2"/>
    <row r="1199" customFormat="1" ht="16" customHeight="1" x14ac:dyDescent="0.2"/>
    <row r="1200" customFormat="1" ht="16" customHeight="1" x14ac:dyDescent="0.2"/>
    <row r="1201" customFormat="1" ht="16" customHeight="1" x14ac:dyDescent="0.2"/>
    <row r="1202" customFormat="1" ht="16" customHeight="1" x14ac:dyDescent="0.2"/>
    <row r="1203" customFormat="1" ht="16" customHeight="1" x14ac:dyDescent="0.2"/>
    <row r="1204" customFormat="1" ht="16" customHeight="1" x14ac:dyDescent="0.2"/>
    <row r="1205" customFormat="1" ht="16" customHeight="1" x14ac:dyDescent="0.2"/>
    <row r="1206" customFormat="1" ht="16" customHeight="1" x14ac:dyDescent="0.2"/>
    <row r="1207" customFormat="1" ht="16" customHeight="1" x14ac:dyDescent="0.2"/>
    <row r="1208" customFormat="1" ht="16" customHeight="1" x14ac:dyDescent="0.2"/>
    <row r="1209" customFormat="1" ht="16" customHeight="1" x14ac:dyDescent="0.2"/>
    <row r="1210" customFormat="1" ht="16" customHeight="1" x14ac:dyDescent="0.2"/>
    <row r="1211" customFormat="1" ht="16" customHeight="1" x14ac:dyDescent="0.2"/>
    <row r="1212" customFormat="1" ht="16" customHeight="1" x14ac:dyDescent="0.2"/>
    <row r="1213" customFormat="1" ht="16" customHeight="1" x14ac:dyDescent="0.2"/>
    <row r="1214" customFormat="1" ht="16" customHeight="1" x14ac:dyDescent="0.2"/>
    <row r="1215" customFormat="1" ht="16" customHeight="1" x14ac:dyDescent="0.2"/>
    <row r="1216" customFormat="1" ht="16" customHeight="1" x14ac:dyDescent="0.2"/>
    <row r="1217" customFormat="1" ht="16" customHeight="1" x14ac:dyDescent="0.2"/>
    <row r="1218" customFormat="1" ht="16" customHeight="1" x14ac:dyDescent="0.2"/>
    <row r="1219" customFormat="1" ht="16" customHeight="1" x14ac:dyDescent="0.2"/>
    <row r="1220" customFormat="1" ht="16" customHeight="1" x14ac:dyDescent="0.2"/>
    <row r="1221" customFormat="1" ht="16" customHeight="1" x14ac:dyDescent="0.2"/>
    <row r="1222" customFormat="1" ht="16" customHeight="1" x14ac:dyDescent="0.2"/>
    <row r="1223" customFormat="1" ht="16" customHeight="1" x14ac:dyDescent="0.2"/>
    <row r="1224" customFormat="1" ht="16" customHeight="1" x14ac:dyDescent="0.2"/>
    <row r="1225" customFormat="1" ht="16" customHeight="1" x14ac:dyDescent="0.2"/>
    <row r="1226" customFormat="1" ht="16" customHeight="1" x14ac:dyDescent="0.2"/>
    <row r="1227" customFormat="1" ht="16" customHeight="1" x14ac:dyDescent="0.2"/>
    <row r="1228" customFormat="1" ht="16" customHeight="1" x14ac:dyDescent="0.2"/>
    <row r="1229" customFormat="1" ht="16" customHeight="1" x14ac:dyDescent="0.2"/>
    <row r="1230" customFormat="1" ht="16" customHeight="1" x14ac:dyDescent="0.2"/>
    <row r="1231" customFormat="1" ht="16" customHeight="1" x14ac:dyDescent="0.2"/>
    <row r="1232" customFormat="1" ht="16" customHeight="1" x14ac:dyDescent="0.2"/>
    <row r="1233" customFormat="1" ht="16" customHeight="1" x14ac:dyDescent="0.2"/>
    <row r="1234" customFormat="1" ht="16" customHeight="1" x14ac:dyDescent="0.2"/>
    <row r="1235" customFormat="1" ht="16" customHeight="1" x14ac:dyDescent="0.2"/>
    <row r="1236" customFormat="1" ht="16" customHeight="1" x14ac:dyDescent="0.2"/>
    <row r="1237" customFormat="1" ht="16" customHeight="1" x14ac:dyDescent="0.2"/>
    <row r="1238" customFormat="1" ht="16" customHeight="1" x14ac:dyDescent="0.2"/>
    <row r="1239" customFormat="1" ht="16" customHeight="1" x14ac:dyDescent="0.2"/>
    <row r="1240" customFormat="1" ht="16" customHeight="1" x14ac:dyDescent="0.2"/>
    <row r="1241" customFormat="1" ht="16" customHeight="1" x14ac:dyDescent="0.2"/>
    <row r="1242" customFormat="1" ht="16" customHeight="1" x14ac:dyDescent="0.2"/>
    <row r="1243" customFormat="1" ht="16" customHeight="1" x14ac:dyDescent="0.2"/>
    <row r="1244" customFormat="1" ht="16" customHeight="1" x14ac:dyDescent="0.2"/>
    <row r="1245" customFormat="1" ht="16" customHeight="1" x14ac:dyDescent="0.2"/>
    <row r="1246" customFormat="1" ht="16" customHeight="1" x14ac:dyDescent="0.2"/>
    <row r="1247" customFormat="1" ht="16" customHeight="1" x14ac:dyDescent="0.2"/>
    <row r="1248" customFormat="1" ht="16" customHeight="1" x14ac:dyDescent="0.2"/>
    <row r="1249" customFormat="1" ht="16" customHeight="1" x14ac:dyDescent="0.2"/>
    <row r="1250" customFormat="1" ht="16" customHeight="1" x14ac:dyDescent="0.2"/>
    <row r="1251" customFormat="1" ht="16" customHeight="1" x14ac:dyDescent="0.2"/>
    <row r="1252" customFormat="1" ht="16" customHeight="1" x14ac:dyDescent="0.2"/>
    <row r="1253" customFormat="1" ht="16" customHeight="1" x14ac:dyDescent="0.2"/>
    <row r="1254" customFormat="1" ht="16" customHeight="1" x14ac:dyDescent="0.2"/>
    <row r="1255" customFormat="1" ht="16" customHeight="1" x14ac:dyDescent="0.2"/>
    <row r="1256" customFormat="1" ht="16" customHeight="1" x14ac:dyDescent="0.2"/>
    <row r="1257" customFormat="1" ht="16" customHeight="1" x14ac:dyDescent="0.2"/>
    <row r="1258" customFormat="1" ht="16" customHeight="1" x14ac:dyDescent="0.2"/>
    <row r="1259" customFormat="1" ht="16" customHeight="1" x14ac:dyDescent="0.2"/>
    <row r="1260" customFormat="1" ht="16" customHeight="1" x14ac:dyDescent="0.2"/>
    <row r="1261" customFormat="1" ht="16" customHeight="1" x14ac:dyDescent="0.2"/>
    <row r="1262" customFormat="1" ht="16" customHeight="1" x14ac:dyDescent="0.2"/>
    <row r="1263" customFormat="1" ht="16" customHeight="1" x14ac:dyDescent="0.2"/>
    <row r="1264" customFormat="1" ht="16" customHeight="1" x14ac:dyDescent="0.2"/>
    <row r="1265" customFormat="1" ht="16" customHeight="1" x14ac:dyDescent="0.2"/>
    <row r="1266" customFormat="1" ht="16" customHeight="1" x14ac:dyDescent="0.2"/>
    <row r="1267" customFormat="1" ht="16" customHeight="1" x14ac:dyDescent="0.2"/>
    <row r="1268" customFormat="1" ht="16" customHeight="1" x14ac:dyDescent="0.2"/>
    <row r="1269" customFormat="1" ht="16" customHeight="1" x14ac:dyDescent="0.2"/>
    <row r="1270" customFormat="1" ht="16" customHeight="1" x14ac:dyDescent="0.2"/>
    <row r="1271" customFormat="1" ht="16" customHeight="1" x14ac:dyDescent="0.2"/>
    <row r="1272" customFormat="1" ht="16" customHeight="1" x14ac:dyDescent="0.2"/>
    <row r="1273" customFormat="1" ht="16" customHeight="1" x14ac:dyDescent="0.2"/>
    <row r="1274" customFormat="1" ht="16" customHeight="1" x14ac:dyDescent="0.2"/>
    <row r="1275" customFormat="1" ht="16" customHeight="1" x14ac:dyDescent="0.2"/>
    <row r="1276" customFormat="1" ht="16" customHeight="1" x14ac:dyDescent="0.2"/>
    <row r="1277" customFormat="1" ht="16" customHeight="1" x14ac:dyDescent="0.2"/>
    <row r="1278" customFormat="1" ht="16" customHeight="1" x14ac:dyDescent="0.2"/>
    <row r="1279" customFormat="1" ht="16" customHeight="1" x14ac:dyDescent="0.2"/>
    <row r="1280" customFormat="1" ht="16" customHeight="1" x14ac:dyDescent="0.2"/>
    <row r="1281" customFormat="1" ht="16" customHeight="1" x14ac:dyDescent="0.2"/>
    <row r="1282" customFormat="1" ht="16" customHeight="1" x14ac:dyDescent="0.2"/>
    <row r="1283" customFormat="1" ht="16" customHeight="1" x14ac:dyDescent="0.2"/>
    <row r="1284" customFormat="1" ht="16" customHeight="1" x14ac:dyDescent="0.2"/>
    <row r="1285" customFormat="1" ht="16" customHeight="1" x14ac:dyDescent="0.2"/>
    <row r="1286" customFormat="1" ht="16" customHeight="1" x14ac:dyDescent="0.2"/>
    <row r="1287" customFormat="1" ht="16" customHeight="1" x14ac:dyDescent="0.2"/>
    <row r="1288" customFormat="1" ht="16" customHeight="1" x14ac:dyDescent="0.2"/>
    <row r="1289" customFormat="1" ht="16" customHeight="1" x14ac:dyDescent="0.2"/>
    <row r="1290" customFormat="1" ht="16" customHeight="1" x14ac:dyDescent="0.2"/>
    <row r="1291" customFormat="1" ht="16" customHeight="1" x14ac:dyDescent="0.2"/>
    <row r="1292" customFormat="1" ht="16" customHeight="1" x14ac:dyDescent="0.2"/>
    <row r="1293" customFormat="1" ht="16" customHeight="1" x14ac:dyDescent="0.2"/>
    <row r="1294" customFormat="1" ht="16" customHeight="1" x14ac:dyDescent="0.2"/>
    <row r="1295" customFormat="1" ht="16" customHeight="1" x14ac:dyDescent="0.2"/>
    <row r="1296" customFormat="1" ht="16" customHeight="1" x14ac:dyDescent="0.2"/>
    <row r="1297" customFormat="1" ht="16" customHeight="1" x14ac:dyDescent="0.2"/>
    <row r="1298" customFormat="1" ht="16" customHeight="1" x14ac:dyDescent="0.2"/>
    <row r="1299" customFormat="1" ht="16" customHeight="1" x14ac:dyDescent="0.2"/>
    <row r="1300" customFormat="1" ht="16" customHeight="1" x14ac:dyDescent="0.2"/>
    <row r="1301" customFormat="1" ht="16" customHeight="1" x14ac:dyDescent="0.2"/>
    <row r="1302" customFormat="1" ht="16" customHeight="1" x14ac:dyDescent="0.2"/>
    <row r="1303" customFormat="1" ht="16" customHeight="1" x14ac:dyDescent="0.2"/>
    <row r="1304" customFormat="1" ht="16" customHeight="1" x14ac:dyDescent="0.2"/>
    <row r="1305" customFormat="1" ht="16" customHeight="1" x14ac:dyDescent="0.2"/>
    <row r="1306" customFormat="1" ht="16" customHeight="1" x14ac:dyDescent="0.2"/>
    <row r="1307" customFormat="1" ht="16" customHeight="1" x14ac:dyDescent="0.2"/>
    <row r="1308" customFormat="1" ht="16" customHeight="1" x14ac:dyDescent="0.2"/>
    <row r="1309" customFormat="1" ht="16" customHeight="1" x14ac:dyDescent="0.2"/>
    <row r="1310" customFormat="1" ht="16" customHeight="1" x14ac:dyDescent="0.2"/>
    <row r="1311" customFormat="1" ht="16" customHeight="1" x14ac:dyDescent="0.2"/>
    <row r="1312" customFormat="1" ht="16" customHeight="1" x14ac:dyDescent="0.2"/>
    <row r="1313" customFormat="1" ht="16" customHeight="1" x14ac:dyDescent="0.2"/>
    <row r="1314" customFormat="1" ht="16" customHeight="1" x14ac:dyDescent="0.2"/>
    <row r="1315" customFormat="1" ht="16" customHeight="1" x14ac:dyDescent="0.2"/>
    <row r="1316" customFormat="1" ht="16" customHeight="1" x14ac:dyDescent="0.2"/>
    <row r="1317" customFormat="1" ht="16" customHeight="1" x14ac:dyDescent="0.2"/>
    <row r="1318" customFormat="1" ht="16" customHeight="1" x14ac:dyDescent="0.2"/>
    <row r="1319" customFormat="1" ht="16" customHeight="1" x14ac:dyDescent="0.2"/>
    <row r="1320" customFormat="1" ht="16" customHeight="1" x14ac:dyDescent="0.2"/>
    <row r="1321" customFormat="1" ht="16" customHeight="1" x14ac:dyDescent="0.2"/>
    <row r="1322" customFormat="1" ht="16" customHeight="1" x14ac:dyDescent="0.2"/>
    <row r="1323" customFormat="1" ht="16" customHeight="1" x14ac:dyDescent="0.2"/>
    <row r="1324" customFormat="1" ht="16" customHeight="1" x14ac:dyDescent="0.2"/>
    <row r="1325" customFormat="1" ht="16" customHeight="1" x14ac:dyDescent="0.2"/>
    <row r="1326" customFormat="1" ht="16" customHeight="1" x14ac:dyDescent="0.2"/>
    <row r="1327" customFormat="1" ht="16" customHeight="1" x14ac:dyDescent="0.2"/>
    <row r="1328" customFormat="1" ht="16" customHeight="1" x14ac:dyDescent="0.2"/>
    <row r="1329" customFormat="1" ht="16" customHeight="1" x14ac:dyDescent="0.2"/>
    <row r="1330" customFormat="1" ht="16" customHeight="1" x14ac:dyDescent="0.2"/>
    <row r="1331" customFormat="1" ht="16" customHeight="1" x14ac:dyDescent="0.2"/>
    <row r="1332" customFormat="1" ht="16" customHeight="1" x14ac:dyDescent="0.2"/>
    <row r="1333" customFormat="1" ht="16" customHeight="1" x14ac:dyDescent="0.2"/>
    <row r="1334" customFormat="1" ht="16" customHeight="1" x14ac:dyDescent="0.2"/>
    <row r="1335" customFormat="1" ht="16" customHeight="1" x14ac:dyDescent="0.2"/>
    <row r="1336" customFormat="1" ht="16" customHeight="1" x14ac:dyDescent="0.2"/>
    <row r="1337" customFormat="1" ht="16" customHeight="1" x14ac:dyDescent="0.2"/>
    <row r="1338" customFormat="1" ht="16" customHeight="1" x14ac:dyDescent="0.2"/>
    <row r="1339" customFormat="1" ht="16" customHeight="1" x14ac:dyDescent="0.2"/>
    <row r="1340" customFormat="1" ht="16" customHeight="1" x14ac:dyDescent="0.2"/>
    <row r="1341" customFormat="1" ht="16" customHeight="1" x14ac:dyDescent="0.2"/>
    <row r="1342" customFormat="1" ht="16" customHeight="1" x14ac:dyDescent="0.2"/>
    <row r="1343" customFormat="1" ht="16" customHeight="1" x14ac:dyDescent="0.2"/>
    <row r="1344" customFormat="1" ht="16" customHeight="1" x14ac:dyDescent="0.2"/>
    <row r="1345" customFormat="1" ht="16" customHeight="1" x14ac:dyDescent="0.2"/>
    <row r="1346" customFormat="1" ht="16" customHeight="1" x14ac:dyDescent="0.2"/>
    <row r="1347" customFormat="1" ht="16" customHeight="1" x14ac:dyDescent="0.2"/>
    <row r="1348" customFormat="1" ht="16" customHeight="1" x14ac:dyDescent="0.2"/>
    <row r="1349" customFormat="1" ht="16" customHeight="1" x14ac:dyDescent="0.2"/>
    <row r="1350" customFormat="1" ht="16" customHeight="1" x14ac:dyDescent="0.2"/>
    <row r="1351" customFormat="1" ht="16" customHeight="1" x14ac:dyDescent="0.2"/>
    <row r="1352" customFormat="1" ht="16" customHeight="1" x14ac:dyDescent="0.2"/>
    <row r="1353" customFormat="1" ht="16" customHeight="1" x14ac:dyDescent="0.2"/>
    <row r="1354" customFormat="1" ht="16" customHeight="1" x14ac:dyDescent="0.2"/>
    <row r="1355" customFormat="1" ht="16" customHeight="1" x14ac:dyDescent="0.2"/>
    <row r="1356" customFormat="1" ht="16" customHeight="1" x14ac:dyDescent="0.2"/>
    <row r="1357" customFormat="1" ht="16" customHeight="1" x14ac:dyDescent="0.2"/>
    <row r="1358" customFormat="1" ht="16" customHeight="1" x14ac:dyDescent="0.2"/>
    <row r="1359" customFormat="1" ht="16" customHeight="1" x14ac:dyDescent="0.2"/>
    <row r="1360" customFormat="1" ht="16" customHeight="1" x14ac:dyDescent="0.2"/>
    <row r="1361" customFormat="1" ht="16" customHeight="1" x14ac:dyDescent="0.2"/>
    <row r="1362" customFormat="1" ht="16" customHeight="1" x14ac:dyDescent="0.2"/>
    <row r="1363" customFormat="1" ht="16" customHeight="1" x14ac:dyDescent="0.2"/>
    <row r="1364" customFormat="1" ht="16" customHeight="1" x14ac:dyDescent="0.2"/>
    <row r="1365" customFormat="1" ht="16" customHeight="1" x14ac:dyDescent="0.2"/>
    <row r="1366" customFormat="1" ht="16" customHeight="1" x14ac:dyDescent="0.2"/>
    <row r="1367" customFormat="1" ht="16" customHeight="1" x14ac:dyDescent="0.2"/>
    <row r="1368" customFormat="1" ht="16" customHeight="1" x14ac:dyDescent="0.2"/>
    <row r="1369" customFormat="1" ht="16" customHeight="1" x14ac:dyDescent="0.2"/>
    <row r="1370" customFormat="1" ht="16" customHeight="1" x14ac:dyDescent="0.2"/>
    <row r="1371" customFormat="1" ht="16" customHeight="1" x14ac:dyDescent="0.2"/>
    <row r="1372" customFormat="1" ht="16" customHeight="1" x14ac:dyDescent="0.2"/>
    <row r="1373" customFormat="1" ht="16" customHeight="1" x14ac:dyDescent="0.2"/>
    <row r="1374" customFormat="1" ht="16" customHeight="1" x14ac:dyDescent="0.2"/>
    <row r="1375" customFormat="1" ht="16" customHeight="1" x14ac:dyDescent="0.2"/>
    <row r="1376" customFormat="1" ht="16" customHeight="1" x14ac:dyDescent="0.2"/>
    <row r="1377" customFormat="1" ht="16" customHeight="1" x14ac:dyDescent="0.2"/>
    <row r="1378" customFormat="1" ht="16" customHeight="1" x14ac:dyDescent="0.2"/>
    <row r="1379" customFormat="1" ht="16" customHeight="1" x14ac:dyDescent="0.2"/>
    <row r="1380" customFormat="1" ht="16" customHeight="1" x14ac:dyDescent="0.2"/>
    <row r="1381" customFormat="1" ht="16" customHeight="1" x14ac:dyDescent="0.2"/>
    <row r="1382" customFormat="1" ht="16" customHeight="1" x14ac:dyDescent="0.2"/>
    <row r="1383" customFormat="1" ht="16" customHeight="1" x14ac:dyDescent="0.2"/>
    <row r="1384" customFormat="1" ht="16" customHeight="1" x14ac:dyDescent="0.2"/>
    <row r="1385" customFormat="1" ht="16" customHeight="1" x14ac:dyDescent="0.2"/>
    <row r="1386" customFormat="1" ht="16" customHeight="1" x14ac:dyDescent="0.2"/>
    <row r="1387" customFormat="1" ht="16" customHeight="1" x14ac:dyDescent="0.2"/>
    <row r="1388" customFormat="1" ht="16" customHeight="1" x14ac:dyDescent="0.2"/>
    <row r="1389" customFormat="1" ht="16" customHeight="1" x14ac:dyDescent="0.2"/>
    <row r="1390" customFormat="1" ht="16" customHeight="1" x14ac:dyDescent="0.2"/>
    <row r="1391" customFormat="1" ht="16" customHeight="1" x14ac:dyDescent="0.2"/>
    <row r="1392" customFormat="1" ht="16" customHeight="1" x14ac:dyDescent="0.2"/>
    <row r="1393" customFormat="1" ht="16" customHeight="1" x14ac:dyDescent="0.2"/>
    <row r="1394" customFormat="1" ht="16" customHeight="1" x14ac:dyDescent="0.2"/>
    <row r="1395" customFormat="1" ht="16" customHeight="1" x14ac:dyDescent="0.2"/>
    <row r="1396" customFormat="1" ht="16" customHeight="1" x14ac:dyDescent="0.2"/>
    <row r="1397" customFormat="1" ht="16" customHeight="1" x14ac:dyDescent="0.2"/>
    <row r="1398" customFormat="1" ht="16" customHeight="1" x14ac:dyDescent="0.2"/>
    <row r="1399" customFormat="1" ht="16" customHeight="1" x14ac:dyDescent="0.2"/>
    <row r="1400" customFormat="1" ht="16" customHeight="1" x14ac:dyDescent="0.2"/>
    <row r="1401" customFormat="1" ht="16" customHeight="1" x14ac:dyDescent="0.2"/>
    <row r="1402" customFormat="1" ht="16" customHeight="1" x14ac:dyDescent="0.2"/>
    <row r="1403" customFormat="1" ht="16" customHeight="1" x14ac:dyDescent="0.2"/>
    <row r="1404" customFormat="1" ht="16" customHeight="1" x14ac:dyDescent="0.2"/>
    <row r="1405" customFormat="1" ht="16" customHeight="1" x14ac:dyDescent="0.2"/>
    <row r="1406" customFormat="1" ht="16" customHeight="1" x14ac:dyDescent="0.2"/>
    <row r="1407" customFormat="1" ht="16" customHeight="1" x14ac:dyDescent="0.2"/>
    <row r="1408" customFormat="1" ht="16" customHeight="1" x14ac:dyDescent="0.2"/>
    <row r="1409" customFormat="1" ht="16" customHeight="1" x14ac:dyDescent="0.2"/>
    <row r="1410" customFormat="1" ht="16" customHeight="1" x14ac:dyDescent="0.2"/>
    <row r="1411" customFormat="1" ht="16" customHeight="1" x14ac:dyDescent="0.2"/>
    <row r="1412" customFormat="1" ht="16" customHeight="1" x14ac:dyDescent="0.2"/>
    <row r="1413" customFormat="1" ht="16" customHeight="1" x14ac:dyDescent="0.2"/>
    <row r="1414" customFormat="1" ht="16" customHeight="1" x14ac:dyDescent="0.2"/>
    <row r="1415" customFormat="1" ht="16" customHeight="1" x14ac:dyDescent="0.2"/>
    <row r="1416" customFormat="1" ht="16" customHeight="1" x14ac:dyDescent="0.2"/>
    <row r="1417" customFormat="1" ht="16" customHeight="1" x14ac:dyDescent="0.2"/>
    <row r="1418" customFormat="1" ht="16" customHeight="1" x14ac:dyDescent="0.2"/>
    <row r="1419" customFormat="1" ht="16" customHeight="1" x14ac:dyDescent="0.2"/>
    <row r="1420" customFormat="1" ht="16" customHeight="1" x14ac:dyDescent="0.2"/>
    <row r="1421" customFormat="1" ht="16" customHeight="1" x14ac:dyDescent="0.2"/>
    <row r="1422" customFormat="1" ht="16" customHeight="1" x14ac:dyDescent="0.2"/>
    <row r="1423" customFormat="1" ht="16" customHeight="1" x14ac:dyDescent="0.2"/>
    <row r="1424" customFormat="1" ht="16" customHeight="1" x14ac:dyDescent="0.2"/>
    <row r="1425" customFormat="1" ht="16" customHeight="1" x14ac:dyDescent="0.2"/>
    <row r="1426" customFormat="1" ht="16" customHeight="1" x14ac:dyDescent="0.2"/>
    <row r="1427" customFormat="1" ht="16" customHeight="1" x14ac:dyDescent="0.2"/>
    <row r="1428" customFormat="1" ht="16" customHeight="1" x14ac:dyDescent="0.2"/>
    <row r="1429" customFormat="1" ht="16" customHeight="1" x14ac:dyDescent="0.2"/>
    <row r="1430" customFormat="1" ht="16" customHeight="1" x14ac:dyDescent="0.2"/>
    <row r="1431" customFormat="1" ht="16" customHeight="1" x14ac:dyDescent="0.2"/>
    <row r="1432" customFormat="1" ht="16" customHeight="1" x14ac:dyDescent="0.2"/>
    <row r="1433" customFormat="1" ht="16" customHeight="1" x14ac:dyDescent="0.2"/>
    <row r="1434" customFormat="1" ht="16" customHeight="1" x14ac:dyDescent="0.2"/>
    <row r="1435" customFormat="1" ht="16" customHeight="1" x14ac:dyDescent="0.2"/>
    <row r="1436" customFormat="1" ht="16" customHeight="1" x14ac:dyDescent="0.2"/>
    <row r="1437" customFormat="1" ht="16" customHeight="1" x14ac:dyDescent="0.2"/>
    <row r="1438" customFormat="1" ht="16" customHeight="1" x14ac:dyDescent="0.2"/>
    <row r="1439" customFormat="1" ht="16" customHeight="1" x14ac:dyDescent="0.2"/>
    <row r="1440" customFormat="1" ht="16" customHeight="1" x14ac:dyDescent="0.2"/>
    <row r="1441" customFormat="1" ht="16" customHeight="1" x14ac:dyDescent="0.2"/>
    <row r="1442" customFormat="1" ht="16" customHeight="1" x14ac:dyDescent="0.2"/>
    <row r="1443" customFormat="1" ht="16" customHeight="1" x14ac:dyDescent="0.2"/>
    <row r="1444" customFormat="1" ht="16" customHeight="1" x14ac:dyDescent="0.2"/>
    <row r="1445" customFormat="1" ht="16" customHeight="1" x14ac:dyDescent="0.2"/>
    <row r="1446" customFormat="1" ht="16" customHeight="1" x14ac:dyDescent="0.2"/>
    <row r="1447" customFormat="1" ht="16" customHeight="1" x14ac:dyDescent="0.2"/>
    <row r="1448" customFormat="1" ht="16" customHeight="1" x14ac:dyDescent="0.2"/>
    <row r="1449" customFormat="1" ht="16" customHeight="1" x14ac:dyDescent="0.2"/>
    <row r="1450" customFormat="1" ht="16" customHeight="1" x14ac:dyDescent="0.2"/>
    <row r="1451" customFormat="1" ht="16" customHeight="1" x14ac:dyDescent="0.2"/>
    <row r="1452" customFormat="1" ht="16" customHeight="1" x14ac:dyDescent="0.2"/>
    <row r="1453" customFormat="1" ht="16" customHeight="1" x14ac:dyDescent="0.2"/>
    <row r="1454" customFormat="1" ht="16" customHeight="1" x14ac:dyDescent="0.2"/>
    <row r="1455" customFormat="1" ht="16" customHeight="1" x14ac:dyDescent="0.2"/>
    <row r="1456" customFormat="1" ht="16" customHeight="1" x14ac:dyDescent="0.2"/>
    <row r="1457" customFormat="1" ht="16" customHeight="1" x14ac:dyDescent="0.2"/>
    <row r="1458" customFormat="1" ht="16" customHeight="1" x14ac:dyDescent="0.2"/>
    <row r="1459" customFormat="1" ht="16" customHeight="1" x14ac:dyDescent="0.2"/>
    <row r="1460" customFormat="1" ht="16" customHeight="1" x14ac:dyDescent="0.2"/>
    <row r="1461" customFormat="1" ht="16" customHeight="1" x14ac:dyDescent="0.2"/>
    <row r="1462" customFormat="1" ht="16" customHeight="1" x14ac:dyDescent="0.2"/>
    <row r="1463" customFormat="1" ht="16" customHeight="1" x14ac:dyDescent="0.2"/>
    <row r="1464" customFormat="1" ht="16" customHeight="1" x14ac:dyDescent="0.2"/>
    <row r="1465" customFormat="1" ht="16" customHeight="1" x14ac:dyDescent="0.2"/>
    <row r="1466" customFormat="1" ht="16" customHeight="1" x14ac:dyDescent="0.2"/>
    <row r="1467" customFormat="1" ht="16" customHeight="1" x14ac:dyDescent="0.2"/>
    <row r="1468" customFormat="1" ht="16" customHeight="1" x14ac:dyDescent="0.2"/>
    <row r="1469" customFormat="1" ht="16" customHeight="1" x14ac:dyDescent="0.2"/>
    <row r="1470" customFormat="1" ht="16" customHeight="1" x14ac:dyDescent="0.2"/>
    <row r="1471" customFormat="1" ht="16" customHeight="1" x14ac:dyDescent="0.2"/>
    <row r="1472" customFormat="1" ht="16" customHeight="1" x14ac:dyDescent="0.2"/>
    <row r="1473" customFormat="1" ht="16" customHeight="1" x14ac:dyDescent="0.2"/>
    <row r="1474" customFormat="1" ht="16" customHeight="1" x14ac:dyDescent="0.2"/>
    <row r="1475" customFormat="1" ht="16" customHeight="1" x14ac:dyDescent="0.2"/>
    <row r="1476" customFormat="1" ht="16" customHeight="1" x14ac:dyDescent="0.2"/>
    <row r="1477" customFormat="1" ht="16" customHeight="1" x14ac:dyDescent="0.2"/>
    <row r="1478" customFormat="1" ht="16" customHeight="1" x14ac:dyDescent="0.2"/>
    <row r="1479" customFormat="1" ht="16" customHeight="1" x14ac:dyDescent="0.2"/>
    <row r="1480" customFormat="1" ht="16" customHeight="1" x14ac:dyDescent="0.2"/>
    <row r="1481" customFormat="1" ht="16" customHeight="1" x14ac:dyDescent="0.2"/>
    <row r="1482" customFormat="1" ht="16" customHeight="1" x14ac:dyDescent="0.2"/>
    <row r="1483" customFormat="1" ht="16" customHeight="1" x14ac:dyDescent="0.2"/>
    <row r="1484" customFormat="1" ht="16" customHeight="1" x14ac:dyDescent="0.2"/>
    <row r="1485" customFormat="1" ht="16" customHeight="1" x14ac:dyDescent="0.2"/>
    <row r="1486" customFormat="1" ht="16" customHeight="1" x14ac:dyDescent="0.2"/>
    <row r="1487" customFormat="1" ht="16" customHeight="1" x14ac:dyDescent="0.2"/>
    <row r="1488" customFormat="1" ht="16" customHeight="1" x14ac:dyDescent="0.2"/>
    <row r="1489" customFormat="1" ht="16" customHeight="1" x14ac:dyDescent="0.2"/>
    <row r="1490" customFormat="1" ht="16" customHeight="1" x14ac:dyDescent="0.2"/>
    <row r="1491" customFormat="1" ht="16" customHeight="1" x14ac:dyDescent="0.2"/>
    <row r="1492" customFormat="1" ht="16" customHeight="1" x14ac:dyDescent="0.2"/>
    <row r="1493" customFormat="1" ht="16" customHeight="1" x14ac:dyDescent="0.2"/>
    <row r="1494" customFormat="1" ht="16" customHeight="1" x14ac:dyDescent="0.2"/>
    <row r="1495" customFormat="1" ht="16" customHeight="1" x14ac:dyDescent="0.2"/>
    <row r="1496" customFormat="1" ht="16" customHeight="1" x14ac:dyDescent="0.2"/>
    <row r="1497" customFormat="1" ht="16" customHeight="1" x14ac:dyDescent="0.2"/>
    <row r="1498" customFormat="1" ht="16" customHeight="1" x14ac:dyDescent="0.2"/>
    <row r="1499" customFormat="1" ht="16" customHeight="1" x14ac:dyDescent="0.2"/>
    <row r="1500" customFormat="1" ht="16" customHeight="1" x14ac:dyDescent="0.2"/>
    <row r="1501" customFormat="1" ht="16" customHeight="1" x14ac:dyDescent="0.2"/>
    <row r="1502" customFormat="1" ht="16" customHeight="1" x14ac:dyDescent="0.2"/>
    <row r="1503" customFormat="1" ht="16" customHeight="1" x14ac:dyDescent="0.2"/>
    <row r="1504" customFormat="1" ht="16" customHeight="1" x14ac:dyDescent="0.2"/>
    <row r="1505" customFormat="1" ht="16" customHeight="1" x14ac:dyDescent="0.2"/>
    <row r="1506" customFormat="1" ht="16" customHeight="1" x14ac:dyDescent="0.2"/>
    <row r="1507" customFormat="1" ht="16" customHeight="1" x14ac:dyDescent="0.2"/>
    <row r="1508" customFormat="1" ht="16" customHeight="1" x14ac:dyDescent="0.2"/>
    <row r="1509" customFormat="1" ht="16" customHeight="1" x14ac:dyDescent="0.2"/>
    <row r="1510" customFormat="1" ht="16" customHeight="1" x14ac:dyDescent="0.2"/>
    <row r="1511" customFormat="1" ht="16" customHeight="1" x14ac:dyDescent="0.2"/>
    <row r="1512" customFormat="1" ht="16" customHeight="1" x14ac:dyDescent="0.2"/>
    <row r="1513" customFormat="1" ht="16" customHeight="1" x14ac:dyDescent="0.2"/>
    <row r="1514" customFormat="1" ht="16" customHeight="1" x14ac:dyDescent="0.2"/>
    <row r="1515" customFormat="1" ht="16" customHeight="1" x14ac:dyDescent="0.2"/>
    <row r="1516" customFormat="1" ht="16" customHeight="1" x14ac:dyDescent="0.2"/>
    <row r="1517" customFormat="1" ht="16" customHeight="1" x14ac:dyDescent="0.2"/>
    <row r="1518" customFormat="1" ht="16" customHeight="1" x14ac:dyDescent="0.2"/>
    <row r="1519" customFormat="1" ht="16" customHeight="1" x14ac:dyDescent="0.2"/>
    <row r="1520" customFormat="1" ht="16" customHeight="1" x14ac:dyDescent="0.2"/>
    <row r="1521" customFormat="1" ht="16" customHeight="1" x14ac:dyDescent="0.2"/>
    <row r="1522" customFormat="1" ht="16" customHeight="1" x14ac:dyDescent="0.2"/>
    <row r="1523" customFormat="1" ht="16" customHeight="1" x14ac:dyDescent="0.2"/>
    <row r="1524" customFormat="1" ht="16" customHeight="1" x14ac:dyDescent="0.2"/>
    <row r="1525" customFormat="1" ht="16" customHeight="1" x14ac:dyDescent="0.2"/>
    <row r="1526" customFormat="1" ht="16" customHeight="1" x14ac:dyDescent="0.2"/>
    <row r="1527" customFormat="1" ht="16" customHeight="1" x14ac:dyDescent="0.2"/>
    <row r="1528" customFormat="1" ht="16" customHeight="1" x14ac:dyDescent="0.2"/>
    <row r="1529" customFormat="1" ht="16" customHeight="1" x14ac:dyDescent="0.2"/>
    <row r="1530" customFormat="1" ht="16" customHeight="1" x14ac:dyDescent="0.2"/>
    <row r="1531" customFormat="1" ht="16" customHeight="1" x14ac:dyDescent="0.2"/>
    <row r="1532" customFormat="1" ht="16" customHeight="1" x14ac:dyDescent="0.2"/>
    <row r="1533" customFormat="1" ht="16" customHeight="1" x14ac:dyDescent="0.2"/>
    <row r="1534" customFormat="1" ht="16" customHeight="1" x14ac:dyDescent="0.2"/>
    <row r="1535" customFormat="1" ht="16" customHeight="1" x14ac:dyDescent="0.2"/>
    <row r="1536" customFormat="1" ht="16" customHeight="1" x14ac:dyDescent="0.2"/>
    <row r="1537" customFormat="1" ht="16" customHeight="1" x14ac:dyDescent="0.2"/>
    <row r="1538" customFormat="1" ht="16" customHeight="1" x14ac:dyDescent="0.2"/>
    <row r="1539" customFormat="1" ht="16" customHeight="1" x14ac:dyDescent="0.2"/>
    <row r="1540" customFormat="1" ht="16" customHeight="1" x14ac:dyDescent="0.2"/>
    <row r="1541" customFormat="1" ht="16" customHeight="1" x14ac:dyDescent="0.2"/>
    <row r="1542" customFormat="1" ht="16" customHeight="1" x14ac:dyDescent="0.2"/>
    <row r="1543" customFormat="1" ht="16" customHeight="1" x14ac:dyDescent="0.2"/>
    <row r="1544" customFormat="1" ht="16" customHeight="1" x14ac:dyDescent="0.2"/>
    <row r="1545" customFormat="1" ht="16" customHeight="1" x14ac:dyDescent="0.2"/>
    <row r="1546" customFormat="1" ht="16" customHeight="1" x14ac:dyDescent="0.2"/>
    <row r="1547" customFormat="1" ht="16" customHeight="1" x14ac:dyDescent="0.2"/>
    <row r="1548" customFormat="1" ht="16" customHeight="1" x14ac:dyDescent="0.2"/>
    <row r="1549" customFormat="1" ht="16" customHeight="1" x14ac:dyDescent="0.2"/>
    <row r="1550" customFormat="1" ht="16" customHeight="1" x14ac:dyDescent="0.2"/>
    <row r="1551" customFormat="1" ht="16" customHeight="1" x14ac:dyDescent="0.2"/>
    <row r="1552" customFormat="1" ht="16" customHeight="1" x14ac:dyDescent="0.2"/>
    <row r="1553" customFormat="1" ht="16" customHeight="1" x14ac:dyDescent="0.2"/>
    <row r="1554" customFormat="1" ht="16" customHeight="1" x14ac:dyDescent="0.2"/>
    <row r="1555" customFormat="1" ht="16" customHeight="1" x14ac:dyDescent="0.2"/>
    <row r="1556" customFormat="1" ht="16" customHeight="1" x14ac:dyDescent="0.2"/>
    <row r="1557" customFormat="1" ht="16" customHeight="1" x14ac:dyDescent="0.2"/>
    <row r="1558" customFormat="1" ht="16" customHeight="1" x14ac:dyDescent="0.2"/>
    <row r="1559" customFormat="1" ht="16" customHeight="1" x14ac:dyDescent="0.2"/>
    <row r="1560" customFormat="1" ht="16" customHeight="1" x14ac:dyDescent="0.2"/>
    <row r="1561" customFormat="1" ht="16" customHeight="1" x14ac:dyDescent="0.2"/>
    <row r="1562" customFormat="1" ht="16" customHeight="1" x14ac:dyDescent="0.2"/>
    <row r="1563" customFormat="1" ht="16" customHeight="1" x14ac:dyDescent="0.2"/>
    <row r="1564" customFormat="1" ht="16" customHeight="1" x14ac:dyDescent="0.2"/>
    <row r="1565" customFormat="1" ht="16" customHeight="1" x14ac:dyDescent="0.2"/>
    <row r="1566" customFormat="1" ht="16" customHeight="1" x14ac:dyDescent="0.2"/>
    <row r="1567" customFormat="1" ht="16" customHeight="1" x14ac:dyDescent="0.2"/>
    <row r="1568" customFormat="1" ht="16" customHeight="1" x14ac:dyDescent="0.2"/>
    <row r="1569" customFormat="1" ht="16" customHeight="1" x14ac:dyDescent="0.2"/>
    <row r="1570" customFormat="1" ht="16" customHeight="1" x14ac:dyDescent="0.2"/>
    <row r="1571" customFormat="1" ht="16" customHeight="1" x14ac:dyDescent="0.2"/>
    <row r="1572" customFormat="1" ht="16" customHeight="1" x14ac:dyDescent="0.2"/>
    <row r="1573" customFormat="1" ht="16" customHeight="1" x14ac:dyDescent="0.2"/>
    <row r="1574" customFormat="1" ht="16" customHeight="1" x14ac:dyDescent="0.2"/>
    <row r="1575" customFormat="1" ht="16" customHeight="1" x14ac:dyDescent="0.2"/>
    <row r="1576" customFormat="1" ht="16" customHeight="1" x14ac:dyDescent="0.2"/>
    <row r="1577" customFormat="1" ht="16" customHeight="1" x14ac:dyDescent="0.2"/>
    <row r="1578" customFormat="1" ht="16" customHeight="1" x14ac:dyDescent="0.2"/>
    <row r="1579" customFormat="1" ht="16" customHeight="1" x14ac:dyDescent="0.2"/>
    <row r="1580" customFormat="1" ht="16" customHeight="1" x14ac:dyDescent="0.2"/>
    <row r="1581" customFormat="1" ht="16" customHeight="1" x14ac:dyDescent="0.2"/>
    <row r="1582" customFormat="1" ht="16" customHeight="1" x14ac:dyDescent="0.2"/>
    <row r="1583" customFormat="1" ht="16" customHeight="1" x14ac:dyDescent="0.2"/>
    <row r="1584" customFormat="1" ht="16" customHeight="1" x14ac:dyDescent="0.2"/>
    <row r="1585" customFormat="1" ht="16" customHeight="1" x14ac:dyDescent="0.2"/>
    <row r="1586" customFormat="1" ht="16" customHeight="1" x14ac:dyDescent="0.2"/>
    <row r="1587" customFormat="1" ht="16" customHeight="1" x14ac:dyDescent="0.2"/>
    <row r="1588" customFormat="1" ht="16" customHeight="1" x14ac:dyDescent="0.2"/>
    <row r="1589" customFormat="1" ht="16" customHeight="1" x14ac:dyDescent="0.2"/>
    <row r="1590" customFormat="1" ht="16" customHeight="1" x14ac:dyDescent="0.2"/>
    <row r="1591" customFormat="1" ht="16" customHeight="1" x14ac:dyDescent="0.2"/>
    <row r="1592" customFormat="1" ht="16" customHeight="1" x14ac:dyDescent="0.2"/>
    <row r="1593" customFormat="1" ht="16" customHeight="1" x14ac:dyDescent="0.2"/>
    <row r="1594" customFormat="1" ht="16" customHeight="1" x14ac:dyDescent="0.2"/>
    <row r="1595" customFormat="1" ht="16" customHeight="1" x14ac:dyDescent="0.2"/>
    <row r="1596" customFormat="1" ht="16" customHeight="1" x14ac:dyDescent="0.2"/>
    <row r="1597" customFormat="1" ht="16" customHeight="1" x14ac:dyDescent="0.2"/>
    <row r="1598" customFormat="1" ht="16" customHeight="1" x14ac:dyDescent="0.2"/>
    <row r="1599" customFormat="1" ht="16" customHeight="1" x14ac:dyDescent="0.2"/>
    <row r="1600" customFormat="1" ht="16" customHeight="1" x14ac:dyDescent="0.2"/>
    <row r="1601" customFormat="1" ht="16" customHeight="1" x14ac:dyDescent="0.2"/>
    <row r="1602" customFormat="1" ht="16" customHeight="1" x14ac:dyDescent="0.2"/>
    <row r="1603" customFormat="1" ht="16" customHeight="1" x14ac:dyDescent="0.2"/>
    <row r="1604" customFormat="1" ht="16" customHeight="1" x14ac:dyDescent="0.2"/>
    <row r="1605" customFormat="1" ht="16" customHeight="1" x14ac:dyDescent="0.2"/>
    <row r="1606" customFormat="1" ht="16" customHeight="1" x14ac:dyDescent="0.2"/>
    <row r="1607" customFormat="1" ht="16" customHeight="1" x14ac:dyDescent="0.2"/>
    <row r="1608" customFormat="1" ht="16" customHeight="1" x14ac:dyDescent="0.2"/>
    <row r="1609" customFormat="1" ht="16" customHeight="1" x14ac:dyDescent="0.2"/>
    <row r="1610" customFormat="1" ht="16" customHeight="1" x14ac:dyDescent="0.2"/>
    <row r="1611" customFormat="1" ht="16" customHeight="1" x14ac:dyDescent="0.2"/>
    <row r="1612" customFormat="1" ht="16" customHeight="1" x14ac:dyDescent="0.2"/>
    <row r="1613" customFormat="1" ht="16" customHeight="1" x14ac:dyDescent="0.2"/>
    <row r="1614" customFormat="1" ht="16" customHeight="1" x14ac:dyDescent="0.2"/>
    <row r="1615" customFormat="1" ht="16" customHeight="1" x14ac:dyDescent="0.2"/>
    <row r="1616" customFormat="1" ht="16" customHeight="1" x14ac:dyDescent="0.2"/>
    <row r="1617" customFormat="1" ht="16" customHeight="1" x14ac:dyDescent="0.2"/>
    <row r="1618" customFormat="1" ht="16" customHeight="1" x14ac:dyDescent="0.2"/>
    <row r="1619" customFormat="1" ht="16" customHeight="1" x14ac:dyDescent="0.2"/>
    <row r="1620" customFormat="1" ht="16" customHeight="1" x14ac:dyDescent="0.2"/>
    <row r="1621" customFormat="1" ht="16" customHeight="1" x14ac:dyDescent="0.2"/>
    <row r="1622" customFormat="1" ht="16" customHeight="1" x14ac:dyDescent="0.2"/>
    <row r="1623" customFormat="1" ht="16" customHeight="1" x14ac:dyDescent="0.2"/>
    <row r="1624" customFormat="1" ht="16" customHeight="1" x14ac:dyDescent="0.2"/>
    <row r="1625" customFormat="1" ht="16" customHeight="1" x14ac:dyDescent="0.2"/>
    <row r="1626" customFormat="1" ht="16" customHeight="1" x14ac:dyDescent="0.2"/>
    <row r="1627" customFormat="1" ht="16" customHeight="1" x14ac:dyDescent="0.2"/>
    <row r="1628" customFormat="1" ht="16" customHeight="1" x14ac:dyDescent="0.2"/>
    <row r="1629" customFormat="1" ht="16" customHeight="1" x14ac:dyDescent="0.2"/>
    <row r="1630" customFormat="1" ht="16" customHeight="1" x14ac:dyDescent="0.2"/>
    <row r="1631" customFormat="1" ht="16" customHeight="1" x14ac:dyDescent="0.2"/>
    <row r="1632" customFormat="1" ht="16" customHeight="1" x14ac:dyDescent="0.2"/>
    <row r="1633" customFormat="1" ht="16" customHeight="1" x14ac:dyDescent="0.2"/>
    <row r="1634" customFormat="1" ht="16" customHeight="1" x14ac:dyDescent="0.2"/>
    <row r="1635" customFormat="1" ht="16" customHeight="1" x14ac:dyDescent="0.2"/>
    <row r="1636" customFormat="1" ht="16" customHeight="1" x14ac:dyDescent="0.2"/>
    <row r="1637" customFormat="1" ht="16" customHeight="1" x14ac:dyDescent="0.2"/>
    <row r="1638" customFormat="1" ht="16" customHeight="1" x14ac:dyDescent="0.2"/>
    <row r="1639" customFormat="1" ht="16" customHeight="1" x14ac:dyDescent="0.2"/>
    <row r="1640" customFormat="1" ht="16" customHeight="1" x14ac:dyDescent="0.2"/>
    <row r="1641" customFormat="1" ht="16" customHeight="1" x14ac:dyDescent="0.2"/>
    <row r="1642" customFormat="1" ht="16" customHeight="1" x14ac:dyDescent="0.2"/>
    <row r="1643" customFormat="1" ht="16" customHeight="1" x14ac:dyDescent="0.2"/>
    <row r="1644" customFormat="1" ht="16" customHeight="1" x14ac:dyDescent="0.2"/>
    <row r="1645" customFormat="1" ht="16" customHeight="1" x14ac:dyDescent="0.2"/>
    <row r="1646" customFormat="1" ht="16" customHeight="1" x14ac:dyDescent="0.2"/>
    <row r="1647" customFormat="1" ht="16" customHeight="1" x14ac:dyDescent="0.2"/>
    <row r="1648" customFormat="1" ht="16" customHeight="1" x14ac:dyDescent="0.2"/>
    <row r="1649" customFormat="1" ht="16" customHeight="1" x14ac:dyDescent="0.2"/>
    <row r="1650" customFormat="1" ht="16" customHeight="1" x14ac:dyDescent="0.2"/>
    <row r="1651" customFormat="1" ht="16" customHeight="1" x14ac:dyDescent="0.2"/>
    <row r="1652" customFormat="1" ht="16" customHeight="1" x14ac:dyDescent="0.2"/>
    <row r="1653" customFormat="1" ht="16" customHeight="1" x14ac:dyDescent="0.2"/>
    <row r="1654" customFormat="1" ht="16" customHeight="1" x14ac:dyDescent="0.2"/>
    <row r="1655" customFormat="1" ht="16" customHeight="1" x14ac:dyDescent="0.2"/>
    <row r="1656" customFormat="1" ht="16" customHeight="1" x14ac:dyDescent="0.2"/>
    <row r="1657" customFormat="1" ht="16" customHeight="1" x14ac:dyDescent="0.2"/>
    <row r="1658" customFormat="1" ht="16" customHeight="1" x14ac:dyDescent="0.2"/>
    <row r="1659" customFormat="1" ht="16" customHeight="1" x14ac:dyDescent="0.2"/>
    <row r="1660" customFormat="1" ht="16" customHeight="1" x14ac:dyDescent="0.2"/>
    <row r="1661" customFormat="1" ht="16" customHeight="1" x14ac:dyDescent="0.2"/>
    <row r="1662" customFormat="1" ht="16" customHeight="1" x14ac:dyDescent="0.2"/>
    <row r="1663" customFormat="1" ht="16" customHeight="1" x14ac:dyDescent="0.2"/>
    <row r="1664" customFormat="1" ht="16" customHeight="1" x14ac:dyDescent="0.2"/>
    <row r="1665" customFormat="1" ht="16" customHeight="1" x14ac:dyDescent="0.2"/>
    <row r="1666" customFormat="1" ht="16" customHeight="1" x14ac:dyDescent="0.2"/>
    <row r="1667" customFormat="1" ht="16" customHeight="1" x14ac:dyDescent="0.2"/>
    <row r="1668" customFormat="1" ht="16" customHeight="1" x14ac:dyDescent="0.2"/>
    <row r="1669" customFormat="1" ht="16" customHeight="1" x14ac:dyDescent="0.2"/>
    <row r="1670" customFormat="1" ht="16" customHeight="1" x14ac:dyDescent="0.2"/>
    <row r="1671" customFormat="1" ht="16" customHeight="1" x14ac:dyDescent="0.2"/>
    <row r="1672" customFormat="1" ht="16" customHeight="1" x14ac:dyDescent="0.2"/>
    <row r="1673" customFormat="1" ht="16" customHeight="1" x14ac:dyDescent="0.2"/>
    <row r="1674" customFormat="1" ht="16" customHeight="1" x14ac:dyDescent="0.2"/>
    <row r="1675" customFormat="1" ht="16" customHeight="1" x14ac:dyDescent="0.2"/>
    <row r="1676" customFormat="1" ht="16" customHeight="1" x14ac:dyDescent="0.2"/>
    <row r="1677" customFormat="1" ht="16" customHeight="1" x14ac:dyDescent="0.2"/>
    <row r="1678" customFormat="1" ht="16" customHeight="1" x14ac:dyDescent="0.2"/>
    <row r="1679" customFormat="1" ht="16" customHeight="1" x14ac:dyDescent="0.2"/>
    <row r="1680" customFormat="1" ht="16" customHeight="1" x14ac:dyDescent="0.2"/>
    <row r="1681" customFormat="1" ht="16" customHeight="1" x14ac:dyDescent="0.2"/>
    <row r="1682" customFormat="1" ht="16" customHeight="1" x14ac:dyDescent="0.2"/>
    <row r="1683" customFormat="1" ht="16" customHeight="1" x14ac:dyDescent="0.2"/>
    <row r="1684" customFormat="1" ht="16" customHeight="1" x14ac:dyDescent="0.2"/>
    <row r="1685" customFormat="1" ht="16" customHeight="1" x14ac:dyDescent="0.2"/>
    <row r="1686" customFormat="1" ht="16" customHeight="1" x14ac:dyDescent="0.2"/>
    <row r="1687" customFormat="1" ht="16" customHeight="1" x14ac:dyDescent="0.2"/>
    <row r="1688" customFormat="1" ht="16" customHeight="1" x14ac:dyDescent="0.2"/>
    <row r="1689" customFormat="1" ht="16" customHeight="1" x14ac:dyDescent="0.2"/>
    <row r="1690" customFormat="1" ht="16" customHeight="1" x14ac:dyDescent="0.2"/>
    <row r="1691" customFormat="1" ht="16" customHeight="1" x14ac:dyDescent="0.2"/>
    <row r="1692" customFormat="1" ht="16" customHeight="1" x14ac:dyDescent="0.2"/>
    <row r="1693" customFormat="1" ht="16" customHeight="1" x14ac:dyDescent="0.2"/>
    <row r="1694" customFormat="1" ht="16" customHeight="1" x14ac:dyDescent="0.2"/>
    <row r="1695" customFormat="1" ht="16" customHeight="1" x14ac:dyDescent="0.2"/>
    <row r="1696" customFormat="1" ht="16" customHeight="1" x14ac:dyDescent="0.2"/>
    <row r="1697" customFormat="1" ht="16" customHeight="1" x14ac:dyDescent="0.2"/>
    <row r="1698" customFormat="1" ht="16" customHeight="1" x14ac:dyDescent="0.2"/>
    <row r="1699" customFormat="1" ht="16" customHeight="1" x14ac:dyDescent="0.2"/>
    <row r="1700" customFormat="1" ht="16" customHeight="1" x14ac:dyDescent="0.2"/>
    <row r="1701" customFormat="1" ht="16" customHeight="1" x14ac:dyDescent="0.2"/>
    <row r="1702" customFormat="1" ht="16" customHeight="1" x14ac:dyDescent="0.2"/>
    <row r="1703" customFormat="1" ht="16" customHeight="1" x14ac:dyDescent="0.2"/>
    <row r="1704" customFormat="1" ht="16" customHeight="1" x14ac:dyDescent="0.2"/>
    <row r="1705" customFormat="1" ht="16" customHeight="1" x14ac:dyDescent="0.2"/>
    <row r="1706" customFormat="1" ht="16" customHeight="1" x14ac:dyDescent="0.2"/>
    <row r="1707" customFormat="1" ht="16" customHeight="1" x14ac:dyDescent="0.2"/>
    <row r="1708" customFormat="1" ht="16" customHeight="1" x14ac:dyDescent="0.2"/>
    <row r="1709" customFormat="1" ht="16" customHeight="1" x14ac:dyDescent="0.2"/>
    <row r="1710" customFormat="1" ht="16" customHeight="1" x14ac:dyDescent="0.2"/>
    <row r="1711" customFormat="1" ht="16" customHeight="1" x14ac:dyDescent="0.2"/>
    <row r="1712" customFormat="1" ht="16" customHeight="1" x14ac:dyDescent="0.2"/>
    <row r="1713" customFormat="1" ht="16" customHeight="1" x14ac:dyDescent="0.2"/>
    <row r="1714" customFormat="1" ht="16" customHeight="1" x14ac:dyDescent="0.2"/>
    <row r="1715" customFormat="1" ht="16" customHeight="1" x14ac:dyDescent="0.2"/>
    <row r="1716" customFormat="1" ht="16" customHeight="1" x14ac:dyDescent="0.2"/>
    <row r="1717" customFormat="1" ht="16" customHeight="1" x14ac:dyDescent="0.2"/>
    <row r="1718" customFormat="1" ht="16" customHeight="1" x14ac:dyDescent="0.2"/>
    <row r="1719" customFormat="1" ht="16" customHeight="1" x14ac:dyDescent="0.2"/>
    <row r="1720" customFormat="1" ht="16" customHeight="1" x14ac:dyDescent="0.2"/>
    <row r="1721" customFormat="1" ht="16" customHeight="1" x14ac:dyDescent="0.2"/>
    <row r="1722" customFormat="1" ht="16" customHeight="1" x14ac:dyDescent="0.2"/>
    <row r="1723" customFormat="1" ht="16" customHeight="1" x14ac:dyDescent="0.2"/>
    <row r="1724" customFormat="1" ht="16" customHeight="1" x14ac:dyDescent="0.2"/>
    <row r="1725" customFormat="1" ht="16" customHeight="1" x14ac:dyDescent="0.2"/>
    <row r="1726" customFormat="1" ht="16" customHeight="1" x14ac:dyDescent="0.2"/>
    <row r="1727" customFormat="1" ht="16" customHeight="1" x14ac:dyDescent="0.2"/>
    <row r="1728" customFormat="1" ht="16" customHeight="1" x14ac:dyDescent="0.2"/>
    <row r="1729" customFormat="1" ht="16" customHeight="1" x14ac:dyDescent="0.2"/>
    <row r="1730" customFormat="1" ht="16" customHeight="1" x14ac:dyDescent="0.2"/>
    <row r="1731" customFormat="1" ht="16" customHeight="1" x14ac:dyDescent="0.2"/>
    <row r="1732" customFormat="1" ht="16" customHeight="1" x14ac:dyDescent="0.2"/>
    <row r="1733" customFormat="1" ht="16" customHeight="1" x14ac:dyDescent="0.2"/>
    <row r="1734" customFormat="1" ht="16" customHeight="1" x14ac:dyDescent="0.2"/>
    <row r="1735" customFormat="1" ht="16" customHeight="1" x14ac:dyDescent="0.2"/>
    <row r="1736" customFormat="1" ht="16" customHeight="1" x14ac:dyDescent="0.2"/>
    <row r="1737" customFormat="1" ht="16" customHeight="1" x14ac:dyDescent="0.2"/>
    <row r="1738" customFormat="1" ht="16" customHeight="1" x14ac:dyDescent="0.2"/>
    <row r="1739" customFormat="1" ht="16" customHeight="1" x14ac:dyDescent="0.2"/>
    <row r="1740" customFormat="1" ht="16" customHeight="1" x14ac:dyDescent="0.2"/>
    <row r="1741" customFormat="1" ht="16" customHeight="1" x14ac:dyDescent="0.2"/>
    <row r="1742" customFormat="1" ht="16" customHeight="1" x14ac:dyDescent="0.2"/>
    <row r="1743" customFormat="1" ht="16" customHeight="1" x14ac:dyDescent="0.2"/>
    <row r="1744" customFormat="1" ht="16" customHeight="1" x14ac:dyDescent="0.2"/>
    <row r="1745" customFormat="1" ht="16" customHeight="1" x14ac:dyDescent="0.2"/>
    <row r="1746" customFormat="1" ht="16" customHeight="1" x14ac:dyDescent="0.2"/>
    <row r="1747" customFormat="1" ht="16" customHeight="1" x14ac:dyDescent="0.2"/>
    <row r="1748" customFormat="1" ht="16" customHeight="1" x14ac:dyDescent="0.2"/>
    <row r="1749" customFormat="1" ht="16" customHeight="1" x14ac:dyDescent="0.2"/>
    <row r="1750" customFormat="1" ht="16" customHeight="1" x14ac:dyDescent="0.2"/>
    <row r="1751" customFormat="1" ht="16" customHeight="1" x14ac:dyDescent="0.2"/>
    <row r="1752" customFormat="1" ht="16" customHeight="1" x14ac:dyDescent="0.2"/>
    <row r="1753" customFormat="1" ht="16" customHeight="1" x14ac:dyDescent="0.2"/>
    <row r="1754" customFormat="1" ht="16" customHeight="1" x14ac:dyDescent="0.2"/>
    <row r="1755" customFormat="1" ht="16" customHeight="1" x14ac:dyDescent="0.2"/>
    <row r="1756" customFormat="1" ht="16" customHeight="1" x14ac:dyDescent="0.2"/>
    <row r="1757" customFormat="1" ht="16" customHeight="1" x14ac:dyDescent="0.2"/>
    <row r="1758" customFormat="1" ht="16" customHeight="1" x14ac:dyDescent="0.2"/>
    <row r="1759" customFormat="1" ht="16" customHeight="1" x14ac:dyDescent="0.2"/>
    <row r="1760" customFormat="1" ht="16" customHeight="1" x14ac:dyDescent="0.2"/>
    <row r="1761" customFormat="1" ht="16" customHeight="1" x14ac:dyDescent="0.2"/>
    <row r="1762" customFormat="1" ht="16" customHeight="1" x14ac:dyDescent="0.2"/>
    <row r="1763" customFormat="1" ht="16" customHeight="1" x14ac:dyDescent="0.2"/>
    <row r="1764" customFormat="1" ht="16" customHeight="1" x14ac:dyDescent="0.2"/>
    <row r="1765" customFormat="1" ht="16" customHeight="1" x14ac:dyDescent="0.2"/>
    <row r="1766" customFormat="1" ht="16" customHeight="1" x14ac:dyDescent="0.2"/>
    <row r="1767" customFormat="1" ht="16" customHeight="1" x14ac:dyDescent="0.2"/>
    <row r="1768" customFormat="1" ht="16" customHeight="1" x14ac:dyDescent="0.2"/>
    <row r="1769" customFormat="1" ht="16" customHeight="1" x14ac:dyDescent="0.2"/>
    <row r="1770" customFormat="1" ht="16" customHeight="1" x14ac:dyDescent="0.2"/>
    <row r="1771" customFormat="1" ht="16" customHeight="1" x14ac:dyDescent="0.2"/>
    <row r="1772" customFormat="1" ht="16" customHeight="1" x14ac:dyDescent="0.2"/>
    <row r="1773" customFormat="1" ht="16" customHeight="1" x14ac:dyDescent="0.2"/>
    <row r="1774" customFormat="1" ht="16" customHeight="1" x14ac:dyDescent="0.2"/>
    <row r="1775" customFormat="1" ht="16" customHeight="1" x14ac:dyDescent="0.2"/>
    <row r="1776" customFormat="1" ht="16" customHeight="1" x14ac:dyDescent="0.2"/>
    <row r="1777" customFormat="1" ht="16" customHeight="1" x14ac:dyDescent="0.2"/>
    <row r="1778" customFormat="1" ht="16" customHeight="1" x14ac:dyDescent="0.2"/>
    <row r="1779" customFormat="1" ht="16" customHeight="1" x14ac:dyDescent="0.2"/>
    <row r="1780" customFormat="1" ht="16" customHeight="1" x14ac:dyDescent="0.2"/>
    <row r="1781" customFormat="1" ht="16" customHeight="1" x14ac:dyDescent="0.2"/>
    <row r="1782" customFormat="1" ht="16" customHeight="1" x14ac:dyDescent="0.2"/>
    <row r="1783" customFormat="1" ht="16" customHeight="1" x14ac:dyDescent="0.2"/>
    <row r="1784" customFormat="1" ht="16" customHeight="1" x14ac:dyDescent="0.2"/>
    <row r="1785" customFormat="1" ht="16" customHeight="1" x14ac:dyDescent="0.2"/>
    <row r="1786" customFormat="1" ht="16" customHeight="1" x14ac:dyDescent="0.2"/>
    <row r="1787" customFormat="1" ht="16" customHeight="1" x14ac:dyDescent="0.2"/>
    <row r="1788" customFormat="1" ht="16" customHeight="1" x14ac:dyDescent="0.2"/>
    <row r="1789" customFormat="1" ht="16" customHeight="1" x14ac:dyDescent="0.2"/>
    <row r="1790" customFormat="1" ht="16" customHeight="1" x14ac:dyDescent="0.2"/>
    <row r="1791" customFormat="1" ht="16" customHeight="1" x14ac:dyDescent="0.2"/>
    <row r="1792" customFormat="1" ht="16" customHeight="1" x14ac:dyDescent="0.2"/>
    <row r="1793" customFormat="1" ht="16" customHeight="1" x14ac:dyDescent="0.2"/>
    <row r="1794" customFormat="1" ht="16" customHeight="1" x14ac:dyDescent="0.2"/>
    <row r="1795" customFormat="1" ht="16" customHeight="1" x14ac:dyDescent="0.2"/>
    <row r="1796" customFormat="1" ht="16" customHeight="1" x14ac:dyDescent="0.2"/>
    <row r="1797" customFormat="1" ht="16" customHeight="1" x14ac:dyDescent="0.2"/>
    <row r="1798" customFormat="1" ht="16" customHeight="1" x14ac:dyDescent="0.2"/>
    <row r="1799" customFormat="1" ht="16" customHeight="1" x14ac:dyDescent="0.2"/>
    <row r="1800" customFormat="1" ht="16" customHeight="1" x14ac:dyDescent="0.2"/>
    <row r="1801" customFormat="1" ht="16" customHeight="1" x14ac:dyDescent="0.2"/>
    <row r="1802" customFormat="1" ht="16" customHeight="1" x14ac:dyDescent="0.2"/>
    <row r="1803" customFormat="1" ht="16" customHeight="1" x14ac:dyDescent="0.2"/>
    <row r="1804" customFormat="1" ht="16" customHeight="1" x14ac:dyDescent="0.2"/>
    <row r="1805" customFormat="1" ht="16" customHeight="1" x14ac:dyDescent="0.2"/>
    <row r="1806" customFormat="1" ht="16" customHeight="1" x14ac:dyDescent="0.2"/>
    <row r="1807" customFormat="1" ht="16" customHeight="1" x14ac:dyDescent="0.2"/>
    <row r="1808" customFormat="1" ht="16" customHeight="1" x14ac:dyDescent="0.2"/>
    <row r="1809" customFormat="1" ht="16" customHeight="1" x14ac:dyDescent="0.2"/>
    <row r="1810" customFormat="1" ht="16" customHeight="1" x14ac:dyDescent="0.2"/>
    <row r="1811" customFormat="1" ht="16" customHeight="1" x14ac:dyDescent="0.2"/>
    <row r="1812" customFormat="1" ht="16" customHeight="1" x14ac:dyDescent="0.2"/>
    <row r="1813" customFormat="1" ht="16" customHeight="1" x14ac:dyDescent="0.2"/>
    <row r="1814" customFormat="1" ht="16" customHeight="1" x14ac:dyDescent="0.2"/>
    <row r="1815" customFormat="1" ht="16" customHeight="1" x14ac:dyDescent="0.2"/>
    <row r="1816" customFormat="1" ht="16" customHeight="1" x14ac:dyDescent="0.2"/>
    <row r="1817" customFormat="1" ht="16" customHeight="1" x14ac:dyDescent="0.2"/>
    <row r="1818" customFormat="1" ht="16" customHeight="1" x14ac:dyDescent="0.2"/>
    <row r="1819" customFormat="1" ht="16" customHeight="1" x14ac:dyDescent="0.2"/>
    <row r="1820" customFormat="1" ht="16" customHeight="1" x14ac:dyDescent="0.2"/>
    <row r="1821" customFormat="1" ht="16" customHeight="1" x14ac:dyDescent="0.2"/>
    <row r="1822" customFormat="1" ht="16" customHeight="1" x14ac:dyDescent="0.2"/>
    <row r="1823" customFormat="1" ht="16" customHeight="1" x14ac:dyDescent="0.2"/>
    <row r="1824" customFormat="1" ht="16" customHeight="1" x14ac:dyDescent="0.2"/>
    <row r="1825" customFormat="1" ht="16" customHeight="1" x14ac:dyDescent="0.2"/>
    <row r="1826" customFormat="1" ht="16" customHeight="1" x14ac:dyDescent="0.2"/>
    <row r="1827" customFormat="1" ht="16" customHeight="1" x14ac:dyDescent="0.2"/>
    <row r="1828" customFormat="1" ht="16" customHeight="1" x14ac:dyDescent="0.2"/>
    <row r="1829" customFormat="1" ht="16" customHeight="1" x14ac:dyDescent="0.2"/>
    <row r="1830" customFormat="1" ht="16" customHeight="1" x14ac:dyDescent="0.2"/>
    <row r="1831" customFormat="1" ht="16" customHeight="1" x14ac:dyDescent="0.2"/>
    <row r="1832" customFormat="1" ht="16" customHeight="1" x14ac:dyDescent="0.2"/>
    <row r="1833" customFormat="1" ht="16" customHeight="1" x14ac:dyDescent="0.2"/>
    <row r="1834" customFormat="1" ht="16" customHeight="1" x14ac:dyDescent="0.2"/>
    <row r="1835" customFormat="1" ht="16" customHeight="1" x14ac:dyDescent="0.2"/>
    <row r="1836" customFormat="1" ht="16" customHeight="1" x14ac:dyDescent="0.2"/>
    <row r="1837" customFormat="1" ht="16" customHeight="1" x14ac:dyDescent="0.2"/>
    <row r="1838" customFormat="1" ht="16" customHeight="1" x14ac:dyDescent="0.2"/>
    <row r="1839" customFormat="1" ht="16" customHeight="1" x14ac:dyDescent="0.2"/>
    <row r="1840" customFormat="1" ht="16" customHeight="1" x14ac:dyDescent="0.2"/>
    <row r="1841" customFormat="1" ht="16" customHeight="1" x14ac:dyDescent="0.2"/>
    <row r="1842" customFormat="1" ht="16" customHeight="1" x14ac:dyDescent="0.2"/>
    <row r="1843" customFormat="1" ht="16" customHeight="1" x14ac:dyDescent="0.2"/>
    <row r="1844" customFormat="1" ht="16" customHeight="1" x14ac:dyDescent="0.2"/>
    <row r="1845" customFormat="1" ht="16" customHeight="1" x14ac:dyDescent="0.2"/>
    <row r="1846" customFormat="1" ht="16" customHeight="1" x14ac:dyDescent="0.2"/>
    <row r="1847" customFormat="1" ht="16" customHeight="1" x14ac:dyDescent="0.2"/>
    <row r="1848" customFormat="1" ht="16" customHeight="1" x14ac:dyDescent="0.2"/>
    <row r="1849" customFormat="1" ht="16" customHeight="1" x14ac:dyDescent="0.2"/>
    <row r="1850" customFormat="1" ht="16" customHeight="1" x14ac:dyDescent="0.2"/>
    <row r="1851" customFormat="1" ht="16" customHeight="1" x14ac:dyDescent="0.2"/>
    <row r="1852" customFormat="1" ht="16" customHeight="1" x14ac:dyDescent="0.2"/>
    <row r="1853" customFormat="1" ht="16" customHeight="1" x14ac:dyDescent="0.2"/>
    <row r="1854" customFormat="1" ht="16" customHeight="1" x14ac:dyDescent="0.2"/>
    <row r="1855" customFormat="1" ht="16" customHeight="1" x14ac:dyDescent="0.2"/>
    <row r="1856" customFormat="1" ht="16" customHeight="1" x14ac:dyDescent="0.2"/>
    <row r="1857" customFormat="1" ht="16" customHeight="1" x14ac:dyDescent="0.2"/>
    <row r="1858" customFormat="1" ht="16" customHeight="1" x14ac:dyDescent="0.2"/>
    <row r="1859" customFormat="1" ht="16" customHeight="1" x14ac:dyDescent="0.2"/>
    <row r="1860" customFormat="1" ht="16" customHeight="1" x14ac:dyDescent="0.2"/>
    <row r="1861" customFormat="1" ht="16" customHeight="1" x14ac:dyDescent="0.2"/>
    <row r="1862" customFormat="1" ht="16" customHeight="1" x14ac:dyDescent="0.2"/>
    <row r="1863" customFormat="1" ht="16" customHeight="1" x14ac:dyDescent="0.2"/>
    <row r="1864" customFormat="1" ht="16" customHeight="1" x14ac:dyDescent="0.2"/>
    <row r="1865" customFormat="1" ht="16" customHeight="1" x14ac:dyDescent="0.2"/>
    <row r="1866" customFormat="1" ht="16" customHeight="1" x14ac:dyDescent="0.2"/>
    <row r="1867" customFormat="1" ht="16" customHeight="1" x14ac:dyDescent="0.2"/>
    <row r="1868" customFormat="1" ht="16" customHeight="1" x14ac:dyDescent="0.2"/>
    <row r="1869" customFormat="1" ht="16" customHeight="1" x14ac:dyDescent="0.2"/>
    <row r="1870" customFormat="1" ht="16" customHeight="1" x14ac:dyDescent="0.2"/>
    <row r="1871" customFormat="1" ht="16" customHeight="1" x14ac:dyDescent="0.2"/>
    <row r="1872" customFormat="1" ht="16" customHeight="1" x14ac:dyDescent="0.2"/>
    <row r="1873" customFormat="1" ht="16" customHeight="1" x14ac:dyDescent="0.2"/>
    <row r="1874" customFormat="1" ht="16" customHeight="1" x14ac:dyDescent="0.2"/>
    <row r="1875" customFormat="1" ht="16" customHeight="1" x14ac:dyDescent="0.2"/>
    <row r="1876" customFormat="1" ht="16" customHeight="1" x14ac:dyDescent="0.2"/>
    <row r="1877" customFormat="1" ht="16" customHeight="1" x14ac:dyDescent="0.2"/>
    <row r="1878" customFormat="1" ht="16" customHeight="1" x14ac:dyDescent="0.2"/>
    <row r="1879" customFormat="1" ht="16" customHeight="1" x14ac:dyDescent="0.2"/>
    <row r="1880" customFormat="1" ht="16" customHeight="1" x14ac:dyDescent="0.2"/>
    <row r="1881" customFormat="1" ht="16" customHeight="1" x14ac:dyDescent="0.2"/>
    <row r="1882" customFormat="1" ht="16" customHeight="1" x14ac:dyDescent="0.2"/>
    <row r="1883" customFormat="1" ht="16" customHeight="1" x14ac:dyDescent="0.2"/>
    <row r="1884" customFormat="1" ht="16" customHeight="1" x14ac:dyDescent="0.2"/>
    <row r="1885" customFormat="1" ht="16" customHeight="1" x14ac:dyDescent="0.2"/>
    <row r="1886" customFormat="1" ht="16" customHeight="1" x14ac:dyDescent="0.2"/>
    <row r="1887" customFormat="1" ht="16" customHeight="1" x14ac:dyDescent="0.2"/>
    <row r="1888" customFormat="1" ht="16" customHeight="1" x14ac:dyDescent="0.2"/>
    <row r="1889" customFormat="1" ht="16" customHeight="1" x14ac:dyDescent="0.2"/>
    <row r="1890" customFormat="1" ht="16" customHeight="1" x14ac:dyDescent="0.2"/>
    <row r="1891" customFormat="1" ht="16" customHeight="1" x14ac:dyDescent="0.2"/>
    <row r="1892" customFormat="1" ht="16" customHeight="1" x14ac:dyDescent="0.2"/>
    <row r="1893" customFormat="1" ht="16" customHeight="1" x14ac:dyDescent="0.2"/>
    <row r="1894" customFormat="1" ht="16" customHeight="1" x14ac:dyDescent="0.2"/>
    <row r="1895" customFormat="1" ht="16" customHeight="1" x14ac:dyDescent="0.2"/>
    <row r="1896" customFormat="1" ht="16" customHeight="1" x14ac:dyDescent="0.2"/>
    <row r="1897" customFormat="1" ht="16" customHeight="1" x14ac:dyDescent="0.2"/>
    <row r="1898" customFormat="1" ht="16" customHeight="1" x14ac:dyDescent="0.2"/>
    <row r="1899" customFormat="1" ht="16" customHeight="1" x14ac:dyDescent="0.2"/>
    <row r="1900" customFormat="1" ht="16" customHeight="1" x14ac:dyDescent="0.2"/>
    <row r="1901" customFormat="1" ht="16" customHeight="1" x14ac:dyDescent="0.2"/>
    <row r="1902" customFormat="1" ht="16" customHeight="1" x14ac:dyDescent="0.2"/>
    <row r="1903" customFormat="1" ht="16" customHeight="1" x14ac:dyDescent="0.2"/>
    <row r="1904" customFormat="1" ht="16" customHeight="1" x14ac:dyDescent="0.2"/>
    <row r="1905" customFormat="1" ht="16" customHeight="1" x14ac:dyDescent="0.2"/>
    <row r="1906" customFormat="1" ht="16" customHeight="1" x14ac:dyDescent="0.2"/>
    <row r="1907" customFormat="1" ht="16" customHeight="1" x14ac:dyDescent="0.2"/>
    <row r="1908" customFormat="1" ht="16" customHeight="1" x14ac:dyDescent="0.2"/>
    <row r="1909" customFormat="1" ht="16" customHeight="1" x14ac:dyDescent="0.2"/>
    <row r="1910" customFormat="1" ht="16" customHeight="1" x14ac:dyDescent="0.2"/>
    <row r="1911" customFormat="1" ht="16" customHeight="1" x14ac:dyDescent="0.2"/>
    <row r="1912" customFormat="1" ht="16" customHeight="1" x14ac:dyDescent="0.2"/>
    <row r="1913" customFormat="1" ht="16" customHeight="1" x14ac:dyDescent="0.2"/>
    <row r="1914" customFormat="1" ht="16" customHeight="1" x14ac:dyDescent="0.2"/>
    <row r="1915" customFormat="1" ht="16" customHeight="1" x14ac:dyDescent="0.2"/>
    <row r="1916" customFormat="1" ht="16" customHeight="1" x14ac:dyDescent="0.2"/>
    <row r="1917" customFormat="1" ht="16" customHeight="1" x14ac:dyDescent="0.2"/>
    <row r="1918" customFormat="1" ht="16" customHeight="1" x14ac:dyDescent="0.2"/>
    <row r="1919" customFormat="1" ht="16" customHeight="1" x14ac:dyDescent="0.2"/>
    <row r="1920" customFormat="1" ht="16" customHeight="1" x14ac:dyDescent="0.2"/>
    <row r="1921" customFormat="1" ht="16" customHeight="1" x14ac:dyDescent="0.2"/>
    <row r="1922" customFormat="1" ht="16" customHeight="1" x14ac:dyDescent="0.2"/>
    <row r="1923" customFormat="1" ht="16" customHeight="1" x14ac:dyDescent="0.2"/>
    <row r="1924" customFormat="1" ht="16" customHeight="1" x14ac:dyDescent="0.2"/>
    <row r="1925" customFormat="1" ht="16" customHeight="1" x14ac:dyDescent="0.2"/>
    <row r="1926" customFormat="1" ht="16" customHeight="1" x14ac:dyDescent="0.2"/>
    <row r="1927" customFormat="1" ht="16" customHeight="1" x14ac:dyDescent="0.2"/>
    <row r="1928" customFormat="1" ht="16" customHeight="1" x14ac:dyDescent="0.2"/>
    <row r="1929" customFormat="1" ht="16" customHeight="1" x14ac:dyDescent="0.2"/>
    <row r="1930" customFormat="1" ht="16" customHeight="1" x14ac:dyDescent="0.2"/>
    <row r="1931" customFormat="1" ht="16" customHeight="1" x14ac:dyDescent="0.2"/>
    <row r="1932" customFormat="1" ht="16" customHeight="1" x14ac:dyDescent="0.2"/>
    <row r="1933" customFormat="1" ht="16" customHeight="1" x14ac:dyDescent="0.2"/>
    <row r="1934" customFormat="1" ht="16" customHeight="1" x14ac:dyDescent="0.2"/>
    <row r="1935" customFormat="1" ht="16" customHeight="1" x14ac:dyDescent="0.2"/>
    <row r="1936" customFormat="1" ht="16" customHeight="1" x14ac:dyDescent="0.2"/>
    <row r="1937" customFormat="1" ht="16" customHeight="1" x14ac:dyDescent="0.2"/>
    <row r="1938" customFormat="1" ht="16" customHeight="1" x14ac:dyDescent="0.2"/>
    <row r="1939" customFormat="1" ht="16" customHeight="1" x14ac:dyDescent="0.2"/>
    <row r="1940" customFormat="1" ht="16" customHeight="1" x14ac:dyDescent="0.2"/>
    <row r="1941" customFormat="1" ht="16" customHeight="1" x14ac:dyDescent="0.2"/>
    <row r="1942" customFormat="1" ht="16" customHeight="1" x14ac:dyDescent="0.2"/>
    <row r="1943" customFormat="1" ht="16" customHeight="1" x14ac:dyDescent="0.2"/>
    <row r="1944" customFormat="1" ht="16" customHeight="1" x14ac:dyDescent="0.2"/>
    <row r="1945" customFormat="1" ht="16" customHeight="1" x14ac:dyDescent="0.2"/>
    <row r="1946" customFormat="1" ht="16" customHeight="1" x14ac:dyDescent="0.2"/>
    <row r="1947" customFormat="1" ht="16" customHeight="1" x14ac:dyDescent="0.2"/>
    <row r="1948" customFormat="1" ht="16" customHeight="1" x14ac:dyDescent="0.2"/>
    <row r="1949" customFormat="1" ht="16" customHeight="1" x14ac:dyDescent="0.2"/>
    <row r="1950" customFormat="1" ht="16" customHeight="1" x14ac:dyDescent="0.2"/>
    <row r="1951" customFormat="1" ht="16" customHeight="1" x14ac:dyDescent="0.2"/>
    <row r="1952" customFormat="1" ht="16" customHeight="1" x14ac:dyDescent="0.2"/>
    <row r="1953" customFormat="1" ht="16" customHeight="1" x14ac:dyDescent="0.2"/>
    <row r="1954" customFormat="1" ht="16" customHeight="1" x14ac:dyDescent="0.2"/>
    <row r="1955" customFormat="1" ht="16" customHeight="1" x14ac:dyDescent="0.2"/>
    <row r="1956" customFormat="1" ht="16" customHeight="1" x14ac:dyDescent="0.2"/>
    <row r="1957" customFormat="1" ht="16" customHeight="1" x14ac:dyDescent="0.2"/>
    <row r="1958" customFormat="1" ht="16" customHeight="1" x14ac:dyDescent="0.2"/>
    <row r="1959" customFormat="1" ht="16" customHeight="1" x14ac:dyDescent="0.2"/>
    <row r="1960" customFormat="1" ht="16" customHeight="1" x14ac:dyDescent="0.2"/>
    <row r="1961" customFormat="1" ht="16" customHeight="1" x14ac:dyDescent="0.2"/>
    <row r="1962" customFormat="1" ht="16" customHeight="1" x14ac:dyDescent="0.2"/>
    <row r="1963" customFormat="1" ht="16" customHeight="1" x14ac:dyDescent="0.2"/>
    <row r="1964" customFormat="1" ht="16" customHeight="1" x14ac:dyDescent="0.2"/>
    <row r="1965" customFormat="1" ht="16" customHeight="1" x14ac:dyDescent="0.2"/>
    <row r="1966" customFormat="1" ht="16" customHeight="1" x14ac:dyDescent="0.2"/>
    <row r="1967" customFormat="1" ht="16" customHeight="1" x14ac:dyDescent="0.2"/>
    <row r="1968" customFormat="1" ht="16" customHeight="1" x14ac:dyDescent="0.2"/>
    <row r="1969" customFormat="1" ht="16" customHeight="1" x14ac:dyDescent="0.2"/>
    <row r="1970" customFormat="1" ht="16" customHeight="1" x14ac:dyDescent="0.2"/>
    <row r="1971" customFormat="1" ht="16" customHeight="1" x14ac:dyDescent="0.2"/>
    <row r="1972" customFormat="1" ht="16" customHeight="1" x14ac:dyDescent="0.2"/>
    <row r="1973" customFormat="1" ht="16" customHeight="1" x14ac:dyDescent="0.2"/>
    <row r="1974" customFormat="1" ht="16" customHeight="1" x14ac:dyDescent="0.2"/>
    <row r="1975" customFormat="1" ht="16" customHeight="1" x14ac:dyDescent="0.2"/>
    <row r="1976" customFormat="1" ht="16" customHeight="1" x14ac:dyDescent="0.2"/>
    <row r="1977" customFormat="1" ht="16" customHeight="1" x14ac:dyDescent="0.2"/>
    <row r="1978" customFormat="1" ht="16" customHeight="1" x14ac:dyDescent="0.2"/>
    <row r="1979" customFormat="1" ht="16" customHeight="1" x14ac:dyDescent="0.2"/>
    <row r="1980" customFormat="1" ht="16" customHeight="1" x14ac:dyDescent="0.2"/>
    <row r="1981" customFormat="1" ht="16" customHeight="1" x14ac:dyDescent="0.2"/>
    <row r="1982" customFormat="1" ht="16" customHeight="1" x14ac:dyDescent="0.2"/>
    <row r="1983" customFormat="1" ht="16" customHeight="1" x14ac:dyDescent="0.2"/>
    <row r="1984" customFormat="1" ht="16" customHeight="1" x14ac:dyDescent="0.2"/>
    <row r="1985" customFormat="1" ht="16" customHeight="1" x14ac:dyDescent="0.2"/>
    <row r="1986" customFormat="1" ht="16" customHeight="1" x14ac:dyDescent="0.2"/>
    <row r="1987" customFormat="1" ht="16" customHeight="1" x14ac:dyDescent="0.2"/>
    <row r="1988" customFormat="1" ht="16" customHeight="1" x14ac:dyDescent="0.2"/>
    <row r="1989" customFormat="1" ht="16" customHeight="1" x14ac:dyDescent="0.2"/>
    <row r="1990" customFormat="1" ht="16" customHeight="1" x14ac:dyDescent="0.2"/>
    <row r="1991" customFormat="1" ht="16" customHeight="1" x14ac:dyDescent="0.2"/>
    <row r="1992" customFormat="1" ht="16" customHeight="1" x14ac:dyDescent="0.2"/>
    <row r="1993" customFormat="1" ht="16" customHeight="1" x14ac:dyDescent="0.2"/>
    <row r="1994" customFormat="1" ht="16" customHeight="1" x14ac:dyDescent="0.2"/>
    <row r="1995" customFormat="1" ht="16" customHeight="1" x14ac:dyDescent="0.2"/>
    <row r="1996" customFormat="1" ht="16" customHeight="1" x14ac:dyDescent="0.2"/>
    <row r="1997" customFormat="1" ht="16" customHeight="1" x14ac:dyDescent="0.2"/>
    <row r="1998" customFormat="1" ht="16" customHeight="1" x14ac:dyDescent="0.2"/>
    <row r="1999" customFormat="1" ht="16" customHeight="1" x14ac:dyDescent="0.2"/>
    <row r="2000" customFormat="1" ht="16" customHeight="1" x14ac:dyDescent="0.2"/>
    <row r="2001" customFormat="1" ht="16" customHeight="1" x14ac:dyDescent="0.2"/>
    <row r="2002" customFormat="1" ht="16" customHeight="1" x14ac:dyDescent="0.2"/>
    <row r="2003" customFormat="1" ht="16" customHeight="1" x14ac:dyDescent="0.2"/>
    <row r="2004" customFormat="1" ht="16" customHeight="1" x14ac:dyDescent="0.2"/>
    <row r="2005" customFormat="1" ht="16" customHeight="1" x14ac:dyDescent="0.2"/>
    <row r="2006" customFormat="1" ht="16" customHeight="1" x14ac:dyDescent="0.2"/>
    <row r="2007" customFormat="1" ht="16" customHeight="1" x14ac:dyDescent="0.2"/>
    <row r="2008" customFormat="1" ht="16" customHeight="1" x14ac:dyDescent="0.2"/>
    <row r="2009" customFormat="1" ht="16" customHeight="1" x14ac:dyDescent="0.2"/>
    <row r="2010" customFormat="1" ht="16" customHeight="1" x14ac:dyDescent="0.2"/>
    <row r="2011" customFormat="1" ht="16" customHeight="1" x14ac:dyDescent="0.2"/>
    <row r="2012" customFormat="1" ht="16" customHeight="1" x14ac:dyDescent="0.2"/>
    <row r="2013" customFormat="1" ht="16" customHeight="1" x14ac:dyDescent="0.2"/>
    <row r="2014" customFormat="1" ht="16" customHeight="1" x14ac:dyDescent="0.2"/>
    <row r="2015" customFormat="1" ht="16" customHeight="1" x14ac:dyDescent="0.2"/>
    <row r="2016" customFormat="1" ht="16" customHeight="1" x14ac:dyDescent="0.2"/>
    <row r="2017" customFormat="1" ht="16" customHeight="1" x14ac:dyDescent="0.2"/>
    <row r="2018" customFormat="1" ht="16" customHeight="1" x14ac:dyDescent="0.2"/>
    <row r="2019" customFormat="1" ht="16" customHeight="1" x14ac:dyDescent="0.2"/>
    <row r="2020" customFormat="1" ht="16" customHeight="1" x14ac:dyDescent="0.2"/>
    <row r="2021" customFormat="1" ht="16" customHeight="1" x14ac:dyDescent="0.2"/>
    <row r="2022" customFormat="1" ht="16" customHeight="1" x14ac:dyDescent="0.2"/>
    <row r="2023" customFormat="1" ht="16" customHeight="1" x14ac:dyDescent="0.2"/>
    <row r="2024" customFormat="1" ht="16" customHeight="1" x14ac:dyDescent="0.2"/>
    <row r="2025" customFormat="1" ht="16" customHeight="1" x14ac:dyDescent="0.2"/>
    <row r="2026" customFormat="1" ht="16" customHeight="1" x14ac:dyDescent="0.2"/>
    <row r="2027" customFormat="1" ht="16" customHeight="1" x14ac:dyDescent="0.2"/>
    <row r="2028" customFormat="1" ht="16" customHeight="1" x14ac:dyDescent="0.2"/>
    <row r="2029" customFormat="1" ht="16" customHeight="1" x14ac:dyDescent="0.2"/>
    <row r="2030" customFormat="1" ht="16" customHeight="1" x14ac:dyDescent="0.2"/>
    <row r="2031" customFormat="1" ht="16" customHeight="1" x14ac:dyDescent="0.2"/>
    <row r="2032" customFormat="1" ht="16" customHeight="1" x14ac:dyDescent="0.2"/>
    <row r="2033" customFormat="1" ht="16" customHeight="1" x14ac:dyDescent="0.2"/>
    <row r="2034" customFormat="1" ht="16" customHeight="1" x14ac:dyDescent="0.2"/>
    <row r="2035" customFormat="1" ht="16" customHeight="1" x14ac:dyDescent="0.2"/>
    <row r="2036" customFormat="1" ht="16" customHeight="1" x14ac:dyDescent="0.2"/>
    <row r="2037" customFormat="1" ht="16" customHeight="1" x14ac:dyDescent="0.2"/>
    <row r="2038" customFormat="1" ht="16" customHeight="1" x14ac:dyDescent="0.2"/>
    <row r="2039" customFormat="1" ht="16" customHeight="1" x14ac:dyDescent="0.2"/>
    <row r="2040" customFormat="1" ht="16" customHeight="1" x14ac:dyDescent="0.2"/>
    <row r="2041" customFormat="1" ht="16" customHeight="1" x14ac:dyDescent="0.2"/>
    <row r="2042" customFormat="1" ht="16" customHeight="1" x14ac:dyDescent="0.2"/>
    <row r="2043" customFormat="1" ht="16" customHeight="1" x14ac:dyDescent="0.2"/>
    <row r="2044" customFormat="1" ht="16" customHeight="1" x14ac:dyDescent="0.2"/>
    <row r="2045" customFormat="1" ht="16" customHeight="1" x14ac:dyDescent="0.2"/>
    <row r="2046" customFormat="1" ht="16" customHeight="1" x14ac:dyDescent="0.2"/>
    <row r="2047" customFormat="1" ht="16" customHeight="1" x14ac:dyDescent="0.2"/>
    <row r="2048" customFormat="1" ht="16" customHeight="1" x14ac:dyDescent="0.2"/>
    <row r="2049" customFormat="1" ht="16" customHeight="1" x14ac:dyDescent="0.2"/>
    <row r="2050" customFormat="1" ht="16" customHeight="1" x14ac:dyDescent="0.2"/>
    <row r="2051" customFormat="1" ht="16" customHeight="1" x14ac:dyDescent="0.2"/>
    <row r="2052" customFormat="1" ht="16" customHeight="1" x14ac:dyDescent="0.2"/>
    <row r="2053" customFormat="1" ht="16" customHeight="1" x14ac:dyDescent="0.2"/>
    <row r="2054" customFormat="1" ht="16" customHeight="1" x14ac:dyDescent="0.2"/>
    <row r="2055" customFormat="1" ht="16" customHeight="1" x14ac:dyDescent="0.2"/>
    <row r="2056" customFormat="1" ht="16" customHeight="1" x14ac:dyDescent="0.2"/>
    <row r="2057" customFormat="1" ht="16" customHeight="1" x14ac:dyDescent="0.2"/>
    <row r="2058" customFormat="1" ht="16" customHeight="1" x14ac:dyDescent="0.2"/>
    <row r="2059" customFormat="1" ht="16" customHeight="1" x14ac:dyDescent="0.2"/>
    <row r="2060" customFormat="1" ht="16" customHeight="1" x14ac:dyDescent="0.2"/>
    <row r="2061" customFormat="1" ht="16" customHeight="1" x14ac:dyDescent="0.2"/>
    <row r="2062" customFormat="1" ht="16" customHeight="1" x14ac:dyDescent="0.2"/>
    <row r="2063" customFormat="1" ht="16" customHeight="1" x14ac:dyDescent="0.2"/>
    <row r="2064" customFormat="1" ht="16" customHeight="1" x14ac:dyDescent="0.2"/>
    <row r="2065" customFormat="1" ht="16" customHeight="1" x14ac:dyDescent="0.2"/>
    <row r="2066" customFormat="1" ht="16" customHeight="1" x14ac:dyDescent="0.2"/>
    <row r="2067" customFormat="1" ht="16" customHeight="1" x14ac:dyDescent="0.2"/>
    <row r="2068" customFormat="1" ht="16" customHeight="1" x14ac:dyDescent="0.2"/>
    <row r="2069" customFormat="1" ht="16" customHeight="1" x14ac:dyDescent="0.2"/>
    <row r="2070" customFormat="1" ht="16" customHeight="1" x14ac:dyDescent="0.2"/>
    <row r="2071" customFormat="1" ht="16" customHeight="1" x14ac:dyDescent="0.2"/>
    <row r="2072" customFormat="1" ht="16" customHeight="1" x14ac:dyDescent="0.2"/>
    <row r="2073" customFormat="1" ht="16" customHeight="1" x14ac:dyDescent="0.2"/>
    <row r="2074" customFormat="1" ht="16" customHeight="1" x14ac:dyDescent="0.2"/>
    <row r="2075" customFormat="1" ht="16" customHeight="1" x14ac:dyDescent="0.2"/>
    <row r="2076" customFormat="1" ht="16" customHeight="1" x14ac:dyDescent="0.2"/>
    <row r="2077" customFormat="1" ht="16" customHeight="1" x14ac:dyDescent="0.2"/>
    <row r="2078" customFormat="1" ht="16" customHeight="1" x14ac:dyDescent="0.2"/>
    <row r="2079" customFormat="1" ht="16" customHeight="1" x14ac:dyDescent="0.2"/>
    <row r="2080" customFormat="1" ht="16" customHeight="1" x14ac:dyDescent="0.2"/>
    <row r="2081" customFormat="1" ht="16" customHeight="1" x14ac:dyDescent="0.2"/>
    <row r="2082" customFormat="1" ht="16" customHeight="1" x14ac:dyDescent="0.2"/>
    <row r="2083" customFormat="1" ht="16" customHeight="1" x14ac:dyDescent="0.2"/>
    <row r="2084" customFormat="1" ht="16" customHeight="1" x14ac:dyDescent="0.2"/>
    <row r="2085" customFormat="1" ht="16" customHeight="1" x14ac:dyDescent="0.2"/>
    <row r="2086" customFormat="1" ht="16" customHeight="1" x14ac:dyDescent="0.2"/>
    <row r="2087" customFormat="1" ht="16" customHeight="1" x14ac:dyDescent="0.2"/>
    <row r="2088" customFormat="1" ht="16" customHeight="1" x14ac:dyDescent="0.2"/>
    <row r="2089" customFormat="1" ht="16" customHeight="1" x14ac:dyDescent="0.2"/>
    <row r="2090" customFormat="1" ht="16" customHeight="1" x14ac:dyDescent="0.2"/>
    <row r="2091" customFormat="1" ht="16" customHeight="1" x14ac:dyDescent="0.2"/>
    <row r="2092" customFormat="1" ht="16" customHeight="1" x14ac:dyDescent="0.2"/>
    <row r="2093" customFormat="1" ht="16" customHeight="1" x14ac:dyDescent="0.2"/>
    <row r="2094" customFormat="1" ht="16" customHeight="1" x14ac:dyDescent="0.2"/>
    <row r="2095" customFormat="1" ht="16" customHeight="1" x14ac:dyDescent="0.2"/>
    <row r="2096" customFormat="1" ht="16" customHeight="1" x14ac:dyDescent="0.2"/>
    <row r="2097" customFormat="1" ht="16" customHeight="1" x14ac:dyDescent="0.2"/>
    <row r="2098" customFormat="1" ht="16" customHeight="1" x14ac:dyDescent="0.2"/>
    <row r="2099" customFormat="1" ht="16" customHeight="1" x14ac:dyDescent="0.2"/>
    <row r="2100" customFormat="1" ht="16" customHeight="1" x14ac:dyDescent="0.2"/>
    <row r="2101" customFormat="1" ht="16" customHeight="1" x14ac:dyDescent="0.2"/>
    <row r="2102" customFormat="1" ht="16" customHeight="1" x14ac:dyDescent="0.2"/>
    <row r="2103" customFormat="1" ht="16" customHeight="1" x14ac:dyDescent="0.2"/>
    <row r="2104" customFormat="1" ht="16" customHeight="1" x14ac:dyDescent="0.2"/>
    <row r="2105" customFormat="1" ht="16" customHeight="1" x14ac:dyDescent="0.2"/>
    <row r="2106" customFormat="1" ht="16" customHeight="1" x14ac:dyDescent="0.2"/>
    <row r="2107" customFormat="1" ht="16" customHeight="1" x14ac:dyDescent="0.2"/>
    <row r="2108" customFormat="1" ht="16" customHeight="1" x14ac:dyDescent="0.2"/>
    <row r="2109" customFormat="1" ht="16" customHeight="1" x14ac:dyDescent="0.2"/>
    <row r="2110" customFormat="1" ht="16" customHeight="1" x14ac:dyDescent="0.2"/>
    <row r="2111" customFormat="1" ht="16" customHeight="1" x14ac:dyDescent="0.2"/>
    <row r="2112" customFormat="1" ht="16" customHeight="1" x14ac:dyDescent="0.2"/>
    <row r="2113" customFormat="1" ht="16" customHeight="1" x14ac:dyDescent="0.2"/>
    <row r="2114" customFormat="1" ht="16" customHeight="1" x14ac:dyDescent="0.2"/>
    <row r="2115" customFormat="1" ht="16" customHeight="1" x14ac:dyDescent="0.2"/>
    <row r="2116" customFormat="1" ht="16" customHeight="1" x14ac:dyDescent="0.2"/>
    <row r="2117" customFormat="1" ht="16" customHeight="1" x14ac:dyDescent="0.2"/>
    <row r="2118" customFormat="1" ht="16" customHeight="1" x14ac:dyDescent="0.2"/>
    <row r="2119" customFormat="1" ht="16" customHeight="1" x14ac:dyDescent="0.2"/>
    <row r="2120" customFormat="1" ht="16" customHeight="1" x14ac:dyDescent="0.2"/>
    <row r="2121" customFormat="1" ht="16" customHeight="1" x14ac:dyDescent="0.2"/>
    <row r="2122" customFormat="1" ht="16" customHeight="1" x14ac:dyDescent="0.2"/>
    <row r="2123" customFormat="1" ht="16" customHeight="1" x14ac:dyDescent="0.2"/>
    <row r="2124" customFormat="1" ht="16" customHeight="1" x14ac:dyDescent="0.2"/>
    <row r="2125" customFormat="1" ht="16" customHeight="1" x14ac:dyDescent="0.2"/>
    <row r="2126" customFormat="1" ht="16" customHeight="1" x14ac:dyDescent="0.2"/>
    <row r="2127" customFormat="1" ht="16" customHeight="1" x14ac:dyDescent="0.2"/>
    <row r="2128" customFormat="1" ht="16" customHeight="1" x14ac:dyDescent="0.2"/>
    <row r="2129" customFormat="1" ht="16" customHeight="1" x14ac:dyDescent="0.2"/>
    <row r="2130" customFormat="1" ht="16" customHeight="1" x14ac:dyDescent="0.2"/>
    <row r="2131" customFormat="1" ht="16" customHeight="1" x14ac:dyDescent="0.2"/>
    <row r="2132" customFormat="1" ht="16" customHeight="1" x14ac:dyDescent="0.2"/>
    <row r="2133" customFormat="1" ht="16" customHeight="1" x14ac:dyDescent="0.2"/>
    <row r="2134" customFormat="1" ht="16" customHeight="1" x14ac:dyDescent="0.2"/>
    <row r="2135" customFormat="1" ht="16" customHeight="1" x14ac:dyDescent="0.2"/>
    <row r="2136" customFormat="1" ht="16" customHeight="1" x14ac:dyDescent="0.2"/>
    <row r="2137" customFormat="1" ht="16" customHeight="1" x14ac:dyDescent="0.2"/>
    <row r="2138" customFormat="1" ht="16" customHeight="1" x14ac:dyDescent="0.2"/>
    <row r="2139" customFormat="1" ht="16" customHeight="1" x14ac:dyDescent="0.2"/>
    <row r="2140" customFormat="1" ht="16" customHeight="1" x14ac:dyDescent="0.2"/>
    <row r="2141" customFormat="1" ht="16" customHeight="1" x14ac:dyDescent="0.2"/>
    <row r="2142" customFormat="1" ht="16" customHeight="1" x14ac:dyDescent="0.2"/>
    <row r="2143" customFormat="1" ht="16" customHeight="1" x14ac:dyDescent="0.2"/>
    <row r="2144" customFormat="1" ht="16" customHeight="1" x14ac:dyDescent="0.2"/>
    <row r="2145" customFormat="1" ht="16" customHeight="1" x14ac:dyDescent="0.2"/>
    <row r="2146" customFormat="1" ht="16" customHeight="1" x14ac:dyDescent="0.2"/>
    <row r="2147" customFormat="1" ht="16" customHeight="1" x14ac:dyDescent="0.2"/>
    <row r="2148" customFormat="1" ht="16" customHeight="1" x14ac:dyDescent="0.2"/>
    <row r="2149" customFormat="1" ht="16" customHeight="1" x14ac:dyDescent="0.2"/>
    <row r="2150" customFormat="1" ht="16" customHeight="1" x14ac:dyDescent="0.2"/>
    <row r="2151" customFormat="1" ht="16" customHeight="1" x14ac:dyDescent="0.2"/>
    <row r="2152" customFormat="1" ht="16" customHeight="1" x14ac:dyDescent="0.2"/>
    <row r="2153" customFormat="1" ht="16" customHeight="1" x14ac:dyDescent="0.2"/>
    <row r="2154" customFormat="1" ht="16" customHeight="1" x14ac:dyDescent="0.2"/>
    <row r="2155" customFormat="1" ht="16" customHeight="1" x14ac:dyDescent="0.2"/>
    <row r="2156" customFormat="1" ht="16" customHeight="1" x14ac:dyDescent="0.2"/>
    <row r="2157" customFormat="1" ht="16" customHeight="1" x14ac:dyDescent="0.2"/>
    <row r="2158" customFormat="1" ht="16" customHeight="1" x14ac:dyDescent="0.2"/>
    <row r="2159" customFormat="1" ht="16" customHeight="1" x14ac:dyDescent="0.2"/>
    <row r="2160" customFormat="1" ht="16" customHeight="1" x14ac:dyDescent="0.2"/>
    <row r="2161" customFormat="1" ht="16" customHeight="1" x14ac:dyDescent="0.2"/>
    <row r="2162" customFormat="1" ht="16" customHeight="1" x14ac:dyDescent="0.2"/>
    <row r="2163" customFormat="1" ht="16" customHeight="1" x14ac:dyDescent="0.2"/>
    <row r="2164" customFormat="1" ht="16" customHeight="1" x14ac:dyDescent="0.2"/>
    <row r="2165" customFormat="1" ht="16" customHeight="1" x14ac:dyDescent="0.2"/>
    <row r="2166" customFormat="1" ht="16" customHeight="1" x14ac:dyDescent="0.2"/>
    <row r="2167" customFormat="1" ht="16" customHeight="1" x14ac:dyDescent="0.2"/>
    <row r="2168" customFormat="1" ht="16" customHeight="1" x14ac:dyDescent="0.2"/>
    <row r="2169" customFormat="1" ht="16" customHeight="1" x14ac:dyDescent="0.2"/>
    <row r="2170" customFormat="1" ht="16" customHeight="1" x14ac:dyDescent="0.2"/>
    <row r="2171" customFormat="1" ht="16" customHeight="1" x14ac:dyDescent="0.2"/>
    <row r="2172" customFormat="1" ht="16" customHeight="1" x14ac:dyDescent="0.2"/>
    <row r="2173" customFormat="1" ht="16" customHeight="1" x14ac:dyDescent="0.2"/>
    <row r="2174" customFormat="1" ht="16" customHeight="1" x14ac:dyDescent="0.2"/>
    <row r="2175" customFormat="1" ht="16" customHeight="1" x14ac:dyDescent="0.2"/>
    <row r="2176" customFormat="1" ht="16" customHeight="1" x14ac:dyDescent="0.2"/>
    <row r="2177" customFormat="1" ht="16" customHeight="1" x14ac:dyDescent="0.2"/>
    <row r="2178" customFormat="1" ht="16" customHeight="1" x14ac:dyDescent="0.2"/>
    <row r="2179" customFormat="1" ht="16" customHeight="1" x14ac:dyDescent="0.2"/>
    <row r="2180" customFormat="1" ht="16" customHeight="1" x14ac:dyDescent="0.2"/>
    <row r="2181" customFormat="1" ht="16" customHeight="1" x14ac:dyDescent="0.2"/>
    <row r="2182" customFormat="1" ht="16" customHeight="1" x14ac:dyDescent="0.2"/>
    <row r="2183" customFormat="1" ht="16" customHeight="1" x14ac:dyDescent="0.2"/>
    <row r="2184" customFormat="1" ht="16" customHeight="1" x14ac:dyDescent="0.2"/>
    <row r="2185" customFormat="1" ht="16" customHeight="1" x14ac:dyDescent="0.2"/>
    <row r="2186" customFormat="1" ht="16" customHeight="1" x14ac:dyDescent="0.2"/>
    <row r="2187" customFormat="1" ht="16" customHeight="1" x14ac:dyDescent="0.2"/>
    <row r="2188" customFormat="1" ht="16" customHeight="1" x14ac:dyDescent="0.2"/>
    <row r="2189" customFormat="1" ht="16" customHeight="1" x14ac:dyDescent="0.2"/>
    <row r="2190" customFormat="1" ht="16" customHeight="1" x14ac:dyDescent="0.2"/>
    <row r="2191" customFormat="1" ht="16" customHeight="1" x14ac:dyDescent="0.2"/>
    <row r="2192" customFormat="1" ht="16" customHeight="1" x14ac:dyDescent="0.2"/>
    <row r="2193" customFormat="1" ht="16" customHeight="1" x14ac:dyDescent="0.2"/>
    <row r="2194" customFormat="1" ht="16" customHeight="1" x14ac:dyDescent="0.2"/>
    <row r="2195" customFormat="1" ht="16" customHeight="1" x14ac:dyDescent="0.2"/>
    <row r="2196" customFormat="1" ht="16" customHeight="1" x14ac:dyDescent="0.2"/>
    <row r="2197" customFormat="1" ht="16" customHeight="1" x14ac:dyDescent="0.2"/>
    <row r="2198" customFormat="1" ht="16" customHeight="1" x14ac:dyDescent="0.2"/>
    <row r="2199" customFormat="1" ht="16" customHeight="1" x14ac:dyDescent="0.2"/>
    <row r="2200" customFormat="1" ht="16" customHeight="1" x14ac:dyDescent="0.2"/>
    <row r="2201" customFormat="1" ht="16" customHeight="1" x14ac:dyDescent="0.2"/>
    <row r="2202" customFormat="1" ht="16" customHeight="1" x14ac:dyDescent="0.2"/>
    <row r="2203" customFormat="1" ht="16" customHeight="1" x14ac:dyDescent="0.2"/>
    <row r="2204" customFormat="1" ht="16" customHeight="1" x14ac:dyDescent="0.2"/>
    <row r="2205" customFormat="1" ht="16" customHeight="1" x14ac:dyDescent="0.2"/>
    <row r="2206" customFormat="1" ht="16" customHeight="1" x14ac:dyDescent="0.2"/>
    <row r="2207" customFormat="1" ht="16" customHeight="1" x14ac:dyDescent="0.2"/>
    <row r="2208" customFormat="1" ht="16" customHeight="1" x14ac:dyDescent="0.2"/>
    <row r="2209" customFormat="1" ht="16" customHeight="1" x14ac:dyDescent="0.2"/>
    <row r="2210" customFormat="1" ht="16" customHeight="1" x14ac:dyDescent="0.2"/>
    <row r="2211" customFormat="1" ht="16" customHeight="1" x14ac:dyDescent="0.2"/>
    <row r="2212" customFormat="1" ht="16" customHeight="1" x14ac:dyDescent="0.2"/>
    <row r="2213" customFormat="1" ht="16" customHeight="1" x14ac:dyDescent="0.2"/>
    <row r="2214" customFormat="1" ht="16" customHeight="1" x14ac:dyDescent="0.2"/>
    <row r="2215" customFormat="1" ht="16" customHeight="1" x14ac:dyDescent="0.2"/>
    <row r="2216" customFormat="1" ht="16" customHeight="1" x14ac:dyDescent="0.2"/>
    <row r="2217" customFormat="1" ht="16" customHeight="1" x14ac:dyDescent="0.2"/>
    <row r="2218" customFormat="1" ht="16" customHeight="1" x14ac:dyDescent="0.2"/>
    <row r="2219" customFormat="1" ht="16" customHeight="1" x14ac:dyDescent="0.2"/>
    <row r="2220" customFormat="1" ht="16" customHeight="1" x14ac:dyDescent="0.2"/>
    <row r="2221" customFormat="1" ht="16" customHeight="1" x14ac:dyDescent="0.2"/>
    <row r="2222" customFormat="1" ht="16" customHeight="1" x14ac:dyDescent="0.2"/>
    <row r="2223" customFormat="1" ht="16" customHeight="1" x14ac:dyDescent="0.2"/>
    <row r="2224" customFormat="1" ht="16" customHeight="1" x14ac:dyDescent="0.2"/>
    <row r="2225" customFormat="1" ht="16" customHeight="1" x14ac:dyDescent="0.2"/>
    <row r="2226" customFormat="1" ht="16" customHeight="1" x14ac:dyDescent="0.2"/>
    <row r="2227" customFormat="1" ht="16" customHeight="1" x14ac:dyDescent="0.2"/>
    <row r="2228" customFormat="1" ht="16" customHeight="1" x14ac:dyDescent="0.2"/>
    <row r="2229" customFormat="1" ht="16" customHeight="1" x14ac:dyDescent="0.2"/>
    <row r="2230" customFormat="1" ht="16" customHeight="1" x14ac:dyDescent="0.2"/>
    <row r="2231" customFormat="1" ht="16" customHeight="1" x14ac:dyDescent="0.2"/>
    <row r="2232" customFormat="1" ht="16" customHeight="1" x14ac:dyDescent="0.2"/>
    <row r="2233" customFormat="1" ht="16" customHeight="1" x14ac:dyDescent="0.2"/>
    <row r="2234" customFormat="1" ht="16" customHeight="1" x14ac:dyDescent="0.2"/>
    <row r="2235" customFormat="1" ht="16" customHeight="1" x14ac:dyDescent="0.2"/>
    <row r="2236" customFormat="1" ht="16" customHeight="1" x14ac:dyDescent="0.2"/>
    <row r="2237" customFormat="1" ht="16" customHeight="1" x14ac:dyDescent="0.2"/>
    <row r="2238" customFormat="1" ht="16" customHeight="1" x14ac:dyDescent="0.2"/>
    <row r="2239" customFormat="1" ht="16" customHeight="1" x14ac:dyDescent="0.2"/>
    <row r="2240" customFormat="1" ht="16" customHeight="1" x14ac:dyDescent="0.2"/>
    <row r="2241" customFormat="1" ht="16" customHeight="1" x14ac:dyDescent="0.2"/>
    <row r="2242" customFormat="1" ht="16" customHeight="1" x14ac:dyDescent="0.2"/>
    <row r="2243" customFormat="1" ht="16" customHeight="1" x14ac:dyDescent="0.2"/>
    <row r="2244" customFormat="1" ht="16" customHeight="1" x14ac:dyDescent="0.2"/>
    <row r="2245" customFormat="1" ht="16" customHeight="1" x14ac:dyDescent="0.2"/>
    <row r="2246" customFormat="1" ht="16" customHeight="1" x14ac:dyDescent="0.2"/>
    <row r="2247" customFormat="1" ht="16" customHeight="1" x14ac:dyDescent="0.2"/>
    <row r="2248" customFormat="1" ht="16" customHeight="1" x14ac:dyDescent="0.2"/>
    <row r="2249" customFormat="1" ht="16" customHeight="1" x14ac:dyDescent="0.2"/>
    <row r="2250" customFormat="1" ht="16" customHeight="1" x14ac:dyDescent="0.2"/>
    <row r="2251" customFormat="1" ht="16" customHeight="1" x14ac:dyDescent="0.2"/>
    <row r="2252" customFormat="1" ht="16" customHeight="1" x14ac:dyDescent="0.2"/>
    <row r="2253" customFormat="1" ht="16" customHeight="1" x14ac:dyDescent="0.2"/>
    <row r="2254" customFormat="1" ht="16" customHeight="1" x14ac:dyDescent="0.2"/>
    <row r="2255" customFormat="1" ht="16" customHeight="1" x14ac:dyDescent="0.2"/>
    <row r="2256" customFormat="1" ht="16" customHeight="1" x14ac:dyDescent="0.2"/>
    <row r="2257" customFormat="1" ht="16" customHeight="1" x14ac:dyDescent="0.2"/>
    <row r="2258" customFormat="1" ht="16" customHeight="1" x14ac:dyDescent="0.2"/>
    <row r="2259" customFormat="1" ht="16" customHeight="1" x14ac:dyDescent="0.2"/>
    <row r="2260" customFormat="1" ht="16" customHeight="1" x14ac:dyDescent="0.2"/>
    <row r="2261" customFormat="1" ht="16" customHeight="1" x14ac:dyDescent="0.2"/>
    <row r="2262" customFormat="1" ht="16" customHeight="1" x14ac:dyDescent="0.2"/>
    <row r="2263" customFormat="1" ht="16" customHeight="1" x14ac:dyDescent="0.2"/>
    <row r="2264" customFormat="1" ht="16" customHeight="1" x14ac:dyDescent="0.2"/>
    <row r="2265" customFormat="1" ht="16" customHeight="1" x14ac:dyDescent="0.2"/>
    <row r="2266" customFormat="1" ht="16" customHeight="1" x14ac:dyDescent="0.2"/>
    <row r="2267" customFormat="1" ht="16" customHeight="1" x14ac:dyDescent="0.2"/>
    <row r="2268" customFormat="1" ht="16" customHeight="1" x14ac:dyDescent="0.2"/>
    <row r="2269" customFormat="1" ht="16" customHeight="1" x14ac:dyDescent="0.2"/>
    <row r="2270" customFormat="1" ht="16" customHeight="1" x14ac:dyDescent="0.2"/>
    <row r="2271" customFormat="1" ht="16" customHeight="1" x14ac:dyDescent="0.2"/>
    <row r="2272" customFormat="1" ht="16" customHeight="1" x14ac:dyDescent="0.2"/>
    <row r="2273" customFormat="1" ht="16" customHeight="1" x14ac:dyDescent="0.2"/>
    <row r="2274" customFormat="1" ht="16" customHeight="1" x14ac:dyDescent="0.2"/>
    <row r="2275" customFormat="1" ht="16" customHeight="1" x14ac:dyDescent="0.2"/>
    <row r="2276" customFormat="1" ht="16" customHeight="1" x14ac:dyDescent="0.2"/>
    <row r="2277" customFormat="1" ht="16" customHeight="1" x14ac:dyDescent="0.2"/>
    <row r="2278" customFormat="1" ht="16" customHeight="1" x14ac:dyDescent="0.2"/>
    <row r="2279" customFormat="1" ht="16" customHeight="1" x14ac:dyDescent="0.2"/>
    <row r="2280" customFormat="1" ht="16" customHeight="1" x14ac:dyDescent="0.2"/>
    <row r="2281" customFormat="1" ht="16" customHeight="1" x14ac:dyDescent="0.2"/>
    <row r="2282" customFormat="1" ht="16" customHeight="1" x14ac:dyDescent="0.2"/>
    <row r="2283" customFormat="1" ht="16" customHeight="1" x14ac:dyDescent="0.2"/>
    <row r="2284" customFormat="1" ht="16" customHeight="1" x14ac:dyDescent="0.2"/>
    <row r="2285" customFormat="1" ht="16" customHeight="1" x14ac:dyDescent="0.2"/>
    <row r="2286" customFormat="1" ht="16" customHeight="1" x14ac:dyDescent="0.2"/>
    <row r="2287" customFormat="1" ht="16" customHeight="1" x14ac:dyDescent="0.2"/>
    <row r="2288" customFormat="1" ht="16" customHeight="1" x14ac:dyDescent="0.2"/>
    <row r="2289" customFormat="1" ht="16" customHeight="1" x14ac:dyDescent="0.2"/>
    <row r="2290" customFormat="1" ht="16" customHeight="1" x14ac:dyDescent="0.2"/>
    <row r="2291" customFormat="1" ht="16" customHeight="1" x14ac:dyDescent="0.2"/>
    <row r="2292" customFormat="1" ht="16" customHeight="1" x14ac:dyDescent="0.2"/>
    <row r="2293" customFormat="1" ht="16" customHeight="1" x14ac:dyDescent="0.2"/>
    <row r="2294" customFormat="1" ht="16" customHeight="1" x14ac:dyDescent="0.2"/>
    <row r="2295" customFormat="1" ht="16" customHeight="1" x14ac:dyDescent="0.2"/>
    <row r="2296" customFormat="1" ht="16" customHeight="1" x14ac:dyDescent="0.2"/>
    <row r="2297" customFormat="1" ht="16" customHeight="1" x14ac:dyDescent="0.2"/>
    <row r="2298" customFormat="1" ht="16" customHeight="1" x14ac:dyDescent="0.2"/>
    <row r="2299" customFormat="1" ht="16" customHeight="1" x14ac:dyDescent="0.2"/>
    <row r="2300" customFormat="1" ht="16" customHeight="1" x14ac:dyDescent="0.2"/>
    <row r="2301" customFormat="1" ht="16" customHeight="1" x14ac:dyDescent="0.2"/>
    <row r="2302" customFormat="1" ht="16" customHeight="1" x14ac:dyDescent="0.2"/>
    <row r="2303" customFormat="1" ht="16" customHeight="1" x14ac:dyDescent="0.2"/>
    <row r="2304" customFormat="1" ht="16" customHeight="1" x14ac:dyDescent="0.2"/>
    <row r="2305" customFormat="1" ht="16" customHeight="1" x14ac:dyDescent="0.2"/>
    <row r="2306" customFormat="1" ht="16" customHeight="1" x14ac:dyDescent="0.2"/>
    <row r="2307" customFormat="1" ht="16" customHeight="1" x14ac:dyDescent="0.2"/>
    <row r="2308" customFormat="1" ht="16" customHeight="1" x14ac:dyDescent="0.2"/>
    <row r="2309" customFormat="1" ht="16" customHeight="1" x14ac:dyDescent="0.2"/>
    <row r="2310" customFormat="1" ht="16" customHeight="1" x14ac:dyDescent="0.2"/>
    <row r="2311" customFormat="1" ht="16" customHeight="1" x14ac:dyDescent="0.2"/>
    <row r="2312" customFormat="1" ht="16" customHeight="1" x14ac:dyDescent="0.2"/>
    <row r="2313" customFormat="1" ht="16" customHeight="1" x14ac:dyDescent="0.2"/>
    <row r="2314" customFormat="1" ht="16" customHeight="1" x14ac:dyDescent="0.2"/>
    <row r="2315" customFormat="1" ht="16" customHeight="1" x14ac:dyDescent="0.2"/>
    <row r="2316" customFormat="1" ht="16" customHeight="1" x14ac:dyDescent="0.2"/>
    <row r="2317" customFormat="1" ht="16" customHeight="1" x14ac:dyDescent="0.2"/>
    <row r="2318" customFormat="1" ht="16" customHeight="1" x14ac:dyDescent="0.2"/>
    <row r="2319" customFormat="1" ht="16" customHeight="1" x14ac:dyDescent="0.2"/>
    <row r="2320" customFormat="1" ht="16" customHeight="1" x14ac:dyDescent="0.2"/>
    <row r="2321" customFormat="1" ht="16" customHeight="1" x14ac:dyDescent="0.2"/>
    <row r="2322" customFormat="1" ht="16" customHeight="1" x14ac:dyDescent="0.2"/>
    <row r="2323" customFormat="1" ht="16" customHeight="1" x14ac:dyDescent="0.2"/>
    <row r="2324" customFormat="1" ht="16" customHeight="1" x14ac:dyDescent="0.2"/>
    <row r="2325" customFormat="1" ht="16" customHeight="1" x14ac:dyDescent="0.2"/>
    <row r="2326" customFormat="1" ht="16" customHeight="1" x14ac:dyDescent="0.2"/>
    <row r="2327" customFormat="1" ht="16" customHeight="1" x14ac:dyDescent="0.2"/>
    <row r="2328" customFormat="1" ht="16" customHeight="1" x14ac:dyDescent="0.2"/>
    <row r="2329" customFormat="1" ht="16" customHeight="1" x14ac:dyDescent="0.2"/>
    <row r="2330" customFormat="1" ht="16" customHeight="1" x14ac:dyDescent="0.2"/>
    <row r="2331" customFormat="1" ht="16" customHeight="1" x14ac:dyDescent="0.2"/>
    <row r="2332" customFormat="1" ht="16" customHeight="1" x14ac:dyDescent="0.2"/>
    <row r="2333" customFormat="1" ht="16" customHeight="1" x14ac:dyDescent="0.2"/>
    <row r="2334" customFormat="1" ht="16" customHeight="1" x14ac:dyDescent="0.2"/>
    <row r="2335" customFormat="1" ht="16" customHeight="1" x14ac:dyDescent="0.2"/>
    <row r="2336" customFormat="1" ht="16" customHeight="1" x14ac:dyDescent="0.2"/>
    <row r="2337" customFormat="1" ht="16" customHeight="1" x14ac:dyDescent="0.2"/>
    <row r="2338" customFormat="1" ht="16" customHeight="1" x14ac:dyDescent="0.2"/>
    <row r="2339" customFormat="1" ht="16" customHeight="1" x14ac:dyDescent="0.2"/>
    <row r="2340" customFormat="1" ht="16" customHeight="1" x14ac:dyDescent="0.2"/>
    <row r="2341" customFormat="1" ht="16" customHeight="1" x14ac:dyDescent="0.2"/>
    <row r="2342" customFormat="1" ht="16" customHeight="1" x14ac:dyDescent="0.2"/>
    <row r="2343" customFormat="1" ht="16" customHeight="1" x14ac:dyDescent="0.2"/>
    <row r="2344" customFormat="1" ht="16" customHeight="1" x14ac:dyDescent="0.2"/>
    <row r="2345" customFormat="1" ht="16" customHeight="1" x14ac:dyDescent="0.2"/>
    <row r="2346" customFormat="1" ht="16" customHeight="1" x14ac:dyDescent="0.2"/>
    <row r="2347" customFormat="1" ht="16" customHeight="1" x14ac:dyDescent="0.2"/>
    <row r="2348" customFormat="1" ht="16" customHeight="1" x14ac:dyDescent="0.2"/>
    <row r="2349" customFormat="1" ht="16" customHeight="1" x14ac:dyDescent="0.2"/>
    <row r="2350" customFormat="1" ht="16" customHeight="1" x14ac:dyDescent="0.2"/>
    <row r="2351" customFormat="1" ht="16" customHeight="1" x14ac:dyDescent="0.2"/>
    <row r="2352" customFormat="1" ht="16" customHeight="1" x14ac:dyDescent="0.2"/>
    <row r="2353" customFormat="1" ht="16" customHeight="1" x14ac:dyDescent="0.2"/>
    <row r="2354" customFormat="1" ht="16" customHeight="1" x14ac:dyDescent="0.2"/>
    <row r="2355" customFormat="1" ht="16" customHeight="1" x14ac:dyDescent="0.2"/>
    <row r="2356" customFormat="1" ht="16" customHeight="1" x14ac:dyDescent="0.2"/>
    <row r="2357" customFormat="1" ht="16" customHeight="1" x14ac:dyDescent="0.2"/>
    <row r="2358" customFormat="1" ht="16" customHeight="1" x14ac:dyDescent="0.2"/>
    <row r="2359" customFormat="1" ht="16" customHeight="1" x14ac:dyDescent="0.2"/>
    <row r="2360" customFormat="1" ht="16" customHeight="1" x14ac:dyDescent="0.2"/>
    <row r="2361" customFormat="1" ht="16" customHeight="1" x14ac:dyDescent="0.2"/>
    <row r="2362" customFormat="1" ht="16" customHeight="1" x14ac:dyDescent="0.2"/>
    <row r="2363" customFormat="1" ht="16" customHeight="1" x14ac:dyDescent="0.2"/>
    <row r="2364" customFormat="1" ht="16" customHeight="1" x14ac:dyDescent="0.2"/>
    <row r="2365" customFormat="1" ht="16" customHeight="1" x14ac:dyDescent="0.2"/>
    <row r="2366" customFormat="1" ht="16" customHeight="1" x14ac:dyDescent="0.2"/>
    <row r="2367" customFormat="1" ht="16" customHeight="1" x14ac:dyDescent="0.2"/>
    <row r="2368" customFormat="1" ht="16" customHeight="1" x14ac:dyDescent="0.2"/>
    <row r="2369" customFormat="1" ht="16" customHeight="1" x14ac:dyDescent="0.2"/>
    <row r="2370" customFormat="1" ht="16" customHeight="1" x14ac:dyDescent="0.2"/>
    <row r="2371" customFormat="1" ht="16" customHeight="1" x14ac:dyDescent="0.2"/>
    <row r="2372" customFormat="1" ht="16" customHeight="1" x14ac:dyDescent="0.2"/>
    <row r="2373" customFormat="1" ht="16" customHeight="1" x14ac:dyDescent="0.2"/>
    <row r="2374" customFormat="1" ht="16" customHeight="1" x14ac:dyDescent="0.2"/>
    <row r="2375" customFormat="1" ht="16" customHeight="1" x14ac:dyDescent="0.2"/>
    <row r="2376" customFormat="1" ht="16" customHeight="1" x14ac:dyDescent="0.2"/>
    <row r="2377" customFormat="1" ht="16" customHeight="1" x14ac:dyDescent="0.2"/>
    <row r="2378" customFormat="1" ht="16" customHeight="1" x14ac:dyDescent="0.2"/>
    <row r="2379" customFormat="1" ht="16" customHeight="1" x14ac:dyDescent="0.2"/>
    <row r="2380" customFormat="1" ht="16" customHeight="1" x14ac:dyDescent="0.2"/>
    <row r="2381" customFormat="1" ht="16" customHeight="1" x14ac:dyDescent="0.2"/>
    <row r="2382" customFormat="1" ht="16" customHeight="1" x14ac:dyDescent="0.2"/>
    <row r="2383" customFormat="1" ht="16" customHeight="1" x14ac:dyDescent="0.2"/>
    <row r="2384" customFormat="1" ht="16" customHeight="1" x14ac:dyDescent="0.2"/>
    <row r="2385" customFormat="1" ht="16" customHeight="1" x14ac:dyDescent="0.2"/>
    <row r="2386" customFormat="1" ht="16" customHeight="1" x14ac:dyDescent="0.2"/>
    <row r="2387" customFormat="1" ht="16" customHeight="1" x14ac:dyDescent="0.2"/>
    <row r="2388" customFormat="1" ht="16" customHeight="1" x14ac:dyDescent="0.2"/>
    <row r="2389" customFormat="1" ht="16" customHeight="1" x14ac:dyDescent="0.2"/>
    <row r="2390" customFormat="1" ht="16" customHeight="1" x14ac:dyDescent="0.2"/>
    <row r="2391" customFormat="1" ht="16" customHeight="1" x14ac:dyDescent="0.2"/>
    <row r="2392" customFormat="1" ht="16" customHeight="1" x14ac:dyDescent="0.2"/>
    <row r="2393" customFormat="1" ht="16" customHeight="1" x14ac:dyDescent="0.2"/>
    <row r="2394" customFormat="1" ht="16" customHeight="1" x14ac:dyDescent="0.2"/>
    <row r="2395" customFormat="1" ht="16" customHeight="1" x14ac:dyDescent="0.2"/>
    <row r="2396" customFormat="1" ht="16" customHeight="1" x14ac:dyDescent="0.2"/>
    <row r="2397" customFormat="1" ht="16" customHeight="1" x14ac:dyDescent="0.2"/>
    <row r="2398" customFormat="1" ht="16" customHeight="1" x14ac:dyDescent="0.2"/>
    <row r="2399" customFormat="1" ht="16" customHeight="1" x14ac:dyDescent="0.2"/>
    <row r="2400" customFormat="1" ht="16" customHeight="1" x14ac:dyDescent="0.2"/>
    <row r="2401" customFormat="1" ht="16" customHeight="1" x14ac:dyDescent="0.2"/>
    <row r="2402" customFormat="1" ht="16" customHeight="1" x14ac:dyDescent="0.2"/>
    <row r="2403" customFormat="1" ht="16" customHeight="1" x14ac:dyDescent="0.2"/>
    <row r="2404" customFormat="1" ht="16" customHeight="1" x14ac:dyDescent="0.2"/>
    <row r="2405" customFormat="1" ht="16" customHeight="1" x14ac:dyDescent="0.2"/>
    <row r="2406" customFormat="1" ht="16" customHeight="1" x14ac:dyDescent="0.2"/>
    <row r="2407" customFormat="1" ht="16" customHeight="1" x14ac:dyDescent="0.2"/>
    <row r="2408" customFormat="1" ht="16" customHeight="1" x14ac:dyDescent="0.2"/>
    <row r="2409" customFormat="1" ht="16" customHeight="1" x14ac:dyDescent="0.2"/>
    <row r="2410" customFormat="1" ht="16" customHeight="1" x14ac:dyDescent="0.2"/>
    <row r="2411" customFormat="1" ht="16" customHeight="1" x14ac:dyDescent="0.2"/>
    <row r="2412" customFormat="1" ht="16" customHeight="1" x14ac:dyDescent="0.2"/>
    <row r="2413" customFormat="1" ht="16" customHeight="1" x14ac:dyDescent="0.2"/>
    <row r="2414" customFormat="1" ht="16" customHeight="1" x14ac:dyDescent="0.2"/>
    <row r="2415" customFormat="1" ht="16" customHeight="1" x14ac:dyDescent="0.2"/>
    <row r="2416" customFormat="1" ht="16" customHeight="1" x14ac:dyDescent="0.2"/>
    <row r="2417" customFormat="1" ht="16" customHeight="1" x14ac:dyDescent="0.2"/>
    <row r="2418" customFormat="1" ht="16" customHeight="1" x14ac:dyDescent="0.2"/>
    <row r="2419" customFormat="1" ht="16" customHeight="1" x14ac:dyDescent="0.2"/>
    <row r="2420" customFormat="1" ht="16" customHeight="1" x14ac:dyDescent="0.2"/>
    <row r="2421" customFormat="1" ht="16" customHeight="1" x14ac:dyDescent="0.2"/>
    <row r="2422" customFormat="1" ht="16" customHeight="1" x14ac:dyDescent="0.2"/>
    <row r="2423" customFormat="1" ht="16" customHeight="1" x14ac:dyDescent="0.2"/>
    <row r="2424" customFormat="1" ht="16" customHeight="1" x14ac:dyDescent="0.2"/>
    <row r="2425" customFormat="1" ht="16" customHeight="1" x14ac:dyDescent="0.2"/>
    <row r="2426" customFormat="1" ht="16" customHeight="1" x14ac:dyDescent="0.2"/>
    <row r="2427" customFormat="1" ht="16" customHeight="1" x14ac:dyDescent="0.2"/>
    <row r="2428" customFormat="1" ht="16" customHeight="1" x14ac:dyDescent="0.2"/>
    <row r="2429" customFormat="1" ht="16" customHeight="1" x14ac:dyDescent="0.2"/>
    <row r="2430" customFormat="1" ht="16" customHeight="1" x14ac:dyDescent="0.2"/>
    <row r="2431" customFormat="1" ht="16" customHeight="1" x14ac:dyDescent="0.2"/>
    <row r="2432" customFormat="1" ht="16" customHeight="1" x14ac:dyDescent="0.2"/>
    <row r="2433" customFormat="1" ht="16" customHeight="1" x14ac:dyDescent="0.2"/>
    <row r="2434" customFormat="1" ht="16" customHeight="1" x14ac:dyDescent="0.2"/>
    <row r="2435" customFormat="1" ht="16" customHeight="1" x14ac:dyDescent="0.2"/>
    <row r="2436" customFormat="1" ht="16" customHeight="1" x14ac:dyDescent="0.2"/>
    <row r="2437" customFormat="1" ht="16" customHeight="1" x14ac:dyDescent="0.2"/>
    <row r="2438" customFormat="1" ht="16" customHeight="1" x14ac:dyDescent="0.2"/>
    <row r="2439" customFormat="1" ht="16" customHeight="1" x14ac:dyDescent="0.2"/>
    <row r="2440" customFormat="1" ht="16" customHeight="1" x14ac:dyDescent="0.2"/>
    <row r="2441" customFormat="1" ht="16" customHeight="1" x14ac:dyDescent="0.2"/>
    <row r="2442" customFormat="1" ht="16" customHeight="1" x14ac:dyDescent="0.2"/>
    <row r="2443" customFormat="1" ht="16" customHeight="1" x14ac:dyDescent="0.2"/>
    <row r="2444" customFormat="1" ht="16" customHeight="1" x14ac:dyDescent="0.2"/>
    <row r="2445" customFormat="1" ht="16" customHeight="1" x14ac:dyDescent="0.2"/>
    <row r="2446" customFormat="1" ht="16" customHeight="1" x14ac:dyDescent="0.2"/>
    <row r="2447" customFormat="1" ht="16" customHeight="1" x14ac:dyDescent="0.2"/>
    <row r="2448" customFormat="1" ht="16" customHeight="1" x14ac:dyDescent="0.2"/>
    <row r="2449" customFormat="1" ht="16" customHeight="1" x14ac:dyDescent="0.2"/>
    <row r="2450" customFormat="1" ht="16" customHeight="1" x14ac:dyDescent="0.2"/>
    <row r="2451" customFormat="1" ht="16" customHeight="1" x14ac:dyDescent="0.2"/>
    <row r="2452" customFormat="1" ht="16" customHeight="1" x14ac:dyDescent="0.2"/>
    <row r="2453" customFormat="1" ht="16" customHeight="1" x14ac:dyDescent="0.2"/>
    <row r="2454" customFormat="1" ht="16" customHeight="1" x14ac:dyDescent="0.2"/>
    <row r="2455" customFormat="1" ht="16" customHeight="1" x14ac:dyDescent="0.2"/>
    <row r="2456" customFormat="1" ht="16" customHeight="1" x14ac:dyDescent="0.2"/>
    <row r="2457" customFormat="1" ht="16" customHeight="1" x14ac:dyDescent="0.2"/>
    <row r="2458" customFormat="1" ht="16" customHeight="1" x14ac:dyDescent="0.2"/>
    <row r="2459" customFormat="1" ht="16" customHeight="1" x14ac:dyDescent="0.2"/>
    <row r="2460" customFormat="1" ht="16" customHeight="1" x14ac:dyDescent="0.2"/>
    <row r="2461" customFormat="1" ht="16" customHeight="1" x14ac:dyDescent="0.2"/>
    <row r="2462" customFormat="1" ht="16" customHeight="1" x14ac:dyDescent="0.2"/>
    <row r="2463" customFormat="1" ht="16" customHeight="1" x14ac:dyDescent="0.2"/>
    <row r="2464" customFormat="1" ht="16" customHeight="1" x14ac:dyDescent="0.2"/>
    <row r="2465" customFormat="1" ht="16" customHeight="1" x14ac:dyDescent="0.2"/>
    <row r="2466" customFormat="1" ht="16" customHeight="1" x14ac:dyDescent="0.2"/>
    <row r="2467" customFormat="1" ht="16" customHeight="1" x14ac:dyDescent="0.2"/>
    <row r="2468" customFormat="1" ht="16" customHeight="1" x14ac:dyDescent="0.2"/>
    <row r="2469" customFormat="1" ht="16" customHeight="1" x14ac:dyDescent="0.2"/>
    <row r="2470" customFormat="1" ht="16" customHeight="1" x14ac:dyDescent="0.2"/>
    <row r="2471" customFormat="1" ht="16" customHeight="1" x14ac:dyDescent="0.2"/>
    <row r="2472" customFormat="1" ht="16" customHeight="1" x14ac:dyDescent="0.2"/>
    <row r="2473" customFormat="1" ht="16" customHeight="1" x14ac:dyDescent="0.2"/>
    <row r="2474" customFormat="1" ht="16" customHeight="1" x14ac:dyDescent="0.2"/>
    <row r="2475" customFormat="1" ht="16" customHeight="1" x14ac:dyDescent="0.2"/>
    <row r="2476" customFormat="1" ht="16" customHeight="1" x14ac:dyDescent="0.2"/>
    <row r="2477" customFormat="1" ht="16" customHeight="1" x14ac:dyDescent="0.2"/>
    <row r="2478" customFormat="1" ht="16" customHeight="1" x14ac:dyDescent="0.2"/>
    <row r="2479" customFormat="1" ht="16" customHeight="1" x14ac:dyDescent="0.2"/>
    <row r="2480" customFormat="1" ht="16" customHeight="1" x14ac:dyDescent="0.2"/>
    <row r="2481" customFormat="1" ht="16" customHeight="1" x14ac:dyDescent="0.2"/>
    <row r="2482" customFormat="1" ht="16" customHeight="1" x14ac:dyDescent="0.2"/>
    <row r="2483" customFormat="1" ht="16" customHeight="1" x14ac:dyDescent="0.2"/>
    <row r="2484" customFormat="1" ht="16" customHeight="1" x14ac:dyDescent="0.2"/>
    <row r="2485" customFormat="1" ht="16" customHeight="1" x14ac:dyDescent="0.2"/>
    <row r="2486" customFormat="1" ht="16" customHeight="1" x14ac:dyDescent="0.2"/>
    <row r="2487" customFormat="1" ht="16" customHeight="1" x14ac:dyDescent="0.2"/>
    <row r="2488" customFormat="1" ht="16" customHeight="1" x14ac:dyDescent="0.2"/>
    <row r="2489" customFormat="1" ht="16" customHeight="1" x14ac:dyDescent="0.2"/>
    <row r="2490" customFormat="1" ht="16" customHeight="1" x14ac:dyDescent="0.2"/>
    <row r="2491" customFormat="1" ht="16" customHeight="1" x14ac:dyDescent="0.2"/>
    <row r="2492" customFormat="1" ht="16" customHeight="1" x14ac:dyDescent="0.2"/>
    <row r="2493" customFormat="1" ht="16" customHeight="1" x14ac:dyDescent="0.2"/>
    <row r="2494" customFormat="1" ht="16" customHeight="1" x14ac:dyDescent="0.2"/>
    <row r="2495" customFormat="1" ht="16" customHeight="1" x14ac:dyDescent="0.2"/>
    <row r="2496" customFormat="1" ht="16" customHeight="1" x14ac:dyDescent="0.2"/>
    <row r="2497" customFormat="1" ht="16" customHeight="1" x14ac:dyDescent="0.2"/>
    <row r="2498" customFormat="1" ht="16" customHeight="1" x14ac:dyDescent="0.2"/>
    <row r="2499" customFormat="1" ht="16" customHeight="1" x14ac:dyDescent="0.2"/>
    <row r="2500" customFormat="1" ht="16" customHeight="1" x14ac:dyDescent="0.2"/>
    <row r="2501" customFormat="1" ht="16" customHeight="1" x14ac:dyDescent="0.2"/>
    <row r="2502" customFormat="1" ht="16" customHeight="1" x14ac:dyDescent="0.2"/>
    <row r="2503" customFormat="1" ht="16" customHeight="1" x14ac:dyDescent="0.2"/>
    <row r="2504" customFormat="1" ht="16" customHeight="1" x14ac:dyDescent="0.2"/>
    <row r="2505" customFormat="1" ht="16" customHeight="1" x14ac:dyDescent="0.2"/>
    <row r="2506" customFormat="1" ht="16" customHeight="1" x14ac:dyDescent="0.2"/>
    <row r="2507" customFormat="1" ht="16" customHeight="1" x14ac:dyDescent="0.2"/>
    <row r="2508" customFormat="1" ht="16" customHeight="1" x14ac:dyDescent="0.2"/>
    <row r="2509" customFormat="1" ht="16" customHeight="1" x14ac:dyDescent="0.2"/>
    <row r="2510" customFormat="1" ht="16" customHeight="1" x14ac:dyDescent="0.2"/>
    <row r="2511" customFormat="1" ht="16" customHeight="1" x14ac:dyDescent="0.2"/>
    <row r="2512" customFormat="1" ht="16" customHeight="1" x14ac:dyDescent="0.2"/>
    <row r="2513" customFormat="1" ht="16" customHeight="1" x14ac:dyDescent="0.2"/>
    <row r="2514" customFormat="1" ht="16" customHeight="1" x14ac:dyDescent="0.2"/>
    <row r="2515" customFormat="1" ht="16" customHeight="1" x14ac:dyDescent="0.2"/>
    <row r="2516" customFormat="1" ht="16" customHeight="1" x14ac:dyDescent="0.2"/>
    <row r="2517" customFormat="1" ht="16" customHeight="1" x14ac:dyDescent="0.2"/>
    <row r="2518" customFormat="1" ht="16" customHeight="1" x14ac:dyDescent="0.2"/>
    <row r="2519" customFormat="1" ht="16" customHeight="1" x14ac:dyDescent="0.2"/>
    <row r="2520" customFormat="1" ht="16" customHeight="1" x14ac:dyDescent="0.2"/>
    <row r="2521" customFormat="1" ht="16" customHeight="1" x14ac:dyDescent="0.2"/>
    <row r="2522" customFormat="1" ht="16" customHeight="1" x14ac:dyDescent="0.2"/>
    <row r="2523" customFormat="1" ht="16" customHeight="1" x14ac:dyDescent="0.2"/>
    <row r="2524" customFormat="1" ht="16" customHeight="1" x14ac:dyDescent="0.2"/>
    <row r="2525" customFormat="1" ht="16" customHeight="1" x14ac:dyDescent="0.2"/>
    <row r="2526" customFormat="1" ht="16" customHeight="1" x14ac:dyDescent="0.2"/>
    <row r="2527" customFormat="1" ht="16" customHeight="1" x14ac:dyDescent="0.2"/>
    <row r="2528" customFormat="1" ht="16" customHeight="1" x14ac:dyDescent="0.2"/>
    <row r="2529" customFormat="1" ht="16" customHeight="1" x14ac:dyDescent="0.2"/>
    <row r="2530" customFormat="1" ht="16" customHeight="1" x14ac:dyDescent="0.2"/>
    <row r="2531" customFormat="1" ht="16" customHeight="1" x14ac:dyDescent="0.2"/>
    <row r="2532" customFormat="1" ht="16" customHeight="1" x14ac:dyDescent="0.2"/>
    <row r="2533" customFormat="1" ht="16" customHeight="1" x14ac:dyDescent="0.2"/>
    <row r="2534" customFormat="1" ht="16" customHeight="1" x14ac:dyDescent="0.2"/>
    <row r="2535" customFormat="1" ht="16" customHeight="1" x14ac:dyDescent="0.2"/>
    <row r="2536" customFormat="1" ht="16" customHeight="1" x14ac:dyDescent="0.2"/>
    <row r="2537" customFormat="1" ht="16" customHeight="1" x14ac:dyDescent="0.2"/>
    <row r="2538" customFormat="1" ht="16" customHeight="1" x14ac:dyDescent="0.2"/>
    <row r="2539" customFormat="1" ht="16" customHeight="1" x14ac:dyDescent="0.2"/>
    <row r="2540" customFormat="1" ht="16" customHeight="1" x14ac:dyDescent="0.2"/>
    <row r="2541" customFormat="1" ht="16" customHeight="1" x14ac:dyDescent="0.2"/>
    <row r="2542" customFormat="1" ht="16" customHeight="1" x14ac:dyDescent="0.2"/>
    <row r="2543" customFormat="1" ht="16" customHeight="1" x14ac:dyDescent="0.2"/>
    <row r="2544" customFormat="1" ht="16" customHeight="1" x14ac:dyDescent="0.2"/>
    <row r="2545" customFormat="1" ht="16" customHeight="1" x14ac:dyDescent="0.2"/>
    <row r="2546" customFormat="1" ht="16" customHeight="1" x14ac:dyDescent="0.2"/>
    <row r="2547" customFormat="1" ht="16" customHeight="1" x14ac:dyDescent="0.2"/>
    <row r="2548" customFormat="1" ht="16" customHeight="1" x14ac:dyDescent="0.2"/>
    <row r="2549" customFormat="1" ht="16" customHeight="1" x14ac:dyDescent="0.2"/>
    <row r="2550" customFormat="1" ht="16" customHeight="1" x14ac:dyDescent="0.2"/>
    <row r="2551" customFormat="1" ht="16" customHeight="1" x14ac:dyDescent="0.2"/>
    <row r="2552" customFormat="1" ht="16" customHeight="1" x14ac:dyDescent="0.2"/>
    <row r="2553" customFormat="1" ht="16" customHeight="1" x14ac:dyDescent="0.2"/>
    <row r="2554" customFormat="1" ht="16" customHeight="1" x14ac:dyDescent="0.2"/>
    <row r="2555" customFormat="1" ht="16" customHeight="1" x14ac:dyDescent="0.2"/>
    <row r="2556" customFormat="1" ht="16" customHeight="1" x14ac:dyDescent="0.2"/>
    <row r="2557" customFormat="1" ht="16" customHeight="1" x14ac:dyDescent="0.2"/>
    <row r="2558" customFormat="1" ht="16" customHeight="1" x14ac:dyDescent="0.2"/>
    <row r="2559" customFormat="1" ht="16" customHeight="1" x14ac:dyDescent="0.2"/>
    <row r="2560" customFormat="1" ht="16" customHeight="1" x14ac:dyDescent="0.2"/>
    <row r="2561" customFormat="1" ht="16" customHeight="1" x14ac:dyDescent="0.2"/>
    <row r="2562" customFormat="1" ht="16" customHeight="1" x14ac:dyDescent="0.2"/>
    <row r="2563" customFormat="1" ht="16" customHeight="1" x14ac:dyDescent="0.2"/>
    <row r="2564" customFormat="1" ht="16" customHeight="1" x14ac:dyDescent="0.2"/>
    <row r="2565" customFormat="1" ht="16" customHeight="1" x14ac:dyDescent="0.2"/>
    <row r="2566" customFormat="1" ht="16" customHeight="1" x14ac:dyDescent="0.2"/>
    <row r="2567" customFormat="1" ht="16" customHeight="1" x14ac:dyDescent="0.2"/>
    <row r="2568" customFormat="1" ht="16" customHeight="1" x14ac:dyDescent="0.2"/>
    <row r="2569" customFormat="1" ht="16" customHeight="1" x14ac:dyDescent="0.2"/>
    <row r="2570" customFormat="1" ht="16" customHeight="1" x14ac:dyDescent="0.2"/>
    <row r="2571" customFormat="1" ht="16" customHeight="1" x14ac:dyDescent="0.2"/>
    <row r="2572" customFormat="1" ht="16" customHeight="1" x14ac:dyDescent="0.2"/>
    <row r="2573" customFormat="1" ht="16" customHeight="1" x14ac:dyDescent="0.2"/>
    <row r="2574" customFormat="1" ht="16" customHeight="1" x14ac:dyDescent="0.2"/>
    <row r="2575" customFormat="1" ht="16" customHeight="1" x14ac:dyDescent="0.2"/>
    <row r="2576" customFormat="1" ht="16" customHeight="1" x14ac:dyDescent="0.2"/>
    <row r="2577" customFormat="1" ht="16" customHeight="1" x14ac:dyDescent="0.2"/>
    <row r="2578" customFormat="1" ht="16" customHeight="1" x14ac:dyDescent="0.2"/>
    <row r="2579" customFormat="1" ht="16" customHeight="1" x14ac:dyDescent="0.2"/>
    <row r="2580" customFormat="1" ht="16" customHeight="1" x14ac:dyDescent="0.2"/>
    <row r="2581" customFormat="1" ht="16" customHeight="1" x14ac:dyDescent="0.2"/>
    <row r="2582" customFormat="1" ht="16" customHeight="1" x14ac:dyDescent="0.2"/>
    <row r="2583" customFormat="1" ht="16" customHeight="1" x14ac:dyDescent="0.2"/>
    <row r="2584" customFormat="1" ht="16" customHeight="1" x14ac:dyDescent="0.2"/>
    <row r="2585" customFormat="1" ht="16" customHeight="1" x14ac:dyDescent="0.2"/>
    <row r="2586" customFormat="1" ht="16" customHeight="1" x14ac:dyDescent="0.2"/>
    <row r="2587" customFormat="1" ht="16" customHeight="1" x14ac:dyDescent="0.2"/>
    <row r="2588" customFormat="1" ht="16" customHeight="1" x14ac:dyDescent="0.2"/>
    <row r="2589" customFormat="1" ht="16" customHeight="1" x14ac:dyDescent="0.2"/>
    <row r="2590" customFormat="1" ht="16" customHeight="1" x14ac:dyDescent="0.2"/>
    <row r="2591" customFormat="1" ht="16" customHeight="1" x14ac:dyDescent="0.2"/>
    <row r="2592" customFormat="1" ht="16" customHeight="1" x14ac:dyDescent="0.2"/>
    <row r="2593" customFormat="1" ht="16" customHeight="1" x14ac:dyDescent="0.2"/>
    <row r="2594" customFormat="1" ht="16" customHeight="1" x14ac:dyDescent="0.2"/>
    <row r="2595" customFormat="1" ht="16" customHeight="1" x14ac:dyDescent="0.2"/>
    <row r="2596" customFormat="1" ht="16" customHeight="1" x14ac:dyDescent="0.2"/>
    <row r="2597" customFormat="1" ht="16" customHeight="1" x14ac:dyDescent="0.2"/>
    <row r="2598" customFormat="1" ht="16" customHeight="1" x14ac:dyDescent="0.2"/>
    <row r="2599" customFormat="1" ht="16" customHeight="1" x14ac:dyDescent="0.2"/>
    <row r="2600" customFormat="1" ht="16" customHeight="1" x14ac:dyDescent="0.2"/>
    <row r="2601" customFormat="1" ht="16" customHeight="1" x14ac:dyDescent="0.2"/>
    <row r="2602" customFormat="1" ht="16" customHeight="1" x14ac:dyDescent="0.2"/>
    <row r="2603" customFormat="1" ht="16" customHeight="1" x14ac:dyDescent="0.2"/>
    <row r="2604" customFormat="1" ht="16" customHeight="1" x14ac:dyDescent="0.2"/>
    <row r="2605" customFormat="1" ht="16" customHeight="1" x14ac:dyDescent="0.2"/>
    <row r="2606" customFormat="1" ht="16" customHeight="1" x14ac:dyDescent="0.2"/>
    <row r="2607" customFormat="1" ht="16" customHeight="1" x14ac:dyDescent="0.2"/>
    <row r="2608" customFormat="1" ht="16" customHeight="1" x14ac:dyDescent="0.2"/>
    <row r="2609" customFormat="1" ht="16" customHeight="1" x14ac:dyDescent="0.2"/>
    <row r="2610" customFormat="1" ht="16" customHeight="1" x14ac:dyDescent="0.2"/>
    <row r="2611" customFormat="1" ht="16" customHeight="1" x14ac:dyDescent="0.2"/>
    <row r="2612" customFormat="1" ht="16" customHeight="1" x14ac:dyDescent="0.2"/>
    <row r="2613" customFormat="1" ht="16" customHeight="1" x14ac:dyDescent="0.2"/>
    <row r="2614" customFormat="1" ht="16" customHeight="1" x14ac:dyDescent="0.2"/>
    <row r="2615" customFormat="1" ht="16" customHeight="1" x14ac:dyDescent="0.2"/>
    <row r="2616" customFormat="1" ht="16" customHeight="1" x14ac:dyDescent="0.2"/>
    <row r="2617" customFormat="1" ht="16" customHeight="1" x14ac:dyDescent="0.2"/>
    <row r="2618" customFormat="1" ht="16" customHeight="1" x14ac:dyDescent="0.2"/>
    <row r="2619" customFormat="1" ht="16" customHeight="1" x14ac:dyDescent="0.2"/>
    <row r="2620" customFormat="1" ht="16" customHeight="1" x14ac:dyDescent="0.2"/>
    <row r="2621" customFormat="1" ht="16" customHeight="1" x14ac:dyDescent="0.2"/>
    <row r="2622" customFormat="1" ht="16" customHeight="1" x14ac:dyDescent="0.2"/>
    <row r="2623" customFormat="1" ht="16" customHeight="1" x14ac:dyDescent="0.2"/>
    <row r="2624" customFormat="1" ht="16" customHeight="1" x14ac:dyDescent="0.2"/>
    <row r="2625" customFormat="1" ht="16" customHeight="1" x14ac:dyDescent="0.2"/>
    <row r="2626" customFormat="1" ht="16" customHeight="1" x14ac:dyDescent="0.2"/>
    <row r="2627" customFormat="1" ht="16" customHeight="1" x14ac:dyDescent="0.2"/>
    <row r="2628" customFormat="1" ht="16" customHeight="1" x14ac:dyDescent="0.2"/>
    <row r="2629" customFormat="1" ht="16" customHeight="1" x14ac:dyDescent="0.2"/>
    <row r="2630" customFormat="1" ht="16" customHeight="1" x14ac:dyDescent="0.2"/>
    <row r="2631" customFormat="1" ht="16" customHeight="1" x14ac:dyDescent="0.2"/>
    <row r="2632" customFormat="1" ht="16" customHeight="1" x14ac:dyDescent="0.2"/>
    <row r="2633" customFormat="1" ht="16" customHeight="1" x14ac:dyDescent="0.2"/>
    <row r="2634" customFormat="1" ht="16" customHeight="1" x14ac:dyDescent="0.2"/>
    <row r="2635" customFormat="1" ht="16" customHeight="1" x14ac:dyDescent="0.2"/>
    <row r="2636" customFormat="1" ht="16" customHeight="1" x14ac:dyDescent="0.2"/>
    <row r="2637" customFormat="1" ht="16" customHeight="1" x14ac:dyDescent="0.2"/>
    <row r="2638" customFormat="1" ht="16" customHeight="1" x14ac:dyDescent="0.2"/>
    <row r="2639" customFormat="1" ht="16" customHeight="1" x14ac:dyDescent="0.2"/>
    <row r="2640" customFormat="1" ht="16" customHeight="1" x14ac:dyDescent="0.2"/>
    <row r="2641" customFormat="1" ht="16" customHeight="1" x14ac:dyDescent="0.2"/>
    <row r="2642" customFormat="1" ht="16" customHeight="1" x14ac:dyDescent="0.2"/>
    <row r="2643" customFormat="1" ht="16" customHeight="1" x14ac:dyDescent="0.2"/>
    <row r="2644" customFormat="1" ht="16" customHeight="1" x14ac:dyDescent="0.2"/>
    <row r="2645" customFormat="1" ht="16" customHeight="1" x14ac:dyDescent="0.2"/>
    <row r="2646" customFormat="1" ht="16" customHeight="1" x14ac:dyDescent="0.2"/>
    <row r="2647" customFormat="1" ht="16" customHeight="1" x14ac:dyDescent="0.2"/>
    <row r="2648" customFormat="1" ht="16" customHeight="1" x14ac:dyDescent="0.2"/>
    <row r="2649" customFormat="1" ht="16" customHeight="1" x14ac:dyDescent="0.2"/>
    <row r="2650" customFormat="1" ht="16" customHeight="1" x14ac:dyDescent="0.2"/>
    <row r="2651" customFormat="1" ht="16" customHeight="1" x14ac:dyDescent="0.2"/>
    <row r="2652" customFormat="1" ht="16" customHeight="1" x14ac:dyDescent="0.2"/>
    <row r="2653" customFormat="1" ht="16" customHeight="1" x14ac:dyDescent="0.2"/>
    <row r="2654" customFormat="1" ht="16" customHeight="1" x14ac:dyDescent="0.2"/>
    <row r="2655" customFormat="1" ht="16" customHeight="1" x14ac:dyDescent="0.2"/>
    <row r="2656" customFormat="1" ht="16" customHeight="1" x14ac:dyDescent="0.2"/>
    <row r="2657" customFormat="1" ht="16" customHeight="1" x14ac:dyDescent="0.2"/>
    <row r="2658" customFormat="1" ht="16" customHeight="1" x14ac:dyDescent="0.2"/>
    <row r="2659" customFormat="1" ht="16" customHeight="1" x14ac:dyDescent="0.2"/>
    <row r="2660" customFormat="1" ht="16" customHeight="1" x14ac:dyDescent="0.2"/>
    <row r="2661" customFormat="1" ht="16" customHeight="1" x14ac:dyDescent="0.2"/>
    <row r="2662" customFormat="1" ht="16" customHeight="1" x14ac:dyDescent="0.2"/>
    <row r="2663" customFormat="1" ht="16" customHeight="1" x14ac:dyDescent="0.2"/>
    <row r="2664" customFormat="1" ht="16" customHeight="1" x14ac:dyDescent="0.2"/>
    <row r="2665" customFormat="1" ht="16" customHeight="1" x14ac:dyDescent="0.2"/>
    <row r="2666" customFormat="1" ht="16" customHeight="1" x14ac:dyDescent="0.2"/>
    <row r="2667" customFormat="1" ht="16" customHeight="1" x14ac:dyDescent="0.2"/>
    <row r="2668" customFormat="1" ht="16" customHeight="1" x14ac:dyDescent="0.2"/>
    <row r="2669" customFormat="1" ht="16" customHeight="1" x14ac:dyDescent="0.2"/>
    <row r="2670" customFormat="1" ht="16" customHeight="1" x14ac:dyDescent="0.2"/>
    <row r="2671" customFormat="1" ht="16" customHeight="1" x14ac:dyDescent="0.2"/>
    <row r="2672" customFormat="1" ht="16" customHeight="1" x14ac:dyDescent="0.2"/>
    <row r="2673" customFormat="1" ht="16" customHeight="1" x14ac:dyDescent="0.2"/>
    <row r="2674" customFormat="1" ht="16" customHeight="1" x14ac:dyDescent="0.2"/>
    <row r="2675" customFormat="1" ht="16" customHeight="1" x14ac:dyDescent="0.2"/>
    <row r="2676" customFormat="1" ht="16" customHeight="1" x14ac:dyDescent="0.2"/>
    <row r="2677" customFormat="1" ht="16" customHeight="1" x14ac:dyDescent="0.2"/>
    <row r="2678" customFormat="1" ht="16" customHeight="1" x14ac:dyDescent="0.2"/>
    <row r="2679" customFormat="1" ht="16" customHeight="1" x14ac:dyDescent="0.2"/>
    <row r="2680" customFormat="1" ht="16" customHeight="1" x14ac:dyDescent="0.2"/>
    <row r="2681" customFormat="1" ht="16" customHeight="1" x14ac:dyDescent="0.2"/>
    <row r="2682" customFormat="1" ht="16" customHeight="1" x14ac:dyDescent="0.2"/>
    <row r="2683" customFormat="1" ht="16" customHeight="1" x14ac:dyDescent="0.2"/>
    <row r="2684" customFormat="1" ht="16" customHeight="1" x14ac:dyDescent="0.2"/>
    <row r="2685" customFormat="1" ht="16" customHeight="1" x14ac:dyDescent="0.2"/>
    <row r="2686" customFormat="1" ht="16" customHeight="1" x14ac:dyDescent="0.2"/>
    <row r="2687" customFormat="1" ht="16" customHeight="1" x14ac:dyDescent="0.2"/>
    <row r="2688" customFormat="1" ht="16" customHeight="1" x14ac:dyDescent="0.2"/>
    <row r="2689" customFormat="1" ht="16" customHeight="1" x14ac:dyDescent="0.2"/>
    <row r="2690" customFormat="1" ht="16" customHeight="1" x14ac:dyDescent="0.2"/>
    <row r="2691" customFormat="1" ht="16" customHeight="1" x14ac:dyDescent="0.2"/>
    <row r="2692" customFormat="1" ht="16" customHeight="1" x14ac:dyDescent="0.2"/>
    <row r="2693" customFormat="1" ht="16" customHeight="1" x14ac:dyDescent="0.2"/>
    <row r="2694" customFormat="1" ht="16" customHeight="1" x14ac:dyDescent="0.2"/>
    <row r="2695" customFormat="1" ht="16" customHeight="1" x14ac:dyDescent="0.2"/>
    <row r="2696" customFormat="1" ht="16" customHeight="1" x14ac:dyDescent="0.2"/>
    <row r="2697" customFormat="1" ht="16" customHeight="1" x14ac:dyDescent="0.2"/>
    <row r="2698" customFormat="1" ht="16" customHeight="1" x14ac:dyDescent="0.2"/>
    <row r="2699" customFormat="1" ht="16" customHeight="1" x14ac:dyDescent="0.2"/>
    <row r="2700" customFormat="1" ht="16" customHeight="1" x14ac:dyDescent="0.2"/>
    <row r="2701" customFormat="1" ht="16" customHeight="1" x14ac:dyDescent="0.2"/>
    <row r="2702" customFormat="1" ht="16" customHeight="1" x14ac:dyDescent="0.2"/>
    <row r="2703" customFormat="1" ht="16" customHeight="1" x14ac:dyDescent="0.2"/>
    <row r="2704" customFormat="1" ht="16" customHeight="1" x14ac:dyDescent="0.2"/>
    <row r="2705" customFormat="1" ht="16" customHeight="1" x14ac:dyDescent="0.2"/>
    <row r="2706" customFormat="1" ht="16" customHeight="1" x14ac:dyDescent="0.2"/>
    <row r="2707" customFormat="1" ht="16" customHeight="1" x14ac:dyDescent="0.2"/>
    <row r="2708" customFormat="1" ht="16" customHeight="1" x14ac:dyDescent="0.2"/>
    <row r="2709" customFormat="1" ht="16" customHeight="1" x14ac:dyDescent="0.2"/>
    <row r="2710" customFormat="1" ht="16" customHeight="1" x14ac:dyDescent="0.2"/>
    <row r="2711" customFormat="1" ht="16" customHeight="1" x14ac:dyDescent="0.2"/>
    <row r="2712" customFormat="1" ht="16" customHeight="1" x14ac:dyDescent="0.2"/>
    <row r="2713" customFormat="1" ht="16" customHeight="1" x14ac:dyDescent="0.2"/>
    <row r="2714" customFormat="1" ht="16" customHeight="1" x14ac:dyDescent="0.2"/>
    <row r="2715" customFormat="1" ht="16" customHeight="1" x14ac:dyDescent="0.2"/>
    <row r="2716" customFormat="1" ht="16" customHeight="1" x14ac:dyDescent="0.2"/>
    <row r="2717" customFormat="1" ht="16" customHeight="1" x14ac:dyDescent="0.2"/>
    <row r="2718" customFormat="1" ht="16" customHeight="1" x14ac:dyDescent="0.2"/>
    <row r="2719" customFormat="1" ht="16" customHeight="1" x14ac:dyDescent="0.2"/>
    <row r="2720" customFormat="1" ht="16" customHeight="1" x14ac:dyDescent="0.2"/>
    <row r="2721" customFormat="1" ht="16" customHeight="1" x14ac:dyDescent="0.2"/>
    <row r="2722" customFormat="1" ht="16" customHeight="1" x14ac:dyDescent="0.2"/>
    <row r="2723" customFormat="1" ht="16" customHeight="1" x14ac:dyDescent="0.2"/>
    <row r="2724" customFormat="1" ht="16" customHeight="1" x14ac:dyDescent="0.2"/>
    <row r="2725" customFormat="1" ht="16" customHeight="1" x14ac:dyDescent="0.2"/>
    <row r="2726" customFormat="1" ht="16" customHeight="1" x14ac:dyDescent="0.2"/>
    <row r="2727" customFormat="1" ht="16" customHeight="1" x14ac:dyDescent="0.2"/>
    <row r="2728" customFormat="1" ht="16" customHeight="1" x14ac:dyDescent="0.2"/>
    <row r="2729" customFormat="1" ht="16" customHeight="1" x14ac:dyDescent="0.2"/>
    <row r="2730" customFormat="1" ht="16" customHeight="1" x14ac:dyDescent="0.2"/>
    <row r="2731" customFormat="1" ht="16" customHeight="1" x14ac:dyDescent="0.2"/>
    <row r="2732" customFormat="1" ht="16" customHeight="1" x14ac:dyDescent="0.2"/>
    <row r="2733" customFormat="1" ht="16" customHeight="1" x14ac:dyDescent="0.2"/>
    <row r="2734" customFormat="1" ht="16" customHeight="1" x14ac:dyDescent="0.2"/>
    <row r="2735" customFormat="1" ht="16" customHeight="1" x14ac:dyDescent="0.2"/>
    <row r="2736" customFormat="1" ht="16" customHeight="1" x14ac:dyDescent="0.2"/>
    <row r="2737" customFormat="1" ht="16" customHeight="1" x14ac:dyDescent="0.2"/>
    <row r="2738" customFormat="1" ht="16" customHeight="1" x14ac:dyDescent="0.2"/>
    <row r="2739" customFormat="1" ht="16" customHeight="1" x14ac:dyDescent="0.2"/>
    <row r="2740" customFormat="1" ht="16" customHeight="1" x14ac:dyDescent="0.2"/>
    <row r="2741" customFormat="1" ht="16" customHeight="1" x14ac:dyDescent="0.2"/>
    <row r="2742" customFormat="1" ht="16" customHeight="1" x14ac:dyDescent="0.2"/>
    <row r="2743" customFormat="1" ht="16" customHeight="1" x14ac:dyDescent="0.2"/>
    <row r="2744" customFormat="1" ht="16" customHeight="1" x14ac:dyDescent="0.2"/>
    <row r="2745" customFormat="1" ht="16" customHeight="1" x14ac:dyDescent="0.2"/>
    <row r="2746" customFormat="1" ht="16" customHeight="1" x14ac:dyDescent="0.2"/>
    <row r="2747" customFormat="1" ht="16" customHeight="1" x14ac:dyDescent="0.2"/>
    <row r="2748" customFormat="1" ht="16" customHeight="1" x14ac:dyDescent="0.2"/>
    <row r="2749" customFormat="1" ht="16" customHeight="1" x14ac:dyDescent="0.2"/>
    <row r="2750" customFormat="1" ht="16" customHeight="1" x14ac:dyDescent="0.2"/>
    <row r="2751" customFormat="1" ht="16" customHeight="1" x14ac:dyDescent="0.2"/>
    <row r="2752" customFormat="1" ht="16" customHeight="1" x14ac:dyDescent="0.2"/>
    <row r="2753" customFormat="1" ht="16" customHeight="1" x14ac:dyDescent="0.2"/>
    <row r="2754" customFormat="1" ht="16" customHeight="1" x14ac:dyDescent="0.2"/>
    <row r="2755" customFormat="1" ht="16" customHeight="1" x14ac:dyDescent="0.2"/>
    <row r="2756" customFormat="1" ht="16" customHeight="1" x14ac:dyDescent="0.2"/>
    <row r="2757" customFormat="1" ht="16" customHeight="1" x14ac:dyDescent="0.2"/>
    <row r="2758" customFormat="1" ht="16" customHeight="1" x14ac:dyDescent="0.2"/>
    <row r="2759" customFormat="1" ht="16" customHeight="1" x14ac:dyDescent="0.2"/>
    <row r="2760" customFormat="1" ht="16" customHeight="1" x14ac:dyDescent="0.2"/>
    <row r="2761" customFormat="1" ht="16" customHeight="1" x14ac:dyDescent="0.2"/>
    <row r="2762" customFormat="1" ht="16" customHeight="1" x14ac:dyDescent="0.2"/>
    <row r="2763" customFormat="1" ht="16" customHeight="1" x14ac:dyDescent="0.2"/>
    <row r="2764" customFormat="1" ht="16" customHeight="1" x14ac:dyDescent="0.2"/>
    <row r="2765" customFormat="1" ht="16" customHeight="1" x14ac:dyDescent="0.2"/>
    <row r="2766" customFormat="1" ht="16" customHeight="1" x14ac:dyDescent="0.2"/>
    <row r="2767" customFormat="1" ht="16" customHeight="1" x14ac:dyDescent="0.2"/>
    <row r="2768" customFormat="1" ht="16" customHeight="1" x14ac:dyDescent="0.2"/>
    <row r="2769" customFormat="1" ht="16" customHeight="1" x14ac:dyDescent="0.2"/>
    <row r="2770" customFormat="1" ht="16" customHeight="1" x14ac:dyDescent="0.2"/>
    <row r="2771" customFormat="1" ht="16" customHeight="1" x14ac:dyDescent="0.2"/>
    <row r="2772" customFormat="1" ht="16" customHeight="1" x14ac:dyDescent="0.2"/>
    <row r="2773" customFormat="1" ht="16" customHeight="1" x14ac:dyDescent="0.2"/>
    <row r="2774" customFormat="1" ht="16" customHeight="1" x14ac:dyDescent="0.2"/>
    <row r="2775" customFormat="1" ht="16" customHeight="1" x14ac:dyDescent="0.2"/>
    <row r="2776" customFormat="1" ht="16" customHeight="1" x14ac:dyDescent="0.2"/>
    <row r="2777" customFormat="1" ht="16" customHeight="1" x14ac:dyDescent="0.2"/>
    <row r="2778" customFormat="1" ht="16" customHeight="1" x14ac:dyDescent="0.2"/>
    <row r="2779" customFormat="1" ht="16" customHeight="1" x14ac:dyDescent="0.2"/>
    <row r="2780" customFormat="1" ht="16" customHeight="1" x14ac:dyDescent="0.2"/>
    <row r="2781" customFormat="1" ht="16" customHeight="1" x14ac:dyDescent="0.2"/>
    <row r="2782" customFormat="1" ht="16" customHeight="1" x14ac:dyDescent="0.2"/>
    <row r="2783" customFormat="1" ht="16" customHeight="1" x14ac:dyDescent="0.2"/>
    <row r="2784" customFormat="1" ht="16" customHeight="1" x14ac:dyDescent="0.2"/>
    <row r="2785" customFormat="1" ht="16" customHeight="1" x14ac:dyDescent="0.2"/>
    <row r="2786" customFormat="1" ht="16" customHeight="1" x14ac:dyDescent="0.2"/>
    <row r="2787" customFormat="1" ht="16" customHeight="1" x14ac:dyDescent="0.2"/>
    <row r="2788" customFormat="1" ht="16" customHeight="1" x14ac:dyDescent="0.2"/>
    <row r="2789" customFormat="1" ht="16" customHeight="1" x14ac:dyDescent="0.2"/>
    <row r="2790" customFormat="1" ht="16" customHeight="1" x14ac:dyDescent="0.2"/>
    <row r="2791" customFormat="1" ht="16" customHeight="1" x14ac:dyDescent="0.2"/>
    <row r="2792" customFormat="1" ht="16" customHeight="1" x14ac:dyDescent="0.2"/>
    <row r="2793" customFormat="1" ht="16" customHeight="1" x14ac:dyDescent="0.2"/>
    <row r="2794" customFormat="1" ht="16" customHeight="1" x14ac:dyDescent="0.2"/>
    <row r="2795" customFormat="1" ht="16" customHeight="1" x14ac:dyDescent="0.2"/>
    <row r="2796" customFormat="1" ht="16" customHeight="1" x14ac:dyDescent="0.2"/>
    <row r="2797" customFormat="1" ht="16" customHeight="1" x14ac:dyDescent="0.2"/>
    <row r="2798" customFormat="1" ht="16" customHeight="1" x14ac:dyDescent="0.2"/>
    <row r="2799" customFormat="1" ht="16" customHeight="1" x14ac:dyDescent="0.2"/>
    <row r="2800" customFormat="1" ht="16" customHeight="1" x14ac:dyDescent="0.2"/>
    <row r="2801" customFormat="1" ht="16" customHeight="1" x14ac:dyDescent="0.2"/>
    <row r="2802" customFormat="1" ht="16" customHeight="1" x14ac:dyDescent="0.2"/>
    <row r="2803" customFormat="1" ht="16" customHeight="1" x14ac:dyDescent="0.2"/>
    <row r="2804" customFormat="1" ht="16" customHeight="1" x14ac:dyDescent="0.2"/>
    <row r="2805" customFormat="1" ht="16" customHeight="1" x14ac:dyDescent="0.2"/>
    <row r="2806" customFormat="1" ht="16" customHeight="1" x14ac:dyDescent="0.2"/>
    <row r="2807" customFormat="1" ht="16" customHeight="1" x14ac:dyDescent="0.2"/>
    <row r="2808" customFormat="1" ht="16" customHeight="1" x14ac:dyDescent="0.2"/>
    <row r="2809" customFormat="1" ht="16" customHeight="1" x14ac:dyDescent="0.2"/>
    <row r="2810" customFormat="1" ht="16" customHeight="1" x14ac:dyDescent="0.2"/>
    <row r="2811" customFormat="1" ht="16" customHeight="1" x14ac:dyDescent="0.2"/>
    <row r="2812" customFormat="1" ht="16" customHeight="1" x14ac:dyDescent="0.2"/>
    <row r="2813" customFormat="1" ht="16" customHeight="1" x14ac:dyDescent="0.2"/>
    <row r="2814" customFormat="1" ht="16" customHeight="1" x14ac:dyDescent="0.2"/>
    <row r="2815" customFormat="1" ht="16" customHeight="1" x14ac:dyDescent="0.2"/>
    <row r="2816" customFormat="1" ht="16" customHeight="1" x14ac:dyDescent="0.2"/>
    <row r="2817" customFormat="1" ht="16" customHeight="1" x14ac:dyDescent="0.2"/>
    <row r="2818" customFormat="1" ht="16" customHeight="1" x14ac:dyDescent="0.2"/>
    <row r="2819" customFormat="1" ht="16" customHeight="1" x14ac:dyDescent="0.2"/>
    <row r="2820" customFormat="1" ht="16" customHeight="1" x14ac:dyDescent="0.2"/>
    <row r="2821" customFormat="1" ht="16" customHeight="1" x14ac:dyDescent="0.2"/>
    <row r="2822" customFormat="1" ht="16" customHeight="1" x14ac:dyDescent="0.2"/>
    <row r="2823" customFormat="1" ht="16" customHeight="1" x14ac:dyDescent="0.2"/>
    <row r="2824" customFormat="1" ht="16" customHeight="1" x14ac:dyDescent="0.2"/>
    <row r="2825" customFormat="1" ht="16" customHeight="1" x14ac:dyDescent="0.2"/>
    <row r="2826" customFormat="1" ht="16" customHeight="1" x14ac:dyDescent="0.2"/>
    <row r="2827" customFormat="1" ht="16" customHeight="1" x14ac:dyDescent="0.2"/>
    <row r="2828" customFormat="1" ht="16" customHeight="1" x14ac:dyDescent="0.2"/>
    <row r="2829" customFormat="1" ht="16" customHeight="1" x14ac:dyDescent="0.2"/>
    <row r="2830" customFormat="1" ht="16" customHeight="1" x14ac:dyDescent="0.2"/>
    <row r="2831" customFormat="1" ht="16" customHeight="1" x14ac:dyDescent="0.2"/>
    <row r="2832" customFormat="1" ht="16" customHeight="1" x14ac:dyDescent="0.2"/>
    <row r="2833" customFormat="1" ht="16" customHeight="1" x14ac:dyDescent="0.2"/>
    <row r="2834" customFormat="1" ht="16" customHeight="1" x14ac:dyDescent="0.2"/>
    <row r="2835" customFormat="1" ht="16" customHeight="1" x14ac:dyDescent="0.2"/>
    <row r="2836" customFormat="1" ht="16" customHeight="1" x14ac:dyDescent="0.2"/>
    <row r="2837" customFormat="1" ht="16" customHeight="1" x14ac:dyDescent="0.2"/>
    <row r="2838" customFormat="1" ht="16" customHeight="1" x14ac:dyDescent="0.2"/>
    <row r="2839" customFormat="1" ht="16" customHeight="1" x14ac:dyDescent="0.2"/>
    <row r="2840" customFormat="1" ht="16" customHeight="1" x14ac:dyDescent="0.2"/>
    <row r="2841" customFormat="1" ht="16" customHeight="1" x14ac:dyDescent="0.2"/>
    <row r="2842" customFormat="1" ht="16" customHeight="1" x14ac:dyDescent="0.2"/>
    <row r="2843" customFormat="1" ht="16" customHeight="1" x14ac:dyDescent="0.2"/>
    <row r="2844" customFormat="1" ht="16" customHeight="1" x14ac:dyDescent="0.2"/>
    <row r="2845" customFormat="1" ht="16" customHeight="1" x14ac:dyDescent="0.2"/>
    <row r="2846" customFormat="1" ht="16" customHeight="1" x14ac:dyDescent="0.2"/>
    <row r="2847" customFormat="1" ht="16" customHeight="1" x14ac:dyDescent="0.2"/>
    <row r="2848" customFormat="1" ht="16" customHeight="1" x14ac:dyDescent="0.2"/>
    <row r="2849" customFormat="1" ht="16" customHeight="1" x14ac:dyDescent="0.2"/>
    <row r="2850" customFormat="1" ht="16" customHeight="1" x14ac:dyDescent="0.2"/>
    <row r="2851" customFormat="1" ht="16" customHeight="1" x14ac:dyDescent="0.2"/>
    <row r="2852" customFormat="1" ht="16" customHeight="1" x14ac:dyDescent="0.2"/>
    <row r="2853" customFormat="1" ht="16" customHeight="1" x14ac:dyDescent="0.2"/>
    <row r="2854" customFormat="1" ht="16" customHeight="1" x14ac:dyDescent="0.2"/>
    <row r="2855" customFormat="1" ht="16" customHeight="1" x14ac:dyDescent="0.2"/>
    <row r="2856" customFormat="1" ht="16" customHeight="1" x14ac:dyDescent="0.2"/>
    <row r="2857" customFormat="1" ht="16" customHeight="1" x14ac:dyDescent="0.2"/>
    <row r="2858" customFormat="1" ht="16" customHeight="1" x14ac:dyDescent="0.2"/>
    <row r="2859" customFormat="1" ht="16" customHeight="1" x14ac:dyDescent="0.2"/>
    <row r="2860" customFormat="1" ht="16" customHeight="1" x14ac:dyDescent="0.2"/>
    <row r="2861" customFormat="1" ht="16" customHeight="1" x14ac:dyDescent="0.2"/>
    <row r="2862" customFormat="1" ht="16" customHeight="1" x14ac:dyDescent="0.2"/>
    <row r="2863" customFormat="1" ht="16" customHeight="1" x14ac:dyDescent="0.2"/>
    <row r="2864" customFormat="1" ht="16" customHeight="1" x14ac:dyDescent="0.2"/>
    <row r="2865" customFormat="1" ht="16" customHeight="1" x14ac:dyDescent="0.2"/>
    <row r="2866" customFormat="1" ht="16" customHeight="1" x14ac:dyDescent="0.2"/>
    <row r="2867" customFormat="1" ht="16" customHeight="1" x14ac:dyDescent="0.2"/>
    <row r="2868" customFormat="1" ht="16" customHeight="1" x14ac:dyDescent="0.2"/>
    <row r="2869" customFormat="1" ht="16" customHeight="1" x14ac:dyDescent="0.2"/>
    <row r="2870" customFormat="1" ht="16" customHeight="1" x14ac:dyDescent="0.2"/>
    <row r="2871" customFormat="1" ht="16" customHeight="1" x14ac:dyDescent="0.2"/>
    <row r="2872" customFormat="1" ht="16" customHeight="1" x14ac:dyDescent="0.2"/>
    <row r="2873" customFormat="1" ht="16" customHeight="1" x14ac:dyDescent="0.2"/>
    <row r="2874" customFormat="1" ht="16" customHeight="1" x14ac:dyDescent="0.2"/>
    <row r="2875" customFormat="1" ht="16" customHeight="1" x14ac:dyDescent="0.2"/>
    <row r="2876" customFormat="1" ht="16" customHeight="1" x14ac:dyDescent="0.2"/>
    <row r="2877" customFormat="1" ht="16" customHeight="1" x14ac:dyDescent="0.2"/>
    <row r="2878" customFormat="1" ht="16" customHeight="1" x14ac:dyDescent="0.2"/>
    <row r="2879" customFormat="1" ht="16" customHeight="1" x14ac:dyDescent="0.2"/>
    <row r="2880" customFormat="1" ht="16" customHeight="1" x14ac:dyDescent="0.2"/>
    <row r="2881" customFormat="1" ht="16" customHeight="1" x14ac:dyDescent="0.2"/>
    <row r="2882" customFormat="1" ht="16" customHeight="1" x14ac:dyDescent="0.2"/>
    <row r="2883" customFormat="1" ht="16" customHeight="1" x14ac:dyDescent="0.2"/>
    <row r="2884" customFormat="1" ht="16" customHeight="1" x14ac:dyDescent="0.2"/>
    <row r="2885" customFormat="1" ht="16" customHeight="1" x14ac:dyDescent="0.2"/>
    <row r="2886" customFormat="1" ht="16" customHeight="1" x14ac:dyDescent="0.2"/>
    <row r="2887" customFormat="1" ht="16" customHeight="1" x14ac:dyDescent="0.2"/>
    <row r="2888" customFormat="1" ht="16" customHeight="1" x14ac:dyDescent="0.2"/>
    <row r="2889" customFormat="1" ht="16" customHeight="1" x14ac:dyDescent="0.2"/>
    <row r="2890" customFormat="1" ht="16" customHeight="1" x14ac:dyDescent="0.2"/>
    <row r="2891" customFormat="1" ht="16" customHeight="1" x14ac:dyDescent="0.2"/>
    <row r="2892" customFormat="1" ht="16" customHeight="1" x14ac:dyDescent="0.2"/>
    <row r="2893" customFormat="1" ht="16" customHeight="1" x14ac:dyDescent="0.2"/>
    <row r="2894" customFormat="1" ht="16" customHeight="1" x14ac:dyDescent="0.2"/>
    <row r="2895" customFormat="1" ht="16" customHeight="1" x14ac:dyDescent="0.2"/>
    <row r="2896" customFormat="1" ht="16" customHeight="1" x14ac:dyDescent="0.2"/>
    <row r="2897" customFormat="1" ht="16" customHeight="1" x14ac:dyDescent="0.2"/>
    <row r="2898" customFormat="1" ht="16" customHeight="1" x14ac:dyDescent="0.2"/>
    <row r="2899" customFormat="1" ht="16" customHeight="1" x14ac:dyDescent="0.2"/>
    <row r="2900" customFormat="1" ht="16" customHeight="1" x14ac:dyDescent="0.2"/>
    <row r="2901" customFormat="1" ht="16" customHeight="1" x14ac:dyDescent="0.2"/>
    <row r="2902" customFormat="1" ht="16" customHeight="1" x14ac:dyDescent="0.2"/>
    <row r="2903" customFormat="1" ht="16" customHeight="1" x14ac:dyDescent="0.2"/>
    <row r="2904" customFormat="1" ht="16" customHeight="1" x14ac:dyDescent="0.2"/>
    <row r="2905" customFormat="1" ht="16" customHeight="1" x14ac:dyDescent="0.2"/>
    <row r="2906" customFormat="1" ht="16" customHeight="1" x14ac:dyDescent="0.2"/>
    <row r="2907" customFormat="1" ht="16" customHeight="1" x14ac:dyDescent="0.2"/>
    <row r="2908" customFormat="1" ht="16" customHeight="1" x14ac:dyDescent="0.2"/>
    <row r="2909" customFormat="1" ht="16" customHeight="1" x14ac:dyDescent="0.2"/>
    <row r="2910" customFormat="1" ht="16" customHeight="1" x14ac:dyDescent="0.2"/>
    <row r="2911" customFormat="1" ht="16" customHeight="1" x14ac:dyDescent="0.2"/>
    <row r="2912" customFormat="1" ht="16" customHeight="1" x14ac:dyDescent="0.2"/>
    <row r="2913" customFormat="1" ht="16" customHeight="1" x14ac:dyDescent="0.2"/>
    <row r="2914" customFormat="1" ht="16" customHeight="1" x14ac:dyDescent="0.2"/>
    <row r="2915" customFormat="1" ht="16" customHeight="1" x14ac:dyDescent="0.2"/>
    <row r="2916" customFormat="1" ht="16" customHeight="1" x14ac:dyDescent="0.2"/>
    <row r="2917" customFormat="1" ht="16" customHeight="1" x14ac:dyDescent="0.2"/>
    <row r="2918" customFormat="1" ht="16" customHeight="1" x14ac:dyDescent="0.2"/>
    <row r="2919" customFormat="1" ht="16" customHeight="1" x14ac:dyDescent="0.2"/>
    <row r="2920" customFormat="1" ht="16" customHeight="1" x14ac:dyDescent="0.2"/>
    <row r="2921" customFormat="1" ht="16" customHeight="1" x14ac:dyDescent="0.2"/>
    <row r="2922" customFormat="1" ht="16" customHeight="1" x14ac:dyDescent="0.2"/>
    <row r="2923" customFormat="1" ht="16" customHeight="1" x14ac:dyDescent="0.2"/>
    <row r="2924" customFormat="1" ht="16" customHeight="1" x14ac:dyDescent="0.2"/>
    <row r="2925" customFormat="1" ht="16" customHeight="1" x14ac:dyDescent="0.2"/>
    <row r="2926" customFormat="1" ht="16" customHeight="1" x14ac:dyDescent="0.2"/>
    <row r="2927" customFormat="1" ht="16" customHeight="1" x14ac:dyDescent="0.2"/>
    <row r="2928" customFormat="1" ht="16" customHeight="1" x14ac:dyDescent="0.2"/>
    <row r="2929" customFormat="1" ht="16" customHeight="1" x14ac:dyDescent="0.2"/>
    <row r="2930" customFormat="1" ht="16" customHeight="1" x14ac:dyDescent="0.2"/>
    <row r="2931" customFormat="1" ht="16" customHeight="1" x14ac:dyDescent="0.2"/>
    <row r="2932" customFormat="1" ht="16" customHeight="1" x14ac:dyDescent="0.2"/>
    <row r="2933" customFormat="1" ht="16" customHeight="1" x14ac:dyDescent="0.2"/>
    <row r="2934" customFormat="1" ht="16" customHeight="1" x14ac:dyDescent="0.2"/>
    <row r="2935" customFormat="1" ht="16" customHeight="1" x14ac:dyDescent="0.2"/>
    <row r="2936" customFormat="1" ht="16" customHeight="1" x14ac:dyDescent="0.2"/>
    <row r="2937" customFormat="1" ht="16" customHeight="1" x14ac:dyDescent="0.2"/>
    <row r="2938" customFormat="1" ht="16" customHeight="1" x14ac:dyDescent="0.2"/>
    <row r="2939" customFormat="1" ht="16" customHeight="1" x14ac:dyDescent="0.2"/>
    <row r="2940" customFormat="1" ht="16" customHeight="1" x14ac:dyDescent="0.2"/>
    <row r="2941" customFormat="1" ht="16" customHeight="1" x14ac:dyDescent="0.2"/>
    <row r="2942" customFormat="1" ht="16" customHeight="1" x14ac:dyDescent="0.2"/>
    <row r="2943" customFormat="1" ht="16" customHeight="1" x14ac:dyDescent="0.2"/>
    <row r="2944" customFormat="1" ht="16" customHeight="1" x14ac:dyDescent="0.2"/>
    <row r="2945" customFormat="1" ht="16" customHeight="1" x14ac:dyDescent="0.2"/>
    <row r="2946" customFormat="1" ht="16" customHeight="1" x14ac:dyDescent="0.2"/>
    <row r="2947" customFormat="1" ht="16" customHeight="1" x14ac:dyDescent="0.2"/>
    <row r="2948" customFormat="1" ht="16" customHeight="1" x14ac:dyDescent="0.2"/>
    <row r="2949" customFormat="1" ht="16" customHeight="1" x14ac:dyDescent="0.2"/>
    <row r="2950" customFormat="1" ht="16" customHeight="1" x14ac:dyDescent="0.2"/>
    <row r="2951" customFormat="1" ht="16" customHeight="1" x14ac:dyDescent="0.2"/>
    <row r="2952" customFormat="1" ht="16" customHeight="1" x14ac:dyDescent="0.2"/>
    <row r="2953" customFormat="1" ht="16" customHeight="1" x14ac:dyDescent="0.2"/>
    <row r="2954" customFormat="1" ht="16" customHeight="1" x14ac:dyDescent="0.2"/>
    <row r="2955" customFormat="1" ht="16" customHeight="1" x14ac:dyDescent="0.2"/>
    <row r="2956" customFormat="1" ht="16" customHeight="1" x14ac:dyDescent="0.2"/>
    <row r="2957" customFormat="1" ht="16" customHeight="1" x14ac:dyDescent="0.2"/>
    <row r="2958" customFormat="1" ht="16" customHeight="1" x14ac:dyDescent="0.2"/>
    <row r="2959" customFormat="1" ht="16" customHeight="1" x14ac:dyDescent="0.2"/>
    <row r="2960" customFormat="1" ht="16" customHeight="1" x14ac:dyDescent="0.2"/>
    <row r="2961" customFormat="1" ht="16" customHeight="1" x14ac:dyDescent="0.2"/>
    <row r="2962" customFormat="1" ht="16" customHeight="1" x14ac:dyDescent="0.2"/>
    <row r="2963" customFormat="1" ht="16" customHeight="1" x14ac:dyDescent="0.2"/>
    <row r="2964" customFormat="1" ht="16" customHeight="1" x14ac:dyDescent="0.2"/>
    <row r="2965" customFormat="1" ht="16" customHeight="1" x14ac:dyDescent="0.2"/>
    <row r="2966" customFormat="1" ht="16" customHeight="1" x14ac:dyDescent="0.2"/>
    <row r="2967" customFormat="1" ht="16" customHeight="1" x14ac:dyDescent="0.2"/>
    <row r="2968" customFormat="1" ht="16" customHeight="1" x14ac:dyDescent="0.2"/>
    <row r="2969" customFormat="1" ht="16" customHeight="1" x14ac:dyDescent="0.2"/>
    <row r="2970" customFormat="1" ht="16" customHeight="1" x14ac:dyDescent="0.2"/>
    <row r="2971" customFormat="1" ht="16" customHeight="1" x14ac:dyDescent="0.2"/>
    <row r="2972" customFormat="1" ht="16" customHeight="1" x14ac:dyDescent="0.2"/>
    <row r="2973" customFormat="1" ht="16" customHeight="1" x14ac:dyDescent="0.2"/>
    <row r="2974" customFormat="1" ht="16" customHeight="1" x14ac:dyDescent="0.2"/>
    <row r="2975" customFormat="1" ht="16" customHeight="1" x14ac:dyDescent="0.2"/>
    <row r="2976" customFormat="1" ht="16" customHeight="1" x14ac:dyDescent="0.2"/>
    <row r="2977" customFormat="1" ht="16" customHeight="1" x14ac:dyDescent="0.2"/>
    <row r="2978" customFormat="1" ht="16" customHeight="1" x14ac:dyDescent="0.2"/>
    <row r="2979" customFormat="1" ht="16" customHeight="1" x14ac:dyDescent="0.2"/>
    <row r="2980" customFormat="1" ht="16" customHeight="1" x14ac:dyDescent="0.2"/>
    <row r="2981" customFormat="1" ht="16" customHeight="1" x14ac:dyDescent="0.2"/>
    <row r="2982" customFormat="1" ht="16" customHeight="1" x14ac:dyDescent="0.2"/>
    <row r="2983" customFormat="1" ht="16" customHeight="1" x14ac:dyDescent="0.2"/>
    <row r="2984" customFormat="1" ht="16" customHeight="1" x14ac:dyDescent="0.2"/>
    <row r="2985" customFormat="1" ht="16" customHeight="1" x14ac:dyDescent="0.2"/>
    <row r="2986" customFormat="1" ht="16" customHeight="1" x14ac:dyDescent="0.2"/>
    <row r="2987" customFormat="1" ht="16" customHeight="1" x14ac:dyDescent="0.2"/>
    <row r="2988" customFormat="1" ht="16" customHeight="1" x14ac:dyDescent="0.2"/>
    <row r="2989" customFormat="1" ht="16" customHeight="1" x14ac:dyDescent="0.2"/>
    <row r="2990" customFormat="1" ht="16" customHeight="1" x14ac:dyDescent="0.2"/>
    <row r="2991" customFormat="1" ht="16" customHeight="1" x14ac:dyDescent="0.2"/>
    <row r="2992" customFormat="1" ht="16" customHeight="1" x14ac:dyDescent="0.2"/>
    <row r="2993" customFormat="1" ht="16" customHeight="1" x14ac:dyDescent="0.2"/>
    <row r="2994" customFormat="1" ht="16" customHeight="1" x14ac:dyDescent="0.2"/>
    <row r="2995" customFormat="1" ht="16" customHeight="1" x14ac:dyDescent="0.2"/>
    <row r="2996" customFormat="1" ht="16" customHeight="1" x14ac:dyDescent="0.2"/>
    <row r="2997" customFormat="1" ht="16" customHeight="1" x14ac:dyDescent="0.2"/>
    <row r="2998" customFormat="1" ht="16" customHeight="1" x14ac:dyDescent="0.2"/>
    <row r="2999" customFormat="1" ht="16" customHeight="1" x14ac:dyDescent="0.2"/>
    <row r="3000" customFormat="1" ht="16" customHeight="1" x14ac:dyDescent="0.2"/>
    <row r="3001" customFormat="1" ht="16" customHeight="1" x14ac:dyDescent="0.2"/>
    <row r="3002" customFormat="1" ht="16" customHeight="1" x14ac:dyDescent="0.2"/>
    <row r="3003" customFormat="1" ht="16" customHeight="1" x14ac:dyDescent="0.2"/>
    <row r="3004" customFormat="1" ht="16" customHeight="1" x14ac:dyDescent="0.2"/>
    <row r="3005" customFormat="1" ht="16" customHeight="1" x14ac:dyDescent="0.2"/>
    <row r="3006" customFormat="1" ht="16" customHeight="1" x14ac:dyDescent="0.2"/>
    <row r="3007" customFormat="1" ht="16" customHeight="1" x14ac:dyDescent="0.2"/>
    <row r="3008" customFormat="1" ht="16" customHeight="1" x14ac:dyDescent="0.2"/>
    <row r="3009" customFormat="1" ht="16" customHeight="1" x14ac:dyDescent="0.2"/>
    <row r="3010" customFormat="1" ht="16" customHeight="1" x14ac:dyDescent="0.2"/>
    <row r="3011" customFormat="1" ht="16" customHeight="1" x14ac:dyDescent="0.2"/>
    <row r="3012" customFormat="1" ht="16" customHeight="1" x14ac:dyDescent="0.2"/>
    <row r="3013" customFormat="1" ht="16" customHeight="1" x14ac:dyDescent="0.2"/>
    <row r="3014" customFormat="1" ht="16" customHeight="1" x14ac:dyDescent="0.2"/>
    <row r="3015" customFormat="1" ht="16" customHeight="1" x14ac:dyDescent="0.2"/>
    <row r="3016" customFormat="1" ht="16" customHeight="1" x14ac:dyDescent="0.2"/>
    <row r="3017" customFormat="1" ht="16" customHeight="1" x14ac:dyDescent="0.2"/>
    <row r="3018" customFormat="1" ht="16" customHeight="1" x14ac:dyDescent="0.2"/>
    <row r="3019" customFormat="1" ht="16" customHeight="1" x14ac:dyDescent="0.2"/>
    <row r="3020" customFormat="1" ht="16" customHeight="1" x14ac:dyDescent="0.2"/>
    <row r="3021" customFormat="1" ht="16" customHeight="1" x14ac:dyDescent="0.2"/>
    <row r="3022" customFormat="1" ht="16" customHeight="1" x14ac:dyDescent="0.2"/>
    <row r="3023" customFormat="1" ht="16" customHeight="1" x14ac:dyDescent="0.2"/>
    <row r="3024" customFormat="1" ht="16" customHeight="1" x14ac:dyDescent="0.2"/>
    <row r="3025" customFormat="1" ht="16" customHeight="1" x14ac:dyDescent="0.2"/>
    <row r="3026" customFormat="1" ht="16" customHeight="1" x14ac:dyDescent="0.2"/>
    <row r="3027" customFormat="1" ht="16" customHeight="1" x14ac:dyDescent="0.2"/>
    <row r="3028" customFormat="1" ht="16" customHeight="1" x14ac:dyDescent="0.2"/>
    <row r="3029" customFormat="1" ht="16" customHeight="1" x14ac:dyDescent="0.2"/>
    <row r="3030" customFormat="1" ht="16" customHeight="1" x14ac:dyDescent="0.2"/>
    <row r="3031" customFormat="1" ht="16" customHeight="1" x14ac:dyDescent="0.2"/>
    <row r="3032" customFormat="1" ht="16" customHeight="1" x14ac:dyDescent="0.2"/>
    <row r="3033" customFormat="1" ht="16" customHeight="1" x14ac:dyDescent="0.2"/>
    <row r="3034" customFormat="1" ht="16" customHeight="1" x14ac:dyDescent="0.2"/>
    <row r="3035" customFormat="1" ht="16" customHeight="1" x14ac:dyDescent="0.2"/>
    <row r="3036" customFormat="1" ht="16" customHeight="1" x14ac:dyDescent="0.2"/>
    <row r="3037" customFormat="1" ht="16" customHeight="1" x14ac:dyDescent="0.2"/>
    <row r="3038" customFormat="1" ht="16" customHeight="1" x14ac:dyDescent="0.2"/>
    <row r="3039" customFormat="1" ht="16" customHeight="1" x14ac:dyDescent="0.2"/>
    <row r="3040" customFormat="1" ht="16" customHeight="1" x14ac:dyDescent="0.2"/>
    <row r="3041" customFormat="1" ht="16" customHeight="1" x14ac:dyDescent="0.2"/>
    <row r="3042" customFormat="1" ht="16" customHeight="1" x14ac:dyDescent="0.2"/>
    <row r="3043" customFormat="1" ht="16" customHeight="1" x14ac:dyDescent="0.2"/>
    <row r="3044" customFormat="1" ht="16" customHeight="1" x14ac:dyDescent="0.2"/>
    <row r="3045" customFormat="1" ht="16" customHeight="1" x14ac:dyDescent="0.2"/>
    <row r="3046" customFormat="1" ht="16" customHeight="1" x14ac:dyDescent="0.2"/>
    <row r="3047" customFormat="1" ht="16" customHeight="1" x14ac:dyDescent="0.2"/>
    <row r="3048" customFormat="1" ht="16" customHeight="1" x14ac:dyDescent="0.2"/>
    <row r="3049" customFormat="1" ht="16" customHeight="1" x14ac:dyDescent="0.2"/>
    <row r="3050" customFormat="1" ht="16" customHeight="1" x14ac:dyDescent="0.2"/>
    <row r="3051" customFormat="1" ht="16" customHeight="1" x14ac:dyDescent="0.2"/>
    <row r="3052" customFormat="1" ht="16" customHeight="1" x14ac:dyDescent="0.2"/>
    <row r="3053" customFormat="1" ht="16" customHeight="1" x14ac:dyDescent="0.2"/>
    <row r="3054" customFormat="1" ht="16" customHeight="1" x14ac:dyDescent="0.2"/>
    <row r="3055" customFormat="1" ht="16" customHeight="1" x14ac:dyDescent="0.2"/>
    <row r="3056" customFormat="1" ht="16" customHeight="1" x14ac:dyDescent="0.2"/>
    <row r="3057" customFormat="1" ht="16" customHeight="1" x14ac:dyDescent="0.2"/>
    <row r="3058" customFormat="1" ht="16" customHeight="1" x14ac:dyDescent="0.2"/>
    <row r="3059" customFormat="1" ht="16" customHeight="1" x14ac:dyDescent="0.2"/>
    <row r="3060" customFormat="1" ht="16" customHeight="1" x14ac:dyDescent="0.2"/>
    <row r="3061" customFormat="1" ht="16" customHeight="1" x14ac:dyDescent="0.2"/>
    <row r="3062" customFormat="1" ht="16" customHeight="1" x14ac:dyDescent="0.2"/>
    <row r="3063" customFormat="1" ht="16" customHeight="1" x14ac:dyDescent="0.2"/>
    <row r="3064" customFormat="1" ht="16" customHeight="1" x14ac:dyDescent="0.2"/>
    <row r="3065" customFormat="1" ht="16" customHeight="1" x14ac:dyDescent="0.2"/>
    <row r="3066" customFormat="1" ht="16" customHeight="1" x14ac:dyDescent="0.2"/>
    <row r="3067" customFormat="1" ht="16" customHeight="1" x14ac:dyDescent="0.2"/>
    <row r="3068" customFormat="1" ht="16" customHeight="1" x14ac:dyDescent="0.2"/>
    <row r="3069" customFormat="1" ht="16" customHeight="1" x14ac:dyDescent="0.2"/>
    <row r="3070" customFormat="1" ht="16" customHeight="1" x14ac:dyDescent="0.2"/>
    <row r="3071" customFormat="1" ht="16" customHeight="1" x14ac:dyDescent="0.2"/>
    <row r="3072" customFormat="1" ht="16" customHeight="1" x14ac:dyDescent="0.2"/>
    <row r="3073" customFormat="1" ht="16" customHeight="1" x14ac:dyDescent="0.2"/>
    <row r="3074" customFormat="1" ht="16" customHeight="1" x14ac:dyDescent="0.2"/>
    <row r="3075" customFormat="1" ht="16" customHeight="1" x14ac:dyDescent="0.2"/>
    <row r="3076" customFormat="1" ht="16" customHeight="1" x14ac:dyDescent="0.2"/>
    <row r="3077" customFormat="1" ht="16" customHeight="1" x14ac:dyDescent="0.2"/>
    <row r="3078" customFormat="1" ht="16" customHeight="1" x14ac:dyDescent="0.2"/>
    <row r="3079" customFormat="1" ht="16" customHeight="1" x14ac:dyDescent="0.2"/>
    <row r="3080" customFormat="1" ht="16" customHeight="1" x14ac:dyDescent="0.2"/>
    <row r="3081" customFormat="1" ht="16" customHeight="1" x14ac:dyDescent="0.2"/>
    <row r="3082" customFormat="1" ht="16" customHeight="1" x14ac:dyDescent="0.2"/>
    <row r="3083" customFormat="1" ht="16" customHeight="1" x14ac:dyDescent="0.2"/>
    <row r="3084" customFormat="1" ht="16" customHeight="1" x14ac:dyDescent="0.2"/>
    <row r="3085" customFormat="1" ht="16" customHeight="1" x14ac:dyDescent="0.2"/>
    <row r="3086" customFormat="1" ht="16" customHeight="1" x14ac:dyDescent="0.2"/>
    <row r="3087" customFormat="1" ht="16" customHeight="1" x14ac:dyDescent="0.2"/>
    <row r="3088" customFormat="1" ht="16" customHeight="1" x14ac:dyDescent="0.2"/>
    <row r="3089" customFormat="1" ht="16" customHeight="1" x14ac:dyDescent="0.2"/>
    <row r="3090" customFormat="1" ht="16" customHeight="1" x14ac:dyDescent="0.2"/>
    <row r="3091" customFormat="1" ht="16" customHeight="1" x14ac:dyDescent="0.2"/>
    <row r="3092" customFormat="1" ht="16" customHeight="1" x14ac:dyDescent="0.2"/>
    <row r="3093" customFormat="1" ht="16" customHeight="1" x14ac:dyDescent="0.2"/>
    <row r="3094" customFormat="1" ht="16" customHeight="1" x14ac:dyDescent="0.2"/>
    <row r="3095" customFormat="1" ht="16" customHeight="1" x14ac:dyDescent="0.2"/>
    <row r="3096" customFormat="1" ht="16" customHeight="1" x14ac:dyDescent="0.2"/>
    <row r="3097" customFormat="1" ht="16" customHeight="1" x14ac:dyDescent="0.2"/>
    <row r="3098" customFormat="1" ht="16" customHeight="1" x14ac:dyDescent="0.2"/>
    <row r="3099" customFormat="1" ht="16" customHeight="1" x14ac:dyDescent="0.2"/>
    <row r="3100" customFormat="1" ht="16" customHeight="1" x14ac:dyDescent="0.2"/>
    <row r="3101" customFormat="1" ht="16" customHeight="1" x14ac:dyDescent="0.2"/>
    <row r="3102" customFormat="1" ht="16" customHeight="1" x14ac:dyDescent="0.2"/>
    <row r="3103" customFormat="1" ht="16" customHeight="1" x14ac:dyDescent="0.2"/>
    <row r="3104" customFormat="1" ht="16" customHeight="1" x14ac:dyDescent="0.2"/>
    <row r="3105" customFormat="1" ht="16" customHeight="1" x14ac:dyDescent="0.2"/>
    <row r="3106" customFormat="1" ht="16" customHeight="1" x14ac:dyDescent="0.2"/>
    <row r="3107" customFormat="1" ht="16" customHeight="1" x14ac:dyDescent="0.2"/>
    <row r="3108" customFormat="1" ht="16" customHeight="1" x14ac:dyDescent="0.2"/>
    <row r="3109" customFormat="1" ht="16" customHeight="1" x14ac:dyDescent="0.2"/>
    <row r="3110" customFormat="1" ht="16" customHeight="1" x14ac:dyDescent="0.2"/>
    <row r="3111" customFormat="1" ht="16" customHeight="1" x14ac:dyDescent="0.2"/>
    <row r="3112" customFormat="1" ht="16" customHeight="1" x14ac:dyDescent="0.2"/>
    <row r="3113" customFormat="1" ht="16" customHeight="1" x14ac:dyDescent="0.2"/>
    <row r="3114" customFormat="1" ht="16" customHeight="1" x14ac:dyDescent="0.2"/>
    <row r="3115" customFormat="1" ht="16" customHeight="1" x14ac:dyDescent="0.2"/>
    <row r="3116" customFormat="1" ht="16" customHeight="1" x14ac:dyDescent="0.2"/>
    <row r="3117" customFormat="1" ht="16" customHeight="1" x14ac:dyDescent="0.2"/>
    <row r="3118" customFormat="1" ht="16" customHeight="1" x14ac:dyDescent="0.2"/>
    <row r="3119" customFormat="1" ht="16" customHeight="1" x14ac:dyDescent="0.2"/>
    <row r="3120" customFormat="1" ht="16" customHeight="1" x14ac:dyDescent="0.2"/>
    <row r="3121" customFormat="1" ht="16" customHeight="1" x14ac:dyDescent="0.2"/>
    <row r="3122" customFormat="1" ht="16" customHeight="1" x14ac:dyDescent="0.2"/>
    <row r="3123" customFormat="1" ht="16" customHeight="1" x14ac:dyDescent="0.2"/>
    <row r="3124" customFormat="1" ht="16" customHeight="1" x14ac:dyDescent="0.2"/>
    <row r="3125" customFormat="1" ht="16" customHeight="1" x14ac:dyDescent="0.2"/>
    <row r="3126" customFormat="1" ht="16" customHeight="1" x14ac:dyDescent="0.2"/>
    <row r="3127" customFormat="1" ht="16" customHeight="1" x14ac:dyDescent="0.2"/>
    <row r="3128" customFormat="1" ht="16" customHeight="1" x14ac:dyDescent="0.2"/>
    <row r="3129" customFormat="1" ht="16" customHeight="1" x14ac:dyDescent="0.2"/>
    <row r="3130" customFormat="1" ht="16" customHeight="1" x14ac:dyDescent="0.2"/>
    <row r="3131" customFormat="1" ht="16" customHeight="1" x14ac:dyDescent="0.2"/>
    <row r="3132" customFormat="1" ht="16" customHeight="1" x14ac:dyDescent="0.2"/>
    <row r="3133" customFormat="1" ht="16" customHeight="1" x14ac:dyDescent="0.2"/>
    <row r="3134" customFormat="1" ht="16" customHeight="1" x14ac:dyDescent="0.2"/>
    <row r="3135" customFormat="1" ht="16" customHeight="1" x14ac:dyDescent="0.2"/>
    <row r="3136" customFormat="1" ht="16" customHeight="1" x14ac:dyDescent="0.2"/>
    <row r="3137" customFormat="1" ht="16" customHeight="1" x14ac:dyDescent="0.2"/>
    <row r="3138" customFormat="1" ht="16" customHeight="1" x14ac:dyDescent="0.2"/>
    <row r="3139" customFormat="1" ht="16" customHeight="1" x14ac:dyDescent="0.2"/>
    <row r="3140" customFormat="1" ht="16" customHeight="1" x14ac:dyDescent="0.2"/>
    <row r="3141" customFormat="1" ht="16" customHeight="1" x14ac:dyDescent="0.2"/>
    <row r="3142" customFormat="1" ht="16" customHeight="1" x14ac:dyDescent="0.2"/>
    <row r="3143" customFormat="1" ht="16" customHeight="1" x14ac:dyDescent="0.2"/>
    <row r="3144" customFormat="1" ht="16" customHeight="1" x14ac:dyDescent="0.2"/>
    <row r="3145" customFormat="1" ht="16" customHeight="1" x14ac:dyDescent="0.2"/>
    <row r="3146" customFormat="1" ht="16" customHeight="1" x14ac:dyDescent="0.2"/>
    <row r="3147" customFormat="1" ht="16" customHeight="1" x14ac:dyDescent="0.2"/>
    <row r="3148" customFormat="1" ht="16" customHeight="1" x14ac:dyDescent="0.2"/>
    <row r="3149" customFormat="1" ht="16" customHeight="1" x14ac:dyDescent="0.2"/>
    <row r="3150" customFormat="1" ht="16" customHeight="1" x14ac:dyDescent="0.2"/>
    <row r="3151" customFormat="1" ht="16" customHeight="1" x14ac:dyDescent="0.2"/>
    <row r="3152" customFormat="1" ht="16" customHeight="1" x14ac:dyDescent="0.2"/>
    <row r="3153" customFormat="1" ht="16" customHeight="1" x14ac:dyDescent="0.2"/>
    <row r="3154" customFormat="1" ht="16" customHeight="1" x14ac:dyDescent="0.2"/>
    <row r="3155" customFormat="1" ht="16" customHeight="1" x14ac:dyDescent="0.2"/>
    <row r="3156" customFormat="1" ht="16" customHeight="1" x14ac:dyDescent="0.2"/>
    <row r="3157" customFormat="1" ht="16" customHeight="1" x14ac:dyDescent="0.2"/>
    <row r="3158" customFormat="1" ht="16" customHeight="1" x14ac:dyDescent="0.2"/>
    <row r="3159" customFormat="1" ht="16" customHeight="1" x14ac:dyDescent="0.2"/>
    <row r="3160" customFormat="1" ht="16" customHeight="1" x14ac:dyDescent="0.2"/>
    <row r="3161" customFormat="1" ht="16" customHeight="1" x14ac:dyDescent="0.2"/>
    <row r="3162" customFormat="1" ht="16" customHeight="1" x14ac:dyDescent="0.2"/>
    <row r="3163" customFormat="1" ht="16" customHeight="1" x14ac:dyDescent="0.2"/>
    <row r="3164" customFormat="1" ht="16" customHeight="1" x14ac:dyDescent="0.2"/>
    <row r="3165" customFormat="1" ht="16" customHeight="1" x14ac:dyDescent="0.2"/>
    <row r="3166" customFormat="1" ht="16" customHeight="1" x14ac:dyDescent="0.2"/>
    <row r="3167" customFormat="1" ht="16" customHeight="1" x14ac:dyDescent="0.2"/>
    <row r="3168" customFormat="1" ht="16" customHeight="1" x14ac:dyDescent="0.2"/>
    <row r="3169" customFormat="1" ht="16" customHeight="1" x14ac:dyDescent="0.2"/>
    <row r="3170" customFormat="1" ht="16" customHeight="1" x14ac:dyDescent="0.2"/>
    <row r="3171" customFormat="1" ht="16" customHeight="1" x14ac:dyDescent="0.2"/>
    <row r="3172" customFormat="1" ht="16" customHeight="1" x14ac:dyDescent="0.2"/>
    <row r="3173" customFormat="1" ht="16" customHeight="1" x14ac:dyDescent="0.2"/>
    <row r="3174" customFormat="1" ht="16" customHeight="1" x14ac:dyDescent="0.2"/>
    <row r="3175" customFormat="1" ht="16" customHeight="1" x14ac:dyDescent="0.2"/>
    <row r="3176" customFormat="1" ht="16" customHeight="1" x14ac:dyDescent="0.2"/>
    <row r="3177" customFormat="1" ht="16" customHeight="1" x14ac:dyDescent="0.2"/>
    <row r="3178" customFormat="1" ht="16" customHeight="1" x14ac:dyDescent="0.2"/>
    <row r="3179" customFormat="1" ht="16" customHeight="1" x14ac:dyDescent="0.2"/>
    <row r="3180" customFormat="1" ht="16" customHeight="1" x14ac:dyDescent="0.2"/>
    <row r="3181" customFormat="1" ht="16" customHeight="1" x14ac:dyDescent="0.2"/>
    <row r="3182" customFormat="1" ht="16" customHeight="1" x14ac:dyDescent="0.2"/>
    <row r="3183" customFormat="1" ht="16" customHeight="1" x14ac:dyDescent="0.2"/>
    <row r="3184" customFormat="1" ht="16" customHeight="1" x14ac:dyDescent="0.2"/>
    <row r="3185" customFormat="1" ht="16" customHeight="1" x14ac:dyDescent="0.2"/>
    <row r="3186" customFormat="1" ht="16" customHeight="1" x14ac:dyDescent="0.2"/>
    <row r="3187" customFormat="1" ht="16" customHeight="1" x14ac:dyDescent="0.2"/>
    <row r="3188" customFormat="1" ht="16" customHeight="1" x14ac:dyDescent="0.2"/>
    <row r="3189" customFormat="1" ht="16" customHeight="1" x14ac:dyDescent="0.2"/>
    <row r="3190" customFormat="1" ht="16" customHeight="1" x14ac:dyDescent="0.2"/>
    <row r="3191" customFormat="1" ht="16" customHeight="1" x14ac:dyDescent="0.2"/>
    <row r="3192" customFormat="1" ht="16" customHeight="1" x14ac:dyDescent="0.2"/>
    <row r="3193" customFormat="1" ht="16" customHeight="1" x14ac:dyDescent="0.2"/>
    <row r="3194" customFormat="1" ht="16" customHeight="1" x14ac:dyDescent="0.2"/>
    <row r="3195" customFormat="1" ht="16" customHeight="1" x14ac:dyDescent="0.2"/>
    <row r="3196" customFormat="1" ht="16" customHeight="1" x14ac:dyDescent="0.2"/>
    <row r="3197" customFormat="1" ht="16" customHeight="1" x14ac:dyDescent="0.2"/>
    <row r="3198" customFormat="1" ht="16" customHeight="1" x14ac:dyDescent="0.2"/>
    <row r="3199" customFormat="1" ht="16" customHeight="1" x14ac:dyDescent="0.2"/>
    <row r="3200" customFormat="1" ht="16" customHeight="1" x14ac:dyDescent="0.2"/>
    <row r="3201" customFormat="1" ht="16" customHeight="1" x14ac:dyDescent="0.2"/>
    <row r="3202" customFormat="1" ht="16" customHeight="1" x14ac:dyDescent="0.2"/>
    <row r="3203" customFormat="1" ht="16" customHeight="1" x14ac:dyDescent="0.2"/>
    <row r="3204" customFormat="1" ht="16" customHeight="1" x14ac:dyDescent="0.2"/>
    <row r="3205" customFormat="1" ht="16" customHeight="1" x14ac:dyDescent="0.2"/>
    <row r="3206" customFormat="1" ht="16" customHeight="1" x14ac:dyDescent="0.2"/>
    <row r="3207" customFormat="1" ht="16" customHeight="1" x14ac:dyDescent="0.2"/>
    <row r="3208" customFormat="1" ht="16" customHeight="1" x14ac:dyDescent="0.2"/>
    <row r="3209" customFormat="1" ht="16" customHeight="1" x14ac:dyDescent="0.2"/>
    <row r="3210" customFormat="1" ht="16" customHeight="1" x14ac:dyDescent="0.2"/>
    <row r="3211" customFormat="1" ht="16" customHeight="1" x14ac:dyDescent="0.2"/>
    <row r="3212" customFormat="1" ht="16" customHeight="1" x14ac:dyDescent="0.2"/>
    <row r="3213" customFormat="1" ht="16" customHeight="1" x14ac:dyDescent="0.2"/>
    <row r="3214" customFormat="1" ht="16" customHeight="1" x14ac:dyDescent="0.2"/>
    <row r="3215" customFormat="1" ht="16" customHeight="1" x14ac:dyDescent="0.2"/>
    <row r="3216" customFormat="1" ht="16" customHeight="1" x14ac:dyDescent="0.2"/>
    <row r="3217" customFormat="1" ht="16" customHeight="1" x14ac:dyDescent="0.2"/>
    <row r="3218" customFormat="1" ht="16" customHeight="1" x14ac:dyDescent="0.2"/>
    <row r="3219" customFormat="1" ht="16" customHeight="1" x14ac:dyDescent="0.2"/>
    <row r="3220" customFormat="1" ht="16" customHeight="1" x14ac:dyDescent="0.2"/>
    <row r="3221" customFormat="1" ht="16" customHeight="1" x14ac:dyDescent="0.2"/>
    <row r="3222" customFormat="1" ht="16" customHeight="1" x14ac:dyDescent="0.2"/>
    <row r="3223" customFormat="1" ht="16" customHeight="1" x14ac:dyDescent="0.2"/>
    <row r="3224" customFormat="1" ht="16" customHeight="1" x14ac:dyDescent="0.2"/>
    <row r="3225" customFormat="1" ht="16" customHeight="1" x14ac:dyDescent="0.2"/>
    <row r="3226" customFormat="1" ht="16" customHeight="1" x14ac:dyDescent="0.2"/>
    <row r="3227" customFormat="1" ht="16" customHeight="1" x14ac:dyDescent="0.2"/>
    <row r="3228" customFormat="1" ht="16" customHeight="1" x14ac:dyDescent="0.2"/>
    <row r="3229" customFormat="1" ht="16" customHeight="1" x14ac:dyDescent="0.2"/>
    <row r="3230" customFormat="1" ht="16" customHeight="1" x14ac:dyDescent="0.2"/>
    <row r="3231" customFormat="1" ht="16" customHeight="1" x14ac:dyDescent="0.2"/>
    <row r="3232" customFormat="1" ht="16" customHeight="1" x14ac:dyDescent="0.2"/>
    <row r="3233" customFormat="1" ht="16" customHeight="1" x14ac:dyDescent="0.2"/>
    <row r="3234" customFormat="1" ht="16" customHeight="1" x14ac:dyDescent="0.2"/>
    <row r="3235" customFormat="1" ht="16" customHeight="1" x14ac:dyDescent="0.2"/>
    <row r="3236" customFormat="1" ht="16" customHeight="1" x14ac:dyDescent="0.2"/>
    <row r="3237" customFormat="1" ht="16" customHeight="1" x14ac:dyDescent="0.2"/>
    <row r="3238" customFormat="1" ht="16" customHeight="1" x14ac:dyDescent="0.2"/>
    <row r="3239" customFormat="1" ht="16" customHeight="1" x14ac:dyDescent="0.2"/>
    <row r="3240" customFormat="1" ht="16" customHeight="1" x14ac:dyDescent="0.2"/>
    <row r="3241" customFormat="1" ht="16" customHeight="1" x14ac:dyDescent="0.2"/>
    <row r="3242" customFormat="1" ht="16" customHeight="1" x14ac:dyDescent="0.2"/>
    <row r="3243" customFormat="1" ht="16" customHeight="1" x14ac:dyDescent="0.2"/>
    <row r="3244" customFormat="1" ht="16" customHeight="1" x14ac:dyDescent="0.2"/>
    <row r="3245" customFormat="1" ht="16" customHeight="1" x14ac:dyDescent="0.2"/>
    <row r="3246" customFormat="1" ht="16" customHeight="1" x14ac:dyDescent="0.2"/>
    <row r="3247" customFormat="1" ht="16" customHeight="1" x14ac:dyDescent="0.2"/>
    <row r="3248" customFormat="1" ht="16" customHeight="1" x14ac:dyDescent="0.2"/>
    <row r="3249" customFormat="1" ht="16" customHeight="1" x14ac:dyDescent="0.2"/>
    <row r="3250" customFormat="1" ht="16" customHeight="1" x14ac:dyDescent="0.2"/>
    <row r="3251" customFormat="1" ht="16" customHeight="1" x14ac:dyDescent="0.2"/>
    <row r="3252" customFormat="1" ht="16" customHeight="1" x14ac:dyDescent="0.2"/>
    <row r="3253" customFormat="1" ht="16" customHeight="1" x14ac:dyDescent="0.2"/>
    <row r="3254" customFormat="1" ht="16" customHeight="1" x14ac:dyDescent="0.2"/>
    <row r="3255" customFormat="1" ht="16" customHeight="1" x14ac:dyDescent="0.2"/>
    <row r="3256" customFormat="1" ht="16" customHeight="1" x14ac:dyDescent="0.2"/>
    <row r="3257" customFormat="1" ht="16" customHeight="1" x14ac:dyDescent="0.2"/>
    <row r="3258" customFormat="1" ht="16" customHeight="1" x14ac:dyDescent="0.2"/>
    <row r="3259" customFormat="1" ht="16" customHeight="1" x14ac:dyDescent="0.2"/>
    <row r="3260" customFormat="1" ht="16" customHeight="1" x14ac:dyDescent="0.2"/>
    <row r="3261" customFormat="1" ht="16" customHeight="1" x14ac:dyDescent="0.2"/>
    <row r="3262" customFormat="1" ht="16" customHeight="1" x14ac:dyDescent="0.2"/>
    <row r="3263" customFormat="1" ht="16" customHeight="1" x14ac:dyDescent="0.2"/>
    <row r="3264" customFormat="1" ht="16" customHeight="1" x14ac:dyDescent="0.2"/>
    <row r="3265" customFormat="1" ht="16" customHeight="1" x14ac:dyDescent="0.2"/>
    <row r="3266" customFormat="1" ht="16" customHeight="1" x14ac:dyDescent="0.2"/>
    <row r="3267" customFormat="1" ht="16" customHeight="1" x14ac:dyDescent="0.2"/>
    <row r="3268" customFormat="1" ht="16" customHeight="1" x14ac:dyDescent="0.2"/>
    <row r="3269" customFormat="1" ht="16" customHeight="1" x14ac:dyDescent="0.2"/>
    <row r="3270" customFormat="1" ht="16" customHeight="1" x14ac:dyDescent="0.2"/>
    <row r="3271" customFormat="1" ht="16" customHeight="1" x14ac:dyDescent="0.2"/>
    <row r="3272" customFormat="1" ht="16" customHeight="1" x14ac:dyDescent="0.2"/>
    <row r="3273" customFormat="1" ht="16" customHeight="1" x14ac:dyDescent="0.2"/>
    <row r="3274" customFormat="1" ht="16" customHeight="1" x14ac:dyDescent="0.2"/>
    <row r="3275" customFormat="1" ht="16" customHeight="1" x14ac:dyDescent="0.2"/>
    <row r="3276" customFormat="1" ht="16" customHeight="1" x14ac:dyDescent="0.2"/>
    <row r="3277" customFormat="1" ht="16" customHeight="1" x14ac:dyDescent="0.2"/>
    <row r="3278" customFormat="1" ht="16" customHeight="1" x14ac:dyDescent="0.2"/>
    <row r="3279" customFormat="1" ht="16" customHeight="1" x14ac:dyDescent="0.2"/>
    <row r="3280" customFormat="1" ht="16" customHeight="1" x14ac:dyDescent="0.2"/>
    <row r="3281" customFormat="1" ht="16" customHeight="1" x14ac:dyDescent="0.2"/>
    <row r="3282" customFormat="1" ht="16" customHeight="1" x14ac:dyDescent="0.2"/>
    <row r="3283" customFormat="1" ht="16" customHeight="1" x14ac:dyDescent="0.2"/>
    <row r="3284" customFormat="1" ht="16" customHeight="1" x14ac:dyDescent="0.2"/>
    <row r="3285" customFormat="1" ht="16" customHeight="1" x14ac:dyDescent="0.2"/>
    <row r="3286" customFormat="1" ht="16" customHeight="1" x14ac:dyDescent="0.2"/>
    <row r="3287" customFormat="1" ht="16" customHeight="1" x14ac:dyDescent="0.2"/>
    <row r="3288" customFormat="1" ht="16" customHeight="1" x14ac:dyDescent="0.2"/>
    <row r="3289" customFormat="1" ht="16" customHeight="1" x14ac:dyDescent="0.2"/>
    <row r="3290" customFormat="1" ht="16" customHeight="1" x14ac:dyDescent="0.2"/>
    <row r="3291" customFormat="1" ht="16" customHeight="1" x14ac:dyDescent="0.2"/>
    <row r="3292" customFormat="1" ht="16" customHeight="1" x14ac:dyDescent="0.2"/>
    <row r="3293" customFormat="1" ht="16" customHeight="1" x14ac:dyDescent="0.2"/>
    <row r="3294" customFormat="1" ht="16" customHeight="1" x14ac:dyDescent="0.2"/>
    <row r="3295" customFormat="1" ht="16" customHeight="1" x14ac:dyDescent="0.2"/>
    <row r="3296" customFormat="1" ht="16" customHeight="1" x14ac:dyDescent="0.2"/>
    <row r="3297" customFormat="1" ht="16" customHeight="1" x14ac:dyDescent="0.2"/>
    <row r="3298" customFormat="1" ht="16" customHeight="1" x14ac:dyDescent="0.2"/>
    <row r="3299" customFormat="1" ht="16" customHeight="1" x14ac:dyDescent="0.2"/>
    <row r="3300" customFormat="1" ht="16" customHeight="1" x14ac:dyDescent="0.2"/>
    <row r="3301" customFormat="1" ht="16" customHeight="1" x14ac:dyDescent="0.2"/>
    <row r="3302" customFormat="1" ht="16" customHeight="1" x14ac:dyDescent="0.2"/>
    <row r="3303" customFormat="1" ht="16" customHeight="1" x14ac:dyDescent="0.2"/>
    <row r="3304" customFormat="1" ht="16" customHeight="1" x14ac:dyDescent="0.2"/>
    <row r="3305" customFormat="1" ht="16" customHeight="1" x14ac:dyDescent="0.2"/>
    <row r="3306" customFormat="1" ht="16" customHeight="1" x14ac:dyDescent="0.2"/>
    <row r="3307" customFormat="1" ht="16" customHeight="1" x14ac:dyDescent="0.2"/>
    <row r="3308" customFormat="1" ht="16" customHeight="1" x14ac:dyDescent="0.2"/>
    <row r="3309" customFormat="1" ht="16" customHeight="1" x14ac:dyDescent="0.2"/>
    <row r="3310" customFormat="1" ht="16" customHeight="1" x14ac:dyDescent="0.2"/>
    <row r="3311" customFormat="1" ht="16" customHeight="1" x14ac:dyDescent="0.2"/>
    <row r="3312" customFormat="1" ht="16" customHeight="1" x14ac:dyDescent="0.2"/>
    <row r="3313" customFormat="1" ht="16" customHeight="1" x14ac:dyDescent="0.2"/>
    <row r="3314" customFormat="1" ht="16" customHeight="1" x14ac:dyDescent="0.2"/>
    <row r="3315" customFormat="1" ht="16" customHeight="1" x14ac:dyDescent="0.2"/>
    <row r="3316" customFormat="1" ht="16" customHeight="1" x14ac:dyDescent="0.2"/>
    <row r="3317" customFormat="1" ht="16" customHeight="1" x14ac:dyDescent="0.2"/>
    <row r="3318" customFormat="1" ht="16" customHeight="1" x14ac:dyDescent="0.2"/>
    <row r="3319" customFormat="1" ht="16" customHeight="1" x14ac:dyDescent="0.2"/>
    <row r="3320" customFormat="1" ht="16" customHeight="1" x14ac:dyDescent="0.2"/>
    <row r="3321" customFormat="1" ht="16" customHeight="1" x14ac:dyDescent="0.2"/>
    <row r="3322" customFormat="1" ht="16" customHeight="1" x14ac:dyDescent="0.2"/>
    <row r="3323" customFormat="1" ht="16" customHeight="1" x14ac:dyDescent="0.2"/>
    <row r="3324" customFormat="1" ht="16" customHeight="1" x14ac:dyDescent="0.2"/>
    <row r="3325" customFormat="1" ht="16" customHeight="1" x14ac:dyDescent="0.2"/>
    <row r="3326" customFormat="1" ht="16" customHeight="1" x14ac:dyDescent="0.2"/>
    <row r="3327" customFormat="1" ht="16" customHeight="1" x14ac:dyDescent="0.2"/>
    <row r="3328" customFormat="1" ht="16" customHeight="1" x14ac:dyDescent="0.2"/>
    <row r="3329" customFormat="1" ht="16" customHeight="1" x14ac:dyDescent="0.2"/>
    <row r="3330" customFormat="1" ht="16" customHeight="1" x14ac:dyDescent="0.2"/>
    <row r="3331" customFormat="1" ht="16" customHeight="1" x14ac:dyDescent="0.2"/>
    <row r="3332" customFormat="1" ht="16" customHeight="1" x14ac:dyDescent="0.2"/>
    <row r="3333" customFormat="1" ht="16" customHeight="1" x14ac:dyDescent="0.2"/>
    <row r="3334" customFormat="1" ht="16" customHeight="1" x14ac:dyDescent="0.2"/>
    <row r="3335" customFormat="1" ht="16" customHeight="1" x14ac:dyDescent="0.2"/>
    <row r="3336" customFormat="1" ht="16" customHeight="1" x14ac:dyDescent="0.2"/>
    <row r="3337" customFormat="1" ht="16" customHeight="1" x14ac:dyDescent="0.2"/>
    <row r="3338" customFormat="1" ht="16" customHeight="1" x14ac:dyDescent="0.2"/>
    <row r="3339" customFormat="1" ht="16" customHeight="1" x14ac:dyDescent="0.2"/>
    <row r="3340" customFormat="1" ht="16" customHeight="1" x14ac:dyDescent="0.2"/>
    <row r="3341" customFormat="1" ht="16" customHeight="1" x14ac:dyDescent="0.2"/>
    <row r="3342" customFormat="1" ht="16" customHeight="1" x14ac:dyDescent="0.2"/>
    <row r="3343" customFormat="1" ht="16" customHeight="1" x14ac:dyDescent="0.2"/>
    <row r="3344" customFormat="1" ht="16" customHeight="1" x14ac:dyDescent="0.2"/>
    <row r="3345" customFormat="1" ht="16" customHeight="1" x14ac:dyDescent="0.2"/>
    <row r="3346" customFormat="1" ht="16" customHeight="1" x14ac:dyDescent="0.2"/>
    <row r="3347" customFormat="1" ht="16" customHeight="1" x14ac:dyDescent="0.2"/>
    <row r="3348" customFormat="1" ht="16" customHeight="1" x14ac:dyDescent="0.2"/>
    <row r="3349" customFormat="1" ht="16" customHeight="1" x14ac:dyDescent="0.2"/>
    <row r="3350" customFormat="1" ht="16" customHeight="1" x14ac:dyDescent="0.2"/>
    <row r="3351" customFormat="1" ht="16" customHeight="1" x14ac:dyDescent="0.2"/>
    <row r="3352" customFormat="1" ht="16" customHeight="1" x14ac:dyDescent="0.2"/>
    <row r="3353" customFormat="1" ht="16" customHeight="1" x14ac:dyDescent="0.2"/>
    <row r="3354" customFormat="1" ht="16" customHeight="1" x14ac:dyDescent="0.2"/>
    <row r="3355" customFormat="1" ht="16" customHeight="1" x14ac:dyDescent="0.2"/>
    <row r="3356" customFormat="1" ht="16" customHeight="1" x14ac:dyDescent="0.2"/>
    <row r="3357" customFormat="1" ht="16" customHeight="1" x14ac:dyDescent="0.2"/>
    <row r="3358" customFormat="1" ht="16" customHeight="1" x14ac:dyDescent="0.2"/>
    <row r="3359" customFormat="1" ht="16" customHeight="1" x14ac:dyDescent="0.2"/>
    <row r="3360" customFormat="1" ht="16" customHeight="1" x14ac:dyDescent="0.2"/>
    <row r="3361" customFormat="1" ht="16" customHeight="1" x14ac:dyDescent="0.2"/>
    <row r="3362" customFormat="1" ht="16" customHeight="1" x14ac:dyDescent="0.2"/>
    <row r="3363" customFormat="1" ht="16" customHeight="1" x14ac:dyDescent="0.2"/>
    <row r="3364" customFormat="1" ht="16" customHeight="1" x14ac:dyDescent="0.2"/>
    <row r="3365" customFormat="1" ht="16" customHeight="1" x14ac:dyDescent="0.2"/>
    <row r="3366" customFormat="1" ht="16" customHeight="1" x14ac:dyDescent="0.2"/>
    <row r="3367" customFormat="1" ht="16" customHeight="1" x14ac:dyDescent="0.2"/>
    <row r="3368" customFormat="1" ht="16" customHeight="1" x14ac:dyDescent="0.2"/>
    <row r="3369" customFormat="1" ht="16" customHeight="1" x14ac:dyDescent="0.2"/>
    <row r="3370" customFormat="1" ht="16" customHeight="1" x14ac:dyDescent="0.2"/>
    <row r="3371" customFormat="1" ht="16" customHeight="1" x14ac:dyDescent="0.2"/>
    <row r="3372" customFormat="1" ht="16" customHeight="1" x14ac:dyDescent="0.2"/>
    <row r="3373" customFormat="1" ht="16" customHeight="1" x14ac:dyDescent="0.2"/>
    <row r="3374" customFormat="1" ht="16" customHeight="1" x14ac:dyDescent="0.2"/>
    <row r="3375" customFormat="1" ht="16" customHeight="1" x14ac:dyDescent="0.2"/>
    <row r="3376" customFormat="1" ht="16" customHeight="1" x14ac:dyDescent="0.2"/>
    <row r="3377" customFormat="1" ht="16" customHeight="1" x14ac:dyDescent="0.2"/>
    <row r="3378" customFormat="1" ht="16" customHeight="1" x14ac:dyDescent="0.2"/>
    <row r="3379" customFormat="1" ht="16" customHeight="1" x14ac:dyDescent="0.2"/>
    <row r="3380" customFormat="1" ht="16" customHeight="1" x14ac:dyDescent="0.2"/>
    <row r="3381" customFormat="1" ht="16" customHeight="1" x14ac:dyDescent="0.2"/>
    <row r="3382" customFormat="1" ht="16" customHeight="1" x14ac:dyDescent="0.2"/>
    <row r="3383" customFormat="1" ht="16" customHeight="1" x14ac:dyDescent="0.2"/>
    <row r="3384" customFormat="1" ht="16" customHeight="1" x14ac:dyDescent="0.2"/>
    <row r="3385" customFormat="1" ht="16" customHeight="1" x14ac:dyDescent="0.2"/>
    <row r="3386" customFormat="1" ht="16" customHeight="1" x14ac:dyDescent="0.2"/>
    <row r="3387" customFormat="1" ht="16" customHeight="1" x14ac:dyDescent="0.2"/>
    <row r="3388" customFormat="1" ht="16" customHeight="1" x14ac:dyDescent="0.2"/>
    <row r="3389" customFormat="1" ht="16" customHeight="1" x14ac:dyDescent="0.2"/>
    <row r="3390" customFormat="1" ht="16" customHeight="1" x14ac:dyDescent="0.2"/>
    <row r="3391" customFormat="1" ht="16" customHeight="1" x14ac:dyDescent="0.2"/>
    <row r="3392" customFormat="1" ht="16" customHeight="1" x14ac:dyDescent="0.2"/>
    <row r="3393" customFormat="1" ht="16" customHeight="1" x14ac:dyDescent="0.2"/>
    <row r="3394" customFormat="1" ht="16" customHeight="1" x14ac:dyDescent="0.2"/>
    <row r="3395" customFormat="1" ht="16" customHeight="1" x14ac:dyDescent="0.2"/>
    <row r="3396" customFormat="1" ht="16" customHeight="1" x14ac:dyDescent="0.2"/>
    <row r="3397" customFormat="1" ht="16" customHeight="1" x14ac:dyDescent="0.2"/>
    <row r="3398" customFormat="1" ht="16" customHeight="1" x14ac:dyDescent="0.2"/>
    <row r="3399" customFormat="1" ht="16" customHeight="1" x14ac:dyDescent="0.2"/>
    <row r="3400" customFormat="1" ht="16" customHeight="1" x14ac:dyDescent="0.2"/>
    <row r="3401" customFormat="1" ht="16" customHeight="1" x14ac:dyDescent="0.2"/>
    <row r="3402" customFormat="1" ht="16" customHeight="1" x14ac:dyDescent="0.2"/>
    <row r="3403" customFormat="1" ht="16" customHeight="1" x14ac:dyDescent="0.2"/>
    <row r="3404" customFormat="1" ht="16" customHeight="1" x14ac:dyDescent="0.2"/>
    <row r="3405" customFormat="1" ht="16" customHeight="1" x14ac:dyDescent="0.2"/>
    <row r="3406" customFormat="1" ht="16" customHeight="1" x14ac:dyDescent="0.2"/>
    <row r="3407" customFormat="1" ht="16" customHeight="1" x14ac:dyDescent="0.2"/>
    <row r="3408" customFormat="1" ht="16" customHeight="1" x14ac:dyDescent="0.2"/>
    <row r="3409" customFormat="1" ht="16" customHeight="1" x14ac:dyDescent="0.2"/>
    <row r="3410" customFormat="1" ht="16" customHeight="1" x14ac:dyDescent="0.2"/>
    <row r="3411" customFormat="1" ht="16" customHeight="1" x14ac:dyDescent="0.2"/>
    <row r="3412" customFormat="1" ht="16" customHeight="1" x14ac:dyDescent="0.2"/>
    <row r="3413" customFormat="1" ht="16" customHeight="1" x14ac:dyDescent="0.2"/>
    <row r="3414" customFormat="1" ht="16" customHeight="1" x14ac:dyDescent="0.2"/>
    <row r="3415" customFormat="1" ht="16" customHeight="1" x14ac:dyDescent="0.2"/>
    <row r="3416" customFormat="1" ht="16" customHeight="1" x14ac:dyDescent="0.2"/>
    <row r="3417" customFormat="1" ht="16" customHeight="1" x14ac:dyDescent="0.2"/>
    <row r="3418" customFormat="1" ht="16" customHeight="1" x14ac:dyDescent="0.2"/>
    <row r="3419" customFormat="1" ht="16" customHeight="1" x14ac:dyDescent="0.2"/>
    <row r="3420" customFormat="1" ht="16" customHeight="1" x14ac:dyDescent="0.2"/>
    <row r="3421" customFormat="1" ht="16" customHeight="1" x14ac:dyDescent="0.2"/>
    <row r="3422" customFormat="1" ht="16" customHeight="1" x14ac:dyDescent="0.2"/>
    <row r="3423" customFormat="1" ht="16" customHeight="1" x14ac:dyDescent="0.2"/>
    <row r="3424" customFormat="1" ht="16" customHeight="1" x14ac:dyDescent="0.2"/>
    <row r="3425" customFormat="1" ht="16" customHeight="1" x14ac:dyDescent="0.2"/>
    <row r="3426" customFormat="1" ht="16" customHeight="1" x14ac:dyDescent="0.2"/>
    <row r="3427" customFormat="1" ht="16" customHeight="1" x14ac:dyDescent="0.2"/>
    <row r="3428" customFormat="1" ht="16" customHeight="1" x14ac:dyDescent="0.2"/>
    <row r="3429" customFormat="1" ht="16" customHeight="1" x14ac:dyDescent="0.2"/>
    <row r="3430" customFormat="1" ht="16" customHeight="1" x14ac:dyDescent="0.2"/>
    <row r="3431" customFormat="1" ht="16" customHeight="1" x14ac:dyDescent="0.2"/>
    <row r="3432" customFormat="1" ht="16" customHeight="1" x14ac:dyDescent="0.2"/>
    <row r="3433" customFormat="1" ht="16" customHeight="1" x14ac:dyDescent="0.2"/>
    <row r="3434" customFormat="1" ht="16" customHeight="1" x14ac:dyDescent="0.2"/>
    <row r="3435" customFormat="1" ht="16" customHeight="1" x14ac:dyDescent="0.2"/>
    <row r="3436" customFormat="1" ht="16" customHeight="1" x14ac:dyDescent="0.2"/>
    <row r="3437" customFormat="1" ht="16" customHeight="1" x14ac:dyDescent="0.2"/>
    <row r="3438" customFormat="1" ht="16" customHeight="1" x14ac:dyDescent="0.2"/>
    <row r="3439" customFormat="1" ht="16" customHeight="1" x14ac:dyDescent="0.2"/>
    <row r="3440" customFormat="1" ht="16" customHeight="1" x14ac:dyDescent="0.2"/>
    <row r="3441" customFormat="1" ht="16" customHeight="1" x14ac:dyDescent="0.2"/>
    <row r="3442" customFormat="1" ht="16" customHeight="1" x14ac:dyDescent="0.2"/>
    <row r="3443" customFormat="1" ht="16" customHeight="1" x14ac:dyDescent="0.2"/>
    <row r="3444" customFormat="1" ht="16" customHeight="1" x14ac:dyDescent="0.2"/>
    <row r="3445" customFormat="1" ht="16" customHeight="1" x14ac:dyDescent="0.2"/>
    <row r="3446" customFormat="1" ht="16" customHeight="1" x14ac:dyDescent="0.2"/>
    <row r="3447" customFormat="1" ht="16" customHeight="1" x14ac:dyDescent="0.2"/>
    <row r="3448" customFormat="1" ht="16" customHeight="1" x14ac:dyDescent="0.2"/>
    <row r="3449" customFormat="1" ht="16" customHeight="1" x14ac:dyDescent="0.2"/>
    <row r="3450" customFormat="1" ht="16" customHeight="1" x14ac:dyDescent="0.2"/>
    <row r="3451" customFormat="1" ht="16" customHeight="1" x14ac:dyDescent="0.2"/>
    <row r="3452" customFormat="1" ht="16" customHeight="1" x14ac:dyDescent="0.2"/>
    <row r="3453" customFormat="1" ht="16" customHeight="1" x14ac:dyDescent="0.2"/>
    <row r="3454" customFormat="1" ht="16" customHeight="1" x14ac:dyDescent="0.2"/>
    <row r="3455" customFormat="1" ht="16" customHeight="1" x14ac:dyDescent="0.2"/>
    <row r="3456" customFormat="1" ht="16" customHeight="1" x14ac:dyDescent="0.2"/>
    <row r="3457" customFormat="1" ht="16" customHeight="1" x14ac:dyDescent="0.2"/>
    <row r="3458" customFormat="1" ht="16" customHeight="1" x14ac:dyDescent="0.2"/>
    <row r="3459" customFormat="1" ht="16" customHeight="1" x14ac:dyDescent="0.2"/>
    <row r="3460" customFormat="1" ht="16" customHeight="1" x14ac:dyDescent="0.2"/>
    <row r="3461" customFormat="1" ht="16" customHeight="1" x14ac:dyDescent="0.2"/>
    <row r="3462" customFormat="1" ht="16" customHeight="1" x14ac:dyDescent="0.2"/>
    <row r="3463" customFormat="1" ht="16" customHeight="1" x14ac:dyDescent="0.2"/>
    <row r="3464" customFormat="1" ht="16" customHeight="1" x14ac:dyDescent="0.2"/>
    <row r="3465" customFormat="1" ht="16" customHeight="1" x14ac:dyDescent="0.2"/>
    <row r="3466" customFormat="1" ht="16" customHeight="1" x14ac:dyDescent="0.2"/>
    <row r="3467" customFormat="1" ht="16" customHeight="1" x14ac:dyDescent="0.2"/>
    <row r="3468" customFormat="1" ht="16" customHeight="1" x14ac:dyDescent="0.2"/>
    <row r="3469" customFormat="1" ht="16" customHeight="1" x14ac:dyDescent="0.2"/>
    <row r="3470" customFormat="1" ht="16" customHeight="1" x14ac:dyDescent="0.2"/>
    <row r="3471" customFormat="1" ht="16" customHeight="1" x14ac:dyDescent="0.2"/>
    <row r="3472" customFormat="1" ht="16" customHeight="1" x14ac:dyDescent="0.2"/>
    <row r="3473" customFormat="1" ht="16" customHeight="1" x14ac:dyDescent="0.2"/>
    <row r="3474" customFormat="1" ht="16" customHeight="1" x14ac:dyDescent="0.2"/>
    <row r="3475" customFormat="1" ht="16" customHeight="1" x14ac:dyDescent="0.2"/>
    <row r="3476" customFormat="1" ht="16" customHeight="1" x14ac:dyDescent="0.2"/>
    <row r="3477" customFormat="1" ht="16" customHeight="1" x14ac:dyDescent="0.2"/>
    <row r="3478" customFormat="1" ht="16" customHeight="1" x14ac:dyDescent="0.2"/>
    <row r="3479" customFormat="1" ht="16" customHeight="1" x14ac:dyDescent="0.2"/>
    <row r="3480" customFormat="1" ht="16" customHeight="1" x14ac:dyDescent="0.2"/>
    <row r="3481" customFormat="1" ht="16" customHeight="1" x14ac:dyDescent="0.2"/>
    <row r="3482" customFormat="1" ht="16" customHeight="1" x14ac:dyDescent="0.2"/>
    <row r="3483" customFormat="1" ht="16" customHeight="1" x14ac:dyDescent="0.2"/>
    <row r="3484" customFormat="1" ht="16" customHeight="1" x14ac:dyDescent="0.2"/>
    <row r="3485" customFormat="1" ht="16" customHeight="1" x14ac:dyDescent="0.2"/>
    <row r="3486" customFormat="1" ht="16" customHeight="1" x14ac:dyDescent="0.2"/>
    <row r="3487" customFormat="1" ht="16" customHeight="1" x14ac:dyDescent="0.2"/>
    <row r="3488" customFormat="1" ht="16" customHeight="1" x14ac:dyDescent="0.2"/>
    <row r="3489" customFormat="1" ht="16" customHeight="1" x14ac:dyDescent="0.2"/>
    <row r="3490" customFormat="1" ht="16" customHeight="1" x14ac:dyDescent="0.2"/>
    <row r="3491" customFormat="1" ht="16" customHeight="1" x14ac:dyDescent="0.2"/>
    <row r="3492" customFormat="1" ht="16" customHeight="1" x14ac:dyDescent="0.2"/>
    <row r="3493" customFormat="1" ht="16" customHeight="1" x14ac:dyDescent="0.2"/>
    <row r="3494" customFormat="1" ht="16" customHeight="1" x14ac:dyDescent="0.2"/>
    <row r="3495" customFormat="1" ht="16" customHeight="1" x14ac:dyDescent="0.2"/>
    <row r="3496" customFormat="1" ht="16" customHeight="1" x14ac:dyDescent="0.2"/>
    <row r="3497" customFormat="1" ht="16" customHeight="1" x14ac:dyDescent="0.2"/>
    <row r="3498" customFormat="1" ht="16" customHeight="1" x14ac:dyDescent="0.2"/>
    <row r="3499" customFormat="1" ht="16" customHeight="1" x14ac:dyDescent="0.2"/>
    <row r="3500" customFormat="1" ht="16" customHeight="1" x14ac:dyDescent="0.2"/>
    <row r="3501" customFormat="1" ht="16" customHeight="1" x14ac:dyDescent="0.2"/>
    <row r="3502" customFormat="1" ht="16" customHeight="1" x14ac:dyDescent="0.2"/>
    <row r="3503" customFormat="1" ht="16" customHeight="1" x14ac:dyDescent="0.2"/>
    <row r="3504" customFormat="1" ht="16" customHeight="1" x14ac:dyDescent="0.2"/>
    <row r="3505" customFormat="1" ht="16" customHeight="1" x14ac:dyDescent="0.2"/>
    <row r="3506" customFormat="1" ht="16" customHeight="1" x14ac:dyDescent="0.2"/>
    <row r="3507" customFormat="1" ht="16" customHeight="1" x14ac:dyDescent="0.2"/>
    <row r="3508" customFormat="1" ht="16" customHeight="1" x14ac:dyDescent="0.2"/>
    <row r="3509" customFormat="1" ht="16" customHeight="1" x14ac:dyDescent="0.2"/>
    <row r="3510" customFormat="1" ht="16" customHeight="1" x14ac:dyDescent="0.2"/>
    <row r="3511" customFormat="1" ht="16" customHeight="1" x14ac:dyDescent="0.2"/>
    <row r="3512" customFormat="1" ht="16" customHeight="1" x14ac:dyDescent="0.2"/>
    <row r="3513" customFormat="1" ht="16" customHeight="1" x14ac:dyDescent="0.2"/>
    <row r="3514" customFormat="1" ht="16" customHeight="1" x14ac:dyDescent="0.2"/>
    <row r="3515" customFormat="1" ht="16" customHeight="1" x14ac:dyDescent="0.2"/>
    <row r="3516" customFormat="1" ht="16" customHeight="1" x14ac:dyDescent="0.2"/>
    <row r="3517" customFormat="1" ht="16" customHeight="1" x14ac:dyDescent="0.2"/>
    <row r="3518" customFormat="1" ht="16" customHeight="1" x14ac:dyDescent="0.2"/>
    <row r="3519" customFormat="1" ht="16" customHeight="1" x14ac:dyDescent="0.2"/>
    <row r="3520" customFormat="1" ht="16" customHeight="1" x14ac:dyDescent="0.2"/>
    <row r="3521" customFormat="1" ht="16" customHeight="1" x14ac:dyDescent="0.2"/>
    <row r="3522" customFormat="1" ht="16" customHeight="1" x14ac:dyDescent="0.2"/>
    <row r="3523" customFormat="1" ht="16" customHeight="1" x14ac:dyDescent="0.2"/>
    <row r="3524" customFormat="1" ht="16" customHeight="1" x14ac:dyDescent="0.2"/>
    <row r="3525" customFormat="1" ht="16" customHeight="1" x14ac:dyDescent="0.2"/>
    <row r="3526" customFormat="1" ht="16" customHeight="1" x14ac:dyDescent="0.2"/>
    <row r="3527" customFormat="1" ht="16" customHeight="1" x14ac:dyDescent="0.2"/>
    <row r="3528" customFormat="1" ht="16" customHeight="1" x14ac:dyDescent="0.2"/>
    <row r="3529" customFormat="1" ht="16" customHeight="1" x14ac:dyDescent="0.2"/>
    <row r="3530" customFormat="1" ht="16" customHeight="1" x14ac:dyDescent="0.2"/>
    <row r="3531" customFormat="1" ht="16" customHeight="1" x14ac:dyDescent="0.2"/>
    <row r="3532" customFormat="1" ht="16" customHeight="1" x14ac:dyDescent="0.2"/>
    <row r="3533" customFormat="1" ht="16" customHeight="1" x14ac:dyDescent="0.2"/>
    <row r="3534" customFormat="1" ht="16" customHeight="1" x14ac:dyDescent="0.2"/>
    <row r="3535" customFormat="1" ht="16" customHeight="1" x14ac:dyDescent="0.2"/>
    <row r="3536" customFormat="1" ht="16" customHeight="1" x14ac:dyDescent="0.2"/>
    <row r="3537" customFormat="1" ht="16" customHeight="1" x14ac:dyDescent="0.2"/>
    <row r="3538" customFormat="1" ht="16" customHeight="1" x14ac:dyDescent="0.2"/>
    <row r="3539" customFormat="1" ht="16" customHeight="1" x14ac:dyDescent="0.2"/>
    <row r="3540" customFormat="1" ht="16" customHeight="1" x14ac:dyDescent="0.2"/>
    <row r="3541" customFormat="1" ht="16" customHeight="1" x14ac:dyDescent="0.2"/>
    <row r="3542" customFormat="1" ht="16" customHeight="1" x14ac:dyDescent="0.2"/>
    <row r="3543" customFormat="1" ht="16" customHeight="1" x14ac:dyDescent="0.2"/>
    <row r="3544" customFormat="1" ht="16" customHeight="1" x14ac:dyDescent="0.2"/>
    <row r="3545" customFormat="1" ht="16" customHeight="1" x14ac:dyDescent="0.2"/>
    <row r="3546" customFormat="1" ht="16" customHeight="1" x14ac:dyDescent="0.2"/>
    <row r="3547" customFormat="1" ht="16" customHeight="1" x14ac:dyDescent="0.2"/>
    <row r="3548" customFormat="1" ht="16" customHeight="1" x14ac:dyDescent="0.2"/>
    <row r="3549" customFormat="1" ht="16" customHeight="1" x14ac:dyDescent="0.2"/>
    <row r="3550" customFormat="1" ht="16" customHeight="1" x14ac:dyDescent="0.2"/>
    <row r="3551" customFormat="1" ht="16" customHeight="1" x14ac:dyDescent="0.2"/>
    <row r="3552" customFormat="1" ht="16" customHeight="1" x14ac:dyDescent="0.2"/>
    <row r="3553" customFormat="1" ht="16" customHeight="1" x14ac:dyDescent="0.2"/>
    <row r="3554" customFormat="1" ht="16" customHeight="1" x14ac:dyDescent="0.2"/>
    <row r="3555" customFormat="1" ht="16" customHeight="1" x14ac:dyDescent="0.2"/>
    <row r="3556" customFormat="1" ht="16" customHeight="1" x14ac:dyDescent="0.2"/>
    <row r="3557" customFormat="1" ht="16" customHeight="1" x14ac:dyDescent="0.2"/>
    <row r="3558" customFormat="1" ht="16" customHeight="1" x14ac:dyDescent="0.2"/>
    <row r="3559" customFormat="1" ht="16" customHeight="1" x14ac:dyDescent="0.2"/>
    <row r="3560" customFormat="1" ht="16" customHeight="1" x14ac:dyDescent="0.2"/>
    <row r="3561" customFormat="1" ht="16" customHeight="1" x14ac:dyDescent="0.2"/>
    <row r="3562" customFormat="1" ht="16" customHeight="1" x14ac:dyDescent="0.2"/>
    <row r="3563" customFormat="1" ht="16" customHeight="1" x14ac:dyDescent="0.2"/>
    <row r="3564" customFormat="1" ht="16" customHeight="1" x14ac:dyDescent="0.2"/>
    <row r="3565" customFormat="1" ht="16" customHeight="1" x14ac:dyDescent="0.2"/>
    <row r="3566" customFormat="1" ht="16" customHeight="1" x14ac:dyDescent="0.2"/>
    <row r="3567" customFormat="1" ht="16" customHeight="1" x14ac:dyDescent="0.2"/>
    <row r="3568" customFormat="1" ht="16" customHeight="1" x14ac:dyDescent="0.2"/>
    <row r="3569" customFormat="1" ht="16" customHeight="1" x14ac:dyDescent="0.2"/>
    <row r="3570" customFormat="1" ht="16" customHeight="1" x14ac:dyDescent="0.2"/>
    <row r="3571" customFormat="1" ht="16" customHeight="1" x14ac:dyDescent="0.2"/>
    <row r="3572" customFormat="1" ht="16" customHeight="1" x14ac:dyDescent="0.2"/>
    <row r="3573" customFormat="1" ht="16" customHeight="1" x14ac:dyDescent="0.2"/>
    <row r="3574" customFormat="1" ht="16" customHeight="1" x14ac:dyDescent="0.2"/>
    <row r="3575" customFormat="1" ht="16" customHeight="1" x14ac:dyDescent="0.2"/>
    <row r="3576" customFormat="1" ht="16" customHeight="1" x14ac:dyDescent="0.2"/>
    <row r="3577" customFormat="1" ht="16" customHeight="1" x14ac:dyDescent="0.2"/>
    <row r="3578" customFormat="1" ht="16" customHeight="1" x14ac:dyDescent="0.2"/>
    <row r="3579" customFormat="1" ht="16" customHeight="1" x14ac:dyDescent="0.2"/>
    <row r="3580" customFormat="1" ht="16" customHeight="1" x14ac:dyDescent="0.2"/>
    <row r="3581" customFormat="1" ht="16" customHeight="1" x14ac:dyDescent="0.2"/>
    <row r="3582" customFormat="1" ht="16" customHeight="1" x14ac:dyDescent="0.2"/>
    <row r="3583" customFormat="1" ht="16" customHeight="1" x14ac:dyDescent="0.2"/>
    <row r="3584" customFormat="1" ht="16" customHeight="1" x14ac:dyDescent="0.2"/>
    <row r="3585" customFormat="1" ht="16" customHeight="1" x14ac:dyDescent="0.2"/>
    <row r="3586" customFormat="1" ht="16" customHeight="1" x14ac:dyDescent="0.2"/>
    <row r="3587" customFormat="1" ht="16" customHeight="1" x14ac:dyDescent="0.2"/>
    <row r="3588" customFormat="1" ht="16" customHeight="1" x14ac:dyDescent="0.2"/>
    <row r="3589" customFormat="1" ht="16" customHeight="1" x14ac:dyDescent="0.2"/>
    <row r="3590" customFormat="1" ht="16" customHeight="1" x14ac:dyDescent="0.2"/>
    <row r="3591" customFormat="1" ht="16" customHeight="1" x14ac:dyDescent="0.2"/>
    <row r="3592" customFormat="1" ht="16" customHeight="1" x14ac:dyDescent="0.2"/>
    <row r="3593" customFormat="1" ht="16" customHeight="1" x14ac:dyDescent="0.2"/>
    <row r="3594" customFormat="1" ht="16" customHeight="1" x14ac:dyDescent="0.2"/>
    <row r="3595" customFormat="1" ht="16" customHeight="1" x14ac:dyDescent="0.2"/>
    <row r="3596" customFormat="1" ht="16" customHeight="1" x14ac:dyDescent="0.2"/>
    <row r="3597" customFormat="1" ht="16" customHeight="1" x14ac:dyDescent="0.2"/>
    <row r="3598" customFormat="1" ht="16" customHeight="1" x14ac:dyDescent="0.2"/>
    <row r="3599" customFormat="1" ht="16" customHeight="1" x14ac:dyDescent="0.2"/>
    <row r="3600" customFormat="1" ht="16" customHeight="1" x14ac:dyDescent="0.2"/>
    <row r="3601" customFormat="1" ht="16" customHeight="1" x14ac:dyDescent="0.2"/>
    <row r="3602" customFormat="1" ht="16" customHeight="1" x14ac:dyDescent="0.2"/>
    <row r="3603" customFormat="1" ht="16" customHeight="1" x14ac:dyDescent="0.2"/>
    <row r="3604" customFormat="1" ht="16" customHeight="1" x14ac:dyDescent="0.2"/>
    <row r="3605" customFormat="1" ht="16" customHeight="1" x14ac:dyDescent="0.2"/>
    <row r="3606" customFormat="1" ht="16" customHeight="1" x14ac:dyDescent="0.2"/>
    <row r="3607" customFormat="1" ht="16" customHeight="1" x14ac:dyDescent="0.2"/>
    <row r="3608" customFormat="1" ht="16" customHeight="1" x14ac:dyDescent="0.2"/>
    <row r="3609" customFormat="1" ht="16" customHeight="1" x14ac:dyDescent="0.2"/>
    <row r="3610" customFormat="1" ht="16" customHeight="1" x14ac:dyDescent="0.2"/>
    <row r="3611" customFormat="1" ht="16" customHeight="1" x14ac:dyDescent="0.2"/>
    <row r="3612" customFormat="1" ht="16" customHeight="1" x14ac:dyDescent="0.2"/>
    <row r="3613" customFormat="1" ht="16" customHeight="1" x14ac:dyDescent="0.2"/>
    <row r="3614" customFormat="1" ht="16" customHeight="1" x14ac:dyDescent="0.2"/>
    <row r="3615" customFormat="1" ht="16" customHeight="1" x14ac:dyDescent="0.2"/>
    <row r="3616" customFormat="1" ht="16" customHeight="1" x14ac:dyDescent="0.2"/>
    <row r="3617" customFormat="1" ht="16" customHeight="1" x14ac:dyDescent="0.2"/>
    <row r="3618" customFormat="1" ht="16" customHeight="1" x14ac:dyDescent="0.2"/>
    <row r="3619" customFormat="1" ht="16" customHeight="1" x14ac:dyDescent="0.2"/>
    <row r="3620" customFormat="1" ht="16" customHeight="1" x14ac:dyDescent="0.2"/>
    <row r="3621" customFormat="1" ht="16" customHeight="1" x14ac:dyDescent="0.2"/>
    <row r="3622" customFormat="1" ht="16" customHeight="1" x14ac:dyDescent="0.2"/>
    <row r="3623" customFormat="1" ht="16" customHeight="1" x14ac:dyDescent="0.2"/>
    <row r="3624" customFormat="1" ht="16" customHeight="1" x14ac:dyDescent="0.2"/>
    <row r="3625" customFormat="1" ht="16" customHeight="1" x14ac:dyDescent="0.2"/>
    <row r="3626" customFormat="1" ht="16" customHeight="1" x14ac:dyDescent="0.2"/>
    <row r="3627" customFormat="1" ht="16" customHeight="1" x14ac:dyDescent="0.2"/>
    <row r="3628" customFormat="1" ht="16" customHeight="1" x14ac:dyDescent="0.2"/>
    <row r="3629" customFormat="1" ht="16" customHeight="1" x14ac:dyDescent="0.2"/>
    <row r="3630" customFormat="1" ht="16" customHeight="1" x14ac:dyDescent="0.2"/>
    <row r="3631" customFormat="1" ht="16" customHeight="1" x14ac:dyDescent="0.2"/>
    <row r="3632" customFormat="1" ht="16" customHeight="1" x14ac:dyDescent="0.2"/>
    <row r="3633" customFormat="1" ht="16" customHeight="1" x14ac:dyDescent="0.2"/>
    <row r="3634" customFormat="1" ht="16" customHeight="1" x14ac:dyDescent="0.2"/>
    <row r="3635" customFormat="1" ht="16" customHeight="1" x14ac:dyDescent="0.2"/>
    <row r="3636" customFormat="1" ht="16" customHeight="1" x14ac:dyDescent="0.2"/>
    <row r="3637" customFormat="1" ht="16" customHeight="1" x14ac:dyDescent="0.2"/>
    <row r="3638" customFormat="1" ht="16" customHeight="1" x14ac:dyDescent="0.2"/>
    <row r="3639" customFormat="1" ht="16" customHeight="1" x14ac:dyDescent="0.2"/>
    <row r="3640" customFormat="1" ht="16" customHeight="1" x14ac:dyDescent="0.2"/>
    <row r="3641" customFormat="1" ht="16" customHeight="1" x14ac:dyDescent="0.2"/>
    <row r="3642" customFormat="1" ht="16" customHeight="1" x14ac:dyDescent="0.2"/>
    <row r="3643" customFormat="1" ht="16" customHeight="1" x14ac:dyDescent="0.2"/>
    <row r="3644" customFormat="1" ht="16" customHeight="1" x14ac:dyDescent="0.2"/>
    <row r="3645" customFormat="1" ht="16" customHeight="1" x14ac:dyDescent="0.2"/>
    <row r="3646" customFormat="1" ht="16" customHeight="1" x14ac:dyDescent="0.2"/>
    <row r="3647" customFormat="1" ht="16" customHeight="1" x14ac:dyDescent="0.2"/>
    <row r="3648" customFormat="1" ht="16" customHeight="1" x14ac:dyDescent="0.2"/>
    <row r="3649" customFormat="1" ht="16" customHeight="1" x14ac:dyDescent="0.2"/>
    <row r="3650" customFormat="1" ht="16" customHeight="1" x14ac:dyDescent="0.2"/>
    <row r="3651" customFormat="1" ht="16" customHeight="1" x14ac:dyDescent="0.2"/>
    <row r="3652" customFormat="1" ht="16" customHeight="1" x14ac:dyDescent="0.2"/>
    <row r="3653" customFormat="1" ht="16" customHeight="1" x14ac:dyDescent="0.2"/>
    <row r="3654" customFormat="1" ht="16" customHeight="1" x14ac:dyDescent="0.2"/>
    <row r="3655" customFormat="1" ht="16" customHeight="1" x14ac:dyDescent="0.2"/>
    <row r="3656" customFormat="1" ht="16" customHeight="1" x14ac:dyDescent="0.2"/>
    <row r="3657" customFormat="1" ht="16" customHeight="1" x14ac:dyDescent="0.2"/>
    <row r="3658" customFormat="1" ht="16" customHeight="1" x14ac:dyDescent="0.2"/>
    <row r="3659" customFormat="1" ht="16" customHeight="1" x14ac:dyDescent="0.2"/>
    <row r="3660" customFormat="1" ht="16" customHeight="1" x14ac:dyDescent="0.2"/>
    <row r="3661" customFormat="1" ht="16" customHeight="1" x14ac:dyDescent="0.2"/>
    <row r="3662" customFormat="1" ht="16" customHeight="1" x14ac:dyDescent="0.2"/>
    <row r="3663" customFormat="1" ht="16" customHeight="1" x14ac:dyDescent="0.2"/>
    <row r="3664" customFormat="1" ht="16" customHeight="1" x14ac:dyDescent="0.2"/>
    <row r="3665" customFormat="1" ht="16" customHeight="1" x14ac:dyDescent="0.2"/>
    <row r="3666" customFormat="1" ht="16" customHeight="1" x14ac:dyDescent="0.2"/>
    <row r="3667" customFormat="1" ht="16" customHeight="1" x14ac:dyDescent="0.2"/>
    <row r="3668" customFormat="1" ht="16" customHeight="1" x14ac:dyDescent="0.2"/>
    <row r="3669" customFormat="1" ht="16" customHeight="1" x14ac:dyDescent="0.2"/>
    <row r="3670" customFormat="1" ht="16" customHeight="1" x14ac:dyDescent="0.2"/>
    <row r="3671" customFormat="1" ht="16" customHeight="1" x14ac:dyDescent="0.2"/>
    <row r="3672" customFormat="1" ht="16" customHeight="1" x14ac:dyDescent="0.2"/>
    <row r="3673" customFormat="1" ht="16" customHeight="1" x14ac:dyDescent="0.2"/>
    <row r="3674" customFormat="1" ht="16" customHeight="1" x14ac:dyDescent="0.2"/>
    <row r="3675" customFormat="1" ht="16" customHeight="1" x14ac:dyDescent="0.2"/>
    <row r="3676" customFormat="1" ht="16" customHeight="1" x14ac:dyDescent="0.2"/>
    <row r="3677" customFormat="1" ht="16" customHeight="1" x14ac:dyDescent="0.2"/>
    <row r="3678" customFormat="1" ht="16" customHeight="1" x14ac:dyDescent="0.2"/>
    <row r="3679" customFormat="1" ht="16" customHeight="1" x14ac:dyDescent="0.2"/>
    <row r="3680" customFormat="1" ht="16" customHeight="1" x14ac:dyDescent="0.2"/>
    <row r="3681" customFormat="1" ht="16" customHeight="1" x14ac:dyDescent="0.2"/>
    <row r="3682" customFormat="1" ht="16" customHeight="1" x14ac:dyDescent="0.2"/>
    <row r="3683" customFormat="1" ht="16" customHeight="1" x14ac:dyDescent="0.2"/>
    <row r="3684" customFormat="1" ht="16" customHeight="1" x14ac:dyDescent="0.2"/>
    <row r="3685" customFormat="1" ht="16" customHeight="1" x14ac:dyDescent="0.2"/>
    <row r="3686" customFormat="1" ht="16" customHeight="1" x14ac:dyDescent="0.2"/>
    <row r="3687" customFormat="1" ht="16" customHeight="1" x14ac:dyDescent="0.2"/>
    <row r="3688" customFormat="1" ht="16" customHeight="1" x14ac:dyDescent="0.2"/>
    <row r="3689" customFormat="1" ht="16" customHeight="1" x14ac:dyDescent="0.2"/>
    <row r="3690" customFormat="1" ht="16" customHeight="1" x14ac:dyDescent="0.2"/>
    <row r="3691" customFormat="1" ht="16" customHeight="1" x14ac:dyDescent="0.2"/>
    <row r="3692" customFormat="1" ht="16" customHeight="1" x14ac:dyDescent="0.2"/>
    <row r="3693" customFormat="1" ht="16" customHeight="1" x14ac:dyDescent="0.2"/>
    <row r="3694" customFormat="1" ht="16" customHeight="1" x14ac:dyDescent="0.2"/>
    <row r="3695" customFormat="1" ht="16" customHeight="1" x14ac:dyDescent="0.2"/>
    <row r="3696" customFormat="1" ht="16" customHeight="1" x14ac:dyDescent="0.2"/>
    <row r="3697" customFormat="1" ht="16" customHeight="1" x14ac:dyDescent="0.2"/>
    <row r="3698" customFormat="1" ht="16" customHeight="1" x14ac:dyDescent="0.2"/>
    <row r="3699" customFormat="1" ht="16" customHeight="1" x14ac:dyDescent="0.2"/>
    <row r="3700" customFormat="1" ht="16" customHeight="1" x14ac:dyDescent="0.2"/>
    <row r="3701" customFormat="1" ht="16" customHeight="1" x14ac:dyDescent="0.2"/>
    <row r="3702" customFormat="1" ht="16" customHeight="1" x14ac:dyDescent="0.2"/>
    <row r="3703" customFormat="1" ht="16" customHeight="1" x14ac:dyDescent="0.2"/>
    <row r="3704" customFormat="1" ht="16" customHeight="1" x14ac:dyDescent="0.2"/>
    <row r="3705" customFormat="1" ht="16" customHeight="1" x14ac:dyDescent="0.2"/>
    <row r="3706" customFormat="1" ht="16" customHeight="1" x14ac:dyDescent="0.2"/>
    <row r="3707" customFormat="1" ht="16" customHeight="1" x14ac:dyDescent="0.2"/>
    <row r="3708" customFormat="1" ht="16" customHeight="1" x14ac:dyDescent="0.2"/>
    <row r="3709" customFormat="1" ht="16" customHeight="1" x14ac:dyDescent="0.2"/>
    <row r="3710" customFormat="1" ht="16" customHeight="1" x14ac:dyDescent="0.2"/>
    <row r="3711" customFormat="1" ht="16" customHeight="1" x14ac:dyDescent="0.2"/>
    <row r="3712" customFormat="1" ht="16" customHeight="1" x14ac:dyDescent="0.2"/>
    <row r="3713" customFormat="1" ht="16" customHeight="1" x14ac:dyDescent="0.2"/>
    <row r="3714" customFormat="1" ht="16" customHeight="1" x14ac:dyDescent="0.2"/>
    <row r="3715" customFormat="1" ht="16" customHeight="1" x14ac:dyDescent="0.2"/>
    <row r="3716" customFormat="1" ht="16" customHeight="1" x14ac:dyDescent="0.2"/>
    <row r="3717" customFormat="1" ht="16" customHeight="1" x14ac:dyDescent="0.2"/>
    <row r="3718" customFormat="1" ht="16" customHeight="1" x14ac:dyDescent="0.2"/>
    <row r="3719" customFormat="1" ht="16" customHeight="1" x14ac:dyDescent="0.2"/>
    <row r="3720" customFormat="1" ht="16" customHeight="1" x14ac:dyDescent="0.2"/>
    <row r="3721" customFormat="1" ht="16" customHeight="1" x14ac:dyDescent="0.2"/>
    <row r="3722" customFormat="1" ht="16" customHeight="1" x14ac:dyDescent="0.2"/>
    <row r="3723" customFormat="1" ht="16" customHeight="1" x14ac:dyDescent="0.2"/>
    <row r="3724" customFormat="1" ht="16" customHeight="1" x14ac:dyDescent="0.2"/>
    <row r="3725" customFormat="1" ht="16" customHeight="1" x14ac:dyDescent="0.2"/>
    <row r="3726" customFormat="1" ht="16" customHeight="1" x14ac:dyDescent="0.2"/>
    <row r="3727" customFormat="1" ht="16" customHeight="1" x14ac:dyDescent="0.2"/>
    <row r="3728" customFormat="1" ht="16" customHeight="1" x14ac:dyDescent="0.2"/>
    <row r="3729" customFormat="1" ht="16" customHeight="1" x14ac:dyDescent="0.2"/>
    <row r="3730" customFormat="1" ht="16" customHeight="1" x14ac:dyDescent="0.2"/>
    <row r="3731" customFormat="1" ht="16" customHeight="1" x14ac:dyDescent="0.2"/>
    <row r="3732" customFormat="1" ht="16" customHeight="1" x14ac:dyDescent="0.2"/>
    <row r="3733" customFormat="1" ht="16" customHeight="1" x14ac:dyDescent="0.2"/>
    <row r="3734" customFormat="1" ht="16" customHeight="1" x14ac:dyDescent="0.2"/>
    <row r="3735" customFormat="1" ht="16" customHeight="1" x14ac:dyDescent="0.2"/>
    <row r="3736" customFormat="1" ht="16" customHeight="1" x14ac:dyDescent="0.2"/>
    <row r="3737" customFormat="1" ht="16" customHeight="1" x14ac:dyDescent="0.2"/>
    <row r="3738" customFormat="1" ht="16" customHeight="1" x14ac:dyDescent="0.2"/>
    <row r="3739" customFormat="1" ht="16" customHeight="1" x14ac:dyDescent="0.2"/>
    <row r="3740" customFormat="1" ht="16" customHeight="1" x14ac:dyDescent="0.2"/>
    <row r="3741" customFormat="1" ht="16" customHeight="1" x14ac:dyDescent="0.2"/>
    <row r="3742" customFormat="1" ht="16" customHeight="1" x14ac:dyDescent="0.2"/>
    <row r="3743" customFormat="1" ht="16" customHeight="1" x14ac:dyDescent="0.2"/>
    <row r="3744" customFormat="1" ht="16" customHeight="1" x14ac:dyDescent="0.2"/>
    <row r="3745" customFormat="1" ht="16" customHeight="1" x14ac:dyDescent="0.2"/>
    <row r="3746" customFormat="1" ht="16" customHeight="1" x14ac:dyDescent="0.2"/>
    <row r="3747" customFormat="1" ht="16" customHeight="1" x14ac:dyDescent="0.2"/>
    <row r="3748" customFormat="1" ht="16" customHeight="1" x14ac:dyDescent="0.2"/>
    <row r="3749" customFormat="1" ht="16" customHeight="1" x14ac:dyDescent="0.2"/>
    <row r="3750" customFormat="1" ht="16" customHeight="1" x14ac:dyDescent="0.2"/>
    <row r="3751" customFormat="1" ht="16" customHeight="1" x14ac:dyDescent="0.2"/>
    <row r="3752" customFormat="1" ht="16" customHeight="1" x14ac:dyDescent="0.2"/>
    <row r="3753" customFormat="1" ht="16" customHeight="1" x14ac:dyDescent="0.2"/>
    <row r="3754" customFormat="1" ht="16" customHeight="1" x14ac:dyDescent="0.2"/>
    <row r="3755" customFormat="1" ht="16" customHeight="1" x14ac:dyDescent="0.2"/>
    <row r="3756" customFormat="1" ht="16" customHeight="1" x14ac:dyDescent="0.2"/>
    <row r="3757" customFormat="1" ht="16" customHeight="1" x14ac:dyDescent="0.2"/>
    <row r="3758" customFormat="1" ht="16" customHeight="1" x14ac:dyDescent="0.2"/>
    <row r="3759" customFormat="1" ht="16" customHeight="1" x14ac:dyDescent="0.2"/>
    <row r="3760" customFormat="1" ht="16" customHeight="1" x14ac:dyDescent="0.2"/>
    <row r="3761" customFormat="1" ht="16" customHeight="1" x14ac:dyDescent="0.2"/>
    <row r="3762" customFormat="1" ht="16" customHeight="1" x14ac:dyDescent="0.2"/>
    <row r="3763" customFormat="1" ht="16" customHeight="1" x14ac:dyDescent="0.2"/>
    <row r="3764" customFormat="1" ht="16" customHeight="1" x14ac:dyDescent="0.2"/>
    <row r="3765" customFormat="1" ht="16" customHeight="1" x14ac:dyDescent="0.2"/>
    <row r="3766" customFormat="1" ht="16" customHeight="1" x14ac:dyDescent="0.2"/>
    <row r="3767" customFormat="1" ht="16" customHeight="1" x14ac:dyDescent="0.2"/>
    <row r="3768" customFormat="1" ht="16" customHeight="1" x14ac:dyDescent="0.2"/>
    <row r="3769" customFormat="1" ht="16" customHeight="1" x14ac:dyDescent="0.2"/>
    <row r="3770" customFormat="1" ht="16" customHeight="1" x14ac:dyDescent="0.2"/>
    <row r="3771" customFormat="1" ht="16" customHeight="1" x14ac:dyDescent="0.2"/>
    <row r="3772" customFormat="1" ht="16" customHeight="1" x14ac:dyDescent="0.2"/>
    <row r="3773" customFormat="1" ht="16" customHeight="1" x14ac:dyDescent="0.2"/>
    <row r="3774" customFormat="1" ht="16" customHeight="1" x14ac:dyDescent="0.2"/>
    <row r="3775" customFormat="1" ht="16" customHeight="1" x14ac:dyDescent="0.2"/>
    <row r="3776" customFormat="1" ht="16" customHeight="1" x14ac:dyDescent="0.2"/>
    <row r="3777" customFormat="1" ht="16" customHeight="1" x14ac:dyDescent="0.2"/>
    <row r="3778" customFormat="1" ht="16" customHeight="1" x14ac:dyDescent="0.2"/>
    <row r="3779" customFormat="1" ht="16" customHeight="1" x14ac:dyDescent="0.2"/>
    <row r="3780" customFormat="1" ht="16" customHeight="1" x14ac:dyDescent="0.2"/>
    <row r="3781" customFormat="1" ht="16" customHeight="1" x14ac:dyDescent="0.2"/>
    <row r="3782" customFormat="1" ht="16" customHeight="1" x14ac:dyDescent="0.2"/>
    <row r="3783" customFormat="1" ht="16" customHeight="1" x14ac:dyDescent="0.2"/>
    <row r="3784" customFormat="1" ht="16" customHeight="1" x14ac:dyDescent="0.2"/>
    <row r="3785" customFormat="1" ht="16" customHeight="1" x14ac:dyDescent="0.2"/>
    <row r="3786" customFormat="1" ht="16" customHeight="1" x14ac:dyDescent="0.2"/>
    <row r="3787" customFormat="1" ht="16" customHeight="1" x14ac:dyDescent="0.2"/>
    <row r="3788" customFormat="1" ht="16" customHeight="1" x14ac:dyDescent="0.2"/>
    <row r="3789" customFormat="1" ht="16" customHeight="1" x14ac:dyDescent="0.2"/>
    <row r="3790" customFormat="1" ht="16" customHeight="1" x14ac:dyDescent="0.2"/>
    <row r="3791" customFormat="1" ht="16" customHeight="1" x14ac:dyDescent="0.2"/>
    <row r="3792" customFormat="1" ht="16" customHeight="1" x14ac:dyDescent="0.2"/>
    <row r="3793" customFormat="1" ht="16" customHeight="1" x14ac:dyDescent="0.2"/>
    <row r="3794" customFormat="1" ht="16" customHeight="1" x14ac:dyDescent="0.2"/>
    <row r="3795" customFormat="1" ht="16" customHeight="1" x14ac:dyDescent="0.2"/>
    <row r="3796" customFormat="1" ht="16" customHeight="1" x14ac:dyDescent="0.2"/>
    <row r="3797" customFormat="1" ht="16" customHeight="1" x14ac:dyDescent="0.2"/>
    <row r="3798" customFormat="1" ht="16" customHeight="1" x14ac:dyDescent="0.2"/>
    <row r="3799" customFormat="1" ht="16" customHeight="1" x14ac:dyDescent="0.2"/>
    <row r="3800" customFormat="1" ht="16" customHeight="1" x14ac:dyDescent="0.2"/>
    <row r="3801" customFormat="1" ht="16" customHeight="1" x14ac:dyDescent="0.2"/>
    <row r="3802" customFormat="1" ht="16" customHeight="1" x14ac:dyDescent="0.2"/>
    <row r="3803" customFormat="1" ht="16" customHeight="1" x14ac:dyDescent="0.2"/>
    <row r="3804" customFormat="1" ht="16" customHeight="1" x14ac:dyDescent="0.2"/>
    <row r="3805" customFormat="1" ht="16" customHeight="1" x14ac:dyDescent="0.2"/>
    <row r="3806" customFormat="1" ht="16" customHeight="1" x14ac:dyDescent="0.2"/>
    <row r="3807" customFormat="1" ht="16" customHeight="1" x14ac:dyDescent="0.2"/>
    <row r="3808" customFormat="1" ht="16" customHeight="1" x14ac:dyDescent="0.2"/>
    <row r="3809" customFormat="1" ht="16" customHeight="1" x14ac:dyDescent="0.2"/>
    <row r="3810" customFormat="1" ht="16" customHeight="1" x14ac:dyDescent="0.2"/>
    <row r="3811" customFormat="1" ht="16" customHeight="1" x14ac:dyDescent="0.2"/>
    <row r="3812" customFormat="1" ht="16" customHeight="1" x14ac:dyDescent="0.2"/>
    <row r="3813" customFormat="1" ht="16" customHeight="1" x14ac:dyDescent="0.2"/>
    <row r="3814" customFormat="1" ht="16" customHeight="1" x14ac:dyDescent="0.2"/>
    <row r="3815" customFormat="1" ht="16" customHeight="1" x14ac:dyDescent="0.2"/>
    <row r="3816" customFormat="1" ht="16" customHeight="1" x14ac:dyDescent="0.2"/>
    <row r="3817" customFormat="1" ht="16" customHeight="1" x14ac:dyDescent="0.2"/>
    <row r="3818" customFormat="1" ht="16" customHeight="1" x14ac:dyDescent="0.2"/>
    <row r="3819" customFormat="1" ht="16" customHeight="1" x14ac:dyDescent="0.2"/>
    <row r="3820" customFormat="1" ht="16" customHeight="1" x14ac:dyDescent="0.2"/>
    <row r="3821" customFormat="1" ht="16" customHeight="1" x14ac:dyDescent="0.2"/>
    <row r="3822" customFormat="1" ht="16" customHeight="1" x14ac:dyDescent="0.2"/>
    <row r="3823" customFormat="1" ht="16" customHeight="1" x14ac:dyDescent="0.2"/>
    <row r="3824" customFormat="1" ht="16" customHeight="1" x14ac:dyDescent="0.2"/>
    <row r="3825" customFormat="1" ht="16" customHeight="1" x14ac:dyDescent="0.2"/>
    <row r="3826" customFormat="1" ht="16" customHeight="1" x14ac:dyDescent="0.2"/>
    <row r="3827" customFormat="1" ht="16" customHeight="1" x14ac:dyDescent="0.2"/>
    <row r="3828" customFormat="1" ht="16" customHeight="1" x14ac:dyDescent="0.2"/>
    <row r="3829" customFormat="1" ht="16" customHeight="1" x14ac:dyDescent="0.2"/>
    <row r="3830" customFormat="1" ht="16" customHeight="1" x14ac:dyDescent="0.2"/>
    <row r="3831" customFormat="1" ht="16" customHeight="1" x14ac:dyDescent="0.2"/>
    <row r="3832" customFormat="1" ht="16" customHeight="1" x14ac:dyDescent="0.2"/>
    <row r="3833" customFormat="1" ht="16" customHeight="1" x14ac:dyDescent="0.2"/>
    <row r="3834" customFormat="1" ht="16" customHeight="1" x14ac:dyDescent="0.2"/>
    <row r="3835" customFormat="1" ht="16" customHeight="1" x14ac:dyDescent="0.2"/>
    <row r="3836" customFormat="1" ht="16" customHeight="1" x14ac:dyDescent="0.2"/>
    <row r="3837" customFormat="1" ht="16" customHeight="1" x14ac:dyDescent="0.2"/>
    <row r="3838" customFormat="1" ht="16" customHeight="1" x14ac:dyDescent="0.2"/>
    <row r="3839" customFormat="1" ht="16" customHeight="1" x14ac:dyDescent="0.2"/>
    <row r="3840" customFormat="1" ht="16" customHeight="1" x14ac:dyDescent="0.2"/>
    <row r="3841" customFormat="1" ht="16" customHeight="1" x14ac:dyDescent="0.2"/>
    <row r="3842" customFormat="1" ht="16" customHeight="1" x14ac:dyDescent="0.2"/>
    <row r="3843" customFormat="1" ht="16" customHeight="1" x14ac:dyDescent="0.2"/>
    <row r="3844" customFormat="1" ht="16" customHeight="1" x14ac:dyDescent="0.2"/>
    <row r="3845" customFormat="1" ht="16" customHeight="1" x14ac:dyDescent="0.2"/>
    <row r="3846" customFormat="1" ht="16" customHeight="1" x14ac:dyDescent="0.2"/>
    <row r="3847" customFormat="1" ht="16" customHeight="1" x14ac:dyDescent="0.2"/>
    <row r="3848" customFormat="1" ht="16" customHeight="1" x14ac:dyDescent="0.2"/>
    <row r="3849" customFormat="1" ht="16" customHeight="1" x14ac:dyDescent="0.2"/>
    <row r="3850" customFormat="1" ht="16" customHeight="1" x14ac:dyDescent="0.2"/>
    <row r="3851" customFormat="1" ht="16" customHeight="1" x14ac:dyDescent="0.2"/>
    <row r="3852" customFormat="1" ht="16" customHeight="1" x14ac:dyDescent="0.2"/>
    <row r="3853" customFormat="1" ht="16" customHeight="1" x14ac:dyDescent="0.2"/>
    <row r="3854" customFormat="1" ht="16" customHeight="1" x14ac:dyDescent="0.2"/>
    <row r="3855" customFormat="1" ht="16" customHeight="1" x14ac:dyDescent="0.2"/>
    <row r="3856" customFormat="1" ht="16" customHeight="1" x14ac:dyDescent="0.2"/>
    <row r="3857" customFormat="1" ht="16" customHeight="1" x14ac:dyDescent="0.2"/>
    <row r="3858" customFormat="1" ht="16" customHeight="1" x14ac:dyDescent="0.2"/>
    <row r="3859" customFormat="1" ht="16" customHeight="1" x14ac:dyDescent="0.2"/>
    <row r="3860" customFormat="1" ht="16" customHeight="1" x14ac:dyDescent="0.2"/>
    <row r="3861" customFormat="1" ht="16" customHeight="1" x14ac:dyDescent="0.2"/>
    <row r="3862" customFormat="1" ht="16" customHeight="1" x14ac:dyDescent="0.2"/>
    <row r="3863" customFormat="1" ht="16" customHeight="1" x14ac:dyDescent="0.2"/>
    <row r="3864" customFormat="1" ht="16" customHeight="1" x14ac:dyDescent="0.2"/>
    <row r="3865" customFormat="1" ht="16" customHeight="1" x14ac:dyDescent="0.2"/>
    <row r="3866" customFormat="1" ht="16" customHeight="1" x14ac:dyDescent="0.2"/>
    <row r="3867" customFormat="1" ht="16" customHeight="1" x14ac:dyDescent="0.2"/>
    <row r="3868" customFormat="1" ht="16" customHeight="1" x14ac:dyDescent="0.2"/>
    <row r="3869" customFormat="1" ht="16" customHeight="1" x14ac:dyDescent="0.2"/>
    <row r="3870" customFormat="1" ht="16" customHeight="1" x14ac:dyDescent="0.2"/>
    <row r="3871" customFormat="1" ht="16" customHeight="1" x14ac:dyDescent="0.2"/>
    <row r="3872" customFormat="1" ht="16" customHeight="1" x14ac:dyDescent="0.2"/>
    <row r="3873" customFormat="1" ht="16" customHeight="1" x14ac:dyDescent="0.2"/>
    <row r="3874" customFormat="1" ht="16" customHeight="1" x14ac:dyDescent="0.2"/>
    <row r="3875" customFormat="1" ht="16" customHeight="1" x14ac:dyDescent="0.2"/>
    <row r="3876" customFormat="1" ht="16" customHeight="1" x14ac:dyDescent="0.2"/>
    <row r="3877" customFormat="1" ht="16" customHeight="1" x14ac:dyDescent="0.2"/>
    <row r="3878" customFormat="1" ht="16" customHeight="1" x14ac:dyDescent="0.2"/>
    <row r="3879" customFormat="1" ht="16" customHeight="1" x14ac:dyDescent="0.2"/>
    <row r="3880" customFormat="1" ht="16" customHeight="1" x14ac:dyDescent="0.2"/>
    <row r="3881" customFormat="1" ht="16" customHeight="1" x14ac:dyDescent="0.2"/>
    <row r="3882" customFormat="1" ht="16" customHeight="1" x14ac:dyDescent="0.2"/>
    <row r="3883" customFormat="1" ht="16" customHeight="1" x14ac:dyDescent="0.2"/>
    <row r="3884" customFormat="1" ht="16" customHeight="1" x14ac:dyDescent="0.2"/>
    <row r="3885" customFormat="1" ht="16" customHeight="1" x14ac:dyDescent="0.2"/>
    <row r="3886" customFormat="1" ht="16" customHeight="1" x14ac:dyDescent="0.2"/>
    <row r="3887" customFormat="1" ht="16" customHeight="1" x14ac:dyDescent="0.2"/>
    <row r="3888" customFormat="1" ht="16" customHeight="1" x14ac:dyDescent="0.2"/>
    <row r="3889" customFormat="1" ht="16" customHeight="1" x14ac:dyDescent="0.2"/>
    <row r="3890" customFormat="1" ht="16" customHeight="1" x14ac:dyDescent="0.2"/>
    <row r="3891" customFormat="1" ht="16" customHeight="1" x14ac:dyDescent="0.2"/>
    <row r="3892" customFormat="1" ht="16" customHeight="1" x14ac:dyDescent="0.2"/>
    <row r="3893" customFormat="1" ht="16" customHeight="1" x14ac:dyDescent="0.2"/>
    <row r="3894" customFormat="1" ht="16" customHeight="1" x14ac:dyDescent="0.2"/>
    <row r="3895" customFormat="1" ht="16" customHeight="1" x14ac:dyDescent="0.2"/>
    <row r="3896" customFormat="1" ht="16" customHeight="1" x14ac:dyDescent="0.2"/>
    <row r="3897" customFormat="1" ht="16" customHeight="1" x14ac:dyDescent="0.2"/>
    <row r="3898" customFormat="1" ht="16" customHeight="1" x14ac:dyDescent="0.2"/>
    <row r="3899" customFormat="1" ht="16" customHeight="1" x14ac:dyDescent="0.2"/>
    <row r="3900" customFormat="1" ht="16" customHeight="1" x14ac:dyDescent="0.2"/>
    <row r="3901" customFormat="1" ht="16" customHeight="1" x14ac:dyDescent="0.2"/>
    <row r="3902" customFormat="1" ht="16" customHeight="1" x14ac:dyDescent="0.2"/>
    <row r="3903" customFormat="1" ht="16" customHeight="1" x14ac:dyDescent="0.2"/>
    <row r="3904" customFormat="1" ht="16" customHeight="1" x14ac:dyDescent="0.2"/>
    <row r="3905" customFormat="1" ht="16" customHeight="1" x14ac:dyDescent="0.2"/>
    <row r="3906" customFormat="1" ht="16" customHeight="1" x14ac:dyDescent="0.2"/>
    <row r="3907" customFormat="1" ht="16" customHeight="1" x14ac:dyDescent="0.2"/>
    <row r="3908" customFormat="1" ht="16" customHeight="1" x14ac:dyDescent="0.2"/>
    <row r="3909" customFormat="1" ht="16" customHeight="1" x14ac:dyDescent="0.2"/>
    <row r="3910" customFormat="1" ht="16" customHeight="1" x14ac:dyDescent="0.2"/>
    <row r="3911" customFormat="1" ht="16" customHeight="1" x14ac:dyDescent="0.2"/>
    <row r="3912" customFormat="1" ht="16" customHeight="1" x14ac:dyDescent="0.2"/>
    <row r="3913" customFormat="1" ht="16" customHeight="1" x14ac:dyDescent="0.2"/>
    <row r="3914" customFormat="1" ht="16" customHeight="1" x14ac:dyDescent="0.2"/>
    <row r="3915" customFormat="1" ht="16" customHeight="1" x14ac:dyDescent="0.2"/>
    <row r="3916" customFormat="1" ht="16" customHeight="1" x14ac:dyDescent="0.2"/>
    <row r="3917" customFormat="1" ht="16" customHeight="1" x14ac:dyDescent="0.2"/>
    <row r="3918" customFormat="1" ht="16" customHeight="1" x14ac:dyDescent="0.2"/>
    <row r="3919" customFormat="1" ht="16" customHeight="1" x14ac:dyDescent="0.2"/>
    <row r="3920" customFormat="1" ht="16" customHeight="1" x14ac:dyDescent="0.2"/>
    <row r="3921" customFormat="1" ht="16" customHeight="1" x14ac:dyDescent="0.2"/>
    <row r="3922" customFormat="1" ht="16" customHeight="1" x14ac:dyDescent="0.2"/>
    <row r="3923" customFormat="1" ht="16" customHeight="1" x14ac:dyDescent="0.2"/>
    <row r="3924" customFormat="1" ht="16" customHeight="1" x14ac:dyDescent="0.2"/>
    <row r="3925" customFormat="1" ht="16" customHeight="1" x14ac:dyDescent="0.2"/>
    <row r="3926" customFormat="1" ht="16" customHeight="1" x14ac:dyDescent="0.2"/>
    <row r="3927" customFormat="1" ht="16" customHeight="1" x14ac:dyDescent="0.2"/>
    <row r="3928" customFormat="1" ht="16" customHeight="1" x14ac:dyDescent="0.2"/>
    <row r="3929" customFormat="1" ht="16" customHeight="1" x14ac:dyDescent="0.2"/>
    <row r="3930" customFormat="1" ht="16" customHeight="1" x14ac:dyDescent="0.2"/>
    <row r="3931" customFormat="1" ht="16" customHeight="1" x14ac:dyDescent="0.2"/>
    <row r="3932" customFormat="1" ht="16" customHeight="1" x14ac:dyDescent="0.2"/>
    <row r="3933" customFormat="1" ht="16" customHeight="1" x14ac:dyDescent="0.2"/>
    <row r="3934" customFormat="1" ht="16" customHeight="1" x14ac:dyDescent="0.2"/>
    <row r="3935" customFormat="1" ht="16" customHeight="1" x14ac:dyDescent="0.2"/>
    <row r="3936" customFormat="1" ht="16" customHeight="1" x14ac:dyDescent="0.2"/>
    <row r="3937" customFormat="1" ht="16" customHeight="1" x14ac:dyDescent="0.2"/>
    <row r="3938" customFormat="1" ht="16" customHeight="1" x14ac:dyDescent="0.2"/>
    <row r="3939" customFormat="1" ht="16" customHeight="1" x14ac:dyDescent="0.2"/>
    <row r="3940" customFormat="1" ht="16" customHeight="1" x14ac:dyDescent="0.2"/>
    <row r="3941" customFormat="1" ht="16" customHeight="1" x14ac:dyDescent="0.2"/>
    <row r="3942" customFormat="1" ht="16" customHeight="1" x14ac:dyDescent="0.2"/>
    <row r="3943" customFormat="1" ht="16" customHeight="1" x14ac:dyDescent="0.2"/>
    <row r="3944" customFormat="1" ht="16" customHeight="1" x14ac:dyDescent="0.2"/>
    <row r="3945" customFormat="1" ht="16" customHeight="1" x14ac:dyDescent="0.2"/>
    <row r="3946" customFormat="1" ht="16" customHeight="1" x14ac:dyDescent="0.2"/>
    <row r="3947" customFormat="1" ht="16" customHeight="1" x14ac:dyDescent="0.2"/>
    <row r="3948" customFormat="1" ht="16" customHeight="1" x14ac:dyDescent="0.2"/>
    <row r="3949" customFormat="1" ht="16" customHeight="1" x14ac:dyDescent="0.2"/>
    <row r="3950" customFormat="1" ht="16" customHeight="1" x14ac:dyDescent="0.2"/>
    <row r="3951" customFormat="1" ht="16" customHeight="1" x14ac:dyDescent="0.2"/>
    <row r="3952" customFormat="1" ht="16" customHeight="1" x14ac:dyDescent="0.2"/>
    <row r="3953" customFormat="1" ht="16" customHeight="1" x14ac:dyDescent="0.2"/>
    <row r="3954" customFormat="1" ht="16" customHeight="1" x14ac:dyDescent="0.2"/>
    <row r="3955" customFormat="1" ht="16" customHeight="1" x14ac:dyDescent="0.2"/>
    <row r="3956" customFormat="1" ht="16" customHeight="1" x14ac:dyDescent="0.2"/>
    <row r="3957" customFormat="1" ht="16" customHeight="1" x14ac:dyDescent="0.2"/>
    <row r="3958" customFormat="1" ht="16" customHeight="1" x14ac:dyDescent="0.2"/>
    <row r="3959" customFormat="1" ht="16" customHeight="1" x14ac:dyDescent="0.2"/>
    <row r="3960" customFormat="1" ht="16" customHeight="1" x14ac:dyDescent="0.2"/>
    <row r="3961" customFormat="1" ht="16" customHeight="1" x14ac:dyDescent="0.2"/>
    <row r="3962" customFormat="1" ht="16" customHeight="1" x14ac:dyDescent="0.2"/>
    <row r="3963" customFormat="1" ht="16" customHeight="1" x14ac:dyDescent="0.2"/>
    <row r="3964" customFormat="1" ht="16" customHeight="1" x14ac:dyDescent="0.2"/>
    <row r="3965" customFormat="1" ht="16" customHeight="1" x14ac:dyDescent="0.2"/>
    <row r="3966" customFormat="1" ht="16" customHeight="1" x14ac:dyDescent="0.2"/>
    <row r="3967" customFormat="1" ht="16" customHeight="1" x14ac:dyDescent="0.2"/>
    <row r="3968" customFormat="1" ht="16" customHeight="1" x14ac:dyDescent="0.2"/>
    <row r="3969" customFormat="1" ht="16" customHeight="1" x14ac:dyDescent="0.2"/>
    <row r="3970" customFormat="1" ht="16" customHeight="1" x14ac:dyDescent="0.2"/>
    <row r="3971" customFormat="1" ht="16" customHeight="1" x14ac:dyDescent="0.2"/>
    <row r="3972" customFormat="1" ht="16" customHeight="1" x14ac:dyDescent="0.2"/>
    <row r="3973" customFormat="1" ht="16" customHeight="1" x14ac:dyDescent="0.2"/>
    <row r="3974" customFormat="1" ht="16" customHeight="1" x14ac:dyDescent="0.2"/>
    <row r="3975" customFormat="1" ht="16" customHeight="1" x14ac:dyDescent="0.2"/>
    <row r="3976" customFormat="1" ht="16" customHeight="1" x14ac:dyDescent="0.2"/>
    <row r="3977" customFormat="1" ht="16" customHeight="1" x14ac:dyDescent="0.2"/>
    <row r="3978" customFormat="1" ht="16" customHeight="1" x14ac:dyDescent="0.2"/>
    <row r="3979" customFormat="1" ht="16" customHeight="1" x14ac:dyDescent="0.2"/>
    <row r="3980" customFormat="1" ht="16" customHeight="1" x14ac:dyDescent="0.2"/>
    <row r="3981" customFormat="1" ht="16" customHeight="1" x14ac:dyDescent="0.2"/>
    <row r="3982" customFormat="1" ht="16" customHeight="1" x14ac:dyDescent="0.2"/>
    <row r="3983" customFormat="1" ht="16" customHeight="1" x14ac:dyDescent="0.2"/>
    <row r="3984" customFormat="1" ht="16" customHeight="1" x14ac:dyDescent="0.2"/>
    <row r="3985" customFormat="1" ht="16" customHeight="1" x14ac:dyDescent="0.2"/>
    <row r="3986" customFormat="1" ht="16" customHeight="1" x14ac:dyDescent="0.2"/>
    <row r="3987" customFormat="1" ht="16" customHeight="1" x14ac:dyDescent="0.2"/>
    <row r="3988" customFormat="1" ht="16" customHeight="1" x14ac:dyDescent="0.2"/>
    <row r="3989" customFormat="1" ht="16" customHeight="1" x14ac:dyDescent="0.2"/>
    <row r="3990" customFormat="1" ht="16" customHeight="1" x14ac:dyDescent="0.2"/>
    <row r="3991" customFormat="1" ht="16" customHeight="1" x14ac:dyDescent="0.2"/>
    <row r="3992" customFormat="1" ht="16" customHeight="1" x14ac:dyDescent="0.2"/>
    <row r="3993" customFormat="1" ht="16" customHeight="1" x14ac:dyDescent="0.2"/>
    <row r="3994" customFormat="1" ht="16" customHeight="1" x14ac:dyDescent="0.2"/>
    <row r="3995" customFormat="1" ht="16" customHeight="1" x14ac:dyDescent="0.2"/>
    <row r="3996" customFormat="1" ht="16" customHeight="1" x14ac:dyDescent="0.2"/>
    <row r="3997" customFormat="1" ht="16" customHeight="1" x14ac:dyDescent="0.2"/>
    <row r="3998" customFormat="1" ht="16" customHeight="1" x14ac:dyDescent="0.2"/>
    <row r="3999" customFormat="1" ht="16" customHeight="1" x14ac:dyDescent="0.2"/>
    <row r="4000" customFormat="1" ht="16" customHeight="1" x14ac:dyDescent="0.2"/>
    <row r="4001" customFormat="1" ht="16" customHeight="1" x14ac:dyDescent="0.2"/>
    <row r="4002" customFormat="1" ht="16" customHeight="1" x14ac:dyDescent="0.2"/>
    <row r="4003" customFormat="1" ht="16" customHeight="1" x14ac:dyDescent="0.2"/>
    <row r="4004" customFormat="1" ht="16" customHeight="1" x14ac:dyDescent="0.2"/>
    <row r="4005" customFormat="1" ht="16" customHeight="1" x14ac:dyDescent="0.2"/>
    <row r="4006" customFormat="1" ht="16" customHeight="1" x14ac:dyDescent="0.2"/>
    <row r="4007" customFormat="1" ht="16" customHeight="1" x14ac:dyDescent="0.2"/>
    <row r="4008" customFormat="1" ht="16" customHeight="1" x14ac:dyDescent="0.2"/>
    <row r="4009" customFormat="1" ht="16" customHeight="1" x14ac:dyDescent="0.2"/>
    <row r="4010" customFormat="1" ht="16" customHeight="1" x14ac:dyDescent="0.2"/>
    <row r="4011" customFormat="1" ht="16" customHeight="1" x14ac:dyDescent="0.2"/>
    <row r="4012" customFormat="1" ht="16" customHeight="1" x14ac:dyDescent="0.2"/>
    <row r="4013" customFormat="1" ht="16" customHeight="1" x14ac:dyDescent="0.2"/>
    <row r="4014" customFormat="1" ht="16" customHeight="1" x14ac:dyDescent="0.2"/>
    <row r="4015" customFormat="1" ht="16" customHeight="1" x14ac:dyDescent="0.2"/>
    <row r="4016" customFormat="1" ht="16" customHeight="1" x14ac:dyDescent="0.2"/>
    <row r="4017" customFormat="1" ht="16" customHeight="1" x14ac:dyDescent="0.2"/>
    <row r="4018" customFormat="1" ht="16" customHeight="1" x14ac:dyDescent="0.2"/>
    <row r="4019" customFormat="1" ht="16" customHeight="1" x14ac:dyDescent="0.2"/>
    <row r="4020" customFormat="1" ht="16" customHeight="1" x14ac:dyDescent="0.2"/>
    <row r="4021" customFormat="1" ht="16" customHeight="1" x14ac:dyDescent="0.2"/>
    <row r="4022" customFormat="1" ht="16" customHeight="1" x14ac:dyDescent="0.2"/>
    <row r="4023" customFormat="1" ht="16" customHeight="1" x14ac:dyDescent="0.2"/>
    <row r="4024" customFormat="1" ht="16" customHeight="1" x14ac:dyDescent="0.2"/>
    <row r="4025" customFormat="1" ht="16" customHeight="1" x14ac:dyDescent="0.2"/>
    <row r="4026" customFormat="1" ht="16" customHeight="1" x14ac:dyDescent="0.2"/>
    <row r="4027" customFormat="1" ht="16" customHeight="1" x14ac:dyDescent="0.2"/>
    <row r="4028" customFormat="1" ht="16" customHeight="1" x14ac:dyDescent="0.2"/>
    <row r="4029" customFormat="1" ht="16" customHeight="1" x14ac:dyDescent="0.2"/>
    <row r="4030" customFormat="1" ht="16" customHeight="1" x14ac:dyDescent="0.2"/>
    <row r="4031" customFormat="1" ht="16" customHeight="1" x14ac:dyDescent="0.2"/>
    <row r="4032" customFormat="1" ht="16" customHeight="1" x14ac:dyDescent="0.2"/>
    <row r="4033" customFormat="1" ht="16" customHeight="1" x14ac:dyDescent="0.2"/>
    <row r="4034" customFormat="1" ht="16" customHeight="1" x14ac:dyDescent="0.2"/>
    <row r="4035" customFormat="1" ht="16" customHeight="1" x14ac:dyDescent="0.2"/>
    <row r="4036" customFormat="1" ht="16" customHeight="1" x14ac:dyDescent="0.2"/>
    <row r="4037" customFormat="1" ht="16" customHeight="1" x14ac:dyDescent="0.2"/>
    <row r="4038" customFormat="1" ht="16" customHeight="1" x14ac:dyDescent="0.2"/>
    <row r="4039" customFormat="1" ht="16" customHeight="1" x14ac:dyDescent="0.2"/>
    <row r="4040" customFormat="1" ht="16" customHeight="1" x14ac:dyDescent="0.2"/>
    <row r="4041" customFormat="1" ht="16" customHeight="1" x14ac:dyDescent="0.2"/>
    <row r="4042" customFormat="1" ht="16" customHeight="1" x14ac:dyDescent="0.2"/>
    <row r="4043" customFormat="1" ht="16" customHeight="1" x14ac:dyDescent="0.2"/>
    <row r="4044" customFormat="1" ht="16" customHeight="1" x14ac:dyDescent="0.2"/>
    <row r="4045" customFormat="1" ht="16" customHeight="1" x14ac:dyDescent="0.2"/>
    <row r="4046" customFormat="1" ht="16" customHeight="1" x14ac:dyDescent="0.2"/>
    <row r="4047" customFormat="1" ht="16" customHeight="1" x14ac:dyDescent="0.2"/>
    <row r="4048" customFormat="1" ht="16" customHeight="1" x14ac:dyDescent="0.2"/>
    <row r="4049" customFormat="1" ht="16" customHeight="1" x14ac:dyDescent="0.2"/>
    <row r="4050" customFormat="1" ht="16" customHeight="1" x14ac:dyDescent="0.2"/>
    <row r="4051" customFormat="1" ht="16" customHeight="1" x14ac:dyDescent="0.2"/>
    <row r="4052" customFormat="1" ht="16" customHeight="1" x14ac:dyDescent="0.2"/>
    <row r="4053" customFormat="1" ht="16" customHeight="1" x14ac:dyDescent="0.2"/>
    <row r="4054" customFormat="1" ht="16" customHeight="1" x14ac:dyDescent="0.2"/>
    <row r="4055" customFormat="1" ht="16" customHeight="1" x14ac:dyDescent="0.2"/>
    <row r="4056" customFormat="1" ht="16" customHeight="1" x14ac:dyDescent="0.2"/>
    <row r="4057" customFormat="1" ht="16" customHeight="1" x14ac:dyDescent="0.2"/>
    <row r="4058" customFormat="1" ht="16" customHeight="1" x14ac:dyDescent="0.2"/>
    <row r="4059" customFormat="1" ht="16" customHeight="1" x14ac:dyDescent="0.2"/>
    <row r="4060" customFormat="1" ht="16" customHeight="1" x14ac:dyDescent="0.2"/>
    <row r="4061" customFormat="1" ht="16" customHeight="1" x14ac:dyDescent="0.2"/>
    <row r="4062" customFormat="1" ht="16" customHeight="1" x14ac:dyDescent="0.2"/>
    <row r="4063" customFormat="1" ht="16" customHeight="1" x14ac:dyDescent="0.2"/>
    <row r="4064" customFormat="1" ht="16" customHeight="1" x14ac:dyDescent="0.2"/>
    <row r="4065" customFormat="1" ht="16" customHeight="1" x14ac:dyDescent="0.2"/>
    <row r="4066" customFormat="1" ht="16" customHeight="1" x14ac:dyDescent="0.2"/>
    <row r="4067" customFormat="1" ht="16" customHeight="1" x14ac:dyDescent="0.2"/>
    <row r="4068" customFormat="1" ht="16" customHeight="1" x14ac:dyDescent="0.2"/>
    <row r="4069" customFormat="1" ht="16" customHeight="1" x14ac:dyDescent="0.2"/>
    <row r="4070" customFormat="1" ht="16" customHeight="1" x14ac:dyDescent="0.2"/>
    <row r="4071" customFormat="1" ht="16" customHeight="1" x14ac:dyDescent="0.2"/>
    <row r="4072" customFormat="1" ht="16" customHeight="1" x14ac:dyDescent="0.2"/>
    <row r="4073" customFormat="1" ht="16" customHeight="1" x14ac:dyDescent="0.2"/>
    <row r="4074" customFormat="1" ht="16" customHeight="1" x14ac:dyDescent="0.2"/>
    <row r="4075" customFormat="1" ht="16" customHeight="1" x14ac:dyDescent="0.2"/>
    <row r="4076" customFormat="1" ht="16" customHeight="1" x14ac:dyDescent="0.2"/>
    <row r="4077" customFormat="1" ht="16" customHeight="1" x14ac:dyDescent="0.2"/>
    <row r="4078" customFormat="1" ht="16" customHeight="1" x14ac:dyDescent="0.2"/>
    <row r="4079" customFormat="1" ht="16" customHeight="1" x14ac:dyDescent="0.2"/>
    <row r="4080" customFormat="1" ht="16" customHeight="1" x14ac:dyDescent="0.2"/>
    <row r="4081" customFormat="1" ht="16" customHeight="1" x14ac:dyDescent="0.2"/>
    <row r="4082" customFormat="1" ht="16" customHeight="1" x14ac:dyDescent="0.2"/>
    <row r="4083" customFormat="1" ht="16" customHeight="1" x14ac:dyDescent="0.2"/>
    <row r="4084" customFormat="1" ht="16" customHeight="1" x14ac:dyDescent="0.2"/>
    <row r="4085" customFormat="1" ht="16" customHeight="1" x14ac:dyDescent="0.2"/>
    <row r="4086" customFormat="1" ht="16" customHeight="1" x14ac:dyDescent="0.2"/>
    <row r="4087" customFormat="1" ht="16" customHeight="1" x14ac:dyDescent="0.2"/>
    <row r="4088" customFormat="1" ht="16" customHeight="1" x14ac:dyDescent="0.2"/>
    <row r="4089" customFormat="1" ht="16" customHeight="1" x14ac:dyDescent="0.2"/>
    <row r="4090" customFormat="1" ht="16" customHeight="1" x14ac:dyDescent="0.2"/>
    <row r="4091" customFormat="1" ht="16" customHeight="1" x14ac:dyDescent="0.2"/>
    <row r="4092" customFormat="1" ht="16" customHeight="1" x14ac:dyDescent="0.2"/>
    <row r="4093" customFormat="1" ht="16" customHeight="1" x14ac:dyDescent="0.2"/>
    <row r="4094" customFormat="1" ht="16" customHeight="1" x14ac:dyDescent="0.2"/>
    <row r="4095" customFormat="1" ht="16" customHeight="1" x14ac:dyDescent="0.2"/>
    <row r="4096" customFormat="1" ht="16" customHeight="1" x14ac:dyDescent="0.2"/>
    <row r="4097" customFormat="1" ht="16" customHeight="1" x14ac:dyDescent="0.2"/>
    <row r="4098" customFormat="1" ht="16" customHeight="1" x14ac:dyDescent="0.2"/>
    <row r="4099" customFormat="1" ht="16" customHeight="1" x14ac:dyDescent="0.2"/>
    <row r="4100" customFormat="1" ht="16" customHeight="1" x14ac:dyDescent="0.2"/>
    <row r="4101" customFormat="1" ht="16" customHeight="1" x14ac:dyDescent="0.2"/>
    <row r="4102" customFormat="1" ht="16" customHeight="1" x14ac:dyDescent="0.2"/>
    <row r="4103" customFormat="1" ht="16" customHeight="1" x14ac:dyDescent="0.2"/>
    <row r="4104" customFormat="1" ht="16" customHeight="1" x14ac:dyDescent="0.2"/>
    <row r="4105" customFormat="1" ht="16" customHeight="1" x14ac:dyDescent="0.2"/>
    <row r="4106" customFormat="1" ht="16" customHeight="1" x14ac:dyDescent="0.2"/>
    <row r="4107" customFormat="1" ht="16" customHeight="1" x14ac:dyDescent="0.2"/>
    <row r="4108" customFormat="1" ht="16" customHeight="1" x14ac:dyDescent="0.2"/>
    <row r="4109" customFormat="1" ht="16" customHeight="1" x14ac:dyDescent="0.2"/>
    <row r="4110" customFormat="1" ht="16" customHeight="1" x14ac:dyDescent="0.2"/>
    <row r="4111" customFormat="1" ht="16" customHeight="1" x14ac:dyDescent="0.2"/>
    <row r="4112" customFormat="1" ht="16" customHeight="1" x14ac:dyDescent="0.2"/>
    <row r="4113" customFormat="1" ht="16" customHeight="1" x14ac:dyDescent="0.2"/>
    <row r="4114" customFormat="1" ht="16" customHeight="1" x14ac:dyDescent="0.2"/>
    <row r="4115" customFormat="1" ht="16" customHeight="1" x14ac:dyDescent="0.2"/>
    <row r="4116" customFormat="1" ht="16" customHeight="1" x14ac:dyDescent="0.2"/>
    <row r="4117" customFormat="1" ht="16" customHeight="1" x14ac:dyDescent="0.2"/>
    <row r="4118" customFormat="1" ht="16" customHeight="1" x14ac:dyDescent="0.2"/>
    <row r="4119" customFormat="1" ht="16" customHeight="1" x14ac:dyDescent="0.2"/>
    <row r="4120" customFormat="1" ht="16" customHeight="1" x14ac:dyDescent="0.2"/>
    <row r="4121" customFormat="1" ht="16" customHeight="1" x14ac:dyDescent="0.2"/>
    <row r="4122" customFormat="1" ht="16" customHeight="1" x14ac:dyDescent="0.2"/>
    <row r="4123" customFormat="1" ht="16" customHeight="1" x14ac:dyDescent="0.2"/>
    <row r="4124" customFormat="1" ht="16" customHeight="1" x14ac:dyDescent="0.2"/>
    <row r="4125" customFormat="1" ht="16" customHeight="1" x14ac:dyDescent="0.2"/>
    <row r="4126" customFormat="1" ht="16" customHeight="1" x14ac:dyDescent="0.2"/>
    <row r="4127" customFormat="1" ht="16" customHeight="1" x14ac:dyDescent="0.2"/>
    <row r="4128" customFormat="1" ht="16" customHeight="1" x14ac:dyDescent="0.2"/>
    <row r="4129" customFormat="1" ht="16" customHeight="1" x14ac:dyDescent="0.2"/>
    <row r="4130" customFormat="1" ht="16" customHeight="1" x14ac:dyDescent="0.2"/>
    <row r="4131" customFormat="1" ht="16" customHeight="1" x14ac:dyDescent="0.2"/>
    <row r="4132" customFormat="1" ht="16" customHeight="1" x14ac:dyDescent="0.2"/>
    <row r="4133" customFormat="1" ht="16" customHeight="1" x14ac:dyDescent="0.2"/>
    <row r="4134" customFormat="1" ht="16" customHeight="1" x14ac:dyDescent="0.2"/>
    <row r="4135" customFormat="1" ht="16" customHeight="1" x14ac:dyDescent="0.2"/>
    <row r="4136" customFormat="1" ht="16" customHeight="1" x14ac:dyDescent="0.2"/>
    <row r="4137" customFormat="1" ht="16" customHeight="1" x14ac:dyDescent="0.2"/>
    <row r="4138" customFormat="1" ht="16" customHeight="1" x14ac:dyDescent="0.2"/>
    <row r="4139" customFormat="1" ht="16" customHeight="1" x14ac:dyDescent="0.2"/>
    <row r="4140" customFormat="1" ht="16" customHeight="1" x14ac:dyDescent="0.2"/>
    <row r="4141" customFormat="1" ht="16" customHeight="1" x14ac:dyDescent="0.2"/>
    <row r="4142" customFormat="1" ht="16" customHeight="1" x14ac:dyDescent="0.2"/>
    <row r="4143" customFormat="1" ht="16" customHeight="1" x14ac:dyDescent="0.2"/>
    <row r="4144" customFormat="1" ht="16" customHeight="1" x14ac:dyDescent="0.2"/>
    <row r="4145" customFormat="1" ht="16" customHeight="1" x14ac:dyDescent="0.2"/>
    <row r="4146" customFormat="1" ht="16" customHeight="1" x14ac:dyDescent="0.2"/>
    <row r="4147" customFormat="1" ht="16" customHeight="1" x14ac:dyDescent="0.2"/>
    <row r="4148" customFormat="1" ht="16" customHeight="1" x14ac:dyDescent="0.2"/>
    <row r="4149" customFormat="1" ht="16" customHeight="1" x14ac:dyDescent="0.2"/>
    <row r="4150" customFormat="1" ht="16" customHeight="1" x14ac:dyDescent="0.2"/>
    <row r="4151" customFormat="1" ht="16" customHeight="1" x14ac:dyDescent="0.2"/>
    <row r="4152" customFormat="1" ht="16" customHeight="1" x14ac:dyDescent="0.2"/>
    <row r="4153" customFormat="1" ht="16" customHeight="1" x14ac:dyDescent="0.2"/>
    <row r="4154" customFormat="1" ht="16" customHeight="1" x14ac:dyDescent="0.2"/>
    <row r="4155" customFormat="1" ht="16" customHeight="1" x14ac:dyDescent="0.2"/>
    <row r="4156" customFormat="1" ht="16" customHeight="1" x14ac:dyDescent="0.2"/>
    <row r="4157" customFormat="1" ht="16" customHeight="1" x14ac:dyDescent="0.2"/>
    <row r="4158" customFormat="1" ht="16" customHeight="1" x14ac:dyDescent="0.2"/>
    <row r="4159" customFormat="1" ht="16" customHeight="1" x14ac:dyDescent="0.2"/>
    <row r="4160" customFormat="1" ht="16" customHeight="1" x14ac:dyDescent="0.2"/>
    <row r="4161" customFormat="1" ht="16" customHeight="1" x14ac:dyDescent="0.2"/>
    <row r="4162" customFormat="1" ht="16" customHeight="1" x14ac:dyDescent="0.2"/>
    <row r="4163" customFormat="1" ht="16" customHeight="1" x14ac:dyDescent="0.2"/>
    <row r="4164" customFormat="1" ht="16" customHeight="1" x14ac:dyDescent="0.2"/>
    <row r="4165" customFormat="1" ht="16" customHeight="1" x14ac:dyDescent="0.2"/>
    <row r="4166" customFormat="1" ht="16" customHeight="1" x14ac:dyDescent="0.2"/>
    <row r="4167" customFormat="1" ht="16" customHeight="1" x14ac:dyDescent="0.2"/>
    <row r="4168" customFormat="1" ht="16" customHeight="1" x14ac:dyDescent="0.2"/>
    <row r="4169" customFormat="1" ht="16" customHeight="1" x14ac:dyDescent="0.2"/>
    <row r="4170" customFormat="1" ht="16" customHeight="1" x14ac:dyDescent="0.2"/>
    <row r="4171" customFormat="1" ht="16" customHeight="1" x14ac:dyDescent="0.2"/>
    <row r="4172" customFormat="1" ht="16" customHeight="1" x14ac:dyDescent="0.2"/>
    <row r="4173" customFormat="1" ht="16" customHeight="1" x14ac:dyDescent="0.2"/>
    <row r="4174" customFormat="1" ht="16" customHeight="1" x14ac:dyDescent="0.2"/>
    <row r="4175" customFormat="1" ht="16" customHeight="1" x14ac:dyDescent="0.2"/>
    <row r="4176" customFormat="1" ht="16" customHeight="1" x14ac:dyDescent="0.2"/>
    <row r="4177" customFormat="1" ht="16" customHeight="1" x14ac:dyDescent="0.2"/>
    <row r="4178" customFormat="1" ht="16" customHeight="1" x14ac:dyDescent="0.2"/>
    <row r="4179" customFormat="1" ht="16" customHeight="1" x14ac:dyDescent="0.2"/>
    <row r="4180" customFormat="1" ht="16" customHeight="1" x14ac:dyDescent="0.2"/>
    <row r="4181" customFormat="1" ht="16" customHeight="1" x14ac:dyDescent="0.2"/>
    <row r="4182" customFormat="1" ht="16" customHeight="1" x14ac:dyDescent="0.2"/>
    <row r="4183" customFormat="1" ht="16" customHeight="1" x14ac:dyDescent="0.2"/>
    <row r="4184" customFormat="1" ht="16" customHeight="1" x14ac:dyDescent="0.2"/>
    <row r="4185" customFormat="1" ht="16" customHeight="1" x14ac:dyDescent="0.2"/>
    <row r="4186" customFormat="1" ht="16" customHeight="1" x14ac:dyDescent="0.2"/>
    <row r="4187" customFormat="1" ht="16" customHeight="1" x14ac:dyDescent="0.2"/>
    <row r="4188" customFormat="1" ht="16" customHeight="1" x14ac:dyDescent="0.2"/>
    <row r="4189" customFormat="1" ht="16" customHeight="1" x14ac:dyDescent="0.2"/>
    <row r="4190" customFormat="1" ht="16" customHeight="1" x14ac:dyDescent="0.2"/>
    <row r="4191" customFormat="1" ht="16" customHeight="1" x14ac:dyDescent="0.2"/>
    <row r="4192" customFormat="1" ht="16" customHeight="1" x14ac:dyDescent="0.2"/>
    <row r="4193" customFormat="1" ht="16" customHeight="1" x14ac:dyDescent="0.2"/>
    <row r="4194" customFormat="1" ht="16" customHeight="1" x14ac:dyDescent="0.2"/>
    <row r="4195" customFormat="1" ht="16" customHeight="1" x14ac:dyDescent="0.2"/>
    <row r="4196" customFormat="1" ht="16" customHeight="1" x14ac:dyDescent="0.2"/>
    <row r="4197" customFormat="1" ht="16" customHeight="1" x14ac:dyDescent="0.2"/>
    <row r="4198" customFormat="1" ht="16" customHeight="1" x14ac:dyDescent="0.2"/>
    <row r="4199" customFormat="1" ht="16" customHeight="1" x14ac:dyDescent="0.2"/>
    <row r="4200" customFormat="1" ht="16" customHeight="1" x14ac:dyDescent="0.2"/>
    <row r="4201" customFormat="1" ht="16" customHeight="1" x14ac:dyDescent="0.2"/>
    <row r="4202" customFormat="1" ht="16" customHeight="1" x14ac:dyDescent="0.2"/>
    <row r="4203" customFormat="1" ht="16" customHeight="1" x14ac:dyDescent="0.2"/>
    <row r="4204" customFormat="1" ht="16" customHeight="1" x14ac:dyDescent="0.2"/>
    <row r="4205" customFormat="1" ht="16" customHeight="1" x14ac:dyDescent="0.2"/>
    <row r="4206" customFormat="1" ht="16" customHeight="1" x14ac:dyDescent="0.2"/>
    <row r="4207" customFormat="1" ht="16" customHeight="1" x14ac:dyDescent="0.2"/>
    <row r="4208" customFormat="1" ht="16" customHeight="1" x14ac:dyDescent="0.2"/>
    <row r="4209" customFormat="1" ht="16" customHeight="1" x14ac:dyDescent="0.2"/>
    <row r="4210" customFormat="1" ht="16" customHeight="1" x14ac:dyDescent="0.2"/>
    <row r="4211" customFormat="1" ht="16" customHeight="1" x14ac:dyDescent="0.2"/>
    <row r="4212" customFormat="1" ht="16" customHeight="1" x14ac:dyDescent="0.2"/>
    <row r="4213" customFormat="1" ht="16" customHeight="1" x14ac:dyDescent="0.2"/>
    <row r="4214" customFormat="1" ht="16" customHeight="1" x14ac:dyDescent="0.2"/>
    <row r="4215" customFormat="1" ht="16" customHeight="1" x14ac:dyDescent="0.2"/>
    <row r="4216" customFormat="1" ht="16" customHeight="1" x14ac:dyDescent="0.2"/>
    <row r="4217" customFormat="1" ht="16" customHeight="1" x14ac:dyDescent="0.2"/>
    <row r="4218" customFormat="1" ht="16" customHeight="1" x14ac:dyDescent="0.2"/>
    <row r="4219" customFormat="1" ht="16" customHeight="1" x14ac:dyDescent="0.2"/>
    <row r="4220" customFormat="1" ht="16" customHeight="1" x14ac:dyDescent="0.2"/>
    <row r="4221" customFormat="1" ht="16" customHeight="1" x14ac:dyDescent="0.2"/>
    <row r="4222" customFormat="1" ht="16" customHeight="1" x14ac:dyDescent="0.2"/>
    <row r="4223" customFormat="1" ht="16" customHeight="1" x14ac:dyDescent="0.2"/>
    <row r="4224" customFormat="1" ht="16" customHeight="1" x14ac:dyDescent="0.2"/>
    <row r="4225" customFormat="1" ht="16" customHeight="1" x14ac:dyDescent="0.2"/>
    <row r="4226" customFormat="1" ht="16" customHeight="1" x14ac:dyDescent="0.2"/>
    <row r="4227" customFormat="1" ht="16" customHeight="1" x14ac:dyDescent="0.2"/>
    <row r="4228" customFormat="1" ht="16" customHeight="1" x14ac:dyDescent="0.2"/>
    <row r="4229" customFormat="1" ht="16" customHeight="1" x14ac:dyDescent="0.2"/>
    <row r="4230" customFormat="1" ht="16" customHeight="1" x14ac:dyDescent="0.2"/>
    <row r="4231" customFormat="1" ht="16" customHeight="1" x14ac:dyDescent="0.2"/>
    <row r="4232" customFormat="1" ht="16" customHeight="1" x14ac:dyDescent="0.2"/>
    <row r="4233" customFormat="1" ht="16" customHeight="1" x14ac:dyDescent="0.2"/>
    <row r="4234" customFormat="1" ht="16" customHeight="1" x14ac:dyDescent="0.2"/>
    <row r="4235" customFormat="1" ht="16" customHeight="1" x14ac:dyDescent="0.2"/>
    <row r="4236" customFormat="1" ht="16" customHeight="1" x14ac:dyDescent="0.2"/>
    <row r="4237" customFormat="1" ht="16" customHeight="1" x14ac:dyDescent="0.2"/>
    <row r="4238" customFormat="1" ht="16" customHeight="1" x14ac:dyDescent="0.2"/>
    <row r="4239" customFormat="1" ht="16" customHeight="1" x14ac:dyDescent="0.2"/>
    <row r="4240" customFormat="1" ht="16" customHeight="1" x14ac:dyDescent="0.2"/>
    <row r="4241" customFormat="1" ht="16" customHeight="1" x14ac:dyDescent="0.2"/>
    <row r="4242" customFormat="1" ht="16" customHeight="1" x14ac:dyDescent="0.2"/>
    <row r="4243" customFormat="1" ht="16" customHeight="1" x14ac:dyDescent="0.2"/>
    <row r="4244" customFormat="1" ht="16" customHeight="1" x14ac:dyDescent="0.2"/>
    <row r="4245" customFormat="1" ht="16" customHeight="1" x14ac:dyDescent="0.2"/>
    <row r="4246" customFormat="1" ht="16" customHeight="1" x14ac:dyDescent="0.2"/>
    <row r="4247" customFormat="1" ht="16" customHeight="1" x14ac:dyDescent="0.2"/>
    <row r="4248" customFormat="1" ht="16" customHeight="1" x14ac:dyDescent="0.2"/>
    <row r="4249" customFormat="1" ht="16" customHeight="1" x14ac:dyDescent="0.2"/>
    <row r="4250" customFormat="1" ht="16" customHeight="1" x14ac:dyDescent="0.2"/>
    <row r="4251" customFormat="1" ht="16" customHeight="1" x14ac:dyDescent="0.2"/>
    <row r="4252" customFormat="1" ht="16" customHeight="1" x14ac:dyDescent="0.2"/>
    <row r="4253" customFormat="1" ht="16" customHeight="1" x14ac:dyDescent="0.2"/>
    <row r="4254" customFormat="1" ht="16" customHeight="1" x14ac:dyDescent="0.2"/>
    <row r="4255" customFormat="1" ht="16" customHeight="1" x14ac:dyDescent="0.2"/>
    <row r="4256" customFormat="1" ht="16" customHeight="1" x14ac:dyDescent="0.2"/>
    <row r="4257" customFormat="1" ht="16" customHeight="1" x14ac:dyDescent="0.2"/>
    <row r="4258" customFormat="1" ht="16" customHeight="1" x14ac:dyDescent="0.2"/>
    <row r="4259" customFormat="1" ht="16" customHeight="1" x14ac:dyDescent="0.2"/>
    <row r="4260" customFormat="1" ht="16" customHeight="1" x14ac:dyDescent="0.2"/>
    <row r="4261" customFormat="1" ht="16" customHeight="1" x14ac:dyDescent="0.2"/>
    <row r="4262" customFormat="1" ht="16" customHeight="1" x14ac:dyDescent="0.2"/>
    <row r="4263" customFormat="1" ht="16" customHeight="1" x14ac:dyDescent="0.2"/>
    <row r="4264" customFormat="1" ht="16" customHeight="1" x14ac:dyDescent="0.2"/>
    <row r="4265" customFormat="1" ht="16" customHeight="1" x14ac:dyDescent="0.2"/>
    <row r="4266" customFormat="1" ht="16" customHeight="1" x14ac:dyDescent="0.2"/>
    <row r="4267" customFormat="1" ht="16" customHeight="1" x14ac:dyDescent="0.2"/>
    <row r="4268" customFormat="1" ht="16" customHeight="1" x14ac:dyDescent="0.2"/>
    <row r="4269" customFormat="1" ht="16" customHeight="1" x14ac:dyDescent="0.2"/>
    <row r="4270" customFormat="1" ht="16" customHeight="1" x14ac:dyDescent="0.2"/>
    <row r="4271" customFormat="1" ht="16" customHeight="1" x14ac:dyDescent="0.2"/>
    <row r="4272" customFormat="1" ht="16" customHeight="1" x14ac:dyDescent="0.2"/>
    <row r="4273" customFormat="1" ht="16" customHeight="1" x14ac:dyDescent="0.2"/>
    <row r="4274" customFormat="1" ht="16" customHeight="1" x14ac:dyDescent="0.2"/>
    <row r="4275" customFormat="1" ht="16" customHeight="1" x14ac:dyDescent="0.2"/>
    <row r="4276" customFormat="1" ht="16" customHeight="1" x14ac:dyDescent="0.2"/>
    <row r="4277" customFormat="1" ht="16" customHeight="1" x14ac:dyDescent="0.2"/>
    <row r="4278" customFormat="1" ht="16" customHeight="1" x14ac:dyDescent="0.2"/>
    <row r="4279" customFormat="1" ht="16" customHeight="1" x14ac:dyDescent="0.2"/>
    <row r="4280" customFormat="1" ht="16" customHeight="1" x14ac:dyDescent="0.2"/>
    <row r="4281" customFormat="1" ht="16" customHeight="1" x14ac:dyDescent="0.2"/>
    <row r="4282" customFormat="1" ht="16" customHeight="1" x14ac:dyDescent="0.2"/>
    <row r="4283" customFormat="1" ht="16" customHeight="1" x14ac:dyDescent="0.2"/>
    <row r="4284" customFormat="1" ht="16" customHeight="1" x14ac:dyDescent="0.2"/>
    <row r="4285" customFormat="1" ht="16" customHeight="1" x14ac:dyDescent="0.2"/>
    <row r="4286" customFormat="1" ht="16" customHeight="1" x14ac:dyDescent="0.2"/>
    <row r="4287" customFormat="1" ht="16" customHeight="1" x14ac:dyDescent="0.2"/>
    <row r="4288" customFormat="1" ht="16" customHeight="1" x14ac:dyDescent="0.2"/>
    <row r="4289" customFormat="1" ht="16" customHeight="1" x14ac:dyDescent="0.2"/>
    <row r="4290" customFormat="1" ht="16" customHeight="1" x14ac:dyDescent="0.2"/>
    <row r="4291" customFormat="1" ht="16" customHeight="1" x14ac:dyDescent="0.2"/>
    <row r="4292" customFormat="1" ht="16" customHeight="1" x14ac:dyDescent="0.2"/>
    <row r="4293" customFormat="1" ht="16" customHeight="1" x14ac:dyDescent="0.2"/>
    <row r="4294" customFormat="1" ht="16" customHeight="1" x14ac:dyDescent="0.2"/>
    <row r="4295" customFormat="1" ht="16" customHeight="1" x14ac:dyDescent="0.2"/>
    <row r="4296" customFormat="1" ht="16" customHeight="1" x14ac:dyDescent="0.2"/>
    <row r="4297" customFormat="1" ht="16" customHeight="1" x14ac:dyDescent="0.2"/>
    <row r="4298" customFormat="1" ht="16" customHeight="1" x14ac:dyDescent="0.2"/>
    <row r="4299" customFormat="1" ht="16" customHeight="1" x14ac:dyDescent="0.2"/>
    <row r="4300" customFormat="1" ht="16" customHeight="1" x14ac:dyDescent="0.2"/>
    <row r="4301" customFormat="1" ht="16" customHeight="1" x14ac:dyDescent="0.2"/>
    <row r="4302" customFormat="1" ht="16" customHeight="1" x14ac:dyDescent="0.2"/>
    <row r="4303" customFormat="1" ht="16" customHeight="1" x14ac:dyDescent="0.2"/>
    <row r="4304" customFormat="1" ht="16" customHeight="1" x14ac:dyDescent="0.2"/>
    <row r="4305" customFormat="1" ht="16" customHeight="1" x14ac:dyDescent="0.2"/>
    <row r="4306" customFormat="1" ht="16" customHeight="1" x14ac:dyDescent="0.2"/>
    <row r="4307" customFormat="1" ht="16" customHeight="1" x14ac:dyDescent="0.2"/>
    <row r="4308" customFormat="1" ht="16" customHeight="1" x14ac:dyDescent="0.2"/>
    <row r="4309" customFormat="1" ht="16" customHeight="1" x14ac:dyDescent="0.2"/>
    <row r="4310" customFormat="1" ht="16" customHeight="1" x14ac:dyDescent="0.2"/>
    <row r="4311" customFormat="1" ht="16" customHeight="1" x14ac:dyDescent="0.2"/>
    <row r="4312" customFormat="1" ht="16" customHeight="1" x14ac:dyDescent="0.2"/>
    <row r="4313" customFormat="1" ht="16" customHeight="1" x14ac:dyDescent="0.2"/>
    <row r="4314" customFormat="1" ht="16" customHeight="1" x14ac:dyDescent="0.2"/>
    <row r="4315" customFormat="1" ht="16" customHeight="1" x14ac:dyDescent="0.2"/>
    <row r="4316" customFormat="1" ht="16" customHeight="1" x14ac:dyDescent="0.2"/>
    <row r="4317" customFormat="1" ht="16" customHeight="1" x14ac:dyDescent="0.2"/>
    <row r="4318" customFormat="1" ht="16" customHeight="1" x14ac:dyDescent="0.2"/>
    <row r="4319" customFormat="1" ht="16" customHeight="1" x14ac:dyDescent="0.2"/>
    <row r="4320" customFormat="1" ht="16" customHeight="1" x14ac:dyDescent="0.2"/>
    <row r="4321" customFormat="1" ht="16" customHeight="1" x14ac:dyDescent="0.2"/>
    <row r="4322" customFormat="1" ht="16" customHeight="1" x14ac:dyDescent="0.2"/>
    <row r="4323" customFormat="1" ht="16" customHeight="1" x14ac:dyDescent="0.2"/>
    <row r="4324" customFormat="1" ht="16" customHeight="1" x14ac:dyDescent="0.2"/>
    <row r="4325" customFormat="1" ht="16" customHeight="1" x14ac:dyDescent="0.2"/>
    <row r="4326" customFormat="1" ht="16" customHeight="1" x14ac:dyDescent="0.2"/>
    <row r="4327" customFormat="1" ht="16" customHeight="1" x14ac:dyDescent="0.2"/>
    <row r="4328" customFormat="1" ht="16" customHeight="1" x14ac:dyDescent="0.2"/>
    <row r="4329" customFormat="1" ht="16" customHeight="1" x14ac:dyDescent="0.2"/>
    <row r="4330" customFormat="1" ht="16" customHeight="1" x14ac:dyDescent="0.2"/>
    <row r="4331" customFormat="1" ht="16" customHeight="1" x14ac:dyDescent="0.2"/>
    <row r="4332" customFormat="1" ht="16" customHeight="1" x14ac:dyDescent="0.2"/>
    <row r="4333" customFormat="1" ht="16" customHeight="1" x14ac:dyDescent="0.2"/>
    <row r="4334" customFormat="1" ht="16" customHeight="1" x14ac:dyDescent="0.2"/>
    <row r="4335" customFormat="1" ht="16" customHeight="1" x14ac:dyDescent="0.2"/>
    <row r="4336" customFormat="1" ht="16" customHeight="1" x14ac:dyDescent="0.2"/>
    <row r="4337" customFormat="1" ht="16" customHeight="1" x14ac:dyDescent="0.2"/>
    <row r="4338" customFormat="1" ht="16" customHeight="1" x14ac:dyDescent="0.2"/>
    <row r="4339" customFormat="1" ht="16" customHeight="1" x14ac:dyDescent="0.2"/>
    <row r="4340" customFormat="1" ht="16" customHeight="1" x14ac:dyDescent="0.2"/>
    <row r="4341" customFormat="1" ht="16" customHeight="1" x14ac:dyDescent="0.2"/>
    <row r="4342" customFormat="1" ht="16" customHeight="1" x14ac:dyDescent="0.2"/>
    <row r="4343" customFormat="1" ht="16" customHeight="1" x14ac:dyDescent="0.2"/>
    <row r="4344" customFormat="1" ht="16" customHeight="1" x14ac:dyDescent="0.2"/>
    <row r="4345" customFormat="1" ht="16" customHeight="1" x14ac:dyDescent="0.2"/>
    <row r="4346" customFormat="1" ht="16" customHeight="1" x14ac:dyDescent="0.2"/>
    <row r="4347" customFormat="1" ht="16" customHeight="1" x14ac:dyDescent="0.2"/>
    <row r="4348" customFormat="1" ht="16" customHeight="1" x14ac:dyDescent="0.2"/>
    <row r="4349" customFormat="1" ht="16" customHeight="1" x14ac:dyDescent="0.2"/>
    <row r="4350" customFormat="1" ht="16" customHeight="1" x14ac:dyDescent="0.2"/>
    <row r="4351" customFormat="1" ht="16" customHeight="1" x14ac:dyDescent="0.2"/>
    <row r="4352" customFormat="1" ht="16" customHeight="1" x14ac:dyDescent="0.2"/>
    <row r="4353" customFormat="1" ht="16" customHeight="1" x14ac:dyDescent="0.2"/>
    <row r="4354" customFormat="1" ht="16" customHeight="1" x14ac:dyDescent="0.2"/>
    <row r="4355" customFormat="1" ht="16" customHeight="1" x14ac:dyDescent="0.2"/>
    <row r="4356" customFormat="1" ht="16" customHeight="1" x14ac:dyDescent="0.2"/>
    <row r="4357" customFormat="1" ht="16" customHeight="1" x14ac:dyDescent="0.2"/>
    <row r="4358" customFormat="1" ht="16" customHeight="1" x14ac:dyDescent="0.2"/>
    <row r="4359" customFormat="1" ht="16" customHeight="1" x14ac:dyDescent="0.2"/>
    <row r="4360" customFormat="1" ht="16" customHeight="1" x14ac:dyDescent="0.2"/>
    <row r="4361" customFormat="1" ht="16" customHeight="1" x14ac:dyDescent="0.2"/>
    <row r="4362" customFormat="1" ht="16" customHeight="1" x14ac:dyDescent="0.2"/>
    <row r="4363" customFormat="1" ht="16" customHeight="1" x14ac:dyDescent="0.2"/>
    <row r="4364" customFormat="1" ht="16" customHeight="1" x14ac:dyDescent="0.2"/>
    <row r="4365" customFormat="1" ht="16" customHeight="1" x14ac:dyDescent="0.2"/>
    <row r="4366" customFormat="1" ht="16" customHeight="1" x14ac:dyDescent="0.2"/>
    <row r="4367" customFormat="1" ht="16" customHeight="1" x14ac:dyDescent="0.2"/>
    <row r="4368" customFormat="1" ht="16" customHeight="1" x14ac:dyDescent="0.2"/>
    <row r="4369" customFormat="1" ht="16" customHeight="1" x14ac:dyDescent="0.2"/>
    <row r="4370" customFormat="1" ht="16" customHeight="1" x14ac:dyDescent="0.2"/>
    <row r="4371" customFormat="1" ht="16" customHeight="1" x14ac:dyDescent="0.2"/>
    <row r="4372" customFormat="1" ht="16" customHeight="1" x14ac:dyDescent="0.2"/>
    <row r="4373" customFormat="1" ht="16" customHeight="1" x14ac:dyDescent="0.2"/>
    <row r="4374" customFormat="1" ht="16" customHeight="1" x14ac:dyDescent="0.2"/>
    <row r="4375" customFormat="1" ht="16" customHeight="1" x14ac:dyDescent="0.2"/>
    <row r="4376" customFormat="1" ht="16" customHeight="1" x14ac:dyDescent="0.2"/>
    <row r="4377" customFormat="1" ht="16" customHeight="1" x14ac:dyDescent="0.2"/>
    <row r="4378" customFormat="1" ht="16" customHeight="1" x14ac:dyDescent="0.2"/>
    <row r="4379" customFormat="1" ht="16" customHeight="1" x14ac:dyDescent="0.2"/>
    <row r="4380" customFormat="1" ht="16" customHeight="1" x14ac:dyDescent="0.2"/>
    <row r="4381" customFormat="1" ht="16" customHeight="1" x14ac:dyDescent="0.2"/>
    <row r="4382" customFormat="1" ht="16" customHeight="1" x14ac:dyDescent="0.2"/>
    <row r="4383" customFormat="1" ht="16" customHeight="1" x14ac:dyDescent="0.2"/>
    <row r="4384" customFormat="1" ht="16" customHeight="1" x14ac:dyDescent="0.2"/>
    <row r="4385" customFormat="1" ht="16" customHeight="1" x14ac:dyDescent="0.2"/>
    <row r="4386" customFormat="1" ht="16" customHeight="1" x14ac:dyDescent="0.2"/>
    <row r="4387" customFormat="1" ht="16" customHeight="1" x14ac:dyDescent="0.2"/>
    <row r="4388" customFormat="1" ht="16" customHeight="1" x14ac:dyDescent="0.2"/>
    <row r="4389" customFormat="1" ht="16" customHeight="1" x14ac:dyDescent="0.2"/>
    <row r="4390" customFormat="1" ht="16" customHeight="1" x14ac:dyDescent="0.2"/>
    <row r="4391" customFormat="1" ht="16" customHeight="1" x14ac:dyDescent="0.2"/>
    <row r="4392" customFormat="1" ht="16" customHeight="1" x14ac:dyDescent="0.2"/>
    <row r="4393" customFormat="1" ht="16" customHeight="1" x14ac:dyDescent="0.2"/>
    <row r="4394" customFormat="1" ht="16" customHeight="1" x14ac:dyDescent="0.2"/>
    <row r="4395" customFormat="1" ht="16" customHeight="1" x14ac:dyDescent="0.2"/>
    <row r="4396" customFormat="1" ht="16" customHeight="1" x14ac:dyDescent="0.2"/>
    <row r="4397" customFormat="1" ht="16" customHeight="1" x14ac:dyDescent="0.2"/>
    <row r="4398" customFormat="1" ht="16" customHeight="1" x14ac:dyDescent="0.2"/>
    <row r="4399" customFormat="1" ht="16" customHeight="1" x14ac:dyDescent="0.2"/>
    <row r="4400" customFormat="1" ht="16" customHeight="1" x14ac:dyDescent="0.2"/>
    <row r="4401" customFormat="1" ht="16" customHeight="1" x14ac:dyDescent="0.2"/>
    <row r="4402" customFormat="1" ht="16" customHeight="1" x14ac:dyDescent="0.2"/>
    <row r="4403" customFormat="1" ht="16" customHeight="1" x14ac:dyDescent="0.2"/>
    <row r="4404" customFormat="1" ht="16" customHeight="1" x14ac:dyDescent="0.2"/>
    <row r="4405" customFormat="1" ht="16" customHeight="1" x14ac:dyDescent="0.2"/>
    <row r="4406" customFormat="1" ht="16" customHeight="1" x14ac:dyDescent="0.2"/>
    <row r="4407" customFormat="1" ht="16" customHeight="1" x14ac:dyDescent="0.2"/>
    <row r="4408" customFormat="1" ht="16" customHeight="1" x14ac:dyDescent="0.2"/>
    <row r="4409" customFormat="1" ht="16" customHeight="1" x14ac:dyDescent="0.2"/>
    <row r="4410" customFormat="1" ht="16" customHeight="1" x14ac:dyDescent="0.2"/>
    <row r="4411" customFormat="1" ht="16" customHeight="1" x14ac:dyDescent="0.2"/>
    <row r="4412" customFormat="1" ht="16" customHeight="1" x14ac:dyDescent="0.2"/>
    <row r="4413" customFormat="1" ht="16" customHeight="1" x14ac:dyDescent="0.2"/>
    <row r="4414" customFormat="1" ht="16" customHeight="1" x14ac:dyDescent="0.2"/>
    <row r="4415" customFormat="1" ht="16" customHeight="1" x14ac:dyDescent="0.2"/>
    <row r="4416" customFormat="1" ht="16" customHeight="1" x14ac:dyDescent="0.2"/>
    <row r="4417" customFormat="1" ht="16" customHeight="1" x14ac:dyDescent="0.2"/>
    <row r="4418" customFormat="1" ht="16" customHeight="1" x14ac:dyDescent="0.2"/>
    <row r="4419" customFormat="1" ht="16" customHeight="1" x14ac:dyDescent="0.2"/>
    <row r="4420" customFormat="1" ht="16" customHeight="1" x14ac:dyDescent="0.2"/>
    <row r="4421" customFormat="1" ht="16" customHeight="1" x14ac:dyDescent="0.2"/>
    <row r="4422" customFormat="1" ht="16" customHeight="1" x14ac:dyDescent="0.2"/>
    <row r="4423" customFormat="1" ht="16" customHeight="1" x14ac:dyDescent="0.2"/>
    <row r="4424" customFormat="1" ht="16" customHeight="1" x14ac:dyDescent="0.2"/>
    <row r="4425" customFormat="1" ht="16" customHeight="1" x14ac:dyDescent="0.2"/>
    <row r="4426" customFormat="1" ht="16" customHeight="1" x14ac:dyDescent="0.2"/>
    <row r="4427" customFormat="1" ht="16" customHeight="1" x14ac:dyDescent="0.2"/>
    <row r="4428" customFormat="1" ht="16" customHeight="1" x14ac:dyDescent="0.2"/>
    <row r="4429" customFormat="1" ht="16" customHeight="1" x14ac:dyDescent="0.2"/>
    <row r="4430" customFormat="1" ht="16" customHeight="1" x14ac:dyDescent="0.2"/>
    <row r="4431" customFormat="1" ht="16" customHeight="1" x14ac:dyDescent="0.2"/>
    <row r="4432" customFormat="1" ht="16" customHeight="1" x14ac:dyDescent="0.2"/>
    <row r="4433" customFormat="1" ht="16" customHeight="1" x14ac:dyDescent="0.2"/>
    <row r="4434" customFormat="1" ht="16" customHeight="1" x14ac:dyDescent="0.2"/>
    <row r="4435" customFormat="1" ht="16" customHeight="1" x14ac:dyDescent="0.2"/>
    <row r="4436" customFormat="1" ht="16" customHeight="1" x14ac:dyDescent="0.2"/>
    <row r="4437" customFormat="1" ht="16" customHeight="1" x14ac:dyDescent="0.2"/>
    <row r="4438" customFormat="1" ht="16" customHeight="1" x14ac:dyDescent="0.2"/>
    <row r="4439" customFormat="1" ht="16" customHeight="1" x14ac:dyDescent="0.2"/>
    <row r="4440" customFormat="1" ht="16" customHeight="1" x14ac:dyDescent="0.2"/>
    <row r="4441" customFormat="1" ht="16" customHeight="1" x14ac:dyDescent="0.2"/>
    <row r="4442" customFormat="1" ht="16" customHeight="1" x14ac:dyDescent="0.2"/>
    <row r="4443" customFormat="1" ht="16" customHeight="1" x14ac:dyDescent="0.2"/>
    <row r="4444" customFormat="1" ht="16" customHeight="1" x14ac:dyDescent="0.2"/>
    <row r="4445" customFormat="1" ht="16" customHeight="1" x14ac:dyDescent="0.2"/>
    <row r="4446" customFormat="1" ht="16" customHeight="1" x14ac:dyDescent="0.2"/>
    <row r="4447" customFormat="1" ht="16" customHeight="1" x14ac:dyDescent="0.2"/>
    <row r="4448" customFormat="1" ht="16" customHeight="1" x14ac:dyDescent="0.2"/>
    <row r="4449" customFormat="1" ht="16" customHeight="1" x14ac:dyDescent="0.2"/>
    <row r="4450" customFormat="1" ht="16" customHeight="1" x14ac:dyDescent="0.2"/>
    <row r="4451" customFormat="1" ht="16" customHeight="1" x14ac:dyDescent="0.2"/>
    <row r="4452" customFormat="1" ht="16" customHeight="1" x14ac:dyDescent="0.2"/>
    <row r="4453" customFormat="1" ht="16" customHeight="1" x14ac:dyDescent="0.2"/>
    <row r="4454" customFormat="1" ht="16" customHeight="1" x14ac:dyDescent="0.2"/>
    <row r="4455" customFormat="1" ht="16" customHeight="1" x14ac:dyDescent="0.2"/>
    <row r="4456" customFormat="1" ht="16" customHeight="1" x14ac:dyDescent="0.2"/>
    <row r="4457" customFormat="1" ht="16" customHeight="1" x14ac:dyDescent="0.2"/>
    <row r="4458" customFormat="1" ht="16" customHeight="1" x14ac:dyDescent="0.2"/>
    <row r="4459" customFormat="1" ht="16" customHeight="1" x14ac:dyDescent="0.2"/>
    <row r="4460" customFormat="1" ht="16" customHeight="1" x14ac:dyDescent="0.2"/>
    <row r="4461" customFormat="1" ht="16" customHeight="1" x14ac:dyDescent="0.2"/>
    <row r="4462" customFormat="1" ht="16" customHeight="1" x14ac:dyDescent="0.2"/>
    <row r="4463" customFormat="1" ht="16" customHeight="1" x14ac:dyDescent="0.2"/>
    <row r="4464" customFormat="1" ht="16" customHeight="1" x14ac:dyDescent="0.2"/>
    <row r="4465" customFormat="1" ht="16" customHeight="1" x14ac:dyDescent="0.2"/>
    <row r="4466" customFormat="1" ht="16" customHeight="1" x14ac:dyDescent="0.2"/>
    <row r="4467" customFormat="1" ht="16" customHeight="1" x14ac:dyDescent="0.2"/>
    <row r="4468" customFormat="1" ht="16" customHeight="1" x14ac:dyDescent="0.2"/>
    <row r="4469" customFormat="1" ht="16" customHeight="1" x14ac:dyDescent="0.2"/>
    <row r="4470" customFormat="1" ht="16" customHeight="1" x14ac:dyDescent="0.2"/>
    <row r="4471" customFormat="1" ht="16" customHeight="1" x14ac:dyDescent="0.2"/>
    <row r="4472" customFormat="1" ht="16" customHeight="1" x14ac:dyDescent="0.2"/>
    <row r="4473" customFormat="1" ht="16" customHeight="1" x14ac:dyDescent="0.2"/>
    <row r="4474" customFormat="1" ht="16" customHeight="1" x14ac:dyDescent="0.2"/>
    <row r="4475" customFormat="1" ht="16" customHeight="1" x14ac:dyDescent="0.2"/>
    <row r="4476" customFormat="1" ht="16" customHeight="1" x14ac:dyDescent="0.2"/>
    <row r="4477" customFormat="1" ht="16" customHeight="1" x14ac:dyDescent="0.2"/>
    <row r="4478" customFormat="1" ht="16" customHeight="1" x14ac:dyDescent="0.2"/>
    <row r="4479" customFormat="1" ht="16" customHeight="1" x14ac:dyDescent="0.2"/>
    <row r="4480" customFormat="1" ht="16" customHeight="1" x14ac:dyDescent="0.2"/>
    <row r="4481" customFormat="1" ht="16" customHeight="1" x14ac:dyDescent="0.2"/>
    <row r="4482" customFormat="1" ht="16" customHeight="1" x14ac:dyDescent="0.2"/>
    <row r="4483" customFormat="1" ht="16" customHeight="1" x14ac:dyDescent="0.2"/>
    <row r="4484" customFormat="1" ht="16" customHeight="1" x14ac:dyDescent="0.2"/>
    <row r="4485" customFormat="1" ht="16" customHeight="1" x14ac:dyDescent="0.2"/>
    <row r="4486" customFormat="1" ht="16" customHeight="1" x14ac:dyDescent="0.2"/>
    <row r="4487" customFormat="1" ht="16" customHeight="1" x14ac:dyDescent="0.2"/>
    <row r="4488" customFormat="1" ht="16" customHeight="1" x14ac:dyDescent="0.2"/>
    <row r="4489" customFormat="1" ht="16" customHeight="1" x14ac:dyDescent="0.2"/>
    <row r="4490" customFormat="1" ht="16" customHeight="1" x14ac:dyDescent="0.2"/>
    <row r="4491" customFormat="1" ht="16" customHeight="1" x14ac:dyDescent="0.2"/>
    <row r="4492" customFormat="1" ht="16" customHeight="1" x14ac:dyDescent="0.2"/>
    <row r="4493" customFormat="1" ht="16" customHeight="1" x14ac:dyDescent="0.2"/>
    <row r="4494" customFormat="1" ht="16" customHeight="1" x14ac:dyDescent="0.2"/>
    <row r="4495" customFormat="1" ht="16" customHeight="1" x14ac:dyDescent="0.2"/>
    <row r="4496" customFormat="1" ht="16" customHeight="1" x14ac:dyDescent="0.2"/>
    <row r="4497" customFormat="1" ht="16" customHeight="1" x14ac:dyDescent="0.2"/>
    <row r="4498" customFormat="1" ht="16" customHeight="1" x14ac:dyDescent="0.2"/>
    <row r="4499" customFormat="1" ht="16" customHeight="1" x14ac:dyDescent="0.2"/>
    <row r="4500" customFormat="1" ht="16" customHeight="1" x14ac:dyDescent="0.2"/>
    <row r="4501" customFormat="1" ht="16" customHeight="1" x14ac:dyDescent="0.2"/>
    <row r="4502" customFormat="1" ht="16" customHeight="1" x14ac:dyDescent="0.2"/>
    <row r="4503" customFormat="1" ht="16" customHeight="1" x14ac:dyDescent="0.2"/>
    <row r="4504" customFormat="1" ht="16" customHeight="1" x14ac:dyDescent="0.2"/>
    <row r="4505" customFormat="1" ht="16" customHeight="1" x14ac:dyDescent="0.2"/>
    <row r="4506" customFormat="1" ht="16" customHeight="1" x14ac:dyDescent="0.2"/>
    <row r="4507" customFormat="1" ht="16" customHeight="1" x14ac:dyDescent="0.2"/>
    <row r="4508" customFormat="1" ht="16" customHeight="1" x14ac:dyDescent="0.2"/>
    <row r="4509" customFormat="1" ht="16" customHeight="1" x14ac:dyDescent="0.2"/>
    <row r="4510" customFormat="1" ht="16" customHeight="1" x14ac:dyDescent="0.2"/>
    <row r="4511" customFormat="1" ht="16" customHeight="1" x14ac:dyDescent="0.2"/>
    <row r="4512" customFormat="1" ht="16" customHeight="1" x14ac:dyDescent="0.2"/>
    <row r="4513" customFormat="1" ht="16" customHeight="1" x14ac:dyDescent="0.2"/>
    <row r="4514" customFormat="1" ht="16" customHeight="1" x14ac:dyDescent="0.2"/>
    <row r="4515" customFormat="1" ht="16" customHeight="1" x14ac:dyDescent="0.2"/>
    <row r="4516" customFormat="1" ht="16" customHeight="1" x14ac:dyDescent="0.2"/>
    <row r="4517" customFormat="1" ht="16" customHeight="1" x14ac:dyDescent="0.2"/>
    <row r="4518" customFormat="1" ht="16" customHeight="1" x14ac:dyDescent="0.2"/>
    <row r="4519" customFormat="1" ht="16" customHeight="1" x14ac:dyDescent="0.2"/>
    <row r="4520" customFormat="1" ht="16" customHeight="1" x14ac:dyDescent="0.2"/>
    <row r="4521" customFormat="1" ht="16" customHeight="1" x14ac:dyDescent="0.2"/>
    <row r="4522" customFormat="1" ht="16" customHeight="1" x14ac:dyDescent="0.2"/>
    <row r="4523" customFormat="1" ht="16" customHeight="1" x14ac:dyDescent="0.2"/>
    <row r="4524" customFormat="1" ht="16" customHeight="1" x14ac:dyDescent="0.2"/>
    <row r="4525" customFormat="1" ht="16" customHeight="1" x14ac:dyDescent="0.2"/>
    <row r="4526" customFormat="1" ht="16" customHeight="1" x14ac:dyDescent="0.2"/>
    <row r="4527" customFormat="1" ht="16" customHeight="1" x14ac:dyDescent="0.2"/>
    <row r="4528" customFormat="1" ht="16" customHeight="1" x14ac:dyDescent="0.2"/>
    <row r="4529" customFormat="1" ht="16" customHeight="1" x14ac:dyDescent="0.2"/>
    <row r="4530" customFormat="1" ht="16" customHeight="1" x14ac:dyDescent="0.2"/>
    <row r="4531" customFormat="1" ht="16" customHeight="1" x14ac:dyDescent="0.2"/>
    <row r="4532" customFormat="1" ht="16" customHeight="1" x14ac:dyDescent="0.2"/>
    <row r="4533" customFormat="1" ht="16" customHeight="1" x14ac:dyDescent="0.2"/>
    <row r="4534" customFormat="1" ht="16" customHeight="1" x14ac:dyDescent="0.2"/>
    <row r="4535" customFormat="1" ht="16" customHeight="1" x14ac:dyDescent="0.2"/>
    <row r="4536" customFormat="1" ht="16" customHeight="1" x14ac:dyDescent="0.2"/>
    <row r="4537" customFormat="1" ht="16" customHeight="1" x14ac:dyDescent="0.2"/>
    <row r="4538" customFormat="1" ht="16" customHeight="1" x14ac:dyDescent="0.2"/>
    <row r="4539" customFormat="1" ht="16" customHeight="1" x14ac:dyDescent="0.2"/>
    <row r="4540" customFormat="1" ht="16" customHeight="1" x14ac:dyDescent="0.2"/>
    <row r="4541" customFormat="1" ht="16" customHeight="1" x14ac:dyDescent="0.2"/>
    <row r="4542" customFormat="1" ht="16" customHeight="1" x14ac:dyDescent="0.2"/>
    <row r="4543" customFormat="1" ht="16" customHeight="1" x14ac:dyDescent="0.2"/>
    <row r="4544" customFormat="1" ht="16" customHeight="1" x14ac:dyDescent="0.2"/>
    <row r="4545" customFormat="1" ht="16" customHeight="1" x14ac:dyDescent="0.2"/>
    <row r="4546" customFormat="1" ht="16" customHeight="1" x14ac:dyDescent="0.2"/>
    <row r="4547" customFormat="1" ht="16" customHeight="1" x14ac:dyDescent="0.2"/>
    <row r="4548" customFormat="1" ht="16" customHeight="1" x14ac:dyDescent="0.2"/>
    <row r="4549" customFormat="1" ht="16" customHeight="1" x14ac:dyDescent="0.2"/>
    <row r="4550" customFormat="1" ht="16" customHeight="1" x14ac:dyDescent="0.2"/>
    <row r="4551" customFormat="1" ht="16" customHeight="1" x14ac:dyDescent="0.2"/>
    <row r="4552" customFormat="1" ht="16" customHeight="1" x14ac:dyDescent="0.2"/>
    <row r="4553" customFormat="1" ht="16" customHeight="1" x14ac:dyDescent="0.2"/>
    <row r="4554" customFormat="1" ht="16" customHeight="1" x14ac:dyDescent="0.2"/>
    <row r="4555" customFormat="1" ht="16" customHeight="1" x14ac:dyDescent="0.2"/>
    <row r="4556" customFormat="1" ht="16" customHeight="1" x14ac:dyDescent="0.2"/>
    <row r="4557" customFormat="1" ht="16" customHeight="1" x14ac:dyDescent="0.2"/>
    <row r="4558" customFormat="1" ht="16" customHeight="1" x14ac:dyDescent="0.2"/>
    <row r="4559" customFormat="1" ht="16" customHeight="1" x14ac:dyDescent="0.2"/>
    <row r="4560" customFormat="1" ht="16" customHeight="1" x14ac:dyDescent="0.2"/>
    <row r="4561" customFormat="1" ht="16" customHeight="1" x14ac:dyDescent="0.2"/>
    <row r="4562" customFormat="1" ht="16" customHeight="1" x14ac:dyDescent="0.2"/>
    <row r="4563" customFormat="1" ht="16" customHeight="1" x14ac:dyDescent="0.2"/>
    <row r="4564" customFormat="1" ht="16" customHeight="1" x14ac:dyDescent="0.2"/>
    <row r="4565" customFormat="1" ht="16" customHeight="1" x14ac:dyDescent="0.2"/>
    <row r="4566" customFormat="1" ht="16" customHeight="1" x14ac:dyDescent="0.2"/>
    <row r="4567" customFormat="1" ht="16" customHeight="1" x14ac:dyDescent="0.2"/>
    <row r="4568" customFormat="1" ht="16" customHeight="1" x14ac:dyDescent="0.2"/>
    <row r="4569" customFormat="1" ht="16" customHeight="1" x14ac:dyDescent="0.2"/>
    <row r="4570" customFormat="1" ht="16" customHeight="1" x14ac:dyDescent="0.2"/>
    <row r="4571" customFormat="1" ht="16" customHeight="1" x14ac:dyDescent="0.2"/>
    <row r="4572" customFormat="1" ht="16" customHeight="1" x14ac:dyDescent="0.2"/>
    <row r="4573" customFormat="1" ht="16" customHeight="1" x14ac:dyDescent="0.2"/>
    <row r="4574" customFormat="1" ht="16" customHeight="1" x14ac:dyDescent="0.2"/>
    <row r="4575" customFormat="1" ht="16" customHeight="1" x14ac:dyDescent="0.2"/>
    <row r="4576" customFormat="1" ht="16" customHeight="1" x14ac:dyDescent="0.2"/>
    <row r="4577" customFormat="1" ht="16" customHeight="1" x14ac:dyDescent="0.2"/>
    <row r="4578" customFormat="1" ht="16" customHeight="1" x14ac:dyDescent="0.2"/>
    <row r="4579" customFormat="1" ht="16" customHeight="1" x14ac:dyDescent="0.2"/>
    <row r="4580" customFormat="1" ht="16" customHeight="1" x14ac:dyDescent="0.2"/>
    <row r="4581" customFormat="1" ht="16" customHeight="1" x14ac:dyDescent="0.2"/>
    <row r="4582" customFormat="1" ht="16" customHeight="1" x14ac:dyDescent="0.2"/>
    <row r="4583" customFormat="1" ht="16" customHeight="1" x14ac:dyDescent="0.2"/>
    <row r="4584" customFormat="1" ht="16" customHeight="1" x14ac:dyDescent="0.2"/>
    <row r="4585" customFormat="1" ht="16" customHeight="1" x14ac:dyDescent="0.2"/>
    <row r="4586" customFormat="1" ht="16" customHeight="1" x14ac:dyDescent="0.2"/>
    <row r="4587" customFormat="1" ht="16" customHeight="1" x14ac:dyDescent="0.2"/>
    <row r="4588" customFormat="1" ht="16" customHeight="1" x14ac:dyDescent="0.2"/>
    <row r="4589" customFormat="1" ht="16" customHeight="1" x14ac:dyDescent="0.2"/>
    <row r="4590" customFormat="1" ht="16" customHeight="1" x14ac:dyDescent="0.2"/>
    <row r="4591" customFormat="1" ht="16" customHeight="1" x14ac:dyDescent="0.2"/>
    <row r="4592" customFormat="1" ht="16" customHeight="1" x14ac:dyDescent="0.2"/>
    <row r="4593" customFormat="1" ht="16" customHeight="1" x14ac:dyDescent="0.2"/>
    <row r="4594" customFormat="1" ht="16" customHeight="1" x14ac:dyDescent="0.2"/>
    <row r="4595" customFormat="1" ht="16" customHeight="1" x14ac:dyDescent="0.2"/>
    <row r="4596" customFormat="1" ht="16" customHeight="1" x14ac:dyDescent="0.2"/>
    <row r="4597" customFormat="1" ht="16" customHeight="1" x14ac:dyDescent="0.2"/>
    <row r="4598" customFormat="1" ht="16" customHeight="1" x14ac:dyDescent="0.2"/>
    <row r="4599" customFormat="1" ht="16" customHeight="1" x14ac:dyDescent="0.2"/>
    <row r="4600" customFormat="1" ht="16" customHeight="1" x14ac:dyDescent="0.2"/>
    <row r="4601" customFormat="1" ht="16" customHeight="1" x14ac:dyDescent="0.2"/>
    <row r="4602" customFormat="1" ht="16" customHeight="1" x14ac:dyDescent="0.2"/>
    <row r="4603" customFormat="1" ht="16" customHeight="1" x14ac:dyDescent="0.2"/>
    <row r="4604" customFormat="1" ht="16" customHeight="1" x14ac:dyDescent="0.2"/>
    <row r="4605" customFormat="1" ht="16" customHeight="1" x14ac:dyDescent="0.2"/>
    <row r="4606" customFormat="1" ht="16" customHeight="1" x14ac:dyDescent="0.2"/>
    <row r="4607" customFormat="1" ht="16" customHeight="1" x14ac:dyDescent="0.2"/>
    <row r="4608" customFormat="1" ht="16" customHeight="1" x14ac:dyDescent="0.2"/>
    <row r="4609" customFormat="1" ht="16" customHeight="1" x14ac:dyDescent="0.2"/>
    <row r="4610" customFormat="1" ht="16" customHeight="1" x14ac:dyDescent="0.2"/>
    <row r="4611" customFormat="1" ht="16" customHeight="1" x14ac:dyDescent="0.2"/>
    <row r="4612" customFormat="1" ht="16" customHeight="1" x14ac:dyDescent="0.2"/>
    <row r="4613" customFormat="1" ht="16" customHeight="1" x14ac:dyDescent="0.2"/>
    <row r="4614" customFormat="1" ht="16" customHeight="1" x14ac:dyDescent="0.2"/>
    <row r="4615" customFormat="1" ht="16" customHeight="1" x14ac:dyDescent="0.2"/>
    <row r="4616" customFormat="1" ht="16" customHeight="1" x14ac:dyDescent="0.2"/>
    <row r="4617" customFormat="1" ht="16" customHeight="1" x14ac:dyDescent="0.2"/>
    <row r="4618" customFormat="1" ht="16" customHeight="1" x14ac:dyDescent="0.2"/>
    <row r="4619" customFormat="1" ht="16" customHeight="1" x14ac:dyDescent="0.2"/>
    <row r="4620" customFormat="1" ht="16" customHeight="1" x14ac:dyDescent="0.2"/>
    <row r="4621" customFormat="1" ht="16" customHeight="1" x14ac:dyDescent="0.2"/>
    <row r="4622" customFormat="1" ht="16" customHeight="1" x14ac:dyDescent="0.2"/>
    <row r="4623" customFormat="1" ht="16" customHeight="1" x14ac:dyDescent="0.2"/>
    <row r="4624" customFormat="1" ht="16" customHeight="1" x14ac:dyDescent="0.2"/>
    <row r="4625" customFormat="1" ht="16" customHeight="1" x14ac:dyDescent="0.2"/>
    <row r="4626" customFormat="1" ht="16" customHeight="1" x14ac:dyDescent="0.2"/>
    <row r="4627" customFormat="1" ht="16" customHeight="1" x14ac:dyDescent="0.2"/>
    <row r="4628" customFormat="1" ht="16" customHeight="1" x14ac:dyDescent="0.2"/>
    <row r="4629" customFormat="1" ht="16" customHeight="1" x14ac:dyDescent="0.2"/>
    <row r="4630" customFormat="1" ht="16" customHeight="1" x14ac:dyDescent="0.2"/>
    <row r="4631" customFormat="1" ht="16" customHeight="1" x14ac:dyDescent="0.2"/>
    <row r="4632" customFormat="1" ht="16" customHeight="1" x14ac:dyDescent="0.2"/>
    <row r="4633" customFormat="1" ht="16" customHeight="1" x14ac:dyDescent="0.2"/>
    <row r="4634" customFormat="1" ht="16" customHeight="1" x14ac:dyDescent="0.2"/>
    <row r="4635" customFormat="1" ht="16" customHeight="1" x14ac:dyDescent="0.2"/>
    <row r="4636" customFormat="1" ht="16" customHeight="1" x14ac:dyDescent="0.2"/>
    <row r="4637" customFormat="1" ht="16" customHeight="1" x14ac:dyDescent="0.2"/>
    <row r="4638" customFormat="1" ht="16" customHeight="1" x14ac:dyDescent="0.2"/>
    <row r="4639" customFormat="1" ht="16" customHeight="1" x14ac:dyDescent="0.2"/>
    <row r="4640" customFormat="1" ht="16" customHeight="1" x14ac:dyDescent="0.2"/>
    <row r="4641" customFormat="1" ht="16" customHeight="1" x14ac:dyDescent="0.2"/>
    <row r="4642" customFormat="1" ht="16" customHeight="1" x14ac:dyDescent="0.2"/>
    <row r="4643" customFormat="1" ht="16" customHeight="1" x14ac:dyDescent="0.2"/>
    <row r="4644" customFormat="1" ht="16" customHeight="1" x14ac:dyDescent="0.2"/>
    <row r="4645" customFormat="1" ht="16" customHeight="1" x14ac:dyDescent="0.2"/>
    <row r="4646" customFormat="1" ht="16" customHeight="1" x14ac:dyDescent="0.2"/>
    <row r="4647" customFormat="1" ht="16" customHeight="1" x14ac:dyDescent="0.2"/>
    <row r="4648" customFormat="1" ht="16" customHeight="1" x14ac:dyDescent="0.2"/>
    <row r="4649" customFormat="1" ht="16" customHeight="1" x14ac:dyDescent="0.2"/>
    <row r="4650" customFormat="1" ht="16" customHeight="1" x14ac:dyDescent="0.2"/>
    <row r="4651" customFormat="1" ht="16" customHeight="1" x14ac:dyDescent="0.2"/>
    <row r="4652" customFormat="1" ht="16" customHeight="1" x14ac:dyDescent="0.2"/>
    <row r="4653" customFormat="1" ht="16" customHeight="1" x14ac:dyDescent="0.2"/>
    <row r="4654" customFormat="1" ht="16" customHeight="1" x14ac:dyDescent="0.2"/>
    <row r="4655" customFormat="1" ht="16" customHeight="1" x14ac:dyDescent="0.2"/>
    <row r="4656" customFormat="1" ht="16" customHeight="1" x14ac:dyDescent="0.2"/>
    <row r="4657" customFormat="1" ht="16" customHeight="1" x14ac:dyDescent="0.2"/>
    <row r="4658" customFormat="1" ht="16" customHeight="1" x14ac:dyDescent="0.2"/>
    <row r="4659" customFormat="1" ht="16" customHeight="1" x14ac:dyDescent="0.2"/>
    <row r="4660" customFormat="1" ht="16" customHeight="1" x14ac:dyDescent="0.2"/>
    <row r="4661" customFormat="1" ht="16" customHeight="1" x14ac:dyDescent="0.2"/>
    <row r="4662" customFormat="1" ht="16" customHeight="1" x14ac:dyDescent="0.2"/>
    <row r="4663" customFormat="1" ht="16" customHeight="1" x14ac:dyDescent="0.2"/>
    <row r="4664" customFormat="1" ht="16" customHeight="1" x14ac:dyDescent="0.2"/>
    <row r="4665" customFormat="1" ht="16" customHeight="1" x14ac:dyDescent="0.2"/>
    <row r="4666" customFormat="1" ht="16" customHeight="1" x14ac:dyDescent="0.2"/>
    <row r="4667" customFormat="1" ht="16" customHeight="1" x14ac:dyDescent="0.2"/>
    <row r="4668" customFormat="1" ht="16" customHeight="1" x14ac:dyDescent="0.2"/>
    <row r="4669" customFormat="1" ht="16" customHeight="1" x14ac:dyDescent="0.2"/>
    <row r="4670" customFormat="1" ht="16" customHeight="1" x14ac:dyDescent="0.2"/>
    <row r="4671" customFormat="1" ht="16" customHeight="1" x14ac:dyDescent="0.2"/>
    <row r="4672" customFormat="1" ht="16" customHeight="1" x14ac:dyDescent="0.2"/>
    <row r="4673" customFormat="1" ht="16" customHeight="1" x14ac:dyDescent="0.2"/>
    <row r="4674" customFormat="1" ht="16" customHeight="1" x14ac:dyDescent="0.2"/>
    <row r="4675" customFormat="1" ht="16" customHeight="1" x14ac:dyDescent="0.2"/>
    <row r="4676" customFormat="1" ht="16" customHeight="1" x14ac:dyDescent="0.2"/>
    <row r="4677" customFormat="1" ht="16" customHeight="1" x14ac:dyDescent="0.2"/>
    <row r="4678" customFormat="1" ht="16" customHeight="1" x14ac:dyDescent="0.2"/>
    <row r="4679" customFormat="1" ht="16" customHeight="1" x14ac:dyDescent="0.2"/>
    <row r="4680" customFormat="1" ht="16" customHeight="1" x14ac:dyDescent="0.2"/>
    <row r="4681" customFormat="1" ht="16" customHeight="1" x14ac:dyDescent="0.2"/>
    <row r="4682" customFormat="1" ht="16" customHeight="1" x14ac:dyDescent="0.2"/>
    <row r="4683" customFormat="1" ht="16" customHeight="1" x14ac:dyDescent="0.2"/>
    <row r="4684" customFormat="1" ht="16" customHeight="1" x14ac:dyDescent="0.2"/>
    <row r="4685" customFormat="1" ht="16" customHeight="1" x14ac:dyDescent="0.2"/>
    <row r="4686" customFormat="1" ht="16" customHeight="1" x14ac:dyDescent="0.2"/>
    <row r="4687" customFormat="1" ht="16" customHeight="1" x14ac:dyDescent="0.2"/>
    <row r="4688" customFormat="1" ht="16" customHeight="1" x14ac:dyDescent="0.2"/>
    <row r="4689" customFormat="1" ht="16" customHeight="1" x14ac:dyDescent="0.2"/>
    <row r="4690" customFormat="1" ht="16" customHeight="1" x14ac:dyDescent="0.2"/>
    <row r="4691" customFormat="1" ht="16" customHeight="1" x14ac:dyDescent="0.2"/>
    <row r="4692" customFormat="1" ht="16" customHeight="1" x14ac:dyDescent="0.2"/>
    <row r="4693" customFormat="1" ht="16" customHeight="1" x14ac:dyDescent="0.2"/>
    <row r="4694" customFormat="1" ht="16" customHeight="1" x14ac:dyDescent="0.2"/>
    <row r="4695" customFormat="1" ht="16" customHeight="1" x14ac:dyDescent="0.2"/>
    <row r="4696" customFormat="1" ht="16" customHeight="1" x14ac:dyDescent="0.2"/>
    <row r="4697" customFormat="1" ht="16" customHeight="1" x14ac:dyDescent="0.2"/>
    <row r="4698" customFormat="1" ht="16" customHeight="1" x14ac:dyDescent="0.2"/>
    <row r="4699" customFormat="1" ht="16" customHeight="1" x14ac:dyDescent="0.2"/>
    <row r="4700" customFormat="1" ht="16" customHeight="1" x14ac:dyDescent="0.2"/>
    <row r="4701" customFormat="1" ht="16" customHeight="1" x14ac:dyDescent="0.2"/>
    <row r="4702" customFormat="1" ht="16" customHeight="1" x14ac:dyDescent="0.2"/>
    <row r="4703" customFormat="1" ht="16" customHeight="1" x14ac:dyDescent="0.2"/>
    <row r="4704" customFormat="1" ht="16" customHeight="1" x14ac:dyDescent="0.2"/>
    <row r="4705" customFormat="1" ht="16" customHeight="1" x14ac:dyDescent="0.2"/>
    <row r="4706" customFormat="1" ht="16" customHeight="1" x14ac:dyDescent="0.2"/>
    <row r="4707" customFormat="1" ht="16" customHeight="1" x14ac:dyDescent="0.2"/>
    <row r="4708" customFormat="1" ht="16" customHeight="1" x14ac:dyDescent="0.2"/>
    <row r="4709" customFormat="1" ht="16" customHeight="1" x14ac:dyDescent="0.2"/>
    <row r="4710" customFormat="1" ht="16" customHeight="1" x14ac:dyDescent="0.2"/>
    <row r="4711" customFormat="1" ht="16" customHeight="1" x14ac:dyDescent="0.2"/>
    <row r="4712" customFormat="1" ht="16" customHeight="1" x14ac:dyDescent="0.2"/>
    <row r="4713" customFormat="1" ht="16" customHeight="1" x14ac:dyDescent="0.2"/>
    <row r="4714" customFormat="1" ht="16" customHeight="1" x14ac:dyDescent="0.2"/>
    <row r="4715" customFormat="1" ht="16" customHeight="1" x14ac:dyDescent="0.2"/>
    <row r="4716" customFormat="1" ht="16" customHeight="1" x14ac:dyDescent="0.2"/>
    <row r="4717" customFormat="1" ht="16" customHeight="1" x14ac:dyDescent="0.2"/>
    <row r="4718" customFormat="1" ht="16" customHeight="1" x14ac:dyDescent="0.2"/>
    <row r="4719" customFormat="1" ht="16" customHeight="1" x14ac:dyDescent="0.2"/>
    <row r="4720" customFormat="1" ht="16" customHeight="1" x14ac:dyDescent="0.2"/>
    <row r="4721" customFormat="1" ht="16" customHeight="1" x14ac:dyDescent="0.2"/>
    <row r="4722" customFormat="1" ht="16" customHeight="1" x14ac:dyDescent="0.2"/>
    <row r="4723" customFormat="1" ht="16" customHeight="1" x14ac:dyDescent="0.2"/>
    <row r="4724" customFormat="1" ht="16" customHeight="1" x14ac:dyDescent="0.2"/>
    <row r="4725" customFormat="1" ht="16" customHeight="1" x14ac:dyDescent="0.2"/>
    <row r="4726" customFormat="1" ht="16" customHeight="1" x14ac:dyDescent="0.2"/>
    <row r="4727" customFormat="1" ht="16" customHeight="1" x14ac:dyDescent="0.2"/>
    <row r="4728" customFormat="1" ht="16" customHeight="1" x14ac:dyDescent="0.2"/>
    <row r="4729" customFormat="1" ht="16" customHeight="1" x14ac:dyDescent="0.2"/>
    <row r="4730" customFormat="1" ht="16" customHeight="1" x14ac:dyDescent="0.2"/>
    <row r="4731" customFormat="1" ht="16" customHeight="1" x14ac:dyDescent="0.2"/>
    <row r="4732" customFormat="1" ht="16" customHeight="1" x14ac:dyDescent="0.2"/>
    <row r="4733" customFormat="1" ht="16" customHeight="1" x14ac:dyDescent="0.2"/>
    <row r="4734" customFormat="1" ht="16" customHeight="1" x14ac:dyDescent="0.2"/>
    <row r="4735" customFormat="1" ht="16" customHeight="1" x14ac:dyDescent="0.2"/>
    <row r="4736" customFormat="1" ht="16" customHeight="1" x14ac:dyDescent="0.2"/>
    <row r="4737" customFormat="1" ht="16" customHeight="1" x14ac:dyDescent="0.2"/>
    <row r="4738" customFormat="1" ht="16" customHeight="1" x14ac:dyDescent="0.2"/>
    <row r="4739" customFormat="1" ht="16" customHeight="1" x14ac:dyDescent="0.2"/>
    <row r="4740" customFormat="1" ht="16" customHeight="1" x14ac:dyDescent="0.2"/>
    <row r="4741" customFormat="1" ht="16" customHeight="1" x14ac:dyDescent="0.2"/>
    <row r="4742" customFormat="1" ht="16" customHeight="1" x14ac:dyDescent="0.2"/>
    <row r="4743" customFormat="1" ht="16" customHeight="1" x14ac:dyDescent="0.2"/>
    <row r="4744" customFormat="1" ht="16" customHeight="1" x14ac:dyDescent="0.2"/>
    <row r="4745" customFormat="1" ht="16" customHeight="1" x14ac:dyDescent="0.2"/>
    <row r="4746" customFormat="1" ht="16" customHeight="1" x14ac:dyDescent="0.2"/>
    <row r="4747" customFormat="1" ht="16" customHeight="1" x14ac:dyDescent="0.2"/>
    <row r="4748" customFormat="1" ht="16" customHeight="1" x14ac:dyDescent="0.2"/>
    <row r="4749" customFormat="1" ht="16" customHeight="1" x14ac:dyDescent="0.2"/>
    <row r="4750" customFormat="1" ht="16" customHeight="1" x14ac:dyDescent="0.2"/>
    <row r="4751" customFormat="1" ht="16" customHeight="1" x14ac:dyDescent="0.2"/>
    <row r="4752" customFormat="1" ht="16" customHeight="1" x14ac:dyDescent="0.2"/>
    <row r="4753" customFormat="1" ht="16" customHeight="1" x14ac:dyDescent="0.2"/>
    <row r="4754" customFormat="1" ht="16" customHeight="1" x14ac:dyDescent="0.2"/>
    <row r="4755" customFormat="1" ht="16" customHeight="1" x14ac:dyDescent="0.2"/>
    <row r="4756" customFormat="1" ht="16" customHeight="1" x14ac:dyDescent="0.2"/>
    <row r="4757" customFormat="1" ht="16" customHeight="1" x14ac:dyDescent="0.2"/>
    <row r="4758" customFormat="1" ht="16" customHeight="1" x14ac:dyDescent="0.2"/>
    <row r="4759" customFormat="1" ht="16" customHeight="1" x14ac:dyDescent="0.2"/>
    <row r="4760" customFormat="1" ht="16" customHeight="1" x14ac:dyDescent="0.2"/>
    <row r="4761" customFormat="1" ht="16" customHeight="1" x14ac:dyDescent="0.2"/>
    <row r="4762" customFormat="1" ht="16" customHeight="1" x14ac:dyDescent="0.2"/>
    <row r="4763" customFormat="1" ht="16" customHeight="1" x14ac:dyDescent="0.2"/>
    <row r="4764" customFormat="1" ht="16" customHeight="1" x14ac:dyDescent="0.2"/>
    <row r="4765" customFormat="1" ht="16" customHeight="1" x14ac:dyDescent="0.2"/>
    <row r="4766" customFormat="1" ht="16" customHeight="1" x14ac:dyDescent="0.2"/>
    <row r="4767" customFormat="1" ht="16" customHeight="1" x14ac:dyDescent="0.2"/>
    <row r="4768" customFormat="1" ht="16" customHeight="1" x14ac:dyDescent="0.2"/>
    <row r="4769" customFormat="1" ht="16" customHeight="1" x14ac:dyDescent="0.2"/>
    <row r="4770" customFormat="1" ht="16" customHeight="1" x14ac:dyDescent="0.2"/>
    <row r="4771" customFormat="1" ht="16" customHeight="1" x14ac:dyDescent="0.2"/>
    <row r="4772" customFormat="1" ht="16" customHeight="1" x14ac:dyDescent="0.2"/>
    <row r="4773" customFormat="1" ht="16" customHeight="1" x14ac:dyDescent="0.2"/>
    <row r="4774" customFormat="1" ht="16" customHeight="1" x14ac:dyDescent="0.2"/>
    <row r="4775" customFormat="1" ht="16" customHeight="1" x14ac:dyDescent="0.2"/>
    <row r="4776" customFormat="1" ht="16" customHeight="1" x14ac:dyDescent="0.2"/>
    <row r="4777" customFormat="1" ht="16" customHeight="1" x14ac:dyDescent="0.2"/>
    <row r="4778" customFormat="1" ht="16" customHeight="1" x14ac:dyDescent="0.2"/>
    <row r="4779" customFormat="1" ht="16" customHeight="1" x14ac:dyDescent="0.2"/>
    <row r="4780" customFormat="1" ht="16" customHeight="1" x14ac:dyDescent="0.2"/>
    <row r="4781" customFormat="1" ht="16" customHeight="1" x14ac:dyDescent="0.2"/>
    <row r="4782" customFormat="1" ht="16" customHeight="1" x14ac:dyDescent="0.2"/>
    <row r="4783" customFormat="1" ht="16" customHeight="1" x14ac:dyDescent="0.2"/>
    <row r="4784" customFormat="1" ht="16" customHeight="1" x14ac:dyDescent="0.2"/>
    <row r="4785" customFormat="1" ht="16" customHeight="1" x14ac:dyDescent="0.2"/>
    <row r="4786" customFormat="1" ht="16" customHeight="1" x14ac:dyDescent="0.2"/>
    <row r="4787" customFormat="1" ht="16" customHeight="1" x14ac:dyDescent="0.2"/>
    <row r="4788" customFormat="1" ht="16" customHeight="1" x14ac:dyDescent="0.2"/>
    <row r="4789" customFormat="1" ht="16" customHeight="1" x14ac:dyDescent="0.2"/>
    <row r="4790" customFormat="1" ht="16" customHeight="1" x14ac:dyDescent="0.2"/>
    <row r="4791" customFormat="1" ht="16" customHeight="1" x14ac:dyDescent="0.2"/>
    <row r="4792" customFormat="1" ht="16" customHeight="1" x14ac:dyDescent="0.2"/>
    <row r="4793" customFormat="1" ht="16" customHeight="1" x14ac:dyDescent="0.2"/>
    <row r="4794" customFormat="1" ht="16" customHeight="1" x14ac:dyDescent="0.2"/>
    <row r="4795" customFormat="1" ht="16" customHeight="1" x14ac:dyDescent="0.2"/>
    <row r="4796" customFormat="1" ht="16" customHeight="1" x14ac:dyDescent="0.2"/>
    <row r="4797" customFormat="1" ht="16" customHeight="1" x14ac:dyDescent="0.2"/>
    <row r="4798" customFormat="1" ht="16" customHeight="1" x14ac:dyDescent="0.2"/>
    <row r="4799" customFormat="1" ht="16" customHeight="1" x14ac:dyDescent="0.2"/>
    <row r="4800" customFormat="1" ht="16" customHeight="1" x14ac:dyDescent="0.2"/>
    <row r="4801" customFormat="1" ht="16" customHeight="1" x14ac:dyDescent="0.2"/>
    <row r="4802" customFormat="1" ht="16" customHeight="1" x14ac:dyDescent="0.2"/>
    <row r="4803" customFormat="1" ht="16" customHeight="1" x14ac:dyDescent="0.2"/>
    <row r="4804" customFormat="1" ht="16" customHeight="1" x14ac:dyDescent="0.2"/>
    <row r="4805" customFormat="1" ht="16" customHeight="1" x14ac:dyDescent="0.2"/>
    <row r="4806" customFormat="1" ht="16" customHeight="1" x14ac:dyDescent="0.2"/>
    <row r="4807" customFormat="1" ht="16" customHeight="1" x14ac:dyDescent="0.2"/>
    <row r="4808" customFormat="1" ht="16" customHeight="1" x14ac:dyDescent="0.2"/>
    <row r="4809" customFormat="1" ht="16" customHeight="1" x14ac:dyDescent="0.2"/>
    <row r="4810" customFormat="1" ht="16" customHeight="1" x14ac:dyDescent="0.2"/>
    <row r="4811" customFormat="1" ht="16" customHeight="1" x14ac:dyDescent="0.2"/>
    <row r="4812" customFormat="1" ht="16" customHeight="1" x14ac:dyDescent="0.2"/>
    <row r="4813" customFormat="1" ht="16" customHeight="1" x14ac:dyDescent="0.2"/>
    <row r="4814" customFormat="1" ht="16" customHeight="1" x14ac:dyDescent="0.2"/>
    <row r="4815" customFormat="1" ht="16" customHeight="1" x14ac:dyDescent="0.2"/>
    <row r="4816" customFormat="1" ht="16" customHeight="1" x14ac:dyDescent="0.2"/>
    <row r="4817" customFormat="1" ht="16" customHeight="1" x14ac:dyDescent="0.2"/>
    <row r="4818" customFormat="1" ht="16" customHeight="1" x14ac:dyDescent="0.2"/>
    <row r="4819" customFormat="1" ht="16" customHeight="1" x14ac:dyDescent="0.2"/>
    <row r="4820" customFormat="1" ht="16" customHeight="1" x14ac:dyDescent="0.2"/>
    <row r="4821" customFormat="1" ht="16" customHeight="1" x14ac:dyDescent="0.2"/>
    <row r="4822" customFormat="1" ht="16" customHeight="1" x14ac:dyDescent="0.2"/>
    <row r="4823" customFormat="1" ht="16" customHeight="1" x14ac:dyDescent="0.2"/>
    <row r="4824" customFormat="1" ht="16" customHeight="1" x14ac:dyDescent="0.2"/>
    <row r="4825" customFormat="1" ht="16" customHeight="1" x14ac:dyDescent="0.2"/>
    <row r="4826" customFormat="1" ht="16" customHeight="1" x14ac:dyDescent="0.2"/>
    <row r="4827" customFormat="1" ht="16" customHeight="1" x14ac:dyDescent="0.2"/>
    <row r="4828" customFormat="1" ht="16" customHeight="1" x14ac:dyDescent="0.2"/>
    <row r="4829" customFormat="1" ht="16" customHeight="1" x14ac:dyDescent="0.2"/>
    <row r="4830" customFormat="1" ht="16" customHeight="1" x14ac:dyDescent="0.2"/>
    <row r="4831" customFormat="1" ht="16" customHeight="1" x14ac:dyDescent="0.2"/>
    <row r="4832" customFormat="1" ht="16" customHeight="1" x14ac:dyDescent="0.2"/>
    <row r="4833" customFormat="1" ht="16" customHeight="1" x14ac:dyDescent="0.2"/>
    <row r="4834" customFormat="1" ht="16" customHeight="1" x14ac:dyDescent="0.2"/>
    <row r="4835" customFormat="1" ht="16" customHeight="1" x14ac:dyDescent="0.2"/>
    <row r="4836" customFormat="1" ht="16" customHeight="1" x14ac:dyDescent="0.2"/>
    <row r="4837" customFormat="1" ht="16" customHeight="1" x14ac:dyDescent="0.2"/>
    <row r="4838" customFormat="1" ht="16" customHeight="1" x14ac:dyDescent="0.2"/>
    <row r="4839" customFormat="1" ht="16" customHeight="1" x14ac:dyDescent="0.2"/>
    <row r="4840" customFormat="1" ht="16" customHeight="1" x14ac:dyDescent="0.2"/>
    <row r="4841" customFormat="1" ht="16" customHeight="1" x14ac:dyDescent="0.2"/>
    <row r="4842" customFormat="1" ht="16" customHeight="1" x14ac:dyDescent="0.2"/>
    <row r="4843" customFormat="1" ht="16" customHeight="1" x14ac:dyDescent="0.2"/>
    <row r="4844" customFormat="1" ht="16" customHeight="1" x14ac:dyDescent="0.2"/>
    <row r="4845" customFormat="1" ht="16" customHeight="1" x14ac:dyDescent="0.2"/>
    <row r="4846" customFormat="1" ht="16" customHeight="1" x14ac:dyDescent="0.2"/>
    <row r="4847" customFormat="1" ht="16" customHeight="1" x14ac:dyDescent="0.2"/>
    <row r="4848" customFormat="1" ht="16" customHeight="1" x14ac:dyDescent="0.2"/>
    <row r="4849" customFormat="1" ht="16" customHeight="1" x14ac:dyDescent="0.2"/>
    <row r="4850" customFormat="1" ht="16" customHeight="1" x14ac:dyDescent="0.2"/>
    <row r="4851" customFormat="1" ht="16" customHeight="1" x14ac:dyDescent="0.2"/>
    <row r="4852" customFormat="1" ht="16" customHeight="1" x14ac:dyDescent="0.2"/>
    <row r="4853" customFormat="1" ht="16" customHeight="1" x14ac:dyDescent="0.2"/>
    <row r="4854" customFormat="1" ht="16" customHeight="1" x14ac:dyDescent="0.2"/>
    <row r="4855" customFormat="1" ht="16" customHeight="1" x14ac:dyDescent="0.2"/>
    <row r="4856" customFormat="1" ht="16" customHeight="1" x14ac:dyDescent="0.2"/>
    <row r="4857" customFormat="1" ht="16" customHeight="1" x14ac:dyDescent="0.2"/>
    <row r="4858" customFormat="1" ht="16" customHeight="1" x14ac:dyDescent="0.2"/>
    <row r="4859" customFormat="1" ht="16" customHeight="1" x14ac:dyDescent="0.2"/>
    <row r="4860" customFormat="1" ht="16" customHeight="1" x14ac:dyDescent="0.2"/>
    <row r="4861" customFormat="1" ht="16" customHeight="1" x14ac:dyDescent="0.2"/>
    <row r="4862" customFormat="1" ht="16" customHeight="1" x14ac:dyDescent="0.2"/>
    <row r="4863" customFormat="1" ht="16" customHeight="1" x14ac:dyDescent="0.2"/>
    <row r="4864" customFormat="1" ht="16" customHeight="1" x14ac:dyDescent="0.2"/>
    <row r="4865" customFormat="1" ht="16" customHeight="1" x14ac:dyDescent="0.2"/>
    <row r="4866" customFormat="1" ht="16" customHeight="1" x14ac:dyDescent="0.2"/>
    <row r="4867" customFormat="1" ht="16" customHeight="1" x14ac:dyDescent="0.2"/>
    <row r="4868" customFormat="1" ht="16" customHeight="1" x14ac:dyDescent="0.2"/>
    <row r="4869" customFormat="1" ht="16" customHeight="1" x14ac:dyDescent="0.2"/>
    <row r="4870" customFormat="1" ht="16" customHeight="1" x14ac:dyDescent="0.2"/>
    <row r="4871" customFormat="1" ht="16" customHeight="1" x14ac:dyDescent="0.2"/>
    <row r="4872" customFormat="1" ht="16" customHeight="1" x14ac:dyDescent="0.2"/>
    <row r="4873" customFormat="1" ht="16" customHeight="1" x14ac:dyDescent="0.2"/>
    <row r="4874" customFormat="1" ht="16" customHeight="1" x14ac:dyDescent="0.2"/>
    <row r="4875" customFormat="1" ht="16" customHeight="1" x14ac:dyDescent="0.2"/>
    <row r="4876" customFormat="1" ht="16" customHeight="1" x14ac:dyDescent="0.2"/>
    <row r="4877" customFormat="1" ht="16" customHeight="1" x14ac:dyDescent="0.2"/>
    <row r="4878" customFormat="1" ht="16" customHeight="1" x14ac:dyDescent="0.2"/>
    <row r="4879" customFormat="1" ht="16" customHeight="1" x14ac:dyDescent="0.2"/>
    <row r="4880" customFormat="1" ht="16" customHeight="1" x14ac:dyDescent="0.2"/>
    <row r="4881" customFormat="1" ht="16" customHeight="1" x14ac:dyDescent="0.2"/>
    <row r="4882" customFormat="1" ht="16" customHeight="1" x14ac:dyDescent="0.2"/>
    <row r="4883" customFormat="1" ht="16" customHeight="1" x14ac:dyDescent="0.2"/>
    <row r="4884" customFormat="1" ht="16" customHeight="1" x14ac:dyDescent="0.2"/>
    <row r="4885" customFormat="1" ht="16" customHeight="1" x14ac:dyDescent="0.2"/>
    <row r="4886" customFormat="1" ht="16" customHeight="1" x14ac:dyDescent="0.2"/>
    <row r="4887" customFormat="1" ht="16" customHeight="1" x14ac:dyDescent="0.2"/>
    <row r="4888" customFormat="1" ht="16" customHeight="1" x14ac:dyDescent="0.2"/>
    <row r="4889" customFormat="1" ht="16" customHeight="1" x14ac:dyDescent="0.2"/>
    <row r="4890" customFormat="1" ht="16" customHeight="1" x14ac:dyDescent="0.2"/>
    <row r="4891" customFormat="1" ht="16" customHeight="1" x14ac:dyDescent="0.2"/>
    <row r="4892" customFormat="1" ht="16" customHeight="1" x14ac:dyDescent="0.2"/>
    <row r="4893" customFormat="1" ht="16" customHeight="1" x14ac:dyDescent="0.2"/>
    <row r="4894" customFormat="1" ht="16" customHeight="1" x14ac:dyDescent="0.2"/>
    <row r="4895" customFormat="1" ht="16" customHeight="1" x14ac:dyDescent="0.2"/>
    <row r="4896" customFormat="1" ht="16" customHeight="1" x14ac:dyDescent="0.2"/>
    <row r="4897" customFormat="1" ht="16" customHeight="1" x14ac:dyDescent="0.2"/>
    <row r="4898" customFormat="1" ht="16" customHeight="1" x14ac:dyDescent="0.2"/>
    <row r="4899" customFormat="1" ht="16" customHeight="1" x14ac:dyDescent="0.2"/>
    <row r="4900" customFormat="1" ht="16" customHeight="1" x14ac:dyDescent="0.2"/>
    <row r="4901" customFormat="1" ht="16" customHeight="1" x14ac:dyDescent="0.2"/>
    <row r="4902" customFormat="1" ht="16" customHeight="1" x14ac:dyDescent="0.2"/>
    <row r="4903" customFormat="1" ht="16" customHeight="1" x14ac:dyDescent="0.2"/>
    <row r="4904" customFormat="1" ht="16" customHeight="1" x14ac:dyDescent="0.2"/>
    <row r="4905" customFormat="1" ht="16" customHeight="1" x14ac:dyDescent="0.2"/>
    <row r="4906" customFormat="1" ht="16" customHeight="1" x14ac:dyDescent="0.2"/>
    <row r="4907" customFormat="1" ht="16" customHeight="1" x14ac:dyDescent="0.2"/>
    <row r="4908" customFormat="1" ht="16" customHeight="1" x14ac:dyDescent="0.2"/>
    <row r="4909" customFormat="1" ht="16" customHeight="1" x14ac:dyDescent="0.2"/>
    <row r="4910" customFormat="1" ht="16" customHeight="1" x14ac:dyDescent="0.2"/>
    <row r="4911" customFormat="1" ht="16" customHeight="1" x14ac:dyDescent="0.2"/>
    <row r="4912" customFormat="1" ht="16" customHeight="1" x14ac:dyDescent="0.2"/>
    <row r="4913" customFormat="1" ht="16" customHeight="1" x14ac:dyDescent="0.2"/>
    <row r="4914" customFormat="1" ht="16" customHeight="1" x14ac:dyDescent="0.2"/>
    <row r="4915" customFormat="1" ht="16" customHeight="1" x14ac:dyDescent="0.2"/>
    <row r="4916" customFormat="1" ht="16" customHeight="1" x14ac:dyDescent="0.2"/>
    <row r="4917" customFormat="1" ht="16" customHeight="1" x14ac:dyDescent="0.2"/>
    <row r="4918" customFormat="1" ht="16" customHeight="1" x14ac:dyDescent="0.2"/>
    <row r="4919" customFormat="1" ht="16" customHeight="1" x14ac:dyDescent="0.2"/>
    <row r="4920" customFormat="1" ht="16" customHeight="1" x14ac:dyDescent="0.2"/>
    <row r="4921" customFormat="1" ht="16" customHeight="1" x14ac:dyDescent="0.2"/>
    <row r="4922" customFormat="1" ht="16" customHeight="1" x14ac:dyDescent="0.2"/>
    <row r="4923" customFormat="1" ht="16" customHeight="1" x14ac:dyDescent="0.2"/>
    <row r="4924" customFormat="1" ht="16" customHeight="1" x14ac:dyDescent="0.2"/>
    <row r="4925" customFormat="1" ht="16" customHeight="1" x14ac:dyDescent="0.2"/>
    <row r="4926" customFormat="1" ht="16" customHeight="1" x14ac:dyDescent="0.2"/>
    <row r="4927" customFormat="1" ht="16" customHeight="1" x14ac:dyDescent="0.2"/>
    <row r="4928" customFormat="1" ht="16" customHeight="1" x14ac:dyDescent="0.2"/>
    <row r="4929" customFormat="1" ht="16" customHeight="1" x14ac:dyDescent="0.2"/>
    <row r="4930" customFormat="1" ht="16" customHeight="1" x14ac:dyDescent="0.2"/>
    <row r="4931" customFormat="1" ht="16" customHeight="1" x14ac:dyDescent="0.2"/>
    <row r="4932" customFormat="1" ht="16" customHeight="1" x14ac:dyDescent="0.2"/>
    <row r="4933" customFormat="1" ht="16" customHeight="1" x14ac:dyDescent="0.2"/>
    <row r="4934" customFormat="1" ht="16" customHeight="1" x14ac:dyDescent="0.2"/>
    <row r="4935" customFormat="1" ht="16" customHeight="1" x14ac:dyDescent="0.2"/>
    <row r="4936" customFormat="1" ht="16" customHeight="1" x14ac:dyDescent="0.2"/>
    <row r="4937" customFormat="1" ht="16" customHeight="1" x14ac:dyDescent="0.2"/>
    <row r="4938" customFormat="1" ht="16" customHeight="1" x14ac:dyDescent="0.2"/>
    <row r="4939" customFormat="1" ht="16" customHeight="1" x14ac:dyDescent="0.2"/>
    <row r="4940" customFormat="1" ht="16" customHeight="1" x14ac:dyDescent="0.2"/>
    <row r="4941" customFormat="1" ht="16" customHeight="1" x14ac:dyDescent="0.2"/>
    <row r="4942" customFormat="1" ht="16" customHeight="1" x14ac:dyDescent="0.2"/>
    <row r="4943" customFormat="1" ht="16" customHeight="1" x14ac:dyDescent="0.2"/>
    <row r="4944" customFormat="1" ht="16" customHeight="1" x14ac:dyDescent="0.2"/>
    <row r="4945" customFormat="1" ht="16" customHeight="1" x14ac:dyDescent="0.2"/>
    <row r="4946" customFormat="1" ht="16" customHeight="1" x14ac:dyDescent="0.2"/>
    <row r="4947" customFormat="1" ht="16" customHeight="1" x14ac:dyDescent="0.2"/>
    <row r="4948" customFormat="1" ht="16" customHeight="1" x14ac:dyDescent="0.2"/>
    <row r="4949" customFormat="1" ht="16" customHeight="1" x14ac:dyDescent="0.2"/>
    <row r="4950" customFormat="1" ht="16" customHeight="1" x14ac:dyDescent="0.2"/>
    <row r="4951" customFormat="1" ht="16" customHeight="1" x14ac:dyDescent="0.2"/>
    <row r="4952" customFormat="1" ht="16" customHeight="1" x14ac:dyDescent="0.2"/>
    <row r="4953" customFormat="1" ht="16" customHeight="1" x14ac:dyDescent="0.2"/>
    <row r="4954" customFormat="1" ht="16" customHeight="1" x14ac:dyDescent="0.2"/>
    <row r="4955" customFormat="1" ht="16" customHeight="1" x14ac:dyDescent="0.2"/>
    <row r="4956" customFormat="1" ht="16" customHeight="1" x14ac:dyDescent="0.2"/>
    <row r="4957" customFormat="1" ht="16" customHeight="1" x14ac:dyDescent="0.2"/>
    <row r="4958" customFormat="1" ht="16" customHeight="1" x14ac:dyDescent="0.2"/>
    <row r="4959" customFormat="1" ht="16" customHeight="1" x14ac:dyDescent="0.2"/>
    <row r="4960" customFormat="1" ht="16" customHeight="1" x14ac:dyDescent="0.2"/>
    <row r="4961" customFormat="1" ht="16" customHeight="1" x14ac:dyDescent="0.2"/>
    <row r="4962" customFormat="1" ht="16" customHeight="1" x14ac:dyDescent="0.2"/>
    <row r="4963" customFormat="1" ht="16" customHeight="1" x14ac:dyDescent="0.2"/>
    <row r="4964" customFormat="1" ht="16" customHeight="1" x14ac:dyDescent="0.2"/>
    <row r="4965" customFormat="1" ht="16" customHeight="1" x14ac:dyDescent="0.2"/>
    <row r="4966" customFormat="1" ht="16" customHeight="1" x14ac:dyDescent="0.2"/>
    <row r="4967" customFormat="1" ht="16" customHeight="1" x14ac:dyDescent="0.2"/>
    <row r="4968" customFormat="1" ht="16" customHeight="1" x14ac:dyDescent="0.2"/>
    <row r="4969" customFormat="1" ht="16" customHeight="1" x14ac:dyDescent="0.2"/>
    <row r="4970" customFormat="1" ht="16" customHeight="1" x14ac:dyDescent="0.2"/>
    <row r="4971" customFormat="1" ht="16" customHeight="1" x14ac:dyDescent="0.2"/>
    <row r="4972" customFormat="1" ht="16" customHeight="1" x14ac:dyDescent="0.2"/>
    <row r="4973" customFormat="1" ht="16" customHeight="1" x14ac:dyDescent="0.2"/>
    <row r="4974" customFormat="1" ht="16" customHeight="1" x14ac:dyDescent="0.2"/>
    <row r="4975" customFormat="1" ht="16" customHeight="1" x14ac:dyDescent="0.2"/>
    <row r="4976" customFormat="1" ht="16" customHeight="1" x14ac:dyDescent="0.2"/>
    <row r="4977" customFormat="1" ht="16" customHeight="1" x14ac:dyDescent="0.2"/>
    <row r="4978" customFormat="1" ht="16" customHeight="1" x14ac:dyDescent="0.2"/>
    <row r="4979" customFormat="1" ht="16" customHeight="1" x14ac:dyDescent="0.2"/>
    <row r="4980" customFormat="1" ht="16" customHeight="1" x14ac:dyDescent="0.2"/>
    <row r="4981" customFormat="1" ht="16" customHeight="1" x14ac:dyDescent="0.2"/>
    <row r="4982" customFormat="1" ht="16" customHeight="1" x14ac:dyDescent="0.2"/>
    <row r="4983" customFormat="1" ht="16" customHeight="1" x14ac:dyDescent="0.2"/>
    <row r="4984" customFormat="1" ht="16" customHeight="1" x14ac:dyDescent="0.2"/>
    <row r="4985" customFormat="1" ht="16" customHeight="1" x14ac:dyDescent="0.2"/>
    <row r="4986" customFormat="1" ht="16" customHeight="1" x14ac:dyDescent="0.2"/>
    <row r="4987" customFormat="1" ht="16" customHeight="1" x14ac:dyDescent="0.2"/>
    <row r="4988" customFormat="1" ht="16" customHeight="1" x14ac:dyDescent="0.2"/>
    <row r="4989" customFormat="1" ht="16" customHeight="1" x14ac:dyDescent="0.2"/>
    <row r="4990" customFormat="1" ht="16" customHeight="1" x14ac:dyDescent="0.2"/>
    <row r="4991" customFormat="1" ht="16" customHeight="1" x14ac:dyDescent="0.2"/>
    <row r="4992" customFormat="1" ht="16" customHeight="1" x14ac:dyDescent="0.2"/>
    <row r="4993" customFormat="1" ht="16" customHeight="1" x14ac:dyDescent="0.2"/>
    <row r="4994" customFormat="1" ht="16" customHeight="1" x14ac:dyDescent="0.2"/>
    <row r="4995" customFormat="1" ht="16" customHeight="1" x14ac:dyDescent="0.2"/>
    <row r="4996" customFormat="1" ht="16" customHeight="1" x14ac:dyDescent="0.2"/>
    <row r="4997" customFormat="1" ht="16" customHeight="1" x14ac:dyDescent="0.2"/>
    <row r="4998" customFormat="1" ht="16" customHeight="1" x14ac:dyDescent="0.2"/>
    <row r="4999" customFormat="1" ht="16" customHeight="1" x14ac:dyDescent="0.2"/>
    <row r="5000" customFormat="1" ht="16" customHeight="1" x14ac:dyDescent="0.2"/>
    <row r="5001" customFormat="1" ht="16" customHeight="1" x14ac:dyDescent="0.2"/>
    <row r="5002" customFormat="1" ht="16" customHeight="1" x14ac:dyDescent="0.2"/>
    <row r="5003" customFormat="1" ht="16" customHeight="1" x14ac:dyDescent="0.2"/>
    <row r="5004" customFormat="1" ht="16" customHeight="1" x14ac:dyDescent="0.2"/>
    <row r="5005" customFormat="1" ht="16" customHeight="1" x14ac:dyDescent="0.2"/>
    <row r="5006" customFormat="1" ht="16" customHeight="1" x14ac:dyDescent="0.2"/>
    <row r="5007" customFormat="1" ht="16" customHeight="1" x14ac:dyDescent="0.2"/>
    <row r="5008" customFormat="1" ht="16" customHeight="1" x14ac:dyDescent="0.2"/>
    <row r="5009" customFormat="1" ht="16" customHeight="1" x14ac:dyDescent="0.2"/>
    <row r="5010" customFormat="1" ht="16" customHeight="1" x14ac:dyDescent="0.2"/>
    <row r="5011" customFormat="1" ht="16" customHeight="1" x14ac:dyDescent="0.2"/>
    <row r="5012" customFormat="1" ht="16" customHeight="1" x14ac:dyDescent="0.2"/>
    <row r="5013" customFormat="1" ht="16" customHeight="1" x14ac:dyDescent="0.2"/>
    <row r="5014" customFormat="1" ht="16" customHeight="1" x14ac:dyDescent="0.2"/>
    <row r="5015" customFormat="1" ht="16" customHeight="1" x14ac:dyDescent="0.2"/>
    <row r="5016" customFormat="1" ht="16" customHeight="1" x14ac:dyDescent="0.2"/>
    <row r="5017" customFormat="1" ht="16" customHeight="1" x14ac:dyDescent="0.2"/>
    <row r="5018" customFormat="1" ht="16" customHeight="1" x14ac:dyDescent="0.2"/>
    <row r="5019" customFormat="1" ht="16" customHeight="1" x14ac:dyDescent="0.2"/>
    <row r="5020" customFormat="1" ht="16" customHeight="1" x14ac:dyDescent="0.2"/>
    <row r="5021" customFormat="1" ht="16" customHeight="1" x14ac:dyDescent="0.2"/>
    <row r="5022" customFormat="1" ht="16" customHeight="1" x14ac:dyDescent="0.2"/>
    <row r="5023" customFormat="1" ht="16" customHeight="1" x14ac:dyDescent="0.2"/>
    <row r="5024" customFormat="1" ht="16" customHeight="1" x14ac:dyDescent="0.2"/>
    <row r="5025" customFormat="1" ht="16" customHeight="1" x14ac:dyDescent="0.2"/>
    <row r="5026" customFormat="1" ht="16" customHeight="1" x14ac:dyDescent="0.2"/>
    <row r="5027" customFormat="1" ht="16" customHeight="1" x14ac:dyDescent="0.2"/>
    <row r="5028" customFormat="1" ht="16" customHeight="1" x14ac:dyDescent="0.2"/>
    <row r="5029" customFormat="1" ht="16" customHeight="1" x14ac:dyDescent="0.2"/>
    <row r="5030" customFormat="1" ht="16" customHeight="1" x14ac:dyDescent="0.2"/>
    <row r="5031" customFormat="1" ht="16" customHeight="1" x14ac:dyDescent="0.2"/>
    <row r="5032" customFormat="1" ht="16" customHeight="1" x14ac:dyDescent="0.2"/>
    <row r="5033" customFormat="1" ht="16" customHeight="1" x14ac:dyDescent="0.2"/>
    <row r="5034" customFormat="1" ht="16" customHeight="1" x14ac:dyDescent="0.2"/>
    <row r="5035" customFormat="1" ht="16" customHeight="1" x14ac:dyDescent="0.2"/>
    <row r="5036" customFormat="1" ht="16" customHeight="1" x14ac:dyDescent="0.2"/>
    <row r="5037" customFormat="1" ht="16" customHeight="1" x14ac:dyDescent="0.2"/>
    <row r="5038" customFormat="1" ht="16" customHeight="1" x14ac:dyDescent="0.2"/>
    <row r="5039" customFormat="1" ht="16" customHeight="1" x14ac:dyDescent="0.2"/>
    <row r="5040" customFormat="1" ht="16" customHeight="1" x14ac:dyDescent="0.2"/>
    <row r="5041" customFormat="1" ht="16" customHeight="1" x14ac:dyDescent="0.2"/>
    <row r="5042" customFormat="1" ht="16" customHeight="1" x14ac:dyDescent="0.2"/>
    <row r="5043" customFormat="1" ht="16" customHeight="1" x14ac:dyDescent="0.2"/>
    <row r="5044" customFormat="1" ht="16" customHeight="1" x14ac:dyDescent="0.2"/>
    <row r="5045" customFormat="1" ht="16" customHeight="1" x14ac:dyDescent="0.2"/>
    <row r="5046" customFormat="1" ht="16" customHeight="1" x14ac:dyDescent="0.2"/>
    <row r="5047" customFormat="1" ht="16" customHeight="1" x14ac:dyDescent="0.2"/>
    <row r="5048" customFormat="1" ht="16" customHeight="1" x14ac:dyDescent="0.2"/>
    <row r="5049" customFormat="1" ht="16" customHeight="1" x14ac:dyDescent="0.2"/>
    <row r="5050" customFormat="1" ht="16" customHeight="1" x14ac:dyDescent="0.2"/>
    <row r="5051" customFormat="1" ht="16" customHeight="1" x14ac:dyDescent="0.2"/>
    <row r="5052" customFormat="1" ht="16" customHeight="1" x14ac:dyDescent="0.2"/>
    <row r="5053" customFormat="1" ht="16" customHeight="1" x14ac:dyDescent="0.2"/>
    <row r="5054" customFormat="1" ht="16" customHeight="1" x14ac:dyDescent="0.2"/>
    <row r="5055" customFormat="1" ht="16" customHeight="1" x14ac:dyDescent="0.2"/>
    <row r="5056" customFormat="1" ht="16" customHeight="1" x14ac:dyDescent="0.2"/>
    <row r="5057" customFormat="1" ht="16" customHeight="1" x14ac:dyDescent="0.2"/>
    <row r="5058" customFormat="1" ht="16" customHeight="1" x14ac:dyDescent="0.2"/>
    <row r="5059" customFormat="1" ht="16" customHeight="1" x14ac:dyDescent="0.2"/>
    <row r="5060" customFormat="1" ht="16" customHeight="1" x14ac:dyDescent="0.2"/>
    <row r="5061" customFormat="1" ht="16" customHeight="1" x14ac:dyDescent="0.2"/>
    <row r="5062" customFormat="1" ht="16" customHeight="1" x14ac:dyDescent="0.2"/>
    <row r="5063" customFormat="1" ht="16" customHeight="1" x14ac:dyDescent="0.2"/>
    <row r="5064" customFormat="1" ht="16" customHeight="1" x14ac:dyDescent="0.2"/>
    <row r="5065" customFormat="1" ht="16" customHeight="1" x14ac:dyDescent="0.2"/>
    <row r="5066" customFormat="1" ht="16" customHeight="1" x14ac:dyDescent="0.2"/>
    <row r="5067" customFormat="1" ht="16" customHeight="1" x14ac:dyDescent="0.2"/>
    <row r="5068" customFormat="1" ht="16" customHeight="1" x14ac:dyDescent="0.2"/>
    <row r="5069" customFormat="1" ht="16" customHeight="1" x14ac:dyDescent="0.2"/>
    <row r="5070" customFormat="1" ht="16" customHeight="1" x14ac:dyDescent="0.2"/>
    <row r="5071" customFormat="1" ht="16" customHeight="1" x14ac:dyDescent="0.2"/>
    <row r="5072" customFormat="1" ht="16" customHeight="1" x14ac:dyDescent="0.2"/>
    <row r="5073" customFormat="1" ht="16" customHeight="1" x14ac:dyDescent="0.2"/>
    <row r="5074" customFormat="1" ht="16" customHeight="1" x14ac:dyDescent="0.2"/>
    <row r="5075" customFormat="1" ht="16" customHeight="1" x14ac:dyDescent="0.2"/>
    <row r="5076" customFormat="1" ht="16" customHeight="1" x14ac:dyDescent="0.2"/>
    <row r="5077" customFormat="1" ht="16" customHeight="1" x14ac:dyDescent="0.2"/>
    <row r="5078" customFormat="1" ht="16" customHeight="1" x14ac:dyDescent="0.2"/>
    <row r="5079" customFormat="1" ht="16" customHeight="1" x14ac:dyDescent="0.2"/>
    <row r="5080" customFormat="1" ht="16" customHeight="1" x14ac:dyDescent="0.2"/>
    <row r="5081" customFormat="1" ht="16" customHeight="1" x14ac:dyDescent="0.2"/>
    <row r="5082" customFormat="1" ht="16" customHeight="1" x14ac:dyDescent="0.2"/>
    <row r="5083" customFormat="1" ht="16" customHeight="1" x14ac:dyDescent="0.2"/>
    <row r="5084" customFormat="1" ht="16" customHeight="1" x14ac:dyDescent="0.2"/>
    <row r="5085" customFormat="1" ht="16" customHeight="1" x14ac:dyDescent="0.2"/>
    <row r="5086" customFormat="1" ht="16" customHeight="1" x14ac:dyDescent="0.2"/>
    <row r="5087" customFormat="1" ht="16" customHeight="1" x14ac:dyDescent="0.2"/>
    <row r="5088" customFormat="1" ht="16" customHeight="1" x14ac:dyDescent="0.2"/>
    <row r="5089" customFormat="1" ht="16" customHeight="1" x14ac:dyDescent="0.2"/>
    <row r="5090" customFormat="1" ht="16" customHeight="1" x14ac:dyDescent="0.2"/>
    <row r="5091" customFormat="1" ht="16" customHeight="1" x14ac:dyDescent="0.2"/>
    <row r="5092" customFormat="1" ht="16" customHeight="1" x14ac:dyDescent="0.2"/>
    <row r="5093" customFormat="1" ht="16" customHeight="1" x14ac:dyDescent="0.2"/>
    <row r="5094" customFormat="1" ht="16" customHeight="1" x14ac:dyDescent="0.2"/>
    <row r="5095" customFormat="1" ht="16" customHeight="1" x14ac:dyDescent="0.2"/>
    <row r="5096" customFormat="1" ht="16" customHeight="1" x14ac:dyDescent="0.2"/>
    <row r="5097" customFormat="1" ht="16" customHeight="1" x14ac:dyDescent="0.2"/>
    <row r="5098" customFormat="1" ht="16" customHeight="1" x14ac:dyDescent="0.2"/>
    <row r="5099" customFormat="1" ht="16" customHeight="1" x14ac:dyDescent="0.2"/>
    <row r="5100" customFormat="1" ht="16" customHeight="1" x14ac:dyDescent="0.2"/>
    <row r="5101" customFormat="1" ht="16" customHeight="1" x14ac:dyDescent="0.2"/>
    <row r="5102" customFormat="1" ht="16" customHeight="1" x14ac:dyDescent="0.2"/>
    <row r="5103" customFormat="1" ht="16" customHeight="1" x14ac:dyDescent="0.2"/>
    <row r="5104" customFormat="1" ht="16" customHeight="1" x14ac:dyDescent="0.2"/>
    <row r="5105" customFormat="1" ht="16" customHeight="1" x14ac:dyDescent="0.2"/>
    <row r="5106" customFormat="1" ht="16" customHeight="1" x14ac:dyDescent="0.2"/>
    <row r="5107" customFormat="1" ht="16" customHeight="1" x14ac:dyDescent="0.2"/>
    <row r="5108" customFormat="1" ht="16" customHeight="1" x14ac:dyDescent="0.2"/>
    <row r="5109" customFormat="1" ht="16" customHeight="1" x14ac:dyDescent="0.2"/>
    <row r="5110" customFormat="1" ht="16" customHeight="1" x14ac:dyDescent="0.2"/>
    <row r="5111" customFormat="1" ht="16" customHeight="1" x14ac:dyDescent="0.2"/>
    <row r="5112" customFormat="1" ht="16" customHeight="1" x14ac:dyDescent="0.2"/>
    <row r="5113" customFormat="1" ht="16" customHeight="1" x14ac:dyDescent="0.2"/>
    <row r="5114" customFormat="1" ht="16" customHeight="1" x14ac:dyDescent="0.2"/>
    <row r="5115" customFormat="1" ht="16" customHeight="1" x14ac:dyDescent="0.2"/>
    <row r="5116" customFormat="1" ht="16" customHeight="1" x14ac:dyDescent="0.2"/>
    <row r="5117" customFormat="1" ht="16" customHeight="1" x14ac:dyDescent="0.2"/>
    <row r="5118" customFormat="1" ht="16" customHeight="1" x14ac:dyDescent="0.2"/>
    <row r="5119" customFormat="1" ht="16" customHeight="1" x14ac:dyDescent="0.2"/>
    <row r="5120" customFormat="1" ht="16" customHeight="1" x14ac:dyDescent="0.2"/>
    <row r="5121" customFormat="1" ht="16" customHeight="1" x14ac:dyDescent="0.2"/>
    <row r="5122" customFormat="1" ht="16" customHeight="1" x14ac:dyDescent="0.2"/>
    <row r="5123" customFormat="1" ht="16" customHeight="1" x14ac:dyDescent="0.2"/>
    <row r="5124" customFormat="1" ht="16" customHeight="1" x14ac:dyDescent="0.2"/>
    <row r="5125" customFormat="1" ht="16" customHeight="1" x14ac:dyDescent="0.2"/>
    <row r="5126" customFormat="1" ht="16" customHeight="1" x14ac:dyDescent="0.2"/>
    <row r="5127" customFormat="1" ht="16" customHeight="1" x14ac:dyDescent="0.2"/>
    <row r="5128" customFormat="1" ht="16" customHeight="1" x14ac:dyDescent="0.2"/>
    <row r="5129" customFormat="1" ht="16" customHeight="1" x14ac:dyDescent="0.2"/>
    <row r="5130" customFormat="1" ht="16" customHeight="1" x14ac:dyDescent="0.2"/>
    <row r="5131" customFormat="1" ht="16" customHeight="1" x14ac:dyDescent="0.2"/>
    <row r="5132" customFormat="1" ht="16" customHeight="1" x14ac:dyDescent="0.2"/>
    <row r="5133" customFormat="1" ht="16" customHeight="1" x14ac:dyDescent="0.2"/>
    <row r="5134" customFormat="1" ht="16" customHeight="1" x14ac:dyDescent="0.2"/>
    <row r="5135" customFormat="1" ht="16" customHeight="1" x14ac:dyDescent="0.2"/>
    <row r="5136" customFormat="1" ht="16" customHeight="1" x14ac:dyDescent="0.2"/>
    <row r="5137" customFormat="1" ht="16" customHeight="1" x14ac:dyDescent="0.2"/>
    <row r="5138" customFormat="1" ht="16" customHeight="1" x14ac:dyDescent="0.2"/>
    <row r="5139" customFormat="1" ht="16" customHeight="1" x14ac:dyDescent="0.2"/>
    <row r="5140" customFormat="1" ht="16" customHeight="1" x14ac:dyDescent="0.2"/>
    <row r="5141" customFormat="1" ht="16" customHeight="1" x14ac:dyDescent="0.2"/>
    <row r="5142" customFormat="1" ht="16" customHeight="1" x14ac:dyDescent="0.2"/>
    <row r="5143" customFormat="1" ht="16" customHeight="1" x14ac:dyDescent="0.2"/>
    <row r="5144" customFormat="1" ht="16" customHeight="1" x14ac:dyDescent="0.2"/>
    <row r="5145" customFormat="1" ht="16" customHeight="1" x14ac:dyDescent="0.2"/>
    <row r="5146" customFormat="1" ht="16" customHeight="1" x14ac:dyDescent="0.2"/>
    <row r="5147" customFormat="1" ht="16" customHeight="1" x14ac:dyDescent="0.2"/>
    <row r="5148" customFormat="1" ht="16" customHeight="1" x14ac:dyDescent="0.2"/>
    <row r="5149" customFormat="1" ht="16" customHeight="1" x14ac:dyDescent="0.2"/>
    <row r="5150" customFormat="1" ht="16" customHeight="1" x14ac:dyDescent="0.2"/>
    <row r="5151" customFormat="1" ht="16" customHeight="1" x14ac:dyDescent="0.2"/>
    <row r="5152" customFormat="1" ht="16" customHeight="1" x14ac:dyDescent="0.2"/>
    <row r="5153" customFormat="1" ht="16" customHeight="1" x14ac:dyDescent="0.2"/>
    <row r="5154" customFormat="1" ht="16" customHeight="1" x14ac:dyDescent="0.2"/>
    <row r="5155" customFormat="1" ht="16" customHeight="1" x14ac:dyDescent="0.2"/>
    <row r="5156" customFormat="1" ht="16" customHeight="1" x14ac:dyDescent="0.2"/>
    <row r="5157" customFormat="1" ht="16" customHeight="1" x14ac:dyDescent="0.2"/>
    <row r="5158" customFormat="1" ht="16" customHeight="1" x14ac:dyDescent="0.2"/>
    <row r="5159" customFormat="1" ht="16" customHeight="1" x14ac:dyDescent="0.2"/>
    <row r="5160" customFormat="1" ht="16" customHeight="1" x14ac:dyDescent="0.2"/>
    <row r="5161" customFormat="1" ht="16" customHeight="1" x14ac:dyDescent="0.2"/>
    <row r="5162" customFormat="1" ht="16" customHeight="1" x14ac:dyDescent="0.2"/>
    <row r="5163" customFormat="1" ht="16" customHeight="1" x14ac:dyDescent="0.2"/>
    <row r="5164" customFormat="1" ht="16" customHeight="1" x14ac:dyDescent="0.2"/>
    <row r="5165" customFormat="1" ht="16" customHeight="1" x14ac:dyDescent="0.2"/>
    <row r="5166" customFormat="1" ht="16" customHeight="1" x14ac:dyDescent="0.2"/>
    <row r="5167" customFormat="1" ht="16" customHeight="1" x14ac:dyDescent="0.2"/>
    <row r="5168" customFormat="1" ht="16" customHeight="1" x14ac:dyDescent="0.2"/>
    <row r="5169" customFormat="1" ht="16" customHeight="1" x14ac:dyDescent="0.2"/>
    <row r="5170" customFormat="1" ht="16" customHeight="1" x14ac:dyDescent="0.2"/>
    <row r="5171" customFormat="1" ht="16" customHeight="1" x14ac:dyDescent="0.2"/>
    <row r="5172" customFormat="1" ht="16" customHeight="1" x14ac:dyDescent="0.2"/>
    <row r="5173" customFormat="1" ht="16" customHeight="1" x14ac:dyDescent="0.2"/>
    <row r="5174" customFormat="1" ht="16" customHeight="1" x14ac:dyDescent="0.2"/>
    <row r="5175" customFormat="1" ht="16" customHeight="1" x14ac:dyDescent="0.2"/>
    <row r="5176" customFormat="1" ht="16" customHeight="1" x14ac:dyDescent="0.2"/>
    <row r="5177" customFormat="1" ht="16" customHeight="1" x14ac:dyDescent="0.2"/>
    <row r="5178" customFormat="1" ht="16" customHeight="1" x14ac:dyDescent="0.2"/>
    <row r="5179" customFormat="1" ht="16" customHeight="1" x14ac:dyDescent="0.2"/>
    <row r="5180" customFormat="1" ht="16" customHeight="1" x14ac:dyDescent="0.2"/>
    <row r="5181" customFormat="1" ht="16" customHeight="1" x14ac:dyDescent="0.2"/>
    <row r="5182" customFormat="1" ht="16" customHeight="1" x14ac:dyDescent="0.2"/>
    <row r="5183" customFormat="1" ht="16" customHeight="1" x14ac:dyDescent="0.2"/>
    <row r="5184" customFormat="1" ht="16" customHeight="1" x14ac:dyDescent="0.2"/>
    <row r="5185" customFormat="1" ht="16" customHeight="1" x14ac:dyDescent="0.2"/>
    <row r="5186" customFormat="1" ht="16" customHeight="1" x14ac:dyDescent="0.2"/>
    <row r="5187" customFormat="1" ht="16" customHeight="1" x14ac:dyDescent="0.2"/>
    <row r="5188" customFormat="1" ht="16" customHeight="1" x14ac:dyDescent="0.2"/>
    <row r="5189" customFormat="1" ht="16" customHeight="1" x14ac:dyDescent="0.2"/>
    <row r="5190" customFormat="1" ht="16" customHeight="1" x14ac:dyDescent="0.2"/>
    <row r="5191" customFormat="1" ht="16" customHeight="1" x14ac:dyDescent="0.2"/>
    <row r="5192" customFormat="1" ht="16" customHeight="1" x14ac:dyDescent="0.2"/>
    <row r="5193" customFormat="1" ht="16" customHeight="1" x14ac:dyDescent="0.2"/>
    <row r="5194" customFormat="1" ht="16" customHeight="1" x14ac:dyDescent="0.2"/>
    <row r="5195" customFormat="1" ht="16" customHeight="1" x14ac:dyDescent="0.2"/>
    <row r="5196" customFormat="1" ht="16" customHeight="1" x14ac:dyDescent="0.2"/>
    <row r="5197" customFormat="1" ht="16" customHeight="1" x14ac:dyDescent="0.2"/>
    <row r="5198" customFormat="1" ht="16" customHeight="1" x14ac:dyDescent="0.2"/>
    <row r="5199" customFormat="1" ht="16" customHeight="1" x14ac:dyDescent="0.2"/>
    <row r="5200" customFormat="1" ht="16" customHeight="1" x14ac:dyDescent="0.2"/>
    <row r="5201" customFormat="1" ht="16" customHeight="1" x14ac:dyDescent="0.2"/>
    <row r="5202" customFormat="1" ht="16" customHeight="1" x14ac:dyDescent="0.2"/>
    <row r="5203" customFormat="1" ht="16" customHeight="1" x14ac:dyDescent="0.2"/>
    <row r="5204" customFormat="1" ht="16" customHeight="1" x14ac:dyDescent="0.2"/>
    <row r="5205" customFormat="1" ht="16" customHeight="1" x14ac:dyDescent="0.2"/>
    <row r="5206" customFormat="1" ht="16" customHeight="1" x14ac:dyDescent="0.2"/>
    <row r="5207" customFormat="1" ht="16" customHeight="1" x14ac:dyDescent="0.2"/>
    <row r="5208" customFormat="1" ht="16" customHeight="1" x14ac:dyDescent="0.2"/>
    <row r="5209" customFormat="1" ht="16" customHeight="1" x14ac:dyDescent="0.2"/>
    <row r="5210" customFormat="1" ht="16" customHeight="1" x14ac:dyDescent="0.2"/>
    <row r="5211" customFormat="1" ht="16" customHeight="1" x14ac:dyDescent="0.2"/>
    <row r="5212" customFormat="1" ht="16" customHeight="1" x14ac:dyDescent="0.2"/>
    <row r="5213" customFormat="1" ht="16" customHeight="1" x14ac:dyDescent="0.2"/>
    <row r="5214" customFormat="1" ht="16" customHeight="1" x14ac:dyDescent="0.2"/>
    <row r="5215" customFormat="1" ht="16" customHeight="1" x14ac:dyDescent="0.2"/>
    <row r="5216" customFormat="1" ht="16" customHeight="1" x14ac:dyDescent="0.2"/>
    <row r="5217" customFormat="1" ht="16" customHeight="1" x14ac:dyDescent="0.2"/>
    <row r="5218" customFormat="1" ht="16" customHeight="1" x14ac:dyDescent="0.2"/>
    <row r="5219" customFormat="1" ht="16" customHeight="1" x14ac:dyDescent="0.2"/>
    <row r="5220" customFormat="1" ht="16" customHeight="1" x14ac:dyDescent="0.2"/>
    <row r="5221" customFormat="1" ht="16" customHeight="1" x14ac:dyDescent="0.2"/>
    <row r="5222" customFormat="1" ht="16" customHeight="1" x14ac:dyDescent="0.2"/>
    <row r="5223" customFormat="1" ht="16" customHeight="1" x14ac:dyDescent="0.2"/>
    <row r="5224" customFormat="1" ht="16" customHeight="1" x14ac:dyDescent="0.2"/>
    <row r="5225" customFormat="1" ht="16" customHeight="1" x14ac:dyDescent="0.2"/>
    <row r="5226" customFormat="1" ht="16" customHeight="1" x14ac:dyDescent="0.2"/>
    <row r="5227" customFormat="1" ht="16" customHeight="1" x14ac:dyDescent="0.2"/>
    <row r="5228" customFormat="1" ht="16" customHeight="1" x14ac:dyDescent="0.2"/>
    <row r="5229" customFormat="1" ht="16" customHeight="1" x14ac:dyDescent="0.2"/>
    <row r="5230" customFormat="1" ht="16" customHeight="1" x14ac:dyDescent="0.2"/>
    <row r="5231" customFormat="1" ht="16" customHeight="1" x14ac:dyDescent="0.2"/>
    <row r="5232" customFormat="1" ht="16" customHeight="1" x14ac:dyDescent="0.2"/>
    <row r="5233" customFormat="1" ht="16" customHeight="1" x14ac:dyDescent="0.2"/>
    <row r="5234" customFormat="1" ht="16" customHeight="1" x14ac:dyDescent="0.2"/>
    <row r="5235" customFormat="1" ht="16" customHeight="1" x14ac:dyDescent="0.2"/>
    <row r="5236" customFormat="1" ht="16" customHeight="1" x14ac:dyDescent="0.2"/>
    <row r="5237" customFormat="1" ht="16" customHeight="1" x14ac:dyDescent="0.2"/>
    <row r="5238" customFormat="1" ht="16" customHeight="1" x14ac:dyDescent="0.2"/>
    <row r="5239" customFormat="1" ht="16" customHeight="1" x14ac:dyDescent="0.2"/>
    <row r="5240" customFormat="1" ht="16" customHeight="1" x14ac:dyDescent="0.2"/>
    <row r="5241" customFormat="1" ht="16" customHeight="1" x14ac:dyDescent="0.2"/>
    <row r="5242" customFormat="1" ht="16" customHeight="1" x14ac:dyDescent="0.2"/>
    <row r="5243" customFormat="1" ht="16" customHeight="1" x14ac:dyDescent="0.2"/>
    <row r="5244" customFormat="1" ht="16" customHeight="1" x14ac:dyDescent="0.2"/>
    <row r="5245" customFormat="1" ht="16" customHeight="1" x14ac:dyDescent="0.2"/>
    <row r="5246" customFormat="1" ht="16" customHeight="1" x14ac:dyDescent="0.2"/>
    <row r="5247" customFormat="1" ht="16" customHeight="1" x14ac:dyDescent="0.2"/>
    <row r="5248" customFormat="1" ht="16" customHeight="1" x14ac:dyDescent="0.2"/>
    <row r="5249" customFormat="1" ht="16" customHeight="1" x14ac:dyDescent="0.2"/>
    <row r="5250" customFormat="1" ht="16" customHeight="1" x14ac:dyDescent="0.2"/>
    <row r="5251" customFormat="1" ht="16" customHeight="1" x14ac:dyDescent="0.2"/>
    <row r="5252" customFormat="1" ht="16" customHeight="1" x14ac:dyDescent="0.2"/>
    <row r="5253" customFormat="1" ht="16" customHeight="1" x14ac:dyDescent="0.2"/>
    <row r="5254" customFormat="1" ht="16" customHeight="1" x14ac:dyDescent="0.2"/>
    <row r="5255" customFormat="1" ht="16" customHeight="1" x14ac:dyDescent="0.2"/>
    <row r="5256" customFormat="1" ht="16" customHeight="1" x14ac:dyDescent="0.2"/>
    <row r="5257" customFormat="1" ht="16" customHeight="1" x14ac:dyDescent="0.2"/>
    <row r="5258" customFormat="1" ht="16" customHeight="1" x14ac:dyDescent="0.2"/>
    <row r="5259" customFormat="1" ht="16" customHeight="1" x14ac:dyDescent="0.2"/>
    <row r="5260" customFormat="1" ht="16" customHeight="1" x14ac:dyDescent="0.2"/>
    <row r="5261" customFormat="1" ht="16" customHeight="1" x14ac:dyDescent="0.2"/>
    <row r="5262" customFormat="1" ht="16" customHeight="1" x14ac:dyDescent="0.2"/>
    <row r="5263" customFormat="1" ht="16" customHeight="1" x14ac:dyDescent="0.2"/>
    <row r="5264" customFormat="1" ht="16" customHeight="1" x14ac:dyDescent="0.2"/>
    <row r="5265" customFormat="1" ht="16" customHeight="1" x14ac:dyDescent="0.2"/>
    <row r="5266" customFormat="1" ht="16" customHeight="1" x14ac:dyDescent="0.2"/>
    <row r="5267" customFormat="1" ht="16" customHeight="1" x14ac:dyDescent="0.2"/>
    <row r="5268" customFormat="1" ht="16" customHeight="1" x14ac:dyDescent="0.2"/>
    <row r="5269" customFormat="1" ht="16" customHeight="1" x14ac:dyDescent="0.2"/>
    <row r="5270" customFormat="1" ht="16" customHeight="1" x14ac:dyDescent="0.2"/>
    <row r="5271" customFormat="1" ht="16" customHeight="1" x14ac:dyDescent="0.2"/>
    <row r="5272" customFormat="1" ht="16" customHeight="1" x14ac:dyDescent="0.2"/>
    <row r="5273" customFormat="1" ht="16" customHeight="1" x14ac:dyDescent="0.2"/>
    <row r="5274" customFormat="1" ht="16" customHeight="1" x14ac:dyDescent="0.2"/>
    <row r="5275" customFormat="1" ht="16" customHeight="1" x14ac:dyDescent="0.2"/>
    <row r="5276" customFormat="1" ht="16" customHeight="1" x14ac:dyDescent="0.2"/>
    <row r="5277" customFormat="1" ht="16" customHeight="1" x14ac:dyDescent="0.2"/>
    <row r="5278" customFormat="1" ht="16" customHeight="1" x14ac:dyDescent="0.2"/>
    <row r="5279" customFormat="1" ht="16" customHeight="1" x14ac:dyDescent="0.2"/>
    <row r="5280" customFormat="1" ht="16" customHeight="1" x14ac:dyDescent="0.2"/>
    <row r="5281" customFormat="1" ht="16" customHeight="1" x14ac:dyDescent="0.2"/>
    <row r="5282" customFormat="1" ht="16" customHeight="1" x14ac:dyDescent="0.2"/>
    <row r="5283" customFormat="1" ht="16" customHeight="1" x14ac:dyDescent="0.2"/>
    <row r="5284" customFormat="1" ht="16" customHeight="1" x14ac:dyDescent="0.2"/>
    <row r="5285" customFormat="1" ht="16" customHeight="1" x14ac:dyDescent="0.2"/>
    <row r="5286" customFormat="1" ht="16" customHeight="1" x14ac:dyDescent="0.2"/>
    <row r="5287" customFormat="1" ht="16" customHeight="1" x14ac:dyDescent="0.2"/>
    <row r="5288" customFormat="1" ht="16" customHeight="1" x14ac:dyDescent="0.2"/>
    <row r="5289" customFormat="1" ht="16" customHeight="1" x14ac:dyDescent="0.2"/>
    <row r="5290" customFormat="1" ht="16" customHeight="1" x14ac:dyDescent="0.2"/>
    <row r="5291" customFormat="1" ht="16" customHeight="1" x14ac:dyDescent="0.2"/>
    <row r="5292" customFormat="1" ht="16" customHeight="1" x14ac:dyDescent="0.2"/>
    <row r="5293" customFormat="1" ht="16" customHeight="1" x14ac:dyDescent="0.2"/>
    <row r="5294" customFormat="1" ht="16" customHeight="1" x14ac:dyDescent="0.2"/>
    <row r="5295" customFormat="1" ht="16" customHeight="1" x14ac:dyDescent="0.2"/>
    <row r="5296" customFormat="1" ht="16" customHeight="1" x14ac:dyDescent="0.2"/>
    <row r="5297" customFormat="1" ht="16" customHeight="1" x14ac:dyDescent="0.2"/>
    <row r="5298" customFormat="1" ht="16" customHeight="1" x14ac:dyDescent="0.2"/>
    <row r="5299" customFormat="1" ht="16" customHeight="1" x14ac:dyDescent="0.2"/>
    <row r="5300" customFormat="1" ht="16" customHeight="1" x14ac:dyDescent="0.2"/>
    <row r="5301" customFormat="1" ht="16" customHeight="1" x14ac:dyDescent="0.2"/>
    <row r="5302" customFormat="1" ht="16" customHeight="1" x14ac:dyDescent="0.2"/>
    <row r="5303" customFormat="1" ht="16" customHeight="1" x14ac:dyDescent="0.2"/>
    <row r="5304" customFormat="1" ht="16" customHeight="1" x14ac:dyDescent="0.2"/>
    <row r="5305" customFormat="1" ht="16" customHeight="1" x14ac:dyDescent="0.2"/>
    <row r="5306" customFormat="1" ht="16" customHeight="1" x14ac:dyDescent="0.2"/>
    <row r="5307" customFormat="1" ht="16" customHeight="1" x14ac:dyDescent="0.2"/>
    <row r="5308" customFormat="1" ht="16" customHeight="1" x14ac:dyDescent="0.2"/>
    <row r="5309" customFormat="1" ht="16" customHeight="1" x14ac:dyDescent="0.2"/>
    <row r="5310" customFormat="1" ht="16" customHeight="1" x14ac:dyDescent="0.2"/>
    <row r="5311" customFormat="1" ht="16" customHeight="1" x14ac:dyDescent="0.2"/>
    <row r="5312" customFormat="1" ht="16" customHeight="1" x14ac:dyDescent="0.2"/>
    <row r="5313" customFormat="1" ht="16" customHeight="1" x14ac:dyDescent="0.2"/>
    <row r="5314" customFormat="1" ht="16" customHeight="1" x14ac:dyDescent="0.2"/>
    <row r="5315" customFormat="1" ht="16" customHeight="1" x14ac:dyDescent="0.2"/>
    <row r="5316" customFormat="1" ht="16" customHeight="1" x14ac:dyDescent="0.2"/>
    <row r="5317" customFormat="1" ht="16" customHeight="1" x14ac:dyDescent="0.2"/>
    <row r="5318" customFormat="1" ht="16" customHeight="1" x14ac:dyDescent="0.2"/>
    <row r="5319" customFormat="1" ht="16" customHeight="1" x14ac:dyDescent="0.2"/>
    <row r="5320" customFormat="1" ht="16" customHeight="1" x14ac:dyDescent="0.2"/>
    <row r="5321" customFormat="1" ht="16" customHeight="1" x14ac:dyDescent="0.2"/>
    <row r="5322" customFormat="1" ht="16" customHeight="1" x14ac:dyDescent="0.2"/>
    <row r="5323" customFormat="1" ht="16" customHeight="1" x14ac:dyDescent="0.2"/>
    <row r="5324" customFormat="1" ht="16" customHeight="1" x14ac:dyDescent="0.2"/>
    <row r="5325" customFormat="1" ht="16" customHeight="1" x14ac:dyDescent="0.2"/>
    <row r="5326" customFormat="1" ht="16" customHeight="1" x14ac:dyDescent="0.2"/>
    <row r="5327" customFormat="1" ht="16" customHeight="1" x14ac:dyDescent="0.2"/>
    <row r="5328" customFormat="1" ht="16" customHeight="1" x14ac:dyDescent="0.2"/>
    <row r="5329" customFormat="1" ht="16" customHeight="1" x14ac:dyDescent="0.2"/>
    <row r="5330" customFormat="1" ht="16" customHeight="1" x14ac:dyDescent="0.2"/>
    <row r="5331" customFormat="1" ht="16" customHeight="1" x14ac:dyDescent="0.2"/>
    <row r="5332" customFormat="1" ht="16" customHeight="1" x14ac:dyDescent="0.2"/>
    <row r="5333" customFormat="1" ht="16" customHeight="1" x14ac:dyDescent="0.2"/>
    <row r="5334" customFormat="1" ht="16" customHeight="1" x14ac:dyDescent="0.2"/>
    <row r="5335" customFormat="1" ht="16" customHeight="1" x14ac:dyDescent="0.2"/>
    <row r="5336" customFormat="1" ht="16" customHeight="1" x14ac:dyDescent="0.2"/>
    <row r="5337" customFormat="1" ht="16" customHeight="1" x14ac:dyDescent="0.2"/>
    <row r="5338" customFormat="1" ht="16" customHeight="1" x14ac:dyDescent="0.2"/>
    <row r="5339" customFormat="1" ht="16" customHeight="1" x14ac:dyDescent="0.2"/>
    <row r="5340" customFormat="1" ht="16" customHeight="1" x14ac:dyDescent="0.2"/>
    <row r="5341" customFormat="1" ht="16" customHeight="1" x14ac:dyDescent="0.2"/>
    <row r="5342" customFormat="1" ht="16" customHeight="1" x14ac:dyDescent="0.2"/>
    <row r="5343" customFormat="1" ht="16" customHeight="1" x14ac:dyDescent="0.2"/>
    <row r="5344" customFormat="1" ht="16" customHeight="1" x14ac:dyDescent="0.2"/>
    <row r="5345" customFormat="1" ht="16" customHeight="1" x14ac:dyDescent="0.2"/>
    <row r="5346" customFormat="1" ht="16" customHeight="1" x14ac:dyDescent="0.2"/>
    <row r="5347" customFormat="1" ht="16" customHeight="1" x14ac:dyDescent="0.2"/>
    <row r="5348" customFormat="1" ht="16" customHeight="1" x14ac:dyDescent="0.2"/>
    <row r="5349" customFormat="1" ht="16" customHeight="1" x14ac:dyDescent="0.2"/>
    <row r="5350" customFormat="1" ht="16" customHeight="1" x14ac:dyDescent="0.2"/>
    <row r="5351" customFormat="1" ht="16" customHeight="1" x14ac:dyDescent="0.2"/>
    <row r="5352" customFormat="1" ht="16" customHeight="1" x14ac:dyDescent="0.2"/>
    <row r="5353" customFormat="1" ht="16" customHeight="1" x14ac:dyDescent="0.2"/>
    <row r="5354" customFormat="1" ht="16" customHeight="1" x14ac:dyDescent="0.2"/>
    <row r="5355" customFormat="1" ht="16" customHeight="1" x14ac:dyDescent="0.2"/>
    <row r="5356" customFormat="1" ht="16" customHeight="1" x14ac:dyDescent="0.2"/>
    <row r="5357" customFormat="1" ht="16" customHeight="1" x14ac:dyDescent="0.2"/>
    <row r="5358" customFormat="1" ht="16" customHeight="1" x14ac:dyDescent="0.2"/>
    <row r="5359" customFormat="1" ht="16" customHeight="1" x14ac:dyDescent="0.2"/>
    <row r="5360" customFormat="1" ht="16" customHeight="1" x14ac:dyDescent="0.2"/>
    <row r="5361" customFormat="1" ht="16" customHeight="1" x14ac:dyDescent="0.2"/>
    <row r="5362" customFormat="1" ht="16" customHeight="1" x14ac:dyDescent="0.2"/>
    <row r="5363" customFormat="1" ht="16" customHeight="1" x14ac:dyDescent="0.2"/>
    <row r="5364" customFormat="1" ht="16" customHeight="1" x14ac:dyDescent="0.2"/>
    <row r="5365" customFormat="1" ht="16" customHeight="1" x14ac:dyDescent="0.2"/>
    <row r="5366" customFormat="1" ht="16" customHeight="1" x14ac:dyDescent="0.2"/>
    <row r="5367" customFormat="1" ht="16" customHeight="1" x14ac:dyDescent="0.2"/>
    <row r="5368" customFormat="1" ht="16" customHeight="1" x14ac:dyDescent="0.2"/>
    <row r="5369" customFormat="1" ht="16" customHeight="1" x14ac:dyDescent="0.2"/>
    <row r="5370" customFormat="1" ht="16" customHeight="1" x14ac:dyDescent="0.2"/>
    <row r="5371" customFormat="1" ht="16" customHeight="1" x14ac:dyDescent="0.2"/>
    <row r="5372" customFormat="1" ht="16" customHeight="1" x14ac:dyDescent="0.2"/>
    <row r="5373" customFormat="1" ht="16" customHeight="1" x14ac:dyDescent="0.2"/>
    <row r="5374" customFormat="1" ht="16" customHeight="1" x14ac:dyDescent="0.2"/>
    <row r="5375" customFormat="1" ht="16" customHeight="1" x14ac:dyDescent="0.2"/>
    <row r="5376" customFormat="1" ht="16" customHeight="1" x14ac:dyDescent="0.2"/>
    <row r="5377" customFormat="1" ht="16" customHeight="1" x14ac:dyDescent="0.2"/>
    <row r="5378" customFormat="1" ht="16" customHeight="1" x14ac:dyDescent="0.2"/>
    <row r="5379" customFormat="1" ht="16" customHeight="1" x14ac:dyDescent="0.2"/>
    <row r="5380" customFormat="1" ht="16" customHeight="1" x14ac:dyDescent="0.2"/>
    <row r="5381" customFormat="1" ht="16" customHeight="1" x14ac:dyDescent="0.2"/>
    <row r="5382" customFormat="1" ht="16" customHeight="1" x14ac:dyDescent="0.2"/>
    <row r="5383" customFormat="1" ht="16" customHeight="1" x14ac:dyDescent="0.2"/>
    <row r="5384" customFormat="1" ht="16" customHeight="1" x14ac:dyDescent="0.2"/>
    <row r="5385" customFormat="1" ht="16" customHeight="1" x14ac:dyDescent="0.2"/>
    <row r="5386" customFormat="1" ht="16" customHeight="1" x14ac:dyDescent="0.2"/>
    <row r="5387" customFormat="1" ht="16" customHeight="1" x14ac:dyDescent="0.2"/>
    <row r="5388" customFormat="1" ht="16" customHeight="1" x14ac:dyDescent="0.2"/>
    <row r="5389" customFormat="1" ht="16" customHeight="1" x14ac:dyDescent="0.2"/>
    <row r="5390" customFormat="1" ht="16" customHeight="1" x14ac:dyDescent="0.2"/>
    <row r="5391" customFormat="1" ht="16" customHeight="1" x14ac:dyDescent="0.2"/>
    <row r="5392" customFormat="1" ht="16" customHeight="1" x14ac:dyDescent="0.2"/>
    <row r="5393" customFormat="1" ht="16" customHeight="1" x14ac:dyDescent="0.2"/>
    <row r="5394" customFormat="1" ht="16" customHeight="1" x14ac:dyDescent="0.2"/>
    <row r="5395" customFormat="1" ht="16" customHeight="1" x14ac:dyDescent="0.2"/>
    <row r="5396" customFormat="1" ht="16" customHeight="1" x14ac:dyDescent="0.2"/>
    <row r="5397" customFormat="1" ht="16" customHeight="1" x14ac:dyDescent="0.2"/>
    <row r="5398" customFormat="1" ht="16" customHeight="1" x14ac:dyDescent="0.2"/>
    <row r="5399" customFormat="1" ht="16" customHeight="1" x14ac:dyDescent="0.2"/>
    <row r="5400" customFormat="1" ht="16" customHeight="1" x14ac:dyDescent="0.2"/>
    <row r="5401" customFormat="1" ht="16" customHeight="1" x14ac:dyDescent="0.2"/>
    <row r="5402" customFormat="1" ht="16" customHeight="1" x14ac:dyDescent="0.2"/>
    <row r="5403" customFormat="1" ht="16" customHeight="1" x14ac:dyDescent="0.2"/>
    <row r="5404" customFormat="1" ht="16" customHeight="1" x14ac:dyDescent="0.2"/>
    <row r="5405" customFormat="1" ht="16" customHeight="1" x14ac:dyDescent="0.2"/>
    <row r="5406" customFormat="1" ht="16" customHeight="1" x14ac:dyDescent="0.2"/>
    <row r="5407" customFormat="1" ht="16" customHeight="1" x14ac:dyDescent="0.2"/>
    <row r="5408" customFormat="1" ht="16" customHeight="1" x14ac:dyDescent="0.2"/>
    <row r="5409" customFormat="1" ht="16" customHeight="1" x14ac:dyDescent="0.2"/>
    <row r="5410" customFormat="1" ht="16" customHeight="1" x14ac:dyDescent="0.2"/>
    <row r="5411" customFormat="1" ht="16" customHeight="1" x14ac:dyDescent="0.2"/>
    <row r="5412" customFormat="1" ht="16" customHeight="1" x14ac:dyDescent="0.2"/>
    <row r="5413" customFormat="1" ht="16" customHeight="1" x14ac:dyDescent="0.2"/>
    <row r="5414" customFormat="1" ht="16" customHeight="1" x14ac:dyDescent="0.2"/>
    <row r="5415" customFormat="1" ht="16" customHeight="1" x14ac:dyDescent="0.2"/>
    <row r="5416" customFormat="1" ht="16" customHeight="1" x14ac:dyDescent="0.2"/>
    <row r="5417" customFormat="1" ht="16" customHeight="1" x14ac:dyDescent="0.2"/>
    <row r="5418" customFormat="1" ht="16" customHeight="1" x14ac:dyDescent="0.2"/>
    <row r="5419" customFormat="1" ht="16" customHeight="1" x14ac:dyDescent="0.2"/>
    <row r="5420" customFormat="1" ht="16" customHeight="1" x14ac:dyDescent="0.2"/>
    <row r="5421" customFormat="1" ht="16" customHeight="1" x14ac:dyDescent="0.2"/>
    <row r="5422" customFormat="1" ht="16" customHeight="1" x14ac:dyDescent="0.2"/>
    <row r="5423" customFormat="1" ht="16" customHeight="1" x14ac:dyDescent="0.2"/>
    <row r="5424" customFormat="1" ht="16" customHeight="1" x14ac:dyDescent="0.2"/>
    <row r="5425" customFormat="1" ht="16" customHeight="1" x14ac:dyDescent="0.2"/>
    <row r="5426" customFormat="1" ht="16" customHeight="1" x14ac:dyDescent="0.2"/>
    <row r="5427" customFormat="1" ht="16" customHeight="1" x14ac:dyDescent="0.2"/>
    <row r="5428" customFormat="1" ht="16" customHeight="1" x14ac:dyDescent="0.2"/>
    <row r="5429" customFormat="1" ht="16" customHeight="1" x14ac:dyDescent="0.2"/>
    <row r="5430" customFormat="1" ht="16" customHeight="1" x14ac:dyDescent="0.2"/>
    <row r="5431" customFormat="1" ht="16" customHeight="1" x14ac:dyDescent="0.2"/>
    <row r="5432" customFormat="1" ht="16" customHeight="1" x14ac:dyDescent="0.2"/>
    <row r="5433" customFormat="1" ht="16" customHeight="1" x14ac:dyDescent="0.2"/>
    <row r="5434" customFormat="1" ht="16" customHeight="1" x14ac:dyDescent="0.2"/>
    <row r="5435" customFormat="1" ht="16" customHeight="1" x14ac:dyDescent="0.2"/>
    <row r="5436" customFormat="1" ht="16" customHeight="1" x14ac:dyDescent="0.2"/>
    <row r="5437" customFormat="1" ht="16" customHeight="1" x14ac:dyDescent="0.2"/>
    <row r="5438" customFormat="1" ht="16" customHeight="1" x14ac:dyDescent="0.2"/>
    <row r="5439" customFormat="1" ht="16" customHeight="1" x14ac:dyDescent="0.2"/>
    <row r="5440" customFormat="1" ht="16" customHeight="1" x14ac:dyDescent="0.2"/>
    <row r="5441" customFormat="1" ht="16" customHeight="1" x14ac:dyDescent="0.2"/>
    <row r="5442" customFormat="1" ht="16" customHeight="1" x14ac:dyDescent="0.2"/>
    <row r="5443" customFormat="1" ht="16" customHeight="1" x14ac:dyDescent="0.2"/>
    <row r="5444" customFormat="1" ht="16" customHeight="1" x14ac:dyDescent="0.2"/>
    <row r="5445" customFormat="1" ht="16" customHeight="1" x14ac:dyDescent="0.2"/>
    <row r="5446" customFormat="1" ht="16" customHeight="1" x14ac:dyDescent="0.2"/>
    <row r="5447" customFormat="1" ht="16" customHeight="1" x14ac:dyDescent="0.2"/>
    <row r="5448" customFormat="1" ht="16" customHeight="1" x14ac:dyDescent="0.2"/>
    <row r="5449" customFormat="1" ht="16" customHeight="1" x14ac:dyDescent="0.2"/>
    <row r="5450" customFormat="1" ht="16" customHeight="1" x14ac:dyDescent="0.2"/>
    <row r="5451" customFormat="1" ht="16" customHeight="1" x14ac:dyDescent="0.2"/>
    <row r="5452" customFormat="1" ht="16" customHeight="1" x14ac:dyDescent="0.2"/>
    <row r="5453" customFormat="1" ht="16" customHeight="1" x14ac:dyDescent="0.2"/>
    <row r="5454" customFormat="1" ht="16" customHeight="1" x14ac:dyDescent="0.2"/>
    <row r="5455" customFormat="1" ht="16" customHeight="1" x14ac:dyDescent="0.2"/>
    <row r="5456" customFormat="1" ht="16" customHeight="1" x14ac:dyDescent="0.2"/>
    <row r="5457" customFormat="1" ht="16" customHeight="1" x14ac:dyDescent="0.2"/>
    <row r="5458" customFormat="1" ht="16" customHeight="1" x14ac:dyDescent="0.2"/>
    <row r="5459" customFormat="1" ht="16" customHeight="1" x14ac:dyDescent="0.2"/>
    <row r="5460" customFormat="1" ht="16" customHeight="1" x14ac:dyDescent="0.2"/>
    <row r="5461" customFormat="1" ht="16" customHeight="1" x14ac:dyDescent="0.2"/>
    <row r="5462" customFormat="1" ht="16" customHeight="1" x14ac:dyDescent="0.2"/>
    <row r="5463" customFormat="1" ht="16" customHeight="1" x14ac:dyDescent="0.2"/>
    <row r="5464" customFormat="1" ht="16" customHeight="1" x14ac:dyDescent="0.2"/>
    <row r="5465" customFormat="1" ht="16" customHeight="1" x14ac:dyDescent="0.2"/>
    <row r="5466" customFormat="1" ht="16" customHeight="1" x14ac:dyDescent="0.2"/>
    <row r="5467" customFormat="1" ht="16" customHeight="1" x14ac:dyDescent="0.2"/>
    <row r="5468" customFormat="1" ht="16" customHeight="1" x14ac:dyDescent="0.2"/>
    <row r="5469" customFormat="1" ht="16" customHeight="1" x14ac:dyDescent="0.2"/>
    <row r="5470" customFormat="1" ht="16" customHeight="1" x14ac:dyDescent="0.2"/>
    <row r="5471" customFormat="1" ht="16" customHeight="1" x14ac:dyDescent="0.2"/>
    <row r="5472" customFormat="1" ht="16" customHeight="1" x14ac:dyDescent="0.2"/>
    <row r="5473" customFormat="1" ht="16" customHeight="1" x14ac:dyDescent="0.2"/>
    <row r="5474" customFormat="1" ht="16" customHeight="1" x14ac:dyDescent="0.2"/>
    <row r="5475" customFormat="1" ht="16" customHeight="1" x14ac:dyDescent="0.2"/>
    <row r="5476" customFormat="1" ht="16" customHeight="1" x14ac:dyDescent="0.2"/>
    <row r="5477" customFormat="1" ht="16" customHeight="1" x14ac:dyDescent="0.2"/>
    <row r="5478" customFormat="1" ht="16" customHeight="1" x14ac:dyDescent="0.2"/>
    <row r="5479" customFormat="1" ht="16" customHeight="1" x14ac:dyDescent="0.2"/>
    <row r="5480" customFormat="1" ht="16" customHeight="1" x14ac:dyDescent="0.2"/>
    <row r="5481" customFormat="1" ht="16" customHeight="1" x14ac:dyDescent="0.2"/>
    <row r="5482" customFormat="1" ht="16" customHeight="1" x14ac:dyDescent="0.2"/>
    <row r="5483" customFormat="1" ht="16" customHeight="1" x14ac:dyDescent="0.2"/>
    <row r="5484" customFormat="1" ht="16" customHeight="1" x14ac:dyDescent="0.2"/>
    <row r="5485" customFormat="1" ht="16" customHeight="1" x14ac:dyDescent="0.2"/>
    <row r="5486" customFormat="1" ht="16" customHeight="1" x14ac:dyDescent="0.2"/>
    <row r="5487" customFormat="1" ht="16" customHeight="1" x14ac:dyDescent="0.2"/>
    <row r="5488" customFormat="1" ht="16" customHeight="1" x14ac:dyDescent="0.2"/>
    <row r="5489" customFormat="1" ht="16" customHeight="1" x14ac:dyDescent="0.2"/>
    <row r="5490" customFormat="1" ht="16" customHeight="1" x14ac:dyDescent="0.2"/>
    <row r="5491" customFormat="1" ht="16" customHeight="1" x14ac:dyDescent="0.2"/>
    <row r="5492" customFormat="1" ht="16" customHeight="1" x14ac:dyDescent="0.2"/>
    <row r="5493" customFormat="1" ht="16" customHeight="1" x14ac:dyDescent="0.2"/>
    <row r="5494" customFormat="1" ht="16" customHeight="1" x14ac:dyDescent="0.2"/>
    <row r="5495" customFormat="1" ht="16" customHeight="1" x14ac:dyDescent="0.2"/>
    <row r="5496" customFormat="1" ht="16" customHeight="1" x14ac:dyDescent="0.2"/>
    <row r="5497" customFormat="1" ht="16" customHeight="1" x14ac:dyDescent="0.2"/>
    <row r="5498" customFormat="1" ht="16" customHeight="1" x14ac:dyDescent="0.2"/>
    <row r="5499" customFormat="1" ht="16" customHeight="1" x14ac:dyDescent="0.2"/>
    <row r="5500" customFormat="1" ht="16" customHeight="1" x14ac:dyDescent="0.2"/>
    <row r="5501" customFormat="1" ht="16" customHeight="1" x14ac:dyDescent="0.2"/>
    <row r="5502" customFormat="1" ht="16" customHeight="1" x14ac:dyDescent="0.2"/>
    <row r="5503" customFormat="1" ht="16" customHeight="1" x14ac:dyDescent="0.2"/>
    <row r="5504" customFormat="1" ht="16" customHeight="1" x14ac:dyDescent="0.2"/>
    <row r="5505" customFormat="1" ht="16" customHeight="1" x14ac:dyDescent="0.2"/>
    <row r="5506" customFormat="1" ht="16" customHeight="1" x14ac:dyDescent="0.2"/>
    <row r="5507" customFormat="1" ht="16" customHeight="1" x14ac:dyDescent="0.2"/>
    <row r="5508" customFormat="1" ht="16" customHeight="1" x14ac:dyDescent="0.2"/>
    <row r="5509" customFormat="1" ht="16" customHeight="1" x14ac:dyDescent="0.2"/>
    <row r="5510" customFormat="1" ht="16" customHeight="1" x14ac:dyDescent="0.2"/>
    <row r="5511" customFormat="1" ht="16" customHeight="1" x14ac:dyDescent="0.2"/>
    <row r="5512" customFormat="1" ht="16" customHeight="1" x14ac:dyDescent="0.2"/>
    <row r="5513" customFormat="1" ht="16" customHeight="1" x14ac:dyDescent="0.2"/>
    <row r="5514" customFormat="1" ht="16" customHeight="1" x14ac:dyDescent="0.2"/>
    <row r="5515" customFormat="1" ht="16" customHeight="1" x14ac:dyDescent="0.2"/>
    <row r="5516" customFormat="1" ht="16" customHeight="1" x14ac:dyDescent="0.2"/>
    <row r="5517" customFormat="1" ht="16" customHeight="1" x14ac:dyDescent="0.2"/>
    <row r="5518" customFormat="1" ht="16" customHeight="1" x14ac:dyDescent="0.2"/>
    <row r="5519" customFormat="1" ht="16" customHeight="1" x14ac:dyDescent="0.2"/>
    <row r="5520" customFormat="1" ht="16" customHeight="1" x14ac:dyDescent="0.2"/>
    <row r="5521" customFormat="1" ht="16" customHeight="1" x14ac:dyDescent="0.2"/>
    <row r="5522" customFormat="1" ht="16" customHeight="1" x14ac:dyDescent="0.2"/>
    <row r="5523" customFormat="1" ht="16" customHeight="1" x14ac:dyDescent="0.2"/>
    <row r="5524" customFormat="1" ht="16" customHeight="1" x14ac:dyDescent="0.2"/>
    <row r="5525" customFormat="1" ht="16" customHeight="1" x14ac:dyDescent="0.2"/>
    <row r="5526" customFormat="1" ht="16" customHeight="1" x14ac:dyDescent="0.2"/>
    <row r="5527" customFormat="1" ht="16" customHeight="1" x14ac:dyDescent="0.2"/>
    <row r="5528" customFormat="1" ht="16" customHeight="1" x14ac:dyDescent="0.2"/>
    <row r="5529" customFormat="1" ht="16" customHeight="1" x14ac:dyDescent="0.2"/>
    <row r="5530" customFormat="1" ht="16" customHeight="1" x14ac:dyDescent="0.2"/>
    <row r="5531" customFormat="1" ht="16" customHeight="1" x14ac:dyDescent="0.2"/>
    <row r="5532" customFormat="1" ht="16" customHeight="1" x14ac:dyDescent="0.2"/>
    <row r="5533" customFormat="1" ht="16" customHeight="1" x14ac:dyDescent="0.2"/>
    <row r="5534" customFormat="1" ht="16" customHeight="1" x14ac:dyDescent="0.2"/>
    <row r="5535" customFormat="1" ht="16" customHeight="1" x14ac:dyDescent="0.2"/>
    <row r="5536" customFormat="1" ht="16" customHeight="1" x14ac:dyDescent="0.2"/>
    <row r="5537" customFormat="1" ht="16" customHeight="1" x14ac:dyDescent="0.2"/>
    <row r="5538" customFormat="1" ht="16" customHeight="1" x14ac:dyDescent="0.2"/>
    <row r="5539" customFormat="1" ht="16" customHeight="1" x14ac:dyDescent="0.2"/>
    <row r="5540" customFormat="1" ht="16" customHeight="1" x14ac:dyDescent="0.2"/>
    <row r="5541" customFormat="1" ht="16" customHeight="1" x14ac:dyDescent="0.2"/>
    <row r="5542" customFormat="1" ht="16" customHeight="1" x14ac:dyDescent="0.2"/>
    <row r="5543" customFormat="1" ht="16" customHeight="1" x14ac:dyDescent="0.2"/>
    <row r="5544" customFormat="1" ht="16" customHeight="1" x14ac:dyDescent="0.2"/>
    <row r="5545" customFormat="1" ht="16" customHeight="1" x14ac:dyDescent="0.2"/>
    <row r="5546" customFormat="1" ht="16" customHeight="1" x14ac:dyDescent="0.2"/>
    <row r="5547" customFormat="1" ht="16" customHeight="1" x14ac:dyDescent="0.2"/>
    <row r="5548" customFormat="1" ht="16" customHeight="1" x14ac:dyDescent="0.2"/>
    <row r="5549" customFormat="1" ht="16" customHeight="1" x14ac:dyDescent="0.2"/>
    <row r="5550" customFormat="1" ht="16" customHeight="1" x14ac:dyDescent="0.2"/>
    <row r="5551" customFormat="1" ht="16" customHeight="1" x14ac:dyDescent="0.2"/>
    <row r="5552" customFormat="1" ht="16" customHeight="1" x14ac:dyDescent="0.2"/>
    <row r="5553" customFormat="1" ht="16" customHeight="1" x14ac:dyDescent="0.2"/>
    <row r="5554" customFormat="1" ht="16" customHeight="1" x14ac:dyDescent="0.2"/>
    <row r="5555" customFormat="1" ht="16" customHeight="1" x14ac:dyDescent="0.2"/>
    <row r="5556" customFormat="1" ht="16" customHeight="1" x14ac:dyDescent="0.2"/>
    <row r="5557" customFormat="1" ht="16" customHeight="1" x14ac:dyDescent="0.2"/>
    <row r="5558" customFormat="1" ht="16" customHeight="1" x14ac:dyDescent="0.2"/>
    <row r="5559" customFormat="1" ht="16" customHeight="1" x14ac:dyDescent="0.2"/>
    <row r="5560" customFormat="1" ht="16" customHeight="1" x14ac:dyDescent="0.2"/>
    <row r="5561" customFormat="1" ht="16" customHeight="1" x14ac:dyDescent="0.2"/>
    <row r="5562" customFormat="1" ht="16" customHeight="1" x14ac:dyDescent="0.2"/>
    <row r="5563" customFormat="1" ht="16" customHeight="1" x14ac:dyDescent="0.2"/>
    <row r="5564" customFormat="1" ht="16" customHeight="1" x14ac:dyDescent="0.2"/>
    <row r="5565" customFormat="1" ht="16" customHeight="1" x14ac:dyDescent="0.2"/>
    <row r="5566" customFormat="1" ht="16" customHeight="1" x14ac:dyDescent="0.2"/>
    <row r="5567" customFormat="1" ht="16" customHeight="1" x14ac:dyDescent="0.2"/>
    <row r="5568" customFormat="1" ht="16" customHeight="1" x14ac:dyDescent="0.2"/>
    <row r="5569" customFormat="1" ht="16" customHeight="1" x14ac:dyDescent="0.2"/>
    <row r="5570" customFormat="1" ht="16" customHeight="1" x14ac:dyDescent="0.2"/>
    <row r="5571" customFormat="1" ht="16" customHeight="1" x14ac:dyDescent="0.2"/>
    <row r="5572" customFormat="1" ht="16" customHeight="1" x14ac:dyDescent="0.2"/>
    <row r="5573" customFormat="1" ht="16" customHeight="1" x14ac:dyDescent="0.2"/>
    <row r="5574" customFormat="1" ht="16" customHeight="1" x14ac:dyDescent="0.2"/>
    <row r="5575" customFormat="1" ht="16" customHeight="1" x14ac:dyDescent="0.2"/>
    <row r="5576" customFormat="1" ht="16" customHeight="1" x14ac:dyDescent="0.2"/>
    <row r="5577" customFormat="1" ht="16" customHeight="1" x14ac:dyDescent="0.2"/>
    <row r="5578" customFormat="1" ht="16" customHeight="1" x14ac:dyDescent="0.2"/>
    <row r="5579" customFormat="1" ht="16" customHeight="1" x14ac:dyDescent="0.2"/>
    <row r="5580" customFormat="1" ht="16" customHeight="1" x14ac:dyDescent="0.2"/>
    <row r="5581" customFormat="1" ht="16" customHeight="1" x14ac:dyDescent="0.2"/>
    <row r="5582" customFormat="1" ht="16" customHeight="1" x14ac:dyDescent="0.2"/>
    <row r="5583" customFormat="1" ht="16" customHeight="1" x14ac:dyDescent="0.2"/>
    <row r="5584" customFormat="1" ht="16" customHeight="1" x14ac:dyDescent="0.2"/>
    <row r="5585" customFormat="1" ht="16" customHeight="1" x14ac:dyDescent="0.2"/>
    <row r="5586" customFormat="1" ht="16" customHeight="1" x14ac:dyDescent="0.2"/>
    <row r="5587" customFormat="1" ht="16" customHeight="1" x14ac:dyDescent="0.2"/>
    <row r="5588" customFormat="1" ht="16" customHeight="1" x14ac:dyDescent="0.2"/>
    <row r="5589" customFormat="1" ht="16" customHeight="1" x14ac:dyDescent="0.2"/>
    <row r="5590" customFormat="1" ht="16" customHeight="1" x14ac:dyDescent="0.2"/>
    <row r="5591" customFormat="1" ht="16" customHeight="1" x14ac:dyDescent="0.2"/>
    <row r="5592" customFormat="1" ht="16" customHeight="1" x14ac:dyDescent="0.2"/>
    <row r="5593" customFormat="1" ht="16" customHeight="1" x14ac:dyDescent="0.2"/>
    <row r="5594" customFormat="1" ht="16" customHeight="1" x14ac:dyDescent="0.2"/>
    <row r="5595" customFormat="1" ht="16" customHeight="1" x14ac:dyDescent="0.2"/>
    <row r="5596" customFormat="1" ht="16" customHeight="1" x14ac:dyDescent="0.2"/>
    <row r="5597" customFormat="1" ht="16" customHeight="1" x14ac:dyDescent="0.2"/>
    <row r="5598" customFormat="1" ht="16" customHeight="1" x14ac:dyDescent="0.2"/>
    <row r="5599" customFormat="1" ht="16" customHeight="1" x14ac:dyDescent="0.2"/>
    <row r="5600" customFormat="1" ht="16" customHeight="1" x14ac:dyDescent="0.2"/>
    <row r="5601" customFormat="1" ht="16" customHeight="1" x14ac:dyDescent="0.2"/>
    <row r="5602" customFormat="1" ht="16" customHeight="1" x14ac:dyDescent="0.2"/>
    <row r="5603" customFormat="1" ht="16" customHeight="1" x14ac:dyDescent="0.2"/>
    <row r="5604" customFormat="1" ht="16" customHeight="1" x14ac:dyDescent="0.2"/>
    <row r="5605" customFormat="1" ht="16" customHeight="1" x14ac:dyDescent="0.2"/>
    <row r="5606" customFormat="1" ht="16" customHeight="1" x14ac:dyDescent="0.2"/>
    <row r="5607" customFormat="1" ht="16" customHeight="1" x14ac:dyDescent="0.2"/>
    <row r="5608" customFormat="1" ht="16" customHeight="1" x14ac:dyDescent="0.2"/>
    <row r="5609" customFormat="1" ht="16" customHeight="1" x14ac:dyDescent="0.2"/>
    <row r="5610" customFormat="1" ht="16" customHeight="1" x14ac:dyDescent="0.2"/>
    <row r="5611" customFormat="1" ht="16" customHeight="1" x14ac:dyDescent="0.2"/>
    <row r="5612" customFormat="1" ht="16" customHeight="1" x14ac:dyDescent="0.2"/>
    <row r="5613" customFormat="1" ht="16" customHeight="1" x14ac:dyDescent="0.2"/>
    <row r="5614" customFormat="1" ht="16" customHeight="1" x14ac:dyDescent="0.2"/>
    <row r="5615" customFormat="1" ht="16" customHeight="1" x14ac:dyDescent="0.2"/>
    <row r="5616" customFormat="1" ht="16" customHeight="1" x14ac:dyDescent="0.2"/>
    <row r="5617" customFormat="1" ht="16" customHeight="1" x14ac:dyDescent="0.2"/>
    <row r="5618" customFormat="1" ht="16" customHeight="1" x14ac:dyDescent="0.2"/>
    <row r="5619" customFormat="1" ht="16" customHeight="1" x14ac:dyDescent="0.2"/>
    <row r="5620" customFormat="1" ht="16" customHeight="1" x14ac:dyDescent="0.2"/>
    <row r="5621" customFormat="1" ht="16" customHeight="1" x14ac:dyDescent="0.2"/>
    <row r="5622" customFormat="1" ht="16" customHeight="1" x14ac:dyDescent="0.2"/>
    <row r="5623" customFormat="1" ht="16" customHeight="1" x14ac:dyDescent="0.2"/>
    <row r="5624" customFormat="1" ht="16" customHeight="1" x14ac:dyDescent="0.2"/>
    <row r="5625" customFormat="1" ht="16" customHeight="1" x14ac:dyDescent="0.2"/>
    <row r="5626" customFormat="1" ht="16" customHeight="1" x14ac:dyDescent="0.2"/>
    <row r="5627" customFormat="1" ht="16" customHeight="1" x14ac:dyDescent="0.2"/>
    <row r="5628" customFormat="1" ht="16" customHeight="1" x14ac:dyDescent="0.2"/>
    <row r="5629" customFormat="1" ht="16" customHeight="1" x14ac:dyDescent="0.2"/>
    <row r="5630" customFormat="1" ht="16" customHeight="1" x14ac:dyDescent="0.2"/>
    <row r="5631" customFormat="1" ht="16" customHeight="1" x14ac:dyDescent="0.2"/>
    <row r="5632" customFormat="1" ht="16" customHeight="1" x14ac:dyDescent="0.2"/>
    <row r="5633" customFormat="1" ht="16" customHeight="1" x14ac:dyDescent="0.2"/>
    <row r="5634" customFormat="1" ht="16" customHeight="1" x14ac:dyDescent="0.2"/>
    <row r="5635" customFormat="1" ht="16" customHeight="1" x14ac:dyDescent="0.2"/>
    <row r="5636" customFormat="1" ht="16" customHeight="1" x14ac:dyDescent="0.2"/>
    <row r="5637" customFormat="1" ht="16" customHeight="1" x14ac:dyDescent="0.2"/>
    <row r="5638" customFormat="1" ht="16" customHeight="1" x14ac:dyDescent="0.2"/>
    <row r="5639" customFormat="1" ht="16" customHeight="1" x14ac:dyDescent="0.2"/>
    <row r="5640" customFormat="1" ht="16" customHeight="1" x14ac:dyDescent="0.2"/>
    <row r="5641" customFormat="1" ht="16" customHeight="1" x14ac:dyDescent="0.2"/>
    <row r="5642" customFormat="1" ht="16" customHeight="1" x14ac:dyDescent="0.2"/>
    <row r="5643" customFormat="1" ht="16" customHeight="1" x14ac:dyDescent="0.2"/>
    <row r="5644" customFormat="1" ht="16" customHeight="1" x14ac:dyDescent="0.2"/>
    <row r="5645" customFormat="1" ht="16" customHeight="1" x14ac:dyDescent="0.2"/>
    <row r="5646" customFormat="1" ht="16" customHeight="1" x14ac:dyDescent="0.2"/>
    <row r="5647" customFormat="1" ht="16" customHeight="1" x14ac:dyDescent="0.2"/>
    <row r="5648" customFormat="1" ht="16" customHeight="1" x14ac:dyDescent="0.2"/>
    <row r="5649" customFormat="1" ht="16" customHeight="1" x14ac:dyDescent="0.2"/>
    <row r="5650" customFormat="1" ht="16" customHeight="1" x14ac:dyDescent="0.2"/>
    <row r="5651" customFormat="1" ht="16" customHeight="1" x14ac:dyDescent="0.2"/>
    <row r="5652" customFormat="1" ht="16" customHeight="1" x14ac:dyDescent="0.2"/>
    <row r="5653" customFormat="1" ht="16" customHeight="1" x14ac:dyDescent="0.2"/>
    <row r="5654" customFormat="1" ht="16" customHeight="1" x14ac:dyDescent="0.2"/>
    <row r="5655" customFormat="1" ht="16" customHeight="1" x14ac:dyDescent="0.2"/>
    <row r="5656" customFormat="1" ht="16" customHeight="1" x14ac:dyDescent="0.2"/>
    <row r="5657" customFormat="1" ht="16" customHeight="1" x14ac:dyDescent="0.2"/>
    <row r="5658" customFormat="1" ht="16" customHeight="1" x14ac:dyDescent="0.2"/>
    <row r="5659" customFormat="1" ht="16" customHeight="1" x14ac:dyDescent="0.2"/>
    <row r="5660" customFormat="1" ht="16" customHeight="1" x14ac:dyDescent="0.2"/>
    <row r="5661" customFormat="1" ht="16" customHeight="1" x14ac:dyDescent="0.2"/>
    <row r="5662" customFormat="1" ht="16" customHeight="1" x14ac:dyDescent="0.2"/>
    <row r="5663" customFormat="1" ht="16" customHeight="1" x14ac:dyDescent="0.2"/>
    <row r="5664" customFormat="1" ht="16" customHeight="1" x14ac:dyDescent="0.2"/>
    <row r="5665" customFormat="1" ht="16" customHeight="1" x14ac:dyDescent="0.2"/>
    <row r="5666" customFormat="1" ht="16" customHeight="1" x14ac:dyDescent="0.2"/>
    <row r="5667" customFormat="1" ht="16" customHeight="1" x14ac:dyDescent="0.2"/>
    <row r="5668" customFormat="1" ht="16" customHeight="1" x14ac:dyDescent="0.2"/>
    <row r="5669" customFormat="1" ht="16" customHeight="1" x14ac:dyDescent="0.2"/>
    <row r="5670" customFormat="1" ht="16" customHeight="1" x14ac:dyDescent="0.2"/>
    <row r="5671" customFormat="1" ht="16" customHeight="1" x14ac:dyDescent="0.2"/>
    <row r="5672" customFormat="1" ht="16" customHeight="1" x14ac:dyDescent="0.2"/>
    <row r="5673" customFormat="1" ht="16" customHeight="1" x14ac:dyDescent="0.2"/>
    <row r="5674" customFormat="1" ht="16" customHeight="1" x14ac:dyDescent="0.2"/>
    <row r="5675" customFormat="1" ht="16" customHeight="1" x14ac:dyDescent="0.2"/>
    <row r="5676" customFormat="1" ht="16" customHeight="1" x14ac:dyDescent="0.2"/>
    <row r="5677" customFormat="1" ht="16" customHeight="1" x14ac:dyDescent="0.2"/>
    <row r="5678" customFormat="1" ht="16" customHeight="1" x14ac:dyDescent="0.2"/>
    <row r="5679" customFormat="1" ht="16" customHeight="1" x14ac:dyDescent="0.2"/>
    <row r="5680" customFormat="1" ht="16" customHeight="1" x14ac:dyDescent="0.2"/>
    <row r="5681" customFormat="1" ht="16" customHeight="1" x14ac:dyDescent="0.2"/>
    <row r="5682" customFormat="1" ht="16" customHeight="1" x14ac:dyDescent="0.2"/>
    <row r="5683" customFormat="1" ht="16" customHeight="1" x14ac:dyDescent="0.2"/>
    <row r="5684" customFormat="1" ht="16" customHeight="1" x14ac:dyDescent="0.2"/>
    <row r="5685" customFormat="1" ht="16" customHeight="1" x14ac:dyDescent="0.2"/>
    <row r="5686" customFormat="1" ht="16" customHeight="1" x14ac:dyDescent="0.2"/>
    <row r="5687" customFormat="1" ht="16" customHeight="1" x14ac:dyDescent="0.2"/>
    <row r="5688" customFormat="1" ht="16" customHeight="1" x14ac:dyDescent="0.2"/>
    <row r="5689" customFormat="1" ht="16" customHeight="1" x14ac:dyDescent="0.2"/>
    <row r="5690" customFormat="1" ht="16" customHeight="1" x14ac:dyDescent="0.2"/>
    <row r="5691" customFormat="1" ht="16" customHeight="1" x14ac:dyDescent="0.2"/>
    <row r="5692" customFormat="1" ht="16" customHeight="1" x14ac:dyDescent="0.2"/>
    <row r="5693" customFormat="1" ht="16" customHeight="1" x14ac:dyDescent="0.2"/>
    <row r="5694" customFormat="1" ht="16" customHeight="1" x14ac:dyDescent="0.2"/>
    <row r="5695" customFormat="1" ht="16" customHeight="1" x14ac:dyDescent="0.2"/>
    <row r="5696" customFormat="1" ht="16" customHeight="1" x14ac:dyDescent="0.2"/>
    <row r="5697" customFormat="1" ht="16" customHeight="1" x14ac:dyDescent="0.2"/>
    <row r="5698" customFormat="1" ht="16" customHeight="1" x14ac:dyDescent="0.2"/>
    <row r="5699" customFormat="1" ht="16" customHeight="1" x14ac:dyDescent="0.2"/>
    <row r="5700" customFormat="1" ht="16" customHeight="1" x14ac:dyDescent="0.2"/>
    <row r="5701" customFormat="1" ht="16" customHeight="1" x14ac:dyDescent="0.2"/>
    <row r="5702" customFormat="1" ht="16" customHeight="1" x14ac:dyDescent="0.2"/>
    <row r="5703" customFormat="1" ht="16" customHeight="1" x14ac:dyDescent="0.2"/>
    <row r="5704" customFormat="1" ht="16" customHeight="1" x14ac:dyDescent="0.2"/>
    <row r="5705" customFormat="1" ht="16" customHeight="1" x14ac:dyDescent="0.2"/>
    <row r="5706" customFormat="1" ht="16" customHeight="1" x14ac:dyDescent="0.2"/>
    <row r="5707" customFormat="1" ht="16" customHeight="1" x14ac:dyDescent="0.2"/>
    <row r="5708" customFormat="1" ht="16" customHeight="1" x14ac:dyDescent="0.2"/>
    <row r="5709" customFormat="1" ht="16" customHeight="1" x14ac:dyDescent="0.2"/>
    <row r="5710" customFormat="1" ht="16" customHeight="1" x14ac:dyDescent="0.2"/>
    <row r="5711" customFormat="1" ht="16" customHeight="1" x14ac:dyDescent="0.2"/>
    <row r="5712" customFormat="1" ht="16" customHeight="1" x14ac:dyDescent="0.2"/>
    <row r="5713" customFormat="1" ht="16" customHeight="1" x14ac:dyDescent="0.2"/>
    <row r="5714" customFormat="1" ht="16" customHeight="1" x14ac:dyDescent="0.2"/>
    <row r="5715" customFormat="1" ht="16" customHeight="1" x14ac:dyDescent="0.2"/>
    <row r="5716" customFormat="1" ht="16" customHeight="1" x14ac:dyDescent="0.2"/>
    <row r="5717" customFormat="1" ht="16" customHeight="1" x14ac:dyDescent="0.2"/>
    <row r="5718" customFormat="1" ht="16" customHeight="1" x14ac:dyDescent="0.2"/>
    <row r="5719" customFormat="1" ht="16" customHeight="1" x14ac:dyDescent="0.2"/>
    <row r="5720" customFormat="1" ht="16" customHeight="1" x14ac:dyDescent="0.2"/>
    <row r="5721" customFormat="1" ht="16" customHeight="1" x14ac:dyDescent="0.2"/>
    <row r="5722" customFormat="1" ht="16" customHeight="1" x14ac:dyDescent="0.2"/>
    <row r="5723" customFormat="1" ht="16" customHeight="1" x14ac:dyDescent="0.2"/>
    <row r="5724" customFormat="1" ht="16" customHeight="1" x14ac:dyDescent="0.2"/>
    <row r="5725" customFormat="1" ht="16" customHeight="1" x14ac:dyDescent="0.2"/>
    <row r="5726" customFormat="1" ht="16" customHeight="1" x14ac:dyDescent="0.2"/>
    <row r="5727" customFormat="1" ht="16" customHeight="1" x14ac:dyDescent="0.2"/>
    <row r="5728" customFormat="1" ht="16" customHeight="1" x14ac:dyDescent="0.2"/>
    <row r="5729" customFormat="1" ht="16" customHeight="1" x14ac:dyDescent="0.2"/>
    <row r="5730" customFormat="1" ht="16" customHeight="1" x14ac:dyDescent="0.2"/>
    <row r="5731" customFormat="1" ht="16" customHeight="1" x14ac:dyDescent="0.2"/>
    <row r="5732" customFormat="1" ht="16" customHeight="1" x14ac:dyDescent="0.2"/>
    <row r="5733" customFormat="1" ht="16" customHeight="1" x14ac:dyDescent="0.2"/>
    <row r="5734" customFormat="1" ht="16" customHeight="1" x14ac:dyDescent="0.2"/>
    <row r="5735" customFormat="1" ht="16" customHeight="1" x14ac:dyDescent="0.2"/>
    <row r="5736" customFormat="1" ht="16" customHeight="1" x14ac:dyDescent="0.2"/>
    <row r="5737" customFormat="1" ht="16" customHeight="1" x14ac:dyDescent="0.2"/>
    <row r="5738" customFormat="1" ht="16" customHeight="1" x14ac:dyDescent="0.2"/>
    <row r="5739" customFormat="1" ht="16" customHeight="1" x14ac:dyDescent="0.2"/>
    <row r="5740" customFormat="1" ht="16" customHeight="1" x14ac:dyDescent="0.2"/>
    <row r="5741" customFormat="1" ht="16" customHeight="1" x14ac:dyDescent="0.2"/>
    <row r="5742" customFormat="1" ht="16" customHeight="1" x14ac:dyDescent="0.2"/>
    <row r="5743" customFormat="1" ht="16" customHeight="1" x14ac:dyDescent="0.2"/>
    <row r="5744" customFormat="1" ht="16" customHeight="1" x14ac:dyDescent="0.2"/>
    <row r="5745" customFormat="1" ht="16" customHeight="1" x14ac:dyDescent="0.2"/>
    <row r="5746" customFormat="1" ht="16" customHeight="1" x14ac:dyDescent="0.2"/>
    <row r="5747" customFormat="1" ht="16" customHeight="1" x14ac:dyDescent="0.2"/>
    <row r="5748" customFormat="1" ht="16" customHeight="1" x14ac:dyDescent="0.2"/>
    <row r="5749" customFormat="1" ht="16" customHeight="1" x14ac:dyDescent="0.2"/>
    <row r="5750" customFormat="1" ht="16" customHeight="1" x14ac:dyDescent="0.2"/>
    <row r="5751" customFormat="1" ht="16" customHeight="1" x14ac:dyDescent="0.2"/>
    <row r="5752" customFormat="1" ht="16" customHeight="1" x14ac:dyDescent="0.2"/>
    <row r="5753" customFormat="1" ht="16" customHeight="1" x14ac:dyDescent="0.2"/>
    <row r="5754" customFormat="1" ht="16" customHeight="1" x14ac:dyDescent="0.2"/>
    <row r="5755" customFormat="1" ht="16" customHeight="1" x14ac:dyDescent="0.2"/>
    <row r="5756" customFormat="1" ht="16" customHeight="1" x14ac:dyDescent="0.2"/>
    <row r="5757" customFormat="1" ht="16" customHeight="1" x14ac:dyDescent="0.2"/>
    <row r="5758" customFormat="1" ht="16" customHeight="1" x14ac:dyDescent="0.2"/>
    <row r="5759" customFormat="1" ht="16" customHeight="1" x14ac:dyDescent="0.2"/>
    <row r="5760" customFormat="1" ht="16" customHeight="1" x14ac:dyDescent="0.2"/>
    <row r="5761" customFormat="1" ht="16" customHeight="1" x14ac:dyDescent="0.2"/>
    <row r="5762" customFormat="1" ht="16" customHeight="1" x14ac:dyDescent="0.2"/>
    <row r="5763" customFormat="1" ht="16" customHeight="1" x14ac:dyDescent="0.2"/>
    <row r="5764" customFormat="1" ht="16" customHeight="1" x14ac:dyDescent="0.2"/>
    <row r="5765" customFormat="1" ht="16" customHeight="1" x14ac:dyDescent="0.2"/>
    <row r="5766" customFormat="1" ht="16" customHeight="1" x14ac:dyDescent="0.2"/>
    <row r="5767" customFormat="1" ht="16" customHeight="1" x14ac:dyDescent="0.2"/>
    <row r="5768" customFormat="1" ht="16" customHeight="1" x14ac:dyDescent="0.2"/>
    <row r="5769" customFormat="1" ht="16" customHeight="1" x14ac:dyDescent="0.2"/>
    <row r="5770" customFormat="1" ht="16" customHeight="1" x14ac:dyDescent="0.2"/>
    <row r="5771" customFormat="1" ht="16" customHeight="1" x14ac:dyDescent="0.2"/>
    <row r="5772" customFormat="1" ht="16" customHeight="1" x14ac:dyDescent="0.2"/>
    <row r="5773" customFormat="1" ht="16" customHeight="1" x14ac:dyDescent="0.2"/>
    <row r="5774" customFormat="1" ht="16" customHeight="1" x14ac:dyDescent="0.2"/>
    <row r="5775" customFormat="1" ht="16" customHeight="1" x14ac:dyDescent="0.2"/>
    <row r="5776" customFormat="1" ht="16" customHeight="1" x14ac:dyDescent="0.2"/>
    <row r="5777" customFormat="1" ht="16" customHeight="1" x14ac:dyDescent="0.2"/>
    <row r="5778" customFormat="1" ht="16" customHeight="1" x14ac:dyDescent="0.2"/>
    <row r="5779" customFormat="1" ht="16" customHeight="1" x14ac:dyDescent="0.2"/>
    <row r="5780" customFormat="1" ht="16" customHeight="1" x14ac:dyDescent="0.2"/>
    <row r="5781" customFormat="1" ht="16" customHeight="1" x14ac:dyDescent="0.2"/>
    <row r="5782" customFormat="1" ht="16" customHeight="1" x14ac:dyDescent="0.2"/>
    <row r="5783" customFormat="1" ht="16" customHeight="1" x14ac:dyDescent="0.2"/>
    <row r="5784" customFormat="1" ht="16" customHeight="1" x14ac:dyDescent="0.2"/>
    <row r="5785" customFormat="1" ht="16" customHeight="1" x14ac:dyDescent="0.2"/>
    <row r="5786" customFormat="1" ht="16" customHeight="1" x14ac:dyDescent="0.2"/>
    <row r="5787" customFormat="1" ht="16" customHeight="1" x14ac:dyDescent="0.2"/>
    <row r="5788" customFormat="1" ht="16" customHeight="1" x14ac:dyDescent="0.2"/>
    <row r="5789" customFormat="1" ht="16" customHeight="1" x14ac:dyDescent="0.2"/>
    <row r="5790" customFormat="1" ht="16" customHeight="1" x14ac:dyDescent="0.2"/>
    <row r="5791" customFormat="1" ht="16" customHeight="1" x14ac:dyDescent="0.2"/>
    <row r="5792" customFormat="1" ht="16" customHeight="1" x14ac:dyDescent="0.2"/>
    <row r="5793" customFormat="1" ht="16" customHeight="1" x14ac:dyDescent="0.2"/>
    <row r="5794" customFormat="1" ht="16" customHeight="1" x14ac:dyDescent="0.2"/>
    <row r="5795" customFormat="1" ht="16" customHeight="1" x14ac:dyDescent="0.2"/>
    <row r="5796" customFormat="1" ht="16" customHeight="1" x14ac:dyDescent="0.2"/>
    <row r="5797" customFormat="1" ht="16" customHeight="1" x14ac:dyDescent="0.2"/>
    <row r="5798" customFormat="1" ht="16" customHeight="1" x14ac:dyDescent="0.2"/>
    <row r="5799" customFormat="1" ht="16" customHeight="1" x14ac:dyDescent="0.2"/>
    <row r="5800" customFormat="1" ht="16" customHeight="1" x14ac:dyDescent="0.2"/>
    <row r="5801" customFormat="1" ht="16" customHeight="1" x14ac:dyDescent="0.2"/>
    <row r="5802" customFormat="1" ht="16" customHeight="1" x14ac:dyDescent="0.2"/>
    <row r="5803" customFormat="1" ht="16" customHeight="1" x14ac:dyDescent="0.2"/>
    <row r="5804" customFormat="1" ht="16" customHeight="1" x14ac:dyDescent="0.2"/>
    <row r="5805" customFormat="1" ht="16" customHeight="1" x14ac:dyDescent="0.2"/>
    <row r="5806" customFormat="1" ht="16" customHeight="1" x14ac:dyDescent="0.2"/>
    <row r="5807" customFormat="1" ht="16" customHeight="1" x14ac:dyDescent="0.2"/>
    <row r="5808" customFormat="1" ht="16" customHeight="1" x14ac:dyDescent="0.2"/>
    <row r="5809" customFormat="1" ht="16" customHeight="1" x14ac:dyDescent="0.2"/>
    <row r="5810" customFormat="1" ht="16" customHeight="1" x14ac:dyDescent="0.2"/>
    <row r="5811" customFormat="1" ht="16" customHeight="1" x14ac:dyDescent="0.2"/>
    <row r="5812" customFormat="1" ht="16" customHeight="1" x14ac:dyDescent="0.2"/>
    <row r="5813" customFormat="1" ht="16" customHeight="1" x14ac:dyDescent="0.2"/>
    <row r="5814" customFormat="1" ht="16" customHeight="1" x14ac:dyDescent="0.2"/>
    <row r="5815" customFormat="1" ht="16" customHeight="1" x14ac:dyDescent="0.2"/>
    <row r="5816" customFormat="1" ht="16" customHeight="1" x14ac:dyDescent="0.2"/>
    <row r="5817" customFormat="1" ht="16" customHeight="1" x14ac:dyDescent="0.2"/>
    <row r="5818" customFormat="1" ht="16" customHeight="1" x14ac:dyDescent="0.2"/>
    <row r="5819" customFormat="1" ht="16" customHeight="1" x14ac:dyDescent="0.2"/>
    <row r="5820" customFormat="1" ht="16" customHeight="1" x14ac:dyDescent="0.2"/>
    <row r="5821" customFormat="1" ht="16" customHeight="1" x14ac:dyDescent="0.2"/>
    <row r="5822" customFormat="1" ht="16" customHeight="1" x14ac:dyDescent="0.2"/>
    <row r="5823" customFormat="1" ht="16" customHeight="1" x14ac:dyDescent="0.2"/>
    <row r="5824" customFormat="1" ht="16" customHeight="1" x14ac:dyDescent="0.2"/>
    <row r="5825" customFormat="1" ht="16" customHeight="1" x14ac:dyDescent="0.2"/>
    <row r="5826" customFormat="1" ht="16" customHeight="1" x14ac:dyDescent="0.2"/>
    <row r="5827" customFormat="1" ht="16" customHeight="1" x14ac:dyDescent="0.2"/>
    <row r="5828" customFormat="1" ht="16" customHeight="1" x14ac:dyDescent="0.2"/>
    <row r="5829" customFormat="1" ht="16" customHeight="1" x14ac:dyDescent="0.2"/>
    <row r="5830" customFormat="1" ht="16" customHeight="1" x14ac:dyDescent="0.2"/>
    <row r="5831" customFormat="1" ht="16" customHeight="1" x14ac:dyDescent="0.2"/>
    <row r="5832" customFormat="1" ht="16" customHeight="1" x14ac:dyDescent="0.2"/>
    <row r="5833" customFormat="1" ht="16" customHeight="1" x14ac:dyDescent="0.2"/>
    <row r="5834" customFormat="1" ht="16" customHeight="1" x14ac:dyDescent="0.2"/>
    <row r="5835" customFormat="1" ht="16" customHeight="1" x14ac:dyDescent="0.2"/>
    <row r="5836" customFormat="1" ht="16" customHeight="1" x14ac:dyDescent="0.2"/>
    <row r="5837" customFormat="1" ht="16" customHeight="1" x14ac:dyDescent="0.2"/>
    <row r="5838" customFormat="1" ht="16" customHeight="1" x14ac:dyDescent="0.2"/>
    <row r="5839" customFormat="1" ht="16" customHeight="1" x14ac:dyDescent="0.2"/>
    <row r="5840" customFormat="1" ht="16" customHeight="1" x14ac:dyDescent="0.2"/>
    <row r="5841" customFormat="1" ht="16" customHeight="1" x14ac:dyDescent="0.2"/>
    <row r="5842" customFormat="1" ht="16" customHeight="1" x14ac:dyDescent="0.2"/>
    <row r="5843" customFormat="1" ht="16" customHeight="1" x14ac:dyDescent="0.2"/>
    <row r="5844" customFormat="1" ht="16" customHeight="1" x14ac:dyDescent="0.2"/>
    <row r="5845" customFormat="1" ht="16" customHeight="1" x14ac:dyDescent="0.2"/>
    <row r="5846" customFormat="1" ht="16" customHeight="1" x14ac:dyDescent="0.2"/>
    <row r="5847" customFormat="1" ht="16" customHeight="1" x14ac:dyDescent="0.2"/>
    <row r="5848" customFormat="1" ht="16" customHeight="1" x14ac:dyDescent="0.2"/>
    <row r="5849" customFormat="1" ht="16" customHeight="1" x14ac:dyDescent="0.2"/>
    <row r="5850" customFormat="1" ht="16" customHeight="1" x14ac:dyDescent="0.2"/>
    <row r="5851" customFormat="1" ht="16" customHeight="1" x14ac:dyDescent="0.2"/>
    <row r="5852" customFormat="1" ht="16" customHeight="1" x14ac:dyDescent="0.2"/>
    <row r="5853" customFormat="1" ht="16" customHeight="1" x14ac:dyDescent="0.2"/>
    <row r="5854" customFormat="1" ht="16" customHeight="1" x14ac:dyDescent="0.2"/>
    <row r="5855" customFormat="1" ht="16" customHeight="1" x14ac:dyDescent="0.2"/>
    <row r="5856" customFormat="1" ht="16" customHeight="1" x14ac:dyDescent="0.2"/>
    <row r="5857" customFormat="1" ht="16" customHeight="1" x14ac:dyDescent="0.2"/>
    <row r="5858" customFormat="1" ht="16" customHeight="1" x14ac:dyDescent="0.2"/>
    <row r="5859" customFormat="1" ht="16" customHeight="1" x14ac:dyDescent="0.2"/>
    <row r="5860" customFormat="1" ht="16" customHeight="1" x14ac:dyDescent="0.2"/>
    <row r="5861" customFormat="1" ht="16" customHeight="1" x14ac:dyDescent="0.2"/>
    <row r="5862" customFormat="1" ht="16" customHeight="1" x14ac:dyDescent="0.2"/>
    <row r="5863" customFormat="1" ht="16" customHeight="1" x14ac:dyDescent="0.2"/>
    <row r="5864" customFormat="1" ht="16" customHeight="1" x14ac:dyDescent="0.2"/>
    <row r="5865" customFormat="1" ht="16" customHeight="1" x14ac:dyDescent="0.2"/>
    <row r="5866" customFormat="1" ht="16" customHeight="1" x14ac:dyDescent="0.2"/>
    <row r="5867" customFormat="1" ht="16" customHeight="1" x14ac:dyDescent="0.2"/>
    <row r="5868" customFormat="1" ht="16" customHeight="1" x14ac:dyDescent="0.2"/>
    <row r="5869" customFormat="1" ht="16" customHeight="1" x14ac:dyDescent="0.2"/>
    <row r="5870" customFormat="1" ht="16" customHeight="1" x14ac:dyDescent="0.2"/>
    <row r="5871" customFormat="1" ht="16" customHeight="1" x14ac:dyDescent="0.2"/>
    <row r="5872" customFormat="1" ht="16" customHeight="1" x14ac:dyDescent="0.2"/>
    <row r="5873" customFormat="1" ht="16" customHeight="1" x14ac:dyDescent="0.2"/>
    <row r="5874" customFormat="1" ht="16" customHeight="1" x14ac:dyDescent="0.2"/>
    <row r="5875" customFormat="1" ht="16" customHeight="1" x14ac:dyDescent="0.2"/>
    <row r="5876" customFormat="1" ht="16" customHeight="1" x14ac:dyDescent="0.2"/>
    <row r="5877" customFormat="1" ht="16" customHeight="1" x14ac:dyDescent="0.2"/>
    <row r="5878" customFormat="1" ht="16" customHeight="1" x14ac:dyDescent="0.2"/>
    <row r="5879" customFormat="1" ht="16" customHeight="1" x14ac:dyDescent="0.2"/>
    <row r="5880" customFormat="1" ht="16" customHeight="1" x14ac:dyDescent="0.2"/>
    <row r="5881" customFormat="1" ht="16" customHeight="1" x14ac:dyDescent="0.2"/>
    <row r="5882" customFormat="1" ht="16" customHeight="1" x14ac:dyDescent="0.2"/>
    <row r="5883" customFormat="1" ht="16" customHeight="1" x14ac:dyDescent="0.2"/>
    <row r="5884" customFormat="1" ht="16" customHeight="1" x14ac:dyDescent="0.2"/>
    <row r="5885" customFormat="1" ht="16" customHeight="1" x14ac:dyDescent="0.2"/>
    <row r="5886" customFormat="1" ht="16" customHeight="1" x14ac:dyDescent="0.2"/>
    <row r="5887" customFormat="1" ht="16" customHeight="1" x14ac:dyDescent="0.2"/>
    <row r="5888" customFormat="1" ht="16" customHeight="1" x14ac:dyDescent="0.2"/>
    <row r="5889" customFormat="1" ht="16" customHeight="1" x14ac:dyDescent="0.2"/>
    <row r="5890" customFormat="1" ht="16" customHeight="1" x14ac:dyDescent="0.2"/>
    <row r="5891" customFormat="1" ht="16" customHeight="1" x14ac:dyDescent="0.2"/>
    <row r="5892" customFormat="1" ht="16" customHeight="1" x14ac:dyDescent="0.2"/>
    <row r="5893" customFormat="1" ht="16" customHeight="1" x14ac:dyDescent="0.2"/>
    <row r="5894" customFormat="1" ht="16" customHeight="1" x14ac:dyDescent="0.2"/>
    <row r="5895" customFormat="1" ht="16" customHeight="1" x14ac:dyDescent="0.2"/>
    <row r="5896" customFormat="1" ht="16" customHeight="1" x14ac:dyDescent="0.2"/>
    <row r="5897" customFormat="1" ht="16" customHeight="1" x14ac:dyDescent="0.2"/>
    <row r="5898" customFormat="1" ht="16" customHeight="1" x14ac:dyDescent="0.2"/>
    <row r="5899" customFormat="1" ht="16" customHeight="1" x14ac:dyDescent="0.2"/>
    <row r="5900" customFormat="1" ht="16" customHeight="1" x14ac:dyDescent="0.2"/>
    <row r="5901" customFormat="1" ht="16" customHeight="1" x14ac:dyDescent="0.2"/>
    <row r="5902" customFormat="1" ht="16" customHeight="1" x14ac:dyDescent="0.2"/>
    <row r="5903" customFormat="1" ht="16" customHeight="1" x14ac:dyDescent="0.2"/>
    <row r="5904" customFormat="1" ht="16" customHeight="1" x14ac:dyDescent="0.2"/>
    <row r="5905" customFormat="1" ht="16" customHeight="1" x14ac:dyDescent="0.2"/>
    <row r="5906" customFormat="1" ht="16" customHeight="1" x14ac:dyDescent="0.2"/>
    <row r="5907" customFormat="1" ht="16" customHeight="1" x14ac:dyDescent="0.2"/>
    <row r="5908" customFormat="1" ht="16" customHeight="1" x14ac:dyDescent="0.2"/>
    <row r="5909" customFormat="1" ht="16" customHeight="1" x14ac:dyDescent="0.2"/>
    <row r="5910" customFormat="1" ht="16" customHeight="1" x14ac:dyDescent="0.2"/>
    <row r="5911" customFormat="1" ht="16" customHeight="1" x14ac:dyDescent="0.2"/>
    <row r="5912" customFormat="1" ht="16" customHeight="1" x14ac:dyDescent="0.2"/>
    <row r="5913" customFormat="1" ht="16" customHeight="1" x14ac:dyDescent="0.2"/>
    <row r="5914" customFormat="1" ht="16" customHeight="1" x14ac:dyDescent="0.2"/>
    <row r="5915" customFormat="1" ht="16" customHeight="1" x14ac:dyDescent="0.2"/>
    <row r="5916" customFormat="1" ht="16" customHeight="1" x14ac:dyDescent="0.2"/>
    <row r="5917" customFormat="1" ht="16" customHeight="1" x14ac:dyDescent="0.2"/>
    <row r="5918" customFormat="1" ht="16" customHeight="1" x14ac:dyDescent="0.2"/>
    <row r="5919" customFormat="1" ht="16" customHeight="1" x14ac:dyDescent="0.2"/>
    <row r="5920" customFormat="1" ht="16" customHeight="1" x14ac:dyDescent="0.2"/>
    <row r="5921" customFormat="1" ht="16" customHeight="1" x14ac:dyDescent="0.2"/>
    <row r="5922" customFormat="1" ht="16" customHeight="1" x14ac:dyDescent="0.2"/>
    <row r="5923" customFormat="1" ht="16" customHeight="1" x14ac:dyDescent="0.2"/>
    <row r="5924" customFormat="1" ht="16" customHeight="1" x14ac:dyDescent="0.2"/>
    <row r="5925" customFormat="1" ht="16" customHeight="1" x14ac:dyDescent="0.2"/>
    <row r="5926" customFormat="1" ht="16" customHeight="1" x14ac:dyDescent="0.2"/>
    <row r="5927" customFormat="1" ht="16" customHeight="1" x14ac:dyDescent="0.2"/>
    <row r="5928" customFormat="1" ht="16" customHeight="1" x14ac:dyDescent="0.2"/>
    <row r="5929" customFormat="1" ht="16" customHeight="1" x14ac:dyDescent="0.2"/>
    <row r="5930" customFormat="1" ht="16" customHeight="1" x14ac:dyDescent="0.2"/>
    <row r="5931" customFormat="1" ht="16" customHeight="1" x14ac:dyDescent="0.2"/>
    <row r="5932" customFormat="1" ht="16" customHeight="1" x14ac:dyDescent="0.2"/>
    <row r="5933" customFormat="1" ht="16" customHeight="1" x14ac:dyDescent="0.2"/>
    <row r="5934" customFormat="1" ht="16" customHeight="1" x14ac:dyDescent="0.2"/>
    <row r="5935" customFormat="1" ht="16" customHeight="1" x14ac:dyDescent="0.2"/>
    <row r="5936" customFormat="1" ht="16" customHeight="1" x14ac:dyDescent="0.2"/>
    <row r="5937" customFormat="1" ht="16" customHeight="1" x14ac:dyDescent="0.2"/>
    <row r="5938" customFormat="1" ht="16" customHeight="1" x14ac:dyDescent="0.2"/>
    <row r="5939" customFormat="1" ht="16" customHeight="1" x14ac:dyDescent="0.2"/>
    <row r="5940" customFormat="1" ht="16" customHeight="1" x14ac:dyDescent="0.2"/>
    <row r="5941" customFormat="1" ht="16" customHeight="1" x14ac:dyDescent="0.2"/>
    <row r="5942" customFormat="1" ht="16" customHeight="1" x14ac:dyDescent="0.2"/>
    <row r="5943" customFormat="1" ht="16" customHeight="1" x14ac:dyDescent="0.2"/>
    <row r="5944" customFormat="1" ht="16" customHeight="1" x14ac:dyDescent="0.2"/>
    <row r="5945" customFormat="1" ht="16" customHeight="1" x14ac:dyDescent="0.2"/>
    <row r="5946" customFormat="1" ht="16" customHeight="1" x14ac:dyDescent="0.2"/>
    <row r="5947" customFormat="1" ht="16" customHeight="1" x14ac:dyDescent="0.2"/>
    <row r="5948" customFormat="1" ht="16" customHeight="1" x14ac:dyDescent="0.2"/>
    <row r="5949" customFormat="1" ht="16" customHeight="1" x14ac:dyDescent="0.2"/>
    <row r="5950" customFormat="1" ht="16" customHeight="1" x14ac:dyDescent="0.2"/>
    <row r="5951" customFormat="1" ht="16" customHeight="1" x14ac:dyDescent="0.2"/>
    <row r="5952" customFormat="1" ht="16" customHeight="1" x14ac:dyDescent="0.2"/>
    <row r="5953" customFormat="1" ht="16" customHeight="1" x14ac:dyDescent="0.2"/>
    <row r="5954" customFormat="1" ht="16" customHeight="1" x14ac:dyDescent="0.2"/>
    <row r="5955" customFormat="1" ht="16" customHeight="1" x14ac:dyDescent="0.2"/>
    <row r="5956" customFormat="1" ht="16" customHeight="1" x14ac:dyDescent="0.2"/>
    <row r="5957" customFormat="1" ht="16" customHeight="1" x14ac:dyDescent="0.2"/>
    <row r="5958" customFormat="1" ht="16" customHeight="1" x14ac:dyDescent="0.2"/>
    <row r="5959" customFormat="1" ht="16" customHeight="1" x14ac:dyDescent="0.2"/>
    <row r="5960" customFormat="1" ht="16" customHeight="1" x14ac:dyDescent="0.2"/>
    <row r="5961" customFormat="1" ht="16" customHeight="1" x14ac:dyDescent="0.2"/>
    <row r="5962" customFormat="1" ht="16" customHeight="1" x14ac:dyDescent="0.2"/>
    <row r="5963" customFormat="1" ht="16" customHeight="1" x14ac:dyDescent="0.2"/>
    <row r="5964" customFormat="1" ht="16" customHeight="1" x14ac:dyDescent="0.2"/>
    <row r="5965" customFormat="1" ht="16" customHeight="1" x14ac:dyDescent="0.2"/>
    <row r="5966" customFormat="1" ht="16" customHeight="1" x14ac:dyDescent="0.2"/>
    <row r="5967" customFormat="1" ht="16" customHeight="1" x14ac:dyDescent="0.2"/>
    <row r="5968" customFormat="1" ht="16" customHeight="1" x14ac:dyDescent="0.2"/>
    <row r="5969" customFormat="1" ht="16" customHeight="1" x14ac:dyDescent="0.2"/>
    <row r="5970" customFormat="1" ht="16" customHeight="1" x14ac:dyDescent="0.2"/>
    <row r="5971" customFormat="1" ht="16" customHeight="1" x14ac:dyDescent="0.2"/>
    <row r="5972" customFormat="1" ht="16" customHeight="1" x14ac:dyDescent="0.2"/>
    <row r="5973" customFormat="1" ht="16" customHeight="1" x14ac:dyDescent="0.2"/>
    <row r="5974" customFormat="1" ht="16" customHeight="1" x14ac:dyDescent="0.2"/>
    <row r="5975" customFormat="1" ht="16" customHeight="1" x14ac:dyDescent="0.2"/>
    <row r="5976" customFormat="1" ht="16" customHeight="1" x14ac:dyDescent="0.2"/>
    <row r="5977" customFormat="1" ht="16" customHeight="1" x14ac:dyDescent="0.2"/>
    <row r="5978" customFormat="1" ht="16" customHeight="1" x14ac:dyDescent="0.2"/>
    <row r="5979" customFormat="1" ht="16" customHeight="1" x14ac:dyDescent="0.2"/>
    <row r="5980" customFormat="1" ht="16" customHeight="1" x14ac:dyDescent="0.2"/>
    <row r="5981" customFormat="1" ht="16" customHeight="1" x14ac:dyDescent="0.2"/>
    <row r="5982" customFormat="1" ht="16" customHeight="1" x14ac:dyDescent="0.2"/>
    <row r="5983" customFormat="1" ht="16" customHeight="1" x14ac:dyDescent="0.2"/>
    <row r="5984" customFormat="1" ht="16" customHeight="1" x14ac:dyDescent="0.2"/>
    <row r="5985" customFormat="1" ht="16" customHeight="1" x14ac:dyDescent="0.2"/>
    <row r="5986" customFormat="1" ht="16" customHeight="1" x14ac:dyDescent="0.2"/>
    <row r="5987" customFormat="1" ht="16" customHeight="1" x14ac:dyDescent="0.2"/>
    <row r="5988" customFormat="1" ht="16" customHeight="1" x14ac:dyDescent="0.2"/>
    <row r="5989" customFormat="1" ht="16" customHeight="1" x14ac:dyDescent="0.2"/>
    <row r="5990" customFormat="1" ht="16" customHeight="1" x14ac:dyDescent="0.2"/>
    <row r="5991" customFormat="1" ht="16" customHeight="1" x14ac:dyDescent="0.2"/>
    <row r="5992" customFormat="1" ht="16" customHeight="1" x14ac:dyDescent="0.2"/>
    <row r="5993" customFormat="1" ht="16" customHeight="1" x14ac:dyDescent="0.2"/>
    <row r="5994" customFormat="1" ht="16" customHeight="1" x14ac:dyDescent="0.2"/>
    <row r="5995" customFormat="1" ht="16" customHeight="1" x14ac:dyDescent="0.2"/>
    <row r="5996" customFormat="1" ht="16" customHeight="1" x14ac:dyDescent="0.2"/>
    <row r="5997" customFormat="1" ht="16" customHeight="1" x14ac:dyDescent="0.2"/>
    <row r="5998" customFormat="1" ht="16" customHeight="1" x14ac:dyDescent="0.2"/>
    <row r="5999" customFormat="1" ht="16" customHeight="1" x14ac:dyDescent="0.2"/>
    <row r="6000" customFormat="1" ht="16" customHeight="1" x14ac:dyDescent="0.2"/>
    <row r="6001" customFormat="1" ht="16" customHeight="1" x14ac:dyDescent="0.2"/>
    <row r="6002" customFormat="1" ht="16" customHeight="1" x14ac:dyDescent="0.2"/>
    <row r="6003" customFormat="1" ht="16" customHeight="1" x14ac:dyDescent="0.2"/>
    <row r="6004" customFormat="1" ht="16" customHeight="1" x14ac:dyDescent="0.2"/>
    <row r="6005" customFormat="1" ht="16" customHeight="1" x14ac:dyDescent="0.2"/>
    <row r="6006" customFormat="1" ht="16" customHeight="1" x14ac:dyDescent="0.2"/>
    <row r="6007" customFormat="1" ht="16" customHeight="1" x14ac:dyDescent="0.2"/>
    <row r="6008" customFormat="1" ht="16" customHeight="1" x14ac:dyDescent="0.2"/>
    <row r="6009" customFormat="1" ht="16" customHeight="1" x14ac:dyDescent="0.2"/>
    <row r="6010" customFormat="1" ht="16" customHeight="1" x14ac:dyDescent="0.2"/>
    <row r="6011" customFormat="1" ht="16" customHeight="1" x14ac:dyDescent="0.2"/>
    <row r="6012" customFormat="1" ht="16" customHeight="1" x14ac:dyDescent="0.2"/>
    <row r="6013" customFormat="1" ht="16" customHeight="1" x14ac:dyDescent="0.2"/>
    <row r="6014" customFormat="1" ht="16" customHeight="1" x14ac:dyDescent="0.2"/>
    <row r="6015" customFormat="1" ht="16" customHeight="1" x14ac:dyDescent="0.2"/>
    <row r="6016" customFormat="1" ht="16" customHeight="1" x14ac:dyDescent="0.2"/>
    <row r="6017" customFormat="1" ht="16" customHeight="1" x14ac:dyDescent="0.2"/>
    <row r="6018" customFormat="1" ht="16" customHeight="1" x14ac:dyDescent="0.2"/>
    <row r="6019" customFormat="1" ht="16" customHeight="1" x14ac:dyDescent="0.2"/>
    <row r="6020" customFormat="1" ht="16" customHeight="1" x14ac:dyDescent="0.2"/>
    <row r="6021" customFormat="1" ht="16" customHeight="1" x14ac:dyDescent="0.2"/>
    <row r="6022" customFormat="1" ht="16" customHeight="1" x14ac:dyDescent="0.2"/>
    <row r="6023" customFormat="1" ht="16" customHeight="1" x14ac:dyDescent="0.2"/>
    <row r="6024" customFormat="1" ht="16" customHeight="1" x14ac:dyDescent="0.2"/>
    <row r="6025" customFormat="1" ht="16" customHeight="1" x14ac:dyDescent="0.2"/>
    <row r="6026" customFormat="1" ht="16" customHeight="1" x14ac:dyDescent="0.2"/>
    <row r="6027" customFormat="1" ht="16" customHeight="1" x14ac:dyDescent="0.2"/>
    <row r="6028" customFormat="1" ht="16" customHeight="1" x14ac:dyDescent="0.2"/>
    <row r="6029" customFormat="1" ht="16" customHeight="1" x14ac:dyDescent="0.2"/>
    <row r="6030" customFormat="1" ht="16" customHeight="1" x14ac:dyDescent="0.2"/>
    <row r="6031" customFormat="1" ht="16" customHeight="1" x14ac:dyDescent="0.2"/>
    <row r="6032" customFormat="1" ht="16" customHeight="1" x14ac:dyDescent="0.2"/>
    <row r="6033" customFormat="1" ht="16" customHeight="1" x14ac:dyDescent="0.2"/>
    <row r="6034" customFormat="1" ht="16" customHeight="1" x14ac:dyDescent="0.2"/>
    <row r="6035" customFormat="1" ht="16" customHeight="1" x14ac:dyDescent="0.2"/>
    <row r="6036" customFormat="1" ht="16" customHeight="1" x14ac:dyDescent="0.2"/>
    <row r="6037" customFormat="1" ht="16" customHeight="1" x14ac:dyDescent="0.2"/>
    <row r="6038" customFormat="1" ht="16" customHeight="1" x14ac:dyDescent="0.2"/>
    <row r="6039" customFormat="1" ht="16" customHeight="1" x14ac:dyDescent="0.2"/>
    <row r="6040" customFormat="1" ht="16" customHeight="1" x14ac:dyDescent="0.2"/>
    <row r="6041" customFormat="1" ht="16" customHeight="1" x14ac:dyDescent="0.2"/>
    <row r="6042" customFormat="1" ht="16" customHeight="1" x14ac:dyDescent="0.2"/>
    <row r="6043" customFormat="1" ht="16" customHeight="1" x14ac:dyDescent="0.2"/>
    <row r="6044" customFormat="1" ht="16" customHeight="1" x14ac:dyDescent="0.2"/>
    <row r="6045" customFormat="1" ht="16" customHeight="1" x14ac:dyDescent="0.2"/>
    <row r="6046" customFormat="1" ht="16" customHeight="1" x14ac:dyDescent="0.2"/>
    <row r="6047" customFormat="1" ht="16" customHeight="1" x14ac:dyDescent="0.2"/>
    <row r="6048" customFormat="1" ht="16" customHeight="1" x14ac:dyDescent="0.2"/>
    <row r="6049" customFormat="1" ht="16" customHeight="1" x14ac:dyDescent="0.2"/>
    <row r="6050" customFormat="1" ht="16" customHeight="1" x14ac:dyDescent="0.2"/>
    <row r="6051" customFormat="1" ht="16" customHeight="1" x14ac:dyDescent="0.2"/>
    <row r="6052" customFormat="1" ht="16" customHeight="1" x14ac:dyDescent="0.2"/>
    <row r="6053" customFormat="1" ht="16" customHeight="1" x14ac:dyDescent="0.2"/>
    <row r="6054" customFormat="1" ht="16" customHeight="1" x14ac:dyDescent="0.2"/>
    <row r="6055" customFormat="1" ht="16" customHeight="1" x14ac:dyDescent="0.2"/>
    <row r="6056" customFormat="1" ht="16" customHeight="1" x14ac:dyDescent="0.2"/>
    <row r="6057" customFormat="1" ht="16" customHeight="1" x14ac:dyDescent="0.2"/>
    <row r="6058" customFormat="1" ht="16" customHeight="1" x14ac:dyDescent="0.2"/>
    <row r="6059" customFormat="1" ht="16" customHeight="1" x14ac:dyDescent="0.2"/>
    <row r="6060" customFormat="1" ht="16" customHeight="1" x14ac:dyDescent="0.2"/>
    <row r="6061" customFormat="1" ht="16" customHeight="1" x14ac:dyDescent="0.2"/>
    <row r="6062" customFormat="1" ht="16" customHeight="1" x14ac:dyDescent="0.2"/>
    <row r="6063" customFormat="1" ht="16" customHeight="1" x14ac:dyDescent="0.2"/>
    <row r="6064" customFormat="1" ht="16" customHeight="1" x14ac:dyDescent="0.2"/>
    <row r="6065" customFormat="1" ht="16" customHeight="1" x14ac:dyDescent="0.2"/>
    <row r="6066" customFormat="1" ht="16" customHeight="1" x14ac:dyDescent="0.2"/>
    <row r="6067" customFormat="1" ht="16" customHeight="1" x14ac:dyDescent="0.2"/>
    <row r="6068" customFormat="1" ht="16" customHeight="1" x14ac:dyDescent="0.2"/>
    <row r="6069" customFormat="1" ht="16" customHeight="1" x14ac:dyDescent="0.2"/>
    <row r="6070" customFormat="1" ht="16" customHeight="1" x14ac:dyDescent="0.2"/>
    <row r="6071" customFormat="1" ht="16" customHeight="1" x14ac:dyDescent="0.2"/>
    <row r="6072" customFormat="1" ht="16" customHeight="1" x14ac:dyDescent="0.2"/>
    <row r="6073" customFormat="1" ht="16" customHeight="1" x14ac:dyDescent="0.2"/>
    <row r="6074" customFormat="1" ht="16" customHeight="1" x14ac:dyDescent="0.2"/>
    <row r="6075" customFormat="1" ht="16" customHeight="1" x14ac:dyDescent="0.2"/>
    <row r="6076" customFormat="1" ht="16" customHeight="1" x14ac:dyDescent="0.2"/>
    <row r="6077" customFormat="1" ht="16" customHeight="1" x14ac:dyDescent="0.2"/>
    <row r="6078" customFormat="1" ht="16" customHeight="1" x14ac:dyDescent="0.2"/>
    <row r="6079" customFormat="1" ht="16" customHeight="1" x14ac:dyDescent="0.2"/>
    <row r="6080" customFormat="1" ht="16" customHeight="1" x14ac:dyDescent="0.2"/>
    <row r="6081" customFormat="1" ht="16" customHeight="1" x14ac:dyDescent="0.2"/>
    <row r="6082" customFormat="1" ht="16" customHeight="1" x14ac:dyDescent="0.2"/>
    <row r="6083" customFormat="1" ht="16" customHeight="1" x14ac:dyDescent="0.2"/>
    <row r="6084" customFormat="1" ht="16" customHeight="1" x14ac:dyDescent="0.2"/>
    <row r="6085" customFormat="1" ht="16" customHeight="1" x14ac:dyDescent="0.2"/>
    <row r="6086" customFormat="1" ht="16" customHeight="1" x14ac:dyDescent="0.2"/>
    <row r="6087" customFormat="1" ht="16" customHeight="1" x14ac:dyDescent="0.2"/>
    <row r="6088" customFormat="1" ht="16" customHeight="1" x14ac:dyDescent="0.2"/>
    <row r="6089" customFormat="1" ht="16" customHeight="1" x14ac:dyDescent="0.2"/>
    <row r="6090" customFormat="1" ht="16" customHeight="1" x14ac:dyDescent="0.2"/>
    <row r="6091" customFormat="1" ht="16" customHeight="1" x14ac:dyDescent="0.2"/>
    <row r="6092" customFormat="1" ht="16" customHeight="1" x14ac:dyDescent="0.2"/>
    <row r="6093" customFormat="1" ht="16" customHeight="1" x14ac:dyDescent="0.2"/>
    <row r="6094" customFormat="1" ht="16" customHeight="1" x14ac:dyDescent="0.2"/>
    <row r="6095" customFormat="1" ht="16" customHeight="1" x14ac:dyDescent="0.2"/>
    <row r="6096" customFormat="1" ht="16" customHeight="1" x14ac:dyDescent="0.2"/>
    <row r="6097" customFormat="1" ht="16" customHeight="1" x14ac:dyDescent="0.2"/>
    <row r="6098" customFormat="1" ht="16" customHeight="1" x14ac:dyDescent="0.2"/>
    <row r="6099" customFormat="1" ht="16" customHeight="1" x14ac:dyDescent="0.2"/>
    <row r="6100" customFormat="1" ht="16" customHeight="1" x14ac:dyDescent="0.2"/>
    <row r="6101" customFormat="1" ht="16" customHeight="1" x14ac:dyDescent="0.2"/>
    <row r="6102" customFormat="1" ht="16" customHeight="1" x14ac:dyDescent="0.2"/>
    <row r="6103" customFormat="1" ht="16" customHeight="1" x14ac:dyDescent="0.2"/>
    <row r="6104" customFormat="1" ht="16" customHeight="1" x14ac:dyDescent="0.2"/>
    <row r="6105" customFormat="1" ht="16" customHeight="1" x14ac:dyDescent="0.2"/>
    <row r="6106" customFormat="1" ht="16" customHeight="1" x14ac:dyDescent="0.2"/>
    <row r="6107" customFormat="1" ht="16" customHeight="1" x14ac:dyDescent="0.2"/>
    <row r="6108" customFormat="1" ht="16" customHeight="1" x14ac:dyDescent="0.2"/>
    <row r="6109" customFormat="1" ht="16" customHeight="1" x14ac:dyDescent="0.2"/>
    <row r="6110" customFormat="1" ht="16" customHeight="1" x14ac:dyDescent="0.2"/>
    <row r="6111" customFormat="1" ht="16" customHeight="1" x14ac:dyDescent="0.2"/>
    <row r="6112" customFormat="1" ht="16" customHeight="1" x14ac:dyDescent="0.2"/>
    <row r="6113" customFormat="1" ht="16" customHeight="1" x14ac:dyDescent="0.2"/>
    <row r="6114" customFormat="1" ht="16" customHeight="1" x14ac:dyDescent="0.2"/>
    <row r="6115" customFormat="1" ht="16" customHeight="1" x14ac:dyDescent="0.2"/>
    <row r="6116" customFormat="1" ht="16" customHeight="1" x14ac:dyDescent="0.2"/>
    <row r="6117" customFormat="1" ht="16" customHeight="1" x14ac:dyDescent="0.2"/>
    <row r="6118" customFormat="1" ht="16" customHeight="1" x14ac:dyDescent="0.2"/>
    <row r="6119" customFormat="1" ht="16" customHeight="1" x14ac:dyDescent="0.2"/>
    <row r="6120" customFormat="1" ht="16" customHeight="1" x14ac:dyDescent="0.2"/>
    <row r="6121" customFormat="1" ht="16" customHeight="1" x14ac:dyDescent="0.2"/>
    <row r="6122" customFormat="1" ht="16" customHeight="1" x14ac:dyDescent="0.2"/>
    <row r="6123" customFormat="1" ht="16" customHeight="1" x14ac:dyDescent="0.2"/>
    <row r="6124" customFormat="1" ht="16" customHeight="1" x14ac:dyDescent="0.2"/>
    <row r="6125" customFormat="1" ht="16" customHeight="1" x14ac:dyDescent="0.2"/>
    <row r="6126" customFormat="1" ht="16" customHeight="1" x14ac:dyDescent="0.2"/>
    <row r="6127" customFormat="1" ht="16" customHeight="1" x14ac:dyDescent="0.2"/>
    <row r="6128" customFormat="1" ht="16" customHeight="1" x14ac:dyDescent="0.2"/>
    <row r="6129" customFormat="1" ht="16" customHeight="1" x14ac:dyDescent="0.2"/>
    <row r="6130" customFormat="1" ht="16" customHeight="1" x14ac:dyDescent="0.2"/>
    <row r="6131" customFormat="1" ht="16" customHeight="1" x14ac:dyDescent="0.2"/>
    <row r="6132" customFormat="1" ht="16" customHeight="1" x14ac:dyDescent="0.2"/>
    <row r="6133" customFormat="1" ht="16" customHeight="1" x14ac:dyDescent="0.2"/>
    <row r="6134" customFormat="1" ht="16" customHeight="1" x14ac:dyDescent="0.2"/>
    <row r="6135" customFormat="1" ht="16" customHeight="1" x14ac:dyDescent="0.2"/>
    <row r="6136" customFormat="1" ht="16" customHeight="1" x14ac:dyDescent="0.2"/>
    <row r="6137" customFormat="1" ht="16" customHeight="1" x14ac:dyDescent="0.2"/>
    <row r="6138" customFormat="1" ht="16" customHeight="1" x14ac:dyDescent="0.2"/>
    <row r="6139" customFormat="1" ht="16" customHeight="1" x14ac:dyDescent="0.2"/>
    <row r="6140" customFormat="1" ht="16" customHeight="1" x14ac:dyDescent="0.2"/>
    <row r="6141" customFormat="1" ht="16" customHeight="1" x14ac:dyDescent="0.2"/>
    <row r="6142" customFormat="1" ht="16" customHeight="1" x14ac:dyDescent="0.2"/>
    <row r="6143" customFormat="1" ht="16" customHeight="1" x14ac:dyDescent="0.2"/>
    <row r="6144" customFormat="1" ht="16" customHeight="1" x14ac:dyDescent="0.2"/>
    <row r="6145" customFormat="1" ht="16" customHeight="1" x14ac:dyDescent="0.2"/>
    <row r="6146" customFormat="1" ht="16" customHeight="1" x14ac:dyDescent="0.2"/>
    <row r="6147" customFormat="1" ht="16" customHeight="1" x14ac:dyDescent="0.2"/>
    <row r="6148" customFormat="1" ht="16" customHeight="1" x14ac:dyDescent="0.2"/>
    <row r="6149" customFormat="1" ht="16" customHeight="1" x14ac:dyDescent="0.2"/>
    <row r="6150" customFormat="1" ht="16" customHeight="1" x14ac:dyDescent="0.2"/>
    <row r="6151" customFormat="1" ht="16" customHeight="1" x14ac:dyDescent="0.2"/>
    <row r="6152" customFormat="1" ht="16" customHeight="1" x14ac:dyDescent="0.2"/>
    <row r="6153" customFormat="1" ht="16" customHeight="1" x14ac:dyDescent="0.2"/>
    <row r="6154" customFormat="1" ht="16" customHeight="1" x14ac:dyDescent="0.2"/>
    <row r="6155" customFormat="1" ht="16" customHeight="1" x14ac:dyDescent="0.2"/>
    <row r="6156" customFormat="1" ht="16" customHeight="1" x14ac:dyDescent="0.2"/>
    <row r="6157" customFormat="1" ht="16" customHeight="1" x14ac:dyDescent="0.2"/>
    <row r="6158" customFormat="1" ht="16" customHeight="1" x14ac:dyDescent="0.2"/>
    <row r="6159" customFormat="1" ht="16" customHeight="1" x14ac:dyDescent="0.2"/>
    <row r="6160" customFormat="1" ht="16" customHeight="1" x14ac:dyDescent="0.2"/>
    <row r="6161" customFormat="1" ht="16" customHeight="1" x14ac:dyDescent="0.2"/>
    <row r="6162" customFormat="1" ht="16" customHeight="1" x14ac:dyDescent="0.2"/>
    <row r="6163" customFormat="1" ht="16" customHeight="1" x14ac:dyDescent="0.2"/>
    <row r="6164" customFormat="1" ht="16" customHeight="1" x14ac:dyDescent="0.2"/>
    <row r="6165" customFormat="1" ht="16" customHeight="1" x14ac:dyDescent="0.2"/>
    <row r="6166" customFormat="1" ht="16" customHeight="1" x14ac:dyDescent="0.2"/>
    <row r="6167" customFormat="1" ht="16" customHeight="1" x14ac:dyDescent="0.2"/>
    <row r="6168" customFormat="1" ht="16" customHeight="1" x14ac:dyDescent="0.2"/>
    <row r="6169" customFormat="1" ht="16" customHeight="1" x14ac:dyDescent="0.2"/>
    <row r="6170" customFormat="1" ht="16" customHeight="1" x14ac:dyDescent="0.2"/>
    <row r="6171" customFormat="1" ht="16" customHeight="1" x14ac:dyDescent="0.2"/>
    <row r="6172" customFormat="1" ht="16" customHeight="1" x14ac:dyDescent="0.2"/>
    <row r="6173" customFormat="1" ht="16" customHeight="1" x14ac:dyDescent="0.2"/>
    <row r="6174" customFormat="1" ht="16" customHeight="1" x14ac:dyDescent="0.2"/>
    <row r="6175" customFormat="1" ht="16" customHeight="1" x14ac:dyDescent="0.2"/>
    <row r="6176" customFormat="1" ht="16" customHeight="1" x14ac:dyDescent="0.2"/>
    <row r="6177" customFormat="1" ht="16" customHeight="1" x14ac:dyDescent="0.2"/>
    <row r="6178" customFormat="1" ht="16" customHeight="1" x14ac:dyDescent="0.2"/>
    <row r="6179" customFormat="1" ht="16" customHeight="1" x14ac:dyDescent="0.2"/>
    <row r="6180" customFormat="1" ht="16" customHeight="1" x14ac:dyDescent="0.2"/>
    <row r="6181" customFormat="1" ht="16" customHeight="1" x14ac:dyDescent="0.2"/>
    <row r="6182" customFormat="1" ht="16" customHeight="1" x14ac:dyDescent="0.2"/>
    <row r="6183" customFormat="1" ht="16" customHeight="1" x14ac:dyDescent="0.2"/>
    <row r="6184" customFormat="1" ht="16" customHeight="1" x14ac:dyDescent="0.2"/>
    <row r="6185" customFormat="1" ht="16" customHeight="1" x14ac:dyDescent="0.2"/>
    <row r="6186" customFormat="1" ht="16" customHeight="1" x14ac:dyDescent="0.2"/>
    <row r="6187" customFormat="1" ht="16" customHeight="1" x14ac:dyDescent="0.2"/>
    <row r="6188" customFormat="1" ht="16" customHeight="1" x14ac:dyDescent="0.2"/>
    <row r="6189" customFormat="1" ht="16" customHeight="1" x14ac:dyDescent="0.2"/>
    <row r="6190" customFormat="1" ht="16" customHeight="1" x14ac:dyDescent="0.2"/>
    <row r="6191" customFormat="1" ht="16" customHeight="1" x14ac:dyDescent="0.2"/>
    <row r="6192" customFormat="1" ht="16" customHeight="1" x14ac:dyDescent="0.2"/>
    <row r="6193" customFormat="1" ht="16" customHeight="1" x14ac:dyDescent="0.2"/>
    <row r="6194" customFormat="1" ht="16" customHeight="1" x14ac:dyDescent="0.2"/>
    <row r="6195" customFormat="1" ht="16" customHeight="1" x14ac:dyDescent="0.2"/>
    <row r="6196" customFormat="1" ht="16" customHeight="1" x14ac:dyDescent="0.2"/>
    <row r="6197" customFormat="1" ht="16" customHeight="1" x14ac:dyDescent="0.2"/>
    <row r="6198" customFormat="1" ht="16" customHeight="1" x14ac:dyDescent="0.2"/>
    <row r="6199" customFormat="1" ht="16" customHeight="1" x14ac:dyDescent="0.2"/>
    <row r="6200" customFormat="1" ht="16" customHeight="1" x14ac:dyDescent="0.2"/>
    <row r="6201" customFormat="1" ht="16" customHeight="1" x14ac:dyDescent="0.2"/>
    <row r="6202" customFormat="1" ht="16" customHeight="1" x14ac:dyDescent="0.2"/>
    <row r="6203" customFormat="1" ht="16" customHeight="1" x14ac:dyDescent="0.2"/>
    <row r="6204" customFormat="1" ht="16" customHeight="1" x14ac:dyDescent="0.2"/>
    <row r="6205" customFormat="1" ht="16" customHeight="1" x14ac:dyDescent="0.2"/>
    <row r="6206" customFormat="1" ht="16" customHeight="1" x14ac:dyDescent="0.2"/>
    <row r="6207" customFormat="1" ht="16" customHeight="1" x14ac:dyDescent="0.2"/>
    <row r="6208" customFormat="1" ht="16" customHeight="1" x14ac:dyDescent="0.2"/>
    <row r="6209" customFormat="1" ht="16" customHeight="1" x14ac:dyDescent="0.2"/>
    <row r="6210" customFormat="1" ht="16" customHeight="1" x14ac:dyDescent="0.2"/>
    <row r="6211" customFormat="1" ht="16" customHeight="1" x14ac:dyDescent="0.2"/>
    <row r="6212" customFormat="1" ht="16" customHeight="1" x14ac:dyDescent="0.2"/>
    <row r="6213" customFormat="1" ht="16" customHeight="1" x14ac:dyDescent="0.2"/>
    <row r="6214" customFormat="1" ht="16" customHeight="1" x14ac:dyDescent="0.2"/>
    <row r="6215" customFormat="1" ht="16" customHeight="1" x14ac:dyDescent="0.2"/>
    <row r="6216" customFormat="1" ht="16" customHeight="1" x14ac:dyDescent="0.2"/>
    <row r="6217" customFormat="1" ht="16" customHeight="1" x14ac:dyDescent="0.2"/>
    <row r="6218" customFormat="1" ht="16" customHeight="1" x14ac:dyDescent="0.2"/>
    <row r="6219" customFormat="1" ht="16" customHeight="1" x14ac:dyDescent="0.2"/>
    <row r="6220" customFormat="1" ht="16" customHeight="1" x14ac:dyDescent="0.2"/>
    <row r="6221" customFormat="1" ht="16" customHeight="1" x14ac:dyDescent="0.2"/>
    <row r="6222" customFormat="1" ht="16" customHeight="1" x14ac:dyDescent="0.2"/>
    <row r="6223" customFormat="1" ht="16" customHeight="1" x14ac:dyDescent="0.2"/>
    <row r="6224" customFormat="1" ht="16" customHeight="1" x14ac:dyDescent="0.2"/>
    <row r="6225" customFormat="1" ht="16" customHeight="1" x14ac:dyDescent="0.2"/>
    <row r="6226" customFormat="1" ht="16" customHeight="1" x14ac:dyDescent="0.2"/>
    <row r="6227" customFormat="1" ht="16" customHeight="1" x14ac:dyDescent="0.2"/>
    <row r="6228" customFormat="1" ht="16" customHeight="1" x14ac:dyDescent="0.2"/>
    <row r="6229" customFormat="1" ht="16" customHeight="1" x14ac:dyDescent="0.2"/>
    <row r="6230" customFormat="1" ht="16" customHeight="1" x14ac:dyDescent="0.2"/>
    <row r="6231" customFormat="1" ht="16" customHeight="1" x14ac:dyDescent="0.2"/>
    <row r="6232" customFormat="1" ht="16" customHeight="1" x14ac:dyDescent="0.2"/>
    <row r="6233" customFormat="1" ht="16" customHeight="1" x14ac:dyDescent="0.2"/>
    <row r="6234" customFormat="1" ht="16" customHeight="1" x14ac:dyDescent="0.2"/>
    <row r="6235" customFormat="1" ht="16" customHeight="1" x14ac:dyDescent="0.2"/>
    <row r="6236" customFormat="1" ht="16" customHeight="1" x14ac:dyDescent="0.2"/>
    <row r="6237" customFormat="1" ht="16" customHeight="1" x14ac:dyDescent="0.2"/>
    <row r="6238" customFormat="1" ht="16" customHeight="1" x14ac:dyDescent="0.2"/>
    <row r="6239" customFormat="1" ht="16" customHeight="1" x14ac:dyDescent="0.2"/>
    <row r="6240" customFormat="1" ht="16" customHeight="1" x14ac:dyDescent="0.2"/>
    <row r="6241" customFormat="1" ht="16" customHeight="1" x14ac:dyDescent="0.2"/>
    <row r="6242" customFormat="1" ht="16" customHeight="1" x14ac:dyDescent="0.2"/>
    <row r="6243" customFormat="1" ht="16" customHeight="1" x14ac:dyDescent="0.2"/>
    <row r="6244" customFormat="1" ht="16" customHeight="1" x14ac:dyDescent="0.2"/>
    <row r="6245" customFormat="1" ht="16" customHeight="1" x14ac:dyDescent="0.2"/>
    <row r="6246" customFormat="1" ht="16" customHeight="1" x14ac:dyDescent="0.2"/>
    <row r="6247" customFormat="1" ht="16" customHeight="1" x14ac:dyDescent="0.2"/>
    <row r="6248" customFormat="1" ht="16" customHeight="1" x14ac:dyDescent="0.2"/>
    <row r="6249" customFormat="1" ht="16" customHeight="1" x14ac:dyDescent="0.2"/>
    <row r="6250" customFormat="1" ht="16" customHeight="1" x14ac:dyDescent="0.2"/>
    <row r="6251" customFormat="1" ht="16" customHeight="1" x14ac:dyDescent="0.2"/>
    <row r="6252" customFormat="1" ht="16" customHeight="1" x14ac:dyDescent="0.2"/>
    <row r="6253" customFormat="1" ht="16" customHeight="1" x14ac:dyDescent="0.2"/>
    <row r="6254" customFormat="1" ht="16" customHeight="1" x14ac:dyDescent="0.2"/>
    <row r="6255" customFormat="1" ht="16" customHeight="1" x14ac:dyDescent="0.2"/>
    <row r="6256" customFormat="1" ht="16" customHeight="1" x14ac:dyDescent="0.2"/>
    <row r="6257" customFormat="1" ht="16" customHeight="1" x14ac:dyDescent="0.2"/>
    <row r="6258" customFormat="1" ht="16" customHeight="1" x14ac:dyDescent="0.2"/>
    <row r="6259" customFormat="1" ht="16" customHeight="1" x14ac:dyDescent="0.2"/>
    <row r="6260" customFormat="1" ht="16" customHeight="1" x14ac:dyDescent="0.2"/>
    <row r="6261" customFormat="1" ht="16" customHeight="1" x14ac:dyDescent="0.2"/>
    <row r="6262" customFormat="1" ht="16" customHeight="1" x14ac:dyDescent="0.2"/>
    <row r="6263" customFormat="1" ht="16" customHeight="1" x14ac:dyDescent="0.2"/>
    <row r="6264" customFormat="1" ht="16" customHeight="1" x14ac:dyDescent="0.2"/>
    <row r="6265" customFormat="1" ht="16" customHeight="1" x14ac:dyDescent="0.2"/>
    <row r="6266" customFormat="1" ht="16" customHeight="1" x14ac:dyDescent="0.2"/>
    <row r="6267" customFormat="1" ht="16" customHeight="1" x14ac:dyDescent="0.2"/>
    <row r="6268" customFormat="1" ht="16" customHeight="1" x14ac:dyDescent="0.2"/>
    <row r="6269" customFormat="1" ht="16" customHeight="1" x14ac:dyDescent="0.2"/>
    <row r="6270" customFormat="1" ht="16" customHeight="1" x14ac:dyDescent="0.2"/>
    <row r="6271" customFormat="1" ht="16" customHeight="1" x14ac:dyDescent="0.2"/>
    <row r="6272" customFormat="1" ht="16" customHeight="1" x14ac:dyDescent="0.2"/>
    <row r="6273" customFormat="1" ht="16" customHeight="1" x14ac:dyDescent="0.2"/>
    <row r="6274" customFormat="1" ht="16" customHeight="1" x14ac:dyDescent="0.2"/>
    <row r="6275" customFormat="1" ht="16" customHeight="1" x14ac:dyDescent="0.2"/>
    <row r="6276" customFormat="1" ht="16" customHeight="1" x14ac:dyDescent="0.2"/>
    <row r="6277" customFormat="1" ht="16" customHeight="1" x14ac:dyDescent="0.2"/>
    <row r="6278" customFormat="1" ht="16" customHeight="1" x14ac:dyDescent="0.2"/>
    <row r="6279" customFormat="1" ht="16" customHeight="1" x14ac:dyDescent="0.2"/>
    <row r="6280" customFormat="1" ht="16" customHeight="1" x14ac:dyDescent="0.2"/>
    <row r="6281" customFormat="1" ht="16" customHeight="1" x14ac:dyDescent="0.2"/>
    <row r="6282" customFormat="1" ht="16" customHeight="1" x14ac:dyDescent="0.2"/>
    <row r="6283" customFormat="1" ht="16" customHeight="1" x14ac:dyDescent="0.2"/>
    <row r="6284" customFormat="1" ht="16" customHeight="1" x14ac:dyDescent="0.2"/>
    <row r="6285" customFormat="1" ht="16" customHeight="1" x14ac:dyDescent="0.2"/>
    <row r="6286" customFormat="1" ht="16" customHeight="1" x14ac:dyDescent="0.2"/>
    <row r="6287" customFormat="1" ht="16" customHeight="1" x14ac:dyDescent="0.2"/>
    <row r="6288" customFormat="1" ht="16" customHeight="1" x14ac:dyDescent="0.2"/>
    <row r="6289" customFormat="1" ht="16" customHeight="1" x14ac:dyDescent="0.2"/>
    <row r="6290" customFormat="1" ht="16" customHeight="1" x14ac:dyDescent="0.2"/>
    <row r="6291" customFormat="1" ht="16" customHeight="1" x14ac:dyDescent="0.2"/>
    <row r="6292" customFormat="1" ht="16" customHeight="1" x14ac:dyDescent="0.2"/>
    <row r="6293" customFormat="1" ht="16" customHeight="1" x14ac:dyDescent="0.2"/>
    <row r="6294" customFormat="1" ht="16" customHeight="1" x14ac:dyDescent="0.2"/>
    <row r="6295" customFormat="1" ht="16" customHeight="1" x14ac:dyDescent="0.2"/>
    <row r="6296" customFormat="1" ht="16" customHeight="1" x14ac:dyDescent="0.2"/>
    <row r="6297" customFormat="1" ht="16" customHeight="1" x14ac:dyDescent="0.2"/>
    <row r="6298" customFormat="1" ht="16" customHeight="1" x14ac:dyDescent="0.2"/>
    <row r="6299" customFormat="1" ht="16" customHeight="1" x14ac:dyDescent="0.2"/>
    <row r="6300" customFormat="1" ht="16" customHeight="1" x14ac:dyDescent="0.2"/>
    <row r="6301" customFormat="1" ht="16" customHeight="1" x14ac:dyDescent="0.2"/>
    <row r="6302" customFormat="1" ht="16" customHeight="1" x14ac:dyDescent="0.2"/>
    <row r="6303" customFormat="1" ht="16" customHeight="1" x14ac:dyDescent="0.2"/>
    <row r="6304" customFormat="1" ht="16" customHeight="1" x14ac:dyDescent="0.2"/>
    <row r="6305" customFormat="1" ht="16" customHeight="1" x14ac:dyDescent="0.2"/>
    <row r="6306" customFormat="1" ht="16" customHeight="1" x14ac:dyDescent="0.2"/>
    <row r="6307" customFormat="1" ht="16" customHeight="1" x14ac:dyDescent="0.2"/>
    <row r="6308" customFormat="1" ht="16" customHeight="1" x14ac:dyDescent="0.2"/>
    <row r="6309" customFormat="1" ht="16" customHeight="1" x14ac:dyDescent="0.2"/>
    <row r="6310" customFormat="1" ht="16" customHeight="1" x14ac:dyDescent="0.2"/>
    <row r="6311" customFormat="1" ht="16" customHeight="1" x14ac:dyDescent="0.2"/>
    <row r="6312" customFormat="1" ht="16" customHeight="1" x14ac:dyDescent="0.2"/>
    <row r="6313" customFormat="1" ht="16" customHeight="1" x14ac:dyDescent="0.2"/>
    <row r="6314" customFormat="1" ht="16" customHeight="1" x14ac:dyDescent="0.2"/>
    <row r="6315" customFormat="1" ht="16" customHeight="1" x14ac:dyDescent="0.2"/>
    <row r="6316" customFormat="1" ht="16" customHeight="1" x14ac:dyDescent="0.2"/>
    <row r="6317" customFormat="1" ht="16" customHeight="1" x14ac:dyDescent="0.2"/>
    <row r="6318" customFormat="1" ht="16" customHeight="1" x14ac:dyDescent="0.2"/>
    <row r="6319" customFormat="1" ht="16" customHeight="1" x14ac:dyDescent="0.2"/>
    <row r="6320" customFormat="1" ht="16" customHeight="1" x14ac:dyDescent="0.2"/>
    <row r="6321" customFormat="1" ht="16" customHeight="1" x14ac:dyDescent="0.2"/>
    <row r="6322" customFormat="1" ht="16" customHeight="1" x14ac:dyDescent="0.2"/>
    <row r="6323" customFormat="1" ht="16" customHeight="1" x14ac:dyDescent="0.2"/>
    <row r="6324" customFormat="1" ht="16" customHeight="1" x14ac:dyDescent="0.2"/>
    <row r="6325" customFormat="1" ht="16" customHeight="1" x14ac:dyDescent="0.2"/>
    <row r="6326" customFormat="1" ht="16" customHeight="1" x14ac:dyDescent="0.2"/>
    <row r="6327" customFormat="1" ht="16" customHeight="1" x14ac:dyDescent="0.2"/>
    <row r="6328" customFormat="1" ht="16" customHeight="1" x14ac:dyDescent="0.2"/>
    <row r="6329" customFormat="1" ht="16" customHeight="1" x14ac:dyDescent="0.2"/>
    <row r="6330" customFormat="1" ht="16" customHeight="1" x14ac:dyDescent="0.2"/>
    <row r="6331" customFormat="1" ht="16" customHeight="1" x14ac:dyDescent="0.2"/>
    <row r="6332" customFormat="1" ht="16" customHeight="1" x14ac:dyDescent="0.2"/>
    <row r="6333" customFormat="1" ht="16" customHeight="1" x14ac:dyDescent="0.2"/>
    <row r="6334" customFormat="1" ht="16" customHeight="1" x14ac:dyDescent="0.2"/>
    <row r="6335" customFormat="1" ht="16" customHeight="1" x14ac:dyDescent="0.2"/>
    <row r="6336" customFormat="1" ht="16" customHeight="1" x14ac:dyDescent="0.2"/>
    <row r="6337" customFormat="1" ht="16" customHeight="1" x14ac:dyDescent="0.2"/>
    <row r="6338" customFormat="1" ht="16" customHeight="1" x14ac:dyDescent="0.2"/>
    <row r="6339" customFormat="1" ht="16" customHeight="1" x14ac:dyDescent="0.2"/>
    <row r="6340" customFormat="1" ht="16" customHeight="1" x14ac:dyDescent="0.2"/>
    <row r="6341" customFormat="1" ht="16" customHeight="1" x14ac:dyDescent="0.2"/>
    <row r="6342" customFormat="1" ht="16" customHeight="1" x14ac:dyDescent="0.2"/>
    <row r="6343" customFormat="1" ht="16" customHeight="1" x14ac:dyDescent="0.2"/>
    <row r="6344" customFormat="1" ht="16" customHeight="1" x14ac:dyDescent="0.2"/>
    <row r="6345" customFormat="1" ht="16" customHeight="1" x14ac:dyDescent="0.2"/>
    <row r="6346" customFormat="1" ht="16" customHeight="1" x14ac:dyDescent="0.2"/>
    <row r="6347" customFormat="1" ht="16" customHeight="1" x14ac:dyDescent="0.2"/>
    <row r="6348" customFormat="1" ht="16" customHeight="1" x14ac:dyDescent="0.2"/>
    <row r="6349" customFormat="1" ht="16" customHeight="1" x14ac:dyDescent="0.2"/>
    <row r="6350" customFormat="1" ht="16" customHeight="1" x14ac:dyDescent="0.2"/>
    <row r="6351" customFormat="1" ht="16" customHeight="1" x14ac:dyDescent="0.2"/>
    <row r="6352" customFormat="1" ht="16" customHeight="1" x14ac:dyDescent="0.2"/>
    <row r="6353" customFormat="1" ht="16" customHeight="1" x14ac:dyDescent="0.2"/>
    <row r="6354" customFormat="1" ht="16" customHeight="1" x14ac:dyDescent="0.2"/>
    <row r="6355" customFormat="1" ht="16" customHeight="1" x14ac:dyDescent="0.2"/>
    <row r="6356" customFormat="1" ht="16" customHeight="1" x14ac:dyDescent="0.2"/>
    <row r="6357" customFormat="1" ht="16" customHeight="1" x14ac:dyDescent="0.2"/>
    <row r="6358" customFormat="1" ht="16" customHeight="1" x14ac:dyDescent="0.2"/>
    <row r="6359" customFormat="1" ht="16" customHeight="1" x14ac:dyDescent="0.2"/>
    <row r="6360" customFormat="1" ht="16" customHeight="1" x14ac:dyDescent="0.2"/>
    <row r="6361" customFormat="1" ht="16" customHeight="1" x14ac:dyDescent="0.2"/>
    <row r="6362" customFormat="1" ht="16" customHeight="1" x14ac:dyDescent="0.2"/>
    <row r="6363" customFormat="1" ht="16" customHeight="1" x14ac:dyDescent="0.2"/>
    <row r="6364" customFormat="1" ht="16" customHeight="1" x14ac:dyDescent="0.2"/>
    <row r="6365" customFormat="1" ht="16" customHeight="1" x14ac:dyDescent="0.2"/>
    <row r="6366" customFormat="1" ht="16" customHeight="1" x14ac:dyDescent="0.2"/>
    <row r="6367" customFormat="1" ht="16" customHeight="1" x14ac:dyDescent="0.2"/>
    <row r="6368" customFormat="1" ht="16" customHeight="1" x14ac:dyDescent="0.2"/>
    <row r="6369" customFormat="1" ht="16" customHeight="1" x14ac:dyDescent="0.2"/>
    <row r="6370" customFormat="1" ht="16" customHeight="1" x14ac:dyDescent="0.2"/>
    <row r="6371" customFormat="1" ht="16" customHeight="1" x14ac:dyDescent="0.2"/>
    <row r="6372" customFormat="1" ht="16" customHeight="1" x14ac:dyDescent="0.2"/>
    <row r="6373" customFormat="1" ht="16" customHeight="1" x14ac:dyDescent="0.2"/>
    <row r="6374" customFormat="1" ht="16" customHeight="1" x14ac:dyDescent="0.2"/>
    <row r="6375" customFormat="1" ht="16" customHeight="1" x14ac:dyDescent="0.2"/>
    <row r="6376" customFormat="1" ht="16" customHeight="1" x14ac:dyDescent="0.2"/>
    <row r="6377" customFormat="1" ht="16" customHeight="1" x14ac:dyDescent="0.2"/>
    <row r="6378" customFormat="1" ht="16" customHeight="1" x14ac:dyDescent="0.2"/>
    <row r="6379" customFormat="1" ht="16" customHeight="1" x14ac:dyDescent="0.2"/>
    <row r="6380" customFormat="1" ht="16" customHeight="1" x14ac:dyDescent="0.2"/>
    <row r="6381" customFormat="1" ht="16" customHeight="1" x14ac:dyDescent="0.2"/>
    <row r="6382" customFormat="1" ht="16" customHeight="1" x14ac:dyDescent="0.2"/>
    <row r="6383" customFormat="1" ht="16" customHeight="1" x14ac:dyDescent="0.2"/>
    <row r="6384" customFormat="1" ht="16" customHeight="1" x14ac:dyDescent="0.2"/>
    <row r="6385" customFormat="1" ht="16" customHeight="1" x14ac:dyDescent="0.2"/>
    <row r="6386" customFormat="1" ht="16" customHeight="1" x14ac:dyDescent="0.2"/>
    <row r="6387" customFormat="1" ht="16" customHeight="1" x14ac:dyDescent="0.2"/>
    <row r="6388" customFormat="1" ht="16" customHeight="1" x14ac:dyDescent="0.2"/>
    <row r="6389" customFormat="1" ht="16" customHeight="1" x14ac:dyDescent="0.2"/>
    <row r="6390" customFormat="1" ht="16" customHeight="1" x14ac:dyDescent="0.2"/>
    <row r="6391" customFormat="1" ht="16" customHeight="1" x14ac:dyDescent="0.2"/>
    <row r="6392" customFormat="1" ht="16" customHeight="1" x14ac:dyDescent="0.2"/>
    <row r="6393" customFormat="1" ht="16" customHeight="1" x14ac:dyDescent="0.2"/>
    <row r="6394" customFormat="1" ht="16" customHeight="1" x14ac:dyDescent="0.2"/>
    <row r="6395" customFormat="1" ht="16" customHeight="1" x14ac:dyDescent="0.2"/>
    <row r="6396" customFormat="1" ht="16" customHeight="1" x14ac:dyDescent="0.2"/>
    <row r="6397" customFormat="1" ht="16" customHeight="1" x14ac:dyDescent="0.2"/>
    <row r="6398" customFormat="1" ht="16" customHeight="1" x14ac:dyDescent="0.2"/>
    <row r="6399" customFormat="1" ht="16" customHeight="1" x14ac:dyDescent="0.2"/>
    <row r="6400" customFormat="1" ht="16" customHeight="1" x14ac:dyDescent="0.2"/>
    <row r="6401" customFormat="1" ht="16" customHeight="1" x14ac:dyDescent="0.2"/>
    <row r="6402" customFormat="1" ht="16" customHeight="1" x14ac:dyDescent="0.2"/>
    <row r="6403" customFormat="1" ht="16" customHeight="1" x14ac:dyDescent="0.2"/>
    <row r="6404" customFormat="1" ht="16" customHeight="1" x14ac:dyDescent="0.2"/>
    <row r="6405" customFormat="1" ht="16" customHeight="1" x14ac:dyDescent="0.2"/>
    <row r="6406" customFormat="1" ht="16" customHeight="1" x14ac:dyDescent="0.2"/>
    <row r="6407" customFormat="1" ht="16" customHeight="1" x14ac:dyDescent="0.2"/>
    <row r="6408" customFormat="1" ht="16" customHeight="1" x14ac:dyDescent="0.2"/>
    <row r="6409" customFormat="1" ht="16" customHeight="1" x14ac:dyDescent="0.2"/>
    <row r="6410" customFormat="1" ht="16" customHeight="1" x14ac:dyDescent="0.2"/>
    <row r="6411" customFormat="1" ht="16" customHeight="1" x14ac:dyDescent="0.2"/>
    <row r="6412" customFormat="1" ht="16" customHeight="1" x14ac:dyDescent="0.2"/>
    <row r="6413" customFormat="1" ht="16" customHeight="1" x14ac:dyDescent="0.2"/>
    <row r="6414" customFormat="1" ht="16" customHeight="1" x14ac:dyDescent="0.2"/>
    <row r="6415" customFormat="1" ht="16" customHeight="1" x14ac:dyDescent="0.2"/>
    <row r="6416" customFormat="1" ht="16" customHeight="1" x14ac:dyDescent="0.2"/>
    <row r="6417" customFormat="1" ht="16" customHeight="1" x14ac:dyDescent="0.2"/>
    <row r="6418" customFormat="1" ht="16" customHeight="1" x14ac:dyDescent="0.2"/>
    <row r="6419" customFormat="1" ht="16" customHeight="1" x14ac:dyDescent="0.2"/>
    <row r="6420" customFormat="1" ht="16" customHeight="1" x14ac:dyDescent="0.2"/>
    <row r="6421" customFormat="1" ht="16" customHeight="1" x14ac:dyDescent="0.2"/>
    <row r="6422" customFormat="1" ht="16" customHeight="1" x14ac:dyDescent="0.2"/>
    <row r="6423" customFormat="1" ht="16" customHeight="1" x14ac:dyDescent="0.2"/>
    <row r="6424" customFormat="1" ht="16" customHeight="1" x14ac:dyDescent="0.2"/>
    <row r="6425" customFormat="1" ht="16" customHeight="1" x14ac:dyDescent="0.2"/>
    <row r="6426" customFormat="1" ht="16" customHeight="1" x14ac:dyDescent="0.2"/>
    <row r="6427" customFormat="1" ht="16" customHeight="1" x14ac:dyDescent="0.2"/>
    <row r="6428" customFormat="1" ht="16" customHeight="1" x14ac:dyDescent="0.2"/>
    <row r="6429" customFormat="1" ht="16" customHeight="1" x14ac:dyDescent="0.2"/>
    <row r="6430" customFormat="1" ht="16" customHeight="1" x14ac:dyDescent="0.2"/>
    <row r="6431" customFormat="1" ht="16" customHeight="1" x14ac:dyDescent="0.2"/>
    <row r="6432" customFormat="1" ht="16" customHeight="1" x14ac:dyDescent="0.2"/>
    <row r="6433" customFormat="1" ht="16" customHeight="1" x14ac:dyDescent="0.2"/>
    <row r="6434" customFormat="1" ht="16" customHeight="1" x14ac:dyDescent="0.2"/>
    <row r="6435" customFormat="1" ht="16" customHeight="1" x14ac:dyDescent="0.2"/>
    <row r="6436" customFormat="1" ht="16" customHeight="1" x14ac:dyDescent="0.2"/>
    <row r="6437" customFormat="1" ht="16" customHeight="1" x14ac:dyDescent="0.2"/>
    <row r="6438" customFormat="1" ht="16" customHeight="1" x14ac:dyDescent="0.2"/>
    <row r="6439" customFormat="1" ht="16" customHeight="1" x14ac:dyDescent="0.2"/>
    <row r="6440" customFormat="1" ht="16" customHeight="1" x14ac:dyDescent="0.2"/>
    <row r="6441" customFormat="1" ht="16" customHeight="1" x14ac:dyDescent="0.2"/>
    <row r="6442" customFormat="1" ht="16" customHeight="1" x14ac:dyDescent="0.2"/>
    <row r="6443" customFormat="1" ht="16" customHeight="1" x14ac:dyDescent="0.2"/>
    <row r="6444" customFormat="1" ht="16" customHeight="1" x14ac:dyDescent="0.2"/>
    <row r="6445" customFormat="1" ht="16" customHeight="1" x14ac:dyDescent="0.2"/>
    <row r="6446" customFormat="1" ht="16" customHeight="1" x14ac:dyDescent="0.2"/>
    <row r="6447" customFormat="1" ht="16" customHeight="1" x14ac:dyDescent="0.2"/>
    <row r="6448" customFormat="1" ht="16" customHeight="1" x14ac:dyDescent="0.2"/>
    <row r="6449" customFormat="1" ht="16" customHeight="1" x14ac:dyDescent="0.2"/>
    <row r="6450" customFormat="1" ht="16" customHeight="1" x14ac:dyDescent="0.2"/>
    <row r="6451" customFormat="1" ht="16" customHeight="1" x14ac:dyDescent="0.2"/>
    <row r="6452" customFormat="1" ht="16" customHeight="1" x14ac:dyDescent="0.2"/>
    <row r="6453" customFormat="1" ht="16" customHeight="1" x14ac:dyDescent="0.2"/>
    <row r="6454" customFormat="1" ht="16" customHeight="1" x14ac:dyDescent="0.2"/>
    <row r="6455" customFormat="1" ht="16" customHeight="1" x14ac:dyDescent="0.2"/>
    <row r="6456" customFormat="1" ht="16" customHeight="1" x14ac:dyDescent="0.2"/>
    <row r="6457" customFormat="1" ht="16" customHeight="1" x14ac:dyDescent="0.2"/>
    <row r="6458" customFormat="1" ht="16" customHeight="1" x14ac:dyDescent="0.2"/>
    <row r="6459" customFormat="1" ht="16" customHeight="1" x14ac:dyDescent="0.2"/>
    <row r="6460" customFormat="1" ht="16" customHeight="1" x14ac:dyDescent="0.2"/>
    <row r="6461" customFormat="1" ht="16" customHeight="1" x14ac:dyDescent="0.2"/>
    <row r="6462" customFormat="1" ht="16" customHeight="1" x14ac:dyDescent="0.2"/>
    <row r="6463" customFormat="1" ht="16" customHeight="1" x14ac:dyDescent="0.2"/>
    <row r="6464" customFormat="1" ht="16" customHeight="1" x14ac:dyDescent="0.2"/>
    <row r="6465" customFormat="1" ht="16" customHeight="1" x14ac:dyDescent="0.2"/>
    <row r="6466" customFormat="1" ht="16" customHeight="1" x14ac:dyDescent="0.2"/>
    <row r="6467" customFormat="1" ht="16" customHeight="1" x14ac:dyDescent="0.2"/>
    <row r="6468" customFormat="1" ht="16" customHeight="1" x14ac:dyDescent="0.2"/>
    <row r="6469" customFormat="1" ht="16" customHeight="1" x14ac:dyDescent="0.2"/>
    <row r="6470" customFormat="1" ht="16" customHeight="1" x14ac:dyDescent="0.2"/>
    <row r="6471" customFormat="1" ht="16" customHeight="1" x14ac:dyDescent="0.2"/>
    <row r="6472" customFormat="1" ht="16" customHeight="1" x14ac:dyDescent="0.2"/>
    <row r="6473" customFormat="1" ht="16" customHeight="1" x14ac:dyDescent="0.2"/>
    <row r="6474" customFormat="1" ht="16" customHeight="1" x14ac:dyDescent="0.2"/>
    <row r="6475" customFormat="1" ht="16" customHeight="1" x14ac:dyDescent="0.2"/>
    <row r="6476" customFormat="1" ht="16" customHeight="1" x14ac:dyDescent="0.2"/>
    <row r="6477" customFormat="1" ht="16" customHeight="1" x14ac:dyDescent="0.2"/>
    <row r="6478" customFormat="1" ht="16" customHeight="1" x14ac:dyDescent="0.2"/>
    <row r="6479" customFormat="1" ht="16" customHeight="1" x14ac:dyDescent="0.2"/>
    <row r="6480" customFormat="1" ht="16" customHeight="1" x14ac:dyDescent="0.2"/>
    <row r="6481" customFormat="1" ht="16" customHeight="1" x14ac:dyDescent="0.2"/>
    <row r="6482" customFormat="1" ht="16" customHeight="1" x14ac:dyDescent="0.2"/>
    <row r="6483" customFormat="1" ht="16" customHeight="1" x14ac:dyDescent="0.2"/>
    <row r="6484" customFormat="1" ht="16" customHeight="1" x14ac:dyDescent="0.2"/>
    <row r="6485" customFormat="1" ht="16" customHeight="1" x14ac:dyDescent="0.2"/>
    <row r="6486" customFormat="1" ht="16" customHeight="1" x14ac:dyDescent="0.2"/>
    <row r="6487" customFormat="1" ht="16" customHeight="1" x14ac:dyDescent="0.2"/>
    <row r="6488" customFormat="1" ht="16" customHeight="1" x14ac:dyDescent="0.2"/>
    <row r="6489" customFormat="1" ht="16" customHeight="1" x14ac:dyDescent="0.2"/>
    <row r="6490" customFormat="1" ht="16" customHeight="1" x14ac:dyDescent="0.2"/>
    <row r="6491" customFormat="1" ht="16" customHeight="1" x14ac:dyDescent="0.2"/>
    <row r="6492" customFormat="1" ht="16" customHeight="1" x14ac:dyDescent="0.2"/>
    <row r="6493" customFormat="1" ht="16" customHeight="1" x14ac:dyDescent="0.2"/>
    <row r="6494" customFormat="1" ht="16" customHeight="1" x14ac:dyDescent="0.2"/>
    <row r="6495" customFormat="1" ht="16" customHeight="1" x14ac:dyDescent="0.2"/>
    <row r="6496" customFormat="1" ht="16" customHeight="1" x14ac:dyDescent="0.2"/>
    <row r="6497" customFormat="1" ht="16" customHeight="1" x14ac:dyDescent="0.2"/>
    <row r="6498" customFormat="1" ht="16" customHeight="1" x14ac:dyDescent="0.2"/>
    <row r="6499" customFormat="1" ht="16" customHeight="1" x14ac:dyDescent="0.2"/>
    <row r="6500" customFormat="1" ht="16" customHeight="1" x14ac:dyDescent="0.2"/>
    <row r="6501" customFormat="1" ht="16" customHeight="1" x14ac:dyDescent="0.2"/>
    <row r="6502" customFormat="1" ht="16" customHeight="1" x14ac:dyDescent="0.2"/>
    <row r="6503" customFormat="1" ht="16" customHeight="1" x14ac:dyDescent="0.2"/>
    <row r="6504" customFormat="1" ht="16" customHeight="1" x14ac:dyDescent="0.2"/>
    <row r="6505" customFormat="1" ht="16" customHeight="1" x14ac:dyDescent="0.2"/>
    <row r="6506" customFormat="1" ht="16" customHeight="1" x14ac:dyDescent="0.2"/>
    <row r="6507" customFormat="1" ht="16" customHeight="1" x14ac:dyDescent="0.2"/>
    <row r="6508" customFormat="1" ht="16" customHeight="1" x14ac:dyDescent="0.2"/>
    <row r="6509" customFormat="1" ht="16" customHeight="1" x14ac:dyDescent="0.2"/>
    <row r="6510" customFormat="1" ht="16" customHeight="1" x14ac:dyDescent="0.2"/>
    <row r="6511" customFormat="1" ht="16" customHeight="1" x14ac:dyDescent="0.2"/>
    <row r="6512" customFormat="1" ht="16" customHeight="1" x14ac:dyDescent="0.2"/>
    <row r="6513" customFormat="1" ht="16" customHeight="1" x14ac:dyDescent="0.2"/>
    <row r="6514" customFormat="1" ht="16" customHeight="1" x14ac:dyDescent="0.2"/>
    <row r="6515" customFormat="1" ht="16" customHeight="1" x14ac:dyDescent="0.2"/>
    <row r="6516" customFormat="1" ht="16" customHeight="1" x14ac:dyDescent="0.2"/>
    <row r="6517" customFormat="1" ht="16" customHeight="1" x14ac:dyDescent="0.2"/>
    <row r="6518" customFormat="1" ht="16" customHeight="1" x14ac:dyDescent="0.2"/>
    <row r="6519" customFormat="1" ht="16" customHeight="1" x14ac:dyDescent="0.2"/>
    <row r="6520" customFormat="1" ht="16" customHeight="1" x14ac:dyDescent="0.2"/>
    <row r="6521" customFormat="1" ht="16" customHeight="1" x14ac:dyDescent="0.2"/>
    <row r="6522" customFormat="1" ht="16" customHeight="1" x14ac:dyDescent="0.2"/>
    <row r="6523" customFormat="1" ht="16" customHeight="1" x14ac:dyDescent="0.2"/>
    <row r="6524" customFormat="1" ht="16" customHeight="1" x14ac:dyDescent="0.2"/>
    <row r="6525" customFormat="1" ht="16" customHeight="1" x14ac:dyDescent="0.2"/>
    <row r="6526" customFormat="1" ht="16" customHeight="1" x14ac:dyDescent="0.2"/>
    <row r="6527" customFormat="1" ht="16" customHeight="1" x14ac:dyDescent="0.2"/>
    <row r="6528" customFormat="1" ht="16" customHeight="1" x14ac:dyDescent="0.2"/>
    <row r="6529" customFormat="1" ht="16" customHeight="1" x14ac:dyDescent="0.2"/>
    <row r="6530" customFormat="1" ht="16" customHeight="1" x14ac:dyDescent="0.2"/>
    <row r="6531" customFormat="1" ht="16" customHeight="1" x14ac:dyDescent="0.2"/>
    <row r="6532" customFormat="1" ht="16" customHeight="1" x14ac:dyDescent="0.2"/>
    <row r="6533" customFormat="1" ht="16" customHeight="1" x14ac:dyDescent="0.2"/>
    <row r="6534" customFormat="1" ht="16" customHeight="1" x14ac:dyDescent="0.2"/>
    <row r="6535" customFormat="1" ht="16" customHeight="1" x14ac:dyDescent="0.2"/>
    <row r="6536" customFormat="1" ht="16" customHeight="1" x14ac:dyDescent="0.2"/>
    <row r="6537" customFormat="1" ht="16" customHeight="1" x14ac:dyDescent="0.2"/>
    <row r="6538" customFormat="1" ht="16" customHeight="1" x14ac:dyDescent="0.2"/>
    <row r="6539" customFormat="1" ht="16" customHeight="1" x14ac:dyDescent="0.2"/>
    <row r="6540" customFormat="1" ht="16" customHeight="1" x14ac:dyDescent="0.2"/>
    <row r="6541" customFormat="1" ht="16" customHeight="1" x14ac:dyDescent="0.2"/>
    <row r="6542" customFormat="1" ht="16" customHeight="1" x14ac:dyDescent="0.2"/>
    <row r="6543" customFormat="1" ht="16" customHeight="1" x14ac:dyDescent="0.2"/>
    <row r="6544" customFormat="1" ht="16" customHeight="1" x14ac:dyDescent="0.2"/>
    <row r="6545" customFormat="1" ht="16" customHeight="1" x14ac:dyDescent="0.2"/>
    <row r="6546" customFormat="1" ht="16" customHeight="1" x14ac:dyDescent="0.2"/>
    <row r="6547" customFormat="1" ht="16" customHeight="1" x14ac:dyDescent="0.2"/>
    <row r="6548" customFormat="1" ht="16" customHeight="1" x14ac:dyDescent="0.2"/>
    <row r="6549" customFormat="1" ht="16" customHeight="1" x14ac:dyDescent="0.2"/>
    <row r="6550" customFormat="1" ht="16" customHeight="1" x14ac:dyDescent="0.2"/>
    <row r="6551" customFormat="1" ht="16" customHeight="1" x14ac:dyDescent="0.2"/>
    <row r="6552" customFormat="1" ht="16" customHeight="1" x14ac:dyDescent="0.2"/>
    <row r="6553" customFormat="1" ht="16" customHeight="1" x14ac:dyDescent="0.2"/>
    <row r="6554" customFormat="1" ht="16" customHeight="1" x14ac:dyDescent="0.2"/>
    <row r="6555" customFormat="1" ht="16" customHeight="1" x14ac:dyDescent="0.2"/>
    <row r="6556" customFormat="1" ht="16" customHeight="1" x14ac:dyDescent="0.2"/>
    <row r="6557" customFormat="1" ht="16" customHeight="1" x14ac:dyDescent="0.2"/>
    <row r="6558" customFormat="1" ht="16" customHeight="1" x14ac:dyDescent="0.2"/>
    <row r="6559" customFormat="1" ht="16" customHeight="1" x14ac:dyDescent="0.2"/>
    <row r="6560" customFormat="1" ht="16" customHeight="1" x14ac:dyDescent="0.2"/>
    <row r="6561" customFormat="1" ht="16" customHeight="1" x14ac:dyDescent="0.2"/>
    <row r="6562" customFormat="1" ht="16" customHeight="1" x14ac:dyDescent="0.2"/>
    <row r="6563" customFormat="1" ht="16" customHeight="1" x14ac:dyDescent="0.2"/>
    <row r="6564" customFormat="1" ht="16" customHeight="1" x14ac:dyDescent="0.2"/>
    <row r="6565" customFormat="1" ht="16" customHeight="1" x14ac:dyDescent="0.2"/>
    <row r="6566" customFormat="1" ht="16" customHeight="1" x14ac:dyDescent="0.2"/>
    <row r="6567" customFormat="1" ht="16" customHeight="1" x14ac:dyDescent="0.2"/>
    <row r="6568" customFormat="1" ht="16" customHeight="1" x14ac:dyDescent="0.2"/>
    <row r="6569" customFormat="1" ht="16" customHeight="1" x14ac:dyDescent="0.2"/>
    <row r="6570" customFormat="1" ht="16" customHeight="1" x14ac:dyDescent="0.2"/>
    <row r="6571" customFormat="1" ht="16" customHeight="1" x14ac:dyDescent="0.2"/>
    <row r="6572" customFormat="1" ht="16" customHeight="1" x14ac:dyDescent="0.2"/>
    <row r="6573" customFormat="1" ht="16" customHeight="1" x14ac:dyDescent="0.2"/>
    <row r="6574" customFormat="1" ht="16" customHeight="1" x14ac:dyDescent="0.2"/>
    <row r="6575" customFormat="1" ht="16" customHeight="1" x14ac:dyDescent="0.2"/>
    <row r="6576" customFormat="1" ht="16" customHeight="1" x14ac:dyDescent="0.2"/>
    <row r="6577" customFormat="1" ht="16" customHeight="1" x14ac:dyDescent="0.2"/>
    <row r="6578" customFormat="1" ht="16" customHeight="1" x14ac:dyDescent="0.2"/>
    <row r="6579" customFormat="1" ht="16" customHeight="1" x14ac:dyDescent="0.2"/>
    <row r="6580" customFormat="1" ht="16" customHeight="1" x14ac:dyDescent="0.2"/>
    <row r="6581" customFormat="1" ht="16" customHeight="1" x14ac:dyDescent="0.2"/>
    <row r="6582" customFormat="1" ht="16" customHeight="1" x14ac:dyDescent="0.2"/>
    <row r="6583" customFormat="1" ht="16" customHeight="1" x14ac:dyDescent="0.2"/>
    <row r="6584" customFormat="1" ht="16" customHeight="1" x14ac:dyDescent="0.2"/>
    <row r="6585" customFormat="1" ht="16" customHeight="1" x14ac:dyDescent="0.2"/>
    <row r="6586" customFormat="1" ht="16" customHeight="1" x14ac:dyDescent="0.2"/>
    <row r="6587" customFormat="1" ht="16" customHeight="1" x14ac:dyDescent="0.2"/>
    <row r="6588" customFormat="1" ht="16" customHeight="1" x14ac:dyDescent="0.2"/>
    <row r="6589" customFormat="1" ht="16" customHeight="1" x14ac:dyDescent="0.2"/>
    <row r="6590" customFormat="1" ht="16" customHeight="1" x14ac:dyDescent="0.2"/>
    <row r="6591" customFormat="1" ht="16" customHeight="1" x14ac:dyDescent="0.2"/>
    <row r="6592" customFormat="1" ht="16" customHeight="1" x14ac:dyDescent="0.2"/>
    <row r="6593" customFormat="1" ht="16" customHeight="1" x14ac:dyDescent="0.2"/>
    <row r="6594" customFormat="1" ht="16" customHeight="1" x14ac:dyDescent="0.2"/>
    <row r="6595" customFormat="1" ht="16" customHeight="1" x14ac:dyDescent="0.2"/>
    <row r="6596" customFormat="1" ht="16" customHeight="1" x14ac:dyDescent="0.2"/>
    <row r="6597" customFormat="1" ht="16" customHeight="1" x14ac:dyDescent="0.2"/>
    <row r="6598" customFormat="1" ht="16" customHeight="1" x14ac:dyDescent="0.2"/>
    <row r="6599" customFormat="1" ht="16" customHeight="1" x14ac:dyDescent="0.2"/>
    <row r="6600" customFormat="1" ht="16" customHeight="1" x14ac:dyDescent="0.2"/>
    <row r="6601" customFormat="1" ht="16" customHeight="1" x14ac:dyDescent="0.2"/>
    <row r="6602" customFormat="1" ht="16" customHeight="1" x14ac:dyDescent="0.2"/>
    <row r="6603" customFormat="1" ht="16" customHeight="1" x14ac:dyDescent="0.2"/>
    <row r="6604" customFormat="1" ht="16" customHeight="1" x14ac:dyDescent="0.2"/>
    <row r="6605" customFormat="1" ht="16" customHeight="1" x14ac:dyDescent="0.2"/>
    <row r="6606" customFormat="1" ht="16" customHeight="1" x14ac:dyDescent="0.2"/>
    <row r="6607" customFormat="1" ht="16" customHeight="1" x14ac:dyDescent="0.2"/>
    <row r="6608" customFormat="1" ht="16" customHeight="1" x14ac:dyDescent="0.2"/>
    <row r="6609" customFormat="1" ht="16" customHeight="1" x14ac:dyDescent="0.2"/>
    <row r="6610" customFormat="1" ht="16" customHeight="1" x14ac:dyDescent="0.2"/>
    <row r="6611" customFormat="1" ht="16" customHeight="1" x14ac:dyDescent="0.2"/>
    <row r="6612" customFormat="1" ht="16" customHeight="1" x14ac:dyDescent="0.2"/>
    <row r="6613" customFormat="1" ht="16" customHeight="1" x14ac:dyDescent="0.2"/>
    <row r="6614" customFormat="1" ht="16" customHeight="1" x14ac:dyDescent="0.2"/>
    <row r="6615" customFormat="1" ht="16" customHeight="1" x14ac:dyDescent="0.2"/>
    <row r="6616" customFormat="1" ht="16" customHeight="1" x14ac:dyDescent="0.2"/>
    <row r="6617" customFormat="1" ht="16" customHeight="1" x14ac:dyDescent="0.2"/>
    <row r="6618" customFormat="1" ht="16" customHeight="1" x14ac:dyDescent="0.2"/>
    <row r="6619" customFormat="1" ht="16" customHeight="1" x14ac:dyDescent="0.2"/>
    <row r="6620" customFormat="1" ht="16" customHeight="1" x14ac:dyDescent="0.2"/>
    <row r="6621" customFormat="1" ht="16" customHeight="1" x14ac:dyDescent="0.2"/>
    <row r="6622" customFormat="1" ht="16" customHeight="1" x14ac:dyDescent="0.2"/>
    <row r="6623" customFormat="1" ht="16" customHeight="1" x14ac:dyDescent="0.2"/>
    <row r="6624" customFormat="1" ht="16" customHeight="1" x14ac:dyDescent="0.2"/>
    <row r="6625" customFormat="1" ht="16" customHeight="1" x14ac:dyDescent="0.2"/>
    <row r="6626" customFormat="1" ht="16" customHeight="1" x14ac:dyDescent="0.2"/>
    <row r="6627" customFormat="1" ht="16" customHeight="1" x14ac:dyDescent="0.2"/>
    <row r="6628" customFormat="1" ht="16" customHeight="1" x14ac:dyDescent="0.2"/>
    <row r="6629" customFormat="1" ht="16" customHeight="1" x14ac:dyDescent="0.2"/>
    <row r="6630" customFormat="1" ht="16" customHeight="1" x14ac:dyDescent="0.2"/>
    <row r="6631" customFormat="1" ht="16" customHeight="1" x14ac:dyDescent="0.2"/>
    <row r="6632" customFormat="1" ht="16" customHeight="1" x14ac:dyDescent="0.2"/>
    <row r="6633" customFormat="1" ht="16" customHeight="1" x14ac:dyDescent="0.2"/>
    <row r="6634" customFormat="1" ht="16" customHeight="1" x14ac:dyDescent="0.2"/>
    <row r="6635" customFormat="1" ht="16" customHeight="1" x14ac:dyDescent="0.2"/>
    <row r="6636" customFormat="1" ht="16" customHeight="1" x14ac:dyDescent="0.2"/>
    <row r="6637" customFormat="1" ht="16" customHeight="1" x14ac:dyDescent="0.2"/>
    <row r="6638" customFormat="1" ht="16" customHeight="1" x14ac:dyDescent="0.2"/>
    <row r="6639" customFormat="1" ht="16" customHeight="1" x14ac:dyDescent="0.2"/>
    <row r="6640" customFormat="1" ht="16" customHeight="1" x14ac:dyDescent="0.2"/>
    <row r="6641" customFormat="1" ht="16" customHeight="1" x14ac:dyDescent="0.2"/>
    <row r="6642" customFormat="1" ht="16" customHeight="1" x14ac:dyDescent="0.2"/>
    <row r="6643" customFormat="1" ht="16" customHeight="1" x14ac:dyDescent="0.2"/>
    <row r="6644" customFormat="1" ht="16" customHeight="1" x14ac:dyDescent="0.2"/>
    <row r="6645" customFormat="1" ht="16" customHeight="1" x14ac:dyDescent="0.2"/>
    <row r="6646" customFormat="1" ht="16" customHeight="1" x14ac:dyDescent="0.2"/>
    <row r="6647" customFormat="1" ht="16" customHeight="1" x14ac:dyDescent="0.2"/>
    <row r="6648" customFormat="1" ht="16" customHeight="1" x14ac:dyDescent="0.2"/>
    <row r="6649" customFormat="1" ht="16" customHeight="1" x14ac:dyDescent="0.2"/>
    <row r="6650" customFormat="1" ht="16" customHeight="1" x14ac:dyDescent="0.2"/>
    <row r="6651" customFormat="1" ht="16" customHeight="1" x14ac:dyDescent="0.2"/>
    <row r="6652" customFormat="1" ht="16" customHeight="1" x14ac:dyDescent="0.2"/>
    <row r="6653" customFormat="1" ht="16" customHeight="1" x14ac:dyDescent="0.2"/>
    <row r="6654" customFormat="1" ht="16" customHeight="1" x14ac:dyDescent="0.2"/>
    <row r="6655" customFormat="1" ht="16" customHeight="1" x14ac:dyDescent="0.2"/>
    <row r="6656" customFormat="1" ht="16" customHeight="1" x14ac:dyDescent="0.2"/>
    <row r="6657" customFormat="1" ht="16" customHeight="1" x14ac:dyDescent="0.2"/>
    <row r="6658" customFormat="1" ht="16" customHeight="1" x14ac:dyDescent="0.2"/>
    <row r="6659" customFormat="1" ht="16" customHeight="1" x14ac:dyDescent="0.2"/>
    <row r="6660" customFormat="1" ht="16" customHeight="1" x14ac:dyDescent="0.2"/>
    <row r="6661" customFormat="1" ht="16" customHeight="1" x14ac:dyDescent="0.2"/>
    <row r="6662" customFormat="1" ht="16" customHeight="1" x14ac:dyDescent="0.2"/>
    <row r="6663" customFormat="1" ht="16" customHeight="1" x14ac:dyDescent="0.2"/>
    <row r="6664" customFormat="1" ht="16" customHeight="1" x14ac:dyDescent="0.2"/>
    <row r="6665" customFormat="1" ht="16" customHeight="1" x14ac:dyDescent="0.2"/>
    <row r="6666" customFormat="1" ht="16" customHeight="1" x14ac:dyDescent="0.2"/>
    <row r="6667" customFormat="1" ht="16" customHeight="1" x14ac:dyDescent="0.2"/>
    <row r="6668" customFormat="1" ht="16" customHeight="1" x14ac:dyDescent="0.2"/>
    <row r="6669" customFormat="1" ht="16" customHeight="1" x14ac:dyDescent="0.2"/>
    <row r="6670" customFormat="1" ht="16" customHeight="1" x14ac:dyDescent="0.2"/>
    <row r="6671" customFormat="1" ht="16" customHeight="1" x14ac:dyDescent="0.2"/>
    <row r="6672" customFormat="1" ht="16" customHeight="1" x14ac:dyDescent="0.2"/>
    <row r="6673" customFormat="1" ht="16" customHeight="1" x14ac:dyDescent="0.2"/>
    <row r="6674" customFormat="1" ht="16" customHeight="1" x14ac:dyDescent="0.2"/>
    <row r="6675" customFormat="1" ht="16" customHeight="1" x14ac:dyDescent="0.2"/>
    <row r="6676" customFormat="1" ht="16" customHeight="1" x14ac:dyDescent="0.2"/>
    <row r="6677" customFormat="1" ht="16" customHeight="1" x14ac:dyDescent="0.2"/>
    <row r="6678" customFormat="1" ht="16" customHeight="1" x14ac:dyDescent="0.2"/>
    <row r="6679" customFormat="1" ht="16" customHeight="1" x14ac:dyDescent="0.2"/>
    <row r="6680" customFormat="1" ht="16" customHeight="1" x14ac:dyDescent="0.2"/>
    <row r="6681" customFormat="1" ht="16" customHeight="1" x14ac:dyDescent="0.2"/>
    <row r="6682" customFormat="1" ht="16" customHeight="1" x14ac:dyDescent="0.2"/>
    <row r="6683" customFormat="1" ht="16" customHeight="1" x14ac:dyDescent="0.2"/>
    <row r="6684" customFormat="1" ht="16" customHeight="1" x14ac:dyDescent="0.2"/>
    <row r="6685" customFormat="1" ht="16" customHeight="1" x14ac:dyDescent="0.2"/>
    <row r="6686" customFormat="1" ht="16" customHeight="1" x14ac:dyDescent="0.2"/>
    <row r="6687" customFormat="1" ht="16" customHeight="1" x14ac:dyDescent="0.2"/>
    <row r="6688" customFormat="1" ht="16" customHeight="1" x14ac:dyDescent="0.2"/>
    <row r="6689" customFormat="1" ht="16" customHeight="1" x14ac:dyDescent="0.2"/>
    <row r="6690" customFormat="1" ht="16" customHeight="1" x14ac:dyDescent="0.2"/>
    <row r="6691" customFormat="1" ht="16" customHeight="1" x14ac:dyDescent="0.2"/>
    <row r="6692" customFormat="1" ht="16" customHeight="1" x14ac:dyDescent="0.2"/>
    <row r="6693" customFormat="1" ht="16" customHeight="1" x14ac:dyDescent="0.2"/>
    <row r="6694" customFormat="1" ht="16" customHeight="1" x14ac:dyDescent="0.2"/>
    <row r="6695" customFormat="1" ht="16" customHeight="1" x14ac:dyDescent="0.2"/>
    <row r="6696" customFormat="1" ht="16" customHeight="1" x14ac:dyDescent="0.2"/>
    <row r="6697" customFormat="1" ht="16" customHeight="1" x14ac:dyDescent="0.2"/>
    <row r="6698" customFormat="1" ht="16" customHeight="1" x14ac:dyDescent="0.2"/>
    <row r="6699" customFormat="1" ht="16" customHeight="1" x14ac:dyDescent="0.2"/>
    <row r="6700" customFormat="1" ht="16" customHeight="1" x14ac:dyDescent="0.2"/>
    <row r="6701" customFormat="1" ht="16" customHeight="1" x14ac:dyDescent="0.2"/>
    <row r="6702" customFormat="1" ht="16" customHeight="1" x14ac:dyDescent="0.2"/>
    <row r="6703" customFormat="1" ht="16" customHeight="1" x14ac:dyDescent="0.2"/>
    <row r="6704" customFormat="1" ht="16" customHeight="1" x14ac:dyDescent="0.2"/>
    <row r="6705" customFormat="1" ht="16" customHeight="1" x14ac:dyDescent="0.2"/>
    <row r="6706" customFormat="1" ht="16" customHeight="1" x14ac:dyDescent="0.2"/>
    <row r="6707" customFormat="1" ht="16" customHeight="1" x14ac:dyDescent="0.2"/>
    <row r="6708" customFormat="1" ht="16" customHeight="1" x14ac:dyDescent="0.2"/>
    <row r="6709" customFormat="1" ht="16" customHeight="1" x14ac:dyDescent="0.2"/>
    <row r="6710" customFormat="1" ht="16" customHeight="1" x14ac:dyDescent="0.2"/>
    <row r="6711" customFormat="1" ht="16" customHeight="1" x14ac:dyDescent="0.2"/>
    <row r="6712" customFormat="1" ht="16" customHeight="1" x14ac:dyDescent="0.2"/>
    <row r="6713" customFormat="1" ht="16" customHeight="1" x14ac:dyDescent="0.2"/>
    <row r="6714" customFormat="1" ht="16" customHeight="1" x14ac:dyDescent="0.2"/>
    <row r="6715" customFormat="1" ht="16" customHeight="1" x14ac:dyDescent="0.2"/>
    <row r="6716" customFormat="1" ht="16" customHeight="1" x14ac:dyDescent="0.2"/>
    <row r="6717" customFormat="1" ht="16" customHeight="1" x14ac:dyDescent="0.2"/>
    <row r="6718" customFormat="1" ht="16" customHeight="1" x14ac:dyDescent="0.2"/>
    <row r="6719" customFormat="1" ht="16" customHeight="1" x14ac:dyDescent="0.2"/>
    <row r="6720" customFormat="1" ht="16" customHeight="1" x14ac:dyDescent="0.2"/>
    <row r="6721" customFormat="1" ht="16" customHeight="1" x14ac:dyDescent="0.2"/>
    <row r="6722" customFormat="1" ht="16" customHeight="1" x14ac:dyDescent="0.2"/>
    <row r="6723" customFormat="1" ht="16" customHeight="1" x14ac:dyDescent="0.2"/>
    <row r="6724" customFormat="1" ht="16" customHeight="1" x14ac:dyDescent="0.2"/>
    <row r="6725" customFormat="1" ht="16" customHeight="1" x14ac:dyDescent="0.2"/>
    <row r="6726" customFormat="1" ht="16" customHeight="1" x14ac:dyDescent="0.2"/>
    <row r="6727" customFormat="1" ht="16" customHeight="1" x14ac:dyDescent="0.2"/>
    <row r="6728" customFormat="1" ht="16" customHeight="1" x14ac:dyDescent="0.2"/>
    <row r="6729" customFormat="1" ht="16" customHeight="1" x14ac:dyDescent="0.2"/>
    <row r="6730" customFormat="1" ht="16" customHeight="1" x14ac:dyDescent="0.2"/>
    <row r="6731" customFormat="1" ht="16" customHeight="1" x14ac:dyDescent="0.2"/>
    <row r="6732" customFormat="1" ht="16" customHeight="1" x14ac:dyDescent="0.2"/>
    <row r="6733" customFormat="1" ht="16" customHeight="1" x14ac:dyDescent="0.2"/>
    <row r="6734" customFormat="1" ht="16" customHeight="1" x14ac:dyDescent="0.2"/>
    <row r="6735" customFormat="1" ht="16" customHeight="1" x14ac:dyDescent="0.2"/>
    <row r="6736" customFormat="1" ht="16" customHeight="1" x14ac:dyDescent="0.2"/>
    <row r="6737" customFormat="1" ht="16" customHeight="1" x14ac:dyDescent="0.2"/>
    <row r="6738" customFormat="1" ht="16" customHeight="1" x14ac:dyDescent="0.2"/>
    <row r="6739" customFormat="1" ht="16" customHeight="1" x14ac:dyDescent="0.2"/>
    <row r="6740" customFormat="1" ht="16" customHeight="1" x14ac:dyDescent="0.2"/>
    <row r="6741" customFormat="1" ht="16" customHeight="1" x14ac:dyDescent="0.2"/>
    <row r="6742" customFormat="1" ht="16" customHeight="1" x14ac:dyDescent="0.2"/>
    <row r="6743" customFormat="1" ht="16" customHeight="1" x14ac:dyDescent="0.2"/>
    <row r="6744" customFormat="1" ht="16" customHeight="1" x14ac:dyDescent="0.2"/>
    <row r="6745" customFormat="1" ht="16" customHeight="1" x14ac:dyDescent="0.2"/>
    <row r="6746" customFormat="1" ht="16" customHeight="1" x14ac:dyDescent="0.2"/>
    <row r="6747" customFormat="1" ht="16" customHeight="1" x14ac:dyDescent="0.2"/>
    <row r="6748" customFormat="1" ht="16" customHeight="1" x14ac:dyDescent="0.2"/>
    <row r="6749" customFormat="1" ht="16" customHeight="1" x14ac:dyDescent="0.2"/>
    <row r="6750" customFormat="1" ht="16" customHeight="1" x14ac:dyDescent="0.2"/>
    <row r="6751" customFormat="1" ht="16" customHeight="1" x14ac:dyDescent="0.2"/>
    <row r="6752" customFormat="1" ht="16" customHeight="1" x14ac:dyDescent="0.2"/>
    <row r="6753" customFormat="1" ht="16" customHeight="1" x14ac:dyDescent="0.2"/>
    <row r="6754" customFormat="1" ht="16" customHeight="1" x14ac:dyDescent="0.2"/>
    <row r="6755" customFormat="1" ht="16" customHeight="1" x14ac:dyDescent="0.2"/>
    <row r="6756" customFormat="1" ht="16" customHeight="1" x14ac:dyDescent="0.2"/>
    <row r="6757" customFormat="1" ht="16" customHeight="1" x14ac:dyDescent="0.2"/>
    <row r="6758" customFormat="1" ht="16" customHeight="1" x14ac:dyDescent="0.2"/>
    <row r="6759" customFormat="1" ht="16" customHeight="1" x14ac:dyDescent="0.2"/>
    <row r="6760" customFormat="1" ht="16" customHeight="1" x14ac:dyDescent="0.2"/>
    <row r="6761" customFormat="1" ht="16" customHeight="1" x14ac:dyDescent="0.2"/>
    <row r="6762" customFormat="1" ht="16" customHeight="1" x14ac:dyDescent="0.2"/>
    <row r="6763" customFormat="1" ht="16" customHeight="1" x14ac:dyDescent="0.2"/>
    <row r="6764" customFormat="1" ht="16" customHeight="1" x14ac:dyDescent="0.2"/>
    <row r="6765" customFormat="1" ht="16" customHeight="1" x14ac:dyDescent="0.2"/>
    <row r="6766" customFormat="1" ht="16" customHeight="1" x14ac:dyDescent="0.2"/>
    <row r="6767" customFormat="1" ht="16" customHeight="1" x14ac:dyDescent="0.2"/>
    <row r="6768" customFormat="1" ht="16" customHeight="1" x14ac:dyDescent="0.2"/>
    <row r="6769" customFormat="1" ht="16" customHeight="1" x14ac:dyDescent="0.2"/>
    <row r="6770" customFormat="1" ht="16" customHeight="1" x14ac:dyDescent="0.2"/>
    <row r="6771" customFormat="1" ht="16" customHeight="1" x14ac:dyDescent="0.2"/>
    <row r="6772" customFormat="1" ht="16" customHeight="1" x14ac:dyDescent="0.2"/>
    <row r="6773" customFormat="1" ht="16" customHeight="1" x14ac:dyDescent="0.2"/>
    <row r="6774" customFormat="1" ht="16" customHeight="1" x14ac:dyDescent="0.2"/>
    <row r="6775" customFormat="1" ht="16" customHeight="1" x14ac:dyDescent="0.2"/>
    <row r="6776" customFormat="1" ht="16" customHeight="1" x14ac:dyDescent="0.2"/>
    <row r="6777" customFormat="1" ht="16" customHeight="1" x14ac:dyDescent="0.2"/>
    <row r="6778" customFormat="1" ht="16" customHeight="1" x14ac:dyDescent="0.2"/>
    <row r="6779" customFormat="1" ht="16" customHeight="1" x14ac:dyDescent="0.2"/>
    <row r="6780" customFormat="1" ht="16" customHeight="1" x14ac:dyDescent="0.2"/>
    <row r="6781" customFormat="1" ht="16" customHeight="1" x14ac:dyDescent="0.2"/>
    <row r="6782" customFormat="1" ht="16" customHeight="1" x14ac:dyDescent="0.2"/>
    <row r="6783" customFormat="1" ht="16" customHeight="1" x14ac:dyDescent="0.2"/>
    <row r="6784" customFormat="1" ht="16" customHeight="1" x14ac:dyDescent="0.2"/>
    <row r="6785" customFormat="1" ht="16" customHeight="1" x14ac:dyDescent="0.2"/>
    <row r="6786" customFormat="1" ht="16" customHeight="1" x14ac:dyDescent="0.2"/>
    <row r="6787" customFormat="1" ht="16" customHeight="1" x14ac:dyDescent="0.2"/>
    <row r="6788" customFormat="1" ht="16" customHeight="1" x14ac:dyDescent="0.2"/>
    <row r="6789" customFormat="1" ht="16" customHeight="1" x14ac:dyDescent="0.2"/>
    <row r="6790" customFormat="1" ht="16" customHeight="1" x14ac:dyDescent="0.2"/>
    <row r="6791" customFormat="1" ht="16" customHeight="1" x14ac:dyDescent="0.2"/>
    <row r="6792" customFormat="1" ht="16" customHeight="1" x14ac:dyDescent="0.2"/>
    <row r="6793" customFormat="1" ht="16" customHeight="1" x14ac:dyDescent="0.2"/>
    <row r="6794" customFormat="1" ht="16" customHeight="1" x14ac:dyDescent="0.2"/>
    <row r="6795" customFormat="1" ht="16" customHeight="1" x14ac:dyDescent="0.2"/>
    <row r="6796" customFormat="1" ht="16" customHeight="1" x14ac:dyDescent="0.2"/>
    <row r="6797" customFormat="1" ht="16" customHeight="1" x14ac:dyDescent="0.2"/>
    <row r="6798" customFormat="1" ht="16" customHeight="1" x14ac:dyDescent="0.2"/>
    <row r="6799" customFormat="1" ht="16" customHeight="1" x14ac:dyDescent="0.2"/>
    <row r="6800" customFormat="1" ht="16" customHeight="1" x14ac:dyDescent="0.2"/>
    <row r="6801" customFormat="1" ht="16" customHeight="1" x14ac:dyDescent="0.2"/>
    <row r="6802" customFormat="1" ht="16" customHeight="1" x14ac:dyDescent="0.2"/>
    <row r="6803" customFormat="1" ht="16" customHeight="1" x14ac:dyDescent="0.2"/>
    <row r="6804" customFormat="1" ht="16" customHeight="1" x14ac:dyDescent="0.2"/>
    <row r="6805" customFormat="1" ht="16" customHeight="1" x14ac:dyDescent="0.2"/>
    <row r="6806" customFormat="1" ht="16" customHeight="1" x14ac:dyDescent="0.2"/>
    <row r="6807" customFormat="1" ht="16" customHeight="1" x14ac:dyDescent="0.2"/>
    <row r="6808" customFormat="1" ht="16" customHeight="1" x14ac:dyDescent="0.2"/>
    <row r="6809" customFormat="1" ht="16" customHeight="1" x14ac:dyDescent="0.2"/>
    <row r="6810" customFormat="1" ht="16" customHeight="1" x14ac:dyDescent="0.2"/>
    <row r="6811" customFormat="1" ht="16" customHeight="1" x14ac:dyDescent="0.2"/>
    <row r="6812" customFormat="1" ht="16" customHeight="1" x14ac:dyDescent="0.2"/>
    <row r="6813" customFormat="1" ht="16" customHeight="1" x14ac:dyDescent="0.2"/>
    <row r="6814" customFormat="1" ht="16" customHeight="1" x14ac:dyDescent="0.2"/>
    <row r="6815" customFormat="1" ht="16" customHeight="1" x14ac:dyDescent="0.2"/>
    <row r="6816" customFormat="1" ht="16" customHeight="1" x14ac:dyDescent="0.2"/>
    <row r="6817" customFormat="1" ht="16" customHeight="1" x14ac:dyDescent="0.2"/>
    <row r="6818" customFormat="1" ht="16" customHeight="1" x14ac:dyDescent="0.2"/>
    <row r="6819" customFormat="1" ht="16" customHeight="1" x14ac:dyDescent="0.2"/>
    <row r="6820" customFormat="1" ht="16" customHeight="1" x14ac:dyDescent="0.2"/>
    <row r="6821" customFormat="1" ht="16" customHeight="1" x14ac:dyDescent="0.2"/>
    <row r="6822" customFormat="1" ht="16" customHeight="1" x14ac:dyDescent="0.2"/>
    <row r="6823" customFormat="1" ht="16" customHeight="1" x14ac:dyDescent="0.2"/>
    <row r="6824" customFormat="1" ht="16" customHeight="1" x14ac:dyDescent="0.2"/>
    <row r="6825" customFormat="1" ht="16" customHeight="1" x14ac:dyDescent="0.2"/>
    <row r="6826" customFormat="1" ht="16" customHeight="1" x14ac:dyDescent="0.2"/>
    <row r="6827" customFormat="1" ht="16" customHeight="1" x14ac:dyDescent="0.2"/>
    <row r="6828" customFormat="1" ht="16" customHeight="1" x14ac:dyDescent="0.2"/>
    <row r="6829" customFormat="1" ht="16" customHeight="1" x14ac:dyDescent="0.2"/>
    <row r="6830" customFormat="1" ht="16" customHeight="1" x14ac:dyDescent="0.2"/>
    <row r="6831" customFormat="1" ht="16" customHeight="1" x14ac:dyDescent="0.2"/>
    <row r="6832" customFormat="1" ht="16" customHeight="1" x14ac:dyDescent="0.2"/>
    <row r="6833" customFormat="1" ht="16" customHeight="1" x14ac:dyDescent="0.2"/>
    <row r="6834" customFormat="1" ht="16" customHeight="1" x14ac:dyDescent="0.2"/>
    <row r="6835" customFormat="1" ht="16" customHeight="1" x14ac:dyDescent="0.2"/>
    <row r="6836" customFormat="1" ht="16" customHeight="1" x14ac:dyDescent="0.2"/>
    <row r="6837" customFormat="1" ht="16" customHeight="1" x14ac:dyDescent="0.2"/>
    <row r="6838" customFormat="1" ht="16" customHeight="1" x14ac:dyDescent="0.2"/>
    <row r="6839" customFormat="1" ht="16" customHeight="1" x14ac:dyDescent="0.2"/>
    <row r="6840" customFormat="1" ht="16" customHeight="1" x14ac:dyDescent="0.2"/>
    <row r="6841" customFormat="1" ht="16" customHeight="1" x14ac:dyDescent="0.2"/>
    <row r="6842" customFormat="1" ht="16" customHeight="1" x14ac:dyDescent="0.2"/>
    <row r="6843" customFormat="1" ht="16" customHeight="1" x14ac:dyDescent="0.2"/>
    <row r="6844" customFormat="1" ht="16" customHeight="1" x14ac:dyDescent="0.2"/>
    <row r="6845" customFormat="1" ht="16" customHeight="1" x14ac:dyDescent="0.2"/>
    <row r="6846" customFormat="1" ht="16" customHeight="1" x14ac:dyDescent="0.2"/>
    <row r="6847" customFormat="1" ht="16" customHeight="1" x14ac:dyDescent="0.2"/>
    <row r="6848" customFormat="1" ht="16" customHeight="1" x14ac:dyDescent="0.2"/>
    <row r="6849" customFormat="1" ht="16" customHeight="1" x14ac:dyDescent="0.2"/>
    <row r="6850" customFormat="1" ht="16" customHeight="1" x14ac:dyDescent="0.2"/>
    <row r="6851" customFormat="1" ht="16" customHeight="1" x14ac:dyDescent="0.2"/>
    <row r="6852" customFormat="1" ht="16" customHeight="1" x14ac:dyDescent="0.2"/>
    <row r="6853" customFormat="1" ht="16" customHeight="1" x14ac:dyDescent="0.2"/>
    <row r="6854" customFormat="1" ht="16" customHeight="1" x14ac:dyDescent="0.2"/>
    <row r="6855" customFormat="1" ht="16" customHeight="1" x14ac:dyDescent="0.2"/>
    <row r="6856" customFormat="1" ht="16" customHeight="1" x14ac:dyDescent="0.2"/>
    <row r="6857" customFormat="1" ht="16" customHeight="1" x14ac:dyDescent="0.2"/>
    <row r="6858" customFormat="1" ht="16" customHeight="1" x14ac:dyDescent="0.2"/>
    <row r="6859" customFormat="1" ht="16" customHeight="1" x14ac:dyDescent="0.2"/>
    <row r="6860" customFormat="1" ht="16" customHeight="1" x14ac:dyDescent="0.2"/>
    <row r="6861" customFormat="1" ht="16" customHeight="1" x14ac:dyDescent="0.2"/>
    <row r="6862" customFormat="1" ht="16" customHeight="1" x14ac:dyDescent="0.2"/>
    <row r="6863" customFormat="1" ht="16" customHeight="1" x14ac:dyDescent="0.2"/>
    <row r="6864" customFormat="1" ht="16" customHeight="1" x14ac:dyDescent="0.2"/>
    <row r="6865" customFormat="1" ht="16" customHeight="1" x14ac:dyDescent="0.2"/>
    <row r="6866" customFormat="1" ht="16" customHeight="1" x14ac:dyDescent="0.2"/>
    <row r="6867" customFormat="1" ht="16" customHeight="1" x14ac:dyDescent="0.2"/>
    <row r="6868" customFormat="1" ht="16" customHeight="1" x14ac:dyDescent="0.2"/>
    <row r="6869" customFormat="1" ht="16" customHeight="1" x14ac:dyDescent="0.2"/>
    <row r="6870" customFormat="1" ht="16" customHeight="1" x14ac:dyDescent="0.2"/>
    <row r="6871" customFormat="1" ht="16" customHeight="1" x14ac:dyDescent="0.2"/>
    <row r="6872" customFormat="1" ht="16" customHeight="1" x14ac:dyDescent="0.2"/>
    <row r="6873" customFormat="1" ht="16" customHeight="1" x14ac:dyDescent="0.2"/>
    <row r="6874" customFormat="1" ht="16" customHeight="1" x14ac:dyDescent="0.2"/>
    <row r="6875" customFormat="1" ht="16" customHeight="1" x14ac:dyDescent="0.2"/>
    <row r="6876" customFormat="1" ht="16" customHeight="1" x14ac:dyDescent="0.2"/>
    <row r="6877" customFormat="1" ht="16" customHeight="1" x14ac:dyDescent="0.2"/>
    <row r="6878" customFormat="1" ht="16" customHeight="1" x14ac:dyDescent="0.2"/>
    <row r="6879" customFormat="1" ht="16" customHeight="1" x14ac:dyDescent="0.2"/>
    <row r="6880" customFormat="1" ht="16" customHeight="1" x14ac:dyDescent="0.2"/>
    <row r="6881" customFormat="1" ht="16" customHeight="1" x14ac:dyDescent="0.2"/>
    <row r="6882" customFormat="1" ht="16" customHeight="1" x14ac:dyDescent="0.2"/>
    <row r="6883" customFormat="1" ht="16" customHeight="1" x14ac:dyDescent="0.2"/>
    <row r="6884" customFormat="1" ht="16" customHeight="1" x14ac:dyDescent="0.2"/>
    <row r="6885" customFormat="1" ht="16" customHeight="1" x14ac:dyDescent="0.2"/>
    <row r="6886" customFormat="1" ht="16" customHeight="1" x14ac:dyDescent="0.2"/>
    <row r="6887" customFormat="1" ht="16" customHeight="1" x14ac:dyDescent="0.2"/>
    <row r="6888" customFormat="1" ht="16" customHeight="1" x14ac:dyDescent="0.2"/>
    <row r="6889" customFormat="1" ht="16" customHeight="1" x14ac:dyDescent="0.2"/>
    <row r="6890" customFormat="1" ht="16" customHeight="1" x14ac:dyDescent="0.2"/>
    <row r="6891" customFormat="1" ht="16" customHeight="1" x14ac:dyDescent="0.2"/>
    <row r="6892" customFormat="1" ht="16" customHeight="1" x14ac:dyDescent="0.2"/>
    <row r="6893" customFormat="1" ht="16" customHeight="1" x14ac:dyDescent="0.2"/>
    <row r="6894" customFormat="1" ht="16" customHeight="1" x14ac:dyDescent="0.2"/>
    <row r="6895" customFormat="1" ht="16" customHeight="1" x14ac:dyDescent="0.2"/>
    <row r="6896" customFormat="1" ht="16" customHeight="1" x14ac:dyDescent="0.2"/>
    <row r="6897" customFormat="1" ht="16" customHeight="1" x14ac:dyDescent="0.2"/>
    <row r="6898" customFormat="1" ht="16" customHeight="1" x14ac:dyDescent="0.2"/>
    <row r="6899" customFormat="1" ht="16" customHeight="1" x14ac:dyDescent="0.2"/>
    <row r="6900" customFormat="1" ht="16" customHeight="1" x14ac:dyDescent="0.2"/>
    <row r="6901" customFormat="1" ht="16" customHeight="1" x14ac:dyDescent="0.2"/>
    <row r="6902" customFormat="1" ht="16" customHeight="1" x14ac:dyDescent="0.2"/>
    <row r="6903" customFormat="1" ht="16" customHeight="1" x14ac:dyDescent="0.2"/>
    <row r="6904" customFormat="1" ht="16" customHeight="1" x14ac:dyDescent="0.2"/>
    <row r="6905" customFormat="1" ht="16" customHeight="1" x14ac:dyDescent="0.2"/>
    <row r="6906" customFormat="1" ht="16" customHeight="1" x14ac:dyDescent="0.2"/>
    <row r="6907" customFormat="1" ht="16" customHeight="1" x14ac:dyDescent="0.2"/>
    <row r="6908" customFormat="1" ht="16" customHeight="1" x14ac:dyDescent="0.2"/>
    <row r="6909" customFormat="1" ht="16" customHeight="1" x14ac:dyDescent="0.2"/>
    <row r="6910" customFormat="1" ht="16" customHeight="1" x14ac:dyDescent="0.2"/>
    <row r="6911" customFormat="1" ht="16" customHeight="1" x14ac:dyDescent="0.2"/>
    <row r="6912" customFormat="1" ht="16" customHeight="1" x14ac:dyDescent="0.2"/>
    <row r="6913" customFormat="1" ht="16" customHeight="1" x14ac:dyDescent="0.2"/>
    <row r="6914" customFormat="1" ht="16" customHeight="1" x14ac:dyDescent="0.2"/>
    <row r="6915" customFormat="1" ht="16" customHeight="1" x14ac:dyDescent="0.2"/>
    <row r="6916" customFormat="1" ht="16" customHeight="1" x14ac:dyDescent="0.2"/>
    <row r="6917" customFormat="1" ht="16" customHeight="1" x14ac:dyDescent="0.2"/>
    <row r="6918" customFormat="1" ht="16" customHeight="1" x14ac:dyDescent="0.2"/>
    <row r="6919" customFormat="1" ht="16" customHeight="1" x14ac:dyDescent="0.2"/>
    <row r="6920" customFormat="1" ht="16" customHeight="1" x14ac:dyDescent="0.2"/>
    <row r="6921" customFormat="1" ht="16" customHeight="1" x14ac:dyDescent="0.2"/>
    <row r="6922" customFormat="1" ht="16" customHeight="1" x14ac:dyDescent="0.2"/>
    <row r="6923" customFormat="1" ht="16" customHeight="1" x14ac:dyDescent="0.2"/>
    <row r="6924" customFormat="1" ht="16" customHeight="1" x14ac:dyDescent="0.2"/>
    <row r="6925" customFormat="1" ht="16" customHeight="1" x14ac:dyDescent="0.2"/>
    <row r="6926" customFormat="1" ht="16" customHeight="1" x14ac:dyDescent="0.2"/>
    <row r="6927" customFormat="1" ht="16" customHeight="1" x14ac:dyDescent="0.2"/>
    <row r="6928" customFormat="1" ht="16" customHeight="1" x14ac:dyDescent="0.2"/>
    <row r="6929" customFormat="1" ht="16" customHeight="1" x14ac:dyDescent="0.2"/>
    <row r="6930" customFormat="1" ht="16" customHeight="1" x14ac:dyDescent="0.2"/>
    <row r="6931" customFormat="1" ht="16" customHeight="1" x14ac:dyDescent="0.2"/>
    <row r="6932" customFormat="1" ht="16" customHeight="1" x14ac:dyDescent="0.2"/>
    <row r="6933" customFormat="1" ht="16" customHeight="1" x14ac:dyDescent="0.2"/>
    <row r="6934" customFormat="1" ht="16" customHeight="1" x14ac:dyDescent="0.2"/>
    <row r="6935" customFormat="1" ht="16" customHeight="1" x14ac:dyDescent="0.2"/>
    <row r="6936" customFormat="1" ht="16" customHeight="1" x14ac:dyDescent="0.2"/>
    <row r="6937" customFormat="1" ht="16" customHeight="1" x14ac:dyDescent="0.2"/>
    <row r="6938" customFormat="1" ht="16" customHeight="1" x14ac:dyDescent="0.2"/>
    <row r="6939" customFormat="1" ht="16" customHeight="1" x14ac:dyDescent="0.2"/>
    <row r="6940" customFormat="1" ht="16" customHeight="1" x14ac:dyDescent="0.2"/>
    <row r="6941" customFormat="1" ht="16" customHeight="1" x14ac:dyDescent="0.2"/>
    <row r="6942" customFormat="1" ht="16" customHeight="1" x14ac:dyDescent="0.2"/>
    <row r="6943" customFormat="1" ht="16" customHeight="1" x14ac:dyDescent="0.2"/>
    <row r="6944" customFormat="1" ht="16" customHeight="1" x14ac:dyDescent="0.2"/>
    <row r="6945" customFormat="1" ht="16" customHeight="1" x14ac:dyDescent="0.2"/>
    <row r="6946" customFormat="1" ht="16" customHeight="1" x14ac:dyDescent="0.2"/>
    <row r="6947" customFormat="1" ht="16" customHeight="1" x14ac:dyDescent="0.2"/>
    <row r="6948" customFormat="1" ht="16" customHeight="1" x14ac:dyDescent="0.2"/>
    <row r="6949" customFormat="1" ht="16" customHeight="1" x14ac:dyDescent="0.2"/>
    <row r="6950" customFormat="1" ht="16" customHeight="1" x14ac:dyDescent="0.2"/>
    <row r="6951" customFormat="1" ht="16" customHeight="1" x14ac:dyDescent="0.2"/>
    <row r="6952" customFormat="1" ht="16" customHeight="1" x14ac:dyDescent="0.2"/>
    <row r="6953" customFormat="1" ht="16" customHeight="1" x14ac:dyDescent="0.2"/>
    <row r="6954" customFormat="1" ht="16" customHeight="1" x14ac:dyDescent="0.2"/>
    <row r="6955" customFormat="1" ht="16" customHeight="1" x14ac:dyDescent="0.2"/>
    <row r="6956" customFormat="1" ht="16" customHeight="1" x14ac:dyDescent="0.2"/>
    <row r="6957" customFormat="1" ht="16" customHeight="1" x14ac:dyDescent="0.2"/>
    <row r="6958" customFormat="1" ht="16" customHeight="1" x14ac:dyDescent="0.2"/>
    <row r="6959" customFormat="1" ht="16" customHeight="1" x14ac:dyDescent="0.2"/>
    <row r="6960" customFormat="1" ht="16" customHeight="1" x14ac:dyDescent="0.2"/>
    <row r="6961" customFormat="1" ht="16" customHeight="1" x14ac:dyDescent="0.2"/>
    <row r="6962" customFormat="1" ht="16" customHeight="1" x14ac:dyDescent="0.2"/>
    <row r="6963" customFormat="1" ht="16" customHeight="1" x14ac:dyDescent="0.2"/>
    <row r="6964" customFormat="1" ht="16" customHeight="1" x14ac:dyDescent="0.2"/>
    <row r="6965" customFormat="1" ht="16" customHeight="1" x14ac:dyDescent="0.2"/>
    <row r="6966" customFormat="1" ht="16" customHeight="1" x14ac:dyDescent="0.2"/>
    <row r="6967" customFormat="1" ht="16" customHeight="1" x14ac:dyDescent="0.2"/>
    <row r="6968" customFormat="1" ht="16" customHeight="1" x14ac:dyDescent="0.2"/>
    <row r="6969" customFormat="1" ht="16" customHeight="1" x14ac:dyDescent="0.2"/>
    <row r="6970" customFormat="1" ht="16" customHeight="1" x14ac:dyDescent="0.2"/>
    <row r="6971" customFormat="1" ht="16" customHeight="1" x14ac:dyDescent="0.2"/>
    <row r="6972" customFormat="1" ht="16" customHeight="1" x14ac:dyDescent="0.2"/>
    <row r="6973" customFormat="1" ht="16" customHeight="1" x14ac:dyDescent="0.2"/>
    <row r="6974" customFormat="1" ht="16" customHeight="1" x14ac:dyDescent="0.2"/>
    <row r="6975" customFormat="1" ht="16" customHeight="1" x14ac:dyDescent="0.2"/>
    <row r="6976" customFormat="1" ht="16" customHeight="1" x14ac:dyDescent="0.2"/>
    <row r="6977" customFormat="1" ht="16" customHeight="1" x14ac:dyDescent="0.2"/>
    <row r="6978" customFormat="1" ht="16" customHeight="1" x14ac:dyDescent="0.2"/>
    <row r="6979" customFormat="1" ht="16" customHeight="1" x14ac:dyDescent="0.2"/>
    <row r="6980" customFormat="1" ht="16" customHeight="1" x14ac:dyDescent="0.2"/>
    <row r="6981" customFormat="1" ht="16" customHeight="1" x14ac:dyDescent="0.2"/>
    <row r="6982" customFormat="1" ht="16" customHeight="1" x14ac:dyDescent="0.2"/>
    <row r="6983" customFormat="1" ht="16" customHeight="1" x14ac:dyDescent="0.2"/>
    <row r="6984" customFormat="1" ht="16" customHeight="1" x14ac:dyDescent="0.2"/>
    <row r="6985" customFormat="1" ht="16" customHeight="1" x14ac:dyDescent="0.2"/>
    <row r="6986" customFormat="1" ht="16" customHeight="1" x14ac:dyDescent="0.2"/>
    <row r="6987" customFormat="1" ht="16" customHeight="1" x14ac:dyDescent="0.2"/>
    <row r="6988" customFormat="1" ht="16" customHeight="1" x14ac:dyDescent="0.2"/>
    <row r="6989" customFormat="1" ht="16" customHeight="1" x14ac:dyDescent="0.2"/>
    <row r="6990" customFormat="1" ht="16" customHeight="1" x14ac:dyDescent="0.2"/>
    <row r="6991" customFormat="1" ht="16" customHeight="1" x14ac:dyDescent="0.2"/>
    <row r="6992" customFormat="1" ht="16" customHeight="1" x14ac:dyDescent="0.2"/>
    <row r="6993" customFormat="1" ht="16" customHeight="1" x14ac:dyDescent="0.2"/>
    <row r="6994" customFormat="1" ht="16" customHeight="1" x14ac:dyDescent="0.2"/>
    <row r="6995" customFormat="1" ht="16" customHeight="1" x14ac:dyDescent="0.2"/>
    <row r="6996" customFormat="1" ht="16" customHeight="1" x14ac:dyDescent="0.2"/>
    <row r="6997" customFormat="1" ht="16" customHeight="1" x14ac:dyDescent="0.2"/>
    <row r="6998" customFormat="1" ht="16" customHeight="1" x14ac:dyDescent="0.2"/>
    <row r="6999" customFormat="1" ht="16" customHeight="1" x14ac:dyDescent="0.2"/>
    <row r="7000" customFormat="1" ht="16" customHeight="1" x14ac:dyDescent="0.2"/>
    <row r="7001" customFormat="1" ht="16" customHeight="1" x14ac:dyDescent="0.2"/>
    <row r="7002" customFormat="1" ht="16" customHeight="1" x14ac:dyDescent="0.2"/>
    <row r="7003" customFormat="1" ht="16" customHeight="1" x14ac:dyDescent="0.2"/>
    <row r="7004" customFormat="1" ht="16" customHeight="1" x14ac:dyDescent="0.2"/>
    <row r="7005" customFormat="1" ht="16" customHeight="1" x14ac:dyDescent="0.2"/>
    <row r="7006" customFormat="1" ht="16" customHeight="1" x14ac:dyDescent="0.2"/>
    <row r="7007" customFormat="1" ht="16" customHeight="1" x14ac:dyDescent="0.2"/>
    <row r="7008" customFormat="1" ht="16" customHeight="1" x14ac:dyDescent="0.2"/>
    <row r="7009" customFormat="1" ht="16" customHeight="1" x14ac:dyDescent="0.2"/>
    <row r="7010" customFormat="1" ht="16" customHeight="1" x14ac:dyDescent="0.2"/>
    <row r="7011" customFormat="1" ht="16" customHeight="1" x14ac:dyDescent="0.2"/>
    <row r="7012" customFormat="1" ht="16" customHeight="1" x14ac:dyDescent="0.2"/>
    <row r="7013" customFormat="1" ht="16" customHeight="1" x14ac:dyDescent="0.2"/>
    <row r="7014" customFormat="1" ht="16" customHeight="1" x14ac:dyDescent="0.2"/>
    <row r="7015" customFormat="1" ht="16" customHeight="1" x14ac:dyDescent="0.2"/>
    <row r="7016" customFormat="1" ht="16" customHeight="1" x14ac:dyDescent="0.2"/>
    <row r="7017" customFormat="1" ht="16" customHeight="1" x14ac:dyDescent="0.2"/>
    <row r="7018" customFormat="1" ht="16" customHeight="1" x14ac:dyDescent="0.2"/>
    <row r="7019" customFormat="1" ht="16" customHeight="1" x14ac:dyDescent="0.2"/>
    <row r="7020" customFormat="1" ht="16" customHeight="1" x14ac:dyDescent="0.2"/>
    <row r="7021" customFormat="1" ht="16" customHeight="1" x14ac:dyDescent="0.2"/>
    <row r="7022" customFormat="1" ht="16" customHeight="1" x14ac:dyDescent="0.2"/>
    <row r="7023" customFormat="1" ht="16" customHeight="1" x14ac:dyDescent="0.2"/>
    <row r="7024" customFormat="1" ht="16" customHeight="1" x14ac:dyDescent="0.2"/>
    <row r="7025" customFormat="1" ht="16" customHeight="1" x14ac:dyDescent="0.2"/>
    <row r="7026" customFormat="1" ht="16" customHeight="1" x14ac:dyDescent="0.2"/>
    <row r="7027" customFormat="1" ht="16" customHeight="1" x14ac:dyDescent="0.2"/>
    <row r="7028" customFormat="1" ht="16" customHeight="1" x14ac:dyDescent="0.2"/>
    <row r="7029" customFormat="1" ht="16" customHeight="1" x14ac:dyDescent="0.2"/>
    <row r="7030" customFormat="1" ht="16" customHeight="1" x14ac:dyDescent="0.2"/>
    <row r="7031" customFormat="1" ht="16" customHeight="1" x14ac:dyDescent="0.2"/>
    <row r="7032" customFormat="1" ht="16" customHeight="1" x14ac:dyDescent="0.2"/>
    <row r="7033" customFormat="1" ht="16" customHeight="1" x14ac:dyDescent="0.2"/>
    <row r="7034" customFormat="1" ht="16" customHeight="1" x14ac:dyDescent="0.2"/>
    <row r="7035" customFormat="1" ht="16" customHeight="1" x14ac:dyDescent="0.2"/>
    <row r="7036" customFormat="1" ht="16" customHeight="1" x14ac:dyDescent="0.2"/>
    <row r="7037" customFormat="1" ht="16" customHeight="1" x14ac:dyDescent="0.2"/>
    <row r="7038" customFormat="1" ht="16" customHeight="1" x14ac:dyDescent="0.2"/>
    <row r="7039" customFormat="1" ht="16" customHeight="1" x14ac:dyDescent="0.2"/>
    <row r="7040" customFormat="1" ht="16" customHeight="1" x14ac:dyDescent="0.2"/>
    <row r="7041" customFormat="1" ht="16" customHeight="1" x14ac:dyDescent="0.2"/>
    <row r="7042" customFormat="1" ht="16" customHeight="1" x14ac:dyDescent="0.2"/>
    <row r="7043" customFormat="1" ht="16" customHeight="1" x14ac:dyDescent="0.2"/>
    <row r="7044" customFormat="1" ht="16" customHeight="1" x14ac:dyDescent="0.2"/>
    <row r="7045" customFormat="1" ht="16" customHeight="1" x14ac:dyDescent="0.2"/>
    <row r="7046" customFormat="1" ht="16" customHeight="1" x14ac:dyDescent="0.2"/>
    <row r="7047" customFormat="1" ht="16" customHeight="1" x14ac:dyDescent="0.2"/>
    <row r="7048" customFormat="1" ht="16" customHeight="1" x14ac:dyDescent="0.2"/>
    <row r="7049" customFormat="1" ht="16" customHeight="1" x14ac:dyDescent="0.2"/>
    <row r="7050" customFormat="1" ht="16" customHeight="1" x14ac:dyDescent="0.2"/>
    <row r="7051" customFormat="1" ht="16" customHeight="1" x14ac:dyDescent="0.2"/>
    <row r="7052" customFormat="1" ht="16" customHeight="1" x14ac:dyDescent="0.2"/>
    <row r="7053" customFormat="1" ht="16" customHeight="1" x14ac:dyDescent="0.2"/>
    <row r="7054" customFormat="1" ht="16" customHeight="1" x14ac:dyDescent="0.2"/>
    <row r="7055" customFormat="1" ht="16" customHeight="1" x14ac:dyDescent="0.2"/>
    <row r="7056" customFormat="1" ht="16" customHeight="1" x14ac:dyDescent="0.2"/>
    <row r="7057" customFormat="1" ht="16" customHeight="1" x14ac:dyDescent="0.2"/>
    <row r="7058" customFormat="1" ht="16" customHeight="1" x14ac:dyDescent="0.2"/>
    <row r="7059" customFormat="1" ht="16" customHeight="1" x14ac:dyDescent="0.2"/>
    <row r="7060" customFormat="1" ht="16" customHeight="1" x14ac:dyDescent="0.2"/>
    <row r="7061" customFormat="1" ht="16" customHeight="1" x14ac:dyDescent="0.2"/>
    <row r="7062" customFormat="1" ht="16" customHeight="1" x14ac:dyDescent="0.2"/>
    <row r="7063" customFormat="1" ht="16" customHeight="1" x14ac:dyDescent="0.2"/>
    <row r="7064" customFormat="1" ht="16" customHeight="1" x14ac:dyDescent="0.2"/>
    <row r="7065" customFormat="1" ht="16" customHeight="1" x14ac:dyDescent="0.2"/>
    <row r="7066" customFormat="1" ht="16" customHeight="1" x14ac:dyDescent="0.2"/>
    <row r="7067" customFormat="1" ht="16" customHeight="1" x14ac:dyDescent="0.2"/>
    <row r="7068" customFormat="1" ht="16" customHeight="1" x14ac:dyDescent="0.2"/>
    <row r="7069" customFormat="1" ht="16" customHeight="1" x14ac:dyDescent="0.2"/>
    <row r="7070" customFormat="1" ht="16" customHeight="1" x14ac:dyDescent="0.2"/>
    <row r="7071" customFormat="1" ht="16" customHeight="1" x14ac:dyDescent="0.2"/>
    <row r="7072" customFormat="1" ht="16" customHeight="1" x14ac:dyDescent="0.2"/>
    <row r="7073" customFormat="1" ht="16" customHeight="1" x14ac:dyDescent="0.2"/>
    <row r="7074" customFormat="1" ht="16" customHeight="1" x14ac:dyDescent="0.2"/>
    <row r="7075" customFormat="1" ht="16" customHeight="1" x14ac:dyDescent="0.2"/>
    <row r="7076" customFormat="1" ht="16" customHeight="1" x14ac:dyDescent="0.2"/>
    <row r="7077" customFormat="1" ht="16" customHeight="1" x14ac:dyDescent="0.2"/>
    <row r="7078" customFormat="1" ht="16" customHeight="1" x14ac:dyDescent="0.2"/>
    <row r="7079" customFormat="1" ht="16" customHeight="1" x14ac:dyDescent="0.2"/>
    <row r="7080" customFormat="1" ht="16" customHeight="1" x14ac:dyDescent="0.2"/>
    <row r="7081" customFormat="1" ht="16" customHeight="1" x14ac:dyDescent="0.2"/>
    <row r="7082" customFormat="1" ht="16" customHeight="1" x14ac:dyDescent="0.2"/>
    <row r="7083" customFormat="1" ht="16" customHeight="1" x14ac:dyDescent="0.2"/>
    <row r="7084" customFormat="1" ht="16" customHeight="1" x14ac:dyDescent="0.2"/>
    <row r="7085" customFormat="1" ht="16" customHeight="1" x14ac:dyDescent="0.2"/>
    <row r="7086" customFormat="1" ht="16" customHeight="1" x14ac:dyDescent="0.2"/>
    <row r="7087" customFormat="1" ht="16" customHeight="1" x14ac:dyDescent="0.2"/>
    <row r="7088" customFormat="1" ht="16" customHeight="1" x14ac:dyDescent="0.2"/>
    <row r="7089" customFormat="1" ht="16" customHeight="1" x14ac:dyDescent="0.2"/>
    <row r="7090" customFormat="1" ht="16" customHeight="1" x14ac:dyDescent="0.2"/>
    <row r="7091" customFormat="1" ht="16" customHeight="1" x14ac:dyDescent="0.2"/>
    <row r="7092" customFormat="1" ht="16" customHeight="1" x14ac:dyDescent="0.2"/>
    <row r="7093" customFormat="1" ht="16" customHeight="1" x14ac:dyDescent="0.2"/>
    <row r="7094" customFormat="1" ht="16" customHeight="1" x14ac:dyDescent="0.2"/>
    <row r="7095" customFormat="1" ht="16" customHeight="1" x14ac:dyDescent="0.2"/>
    <row r="7096" customFormat="1" ht="16" customHeight="1" x14ac:dyDescent="0.2"/>
    <row r="7097" customFormat="1" ht="16" customHeight="1" x14ac:dyDescent="0.2"/>
    <row r="7098" customFormat="1" ht="16" customHeight="1" x14ac:dyDescent="0.2"/>
    <row r="7099" customFormat="1" ht="16" customHeight="1" x14ac:dyDescent="0.2"/>
    <row r="7100" customFormat="1" ht="16" customHeight="1" x14ac:dyDescent="0.2"/>
    <row r="7101" customFormat="1" ht="16" customHeight="1" x14ac:dyDescent="0.2"/>
    <row r="7102" customFormat="1" ht="16" customHeight="1" x14ac:dyDescent="0.2"/>
    <row r="7103" customFormat="1" ht="16" customHeight="1" x14ac:dyDescent="0.2"/>
    <row r="7104" customFormat="1" ht="16" customHeight="1" x14ac:dyDescent="0.2"/>
    <row r="7105" customFormat="1" ht="16" customHeight="1" x14ac:dyDescent="0.2"/>
    <row r="7106" customFormat="1" ht="16" customHeight="1" x14ac:dyDescent="0.2"/>
    <row r="7107" customFormat="1" ht="16" customHeight="1" x14ac:dyDescent="0.2"/>
    <row r="7108" customFormat="1" ht="16" customHeight="1" x14ac:dyDescent="0.2"/>
    <row r="7109" customFormat="1" ht="16" customHeight="1" x14ac:dyDescent="0.2"/>
    <row r="7110" customFormat="1" ht="16" customHeight="1" x14ac:dyDescent="0.2"/>
    <row r="7111" customFormat="1" ht="16" customHeight="1" x14ac:dyDescent="0.2"/>
    <row r="7112" customFormat="1" ht="16" customHeight="1" x14ac:dyDescent="0.2"/>
    <row r="7113" customFormat="1" ht="16" customHeight="1" x14ac:dyDescent="0.2"/>
    <row r="7114" customFormat="1" ht="16" customHeight="1" x14ac:dyDescent="0.2"/>
    <row r="7115" customFormat="1" ht="16" customHeight="1" x14ac:dyDescent="0.2"/>
    <row r="7116" customFormat="1" ht="16" customHeight="1" x14ac:dyDescent="0.2"/>
    <row r="7117" customFormat="1" ht="16" customHeight="1" x14ac:dyDescent="0.2"/>
    <row r="7118" customFormat="1" ht="16" customHeight="1" x14ac:dyDescent="0.2"/>
    <row r="7119" customFormat="1" ht="16" customHeight="1" x14ac:dyDescent="0.2"/>
    <row r="7120" customFormat="1" ht="16" customHeight="1" x14ac:dyDescent="0.2"/>
    <row r="7121" customFormat="1" ht="16" customHeight="1" x14ac:dyDescent="0.2"/>
    <row r="7122" customFormat="1" ht="16" customHeight="1" x14ac:dyDescent="0.2"/>
    <row r="7123" customFormat="1" ht="16" customHeight="1" x14ac:dyDescent="0.2"/>
    <row r="7124" customFormat="1" ht="16" customHeight="1" x14ac:dyDescent="0.2"/>
    <row r="7125" customFormat="1" ht="16" customHeight="1" x14ac:dyDescent="0.2"/>
    <row r="7126" customFormat="1" ht="16" customHeight="1" x14ac:dyDescent="0.2"/>
    <row r="7127" customFormat="1" ht="16" customHeight="1" x14ac:dyDescent="0.2"/>
    <row r="7128" customFormat="1" ht="16" customHeight="1" x14ac:dyDescent="0.2"/>
    <row r="7129" customFormat="1" ht="16" customHeight="1" x14ac:dyDescent="0.2"/>
    <row r="7130" customFormat="1" ht="16" customHeight="1" x14ac:dyDescent="0.2"/>
    <row r="7131" customFormat="1" ht="16" customHeight="1" x14ac:dyDescent="0.2"/>
    <row r="7132" customFormat="1" ht="16" customHeight="1" x14ac:dyDescent="0.2"/>
    <row r="7133" customFormat="1" ht="16" customHeight="1" x14ac:dyDescent="0.2"/>
    <row r="7134" customFormat="1" ht="16" customHeight="1" x14ac:dyDescent="0.2"/>
    <row r="7135" customFormat="1" ht="16" customHeight="1" x14ac:dyDescent="0.2"/>
    <row r="7136" customFormat="1" ht="16" customHeight="1" x14ac:dyDescent="0.2"/>
    <row r="7137" customFormat="1" ht="16" customHeight="1" x14ac:dyDescent="0.2"/>
    <row r="7138" customFormat="1" ht="16" customHeight="1" x14ac:dyDescent="0.2"/>
    <row r="7139" customFormat="1" ht="16" customHeight="1" x14ac:dyDescent="0.2"/>
    <row r="7140" customFormat="1" ht="16" customHeight="1" x14ac:dyDescent="0.2"/>
    <row r="7141" customFormat="1" ht="16" customHeight="1" x14ac:dyDescent="0.2"/>
    <row r="7142" customFormat="1" ht="16" customHeight="1" x14ac:dyDescent="0.2"/>
    <row r="7143" customFormat="1" ht="16" customHeight="1" x14ac:dyDescent="0.2"/>
    <row r="7144" customFormat="1" ht="16" customHeight="1" x14ac:dyDescent="0.2"/>
    <row r="7145" customFormat="1" ht="16" customHeight="1" x14ac:dyDescent="0.2"/>
    <row r="7146" customFormat="1" ht="16" customHeight="1" x14ac:dyDescent="0.2"/>
    <row r="7147" customFormat="1" ht="16" customHeight="1" x14ac:dyDescent="0.2"/>
    <row r="7148" customFormat="1" ht="16" customHeight="1" x14ac:dyDescent="0.2"/>
    <row r="7149" customFormat="1" ht="16" customHeight="1" x14ac:dyDescent="0.2"/>
    <row r="7150" customFormat="1" ht="16" customHeight="1" x14ac:dyDescent="0.2"/>
    <row r="7151" customFormat="1" ht="16" customHeight="1" x14ac:dyDescent="0.2"/>
    <row r="7152" customFormat="1" ht="16" customHeight="1" x14ac:dyDescent="0.2"/>
    <row r="7153" customFormat="1" ht="16" customHeight="1" x14ac:dyDescent="0.2"/>
    <row r="7154" customFormat="1" ht="16" customHeight="1" x14ac:dyDescent="0.2"/>
    <row r="7155" customFormat="1" ht="16" customHeight="1" x14ac:dyDescent="0.2"/>
    <row r="7156" customFormat="1" ht="16" customHeight="1" x14ac:dyDescent="0.2"/>
    <row r="7157" customFormat="1" ht="16" customHeight="1" x14ac:dyDescent="0.2"/>
    <row r="7158" customFormat="1" ht="16" customHeight="1" x14ac:dyDescent="0.2"/>
    <row r="7159" customFormat="1" ht="16" customHeight="1" x14ac:dyDescent="0.2"/>
    <row r="7160" customFormat="1" ht="16" customHeight="1" x14ac:dyDescent="0.2"/>
    <row r="7161" customFormat="1" ht="16" customHeight="1" x14ac:dyDescent="0.2"/>
    <row r="7162" customFormat="1" ht="16" customHeight="1" x14ac:dyDescent="0.2"/>
    <row r="7163" customFormat="1" ht="16" customHeight="1" x14ac:dyDescent="0.2"/>
    <row r="7164" customFormat="1" ht="16" customHeight="1" x14ac:dyDescent="0.2"/>
    <row r="7165" customFormat="1" ht="16" customHeight="1" x14ac:dyDescent="0.2"/>
    <row r="7166" customFormat="1" ht="16" customHeight="1" x14ac:dyDescent="0.2"/>
    <row r="7167" customFormat="1" ht="16" customHeight="1" x14ac:dyDescent="0.2"/>
    <row r="7168" customFormat="1" ht="16" customHeight="1" x14ac:dyDescent="0.2"/>
    <row r="7169" customFormat="1" ht="16" customHeight="1" x14ac:dyDescent="0.2"/>
    <row r="7170" customFormat="1" ht="16" customHeight="1" x14ac:dyDescent="0.2"/>
    <row r="7171" customFormat="1" ht="16" customHeight="1" x14ac:dyDescent="0.2"/>
    <row r="7172" customFormat="1" ht="16" customHeight="1" x14ac:dyDescent="0.2"/>
    <row r="7173" customFormat="1" ht="16" customHeight="1" x14ac:dyDescent="0.2"/>
    <row r="7174" customFormat="1" ht="16" customHeight="1" x14ac:dyDescent="0.2"/>
    <row r="7175" customFormat="1" ht="16" customHeight="1" x14ac:dyDescent="0.2"/>
    <row r="7176" customFormat="1" ht="16" customHeight="1" x14ac:dyDescent="0.2"/>
    <row r="7177" customFormat="1" ht="16" customHeight="1" x14ac:dyDescent="0.2"/>
    <row r="7178" customFormat="1" ht="16" customHeight="1" x14ac:dyDescent="0.2"/>
    <row r="7179" customFormat="1" ht="16" customHeight="1" x14ac:dyDescent="0.2"/>
    <row r="7180" customFormat="1" ht="16" customHeight="1" x14ac:dyDescent="0.2"/>
    <row r="7181" customFormat="1" ht="16" customHeight="1" x14ac:dyDescent="0.2"/>
    <row r="7182" customFormat="1" ht="16" customHeight="1" x14ac:dyDescent="0.2"/>
    <row r="7183" customFormat="1" ht="16" customHeight="1" x14ac:dyDescent="0.2"/>
    <row r="7184" customFormat="1" ht="16" customHeight="1" x14ac:dyDescent="0.2"/>
    <row r="7185" customFormat="1" ht="16" customHeight="1" x14ac:dyDescent="0.2"/>
    <row r="7186" customFormat="1" ht="16" customHeight="1" x14ac:dyDescent="0.2"/>
    <row r="7187" customFormat="1" ht="16" customHeight="1" x14ac:dyDescent="0.2"/>
    <row r="7188" customFormat="1" ht="16" customHeight="1" x14ac:dyDescent="0.2"/>
    <row r="7189" customFormat="1" ht="16" customHeight="1" x14ac:dyDescent="0.2"/>
    <row r="7190" customFormat="1" ht="16" customHeight="1" x14ac:dyDescent="0.2"/>
    <row r="7191" customFormat="1" ht="16" customHeight="1" x14ac:dyDescent="0.2"/>
    <row r="7192" customFormat="1" ht="16" customHeight="1" x14ac:dyDescent="0.2"/>
    <row r="7193" customFormat="1" ht="16" customHeight="1" x14ac:dyDescent="0.2"/>
    <row r="7194" customFormat="1" ht="16" customHeight="1" x14ac:dyDescent="0.2"/>
    <row r="7195" customFormat="1" ht="16" customHeight="1" x14ac:dyDescent="0.2"/>
    <row r="7196" customFormat="1" ht="16" customHeight="1" x14ac:dyDescent="0.2"/>
    <row r="7197" customFormat="1" ht="16" customHeight="1" x14ac:dyDescent="0.2"/>
    <row r="7198" customFormat="1" ht="16" customHeight="1" x14ac:dyDescent="0.2"/>
    <row r="7199" customFormat="1" ht="16" customHeight="1" x14ac:dyDescent="0.2"/>
    <row r="7200" customFormat="1" ht="16" customHeight="1" x14ac:dyDescent="0.2"/>
    <row r="7201" customFormat="1" ht="16" customHeight="1" x14ac:dyDescent="0.2"/>
    <row r="7202" customFormat="1" ht="16" customHeight="1" x14ac:dyDescent="0.2"/>
    <row r="7203" customFormat="1" ht="16" customHeight="1" x14ac:dyDescent="0.2"/>
    <row r="7204" customFormat="1" ht="16" customHeight="1" x14ac:dyDescent="0.2"/>
    <row r="7205" customFormat="1" ht="16" customHeight="1" x14ac:dyDescent="0.2"/>
    <row r="7206" customFormat="1" ht="16" customHeight="1" x14ac:dyDescent="0.2"/>
    <row r="7207" customFormat="1" ht="16" customHeight="1" x14ac:dyDescent="0.2"/>
    <row r="7208" customFormat="1" ht="16" customHeight="1" x14ac:dyDescent="0.2"/>
    <row r="7209" customFormat="1" ht="16" customHeight="1" x14ac:dyDescent="0.2"/>
    <row r="7210" customFormat="1" ht="16" customHeight="1" x14ac:dyDescent="0.2"/>
    <row r="7211" customFormat="1" ht="16" customHeight="1" x14ac:dyDescent="0.2"/>
    <row r="7212" customFormat="1" ht="16" customHeight="1" x14ac:dyDescent="0.2"/>
    <row r="7213" customFormat="1" ht="16" customHeight="1" x14ac:dyDescent="0.2"/>
    <row r="7214" customFormat="1" ht="16" customHeight="1" x14ac:dyDescent="0.2"/>
    <row r="7215" customFormat="1" ht="16" customHeight="1" x14ac:dyDescent="0.2"/>
    <row r="7216" customFormat="1" ht="16" customHeight="1" x14ac:dyDescent="0.2"/>
    <row r="7217" customFormat="1" ht="16" customHeight="1" x14ac:dyDescent="0.2"/>
    <row r="7218" customFormat="1" ht="16" customHeight="1" x14ac:dyDescent="0.2"/>
    <row r="7219" customFormat="1" ht="16" customHeight="1" x14ac:dyDescent="0.2"/>
    <row r="7220" customFormat="1" ht="16" customHeight="1" x14ac:dyDescent="0.2"/>
    <row r="7221" customFormat="1" ht="16" customHeight="1" x14ac:dyDescent="0.2"/>
    <row r="7222" customFormat="1" ht="16" customHeight="1" x14ac:dyDescent="0.2"/>
    <row r="7223" customFormat="1" ht="16" customHeight="1" x14ac:dyDescent="0.2"/>
    <row r="7224" customFormat="1" ht="16" customHeight="1" x14ac:dyDescent="0.2"/>
    <row r="7225" customFormat="1" ht="16" customHeight="1" x14ac:dyDescent="0.2"/>
    <row r="7226" customFormat="1" ht="16" customHeight="1" x14ac:dyDescent="0.2"/>
    <row r="7227" customFormat="1" ht="16" customHeight="1" x14ac:dyDescent="0.2"/>
    <row r="7228" customFormat="1" ht="16" customHeight="1" x14ac:dyDescent="0.2"/>
    <row r="7229" customFormat="1" ht="16" customHeight="1" x14ac:dyDescent="0.2"/>
    <row r="7230" customFormat="1" ht="16" customHeight="1" x14ac:dyDescent="0.2"/>
    <row r="7231" customFormat="1" ht="16" customHeight="1" x14ac:dyDescent="0.2"/>
    <row r="7232" customFormat="1" ht="16" customHeight="1" x14ac:dyDescent="0.2"/>
    <row r="7233" customFormat="1" ht="16" customHeight="1" x14ac:dyDescent="0.2"/>
    <row r="7234" customFormat="1" ht="16" customHeight="1" x14ac:dyDescent="0.2"/>
    <row r="7235" customFormat="1" ht="16" customHeight="1" x14ac:dyDescent="0.2"/>
    <row r="7236" customFormat="1" ht="16" customHeight="1" x14ac:dyDescent="0.2"/>
    <row r="7237" customFormat="1" ht="16" customHeight="1" x14ac:dyDescent="0.2"/>
    <row r="7238" customFormat="1" ht="16" customHeight="1" x14ac:dyDescent="0.2"/>
    <row r="7239" customFormat="1" ht="16" customHeight="1" x14ac:dyDescent="0.2"/>
    <row r="7240" customFormat="1" ht="16" customHeight="1" x14ac:dyDescent="0.2"/>
    <row r="7241" customFormat="1" ht="16" customHeight="1" x14ac:dyDescent="0.2"/>
    <row r="7242" customFormat="1" ht="16" customHeight="1" x14ac:dyDescent="0.2"/>
    <row r="7243" customFormat="1" ht="16" customHeight="1" x14ac:dyDescent="0.2"/>
    <row r="7244" customFormat="1" ht="16" customHeight="1" x14ac:dyDescent="0.2"/>
    <row r="7245" customFormat="1" ht="16" customHeight="1" x14ac:dyDescent="0.2"/>
    <row r="7246" customFormat="1" ht="16" customHeight="1" x14ac:dyDescent="0.2"/>
    <row r="7247" customFormat="1" ht="16" customHeight="1" x14ac:dyDescent="0.2"/>
    <row r="7248" customFormat="1" ht="16" customHeight="1" x14ac:dyDescent="0.2"/>
    <row r="7249" customFormat="1" ht="16" customHeight="1" x14ac:dyDescent="0.2"/>
    <row r="7250" customFormat="1" ht="16" customHeight="1" x14ac:dyDescent="0.2"/>
    <row r="7251" customFormat="1" ht="16" customHeight="1" x14ac:dyDescent="0.2"/>
    <row r="7252" customFormat="1" ht="16" customHeight="1" x14ac:dyDescent="0.2"/>
    <row r="7253" customFormat="1" ht="16" customHeight="1" x14ac:dyDescent="0.2"/>
    <row r="7254" customFormat="1" ht="16" customHeight="1" x14ac:dyDescent="0.2"/>
    <row r="7255" customFormat="1" ht="16" customHeight="1" x14ac:dyDescent="0.2"/>
    <row r="7256" customFormat="1" ht="16" customHeight="1" x14ac:dyDescent="0.2"/>
    <row r="7257" customFormat="1" ht="16" customHeight="1" x14ac:dyDescent="0.2"/>
    <row r="7258" customFormat="1" ht="16" customHeight="1" x14ac:dyDescent="0.2"/>
    <row r="7259" customFormat="1" ht="16" customHeight="1" x14ac:dyDescent="0.2"/>
    <row r="7260" customFormat="1" ht="16" customHeight="1" x14ac:dyDescent="0.2"/>
    <row r="7261" customFormat="1" ht="16" customHeight="1" x14ac:dyDescent="0.2"/>
    <row r="7262" customFormat="1" ht="16" customHeight="1" x14ac:dyDescent="0.2"/>
    <row r="7263" customFormat="1" ht="16" customHeight="1" x14ac:dyDescent="0.2"/>
    <row r="7264" customFormat="1" ht="16" customHeight="1" x14ac:dyDescent="0.2"/>
    <row r="7265" customFormat="1" ht="16" customHeight="1" x14ac:dyDescent="0.2"/>
    <row r="7266" customFormat="1" ht="16" customHeight="1" x14ac:dyDescent="0.2"/>
    <row r="7267" customFormat="1" ht="16" customHeight="1" x14ac:dyDescent="0.2"/>
    <row r="7268" customFormat="1" ht="16" customHeight="1" x14ac:dyDescent="0.2"/>
    <row r="7269" customFormat="1" ht="16" customHeight="1" x14ac:dyDescent="0.2"/>
    <row r="7270" customFormat="1" ht="16" customHeight="1" x14ac:dyDescent="0.2"/>
    <row r="7271" customFormat="1" ht="16" customHeight="1" x14ac:dyDescent="0.2"/>
    <row r="7272" customFormat="1" ht="16" customHeight="1" x14ac:dyDescent="0.2"/>
    <row r="7273" customFormat="1" ht="16" customHeight="1" x14ac:dyDescent="0.2"/>
    <row r="7274" customFormat="1" ht="16" customHeight="1" x14ac:dyDescent="0.2"/>
    <row r="7275" customFormat="1" ht="16" customHeight="1" x14ac:dyDescent="0.2"/>
    <row r="7276" customFormat="1" ht="16" customHeight="1" x14ac:dyDescent="0.2"/>
    <row r="7277" customFormat="1" ht="16" customHeight="1" x14ac:dyDescent="0.2"/>
    <row r="7278" customFormat="1" ht="16" customHeight="1" x14ac:dyDescent="0.2"/>
    <row r="7279" customFormat="1" ht="16" customHeight="1" x14ac:dyDescent="0.2"/>
    <row r="7280" customFormat="1" ht="16" customHeight="1" x14ac:dyDescent="0.2"/>
    <row r="7281" customFormat="1" ht="16" customHeight="1" x14ac:dyDescent="0.2"/>
    <row r="7282" customFormat="1" ht="16" customHeight="1" x14ac:dyDescent="0.2"/>
    <row r="7283" customFormat="1" ht="16" customHeight="1" x14ac:dyDescent="0.2"/>
    <row r="7284" customFormat="1" ht="16" customHeight="1" x14ac:dyDescent="0.2"/>
    <row r="7285" customFormat="1" ht="16" customHeight="1" x14ac:dyDescent="0.2"/>
    <row r="7286" customFormat="1" ht="16" customHeight="1" x14ac:dyDescent="0.2"/>
    <row r="7287" customFormat="1" ht="16" customHeight="1" x14ac:dyDescent="0.2"/>
    <row r="7288" customFormat="1" ht="16" customHeight="1" x14ac:dyDescent="0.2"/>
    <row r="7289" customFormat="1" ht="16" customHeight="1" x14ac:dyDescent="0.2"/>
    <row r="7290" customFormat="1" ht="16" customHeight="1" x14ac:dyDescent="0.2"/>
    <row r="7291" customFormat="1" ht="16" customHeight="1" x14ac:dyDescent="0.2"/>
    <row r="7292" customFormat="1" ht="16" customHeight="1" x14ac:dyDescent="0.2"/>
    <row r="7293" customFormat="1" ht="16" customHeight="1" x14ac:dyDescent="0.2"/>
    <row r="7294" customFormat="1" ht="16" customHeight="1" x14ac:dyDescent="0.2"/>
    <row r="7295" customFormat="1" ht="16" customHeight="1" x14ac:dyDescent="0.2"/>
    <row r="7296" customFormat="1" ht="16" customHeight="1" x14ac:dyDescent="0.2"/>
    <row r="7297" customFormat="1" ht="16" customHeight="1" x14ac:dyDescent="0.2"/>
    <row r="7298" customFormat="1" ht="16" customHeight="1" x14ac:dyDescent="0.2"/>
    <row r="7299" customFormat="1" ht="16" customHeight="1" x14ac:dyDescent="0.2"/>
    <row r="7300" customFormat="1" ht="16" customHeight="1" x14ac:dyDescent="0.2"/>
    <row r="7301" customFormat="1" ht="16" customHeight="1" x14ac:dyDescent="0.2"/>
    <row r="7302" customFormat="1" ht="16" customHeight="1" x14ac:dyDescent="0.2"/>
    <row r="7303" customFormat="1" ht="16" customHeight="1" x14ac:dyDescent="0.2"/>
    <row r="7304" customFormat="1" ht="16" customHeight="1" x14ac:dyDescent="0.2"/>
    <row r="7305" customFormat="1" ht="16" customHeight="1" x14ac:dyDescent="0.2"/>
    <row r="7306" customFormat="1" ht="16" customHeight="1" x14ac:dyDescent="0.2"/>
    <row r="7307" customFormat="1" ht="16" customHeight="1" x14ac:dyDescent="0.2"/>
    <row r="7308" customFormat="1" ht="16" customHeight="1" x14ac:dyDescent="0.2"/>
    <row r="7309" customFormat="1" ht="16" customHeight="1" x14ac:dyDescent="0.2"/>
    <row r="7310" customFormat="1" ht="16" customHeight="1" x14ac:dyDescent="0.2"/>
    <row r="7311" customFormat="1" ht="16" customHeight="1" x14ac:dyDescent="0.2"/>
    <row r="7312" customFormat="1" ht="16" customHeight="1" x14ac:dyDescent="0.2"/>
    <row r="7313" customFormat="1" ht="16" customHeight="1" x14ac:dyDescent="0.2"/>
    <row r="7314" customFormat="1" ht="16" customHeight="1" x14ac:dyDescent="0.2"/>
    <row r="7315" customFormat="1" ht="16" customHeight="1" x14ac:dyDescent="0.2"/>
    <row r="7316" customFormat="1" ht="16" customHeight="1" x14ac:dyDescent="0.2"/>
    <row r="7317" customFormat="1" ht="16" customHeight="1" x14ac:dyDescent="0.2"/>
    <row r="7318" customFormat="1" ht="16" customHeight="1" x14ac:dyDescent="0.2"/>
    <row r="7319" customFormat="1" ht="16" customHeight="1" x14ac:dyDescent="0.2"/>
    <row r="7320" customFormat="1" ht="16" customHeight="1" x14ac:dyDescent="0.2"/>
    <row r="7321" customFormat="1" ht="16" customHeight="1" x14ac:dyDescent="0.2"/>
    <row r="7322" customFormat="1" ht="16" customHeight="1" x14ac:dyDescent="0.2"/>
    <row r="7323" customFormat="1" ht="16" customHeight="1" x14ac:dyDescent="0.2"/>
    <row r="7324" customFormat="1" ht="16" customHeight="1" x14ac:dyDescent="0.2"/>
    <row r="7325" customFormat="1" ht="16" customHeight="1" x14ac:dyDescent="0.2"/>
    <row r="7326" customFormat="1" ht="16" customHeight="1" x14ac:dyDescent="0.2"/>
    <row r="7327" customFormat="1" ht="16" customHeight="1" x14ac:dyDescent="0.2"/>
    <row r="7328" customFormat="1" ht="16" customHeight="1" x14ac:dyDescent="0.2"/>
    <row r="7329" customFormat="1" ht="16" customHeight="1" x14ac:dyDescent="0.2"/>
    <row r="7330" customFormat="1" ht="16" customHeight="1" x14ac:dyDescent="0.2"/>
    <row r="7331" customFormat="1" ht="16" customHeight="1" x14ac:dyDescent="0.2"/>
    <row r="7332" customFormat="1" ht="16" customHeight="1" x14ac:dyDescent="0.2"/>
    <row r="7333" customFormat="1" ht="16" customHeight="1" x14ac:dyDescent="0.2"/>
    <row r="7334" customFormat="1" ht="16" customHeight="1" x14ac:dyDescent="0.2"/>
    <row r="7335" customFormat="1" ht="16" customHeight="1" x14ac:dyDescent="0.2"/>
    <row r="7336" customFormat="1" ht="16" customHeight="1" x14ac:dyDescent="0.2"/>
    <row r="7337" customFormat="1" ht="16" customHeight="1" x14ac:dyDescent="0.2"/>
    <row r="7338" customFormat="1" ht="16" customHeight="1" x14ac:dyDescent="0.2"/>
    <row r="7339" customFormat="1" ht="16" customHeight="1" x14ac:dyDescent="0.2"/>
    <row r="7340" customFormat="1" ht="16" customHeight="1" x14ac:dyDescent="0.2"/>
    <row r="7341" customFormat="1" ht="16" customHeight="1" x14ac:dyDescent="0.2"/>
    <row r="7342" customFormat="1" ht="16" customHeight="1" x14ac:dyDescent="0.2"/>
    <row r="7343" customFormat="1" ht="16" customHeight="1" x14ac:dyDescent="0.2"/>
    <row r="7344" customFormat="1" ht="16" customHeight="1" x14ac:dyDescent="0.2"/>
    <row r="7345" customFormat="1" ht="16" customHeight="1" x14ac:dyDescent="0.2"/>
    <row r="7346" customFormat="1" ht="16" customHeight="1" x14ac:dyDescent="0.2"/>
    <row r="7347" customFormat="1" ht="16" customHeight="1" x14ac:dyDescent="0.2"/>
    <row r="7348" customFormat="1" ht="16" customHeight="1" x14ac:dyDescent="0.2"/>
    <row r="7349" customFormat="1" ht="16" customHeight="1" x14ac:dyDescent="0.2"/>
    <row r="7350" customFormat="1" ht="16" customHeight="1" x14ac:dyDescent="0.2"/>
    <row r="7351" customFormat="1" ht="16" customHeight="1" x14ac:dyDescent="0.2"/>
    <row r="7352" customFormat="1" ht="16" customHeight="1" x14ac:dyDescent="0.2"/>
    <row r="7353" customFormat="1" ht="16" customHeight="1" x14ac:dyDescent="0.2"/>
    <row r="7354" customFormat="1" ht="16" customHeight="1" x14ac:dyDescent="0.2"/>
    <row r="7355" customFormat="1" ht="16" customHeight="1" x14ac:dyDescent="0.2"/>
    <row r="7356" customFormat="1" ht="16" customHeight="1" x14ac:dyDescent="0.2"/>
    <row r="7357" customFormat="1" ht="16" customHeight="1" x14ac:dyDescent="0.2"/>
    <row r="7358" customFormat="1" ht="16" customHeight="1" x14ac:dyDescent="0.2"/>
    <row r="7359" customFormat="1" ht="16" customHeight="1" x14ac:dyDescent="0.2"/>
    <row r="7360" customFormat="1" ht="16" customHeight="1" x14ac:dyDescent="0.2"/>
    <row r="7361" customFormat="1" ht="16" customHeight="1" x14ac:dyDescent="0.2"/>
    <row r="7362" customFormat="1" ht="16" customHeight="1" x14ac:dyDescent="0.2"/>
    <row r="7363" customFormat="1" ht="16" customHeight="1" x14ac:dyDescent="0.2"/>
    <row r="7364" customFormat="1" ht="16" customHeight="1" x14ac:dyDescent="0.2"/>
    <row r="7365" customFormat="1" ht="16" customHeight="1" x14ac:dyDescent="0.2"/>
    <row r="7366" customFormat="1" ht="16" customHeight="1" x14ac:dyDescent="0.2"/>
    <row r="7367" customFormat="1" ht="16" customHeight="1" x14ac:dyDescent="0.2"/>
    <row r="7368" customFormat="1" ht="16" customHeight="1" x14ac:dyDescent="0.2"/>
    <row r="7369" customFormat="1" ht="16" customHeight="1" x14ac:dyDescent="0.2"/>
    <row r="7370" customFormat="1" ht="16" customHeight="1" x14ac:dyDescent="0.2"/>
    <row r="7371" customFormat="1" ht="16" customHeight="1" x14ac:dyDescent="0.2"/>
    <row r="7372" customFormat="1" ht="16" customHeight="1" x14ac:dyDescent="0.2"/>
    <row r="7373" customFormat="1" ht="16" customHeight="1" x14ac:dyDescent="0.2"/>
    <row r="7374" customFormat="1" ht="16" customHeight="1" x14ac:dyDescent="0.2"/>
    <row r="7375" customFormat="1" ht="16" customHeight="1" x14ac:dyDescent="0.2"/>
    <row r="7376" customFormat="1" ht="16" customHeight="1" x14ac:dyDescent="0.2"/>
    <row r="7377" customFormat="1" ht="16" customHeight="1" x14ac:dyDescent="0.2"/>
    <row r="7378" customFormat="1" ht="16" customHeight="1" x14ac:dyDescent="0.2"/>
    <row r="7379" customFormat="1" ht="16" customHeight="1" x14ac:dyDescent="0.2"/>
    <row r="7380" customFormat="1" ht="16" customHeight="1" x14ac:dyDescent="0.2"/>
    <row r="7381" customFormat="1" ht="16" customHeight="1" x14ac:dyDescent="0.2"/>
    <row r="7382" customFormat="1" ht="16" customHeight="1" x14ac:dyDescent="0.2"/>
    <row r="7383" customFormat="1" ht="16" customHeight="1" x14ac:dyDescent="0.2"/>
    <row r="7384" customFormat="1" ht="16" customHeight="1" x14ac:dyDescent="0.2"/>
    <row r="7385" customFormat="1" ht="16" customHeight="1" x14ac:dyDescent="0.2"/>
    <row r="7386" customFormat="1" ht="16" customHeight="1" x14ac:dyDescent="0.2"/>
    <row r="7387" customFormat="1" ht="16" customHeight="1" x14ac:dyDescent="0.2"/>
    <row r="7388" customFormat="1" ht="16" customHeight="1" x14ac:dyDescent="0.2"/>
    <row r="7389" customFormat="1" ht="16" customHeight="1" x14ac:dyDescent="0.2"/>
    <row r="7390" customFormat="1" ht="16" customHeight="1" x14ac:dyDescent="0.2"/>
    <row r="7391" customFormat="1" ht="16" customHeight="1" x14ac:dyDescent="0.2"/>
    <row r="7392" customFormat="1" ht="16" customHeight="1" x14ac:dyDescent="0.2"/>
    <row r="7393" customFormat="1" ht="16" customHeight="1" x14ac:dyDescent="0.2"/>
    <row r="7394" customFormat="1" ht="16" customHeight="1" x14ac:dyDescent="0.2"/>
    <row r="7395" customFormat="1" ht="16" customHeight="1" x14ac:dyDescent="0.2"/>
    <row r="7396" customFormat="1" ht="16" customHeight="1" x14ac:dyDescent="0.2"/>
    <row r="7397" customFormat="1" ht="16" customHeight="1" x14ac:dyDescent="0.2"/>
    <row r="7398" customFormat="1" ht="16" customHeight="1" x14ac:dyDescent="0.2"/>
    <row r="7399" customFormat="1" ht="16" customHeight="1" x14ac:dyDescent="0.2"/>
    <row r="7400" customFormat="1" ht="16" customHeight="1" x14ac:dyDescent="0.2"/>
    <row r="7401" customFormat="1" ht="16" customHeight="1" x14ac:dyDescent="0.2"/>
    <row r="7402" customFormat="1" ht="16" customHeight="1" x14ac:dyDescent="0.2"/>
    <row r="7403" customFormat="1" ht="16" customHeight="1" x14ac:dyDescent="0.2"/>
    <row r="7404" customFormat="1" ht="16" customHeight="1" x14ac:dyDescent="0.2"/>
    <row r="7405" customFormat="1" ht="16" customHeight="1" x14ac:dyDescent="0.2"/>
    <row r="7406" customFormat="1" ht="16" customHeight="1" x14ac:dyDescent="0.2"/>
    <row r="7407" customFormat="1" ht="16" customHeight="1" x14ac:dyDescent="0.2"/>
    <row r="7408" customFormat="1" ht="16" customHeight="1" x14ac:dyDescent="0.2"/>
    <row r="7409" customFormat="1" ht="16" customHeight="1" x14ac:dyDescent="0.2"/>
    <row r="7410" customFormat="1" ht="16" customHeight="1" x14ac:dyDescent="0.2"/>
    <row r="7411" customFormat="1" ht="16" customHeight="1" x14ac:dyDescent="0.2"/>
    <row r="7412" customFormat="1" ht="16" customHeight="1" x14ac:dyDescent="0.2"/>
    <row r="7413" customFormat="1" ht="16" customHeight="1" x14ac:dyDescent="0.2"/>
    <row r="7414" customFormat="1" ht="16" customHeight="1" x14ac:dyDescent="0.2"/>
    <row r="7415" customFormat="1" ht="16" customHeight="1" x14ac:dyDescent="0.2"/>
    <row r="7416" customFormat="1" ht="16" customHeight="1" x14ac:dyDescent="0.2"/>
    <row r="7417" customFormat="1" ht="16" customHeight="1" x14ac:dyDescent="0.2"/>
    <row r="7418" customFormat="1" ht="16" customHeight="1" x14ac:dyDescent="0.2"/>
    <row r="7419" customFormat="1" ht="16" customHeight="1" x14ac:dyDescent="0.2"/>
    <row r="7420" customFormat="1" ht="16" customHeight="1" x14ac:dyDescent="0.2"/>
    <row r="7421" customFormat="1" ht="16" customHeight="1" x14ac:dyDescent="0.2"/>
    <row r="7422" customFormat="1" ht="16" customHeight="1" x14ac:dyDescent="0.2"/>
    <row r="7423" customFormat="1" ht="16" customHeight="1" x14ac:dyDescent="0.2"/>
    <row r="7424" customFormat="1" ht="16" customHeight="1" x14ac:dyDescent="0.2"/>
    <row r="7425" customFormat="1" ht="16" customHeight="1" x14ac:dyDescent="0.2"/>
    <row r="7426" customFormat="1" ht="16" customHeight="1" x14ac:dyDescent="0.2"/>
    <row r="7427" customFormat="1" ht="16" customHeight="1" x14ac:dyDescent="0.2"/>
    <row r="7428" customFormat="1" ht="16" customHeight="1" x14ac:dyDescent="0.2"/>
    <row r="7429" customFormat="1" ht="16" customHeight="1" x14ac:dyDescent="0.2"/>
    <row r="7430" customFormat="1" ht="16" customHeight="1" x14ac:dyDescent="0.2"/>
    <row r="7431" customFormat="1" ht="16" customHeight="1" x14ac:dyDescent="0.2"/>
    <row r="7432" customFormat="1" ht="16" customHeight="1" x14ac:dyDescent="0.2"/>
    <row r="7433" customFormat="1" ht="16" customHeight="1" x14ac:dyDescent="0.2"/>
    <row r="7434" customFormat="1" ht="16" customHeight="1" x14ac:dyDescent="0.2"/>
    <row r="7435" customFormat="1" ht="16" customHeight="1" x14ac:dyDescent="0.2"/>
    <row r="7436" customFormat="1" ht="16" customHeight="1" x14ac:dyDescent="0.2"/>
    <row r="7437" customFormat="1" ht="16" customHeight="1" x14ac:dyDescent="0.2"/>
    <row r="7438" customFormat="1" ht="16" customHeight="1" x14ac:dyDescent="0.2"/>
    <row r="7439" customFormat="1" ht="16" customHeight="1" x14ac:dyDescent="0.2"/>
    <row r="7440" customFormat="1" ht="16" customHeight="1" x14ac:dyDescent="0.2"/>
    <row r="7441" customFormat="1" ht="16" customHeight="1" x14ac:dyDescent="0.2"/>
    <row r="7442" customFormat="1" ht="16" customHeight="1" x14ac:dyDescent="0.2"/>
    <row r="7443" customFormat="1" ht="16" customHeight="1" x14ac:dyDescent="0.2"/>
    <row r="7444" customFormat="1" ht="16" customHeight="1" x14ac:dyDescent="0.2"/>
    <row r="7445" customFormat="1" ht="16" customHeight="1" x14ac:dyDescent="0.2"/>
    <row r="7446" customFormat="1" ht="16" customHeight="1" x14ac:dyDescent="0.2"/>
    <row r="7447" customFormat="1" ht="16" customHeight="1" x14ac:dyDescent="0.2"/>
    <row r="7448" customFormat="1" ht="16" customHeight="1" x14ac:dyDescent="0.2"/>
    <row r="7449" customFormat="1" ht="16" customHeight="1" x14ac:dyDescent="0.2"/>
    <row r="7450" customFormat="1" ht="16" customHeight="1" x14ac:dyDescent="0.2"/>
    <row r="7451" customFormat="1" ht="16" customHeight="1" x14ac:dyDescent="0.2"/>
    <row r="7452" customFormat="1" ht="16" customHeight="1" x14ac:dyDescent="0.2"/>
    <row r="7453" customFormat="1" ht="16" customHeight="1" x14ac:dyDescent="0.2"/>
    <row r="7454" customFormat="1" ht="16" customHeight="1" x14ac:dyDescent="0.2"/>
    <row r="7455" customFormat="1" ht="16" customHeight="1" x14ac:dyDescent="0.2"/>
    <row r="7456" customFormat="1" ht="16" customHeight="1" x14ac:dyDescent="0.2"/>
    <row r="7457" customFormat="1" ht="16" customHeight="1" x14ac:dyDescent="0.2"/>
    <row r="7458" customFormat="1" ht="16" customHeight="1" x14ac:dyDescent="0.2"/>
    <row r="7459" customFormat="1" ht="16" customHeight="1" x14ac:dyDescent="0.2"/>
    <row r="7460" customFormat="1" ht="16" customHeight="1" x14ac:dyDescent="0.2"/>
    <row r="7461" customFormat="1" ht="16" customHeight="1" x14ac:dyDescent="0.2"/>
    <row r="7462" customFormat="1" ht="16" customHeight="1" x14ac:dyDescent="0.2"/>
    <row r="7463" customFormat="1" ht="16" customHeight="1" x14ac:dyDescent="0.2"/>
    <row r="7464" customFormat="1" ht="16" customHeight="1" x14ac:dyDescent="0.2"/>
    <row r="7465" customFormat="1" ht="16" customHeight="1" x14ac:dyDescent="0.2"/>
    <row r="7466" customFormat="1" ht="16" customHeight="1" x14ac:dyDescent="0.2"/>
    <row r="7467" customFormat="1" ht="16" customHeight="1" x14ac:dyDescent="0.2"/>
    <row r="7468" customFormat="1" ht="16" customHeight="1" x14ac:dyDescent="0.2"/>
    <row r="7469" customFormat="1" ht="16" customHeight="1" x14ac:dyDescent="0.2"/>
    <row r="7470" customFormat="1" ht="16" customHeight="1" x14ac:dyDescent="0.2"/>
    <row r="7471" customFormat="1" ht="16" customHeight="1" x14ac:dyDescent="0.2"/>
    <row r="7472" customFormat="1" ht="16" customHeight="1" x14ac:dyDescent="0.2"/>
    <row r="7473" customFormat="1" ht="16" customHeight="1" x14ac:dyDescent="0.2"/>
    <row r="7474" customFormat="1" ht="16" customHeight="1" x14ac:dyDescent="0.2"/>
    <row r="7475" customFormat="1" ht="16" customHeight="1" x14ac:dyDescent="0.2"/>
    <row r="7476" customFormat="1" ht="16" customHeight="1" x14ac:dyDescent="0.2"/>
    <row r="7477" customFormat="1" ht="16" customHeight="1" x14ac:dyDescent="0.2"/>
    <row r="7478" customFormat="1" ht="16" customHeight="1" x14ac:dyDescent="0.2"/>
    <row r="7479" customFormat="1" ht="16" customHeight="1" x14ac:dyDescent="0.2"/>
    <row r="7480" customFormat="1" ht="16" customHeight="1" x14ac:dyDescent="0.2"/>
    <row r="7481" customFormat="1" ht="16" customHeight="1" x14ac:dyDescent="0.2"/>
    <row r="7482" customFormat="1" ht="16" customHeight="1" x14ac:dyDescent="0.2"/>
    <row r="7483" customFormat="1" ht="16" customHeight="1" x14ac:dyDescent="0.2"/>
    <row r="7484" customFormat="1" ht="16" customHeight="1" x14ac:dyDescent="0.2"/>
    <row r="7485" customFormat="1" ht="16" customHeight="1" x14ac:dyDescent="0.2"/>
    <row r="7486" customFormat="1" ht="16" customHeight="1" x14ac:dyDescent="0.2"/>
    <row r="7487" customFormat="1" ht="16" customHeight="1" x14ac:dyDescent="0.2"/>
    <row r="7488" customFormat="1" ht="16" customHeight="1" x14ac:dyDescent="0.2"/>
    <row r="7489" customFormat="1" ht="16" customHeight="1" x14ac:dyDescent="0.2"/>
    <row r="7490" customFormat="1" ht="16" customHeight="1" x14ac:dyDescent="0.2"/>
    <row r="7491" customFormat="1" ht="16" customHeight="1" x14ac:dyDescent="0.2"/>
    <row r="7492" customFormat="1" ht="16" customHeight="1" x14ac:dyDescent="0.2"/>
    <row r="7493" customFormat="1" ht="16" customHeight="1" x14ac:dyDescent="0.2"/>
    <row r="7494" customFormat="1" ht="16" customHeight="1" x14ac:dyDescent="0.2"/>
    <row r="7495" customFormat="1" ht="16" customHeight="1" x14ac:dyDescent="0.2"/>
    <row r="7496" customFormat="1" ht="16" customHeight="1" x14ac:dyDescent="0.2"/>
    <row r="7497" customFormat="1" ht="16" customHeight="1" x14ac:dyDescent="0.2"/>
    <row r="7498" customFormat="1" ht="16" customHeight="1" x14ac:dyDescent="0.2"/>
    <row r="7499" customFormat="1" ht="16" customHeight="1" x14ac:dyDescent="0.2"/>
    <row r="7500" customFormat="1" ht="16" customHeight="1" x14ac:dyDescent="0.2"/>
    <row r="7501" customFormat="1" ht="16" customHeight="1" x14ac:dyDescent="0.2"/>
    <row r="7502" customFormat="1" ht="16" customHeight="1" x14ac:dyDescent="0.2"/>
    <row r="7503" customFormat="1" ht="16" customHeight="1" x14ac:dyDescent="0.2"/>
    <row r="7504" customFormat="1" ht="16" customHeight="1" x14ac:dyDescent="0.2"/>
    <row r="7505" customFormat="1" ht="16" customHeight="1" x14ac:dyDescent="0.2"/>
    <row r="7506" customFormat="1" ht="16" customHeight="1" x14ac:dyDescent="0.2"/>
    <row r="7507" customFormat="1" ht="16" customHeight="1" x14ac:dyDescent="0.2"/>
    <row r="7508" customFormat="1" ht="16" customHeight="1" x14ac:dyDescent="0.2"/>
    <row r="7509" customFormat="1" ht="16" customHeight="1" x14ac:dyDescent="0.2"/>
    <row r="7510" customFormat="1" ht="16" customHeight="1" x14ac:dyDescent="0.2"/>
    <row r="7511" customFormat="1" ht="16" customHeight="1" x14ac:dyDescent="0.2"/>
    <row r="7512" customFormat="1" ht="16" customHeight="1" x14ac:dyDescent="0.2"/>
    <row r="7513" customFormat="1" ht="16" customHeight="1" x14ac:dyDescent="0.2"/>
    <row r="7514" customFormat="1" ht="16" customHeight="1" x14ac:dyDescent="0.2"/>
    <row r="7515" customFormat="1" ht="16" customHeight="1" x14ac:dyDescent="0.2"/>
    <row r="7516" customFormat="1" ht="16" customHeight="1" x14ac:dyDescent="0.2"/>
    <row r="7517" customFormat="1" ht="16" customHeight="1" x14ac:dyDescent="0.2"/>
    <row r="7518" customFormat="1" ht="16" customHeight="1" x14ac:dyDescent="0.2"/>
    <row r="7519" customFormat="1" ht="16" customHeight="1" x14ac:dyDescent="0.2"/>
    <row r="7520" customFormat="1" ht="16" customHeight="1" x14ac:dyDescent="0.2"/>
    <row r="7521" customFormat="1" ht="16" customHeight="1" x14ac:dyDescent="0.2"/>
    <row r="7522" customFormat="1" ht="16" customHeight="1" x14ac:dyDescent="0.2"/>
    <row r="7523" customFormat="1" ht="16" customHeight="1" x14ac:dyDescent="0.2"/>
    <row r="7524" customFormat="1" ht="16" customHeight="1" x14ac:dyDescent="0.2"/>
    <row r="7525" customFormat="1" ht="16" customHeight="1" x14ac:dyDescent="0.2"/>
    <row r="7526" customFormat="1" ht="16" customHeight="1" x14ac:dyDescent="0.2"/>
    <row r="7527" customFormat="1" ht="16" customHeight="1" x14ac:dyDescent="0.2"/>
    <row r="7528" customFormat="1" ht="16" customHeight="1" x14ac:dyDescent="0.2"/>
    <row r="7529" customFormat="1" ht="16" customHeight="1" x14ac:dyDescent="0.2"/>
    <row r="7530" customFormat="1" ht="16" customHeight="1" x14ac:dyDescent="0.2"/>
    <row r="7531" customFormat="1" ht="16" customHeight="1" x14ac:dyDescent="0.2"/>
    <row r="7532" customFormat="1" ht="16" customHeight="1" x14ac:dyDescent="0.2"/>
    <row r="7533" customFormat="1" ht="16" customHeight="1" x14ac:dyDescent="0.2"/>
    <row r="7534" customFormat="1" ht="16" customHeight="1" x14ac:dyDescent="0.2"/>
    <row r="7535" customFormat="1" ht="16" customHeight="1" x14ac:dyDescent="0.2"/>
    <row r="7536" customFormat="1" ht="16" customHeight="1" x14ac:dyDescent="0.2"/>
    <row r="7537" customFormat="1" ht="16" customHeight="1" x14ac:dyDescent="0.2"/>
    <row r="7538" customFormat="1" ht="16" customHeight="1" x14ac:dyDescent="0.2"/>
    <row r="7539" customFormat="1" ht="16" customHeight="1" x14ac:dyDescent="0.2"/>
    <row r="7540" customFormat="1" ht="16" customHeight="1" x14ac:dyDescent="0.2"/>
    <row r="7541" customFormat="1" ht="16" customHeight="1" x14ac:dyDescent="0.2"/>
    <row r="7542" customFormat="1" ht="16" customHeight="1" x14ac:dyDescent="0.2"/>
    <row r="7543" customFormat="1" ht="16" customHeight="1" x14ac:dyDescent="0.2"/>
    <row r="7544" customFormat="1" ht="16" customHeight="1" x14ac:dyDescent="0.2"/>
    <row r="7545" customFormat="1" ht="16" customHeight="1" x14ac:dyDescent="0.2"/>
    <row r="7546" customFormat="1" ht="16" customHeight="1" x14ac:dyDescent="0.2"/>
    <row r="7547" customFormat="1" ht="16" customHeight="1" x14ac:dyDescent="0.2"/>
    <row r="7548" customFormat="1" ht="16" customHeight="1" x14ac:dyDescent="0.2"/>
    <row r="7549" customFormat="1" ht="16" customHeight="1" x14ac:dyDescent="0.2"/>
    <row r="7550" customFormat="1" ht="16" customHeight="1" x14ac:dyDescent="0.2"/>
    <row r="7551" customFormat="1" ht="16" customHeight="1" x14ac:dyDescent="0.2"/>
    <row r="7552" customFormat="1" ht="16" customHeight="1" x14ac:dyDescent="0.2"/>
    <row r="7553" customFormat="1" ht="16" customHeight="1" x14ac:dyDescent="0.2"/>
    <row r="7554" customFormat="1" ht="16" customHeight="1" x14ac:dyDescent="0.2"/>
    <row r="7555" customFormat="1" ht="16" customHeight="1" x14ac:dyDescent="0.2"/>
    <row r="7556" customFormat="1" ht="16" customHeight="1" x14ac:dyDescent="0.2"/>
    <row r="7557" customFormat="1" ht="16" customHeight="1" x14ac:dyDescent="0.2"/>
    <row r="7558" customFormat="1" ht="16" customHeight="1" x14ac:dyDescent="0.2"/>
    <row r="7559" customFormat="1" ht="16" customHeight="1" x14ac:dyDescent="0.2"/>
    <row r="7560" customFormat="1" ht="16" customHeight="1" x14ac:dyDescent="0.2"/>
    <row r="7561" customFormat="1" ht="16" customHeight="1" x14ac:dyDescent="0.2"/>
    <row r="7562" customFormat="1" ht="16" customHeight="1" x14ac:dyDescent="0.2"/>
    <row r="7563" customFormat="1" ht="16" customHeight="1" x14ac:dyDescent="0.2"/>
    <row r="7564" customFormat="1" ht="16" customHeight="1" x14ac:dyDescent="0.2"/>
    <row r="7565" customFormat="1" ht="16" customHeight="1" x14ac:dyDescent="0.2"/>
    <row r="7566" customFormat="1" ht="16" customHeight="1" x14ac:dyDescent="0.2"/>
    <row r="7567" customFormat="1" ht="16" customHeight="1" x14ac:dyDescent="0.2"/>
    <row r="7568" customFormat="1" ht="16" customHeight="1" x14ac:dyDescent="0.2"/>
    <row r="7569" customFormat="1" ht="16" customHeight="1" x14ac:dyDescent="0.2"/>
    <row r="7570" customFormat="1" ht="16" customHeight="1" x14ac:dyDescent="0.2"/>
    <row r="7571" customFormat="1" ht="16" customHeight="1" x14ac:dyDescent="0.2"/>
    <row r="7572" customFormat="1" ht="16" customHeight="1" x14ac:dyDescent="0.2"/>
    <row r="7573" customFormat="1" ht="16" customHeight="1" x14ac:dyDescent="0.2"/>
    <row r="7574" customFormat="1" ht="16" customHeight="1" x14ac:dyDescent="0.2"/>
    <row r="7575" customFormat="1" ht="16" customHeight="1" x14ac:dyDescent="0.2"/>
    <row r="7576" customFormat="1" ht="16" customHeight="1" x14ac:dyDescent="0.2"/>
    <row r="7577" customFormat="1" ht="16" customHeight="1" x14ac:dyDescent="0.2"/>
    <row r="7578" customFormat="1" ht="16" customHeight="1" x14ac:dyDescent="0.2"/>
    <row r="7579" customFormat="1" ht="16" customHeight="1" x14ac:dyDescent="0.2"/>
    <row r="7580" customFormat="1" ht="16" customHeight="1" x14ac:dyDescent="0.2"/>
    <row r="7581" customFormat="1" ht="16" customHeight="1" x14ac:dyDescent="0.2"/>
    <row r="7582" customFormat="1" ht="16" customHeight="1" x14ac:dyDescent="0.2"/>
    <row r="7583" customFormat="1" ht="16" customHeight="1" x14ac:dyDescent="0.2"/>
    <row r="7584" customFormat="1" ht="16" customHeight="1" x14ac:dyDescent="0.2"/>
    <row r="7585" customFormat="1" ht="16" customHeight="1" x14ac:dyDescent="0.2"/>
    <row r="7586" customFormat="1" ht="16" customHeight="1" x14ac:dyDescent="0.2"/>
    <row r="7587" customFormat="1" ht="16" customHeight="1" x14ac:dyDescent="0.2"/>
    <row r="7588" customFormat="1" ht="16" customHeight="1" x14ac:dyDescent="0.2"/>
    <row r="7589" customFormat="1" ht="16" customHeight="1" x14ac:dyDescent="0.2"/>
    <row r="7590" customFormat="1" ht="16" customHeight="1" x14ac:dyDescent="0.2"/>
    <row r="7591" customFormat="1" ht="16" customHeight="1" x14ac:dyDescent="0.2"/>
    <row r="7592" customFormat="1" ht="16" customHeight="1" x14ac:dyDescent="0.2"/>
    <row r="7593" customFormat="1" ht="16" customHeight="1" x14ac:dyDescent="0.2"/>
    <row r="7594" customFormat="1" ht="16" customHeight="1" x14ac:dyDescent="0.2"/>
    <row r="7595" customFormat="1" ht="16" customHeight="1" x14ac:dyDescent="0.2"/>
    <row r="7596" customFormat="1" ht="16" customHeight="1" x14ac:dyDescent="0.2"/>
    <row r="7597" customFormat="1" ht="16" customHeight="1" x14ac:dyDescent="0.2"/>
    <row r="7598" customFormat="1" ht="16" customHeight="1" x14ac:dyDescent="0.2"/>
    <row r="7599" customFormat="1" ht="16" customHeight="1" x14ac:dyDescent="0.2"/>
    <row r="7600" customFormat="1" ht="16" customHeight="1" x14ac:dyDescent="0.2"/>
    <row r="7601" customFormat="1" ht="16" customHeight="1" x14ac:dyDescent="0.2"/>
    <row r="7602" customFormat="1" ht="16" customHeight="1" x14ac:dyDescent="0.2"/>
    <row r="7603" customFormat="1" ht="16" customHeight="1" x14ac:dyDescent="0.2"/>
    <row r="7604" customFormat="1" ht="16" customHeight="1" x14ac:dyDescent="0.2"/>
    <row r="7605" customFormat="1" ht="16" customHeight="1" x14ac:dyDescent="0.2"/>
    <row r="7606" customFormat="1" ht="16" customHeight="1" x14ac:dyDescent="0.2"/>
    <row r="7607" customFormat="1" ht="16" customHeight="1" x14ac:dyDescent="0.2"/>
    <row r="7608" customFormat="1" ht="16" customHeight="1" x14ac:dyDescent="0.2"/>
    <row r="7609" customFormat="1" ht="16" customHeight="1" x14ac:dyDescent="0.2"/>
    <row r="7610" customFormat="1" ht="16" customHeight="1" x14ac:dyDescent="0.2"/>
    <row r="7611" customFormat="1" ht="16" customHeight="1" x14ac:dyDescent="0.2"/>
    <row r="7612" customFormat="1" ht="16" customHeight="1" x14ac:dyDescent="0.2"/>
    <row r="7613" customFormat="1" ht="16" customHeight="1" x14ac:dyDescent="0.2"/>
    <row r="7614" customFormat="1" ht="16" customHeight="1" x14ac:dyDescent="0.2"/>
    <row r="7615" customFormat="1" ht="16" customHeight="1" x14ac:dyDescent="0.2"/>
    <row r="7616" customFormat="1" ht="16" customHeight="1" x14ac:dyDescent="0.2"/>
    <row r="7617" customFormat="1" ht="16" customHeight="1" x14ac:dyDescent="0.2"/>
    <row r="7618" customFormat="1" ht="16" customHeight="1" x14ac:dyDescent="0.2"/>
    <row r="7619" customFormat="1" ht="16" customHeight="1" x14ac:dyDescent="0.2"/>
    <row r="7620" customFormat="1" ht="16" customHeight="1" x14ac:dyDescent="0.2"/>
    <row r="7621" customFormat="1" ht="16" customHeight="1" x14ac:dyDescent="0.2"/>
    <row r="7622" customFormat="1" ht="16" customHeight="1" x14ac:dyDescent="0.2"/>
    <row r="7623" customFormat="1" ht="16" customHeight="1" x14ac:dyDescent="0.2"/>
    <row r="7624" customFormat="1" ht="16" customHeight="1" x14ac:dyDescent="0.2"/>
    <row r="7625" customFormat="1" ht="16" customHeight="1" x14ac:dyDescent="0.2"/>
    <row r="7626" customFormat="1" ht="16" customHeight="1" x14ac:dyDescent="0.2"/>
    <row r="7627" customFormat="1" ht="16" customHeight="1" x14ac:dyDescent="0.2"/>
    <row r="7628" customFormat="1" ht="16" customHeight="1" x14ac:dyDescent="0.2"/>
    <row r="7629" customFormat="1" ht="16" customHeight="1" x14ac:dyDescent="0.2"/>
    <row r="7630" customFormat="1" ht="16" customHeight="1" x14ac:dyDescent="0.2"/>
    <row r="7631" customFormat="1" ht="16" customHeight="1" x14ac:dyDescent="0.2"/>
    <row r="7632" customFormat="1" ht="16" customHeight="1" x14ac:dyDescent="0.2"/>
    <row r="7633" customFormat="1" ht="16" customHeight="1" x14ac:dyDescent="0.2"/>
    <row r="7634" customFormat="1" ht="16" customHeight="1" x14ac:dyDescent="0.2"/>
    <row r="7635" customFormat="1" ht="16" customHeight="1" x14ac:dyDescent="0.2"/>
    <row r="7636" customFormat="1" ht="16" customHeight="1" x14ac:dyDescent="0.2"/>
    <row r="7637" customFormat="1" ht="16" customHeight="1" x14ac:dyDescent="0.2"/>
    <row r="7638" customFormat="1" ht="16" customHeight="1" x14ac:dyDescent="0.2"/>
    <row r="7639" customFormat="1" ht="16" customHeight="1" x14ac:dyDescent="0.2"/>
    <row r="7640" customFormat="1" ht="16" customHeight="1" x14ac:dyDescent="0.2"/>
    <row r="7641" customFormat="1" ht="16" customHeight="1" x14ac:dyDescent="0.2"/>
    <row r="7642" customFormat="1" ht="16" customHeight="1" x14ac:dyDescent="0.2"/>
    <row r="7643" customFormat="1" ht="16" customHeight="1" x14ac:dyDescent="0.2"/>
    <row r="7644" customFormat="1" ht="16" customHeight="1" x14ac:dyDescent="0.2"/>
    <row r="7645" customFormat="1" ht="16" customHeight="1" x14ac:dyDescent="0.2"/>
    <row r="7646" customFormat="1" ht="16" customHeight="1" x14ac:dyDescent="0.2"/>
    <row r="7647" customFormat="1" ht="16" customHeight="1" x14ac:dyDescent="0.2"/>
    <row r="7648" customFormat="1" ht="16" customHeight="1" x14ac:dyDescent="0.2"/>
    <row r="7649" customFormat="1" ht="16" customHeight="1" x14ac:dyDescent="0.2"/>
    <row r="7650" customFormat="1" ht="16" customHeight="1" x14ac:dyDescent="0.2"/>
    <row r="7651" customFormat="1" ht="16" customHeight="1" x14ac:dyDescent="0.2"/>
    <row r="7652" customFormat="1" ht="16" customHeight="1" x14ac:dyDescent="0.2"/>
    <row r="7653" customFormat="1" ht="16" customHeight="1" x14ac:dyDescent="0.2"/>
    <row r="7654" customFormat="1" ht="16" customHeight="1" x14ac:dyDescent="0.2"/>
    <row r="7655" customFormat="1" ht="16" customHeight="1" x14ac:dyDescent="0.2"/>
    <row r="7656" customFormat="1" ht="16" customHeight="1" x14ac:dyDescent="0.2"/>
    <row r="7657" customFormat="1" ht="16" customHeight="1" x14ac:dyDescent="0.2"/>
    <row r="7658" customFormat="1" ht="16" customHeight="1" x14ac:dyDescent="0.2"/>
    <row r="7659" customFormat="1" ht="16" customHeight="1" x14ac:dyDescent="0.2"/>
    <row r="7660" customFormat="1" ht="16" customHeight="1" x14ac:dyDescent="0.2"/>
    <row r="7661" customFormat="1" ht="16" customHeight="1" x14ac:dyDescent="0.2"/>
    <row r="7662" customFormat="1" ht="16" customHeight="1" x14ac:dyDescent="0.2"/>
    <row r="7663" customFormat="1" ht="16" customHeight="1" x14ac:dyDescent="0.2"/>
    <row r="7664" customFormat="1" ht="16" customHeight="1" x14ac:dyDescent="0.2"/>
    <row r="7665" customFormat="1" ht="16" customHeight="1" x14ac:dyDescent="0.2"/>
    <row r="7666" customFormat="1" ht="16" customHeight="1" x14ac:dyDescent="0.2"/>
    <row r="7667" customFormat="1" ht="16" customHeight="1" x14ac:dyDescent="0.2"/>
    <row r="7668" customFormat="1" ht="16" customHeight="1" x14ac:dyDescent="0.2"/>
    <row r="7669" customFormat="1" ht="16" customHeight="1" x14ac:dyDescent="0.2"/>
    <row r="7670" customFormat="1" ht="16" customHeight="1" x14ac:dyDescent="0.2"/>
    <row r="7671" customFormat="1" ht="16" customHeight="1" x14ac:dyDescent="0.2"/>
    <row r="7672" customFormat="1" ht="16" customHeight="1" x14ac:dyDescent="0.2"/>
    <row r="7673" customFormat="1" ht="16" customHeight="1" x14ac:dyDescent="0.2"/>
    <row r="7674" customFormat="1" ht="16" customHeight="1" x14ac:dyDescent="0.2"/>
    <row r="7675" customFormat="1" ht="16" customHeight="1" x14ac:dyDescent="0.2"/>
    <row r="7676" customFormat="1" ht="16" customHeight="1" x14ac:dyDescent="0.2"/>
    <row r="7677" customFormat="1" ht="16" customHeight="1" x14ac:dyDescent="0.2"/>
    <row r="7678" customFormat="1" ht="16" customHeight="1" x14ac:dyDescent="0.2"/>
    <row r="7679" customFormat="1" ht="16" customHeight="1" x14ac:dyDescent="0.2"/>
    <row r="7680" customFormat="1" ht="16" customHeight="1" x14ac:dyDescent="0.2"/>
    <row r="7681" customFormat="1" ht="16" customHeight="1" x14ac:dyDescent="0.2"/>
    <row r="7682" customFormat="1" ht="16" customHeight="1" x14ac:dyDescent="0.2"/>
    <row r="7683" customFormat="1" ht="16" customHeight="1" x14ac:dyDescent="0.2"/>
    <row r="7684" customFormat="1" ht="16" customHeight="1" x14ac:dyDescent="0.2"/>
    <row r="7685" customFormat="1" ht="16" customHeight="1" x14ac:dyDescent="0.2"/>
    <row r="7686" customFormat="1" ht="16" customHeight="1" x14ac:dyDescent="0.2"/>
    <row r="7687" customFormat="1" ht="16" customHeight="1" x14ac:dyDescent="0.2"/>
    <row r="7688" customFormat="1" ht="16" customHeight="1" x14ac:dyDescent="0.2"/>
    <row r="7689" customFormat="1" ht="16" customHeight="1" x14ac:dyDescent="0.2"/>
    <row r="7690" customFormat="1" ht="16" customHeight="1" x14ac:dyDescent="0.2"/>
    <row r="7691" customFormat="1" ht="16" customHeight="1" x14ac:dyDescent="0.2"/>
    <row r="7692" customFormat="1" ht="16" customHeight="1" x14ac:dyDescent="0.2"/>
    <row r="7693" customFormat="1" ht="16" customHeight="1" x14ac:dyDescent="0.2"/>
    <row r="7694" customFormat="1" ht="16" customHeight="1" x14ac:dyDescent="0.2"/>
    <row r="7695" customFormat="1" ht="16" customHeight="1" x14ac:dyDescent="0.2"/>
    <row r="7696" customFormat="1" ht="16" customHeight="1" x14ac:dyDescent="0.2"/>
    <row r="7697" customFormat="1" ht="16" customHeight="1" x14ac:dyDescent="0.2"/>
    <row r="7698" customFormat="1" ht="16" customHeight="1" x14ac:dyDescent="0.2"/>
    <row r="7699" customFormat="1" ht="16" customHeight="1" x14ac:dyDescent="0.2"/>
    <row r="7700" customFormat="1" ht="16" customHeight="1" x14ac:dyDescent="0.2"/>
    <row r="7701" customFormat="1" ht="16" customHeight="1" x14ac:dyDescent="0.2"/>
    <row r="7702" customFormat="1" ht="16" customHeight="1" x14ac:dyDescent="0.2"/>
    <row r="7703" customFormat="1" ht="16" customHeight="1" x14ac:dyDescent="0.2"/>
    <row r="7704" customFormat="1" ht="16" customHeight="1" x14ac:dyDescent="0.2"/>
    <row r="7705" customFormat="1" ht="16" customHeight="1" x14ac:dyDescent="0.2"/>
    <row r="7706" customFormat="1" ht="16" customHeight="1" x14ac:dyDescent="0.2"/>
    <row r="7707" customFormat="1" ht="16" customHeight="1" x14ac:dyDescent="0.2"/>
    <row r="7708" customFormat="1" ht="16" customHeight="1" x14ac:dyDescent="0.2"/>
    <row r="7709" customFormat="1" ht="16" customHeight="1" x14ac:dyDescent="0.2"/>
    <row r="7710" customFormat="1" ht="16" customHeight="1" x14ac:dyDescent="0.2"/>
    <row r="7711" customFormat="1" ht="16" customHeight="1" x14ac:dyDescent="0.2"/>
    <row r="7712" customFormat="1" ht="16" customHeight="1" x14ac:dyDescent="0.2"/>
    <row r="7713" customFormat="1" ht="16" customHeight="1" x14ac:dyDescent="0.2"/>
    <row r="7714" customFormat="1" ht="16" customHeight="1" x14ac:dyDescent="0.2"/>
    <row r="7715" customFormat="1" ht="16" customHeight="1" x14ac:dyDescent="0.2"/>
    <row r="7716" customFormat="1" ht="16" customHeight="1" x14ac:dyDescent="0.2"/>
    <row r="7717" customFormat="1" ht="16" customHeight="1" x14ac:dyDescent="0.2"/>
    <row r="7718" customFormat="1" ht="16" customHeight="1" x14ac:dyDescent="0.2"/>
    <row r="7719" customFormat="1" ht="16" customHeight="1" x14ac:dyDescent="0.2"/>
    <row r="7720" customFormat="1" ht="16" customHeight="1" x14ac:dyDescent="0.2"/>
    <row r="7721" customFormat="1" ht="16" customHeight="1" x14ac:dyDescent="0.2"/>
    <row r="7722" customFormat="1" ht="16" customHeight="1" x14ac:dyDescent="0.2"/>
    <row r="7723" customFormat="1" ht="16" customHeight="1" x14ac:dyDescent="0.2"/>
    <row r="7724" customFormat="1" ht="16" customHeight="1" x14ac:dyDescent="0.2"/>
    <row r="7725" customFormat="1" ht="16" customHeight="1" x14ac:dyDescent="0.2"/>
    <row r="7726" customFormat="1" ht="16" customHeight="1" x14ac:dyDescent="0.2"/>
    <row r="7727" customFormat="1" ht="16" customHeight="1" x14ac:dyDescent="0.2"/>
    <row r="7728" customFormat="1" ht="16" customHeight="1" x14ac:dyDescent="0.2"/>
    <row r="7729" customFormat="1" ht="16" customHeight="1" x14ac:dyDescent="0.2"/>
    <row r="7730" customFormat="1" ht="16" customHeight="1" x14ac:dyDescent="0.2"/>
    <row r="7731" customFormat="1" ht="16" customHeight="1" x14ac:dyDescent="0.2"/>
    <row r="7732" customFormat="1" ht="16" customHeight="1" x14ac:dyDescent="0.2"/>
    <row r="7733" customFormat="1" ht="16" customHeight="1" x14ac:dyDescent="0.2"/>
    <row r="7734" customFormat="1" ht="16" customHeight="1" x14ac:dyDescent="0.2"/>
    <row r="7735" customFormat="1" ht="16" customHeight="1" x14ac:dyDescent="0.2"/>
    <row r="7736" customFormat="1" ht="16" customHeight="1" x14ac:dyDescent="0.2"/>
    <row r="7737" customFormat="1" ht="16" customHeight="1" x14ac:dyDescent="0.2"/>
    <row r="7738" customFormat="1" ht="16" customHeight="1" x14ac:dyDescent="0.2"/>
    <row r="7739" customFormat="1" ht="16" customHeight="1" x14ac:dyDescent="0.2"/>
    <row r="7740" customFormat="1" ht="16" customHeight="1" x14ac:dyDescent="0.2"/>
    <row r="7741" customFormat="1" ht="16" customHeight="1" x14ac:dyDescent="0.2"/>
    <row r="7742" customFormat="1" ht="16" customHeight="1" x14ac:dyDescent="0.2"/>
    <row r="7743" customFormat="1" ht="16" customHeight="1" x14ac:dyDescent="0.2"/>
    <row r="7744" customFormat="1" ht="16" customHeight="1" x14ac:dyDescent="0.2"/>
    <row r="7745" customFormat="1" ht="16" customHeight="1" x14ac:dyDescent="0.2"/>
    <row r="7746" customFormat="1" ht="16" customHeight="1" x14ac:dyDescent="0.2"/>
    <row r="7747" customFormat="1" ht="16" customHeight="1" x14ac:dyDescent="0.2"/>
    <row r="7748" customFormat="1" ht="16" customHeight="1" x14ac:dyDescent="0.2"/>
    <row r="7749" customFormat="1" ht="16" customHeight="1" x14ac:dyDescent="0.2"/>
    <row r="7750" customFormat="1" ht="16" customHeight="1" x14ac:dyDescent="0.2"/>
    <row r="7751" customFormat="1" ht="16" customHeight="1" x14ac:dyDescent="0.2"/>
    <row r="7752" customFormat="1" ht="16" customHeight="1" x14ac:dyDescent="0.2"/>
    <row r="7753" customFormat="1" ht="16" customHeight="1" x14ac:dyDescent="0.2"/>
    <row r="7754" customFormat="1" ht="16" customHeight="1" x14ac:dyDescent="0.2"/>
    <row r="7755" customFormat="1" ht="16" customHeight="1" x14ac:dyDescent="0.2"/>
    <row r="7756" customFormat="1" ht="16" customHeight="1" x14ac:dyDescent="0.2"/>
    <row r="7757" customFormat="1" ht="16" customHeight="1" x14ac:dyDescent="0.2"/>
    <row r="7758" customFormat="1" ht="16" customHeight="1" x14ac:dyDescent="0.2"/>
    <row r="7759" customFormat="1" ht="16" customHeight="1" x14ac:dyDescent="0.2"/>
    <row r="7760" customFormat="1" ht="16" customHeight="1" x14ac:dyDescent="0.2"/>
    <row r="7761" customFormat="1" ht="16" customHeight="1" x14ac:dyDescent="0.2"/>
    <row r="7762" customFormat="1" ht="16" customHeight="1" x14ac:dyDescent="0.2"/>
    <row r="7763" customFormat="1" ht="16" customHeight="1" x14ac:dyDescent="0.2"/>
    <row r="7764" customFormat="1" ht="16" customHeight="1" x14ac:dyDescent="0.2"/>
    <row r="7765" customFormat="1" ht="16" customHeight="1" x14ac:dyDescent="0.2"/>
    <row r="7766" customFormat="1" ht="16" customHeight="1" x14ac:dyDescent="0.2"/>
    <row r="7767" customFormat="1" ht="16" customHeight="1" x14ac:dyDescent="0.2"/>
    <row r="7768" customFormat="1" ht="16" customHeight="1" x14ac:dyDescent="0.2"/>
    <row r="7769" customFormat="1" ht="16" customHeight="1" x14ac:dyDescent="0.2"/>
    <row r="7770" customFormat="1" ht="16" customHeight="1" x14ac:dyDescent="0.2"/>
    <row r="7771" customFormat="1" ht="16" customHeight="1" x14ac:dyDescent="0.2"/>
    <row r="7772" customFormat="1" ht="16" customHeight="1" x14ac:dyDescent="0.2"/>
    <row r="7773" customFormat="1" ht="16" customHeight="1" x14ac:dyDescent="0.2"/>
    <row r="7774" customFormat="1" ht="16" customHeight="1" x14ac:dyDescent="0.2"/>
    <row r="7775" customFormat="1" ht="16" customHeight="1" x14ac:dyDescent="0.2"/>
    <row r="7776" customFormat="1" ht="16" customHeight="1" x14ac:dyDescent="0.2"/>
    <row r="7777" customFormat="1" ht="16" customHeight="1" x14ac:dyDescent="0.2"/>
    <row r="7778" customFormat="1" ht="16" customHeight="1" x14ac:dyDescent="0.2"/>
    <row r="7779" customFormat="1" ht="16" customHeight="1" x14ac:dyDescent="0.2"/>
    <row r="7780" customFormat="1" ht="16" customHeight="1" x14ac:dyDescent="0.2"/>
    <row r="7781" customFormat="1" ht="16" customHeight="1" x14ac:dyDescent="0.2"/>
    <row r="7782" customFormat="1" ht="16" customHeight="1" x14ac:dyDescent="0.2"/>
    <row r="7783" customFormat="1" ht="16" customHeight="1" x14ac:dyDescent="0.2"/>
    <row r="7784" customFormat="1" ht="16" customHeight="1" x14ac:dyDescent="0.2"/>
    <row r="7785" customFormat="1" ht="16" customHeight="1" x14ac:dyDescent="0.2"/>
    <row r="7786" customFormat="1" ht="16" customHeight="1" x14ac:dyDescent="0.2"/>
    <row r="7787" customFormat="1" ht="16" customHeight="1" x14ac:dyDescent="0.2"/>
    <row r="7788" customFormat="1" ht="16" customHeight="1" x14ac:dyDescent="0.2"/>
    <row r="7789" customFormat="1" ht="16" customHeight="1" x14ac:dyDescent="0.2"/>
    <row r="7790" customFormat="1" ht="16" customHeight="1" x14ac:dyDescent="0.2"/>
    <row r="7791" customFormat="1" ht="16" customHeight="1" x14ac:dyDescent="0.2"/>
    <row r="7792" customFormat="1" ht="16" customHeight="1" x14ac:dyDescent="0.2"/>
    <row r="7793" customFormat="1" ht="16" customHeight="1" x14ac:dyDescent="0.2"/>
    <row r="7794" customFormat="1" ht="16" customHeight="1" x14ac:dyDescent="0.2"/>
    <row r="7795" customFormat="1" ht="16" customHeight="1" x14ac:dyDescent="0.2"/>
    <row r="7796" customFormat="1" ht="16" customHeight="1" x14ac:dyDescent="0.2"/>
    <row r="7797" customFormat="1" ht="16" customHeight="1" x14ac:dyDescent="0.2"/>
    <row r="7798" customFormat="1" ht="16" customHeight="1" x14ac:dyDescent="0.2"/>
    <row r="7799" customFormat="1" ht="16" customHeight="1" x14ac:dyDescent="0.2"/>
    <row r="7800" customFormat="1" ht="16" customHeight="1" x14ac:dyDescent="0.2"/>
    <row r="7801" customFormat="1" ht="16" customHeight="1" x14ac:dyDescent="0.2"/>
    <row r="7802" customFormat="1" ht="16" customHeight="1" x14ac:dyDescent="0.2"/>
    <row r="7803" customFormat="1" ht="16" customHeight="1" x14ac:dyDescent="0.2"/>
    <row r="7804" customFormat="1" ht="16" customHeight="1" x14ac:dyDescent="0.2"/>
    <row r="7805" customFormat="1" ht="16" customHeight="1" x14ac:dyDescent="0.2"/>
    <row r="7806" customFormat="1" ht="16" customHeight="1" x14ac:dyDescent="0.2"/>
    <row r="7807" customFormat="1" ht="16" customHeight="1" x14ac:dyDescent="0.2"/>
    <row r="7808" customFormat="1" ht="16" customHeight="1" x14ac:dyDescent="0.2"/>
    <row r="7809" customFormat="1" ht="16" customHeight="1" x14ac:dyDescent="0.2"/>
    <row r="7810" customFormat="1" ht="16" customHeight="1" x14ac:dyDescent="0.2"/>
    <row r="7811" customFormat="1" ht="16" customHeight="1" x14ac:dyDescent="0.2"/>
    <row r="7812" customFormat="1" ht="16" customHeight="1" x14ac:dyDescent="0.2"/>
    <row r="7813" customFormat="1" ht="16" customHeight="1" x14ac:dyDescent="0.2"/>
    <row r="7814" customFormat="1" ht="16" customHeight="1" x14ac:dyDescent="0.2"/>
    <row r="7815" customFormat="1" ht="16" customHeight="1" x14ac:dyDescent="0.2"/>
    <row r="7816" customFormat="1" ht="16" customHeight="1" x14ac:dyDescent="0.2"/>
    <row r="7817" customFormat="1" ht="16" customHeight="1" x14ac:dyDescent="0.2"/>
    <row r="7818" customFormat="1" ht="16" customHeight="1" x14ac:dyDescent="0.2"/>
    <row r="7819" customFormat="1" ht="16" customHeight="1" x14ac:dyDescent="0.2"/>
    <row r="7820" customFormat="1" ht="16" customHeight="1" x14ac:dyDescent="0.2"/>
    <row r="7821" customFormat="1" ht="16" customHeight="1" x14ac:dyDescent="0.2"/>
    <row r="7822" customFormat="1" ht="16" customHeight="1" x14ac:dyDescent="0.2"/>
    <row r="7823" customFormat="1" ht="16" customHeight="1" x14ac:dyDescent="0.2"/>
    <row r="7824" customFormat="1" ht="16" customHeight="1" x14ac:dyDescent="0.2"/>
    <row r="7825" customFormat="1" ht="16" customHeight="1" x14ac:dyDescent="0.2"/>
    <row r="7826" customFormat="1" ht="16" customHeight="1" x14ac:dyDescent="0.2"/>
    <row r="7827" customFormat="1" ht="16" customHeight="1" x14ac:dyDescent="0.2"/>
    <row r="7828" customFormat="1" ht="16" customHeight="1" x14ac:dyDescent="0.2"/>
    <row r="7829" customFormat="1" ht="16" customHeight="1" x14ac:dyDescent="0.2"/>
    <row r="7830" customFormat="1" ht="16" customHeight="1" x14ac:dyDescent="0.2"/>
    <row r="7831" customFormat="1" ht="16" customHeight="1" x14ac:dyDescent="0.2"/>
    <row r="7832" customFormat="1" ht="16" customHeight="1" x14ac:dyDescent="0.2"/>
    <row r="7833" customFormat="1" ht="16" customHeight="1" x14ac:dyDescent="0.2"/>
    <row r="7834" customFormat="1" ht="16" customHeight="1" x14ac:dyDescent="0.2"/>
    <row r="7835" customFormat="1" ht="16" customHeight="1" x14ac:dyDescent="0.2"/>
    <row r="7836" customFormat="1" ht="16" customHeight="1" x14ac:dyDescent="0.2"/>
    <row r="7837" customFormat="1" ht="16" customHeight="1" x14ac:dyDescent="0.2"/>
    <row r="7838" customFormat="1" ht="16" customHeight="1" x14ac:dyDescent="0.2"/>
    <row r="7839" customFormat="1" ht="16" customHeight="1" x14ac:dyDescent="0.2"/>
    <row r="7840" customFormat="1" ht="16" customHeight="1" x14ac:dyDescent="0.2"/>
    <row r="7841" customFormat="1" ht="16" customHeight="1" x14ac:dyDescent="0.2"/>
    <row r="7842" customFormat="1" ht="16" customHeight="1" x14ac:dyDescent="0.2"/>
    <row r="7843" customFormat="1" ht="16" customHeight="1" x14ac:dyDescent="0.2"/>
    <row r="7844" customFormat="1" ht="16" customHeight="1" x14ac:dyDescent="0.2"/>
    <row r="7845" customFormat="1" ht="16" customHeight="1" x14ac:dyDescent="0.2"/>
    <row r="7846" customFormat="1" ht="16" customHeight="1" x14ac:dyDescent="0.2"/>
    <row r="7847" customFormat="1" ht="16" customHeight="1" x14ac:dyDescent="0.2"/>
    <row r="7848" customFormat="1" ht="16" customHeight="1" x14ac:dyDescent="0.2"/>
    <row r="7849" customFormat="1" ht="16" customHeight="1" x14ac:dyDescent="0.2"/>
    <row r="7850" customFormat="1" ht="16" customHeight="1" x14ac:dyDescent="0.2"/>
    <row r="7851" customFormat="1" ht="16" customHeight="1" x14ac:dyDescent="0.2"/>
    <row r="7852" customFormat="1" ht="16" customHeight="1" x14ac:dyDescent="0.2"/>
    <row r="7853" customFormat="1" ht="16" customHeight="1" x14ac:dyDescent="0.2"/>
    <row r="7854" customFormat="1" ht="16" customHeight="1" x14ac:dyDescent="0.2"/>
    <row r="7855" customFormat="1" ht="16" customHeight="1" x14ac:dyDescent="0.2"/>
    <row r="7856" customFormat="1" ht="16" customHeight="1" x14ac:dyDescent="0.2"/>
    <row r="7857" customFormat="1" ht="16" customHeight="1" x14ac:dyDescent="0.2"/>
    <row r="7858" customFormat="1" ht="16" customHeight="1" x14ac:dyDescent="0.2"/>
    <row r="7859" customFormat="1" ht="16" customHeight="1" x14ac:dyDescent="0.2"/>
    <row r="7860" customFormat="1" ht="16" customHeight="1" x14ac:dyDescent="0.2"/>
    <row r="7861" customFormat="1" ht="16" customHeight="1" x14ac:dyDescent="0.2"/>
    <row r="7862" customFormat="1" ht="16" customHeight="1" x14ac:dyDescent="0.2"/>
    <row r="7863" customFormat="1" ht="16" customHeight="1" x14ac:dyDescent="0.2"/>
    <row r="7864" customFormat="1" ht="16" customHeight="1" x14ac:dyDescent="0.2"/>
    <row r="7865" customFormat="1" ht="16" customHeight="1" x14ac:dyDescent="0.2"/>
    <row r="7866" customFormat="1" ht="16" customHeight="1" x14ac:dyDescent="0.2"/>
    <row r="7867" customFormat="1" ht="16" customHeight="1" x14ac:dyDescent="0.2"/>
    <row r="7868" customFormat="1" ht="16" customHeight="1" x14ac:dyDescent="0.2"/>
    <row r="7869" customFormat="1" ht="16" customHeight="1" x14ac:dyDescent="0.2"/>
    <row r="7870" customFormat="1" ht="16" customHeight="1" x14ac:dyDescent="0.2"/>
    <row r="7871" customFormat="1" ht="16" customHeight="1" x14ac:dyDescent="0.2"/>
    <row r="7872" customFormat="1" ht="16" customHeight="1" x14ac:dyDescent="0.2"/>
    <row r="7873" customFormat="1" ht="16" customHeight="1" x14ac:dyDescent="0.2"/>
    <row r="7874" customFormat="1" ht="16" customHeight="1" x14ac:dyDescent="0.2"/>
    <row r="7875" customFormat="1" ht="16" customHeight="1" x14ac:dyDescent="0.2"/>
    <row r="7876" customFormat="1" ht="16" customHeight="1" x14ac:dyDescent="0.2"/>
    <row r="7877" customFormat="1" ht="16" customHeight="1" x14ac:dyDescent="0.2"/>
    <row r="7878" customFormat="1" ht="16" customHeight="1" x14ac:dyDescent="0.2"/>
    <row r="7879" customFormat="1" ht="16" customHeight="1" x14ac:dyDescent="0.2"/>
    <row r="7880" customFormat="1" ht="16" customHeight="1" x14ac:dyDescent="0.2"/>
    <row r="7881" customFormat="1" ht="16" customHeight="1" x14ac:dyDescent="0.2"/>
    <row r="7882" customFormat="1" ht="16" customHeight="1" x14ac:dyDescent="0.2"/>
    <row r="7883" customFormat="1" ht="16" customHeight="1" x14ac:dyDescent="0.2"/>
    <row r="7884" customFormat="1" ht="16" customHeight="1" x14ac:dyDescent="0.2"/>
    <row r="7885" customFormat="1" ht="16" customHeight="1" x14ac:dyDescent="0.2"/>
    <row r="7886" customFormat="1" ht="16" customHeight="1" x14ac:dyDescent="0.2"/>
    <row r="7887" customFormat="1" ht="16" customHeight="1" x14ac:dyDescent="0.2"/>
    <row r="7888" customFormat="1" ht="16" customHeight="1" x14ac:dyDescent="0.2"/>
    <row r="7889" customFormat="1" ht="16" customHeight="1" x14ac:dyDescent="0.2"/>
    <row r="7890" customFormat="1" ht="16" customHeight="1" x14ac:dyDescent="0.2"/>
    <row r="7891" customFormat="1" ht="16" customHeight="1" x14ac:dyDescent="0.2"/>
    <row r="7892" customFormat="1" ht="16" customHeight="1" x14ac:dyDescent="0.2"/>
    <row r="7893" customFormat="1" ht="16" customHeight="1" x14ac:dyDescent="0.2"/>
    <row r="7894" customFormat="1" ht="16" customHeight="1" x14ac:dyDescent="0.2"/>
    <row r="7895" customFormat="1" ht="16" customHeight="1" x14ac:dyDescent="0.2"/>
    <row r="7896" customFormat="1" ht="16" customHeight="1" x14ac:dyDescent="0.2"/>
    <row r="7897" customFormat="1" ht="16" customHeight="1" x14ac:dyDescent="0.2"/>
    <row r="7898" customFormat="1" ht="16" customHeight="1" x14ac:dyDescent="0.2"/>
    <row r="7899" customFormat="1" ht="16" customHeight="1" x14ac:dyDescent="0.2"/>
    <row r="7900" customFormat="1" ht="16" customHeight="1" x14ac:dyDescent="0.2"/>
    <row r="7901" customFormat="1" ht="16" customHeight="1" x14ac:dyDescent="0.2"/>
    <row r="7902" customFormat="1" ht="16" customHeight="1" x14ac:dyDescent="0.2"/>
    <row r="7903" customFormat="1" ht="16" customHeight="1" x14ac:dyDescent="0.2"/>
    <row r="7904" customFormat="1" ht="16" customHeight="1" x14ac:dyDescent="0.2"/>
    <row r="7905" customFormat="1" ht="16" customHeight="1" x14ac:dyDescent="0.2"/>
    <row r="7906" customFormat="1" ht="16" customHeight="1" x14ac:dyDescent="0.2"/>
    <row r="7907" customFormat="1" ht="16" customHeight="1" x14ac:dyDescent="0.2"/>
    <row r="7908" customFormat="1" ht="16" customHeight="1" x14ac:dyDescent="0.2"/>
    <row r="7909" customFormat="1" ht="16" customHeight="1" x14ac:dyDescent="0.2"/>
    <row r="7910" customFormat="1" ht="16" customHeight="1" x14ac:dyDescent="0.2"/>
    <row r="7911" customFormat="1" ht="16" customHeight="1" x14ac:dyDescent="0.2"/>
    <row r="7912" customFormat="1" ht="16" customHeight="1" x14ac:dyDescent="0.2"/>
    <row r="7913" customFormat="1" ht="16" customHeight="1" x14ac:dyDescent="0.2"/>
    <row r="7914" customFormat="1" ht="16" customHeight="1" x14ac:dyDescent="0.2"/>
    <row r="7915" customFormat="1" ht="16" customHeight="1" x14ac:dyDescent="0.2"/>
    <row r="7916" customFormat="1" ht="16" customHeight="1" x14ac:dyDescent="0.2"/>
    <row r="7917" customFormat="1" ht="16" customHeight="1" x14ac:dyDescent="0.2"/>
    <row r="7918" customFormat="1" ht="16" customHeight="1" x14ac:dyDescent="0.2"/>
    <row r="7919" customFormat="1" ht="16" customHeight="1" x14ac:dyDescent="0.2"/>
    <row r="7920" customFormat="1" ht="16" customHeight="1" x14ac:dyDescent="0.2"/>
    <row r="7921" customFormat="1" ht="16" customHeight="1" x14ac:dyDescent="0.2"/>
    <row r="7922" customFormat="1" ht="16" customHeight="1" x14ac:dyDescent="0.2"/>
    <row r="7923" customFormat="1" ht="16" customHeight="1" x14ac:dyDescent="0.2"/>
    <row r="7924" customFormat="1" ht="16" customHeight="1" x14ac:dyDescent="0.2"/>
    <row r="7925" customFormat="1" ht="16" customHeight="1" x14ac:dyDescent="0.2"/>
    <row r="7926" customFormat="1" ht="16" customHeight="1" x14ac:dyDescent="0.2"/>
    <row r="7927" customFormat="1" ht="16" customHeight="1" x14ac:dyDescent="0.2"/>
    <row r="7928" customFormat="1" ht="16" customHeight="1" x14ac:dyDescent="0.2"/>
    <row r="7929" customFormat="1" ht="16" customHeight="1" x14ac:dyDescent="0.2"/>
    <row r="7930" customFormat="1" ht="16" customHeight="1" x14ac:dyDescent="0.2"/>
    <row r="7931" customFormat="1" ht="16" customHeight="1" x14ac:dyDescent="0.2"/>
    <row r="7932" customFormat="1" ht="16" customHeight="1" x14ac:dyDescent="0.2"/>
    <row r="7933" customFormat="1" ht="16" customHeight="1" x14ac:dyDescent="0.2"/>
    <row r="7934" customFormat="1" ht="16" customHeight="1" x14ac:dyDescent="0.2"/>
    <row r="7935" customFormat="1" ht="16" customHeight="1" x14ac:dyDescent="0.2"/>
    <row r="7936" customFormat="1" ht="16" customHeight="1" x14ac:dyDescent="0.2"/>
    <row r="7937" customFormat="1" ht="16" customHeight="1" x14ac:dyDescent="0.2"/>
    <row r="7938" customFormat="1" ht="16" customHeight="1" x14ac:dyDescent="0.2"/>
    <row r="7939" customFormat="1" ht="16" customHeight="1" x14ac:dyDescent="0.2"/>
    <row r="7940" customFormat="1" ht="16" customHeight="1" x14ac:dyDescent="0.2"/>
    <row r="7941" customFormat="1" ht="16" customHeight="1" x14ac:dyDescent="0.2"/>
    <row r="7942" customFormat="1" ht="16" customHeight="1" x14ac:dyDescent="0.2"/>
    <row r="7943" customFormat="1" ht="16" customHeight="1" x14ac:dyDescent="0.2"/>
    <row r="7944" customFormat="1" ht="16" customHeight="1" x14ac:dyDescent="0.2"/>
    <row r="7945" customFormat="1" ht="16" customHeight="1" x14ac:dyDescent="0.2"/>
    <row r="7946" customFormat="1" ht="16" customHeight="1" x14ac:dyDescent="0.2"/>
    <row r="7947" customFormat="1" ht="16" customHeight="1" x14ac:dyDescent="0.2"/>
    <row r="7948" customFormat="1" ht="16" customHeight="1" x14ac:dyDescent="0.2"/>
    <row r="7949" customFormat="1" ht="16" customHeight="1" x14ac:dyDescent="0.2"/>
    <row r="7950" customFormat="1" ht="16" customHeight="1" x14ac:dyDescent="0.2"/>
    <row r="7951" customFormat="1" ht="16" customHeight="1" x14ac:dyDescent="0.2"/>
    <row r="7952" customFormat="1" ht="16" customHeight="1" x14ac:dyDescent="0.2"/>
    <row r="7953" customFormat="1" ht="16" customHeight="1" x14ac:dyDescent="0.2"/>
    <row r="7954" customFormat="1" ht="16" customHeight="1" x14ac:dyDescent="0.2"/>
    <row r="7955" customFormat="1" ht="16" customHeight="1" x14ac:dyDescent="0.2"/>
    <row r="7956" customFormat="1" ht="16" customHeight="1" x14ac:dyDescent="0.2"/>
    <row r="7957" customFormat="1" ht="16" customHeight="1" x14ac:dyDescent="0.2"/>
    <row r="7958" customFormat="1" ht="16" customHeight="1" x14ac:dyDescent="0.2"/>
    <row r="7959" customFormat="1" ht="16" customHeight="1" x14ac:dyDescent="0.2"/>
    <row r="7960" customFormat="1" ht="16" customHeight="1" x14ac:dyDescent="0.2"/>
    <row r="7961" customFormat="1" ht="16" customHeight="1" x14ac:dyDescent="0.2"/>
    <row r="7962" customFormat="1" ht="16" customHeight="1" x14ac:dyDescent="0.2"/>
    <row r="7963" customFormat="1" ht="16" customHeight="1" x14ac:dyDescent="0.2"/>
    <row r="7964" customFormat="1" ht="16" customHeight="1" x14ac:dyDescent="0.2"/>
    <row r="7965" customFormat="1" ht="16" customHeight="1" x14ac:dyDescent="0.2"/>
    <row r="7966" customFormat="1" ht="16" customHeight="1" x14ac:dyDescent="0.2"/>
    <row r="7967" customFormat="1" ht="16" customHeight="1" x14ac:dyDescent="0.2"/>
    <row r="7968" customFormat="1" ht="16" customHeight="1" x14ac:dyDescent="0.2"/>
    <row r="7969" customFormat="1" ht="16" customHeight="1" x14ac:dyDescent="0.2"/>
    <row r="7970" customFormat="1" ht="16" customHeight="1" x14ac:dyDescent="0.2"/>
    <row r="7971" customFormat="1" ht="16" customHeight="1" x14ac:dyDescent="0.2"/>
    <row r="7972" customFormat="1" ht="16" customHeight="1" x14ac:dyDescent="0.2"/>
    <row r="7973" customFormat="1" ht="16" customHeight="1" x14ac:dyDescent="0.2"/>
    <row r="7974" customFormat="1" ht="16" customHeight="1" x14ac:dyDescent="0.2"/>
    <row r="7975" customFormat="1" ht="16" customHeight="1" x14ac:dyDescent="0.2"/>
    <row r="7976" customFormat="1" ht="16" customHeight="1" x14ac:dyDescent="0.2"/>
    <row r="7977" customFormat="1" ht="16" customHeight="1" x14ac:dyDescent="0.2"/>
    <row r="7978" customFormat="1" ht="16" customHeight="1" x14ac:dyDescent="0.2"/>
    <row r="7979" customFormat="1" ht="16" customHeight="1" x14ac:dyDescent="0.2"/>
    <row r="7980" customFormat="1" ht="16" customHeight="1" x14ac:dyDescent="0.2"/>
    <row r="7981" customFormat="1" ht="16" customHeight="1" x14ac:dyDescent="0.2"/>
    <row r="7982" customFormat="1" ht="16" customHeight="1" x14ac:dyDescent="0.2"/>
    <row r="7983" customFormat="1" ht="16" customHeight="1" x14ac:dyDescent="0.2"/>
    <row r="7984" customFormat="1" ht="16" customHeight="1" x14ac:dyDescent="0.2"/>
    <row r="7985" customFormat="1" ht="16" customHeight="1" x14ac:dyDescent="0.2"/>
    <row r="7986" customFormat="1" ht="16" customHeight="1" x14ac:dyDescent="0.2"/>
    <row r="7987" customFormat="1" ht="16" customHeight="1" x14ac:dyDescent="0.2"/>
    <row r="7988" customFormat="1" ht="16" customHeight="1" x14ac:dyDescent="0.2"/>
    <row r="7989" customFormat="1" ht="16" customHeight="1" x14ac:dyDescent="0.2"/>
    <row r="7990" customFormat="1" ht="16" customHeight="1" x14ac:dyDescent="0.2"/>
    <row r="7991" customFormat="1" ht="16" customHeight="1" x14ac:dyDescent="0.2"/>
    <row r="7992" customFormat="1" ht="16" customHeight="1" x14ac:dyDescent="0.2"/>
    <row r="7993" customFormat="1" ht="16" customHeight="1" x14ac:dyDescent="0.2"/>
    <row r="7994" customFormat="1" ht="16" customHeight="1" x14ac:dyDescent="0.2"/>
    <row r="7995" customFormat="1" ht="16" customHeight="1" x14ac:dyDescent="0.2"/>
    <row r="7996" customFormat="1" ht="16" customHeight="1" x14ac:dyDescent="0.2"/>
    <row r="7997" customFormat="1" ht="16" customHeight="1" x14ac:dyDescent="0.2"/>
    <row r="7998" customFormat="1" ht="16" customHeight="1" x14ac:dyDescent="0.2"/>
    <row r="7999" customFormat="1" ht="16" customHeight="1" x14ac:dyDescent="0.2"/>
    <row r="8000" customFormat="1" ht="16" customHeight="1" x14ac:dyDescent="0.2"/>
    <row r="8001" customFormat="1" ht="16" customHeight="1" x14ac:dyDescent="0.2"/>
    <row r="8002" customFormat="1" ht="16" customHeight="1" x14ac:dyDescent="0.2"/>
    <row r="8003" customFormat="1" ht="16" customHeight="1" x14ac:dyDescent="0.2"/>
    <row r="8004" customFormat="1" ht="16" customHeight="1" x14ac:dyDescent="0.2"/>
    <row r="8005" customFormat="1" ht="16" customHeight="1" x14ac:dyDescent="0.2"/>
    <row r="8006" customFormat="1" ht="16" customHeight="1" x14ac:dyDescent="0.2"/>
    <row r="8007" customFormat="1" ht="16" customHeight="1" x14ac:dyDescent="0.2"/>
    <row r="8008" customFormat="1" ht="16" customHeight="1" x14ac:dyDescent="0.2"/>
    <row r="8009" customFormat="1" ht="16" customHeight="1" x14ac:dyDescent="0.2"/>
    <row r="8010" customFormat="1" ht="16" customHeight="1" x14ac:dyDescent="0.2"/>
    <row r="8011" customFormat="1" ht="16" customHeight="1" x14ac:dyDescent="0.2"/>
    <row r="8012" customFormat="1" ht="16" customHeight="1" x14ac:dyDescent="0.2"/>
    <row r="8013" customFormat="1" ht="16" customHeight="1" x14ac:dyDescent="0.2"/>
    <row r="8014" customFormat="1" ht="16" customHeight="1" x14ac:dyDescent="0.2"/>
    <row r="8015" customFormat="1" ht="16" customHeight="1" x14ac:dyDescent="0.2"/>
    <row r="8016" customFormat="1" ht="16" customHeight="1" x14ac:dyDescent="0.2"/>
    <row r="8017" customFormat="1" ht="16" customHeight="1" x14ac:dyDescent="0.2"/>
    <row r="8018" customFormat="1" ht="16" customHeight="1" x14ac:dyDescent="0.2"/>
    <row r="8019" customFormat="1" ht="16" customHeight="1" x14ac:dyDescent="0.2"/>
    <row r="8020" customFormat="1" ht="16" customHeight="1" x14ac:dyDescent="0.2"/>
    <row r="8021" customFormat="1" ht="16" customHeight="1" x14ac:dyDescent="0.2"/>
    <row r="8022" customFormat="1" ht="16" customHeight="1" x14ac:dyDescent="0.2"/>
    <row r="8023" customFormat="1" ht="16" customHeight="1" x14ac:dyDescent="0.2"/>
    <row r="8024" customFormat="1" ht="16" customHeight="1" x14ac:dyDescent="0.2"/>
    <row r="8025" customFormat="1" ht="16" customHeight="1" x14ac:dyDescent="0.2"/>
    <row r="8026" customFormat="1" ht="16" customHeight="1" x14ac:dyDescent="0.2"/>
    <row r="8027" customFormat="1" ht="16" customHeight="1" x14ac:dyDescent="0.2"/>
    <row r="8028" customFormat="1" ht="16" customHeight="1" x14ac:dyDescent="0.2"/>
    <row r="8029" customFormat="1" ht="16" customHeight="1" x14ac:dyDescent="0.2"/>
    <row r="8030" customFormat="1" ht="16" customHeight="1" x14ac:dyDescent="0.2"/>
    <row r="8031" customFormat="1" ht="16" customHeight="1" x14ac:dyDescent="0.2"/>
    <row r="8032" customFormat="1" ht="16" customHeight="1" x14ac:dyDescent="0.2"/>
    <row r="8033" customFormat="1" ht="16" customHeight="1" x14ac:dyDescent="0.2"/>
    <row r="8034" customFormat="1" ht="16" customHeight="1" x14ac:dyDescent="0.2"/>
    <row r="8035" customFormat="1" ht="16" customHeight="1" x14ac:dyDescent="0.2"/>
    <row r="8036" customFormat="1" ht="16" customHeight="1" x14ac:dyDescent="0.2"/>
    <row r="8037" customFormat="1" ht="16" customHeight="1" x14ac:dyDescent="0.2"/>
    <row r="8038" customFormat="1" ht="16" customHeight="1" x14ac:dyDescent="0.2"/>
    <row r="8039" customFormat="1" ht="16" customHeight="1" x14ac:dyDescent="0.2"/>
    <row r="8040" customFormat="1" ht="16" customHeight="1" x14ac:dyDescent="0.2"/>
    <row r="8041" customFormat="1" ht="16" customHeight="1" x14ac:dyDescent="0.2"/>
    <row r="8042" customFormat="1" ht="16" customHeight="1" x14ac:dyDescent="0.2"/>
    <row r="8043" customFormat="1" ht="16" customHeight="1" x14ac:dyDescent="0.2"/>
    <row r="8044" customFormat="1" ht="16" customHeight="1" x14ac:dyDescent="0.2"/>
    <row r="8045" customFormat="1" ht="16" customHeight="1" x14ac:dyDescent="0.2"/>
    <row r="8046" customFormat="1" ht="16" customHeight="1" x14ac:dyDescent="0.2"/>
    <row r="8047" customFormat="1" ht="16" customHeight="1" x14ac:dyDescent="0.2"/>
    <row r="8048" customFormat="1" ht="16" customHeight="1" x14ac:dyDescent="0.2"/>
    <row r="8049" customFormat="1" ht="16" customHeight="1" x14ac:dyDescent="0.2"/>
    <row r="8050" customFormat="1" ht="16" customHeight="1" x14ac:dyDescent="0.2"/>
    <row r="8051" customFormat="1" ht="16" customHeight="1" x14ac:dyDescent="0.2"/>
    <row r="8052" customFormat="1" ht="16" customHeight="1" x14ac:dyDescent="0.2"/>
    <row r="8053" customFormat="1" ht="16" customHeight="1" x14ac:dyDescent="0.2"/>
    <row r="8054" customFormat="1" ht="16" customHeight="1" x14ac:dyDescent="0.2"/>
    <row r="8055" customFormat="1" ht="16" customHeight="1" x14ac:dyDescent="0.2"/>
    <row r="8056" customFormat="1" ht="16" customHeight="1" x14ac:dyDescent="0.2"/>
    <row r="8057" customFormat="1" ht="16" customHeight="1" x14ac:dyDescent="0.2"/>
    <row r="8058" customFormat="1" ht="16" customHeight="1" x14ac:dyDescent="0.2"/>
    <row r="8059" customFormat="1" ht="16" customHeight="1" x14ac:dyDescent="0.2"/>
    <row r="8060" customFormat="1" ht="16" customHeight="1" x14ac:dyDescent="0.2"/>
    <row r="8061" customFormat="1" ht="16" customHeight="1" x14ac:dyDescent="0.2"/>
    <row r="8062" customFormat="1" ht="16" customHeight="1" x14ac:dyDescent="0.2"/>
    <row r="8063" customFormat="1" ht="16" customHeight="1" x14ac:dyDescent="0.2"/>
    <row r="8064" customFormat="1" ht="16" customHeight="1" x14ac:dyDescent="0.2"/>
    <row r="8065" customFormat="1" ht="16" customHeight="1" x14ac:dyDescent="0.2"/>
    <row r="8066" customFormat="1" ht="16" customHeight="1" x14ac:dyDescent="0.2"/>
    <row r="8067" customFormat="1" ht="16" customHeight="1" x14ac:dyDescent="0.2"/>
    <row r="8068" customFormat="1" ht="16" customHeight="1" x14ac:dyDescent="0.2"/>
    <row r="8069" customFormat="1" ht="16" customHeight="1" x14ac:dyDescent="0.2"/>
    <row r="8070" customFormat="1" ht="16" customHeight="1" x14ac:dyDescent="0.2"/>
    <row r="8071" customFormat="1" ht="16" customHeight="1" x14ac:dyDescent="0.2"/>
    <row r="8072" customFormat="1" ht="16" customHeight="1" x14ac:dyDescent="0.2"/>
    <row r="8073" customFormat="1" ht="16" customHeight="1" x14ac:dyDescent="0.2"/>
    <row r="8074" customFormat="1" ht="16" customHeight="1" x14ac:dyDescent="0.2"/>
    <row r="8075" customFormat="1" ht="16" customHeight="1" x14ac:dyDescent="0.2"/>
    <row r="8076" customFormat="1" ht="16" customHeight="1" x14ac:dyDescent="0.2"/>
    <row r="8077" customFormat="1" ht="16" customHeight="1" x14ac:dyDescent="0.2"/>
    <row r="8078" customFormat="1" ht="16" customHeight="1" x14ac:dyDescent="0.2"/>
    <row r="8079" customFormat="1" ht="16" customHeight="1" x14ac:dyDescent="0.2"/>
    <row r="8080" customFormat="1" ht="16" customHeight="1" x14ac:dyDescent="0.2"/>
    <row r="8081" customFormat="1" ht="16" customHeight="1" x14ac:dyDescent="0.2"/>
    <row r="8082" customFormat="1" ht="16" customHeight="1" x14ac:dyDescent="0.2"/>
    <row r="8083" customFormat="1" ht="16" customHeight="1" x14ac:dyDescent="0.2"/>
    <row r="8084" customFormat="1" ht="16" customHeight="1" x14ac:dyDescent="0.2"/>
    <row r="8085" customFormat="1" ht="16" customHeight="1" x14ac:dyDescent="0.2"/>
    <row r="8086" customFormat="1" ht="16" customHeight="1" x14ac:dyDescent="0.2"/>
    <row r="8087" customFormat="1" ht="16" customHeight="1" x14ac:dyDescent="0.2"/>
    <row r="8088" customFormat="1" ht="16" customHeight="1" x14ac:dyDescent="0.2"/>
    <row r="8089" customFormat="1" ht="16" customHeight="1" x14ac:dyDescent="0.2"/>
    <row r="8090" customFormat="1" ht="16" customHeight="1" x14ac:dyDescent="0.2"/>
    <row r="8091" customFormat="1" ht="16" customHeight="1" x14ac:dyDescent="0.2"/>
    <row r="8092" customFormat="1" ht="16" customHeight="1" x14ac:dyDescent="0.2"/>
    <row r="8093" customFormat="1" ht="16" customHeight="1" x14ac:dyDescent="0.2"/>
    <row r="8094" customFormat="1" ht="16" customHeight="1" x14ac:dyDescent="0.2"/>
    <row r="8095" customFormat="1" ht="16" customHeight="1" x14ac:dyDescent="0.2"/>
    <row r="8096" customFormat="1" ht="16" customHeight="1" x14ac:dyDescent="0.2"/>
    <row r="8097" customFormat="1" ht="16" customHeight="1" x14ac:dyDescent="0.2"/>
    <row r="8098" customFormat="1" ht="16" customHeight="1" x14ac:dyDescent="0.2"/>
    <row r="8099" customFormat="1" ht="16" customHeight="1" x14ac:dyDescent="0.2"/>
    <row r="8100" customFormat="1" ht="16" customHeight="1" x14ac:dyDescent="0.2"/>
    <row r="8101" customFormat="1" ht="16" customHeight="1" x14ac:dyDescent="0.2"/>
    <row r="8102" customFormat="1" ht="16" customHeight="1" x14ac:dyDescent="0.2"/>
    <row r="8103" customFormat="1" ht="16" customHeight="1" x14ac:dyDescent="0.2"/>
    <row r="8104" customFormat="1" ht="16" customHeight="1" x14ac:dyDescent="0.2"/>
    <row r="8105" customFormat="1" ht="16" customHeight="1" x14ac:dyDescent="0.2"/>
    <row r="8106" customFormat="1" ht="16" customHeight="1" x14ac:dyDescent="0.2"/>
    <row r="8107" customFormat="1" ht="16" customHeight="1" x14ac:dyDescent="0.2"/>
    <row r="8108" customFormat="1" ht="16" customHeight="1" x14ac:dyDescent="0.2"/>
    <row r="8109" customFormat="1" ht="16" customHeight="1" x14ac:dyDescent="0.2"/>
    <row r="8110" customFormat="1" ht="16" customHeight="1" x14ac:dyDescent="0.2"/>
    <row r="8111" customFormat="1" ht="16" customHeight="1" x14ac:dyDescent="0.2"/>
    <row r="8112" customFormat="1" ht="16" customHeight="1" x14ac:dyDescent="0.2"/>
    <row r="8113" customFormat="1" ht="16" customHeight="1" x14ac:dyDescent="0.2"/>
    <row r="8114" customFormat="1" ht="16" customHeight="1" x14ac:dyDescent="0.2"/>
    <row r="8115" customFormat="1" ht="16" customHeight="1" x14ac:dyDescent="0.2"/>
    <row r="8116" customFormat="1" ht="16" customHeight="1" x14ac:dyDescent="0.2"/>
    <row r="8117" customFormat="1" ht="16" customHeight="1" x14ac:dyDescent="0.2"/>
    <row r="8118" customFormat="1" ht="16" customHeight="1" x14ac:dyDescent="0.2"/>
    <row r="8119" customFormat="1" ht="16" customHeight="1" x14ac:dyDescent="0.2"/>
    <row r="8120" customFormat="1" ht="16" customHeight="1" x14ac:dyDescent="0.2"/>
    <row r="8121" customFormat="1" ht="16" customHeight="1" x14ac:dyDescent="0.2"/>
    <row r="8122" customFormat="1" ht="16" customHeight="1" x14ac:dyDescent="0.2"/>
    <row r="8123" customFormat="1" ht="16" customHeight="1" x14ac:dyDescent="0.2"/>
    <row r="8124" customFormat="1" ht="16" customHeight="1" x14ac:dyDescent="0.2"/>
    <row r="8125" customFormat="1" ht="16" customHeight="1" x14ac:dyDescent="0.2"/>
    <row r="8126" customFormat="1" ht="16" customHeight="1" x14ac:dyDescent="0.2"/>
    <row r="8127" customFormat="1" ht="16" customHeight="1" x14ac:dyDescent="0.2"/>
    <row r="8128" customFormat="1" ht="16" customHeight="1" x14ac:dyDescent="0.2"/>
    <row r="8129" customFormat="1" ht="16" customHeight="1" x14ac:dyDescent="0.2"/>
    <row r="8130" customFormat="1" ht="16" customHeight="1" x14ac:dyDescent="0.2"/>
    <row r="8131" customFormat="1" ht="16" customHeight="1" x14ac:dyDescent="0.2"/>
    <row r="8132" customFormat="1" ht="16" customHeight="1" x14ac:dyDescent="0.2"/>
    <row r="8133" customFormat="1" ht="16" customHeight="1" x14ac:dyDescent="0.2"/>
    <row r="8134" customFormat="1" ht="16" customHeight="1" x14ac:dyDescent="0.2"/>
    <row r="8135" customFormat="1" ht="16" customHeight="1" x14ac:dyDescent="0.2"/>
    <row r="8136" customFormat="1" ht="16" customHeight="1" x14ac:dyDescent="0.2"/>
    <row r="8137" customFormat="1" ht="16" customHeight="1" x14ac:dyDescent="0.2"/>
    <row r="8138" customFormat="1" ht="16" customHeight="1" x14ac:dyDescent="0.2"/>
    <row r="8139" customFormat="1" ht="16" customHeight="1" x14ac:dyDescent="0.2"/>
    <row r="8140" customFormat="1" ht="16" customHeight="1" x14ac:dyDescent="0.2"/>
    <row r="8141" customFormat="1" ht="16" customHeight="1" x14ac:dyDescent="0.2"/>
    <row r="8142" customFormat="1" ht="16" customHeight="1" x14ac:dyDescent="0.2"/>
    <row r="8143" customFormat="1" ht="16" customHeight="1" x14ac:dyDescent="0.2"/>
    <row r="8144" customFormat="1" ht="16" customHeight="1" x14ac:dyDescent="0.2"/>
    <row r="8145" customFormat="1" ht="16" customHeight="1" x14ac:dyDescent="0.2"/>
    <row r="8146" customFormat="1" ht="16" customHeight="1" x14ac:dyDescent="0.2"/>
    <row r="8147" customFormat="1" ht="16" customHeight="1" x14ac:dyDescent="0.2"/>
    <row r="8148" customFormat="1" ht="16" customHeight="1" x14ac:dyDescent="0.2"/>
    <row r="8149" customFormat="1" ht="16" customHeight="1" x14ac:dyDescent="0.2"/>
    <row r="8150" customFormat="1" ht="16" customHeight="1" x14ac:dyDescent="0.2"/>
    <row r="8151" customFormat="1" ht="16" customHeight="1" x14ac:dyDescent="0.2"/>
    <row r="8152" customFormat="1" ht="16" customHeight="1" x14ac:dyDescent="0.2"/>
    <row r="8153" customFormat="1" ht="16" customHeight="1" x14ac:dyDescent="0.2"/>
    <row r="8154" customFormat="1" ht="16" customHeight="1" x14ac:dyDescent="0.2"/>
    <row r="8155" customFormat="1" ht="16" customHeight="1" x14ac:dyDescent="0.2"/>
    <row r="8156" customFormat="1" ht="16" customHeight="1" x14ac:dyDescent="0.2"/>
    <row r="8157" customFormat="1" ht="16" customHeight="1" x14ac:dyDescent="0.2"/>
    <row r="8158" customFormat="1" ht="16" customHeight="1" x14ac:dyDescent="0.2"/>
    <row r="8159" customFormat="1" ht="16" customHeight="1" x14ac:dyDescent="0.2"/>
    <row r="8160" customFormat="1" ht="16" customHeight="1" x14ac:dyDescent="0.2"/>
    <row r="8161" customFormat="1" ht="16" customHeight="1" x14ac:dyDescent="0.2"/>
    <row r="8162" customFormat="1" ht="16" customHeight="1" x14ac:dyDescent="0.2"/>
    <row r="8163" customFormat="1" ht="16" customHeight="1" x14ac:dyDescent="0.2"/>
    <row r="8164" customFormat="1" ht="16" customHeight="1" x14ac:dyDescent="0.2"/>
    <row r="8165" customFormat="1" ht="16" customHeight="1" x14ac:dyDescent="0.2"/>
    <row r="8166" customFormat="1" ht="16" customHeight="1" x14ac:dyDescent="0.2"/>
    <row r="8167" customFormat="1" ht="16" customHeight="1" x14ac:dyDescent="0.2"/>
    <row r="8168" customFormat="1" ht="16" customHeight="1" x14ac:dyDescent="0.2"/>
    <row r="8169" customFormat="1" ht="16" customHeight="1" x14ac:dyDescent="0.2"/>
    <row r="8170" customFormat="1" ht="16" customHeight="1" x14ac:dyDescent="0.2"/>
    <row r="8171" customFormat="1" ht="16" customHeight="1" x14ac:dyDescent="0.2"/>
    <row r="8172" customFormat="1" ht="16" customHeight="1" x14ac:dyDescent="0.2"/>
    <row r="8173" customFormat="1" ht="16" customHeight="1" x14ac:dyDescent="0.2"/>
    <row r="8174" customFormat="1" ht="16" customHeight="1" x14ac:dyDescent="0.2"/>
    <row r="8175" customFormat="1" ht="16" customHeight="1" x14ac:dyDescent="0.2"/>
    <row r="8176" customFormat="1" ht="16" customHeight="1" x14ac:dyDescent="0.2"/>
    <row r="8177" customFormat="1" ht="16" customHeight="1" x14ac:dyDescent="0.2"/>
    <row r="8178" customFormat="1" ht="16" customHeight="1" x14ac:dyDescent="0.2"/>
    <row r="8179" customFormat="1" ht="16" customHeight="1" x14ac:dyDescent="0.2"/>
    <row r="8180" customFormat="1" ht="16" customHeight="1" x14ac:dyDescent="0.2"/>
    <row r="8181" customFormat="1" ht="16" customHeight="1" x14ac:dyDescent="0.2"/>
    <row r="8182" customFormat="1" ht="16" customHeight="1" x14ac:dyDescent="0.2"/>
    <row r="8183" customFormat="1" ht="16" customHeight="1" x14ac:dyDescent="0.2"/>
    <row r="8184" customFormat="1" ht="16" customHeight="1" x14ac:dyDescent="0.2"/>
    <row r="8185" customFormat="1" ht="16" customHeight="1" x14ac:dyDescent="0.2"/>
    <row r="8186" customFormat="1" ht="16" customHeight="1" x14ac:dyDescent="0.2"/>
    <row r="8187" customFormat="1" ht="16" customHeight="1" x14ac:dyDescent="0.2"/>
    <row r="8188" customFormat="1" ht="16" customHeight="1" x14ac:dyDescent="0.2"/>
    <row r="8189" customFormat="1" ht="16" customHeight="1" x14ac:dyDescent="0.2"/>
    <row r="8190" customFormat="1" ht="16" customHeight="1" x14ac:dyDescent="0.2"/>
    <row r="8191" customFormat="1" ht="16" customHeight="1" x14ac:dyDescent="0.2"/>
    <row r="8192" customFormat="1" ht="16" customHeight="1" x14ac:dyDescent="0.2"/>
    <row r="8193" customFormat="1" ht="16" customHeight="1" x14ac:dyDescent="0.2"/>
    <row r="8194" customFormat="1" ht="16" customHeight="1" x14ac:dyDescent="0.2"/>
    <row r="8195" customFormat="1" ht="16" customHeight="1" x14ac:dyDescent="0.2"/>
    <row r="8196" customFormat="1" ht="16" customHeight="1" x14ac:dyDescent="0.2"/>
    <row r="8197" customFormat="1" ht="16" customHeight="1" x14ac:dyDescent="0.2"/>
    <row r="8198" customFormat="1" ht="16" customHeight="1" x14ac:dyDescent="0.2"/>
    <row r="8199" customFormat="1" ht="16" customHeight="1" x14ac:dyDescent="0.2"/>
    <row r="8200" customFormat="1" ht="16" customHeight="1" x14ac:dyDescent="0.2"/>
    <row r="8201" customFormat="1" ht="16" customHeight="1" x14ac:dyDescent="0.2"/>
    <row r="8202" customFormat="1" ht="16" customHeight="1" x14ac:dyDescent="0.2"/>
    <row r="8203" customFormat="1" ht="16" customHeight="1" x14ac:dyDescent="0.2"/>
    <row r="8204" customFormat="1" ht="16" customHeight="1" x14ac:dyDescent="0.2"/>
    <row r="8205" customFormat="1" ht="16" customHeight="1" x14ac:dyDescent="0.2"/>
    <row r="8206" customFormat="1" ht="16" customHeight="1" x14ac:dyDescent="0.2"/>
    <row r="8207" customFormat="1" ht="16" customHeight="1" x14ac:dyDescent="0.2"/>
    <row r="8208" customFormat="1" ht="16" customHeight="1" x14ac:dyDescent="0.2"/>
    <row r="8209" customFormat="1" ht="16" customHeight="1" x14ac:dyDescent="0.2"/>
    <row r="8210" customFormat="1" ht="16" customHeight="1" x14ac:dyDescent="0.2"/>
    <row r="8211" customFormat="1" ht="16" customHeight="1" x14ac:dyDescent="0.2"/>
    <row r="8212" customFormat="1" ht="16" customHeight="1" x14ac:dyDescent="0.2"/>
    <row r="8213" customFormat="1" ht="16" customHeight="1" x14ac:dyDescent="0.2"/>
    <row r="8214" customFormat="1" ht="16" customHeight="1" x14ac:dyDescent="0.2"/>
    <row r="8215" customFormat="1" ht="16" customHeight="1" x14ac:dyDescent="0.2"/>
    <row r="8216" customFormat="1" ht="16" customHeight="1" x14ac:dyDescent="0.2"/>
    <row r="8217" customFormat="1" ht="16" customHeight="1" x14ac:dyDescent="0.2"/>
    <row r="8218" customFormat="1" ht="16" customHeight="1" x14ac:dyDescent="0.2"/>
    <row r="8219" customFormat="1" ht="16" customHeight="1" x14ac:dyDescent="0.2"/>
    <row r="8220" customFormat="1" ht="16" customHeight="1" x14ac:dyDescent="0.2"/>
    <row r="8221" customFormat="1" ht="16" customHeight="1" x14ac:dyDescent="0.2"/>
    <row r="8222" customFormat="1" ht="16" customHeight="1" x14ac:dyDescent="0.2"/>
    <row r="8223" customFormat="1" ht="16" customHeight="1" x14ac:dyDescent="0.2"/>
    <row r="8224" customFormat="1" ht="16" customHeight="1" x14ac:dyDescent="0.2"/>
    <row r="8225" customFormat="1" ht="16" customHeight="1" x14ac:dyDescent="0.2"/>
    <row r="8226" customFormat="1" ht="16" customHeight="1" x14ac:dyDescent="0.2"/>
    <row r="8227" customFormat="1" ht="16" customHeight="1" x14ac:dyDescent="0.2"/>
    <row r="8228" customFormat="1" ht="16" customHeight="1" x14ac:dyDescent="0.2"/>
    <row r="8229" customFormat="1" ht="16" customHeight="1" x14ac:dyDescent="0.2"/>
    <row r="8230" customFormat="1" ht="16" customHeight="1" x14ac:dyDescent="0.2"/>
    <row r="8231" customFormat="1" ht="16" customHeight="1" x14ac:dyDescent="0.2"/>
    <row r="8232" customFormat="1" ht="16" customHeight="1" x14ac:dyDescent="0.2"/>
    <row r="8233" customFormat="1" ht="16" customHeight="1" x14ac:dyDescent="0.2"/>
    <row r="8234" customFormat="1" ht="16" customHeight="1" x14ac:dyDescent="0.2"/>
    <row r="8235" customFormat="1" ht="16" customHeight="1" x14ac:dyDescent="0.2"/>
    <row r="8236" customFormat="1" ht="16" customHeight="1" x14ac:dyDescent="0.2"/>
    <row r="8237" customFormat="1" ht="16" customHeight="1" x14ac:dyDescent="0.2"/>
    <row r="8238" customFormat="1" ht="16" customHeight="1" x14ac:dyDescent="0.2"/>
    <row r="8239" customFormat="1" ht="16" customHeight="1" x14ac:dyDescent="0.2"/>
    <row r="8240" customFormat="1" ht="16" customHeight="1" x14ac:dyDescent="0.2"/>
    <row r="8241" customFormat="1" ht="16" customHeight="1" x14ac:dyDescent="0.2"/>
    <row r="8242" customFormat="1" ht="16" customHeight="1" x14ac:dyDescent="0.2"/>
    <row r="8243" customFormat="1" ht="16" customHeight="1" x14ac:dyDescent="0.2"/>
    <row r="8244" customFormat="1" ht="16" customHeight="1" x14ac:dyDescent="0.2"/>
    <row r="8245" customFormat="1" ht="16" customHeight="1" x14ac:dyDescent="0.2"/>
    <row r="8246" customFormat="1" ht="16" customHeight="1" x14ac:dyDescent="0.2"/>
    <row r="8247" customFormat="1" ht="16" customHeight="1" x14ac:dyDescent="0.2"/>
    <row r="8248" customFormat="1" ht="16" customHeight="1" x14ac:dyDescent="0.2"/>
    <row r="8249" customFormat="1" ht="16" customHeight="1" x14ac:dyDescent="0.2"/>
    <row r="8250" customFormat="1" ht="16" customHeight="1" x14ac:dyDescent="0.2"/>
    <row r="8251" customFormat="1" ht="16" customHeight="1" x14ac:dyDescent="0.2"/>
    <row r="8252" customFormat="1" ht="16" customHeight="1" x14ac:dyDescent="0.2"/>
    <row r="8253" customFormat="1" ht="16" customHeight="1" x14ac:dyDescent="0.2"/>
    <row r="8254" customFormat="1" ht="16" customHeight="1" x14ac:dyDescent="0.2"/>
    <row r="8255" customFormat="1" ht="16" customHeight="1" x14ac:dyDescent="0.2"/>
    <row r="8256" customFormat="1" ht="16" customHeight="1" x14ac:dyDescent="0.2"/>
    <row r="8257" customFormat="1" ht="16" customHeight="1" x14ac:dyDescent="0.2"/>
    <row r="8258" customFormat="1" ht="16" customHeight="1" x14ac:dyDescent="0.2"/>
    <row r="8259" customFormat="1" ht="16" customHeight="1" x14ac:dyDescent="0.2"/>
    <row r="8260" customFormat="1" ht="16" customHeight="1" x14ac:dyDescent="0.2"/>
    <row r="8261" customFormat="1" ht="16" customHeight="1" x14ac:dyDescent="0.2"/>
    <row r="8262" customFormat="1" ht="16" customHeight="1" x14ac:dyDescent="0.2"/>
    <row r="8263" customFormat="1" ht="16" customHeight="1" x14ac:dyDescent="0.2"/>
    <row r="8264" customFormat="1" ht="16" customHeight="1" x14ac:dyDescent="0.2"/>
    <row r="8265" customFormat="1" ht="16" customHeight="1" x14ac:dyDescent="0.2"/>
    <row r="8266" customFormat="1" ht="16" customHeight="1" x14ac:dyDescent="0.2"/>
    <row r="8267" customFormat="1" ht="16" customHeight="1" x14ac:dyDescent="0.2"/>
    <row r="8268" customFormat="1" ht="16" customHeight="1" x14ac:dyDescent="0.2"/>
    <row r="8269" customFormat="1" ht="16" customHeight="1" x14ac:dyDescent="0.2"/>
    <row r="8270" customFormat="1" ht="16" customHeight="1" x14ac:dyDescent="0.2"/>
    <row r="8271" customFormat="1" ht="16" customHeight="1" x14ac:dyDescent="0.2"/>
    <row r="8272" customFormat="1" ht="16" customHeight="1" x14ac:dyDescent="0.2"/>
    <row r="8273" customFormat="1" ht="16" customHeight="1" x14ac:dyDescent="0.2"/>
    <row r="8274" customFormat="1" ht="16" customHeight="1" x14ac:dyDescent="0.2"/>
    <row r="8275" customFormat="1" ht="16" customHeight="1" x14ac:dyDescent="0.2"/>
    <row r="8276" customFormat="1" ht="16" customHeight="1" x14ac:dyDescent="0.2"/>
    <row r="8277" customFormat="1" ht="16" customHeight="1" x14ac:dyDescent="0.2"/>
    <row r="8278" customFormat="1" ht="16" customHeight="1" x14ac:dyDescent="0.2"/>
    <row r="8279" customFormat="1" ht="16" customHeight="1" x14ac:dyDescent="0.2"/>
    <row r="8280" customFormat="1" ht="16" customHeight="1" x14ac:dyDescent="0.2"/>
    <row r="8281" customFormat="1" ht="16" customHeight="1" x14ac:dyDescent="0.2"/>
    <row r="8282" customFormat="1" ht="16" customHeight="1" x14ac:dyDescent="0.2"/>
    <row r="8283" customFormat="1" ht="16" customHeight="1" x14ac:dyDescent="0.2"/>
    <row r="8284" customFormat="1" ht="16" customHeight="1" x14ac:dyDescent="0.2"/>
    <row r="8285" customFormat="1" ht="16" customHeight="1" x14ac:dyDescent="0.2"/>
    <row r="8286" customFormat="1" ht="16" customHeight="1" x14ac:dyDescent="0.2"/>
    <row r="8287" customFormat="1" ht="16" customHeight="1" x14ac:dyDescent="0.2"/>
    <row r="8288" customFormat="1" ht="16" customHeight="1" x14ac:dyDescent="0.2"/>
    <row r="8289" customFormat="1" ht="16" customHeight="1" x14ac:dyDescent="0.2"/>
    <row r="8290" customFormat="1" ht="16" customHeight="1" x14ac:dyDescent="0.2"/>
    <row r="8291" customFormat="1" ht="16" customHeight="1" x14ac:dyDescent="0.2"/>
    <row r="8292" customFormat="1" ht="16" customHeight="1" x14ac:dyDescent="0.2"/>
    <row r="8293" customFormat="1" ht="16" customHeight="1" x14ac:dyDescent="0.2"/>
    <row r="8294" customFormat="1" ht="16" customHeight="1" x14ac:dyDescent="0.2"/>
    <row r="8295" customFormat="1" ht="16" customHeight="1" x14ac:dyDescent="0.2"/>
    <row r="8296" customFormat="1" ht="16" customHeight="1" x14ac:dyDescent="0.2"/>
    <row r="8297" customFormat="1" ht="16" customHeight="1" x14ac:dyDescent="0.2"/>
    <row r="8298" customFormat="1" ht="16" customHeight="1" x14ac:dyDescent="0.2"/>
    <row r="8299" customFormat="1" ht="16" customHeight="1" x14ac:dyDescent="0.2"/>
    <row r="8300" customFormat="1" ht="16" customHeight="1" x14ac:dyDescent="0.2"/>
    <row r="8301" customFormat="1" ht="16" customHeight="1" x14ac:dyDescent="0.2"/>
    <row r="8302" customFormat="1" ht="16" customHeight="1" x14ac:dyDescent="0.2"/>
    <row r="8303" customFormat="1" ht="16" customHeight="1" x14ac:dyDescent="0.2"/>
    <row r="8304" customFormat="1" ht="16" customHeight="1" x14ac:dyDescent="0.2"/>
    <row r="8305" customFormat="1" ht="16" customHeight="1" x14ac:dyDescent="0.2"/>
    <row r="8306" customFormat="1" ht="16" customHeight="1" x14ac:dyDescent="0.2"/>
    <row r="8307" customFormat="1" ht="16" customHeight="1" x14ac:dyDescent="0.2"/>
    <row r="8308" customFormat="1" ht="16" customHeight="1" x14ac:dyDescent="0.2"/>
    <row r="8309" customFormat="1" ht="16" customHeight="1" x14ac:dyDescent="0.2"/>
    <row r="8310" customFormat="1" ht="16" customHeight="1" x14ac:dyDescent="0.2"/>
    <row r="8311" customFormat="1" ht="16" customHeight="1" x14ac:dyDescent="0.2"/>
    <row r="8312" customFormat="1" ht="16" customHeight="1" x14ac:dyDescent="0.2"/>
    <row r="8313" customFormat="1" ht="16" customHeight="1" x14ac:dyDescent="0.2"/>
    <row r="8314" customFormat="1" ht="16" customHeight="1" x14ac:dyDescent="0.2"/>
    <row r="8315" customFormat="1" ht="16" customHeight="1" x14ac:dyDescent="0.2"/>
    <row r="8316" customFormat="1" ht="16" customHeight="1" x14ac:dyDescent="0.2"/>
    <row r="8317" customFormat="1" ht="16" customHeight="1" x14ac:dyDescent="0.2"/>
    <row r="8318" customFormat="1" ht="16" customHeight="1" x14ac:dyDescent="0.2"/>
    <row r="8319" customFormat="1" ht="16" customHeight="1" x14ac:dyDescent="0.2"/>
    <row r="8320" customFormat="1" ht="16" customHeight="1" x14ac:dyDescent="0.2"/>
    <row r="8321" customFormat="1" ht="16" customHeight="1" x14ac:dyDescent="0.2"/>
    <row r="8322" customFormat="1" ht="16" customHeight="1" x14ac:dyDescent="0.2"/>
    <row r="8323" customFormat="1" ht="16" customHeight="1" x14ac:dyDescent="0.2"/>
    <row r="8324" customFormat="1" ht="16" customHeight="1" x14ac:dyDescent="0.2"/>
    <row r="8325" customFormat="1" ht="16" customHeight="1" x14ac:dyDescent="0.2"/>
    <row r="8326" customFormat="1" ht="16" customHeight="1" x14ac:dyDescent="0.2"/>
    <row r="8327" customFormat="1" ht="16" customHeight="1" x14ac:dyDescent="0.2"/>
    <row r="8328" customFormat="1" ht="16" customHeight="1" x14ac:dyDescent="0.2"/>
    <row r="8329" customFormat="1" ht="16" customHeight="1" x14ac:dyDescent="0.2"/>
    <row r="8330" customFormat="1" ht="16" customHeight="1" x14ac:dyDescent="0.2"/>
    <row r="8331" customFormat="1" ht="16" customHeight="1" x14ac:dyDescent="0.2"/>
    <row r="8332" customFormat="1" ht="16" customHeight="1" x14ac:dyDescent="0.2"/>
    <row r="8333" customFormat="1" ht="16" customHeight="1" x14ac:dyDescent="0.2"/>
    <row r="8334" customFormat="1" ht="16" customHeight="1" x14ac:dyDescent="0.2"/>
    <row r="8335" customFormat="1" ht="16" customHeight="1" x14ac:dyDescent="0.2"/>
    <row r="8336" customFormat="1" ht="16" customHeight="1" x14ac:dyDescent="0.2"/>
    <row r="8337" customFormat="1" ht="16" customHeight="1" x14ac:dyDescent="0.2"/>
    <row r="8338" customFormat="1" ht="16" customHeight="1" x14ac:dyDescent="0.2"/>
    <row r="8339" customFormat="1" ht="16" customHeight="1" x14ac:dyDescent="0.2"/>
    <row r="8340" customFormat="1" ht="16" customHeight="1" x14ac:dyDescent="0.2"/>
    <row r="8341" customFormat="1" ht="16" customHeight="1" x14ac:dyDescent="0.2"/>
    <row r="8342" customFormat="1" ht="16" customHeight="1" x14ac:dyDescent="0.2"/>
    <row r="8343" customFormat="1" ht="16" customHeight="1" x14ac:dyDescent="0.2"/>
    <row r="8344" customFormat="1" ht="16" customHeight="1" x14ac:dyDescent="0.2"/>
    <row r="8345" customFormat="1" ht="16" customHeight="1" x14ac:dyDescent="0.2"/>
    <row r="8346" customFormat="1" ht="16" customHeight="1" x14ac:dyDescent="0.2"/>
    <row r="8347" customFormat="1" ht="16" customHeight="1" x14ac:dyDescent="0.2"/>
    <row r="8348" customFormat="1" ht="16" customHeight="1" x14ac:dyDescent="0.2"/>
    <row r="8349" customFormat="1" ht="16" customHeight="1" x14ac:dyDescent="0.2"/>
    <row r="8350" customFormat="1" ht="16" customHeight="1" x14ac:dyDescent="0.2"/>
    <row r="8351" customFormat="1" ht="16" customHeight="1" x14ac:dyDescent="0.2"/>
    <row r="8352" customFormat="1" ht="16" customHeight="1" x14ac:dyDescent="0.2"/>
    <row r="8353" customFormat="1" ht="16" customHeight="1" x14ac:dyDescent="0.2"/>
    <row r="8354" customFormat="1" ht="16" customHeight="1" x14ac:dyDescent="0.2"/>
    <row r="8355" customFormat="1" ht="16" customHeight="1" x14ac:dyDescent="0.2"/>
    <row r="8356" customFormat="1" ht="16" customHeight="1" x14ac:dyDescent="0.2"/>
    <row r="8357" customFormat="1" ht="16" customHeight="1" x14ac:dyDescent="0.2"/>
    <row r="8358" customFormat="1" ht="16" customHeight="1" x14ac:dyDescent="0.2"/>
    <row r="8359" customFormat="1" ht="16" customHeight="1" x14ac:dyDescent="0.2"/>
    <row r="8360" customFormat="1" ht="16" customHeight="1" x14ac:dyDescent="0.2"/>
    <row r="8361" customFormat="1" ht="16" customHeight="1" x14ac:dyDescent="0.2"/>
    <row r="8362" customFormat="1" ht="16" customHeight="1" x14ac:dyDescent="0.2"/>
    <row r="8363" customFormat="1" ht="16" customHeight="1" x14ac:dyDescent="0.2"/>
    <row r="8364" customFormat="1" ht="16" customHeight="1" x14ac:dyDescent="0.2"/>
    <row r="8365" customFormat="1" ht="16" customHeight="1" x14ac:dyDescent="0.2"/>
    <row r="8366" customFormat="1" ht="16" customHeight="1" x14ac:dyDescent="0.2"/>
    <row r="8367" customFormat="1" ht="16" customHeight="1" x14ac:dyDescent="0.2"/>
    <row r="8368" customFormat="1" ht="16" customHeight="1" x14ac:dyDescent="0.2"/>
    <row r="8369" customFormat="1" ht="16" customHeight="1" x14ac:dyDescent="0.2"/>
    <row r="8370" customFormat="1" ht="16" customHeight="1" x14ac:dyDescent="0.2"/>
    <row r="8371" customFormat="1" ht="16" customHeight="1" x14ac:dyDescent="0.2"/>
    <row r="8372" customFormat="1" ht="16" customHeight="1" x14ac:dyDescent="0.2"/>
    <row r="8373" customFormat="1" ht="16" customHeight="1" x14ac:dyDescent="0.2"/>
    <row r="8374" customFormat="1" ht="16" customHeight="1" x14ac:dyDescent="0.2"/>
    <row r="8375" customFormat="1" ht="16" customHeight="1" x14ac:dyDescent="0.2"/>
    <row r="8376" customFormat="1" ht="16" customHeight="1" x14ac:dyDescent="0.2"/>
    <row r="8377" customFormat="1" ht="16" customHeight="1" x14ac:dyDescent="0.2"/>
    <row r="8378" customFormat="1" ht="16" customHeight="1" x14ac:dyDescent="0.2"/>
    <row r="8379" customFormat="1" ht="16" customHeight="1" x14ac:dyDescent="0.2"/>
    <row r="8380" customFormat="1" ht="16" customHeight="1" x14ac:dyDescent="0.2"/>
    <row r="8381" customFormat="1" ht="16" customHeight="1" x14ac:dyDescent="0.2"/>
    <row r="8382" customFormat="1" ht="16" customHeight="1" x14ac:dyDescent="0.2"/>
    <row r="8383" customFormat="1" ht="16" customHeight="1" x14ac:dyDescent="0.2"/>
    <row r="8384" customFormat="1" ht="16" customHeight="1" x14ac:dyDescent="0.2"/>
    <row r="8385" customFormat="1" ht="16" customHeight="1" x14ac:dyDescent="0.2"/>
    <row r="8386" customFormat="1" ht="16" customHeight="1" x14ac:dyDescent="0.2"/>
    <row r="8387" customFormat="1" ht="16" customHeight="1" x14ac:dyDescent="0.2"/>
    <row r="8388" customFormat="1" ht="16" customHeight="1" x14ac:dyDescent="0.2"/>
    <row r="8389" customFormat="1" ht="16" customHeight="1" x14ac:dyDescent="0.2"/>
    <row r="8390" customFormat="1" ht="16" customHeight="1" x14ac:dyDescent="0.2"/>
    <row r="8391" customFormat="1" ht="16" customHeight="1" x14ac:dyDescent="0.2"/>
    <row r="8392" customFormat="1" ht="16" customHeight="1" x14ac:dyDescent="0.2"/>
    <row r="8393" customFormat="1" ht="16" customHeight="1" x14ac:dyDescent="0.2"/>
    <row r="8394" customFormat="1" ht="16" customHeight="1" x14ac:dyDescent="0.2"/>
    <row r="8395" customFormat="1" ht="16" customHeight="1" x14ac:dyDescent="0.2"/>
    <row r="8396" customFormat="1" ht="16" customHeight="1" x14ac:dyDescent="0.2"/>
    <row r="8397" customFormat="1" ht="16" customHeight="1" x14ac:dyDescent="0.2"/>
    <row r="8398" customFormat="1" ht="16" customHeight="1" x14ac:dyDescent="0.2"/>
    <row r="8399" customFormat="1" ht="16" customHeight="1" x14ac:dyDescent="0.2"/>
    <row r="8400" customFormat="1" ht="16" customHeight="1" x14ac:dyDescent="0.2"/>
    <row r="8401" customFormat="1" ht="16" customHeight="1" x14ac:dyDescent="0.2"/>
    <row r="8402" customFormat="1" ht="16" customHeight="1" x14ac:dyDescent="0.2"/>
    <row r="8403" customFormat="1" ht="16" customHeight="1" x14ac:dyDescent="0.2"/>
    <row r="8404" customFormat="1" ht="16" customHeight="1" x14ac:dyDescent="0.2"/>
    <row r="8405" customFormat="1" ht="16" customHeight="1" x14ac:dyDescent="0.2"/>
    <row r="8406" customFormat="1" ht="16" customHeight="1" x14ac:dyDescent="0.2"/>
    <row r="8407" customFormat="1" ht="16" customHeight="1" x14ac:dyDescent="0.2"/>
    <row r="8408" customFormat="1" ht="16" customHeight="1" x14ac:dyDescent="0.2"/>
    <row r="8409" customFormat="1" ht="16" customHeight="1" x14ac:dyDescent="0.2"/>
    <row r="8410" customFormat="1" ht="16" customHeight="1" x14ac:dyDescent="0.2"/>
    <row r="8411" customFormat="1" ht="16" customHeight="1" x14ac:dyDescent="0.2"/>
    <row r="8412" customFormat="1" ht="16" customHeight="1" x14ac:dyDescent="0.2"/>
    <row r="8413" customFormat="1" ht="16" customHeight="1" x14ac:dyDescent="0.2"/>
    <row r="8414" customFormat="1" ht="16" customHeight="1" x14ac:dyDescent="0.2"/>
    <row r="8415" customFormat="1" ht="16" customHeight="1" x14ac:dyDescent="0.2"/>
    <row r="8416" customFormat="1" ht="16" customHeight="1" x14ac:dyDescent="0.2"/>
    <row r="8417" customFormat="1" ht="16" customHeight="1" x14ac:dyDescent="0.2"/>
    <row r="8418" customFormat="1" ht="16" customHeight="1" x14ac:dyDescent="0.2"/>
    <row r="8419" customFormat="1" ht="16" customHeight="1" x14ac:dyDescent="0.2"/>
    <row r="8420" customFormat="1" ht="16" customHeight="1" x14ac:dyDescent="0.2"/>
    <row r="8421" customFormat="1" ht="16" customHeight="1" x14ac:dyDescent="0.2"/>
    <row r="8422" customFormat="1" ht="16" customHeight="1" x14ac:dyDescent="0.2"/>
    <row r="8423" customFormat="1" ht="16" customHeight="1" x14ac:dyDescent="0.2"/>
    <row r="8424" customFormat="1" ht="16" customHeight="1" x14ac:dyDescent="0.2"/>
    <row r="8425" customFormat="1" ht="16" customHeight="1" x14ac:dyDescent="0.2"/>
    <row r="8426" customFormat="1" ht="16" customHeight="1" x14ac:dyDescent="0.2"/>
    <row r="8427" customFormat="1" ht="16" customHeight="1" x14ac:dyDescent="0.2"/>
    <row r="8428" customFormat="1" ht="16" customHeight="1" x14ac:dyDescent="0.2"/>
    <row r="8429" customFormat="1" ht="16" customHeight="1" x14ac:dyDescent="0.2"/>
    <row r="8430" customFormat="1" ht="16" customHeight="1" x14ac:dyDescent="0.2"/>
    <row r="8431" customFormat="1" ht="16" customHeight="1" x14ac:dyDescent="0.2"/>
    <row r="8432" customFormat="1" ht="16" customHeight="1" x14ac:dyDescent="0.2"/>
    <row r="8433" customFormat="1" ht="16" customHeight="1" x14ac:dyDescent="0.2"/>
    <row r="8434" customFormat="1" ht="16" customHeight="1" x14ac:dyDescent="0.2"/>
    <row r="8435" customFormat="1" ht="16" customHeight="1" x14ac:dyDescent="0.2"/>
    <row r="8436" customFormat="1" ht="16" customHeight="1" x14ac:dyDescent="0.2"/>
    <row r="8437" customFormat="1" ht="16" customHeight="1" x14ac:dyDescent="0.2"/>
    <row r="8438" customFormat="1" ht="16" customHeight="1" x14ac:dyDescent="0.2"/>
    <row r="8439" customFormat="1" ht="16" customHeight="1" x14ac:dyDescent="0.2"/>
    <row r="8440" customFormat="1" ht="16" customHeight="1" x14ac:dyDescent="0.2"/>
    <row r="8441" customFormat="1" ht="16" customHeight="1" x14ac:dyDescent="0.2"/>
    <row r="8442" customFormat="1" ht="16" customHeight="1" x14ac:dyDescent="0.2"/>
    <row r="8443" customFormat="1" ht="16" customHeight="1" x14ac:dyDescent="0.2"/>
    <row r="8444" customFormat="1" ht="16" customHeight="1" x14ac:dyDescent="0.2"/>
    <row r="8445" customFormat="1" ht="16" customHeight="1" x14ac:dyDescent="0.2"/>
    <row r="8446" customFormat="1" ht="16" customHeight="1" x14ac:dyDescent="0.2"/>
    <row r="8447" customFormat="1" ht="16" customHeight="1" x14ac:dyDescent="0.2"/>
    <row r="8448" customFormat="1" ht="16" customHeight="1" x14ac:dyDescent="0.2"/>
    <row r="8449" customFormat="1" ht="16" customHeight="1" x14ac:dyDescent="0.2"/>
    <row r="8450" customFormat="1" ht="16" customHeight="1" x14ac:dyDescent="0.2"/>
    <row r="8451" customFormat="1" ht="16" customHeight="1" x14ac:dyDescent="0.2"/>
    <row r="8452" customFormat="1" ht="16" customHeight="1" x14ac:dyDescent="0.2"/>
    <row r="8453" customFormat="1" ht="16" customHeight="1" x14ac:dyDescent="0.2"/>
    <row r="8454" customFormat="1" ht="16" customHeight="1" x14ac:dyDescent="0.2"/>
    <row r="8455" customFormat="1" ht="16" customHeight="1" x14ac:dyDescent="0.2"/>
    <row r="8456" customFormat="1" ht="16" customHeight="1" x14ac:dyDescent="0.2"/>
    <row r="8457" customFormat="1" ht="16" customHeight="1" x14ac:dyDescent="0.2"/>
    <row r="8458" customFormat="1" ht="16" customHeight="1" x14ac:dyDescent="0.2"/>
    <row r="8459" customFormat="1" ht="16" customHeight="1" x14ac:dyDescent="0.2"/>
    <row r="8460" customFormat="1" ht="16" customHeight="1" x14ac:dyDescent="0.2"/>
    <row r="8461" customFormat="1" ht="16" customHeight="1" x14ac:dyDescent="0.2"/>
    <row r="8462" customFormat="1" ht="16" customHeight="1" x14ac:dyDescent="0.2"/>
    <row r="8463" customFormat="1" ht="16" customHeight="1" x14ac:dyDescent="0.2"/>
    <row r="8464" customFormat="1" ht="16" customHeight="1" x14ac:dyDescent="0.2"/>
    <row r="8465" customFormat="1" ht="16" customHeight="1" x14ac:dyDescent="0.2"/>
    <row r="8466" customFormat="1" ht="16" customHeight="1" x14ac:dyDescent="0.2"/>
    <row r="8467" customFormat="1" ht="16" customHeight="1" x14ac:dyDescent="0.2"/>
    <row r="8468" customFormat="1" ht="16" customHeight="1" x14ac:dyDescent="0.2"/>
    <row r="8469" customFormat="1" ht="16" customHeight="1" x14ac:dyDescent="0.2"/>
    <row r="8470" customFormat="1" ht="16" customHeight="1" x14ac:dyDescent="0.2"/>
    <row r="8471" customFormat="1" ht="16" customHeight="1" x14ac:dyDescent="0.2"/>
    <row r="8472" customFormat="1" ht="16" customHeight="1" x14ac:dyDescent="0.2"/>
    <row r="8473" customFormat="1" ht="16" customHeight="1" x14ac:dyDescent="0.2"/>
    <row r="8474" customFormat="1" ht="16" customHeight="1" x14ac:dyDescent="0.2"/>
    <row r="8475" customFormat="1" ht="16" customHeight="1" x14ac:dyDescent="0.2"/>
    <row r="8476" customFormat="1" ht="16" customHeight="1" x14ac:dyDescent="0.2"/>
    <row r="8477" customFormat="1" ht="16" customHeight="1" x14ac:dyDescent="0.2"/>
    <row r="8478" customFormat="1" ht="16" customHeight="1" x14ac:dyDescent="0.2"/>
    <row r="8479" customFormat="1" ht="16" customHeight="1" x14ac:dyDescent="0.2"/>
    <row r="8480" customFormat="1" ht="16" customHeight="1" x14ac:dyDescent="0.2"/>
    <row r="8481" customFormat="1" ht="16" customHeight="1" x14ac:dyDescent="0.2"/>
    <row r="8482" customFormat="1" ht="16" customHeight="1" x14ac:dyDescent="0.2"/>
    <row r="8483" customFormat="1" ht="16" customHeight="1" x14ac:dyDescent="0.2"/>
    <row r="8484" customFormat="1" ht="16" customHeight="1" x14ac:dyDescent="0.2"/>
    <row r="8485" customFormat="1" ht="16" customHeight="1" x14ac:dyDescent="0.2"/>
    <row r="8486" customFormat="1" ht="16" customHeight="1" x14ac:dyDescent="0.2"/>
    <row r="8487" customFormat="1" ht="16" customHeight="1" x14ac:dyDescent="0.2"/>
    <row r="8488" customFormat="1" ht="16" customHeight="1" x14ac:dyDescent="0.2"/>
    <row r="8489" customFormat="1" ht="16" customHeight="1" x14ac:dyDescent="0.2"/>
    <row r="8490" customFormat="1" ht="16" customHeight="1" x14ac:dyDescent="0.2"/>
    <row r="8491" customFormat="1" ht="16" customHeight="1" x14ac:dyDescent="0.2"/>
    <row r="8492" customFormat="1" ht="16" customHeight="1" x14ac:dyDescent="0.2"/>
    <row r="8493" customFormat="1" ht="16" customHeight="1" x14ac:dyDescent="0.2"/>
    <row r="8494" customFormat="1" ht="16" customHeight="1" x14ac:dyDescent="0.2"/>
    <row r="8495" customFormat="1" ht="16" customHeight="1" x14ac:dyDescent="0.2"/>
    <row r="8496" customFormat="1" ht="16" customHeight="1" x14ac:dyDescent="0.2"/>
    <row r="8497" customFormat="1" ht="16" customHeight="1" x14ac:dyDescent="0.2"/>
    <row r="8498" customFormat="1" ht="16" customHeight="1" x14ac:dyDescent="0.2"/>
    <row r="8499" customFormat="1" ht="16" customHeight="1" x14ac:dyDescent="0.2"/>
    <row r="8500" customFormat="1" ht="16" customHeight="1" x14ac:dyDescent="0.2"/>
    <row r="8501" customFormat="1" ht="16" customHeight="1" x14ac:dyDescent="0.2"/>
    <row r="8502" customFormat="1" ht="16" customHeight="1" x14ac:dyDescent="0.2"/>
    <row r="8503" customFormat="1" ht="16" customHeight="1" x14ac:dyDescent="0.2"/>
    <row r="8504" customFormat="1" ht="16" customHeight="1" x14ac:dyDescent="0.2"/>
    <row r="8505" customFormat="1" ht="16" customHeight="1" x14ac:dyDescent="0.2"/>
    <row r="8506" customFormat="1" ht="16" customHeight="1" x14ac:dyDescent="0.2"/>
    <row r="8507" customFormat="1" ht="16" customHeight="1" x14ac:dyDescent="0.2"/>
    <row r="8508" customFormat="1" ht="16" customHeight="1" x14ac:dyDescent="0.2"/>
    <row r="8509" customFormat="1" ht="16" customHeight="1" x14ac:dyDescent="0.2"/>
    <row r="8510" customFormat="1" ht="16" customHeight="1" x14ac:dyDescent="0.2"/>
    <row r="8511" customFormat="1" ht="16" customHeight="1" x14ac:dyDescent="0.2"/>
    <row r="8512" customFormat="1" ht="16" customHeight="1" x14ac:dyDescent="0.2"/>
    <row r="8513" customFormat="1" ht="16" customHeight="1" x14ac:dyDescent="0.2"/>
    <row r="8514" customFormat="1" ht="16" customHeight="1" x14ac:dyDescent="0.2"/>
    <row r="8515" customFormat="1" ht="16" customHeight="1" x14ac:dyDescent="0.2"/>
    <row r="8516" customFormat="1" ht="16" customHeight="1" x14ac:dyDescent="0.2"/>
    <row r="8517" customFormat="1" ht="16" customHeight="1" x14ac:dyDescent="0.2"/>
    <row r="8518" customFormat="1" ht="16" customHeight="1" x14ac:dyDescent="0.2"/>
    <row r="8519" customFormat="1" ht="16" customHeight="1" x14ac:dyDescent="0.2"/>
    <row r="8520" customFormat="1" ht="16" customHeight="1" x14ac:dyDescent="0.2"/>
    <row r="8521" customFormat="1" ht="16" customHeight="1" x14ac:dyDescent="0.2"/>
    <row r="8522" customFormat="1" ht="16" customHeight="1" x14ac:dyDescent="0.2"/>
    <row r="8523" customFormat="1" ht="16" customHeight="1" x14ac:dyDescent="0.2"/>
    <row r="8524" customFormat="1" ht="16" customHeight="1" x14ac:dyDescent="0.2"/>
    <row r="8525" customFormat="1" ht="16" customHeight="1" x14ac:dyDescent="0.2"/>
    <row r="8526" customFormat="1" ht="16" customHeight="1" x14ac:dyDescent="0.2"/>
    <row r="8527" customFormat="1" ht="16" customHeight="1" x14ac:dyDescent="0.2"/>
    <row r="8528" customFormat="1" ht="16" customHeight="1" x14ac:dyDescent="0.2"/>
    <row r="8529" customFormat="1" ht="16" customHeight="1" x14ac:dyDescent="0.2"/>
    <row r="8530" customFormat="1" ht="16" customHeight="1" x14ac:dyDescent="0.2"/>
    <row r="8531" customFormat="1" ht="16" customHeight="1" x14ac:dyDescent="0.2"/>
    <row r="8532" customFormat="1" ht="16" customHeight="1" x14ac:dyDescent="0.2"/>
    <row r="8533" customFormat="1" ht="16" customHeight="1" x14ac:dyDescent="0.2"/>
    <row r="8534" customFormat="1" ht="16" customHeight="1" x14ac:dyDescent="0.2"/>
    <row r="8535" customFormat="1" ht="16" customHeight="1" x14ac:dyDescent="0.2"/>
    <row r="8536" customFormat="1" ht="16" customHeight="1" x14ac:dyDescent="0.2"/>
    <row r="8537" customFormat="1" ht="16" customHeight="1" x14ac:dyDescent="0.2"/>
    <row r="8538" customFormat="1" ht="16" customHeight="1" x14ac:dyDescent="0.2"/>
    <row r="8539" customFormat="1" ht="16" customHeight="1" x14ac:dyDescent="0.2"/>
    <row r="8540" customFormat="1" ht="16" customHeight="1" x14ac:dyDescent="0.2"/>
    <row r="8541" customFormat="1" ht="16" customHeight="1" x14ac:dyDescent="0.2"/>
    <row r="8542" customFormat="1" ht="16" customHeight="1" x14ac:dyDescent="0.2"/>
    <row r="8543" customFormat="1" ht="16" customHeight="1" x14ac:dyDescent="0.2"/>
    <row r="8544" customFormat="1" ht="16" customHeight="1" x14ac:dyDescent="0.2"/>
    <row r="8545" customFormat="1" ht="16" customHeight="1" x14ac:dyDescent="0.2"/>
    <row r="8546" customFormat="1" ht="16" customHeight="1" x14ac:dyDescent="0.2"/>
    <row r="8547" customFormat="1" ht="16" customHeight="1" x14ac:dyDescent="0.2"/>
    <row r="8548" customFormat="1" ht="16" customHeight="1" x14ac:dyDescent="0.2"/>
    <row r="8549" customFormat="1" ht="16" customHeight="1" x14ac:dyDescent="0.2"/>
    <row r="8550" customFormat="1" ht="16" customHeight="1" x14ac:dyDescent="0.2"/>
    <row r="8551" customFormat="1" ht="16" customHeight="1" x14ac:dyDescent="0.2"/>
    <row r="8552" customFormat="1" ht="16" customHeight="1" x14ac:dyDescent="0.2"/>
    <row r="8553" customFormat="1" ht="16" customHeight="1" x14ac:dyDescent="0.2"/>
    <row r="8554" customFormat="1" ht="16" customHeight="1" x14ac:dyDescent="0.2"/>
    <row r="8555" customFormat="1" ht="16" customHeight="1" x14ac:dyDescent="0.2"/>
    <row r="8556" customFormat="1" ht="16" customHeight="1" x14ac:dyDescent="0.2"/>
    <row r="8557" customFormat="1" ht="16" customHeight="1" x14ac:dyDescent="0.2"/>
    <row r="8558" customFormat="1" ht="16" customHeight="1" x14ac:dyDescent="0.2"/>
    <row r="8559" customFormat="1" ht="16" customHeight="1" x14ac:dyDescent="0.2"/>
    <row r="8560" customFormat="1" ht="16" customHeight="1" x14ac:dyDescent="0.2"/>
    <row r="8561" customFormat="1" ht="16" customHeight="1" x14ac:dyDescent="0.2"/>
    <row r="8562" customFormat="1" ht="16" customHeight="1" x14ac:dyDescent="0.2"/>
    <row r="8563" customFormat="1" ht="16" customHeight="1" x14ac:dyDescent="0.2"/>
    <row r="8564" customFormat="1" ht="16" customHeight="1" x14ac:dyDescent="0.2"/>
    <row r="8565" customFormat="1" ht="16" customHeight="1" x14ac:dyDescent="0.2"/>
    <row r="8566" customFormat="1" ht="16" customHeight="1" x14ac:dyDescent="0.2"/>
    <row r="8567" customFormat="1" ht="16" customHeight="1" x14ac:dyDescent="0.2"/>
    <row r="8568" customFormat="1" ht="16" customHeight="1" x14ac:dyDescent="0.2"/>
    <row r="8569" customFormat="1" ht="16" customHeight="1" x14ac:dyDescent="0.2"/>
    <row r="8570" customFormat="1" ht="16" customHeight="1" x14ac:dyDescent="0.2"/>
    <row r="8571" customFormat="1" ht="16" customHeight="1" x14ac:dyDescent="0.2"/>
    <row r="8572" customFormat="1" ht="16" customHeight="1" x14ac:dyDescent="0.2"/>
    <row r="8573" customFormat="1" ht="16" customHeight="1" x14ac:dyDescent="0.2"/>
    <row r="8574" customFormat="1" ht="16" customHeight="1" x14ac:dyDescent="0.2"/>
    <row r="8575" customFormat="1" ht="16" customHeight="1" x14ac:dyDescent="0.2"/>
    <row r="8576" customFormat="1" ht="16" customHeight="1" x14ac:dyDescent="0.2"/>
    <row r="8577" customFormat="1" ht="16" customHeight="1" x14ac:dyDescent="0.2"/>
    <row r="8578" customFormat="1" ht="16" customHeight="1" x14ac:dyDescent="0.2"/>
    <row r="8579" customFormat="1" ht="16" customHeight="1" x14ac:dyDescent="0.2"/>
    <row r="8580" customFormat="1" ht="16" customHeight="1" x14ac:dyDescent="0.2"/>
    <row r="8581" customFormat="1" ht="16" customHeight="1" x14ac:dyDescent="0.2"/>
    <row r="8582" customFormat="1" ht="16" customHeight="1" x14ac:dyDescent="0.2"/>
    <row r="8583" customFormat="1" ht="16" customHeight="1" x14ac:dyDescent="0.2"/>
    <row r="8584" customFormat="1" ht="16" customHeight="1" x14ac:dyDescent="0.2"/>
    <row r="8585" customFormat="1" ht="16" customHeight="1" x14ac:dyDescent="0.2"/>
    <row r="8586" customFormat="1" ht="16" customHeight="1" x14ac:dyDescent="0.2"/>
    <row r="8587" customFormat="1" ht="16" customHeight="1" x14ac:dyDescent="0.2"/>
    <row r="8588" customFormat="1" ht="16" customHeight="1" x14ac:dyDescent="0.2"/>
    <row r="8589" customFormat="1" ht="16" customHeight="1" x14ac:dyDescent="0.2"/>
    <row r="8590" customFormat="1" ht="16" customHeight="1" x14ac:dyDescent="0.2"/>
    <row r="8591" customFormat="1" ht="16" customHeight="1" x14ac:dyDescent="0.2"/>
    <row r="8592" customFormat="1" ht="16" customHeight="1" x14ac:dyDescent="0.2"/>
    <row r="8593" customFormat="1" ht="16" customHeight="1" x14ac:dyDescent="0.2"/>
    <row r="8594" customFormat="1" ht="16" customHeight="1" x14ac:dyDescent="0.2"/>
    <row r="8595" customFormat="1" ht="16" customHeight="1" x14ac:dyDescent="0.2"/>
    <row r="8596" customFormat="1" ht="16" customHeight="1" x14ac:dyDescent="0.2"/>
    <row r="8597" customFormat="1" ht="16" customHeight="1" x14ac:dyDescent="0.2"/>
    <row r="8598" customFormat="1" ht="16" customHeight="1" x14ac:dyDescent="0.2"/>
    <row r="8599" customFormat="1" ht="16" customHeight="1" x14ac:dyDescent="0.2"/>
    <row r="8600" customFormat="1" ht="16" customHeight="1" x14ac:dyDescent="0.2"/>
    <row r="8601" customFormat="1" ht="16" customHeight="1" x14ac:dyDescent="0.2"/>
    <row r="8602" customFormat="1" ht="16" customHeight="1" x14ac:dyDescent="0.2"/>
    <row r="8603" customFormat="1" ht="16" customHeight="1" x14ac:dyDescent="0.2"/>
    <row r="8604" customFormat="1" ht="16" customHeight="1" x14ac:dyDescent="0.2"/>
    <row r="8605" customFormat="1" ht="16" customHeight="1" x14ac:dyDescent="0.2"/>
    <row r="8606" customFormat="1" ht="16" customHeight="1" x14ac:dyDescent="0.2"/>
    <row r="8607" customFormat="1" ht="16" customHeight="1" x14ac:dyDescent="0.2"/>
    <row r="8608" customFormat="1" ht="16" customHeight="1" x14ac:dyDescent="0.2"/>
    <row r="8609" customFormat="1" ht="16" customHeight="1" x14ac:dyDescent="0.2"/>
    <row r="8610" customFormat="1" ht="16" customHeight="1" x14ac:dyDescent="0.2"/>
    <row r="8611" customFormat="1" ht="16" customHeight="1" x14ac:dyDescent="0.2"/>
    <row r="8612" customFormat="1" ht="16" customHeight="1" x14ac:dyDescent="0.2"/>
    <row r="8613" customFormat="1" ht="16" customHeight="1" x14ac:dyDescent="0.2"/>
    <row r="8614" customFormat="1" ht="16" customHeight="1" x14ac:dyDescent="0.2"/>
    <row r="8615" customFormat="1" ht="16" customHeight="1" x14ac:dyDescent="0.2"/>
    <row r="8616" customFormat="1" ht="16" customHeight="1" x14ac:dyDescent="0.2"/>
    <row r="8617" customFormat="1" ht="16" customHeight="1" x14ac:dyDescent="0.2"/>
    <row r="8618" customFormat="1" ht="16" customHeight="1" x14ac:dyDescent="0.2"/>
    <row r="8619" customFormat="1" ht="16" customHeight="1" x14ac:dyDescent="0.2"/>
    <row r="8620" customFormat="1" ht="16" customHeight="1" x14ac:dyDescent="0.2"/>
    <row r="8621" customFormat="1" ht="16" customHeight="1" x14ac:dyDescent="0.2"/>
    <row r="8622" customFormat="1" ht="16" customHeight="1" x14ac:dyDescent="0.2"/>
    <row r="8623" customFormat="1" ht="16" customHeight="1" x14ac:dyDescent="0.2"/>
    <row r="8624" customFormat="1" ht="16" customHeight="1" x14ac:dyDescent="0.2"/>
    <row r="8625" customFormat="1" ht="16" customHeight="1" x14ac:dyDescent="0.2"/>
    <row r="8626" customFormat="1" ht="16" customHeight="1" x14ac:dyDescent="0.2"/>
    <row r="8627" customFormat="1" ht="16" customHeight="1" x14ac:dyDescent="0.2"/>
    <row r="8628" customFormat="1" ht="16" customHeight="1" x14ac:dyDescent="0.2"/>
    <row r="8629" customFormat="1" ht="16" customHeight="1" x14ac:dyDescent="0.2"/>
    <row r="8630" customFormat="1" ht="16" customHeight="1" x14ac:dyDescent="0.2"/>
    <row r="8631" customFormat="1" ht="16" customHeight="1" x14ac:dyDescent="0.2"/>
    <row r="8632" customFormat="1" ht="16" customHeight="1" x14ac:dyDescent="0.2"/>
    <row r="8633" customFormat="1" ht="16" customHeight="1" x14ac:dyDescent="0.2"/>
    <row r="8634" customFormat="1" ht="16" customHeight="1" x14ac:dyDescent="0.2"/>
    <row r="8635" customFormat="1" ht="16" customHeight="1" x14ac:dyDescent="0.2"/>
    <row r="8636" customFormat="1" ht="16" customHeight="1" x14ac:dyDescent="0.2"/>
    <row r="8637" customFormat="1" ht="16" customHeight="1" x14ac:dyDescent="0.2"/>
    <row r="8638" customFormat="1" ht="16" customHeight="1" x14ac:dyDescent="0.2"/>
    <row r="8639" customFormat="1" ht="16" customHeight="1" x14ac:dyDescent="0.2"/>
    <row r="8640" customFormat="1" ht="16" customHeight="1" x14ac:dyDescent="0.2"/>
    <row r="8641" customFormat="1" ht="16" customHeight="1" x14ac:dyDescent="0.2"/>
    <row r="8642" customFormat="1" ht="16" customHeight="1" x14ac:dyDescent="0.2"/>
    <row r="8643" customFormat="1" ht="16" customHeight="1" x14ac:dyDescent="0.2"/>
    <row r="8644" customFormat="1" ht="16" customHeight="1" x14ac:dyDescent="0.2"/>
    <row r="8645" customFormat="1" ht="16" customHeight="1" x14ac:dyDescent="0.2"/>
    <row r="8646" customFormat="1" ht="16" customHeight="1" x14ac:dyDescent="0.2"/>
    <row r="8647" customFormat="1" ht="16" customHeight="1" x14ac:dyDescent="0.2"/>
    <row r="8648" customFormat="1" ht="16" customHeight="1" x14ac:dyDescent="0.2"/>
    <row r="8649" customFormat="1" ht="16" customHeight="1" x14ac:dyDescent="0.2"/>
    <row r="8650" customFormat="1" ht="16" customHeight="1" x14ac:dyDescent="0.2"/>
    <row r="8651" customFormat="1" ht="16" customHeight="1" x14ac:dyDescent="0.2"/>
    <row r="8652" customFormat="1" ht="16" customHeight="1" x14ac:dyDescent="0.2"/>
    <row r="8653" customFormat="1" ht="16" customHeight="1" x14ac:dyDescent="0.2"/>
    <row r="8654" customFormat="1" ht="16" customHeight="1" x14ac:dyDescent="0.2"/>
    <row r="8655" customFormat="1" ht="16" customHeight="1" x14ac:dyDescent="0.2"/>
    <row r="8656" customFormat="1" ht="16" customHeight="1" x14ac:dyDescent="0.2"/>
    <row r="8657" customFormat="1" ht="16" customHeight="1" x14ac:dyDescent="0.2"/>
    <row r="8658" customFormat="1" ht="16" customHeight="1" x14ac:dyDescent="0.2"/>
    <row r="8659" customFormat="1" ht="16" customHeight="1" x14ac:dyDescent="0.2"/>
    <row r="8660" customFormat="1" ht="16" customHeight="1" x14ac:dyDescent="0.2"/>
    <row r="8661" customFormat="1" ht="16" customHeight="1" x14ac:dyDescent="0.2"/>
    <row r="8662" customFormat="1" ht="16" customHeight="1" x14ac:dyDescent="0.2"/>
    <row r="8663" customFormat="1" ht="16" customHeight="1" x14ac:dyDescent="0.2"/>
    <row r="8664" customFormat="1" ht="16" customHeight="1" x14ac:dyDescent="0.2"/>
    <row r="8665" customFormat="1" ht="16" customHeight="1" x14ac:dyDescent="0.2"/>
    <row r="8666" customFormat="1" ht="16" customHeight="1" x14ac:dyDescent="0.2"/>
    <row r="8667" customFormat="1" ht="16" customHeight="1" x14ac:dyDescent="0.2"/>
    <row r="8668" customFormat="1" ht="16" customHeight="1" x14ac:dyDescent="0.2"/>
    <row r="8669" customFormat="1" ht="16" customHeight="1" x14ac:dyDescent="0.2"/>
    <row r="8670" customFormat="1" ht="16" customHeight="1" x14ac:dyDescent="0.2"/>
    <row r="8671" customFormat="1" ht="16" customHeight="1" x14ac:dyDescent="0.2"/>
    <row r="8672" customFormat="1" ht="16" customHeight="1" x14ac:dyDescent="0.2"/>
    <row r="8673" customFormat="1" ht="16" customHeight="1" x14ac:dyDescent="0.2"/>
    <row r="8674" customFormat="1" ht="16" customHeight="1" x14ac:dyDescent="0.2"/>
    <row r="8675" customFormat="1" ht="16" customHeight="1" x14ac:dyDescent="0.2"/>
    <row r="8676" customFormat="1" ht="16" customHeight="1" x14ac:dyDescent="0.2"/>
    <row r="8677" customFormat="1" ht="16" customHeight="1" x14ac:dyDescent="0.2"/>
    <row r="8678" customFormat="1" ht="16" customHeight="1" x14ac:dyDescent="0.2"/>
    <row r="8679" customFormat="1" ht="16" customHeight="1" x14ac:dyDescent="0.2"/>
    <row r="8680" customFormat="1" ht="16" customHeight="1" x14ac:dyDescent="0.2"/>
    <row r="8681" customFormat="1" ht="16" customHeight="1" x14ac:dyDescent="0.2"/>
    <row r="8682" customFormat="1" ht="16" customHeight="1" x14ac:dyDescent="0.2"/>
    <row r="8683" customFormat="1" ht="16" customHeight="1" x14ac:dyDescent="0.2"/>
    <row r="8684" customFormat="1" ht="16" customHeight="1" x14ac:dyDescent="0.2"/>
    <row r="8685" customFormat="1" ht="16" customHeight="1" x14ac:dyDescent="0.2"/>
    <row r="8686" customFormat="1" ht="16" customHeight="1" x14ac:dyDescent="0.2"/>
    <row r="8687" customFormat="1" ht="16" customHeight="1" x14ac:dyDescent="0.2"/>
    <row r="8688" customFormat="1" ht="16" customHeight="1" x14ac:dyDescent="0.2"/>
    <row r="8689" customFormat="1" ht="16" customHeight="1" x14ac:dyDescent="0.2"/>
    <row r="8690" customFormat="1" ht="16" customHeight="1" x14ac:dyDescent="0.2"/>
    <row r="8691" customFormat="1" ht="16" customHeight="1" x14ac:dyDescent="0.2"/>
    <row r="8692" customFormat="1" ht="16" customHeight="1" x14ac:dyDescent="0.2"/>
    <row r="8693" customFormat="1" ht="16" customHeight="1" x14ac:dyDescent="0.2"/>
    <row r="8694" customFormat="1" ht="16" customHeight="1" x14ac:dyDescent="0.2"/>
    <row r="8695" customFormat="1" ht="16" customHeight="1" x14ac:dyDescent="0.2"/>
    <row r="8696" customFormat="1" ht="16" customHeight="1" x14ac:dyDescent="0.2"/>
    <row r="8697" customFormat="1" ht="16" customHeight="1" x14ac:dyDescent="0.2"/>
    <row r="8698" customFormat="1" ht="16" customHeight="1" x14ac:dyDescent="0.2"/>
    <row r="8699" customFormat="1" ht="16" customHeight="1" x14ac:dyDescent="0.2"/>
    <row r="8700" customFormat="1" ht="16" customHeight="1" x14ac:dyDescent="0.2"/>
    <row r="8701" customFormat="1" ht="16" customHeight="1" x14ac:dyDescent="0.2"/>
    <row r="8702" customFormat="1" ht="16" customHeight="1" x14ac:dyDescent="0.2"/>
    <row r="8703" customFormat="1" ht="16" customHeight="1" x14ac:dyDescent="0.2"/>
    <row r="8704" customFormat="1" ht="16" customHeight="1" x14ac:dyDescent="0.2"/>
    <row r="8705" customFormat="1" ht="16" customHeight="1" x14ac:dyDescent="0.2"/>
    <row r="8706" customFormat="1" ht="16" customHeight="1" x14ac:dyDescent="0.2"/>
    <row r="8707" customFormat="1" ht="16" customHeight="1" x14ac:dyDescent="0.2"/>
    <row r="8708" customFormat="1" ht="16" customHeight="1" x14ac:dyDescent="0.2"/>
    <row r="8709" customFormat="1" ht="16" customHeight="1" x14ac:dyDescent="0.2"/>
    <row r="8710" customFormat="1" ht="16" customHeight="1" x14ac:dyDescent="0.2"/>
    <row r="8711" customFormat="1" ht="16" customHeight="1" x14ac:dyDescent="0.2"/>
    <row r="8712" customFormat="1" ht="16" customHeight="1" x14ac:dyDescent="0.2"/>
    <row r="8713" customFormat="1" ht="16" customHeight="1" x14ac:dyDescent="0.2"/>
    <row r="8714" customFormat="1" ht="16" customHeight="1" x14ac:dyDescent="0.2"/>
    <row r="8715" customFormat="1" ht="16" customHeight="1" x14ac:dyDescent="0.2"/>
    <row r="8716" customFormat="1" ht="16" customHeight="1" x14ac:dyDescent="0.2"/>
    <row r="8717" customFormat="1" ht="16" customHeight="1" x14ac:dyDescent="0.2"/>
    <row r="8718" customFormat="1" ht="16" customHeight="1" x14ac:dyDescent="0.2"/>
    <row r="8719" customFormat="1" ht="16" customHeight="1" x14ac:dyDescent="0.2"/>
    <row r="8720" customFormat="1" ht="16" customHeight="1" x14ac:dyDescent="0.2"/>
    <row r="8721" customFormat="1" ht="16" customHeight="1" x14ac:dyDescent="0.2"/>
    <row r="8722" customFormat="1" ht="16" customHeight="1" x14ac:dyDescent="0.2"/>
    <row r="8723" customFormat="1" ht="16" customHeight="1" x14ac:dyDescent="0.2"/>
    <row r="8724" customFormat="1" ht="16" customHeight="1" x14ac:dyDescent="0.2"/>
    <row r="8725" customFormat="1" ht="16" customHeight="1" x14ac:dyDescent="0.2"/>
    <row r="8726" customFormat="1" ht="16" customHeight="1" x14ac:dyDescent="0.2"/>
    <row r="8727" customFormat="1" ht="16" customHeight="1" x14ac:dyDescent="0.2"/>
    <row r="8728" customFormat="1" ht="16" customHeight="1" x14ac:dyDescent="0.2"/>
    <row r="8729" customFormat="1" ht="16" customHeight="1" x14ac:dyDescent="0.2"/>
    <row r="8730" customFormat="1" ht="16" customHeight="1" x14ac:dyDescent="0.2"/>
    <row r="8731" customFormat="1" ht="16" customHeight="1" x14ac:dyDescent="0.2"/>
    <row r="8732" customFormat="1" ht="16" customHeight="1" x14ac:dyDescent="0.2"/>
    <row r="8733" customFormat="1" ht="16" customHeight="1" x14ac:dyDescent="0.2"/>
    <row r="8734" customFormat="1" ht="16" customHeight="1" x14ac:dyDescent="0.2"/>
    <row r="8735" customFormat="1" ht="16" customHeight="1" x14ac:dyDescent="0.2"/>
    <row r="8736" customFormat="1" ht="16" customHeight="1" x14ac:dyDescent="0.2"/>
    <row r="8737" customFormat="1" ht="16" customHeight="1" x14ac:dyDescent="0.2"/>
    <row r="8738" customFormat="1" ht="16" customHeight="1" x14ac:dyDescent="0.2"/>
    <row r="8739" customFormat="1" ht="16" customHeight="1" x14ac:dyDescent="0.2"/>
    <row r="8740" customFormat="1" ht="16" customHeight="1" x14ac:dyDescent="0.2"/>
    <row r="8741" customFormat="1" ht="16" customHeight="1" x14ac:dyDescent="0.2"/>
    <row r="8742" customFormat="1" ht="16" customHeight="1" x14ac:dyDescent="0.2"/>
    <row r="8743" customFormat="1" ht="16" customHeight="1" x14ac:dyDescent="0.2"/>
    <row r="8744" customFormat="1" ht="16" customHeight="1" x14ac:dyDescent="0.2"/>
    <row r="8745" customFormat="1" ht="16" customHeight="1" x14ac:dyDescent="0.2"/>
    <row r="8746" customFormat="1" ht="16" customHeight="1" x14ac:dyDescent="0.2"/>
    <row r="8747" customFormat="1" ht="16" customHeight="1" x14ac:dyDescent="0.2"/>
    <row r="8748" customFormat="1" ht="16" customHeight="1" x14ac:dyDescent="0.2"/>
    <row r="8749" customFormat="1" ht="16" customHeight="1" x14ac:dyDescent="0.2"/>
    <row r="8750" customFormat="1" ht="16" customHeight="1" x14ac:dyDescent="0.2"/>
    <row r="8751" customFormat="1" ht="16" customHeight="1" x14ac:dyDescent="0.2"/>
    <row r="8752" customFormat="1" ht="16" customHeight="1" x14ac:dyDescent="0.2"/>
    <row r="8753" customFormat="1" ht="16" customHeight="1" x14ac:dyDescent="0.2"/>
    <row r="8754" customFormat="1" ht="16" customHeight="1" x14ac:dyDescent="0.2"/>
    <row r="8755" customFormat="1" ht="16" customHeight="1" x14ac:dyDescent="0.2"/>
    <row r="8756" customFormat="1" ht="16" customHeight="1" x14ac:dyDescent="0.2"/>
    <row r="8757" customFormat="1" ht="16" customHeight="1" x14ac:dyDescent="0.2"/>
    <row r="8758" customFormat="1" ht="16" customHeight="1" x14ac:dyDescent="0.2"/>
    <row r="8759" customFormat="1" ht="16" customHeight="1" x14ac:dyDescent="0.2"/>
    <row r="8760" customFormat="1" ht="16" customHeight="1" x14ac:dyDescent="0.2"/>
    <row r="8761" customFormat="1" ht="16" customHeight="1" x14ac:dyDescent="0.2"/>
    <row r="8762" customFormat="1" ht="16" customHeight="1" x14ac:dyDescent="0.2"/>
    <row r="8763" customFormat="1" ht="16" customHeight="1" x14ac:dyDescent="0.2"/>
    <row r="8764" customFormat="1" ht="16" customHeight="1" x14ac:dyDescent="0.2"/>
    <row r="8765" customFormat="1" ht="16" customHeight="1" x14ac:dyDescent="0.2"/>
    <row r="8766" customFormat="1" ht="16" customHeight="1" x14ac:dyDescent="0.2"/>
    <row r="8767" customFormat="1" ht="16" customHeight="1" x14ac:dyDescent="0.2"/>
    <row r="8768" customFormat="1" ht="16" customHeight="1" x14ac:dyDescent="0.2"/>
    <row r="8769" customFormat="1" ht="16" customHeight="1" x14ac:dyDescent="0.2"/>
    <row r="8770" customFormat="1" ht="16" customHeight="1" x14ac:dyDescent="0.2"/>
    <row r="8771" customFormat="1" ht="16" customHeight="1" x14ac:dyDescent="0.2"/>
    <row r="8772" customFormat="1" ht="16" customHeight="1" x14ac:dyDescent="0.2"/>
    <row r="8773" customFormat="1" ht="16" customHeight="1" x14ac:dyDescent="0.2"/>
    <row r="8774" customFormat="1" ht="16" customHeight="1" x14ac:dyDescent="0.2"/>
    <row r="8775" customFormat="1" ht="16" customHeight="1" x14ac:dyDescent="0.2"/>
    <row r="8776" customFormat="1" ht="16" customHeight="1" x14ac:dyDescent="0.2"/>
    <row r="8777" customFormat="1" ht="16" customHeight="1" x14ac:dyDescent="0.2"/>
    <row r="8778" customFormat="1" ht="16" customHeight="1" x14ac:dyDescent="0.2"/>
    <row r="8779" customFormat="1" ht="16" customHeight="1" x14ac:dyDescent="0.2"/>
    <row r="8780" customFormat="1" ht="16" customHeight="1" x14ac:dyDescent="0.2"/>
    <row r="8781" customFormat="1" ht="16" customHeight="1" x14ac:dyDescent="0.2"/>
    <row r="8782" customFormat="1" ht="16" customHeight="1" x14ac:dyDescent="0.2"/>
    <row r="8783" customFormat="1" ht="16" customHeight="1" x14ac:dyDescent="0.2"/>
    <row r="8784" customFormat="1" ht="16" customHeight="1" x14ac:dyDescent="0.2"/>
    <row r="8785" customFormat="1" ht="16" customHeight="1" x14ac:dyDescent="0.2"/>
    <row r="8786" customFormat="1" ht="16" customHeight="1" x14ac:dyDescent="0.2"/>
    <row r="8787" customFormat="1" ht="16" customHeight="1" x14ac:dyDescent="0.2"/>
    <row r="8788" customFormat="1" ht="16" customHeight="1" x14ac:dyDescent="0.2"/>
    <row r="8789" customFormat="1" ht="16" customHeight="1" x14ac:dyDescent="0.2"/>
    <row r="8790" customFormat="1" ht="16" customHeight="1" x14ac:dyDescent="0.2"/>
    <row r="8791" customFormat="1" ht="16" customHeight="1" x14ac:dyDescent="0.2"/>
    <row r="8792" customFormat="1" ht="16" customHeight="1" x14ac:dyDescent="0.2"/>
    <row r="8793" customFormat="1" ht="16" customHeight="1" x14ac:dyDescent="0.2"/>
    <row r="8794" customFormat="1" ht="16" customHeight="1" x14ac:dyDescent="0.2"/>
    <row r="8795" customFormat="1" ht="16" customHeight="1" x14ac:dyDescent="0.2"/>
    <row r="8796" customFormat="1" ht="16" customHeight="1" x14ac:dyDescent="0.2"/>
    <row r="8797" customFormat="1" ht="16" customHeight="1" x14ac:dyDescent="0.2"/>
    <row r="8798" customFormat="1" ht="16" customHeight="1" x14ac:dyDescent="0.2"/>
    <row r="8799" customFormat="1" ht="16" customHeight="1" x14ac:dyDescent="0.2"/>
    <row r="8800" customFormat="1" ht="16" customHeight="1" x14ac:dyDescent="0.2"/>
    <row r="8801" customFormat="1" ht="16" customHeight="1" x14ac:dyDescent="0.2"/>
    <row r="8802" customFormat="1" ht="16" customHeight="1" x14ac:dyDescent="0.2"/>
    <row r="8803" customFormat="1" ht="16" customHeight="1" x14ac:dyDescent="0.2"/>
    <row r="8804" customFormat="1" ht="16" customHeight="1" x14ac:dyDescent="0.2"/>
    <row r="8805" customFormat="1" ht="16" customHeight="1" x14ac:dyDescent="0.2"/>
    <row r="8806" customFormat="1" ht="16" customHeight="1" x14ac:dyDescent="0.2"/>
    <row r="8807" customFormat="1" ht="16" customHeight="1" x14ac:dyDescent="0.2"/>
    <row r="8808" customFormat="1" ht="16" customHeight="1" x14ac:dyDescent="0.2"/>
    <row r="8809" customFormat="1" ht="16" customHeight="1" x14ac:dyDescent="0.2"/>
    <row r="8810" customFormat="1" ht="16" customHeight="1" x14ac:dyDescent="0.2"/>
    <row r="8811" customFormat="1" ht="16" customHeight="1" x14ac:dyDescent="0.2"/>
    <row r="8812" customFormat="1" ht="16" customHeight="1" x14ac:dyDescent="0.2"/>
    <row r="8813" customFormat="1" ht="16" customHeight="1" x14ac:dyDescent="0.2"/>
    <row r="8814" customFormat="1" ht="16" customHeight="1" x14ac:dyDescent="0.2"/>
    <row r="8815" customFormat="1" ht="16" customHeight="1" x14ac:dyDescent="0.2"/>
    <row r="8816" customFormat="1" ht="16" customHeight="1" x14ac:dyDescent="0.2"/>
    <row r="8817" customFormat="1" ht="16" customHeight="1" x14ac:dyDescent="0.2"/>
    <row r="8818" customFormat="1" ht="16" customHeight="1" x14ac:dyDescent="0.2"/>
    <row r="8819" customFormat="1" ht="16" customHeight="1" x14ac:dyDescent="0.2"/>
    <row r="8820" customFormat="1" ht="16" customHeight="1" x14ac:dyDescent="0.2"/>
    <row r="8821" customFormat="1" ht="16" customHeight="1" x14ac:dyDescent="0.2"/>
    <row r="8822" customFormat="1" ht="16" customHeight="1" x14ac:dyDescent="0.2"/>
    <row r="8823" customFormat="1" ht="16" customHeight="1" x14ac:dyDescent="0.2"/>
    <row r="8824" customFormat="1" ht="16" customHeight="1" x14ac:dyDescent="0.2"/>
    <row r="8825" customFormat="1" ht="16" customHeight="1" x14ac:dyDescent="0.2"/>
    <row r="8826" customFormat="1" ht="16" customHeight="1" x14ac:dyDescent="0.2"/>
    <row r="8827" customFormat="1" ht="16" customHeight="1" x14ac:dyDescent="0.2"/>
    <row r="8828" customFormat="1" ht="16" customHeight="1" x14ac:dyDescent="0.2"/>
    <row r="8829" customFormat="1" ht="16" customHeight="1" x14ac:dyDescent="0.2"/>
    <row r="8830" customFormat="1" ht="16" customHeight="1" x14ac:dyDescent="0.2"/>
    <row r="8831" customFormat="1" ht="16" customHeight="1" x14ac:dyDescent="0.2"/>
    <row r="8832" customFormat="1" ht="16" customHeight="1" x14ac:dyDescent="0.2"/>
    <row r="8833" customFormat="1" ht="16" customHeight="1" x14ac:dyDescent="0.2"/>
    <row r="8834" customFormat="1" ht="16" customHeight="1" x14ac:dyDescent="0.2"/>
    <row r="8835" customFormat="1" ht="16" customHeight="1" x14ac:dyDescent="0.2"/>
    <row r="8836" customFormat="1" ht="16" customHeight="1" x14ac:dyDescent="0.2"/>
    <row r="8837" customFormat="1" ht="16" customHeight="1" x14ac:dyDescent="0.2"/>
    <row r="8838" customFormat="1" ht="16" customHeight="1" x14ac:dyDescent="0.2"/>
    <row r="8839" customFormat="1" ht="16" customHeight="1" x14ac:dyDescent="0.2"/>
    <row r="8840" customFormat="1" ht="16" customHeight="1" x14ac:dyDescent="0.2"/>
    <row r="8841" customFormat="1" ht="16" customHeight="1" x14ac:dyDescent="0.2"/>
    <row r="8842" customFormat="1" ht="16" customHeight="1" x14ac:dyDescent="0.2"/>
    <row r="8843" customFormat="1" ht="16" customHeight="1" x14ac:dyDescent="0.2"/>
    <row r="8844" customFormat="1" ht="16" customHeight="1" x14ac:dyDescent="0.2"/>
    <row r="8845" customFormat="1" ht="16" customHeight="1" x14ac:dyDescent="0.2"/>
    <row r="8846" customFormat="1" ht="16" customHeight="1" x14ac:dyDescent="0.2"/>
    <row r="8847" customFormat="1" ht="16" customHeight="1" x14ac:dyDescent="0.2"/>
    <row r="8848" customFormat="1" ht="16" customHeight="1" x14ac:dyDescent="0.2"/>
    <row r="8849" customFormat="1" ht="16" customHeight="1" x14ac:dyDescent="0.2"/>
    <row r="8850" customFormat="1" ht="16" customHeight="1" x14ac:dyDescent="0.2"/>
    <row r="8851" customFormat="1" ht="16" customHeight="1" x14ac:dyDescent="0.2"/>
    <row r="8852" customFormat="1" ht="16" customHeight="1" x14ac:dyDescent="0.2"/>
    <row r="8853" customFormat="1" ht="16" customHeight="1" x14ac:dyDescent="0.2"/>
    <row r="8854" customFormat="1" ht="16" customHeight="1" x14ac:dyDescent="0.2"/>
    <row r="8855" customFormat="1" ht="16" customHeight="1" x14ac:dyDescent="0.2"/>
    <row r="8856" customFormat="1" ht="16" customHeight="1" x14ac:dyDescent="0.2"/>
    <row r="8857" customFormat="1" ht="16" customHeight="1" x14ac:dyDescent="0.2"/>
    <row r="8858" customFormat="1" ht="16" customHeight="1" x14ac:dyDescent="0.2"/>
    <row r="8859" customFormat="1" ht="16" customHeight="1" x14ac:dyDescent="0.2"/>
    <row r="8860" customFormat="1" ht="16" customHeight="1" x14ac:dyDescent="0.2"/>
    <row r="8861" customFormat="1" ht="16" customHeight="1" x14ac:dyDescent="0.2"/>
    <row r="8862" customFormat="1" ht="16" customHeight="1" x14ac:dyDescent="0.2"/>
    <row r="8863" customFormat="1" ht="16" customHeight="1" x14ac:dyDescent="0.2"/>
    <row r="8864" customFormat="1" ht="16" customHeight="1" x14ac:dyDescent="0.2"/>
    <row r="8865" customFormat="1" ht="16" customHeight="1" x14ac:dyDescent="0.2"/>
    <row r="8866" customFormat="1" ht="16" customHeight="1" x14ac:dyDescent="0.2"/>
    <row r="8867" customFormat="1" ht="16" customHeight="1" x14ac:dyDescent="0.2"/>
    <row r="8868" customFormat="1" ht="16" customHeight="1" x14ac:dyDescent="0.2"/>
    <row r="8869" customFormat="1" ht="16" customHeight="1" x14ac:dyDescent="0.2"/>
    <row r="8870" customFormat="1" ht="16" customHeight="1" x14ac:dyDescent="0.2"/>
    <row r="8871" customFormat="1" ht="16" customHeight="1" x14ac:dyDescent="0.2"/>
    <row r="8872" customFormat="1" ht="16" customHeight="1" x14ac:dyDescent="0.2"/>
    <row r="8873" customFormat="1" ht="16" customHeight="1" x14ac:dyDescent="0.2"/>
    <row r="8874" customFormat="1" ht="16" customHeight="1" x14ac:dyDescent="0.2"/>
    <row r="8875" customFormat="1" ht="16" customHeight="1" x14ac:dyDescent="0.2"/>
    <row r="8876" customFormat="1" ht="16" customHeight="1" x14ac:dyDescent="0.2"/>
    <row r="8877" customFormat="1" ht="16" customHeight="1" x14ac:dyDescent="0.2"/>
    <row r="8878" customFormat="1" ht="16" customHeight="1" x14ac:dyDescent="0.2"/>
    <row r="8879" customFormat="1" ht="16" customHeight="1" x14ac:dyDescent="0.2"/>
    <row r="8880" customFormat="1" ht="16" customHeight="1" x14ac:dyDescent="0.2"/>
    <row r="8881" customFormat="1" ht="16" customHeight="1" x14ac:dyDescent="0.2"/>
    <row r="8882" customFormat="1" ht="16" customHeight="1" x14ac:dyDescent="0.2"/>
    <row r="8883" customFormat="1" ht="16" customHeight="1" x14ac:dyDescent="0.2"/>
    <row r="8884" customFormat="1" ht="16" customHeight="1" x14ac:dyDescent="0.2"/>
    <row r="8885" customFormat="1" ht="16" customHeight="1" x14ac:dyDescent="0.2"/>
    <row r="8886" customFormat="1" ht="16" customHeight="1" x14ac:dyDescent="0.2"/>
    <row r="8887" customFormat="1" ht="16" customHeight="1" x14ac:dyDescent="0.2"/>
    <row r="8888" customFormat="1" ht="16" customHeight="1" x14ac:dyDescent="0.2"/>
    <row r="8889" customFormat="1" ht="16" customHeight="1" x14ac:dyDescent="0.2"/>
    <row r="8890" customFormat="1" ht="16" customHeight="1" x14ac:dyDescent="0.2"/>
    <row r="8891" customFormat="1" ht="16" customHeight="1" x14ac:dyDescent="0.2"/>
    <row r="8892" customFormat="1" ht="16" customHeight="1" x14ac:dyDescent="0.2"/>
    <row r="8893" customFormat="1" ht="16" customHeight="1" x14ac:dyDescent="0.2"/>
    <row r="8894" customFormat="1" ht="16" customHeight="1" x14ac:dyDescent="0.2"/>
    <row r="8895" customFormat="1" ht="16" customHeight="1" x14ac:dyDescent="0.2"/>
    <row r="8896" customFormat="1" ht="16" customHeight="1" x14ac:dyDescent="0.2"/>
    <row r="8897" customFormat="1" ht="16" customHeight="1" x14ac:dyDescent="0.2"/>
    <row r="8898" customFormat="1" ht="16" customHeight="1" x14ac:dyDescent="0.2"/>
    <row r="8899" customFormat="1" ht="16" customHeight="1" x14ac:dyDescent="0.2"/>
    <row r="8900" customFormat="1" ht="16" customHeight="1" x14ac:dyDescent="0.2"/>
    <row r="8901" customFormat="1" ht="16" customHeight="1" x14ac:dyDescent="0.2"/>
    <row r="8902" customFormat="1" ht="16" customHeight="1" x14ac:dyDescent="0.2"/>
    <row r="8903" customFormat="1" ht="16" customHeight="1" x14ac:dyDescent="0.2"/>
    <row r="8904" customFormat="1" ht="16" customHeight="1" x14ac:dyDescent="0.2"/>
    <row r="8905" customFormat="1" ht="16" customHeight="1" x14ac:dyDescent="0.2"/>
    <row r="8906" customFormat="1" ht="16" customHeight="1" x14ac:dyDescent="0.2"/>
    <row r="8907" customFormat="1" ht="16" customHeight="1" x14ac:dyDescent="0.2"/>
    <row r="8908" customFormat="1" ht="16" customHeight="1" x14ac:dyDescent="0.2"/>
    <row r="8909" customFormat="1" ht="16" customHeight="1" x14ac:dyDescent="0.2"/>
    <row r="8910" customFormat="1" ht="16" customHeight="1" x14ac:dyDescent="0.2"/>
    <row r="8911" customFormat="1" ht="16" customHeight="1" x14ac:dyDescent="0.2"/>
    <row r="8912" customFormat="1" ht="16" customHeight="1" x14ac:dyDescent="0.2"/>
    <row r="8913" customFormat="1" ht="16" customHeight="1" x14ac:dyDescent="0.2"/>
    <row r="8914" customFormat="1" ht="16" customHeight="1" x14ac:dyDescent="0.2"/>
    <row r="8915" customFormat="1" ht="16" customHeight="1" x14ac:dyDescent="0.2"/>
    <row r="8916" customFormat="1" ht="16" customHeight="1" x14ac:dyDescent="0.2"/>
    <row r="8917" customFormat="1" ht="16" customHeight="1" x14ac:dyDescent="0.2"/>
    <row r="8918" customFormat="1" ht="16" customHeight="1" x14ac:dyDescent="0.2"/>
    <row r="8919" customFormat="1" ht="16" customHeight="1" x14ac:dyDescent="0.2"/>
    <row r="8920" customFormat="1" ht="16" customHeight="1" x14ac:dyDescent="0.2"/>
    <row r="8921" customFormat="1" ht="16" customHeight="1" x14ac:dyDescent="0.2"/>
    <row r="8922" customFormat="1" ht="16" customHeight="1" x14ac:dyDescent="0.2"/>
    <row r="8923" customFormat="1" ht="16" customHeight="1" x14ac:dyDescent="0.2"/>
    <row r="8924" customFormat="1" ht="16" customHeight="1" x14ac:dyDescent="0.2"/>
    <row r="8925" customFormat="1" ht="16" customHeight="1" x14ac:dyDescent="0.2"/>
    <row r="8926" customFormat="1" ht="16" customHeight="1" x14ac:dyDescent="0.2"/>
    <row r="8927" customFormat="1" ht="16" customHeight="1" x14ac:dyDescent="0.2"/>
    <row r="8928" customFormat="1" ht="16" customHeight="1" x14ac:dyDescent="0.2"/>
    <row r="8929" customFormat="1" ht="16" customHeight="1" x14ac:dyDescent="0.2"/>
    <row r="8930" customFormat="1" ht="16" customHeight="1" x14ac:dyDescent="0.2"/>
    <row r="8931" customFormat="1" ht="16" customHeight="1" x14ac:dyDescent="0.2"/>
    <row r="8932" customFormat="1" ht="16" customHeight="1" x14ac:dyDescent="0.2"/>
    <row r="8933" customFormat="1" ht="16" customHeight="1" x14ac:dyDescent="0.2"/>
    <row r="8934" customFormat="1" ht="16" customHeight="1" x14ac:dyDescent="0.2"/>
    <row r="8935" customFormat="1" ht="16" customHeight="1" x14ac:dyDescent="0.2"/>
    <row r="8936" customFormat="1" ht="16" customHeight="1" x14ac:dyDescent="0.2"/>
    <row r="8937" customFormat="1" ht="16" customHeight="1" x14ac:dyDescent="0.2"/>
    <row r="8938" customFormat="1" ht="16" customHeight="1" x14ac:dyDescent="0.2"/>
    <row r="8939" customFormat="1" ht="16" customHeight="1" x14ac:dyDescent="0.2"/>
    <row r="8940" customFormat="1" ht="16" customHeight="1" x14ac:dyDescent="0.2"/>
    <row r="8941" customFormat="1" ht="16" customHeight="1" x14ac:dyDescent="0.2"/>
    <row r="8942" customFormat="1" ht="16" customHeight="1" x14ac:dyDescent="0.2"/>
    <row r="8943" customFormat="1" ht="16" customHeight="1" x14ac:dyDescent="0.2"/>
    <row r="8944" customFormat="1" ht="16" customHeight="1" x14ac:dyDescent="0.2"/>
    <row r="8945" customFormat="1" ht="16" customHeight="1" x14ac:dyDescent="0.2"/>
    <row r="8946" customFormat="1" ht="16" customHeight="1" x14ac:dyDescent="0.2"/>
    <row r="8947" customFormat="1" ht="16" customHeight="1" x14ac:dyDescent="0.2"/>
    <row r="8948" customFormat="1" ht="16" customHeight="1" x14ac:dyDescent="0.2"/>
    <row r="8949" customFormat="1" ht="16" customHeight="1" x14ac:dyDescent="0.2"/>
    <row r="8950" customFormat="1" ht="16" customHeight="1" x14ac:dyDescent="0.2"/>
    <row r="8951" customFormat="1" ht="16" customHeight="1" x14ac:dyDescent="0.2"/>
    <row r="8952" customFormat="1" ht="16" customHeight="1" x14ac:dyDescent="0.2"/>
    <row r="8953" customFormat="1" ht="16" customHeight="1" x14ac:dyDescent="0.2"/>
    <row r="8954" customFormat="1" ht="16" customHeight="1" x14ac:dyDescent="0.2"/>
    <row r="8955" customFormat="1" ht="16" customHeight="1" x14ac:dyDescent="0.2"/>
    <row r="8956" customFormat="1" ht="16" customHeight="1" x14ac:dyDescent="0.2"/>
    <row r="8957" customFormat="1" ht="16" customHeight="1" x14ac:dyDescent="0.2"/>
    <row r="8958" customFormat="1" ht="16" customHeight="1" x14ac:dyDescent="0.2"/>
    <row r="8959" customFormat="1" ht="16" customHeight="1" x14ac:dyDescent="0.2"/>
    <row r="8960" customFormat="1" ht="16" customHeight="1" x14ac:dyDescent="0.2"/>
    <row r="8961" customFormat="1" ht="16" customHeight="1" x14ac:dyDescent="0.2"/>
    <row r="8962" customFormat="1" ht="16" customHeight="1" x14ac:dyDescent="0.2"/>
    <row r="8963" customFormat="1" ht="16" customHeight="1" x14ac:dyDescent="0.2"/>
    <row r="8964" customFormat="1" ht="16" customHeight="1" x14ac:dyDescent="0.2"/>
    <row r="8965" customFormat="1" ht="16" customHeight="1" x14ac:dyDescent="0.2"/>
    <row r="8966" customFormat="1" ht="16" customHeight="1" x14ac:dyDescent="0.2"/>
    <row r="8967" customFormat="1" ht="16" customHeight="1" x14ac:dyDescent="0.2"/>
    <row r="8968" customFormat="1" ht="16" customHeight="1" x14ac:dyDescent="0.2"/>
    <row r="8969" customFormat="1" ht="16" customHeight="1" x14ac:dyDescent="0.2"/>
    <row r="8970" customFormat="1" ht="16" customHeight="1" x14ac:dyDescent="0.2"/>
    <row r="8971" customFormat="1" ht="16" customHeight="1" x14ac:dyDescent="0.2"/>
    <row r="8972" customFormat="1" ht="16" customHeight="1" x14ac:dyDescent="0.2"/>
    <row r="8973" customFormat="1" ht="16" customHeight="1" x14ac:dyDescent="0.2"/>
    <row r="8974" customFormat="1" ht="16" customHeight="1" x14ac:dyDescent="0.2"/>
    <row r="8975" customFormat="1" ht="16" customHeight="1" x14ac:dyDescent="0.2"/>
    <row r="8976" customFormat="1" ht="16" customHeight="1" x14ac:dyDescent="0.2"/>
    <row r="8977" customFormat="1" ht="16" customHeight="1" x14ac:dyDescent="0.2"/>
    <row r="8978" customFormat="1" ht="16" customHeight="1" x14ac:dyDescent="0.2"/>
    <row r="8979" customFormat="1" ht="16" customHeight="1" x14ac:dyDescent="0.2"/>
    <row r="8980" customFormat="1" ht="16" customHeight="1" x14ac:dyDescent="0.2"/>
    <row r="8981" customFormat="1" ht="16" customHeight="1" x14ac:dyDescent="0.2"/>
    <row r="8982" customFormat="1" ht="16" customHeight="1" x14ac:dyDescent="0.2"/>
    <row r="8983" customFormat="1" ht="16" customHeight="1" x14ac:dyDescent="0.2"/>
    <row r="8984" customFormat="1" ht="16" customHeight="1" x14ac:dyDescent="0.2"/>
    <row r="8985" customFormat="1" ht="16" customHeight="1" x14ac:dyDescent="0.2"/>
    <row r="8986" customFormat="1" ht="16" customHeight="1" x14ac:dyDescent="0.2"/>
    <row r="8987" customFormat="1" ht="16" customHeight="1" x14ac:dyDescent="0.2"/>
    <row r="8988" customFormat="1" ht="16" customHeight="1" x14ac:dyDescent="0.2"/>
    <row r="8989" customFormat="1" ht="16" customHeight="1" x14ac:dyDescent="0.2"/>
    <row r="8990" customFormat="1" ht="16" customHeight="1" x14ac:dyDescent="0.2"/>
    <row r="8991" customFormat="1" ht="16" customHeight="1" x14ac:dyDescent="0.2"/>
    <row r="8992" customFormat="1" ht="16" customHeight="1" x14ac:dyDescent="0.2"/>
    <row r="8993" customFormat="1" ht="16" customHeight="1" x14ac:dyDescent="0.2"/>
    <row r="8994" customFormat="1" ht="16" customHeight="1" x14ac:dyDescent="0.2"/>
    <row r="8995" customFormat="1" ht="16" customHeight="1" x14ac:dyDescent="0.2"/>
    <row r="8996" customFormat="1" ht="16" customHeight="1" x14ac:dyDescent="0.2"/>
    <row r="8997" customFormat="1" ht="16" customHeight="1" x14ac:dyDescent="0.2"/>
    <row r="8998" customFormat="1" ht="16" customHeight="1" x14ac:dyDescent="0.2"/>
    <row r="8999" customFormat="1" ht="16" customHeight="1" x14ac:dyDescent="0.2"/>
    <row r="9000" customFormat="1" ht="16" customHeight="1" x14ac:dyDescent="0.2"/>
    <row r="9001" customFormat="1" ht="16" customHeight="1" x14ac:dyDescent="0.2"/>
    <row r="9002" customFormat="1" ht="16" customHeight="1" x14ac:dyDescent="0.2"/>
    <row r="9003" customFormat="1" ht="16" customHeight="1" x14ac:dyDescent="0.2"/>
    <row r="9004" customFormat="1" ht="16" customHeight="1" x14ac:dyDescent="0.2"/>
    <row r="9005" customFormat="1" ht="16" customHeight="1" x14ac:dyDescent="0.2"/>
    <row r="9006" customFormat="1" ht="16" customHeight="1" x14ac:dyDescent="0.2"/>
    <row r="9007" customFormat="1" ht="16" customHeight="1" x14ac:dyDescent="0.2"/>
    <row r="9008" customFormat="1" ht="16" customHeight="1" x14ac:dyDescent="0.2"/>
    <row r="9009" customFormat="1" ht="16" customHeight="1" x14ac:dyDescent="0.2"/>
    <row r="9010" customFormat="1" ht="16" customHeight="1" x14ac:dyDescent="0.2"/>
    <row r="9011" customFormat="1" ht="16" customHeight="1" x14ac:dyDescent="0.2"/>
    <row r="9012" customFormat="1" ht="16" customHeight="1" x14ac:dyDescent="0.2"/>
    <row r="9013" customFormat="1" ht="16" customHeight="1" x14ac:dyDescent="0.2"/>
    <row r="9014" customFormat="1" ht="16" customHeight="1" x14ac:dyDescent="0.2"/>
    <row r="9015" customFormat="1" ht="16" customHeight="1" x14ac:dyDescent="0.2"/>
    <row r="9016" customFormat="1" ht="16" customHeight="1" x14ac:dyDescent="0.2"/>
    <row r="9017" customFormat="1" ht="16" customHeight="1" x14ac:dyDescent="0.2"/>
    <row r="9018" customFormat="1" ht="16" customHeight="1" x14ac:dyDescent="0.2"/>
    <row r="9019" customFormat="1" ht="16" customHeight="1" x14ac:dyDescent="0.2"/>
    <row r="9020" customFormat="1" ht="16" customHeight="1" x14ac:dyDescent="0.2"/>
    <row r="9021" customFormat="1" ht="16" customHeight="1" x14ac:dyDescent="0.2"/>
    <row r="9022" customFormat="1" ht="16" customHeight="1" x14ac:dyDescent="0.2"/>
    <row r="9023" customFormat="1" ht="16" customHeight="1" x14ac:dyDescent="0.2"/>
    <row r="9024" customFormat="1" ht="16" customHeight="1" x14ac:dyDescent="0.2"/>
    <row r="9025" customFormat="1" ht="16" customHeight="1" x14ac:dyDescent="0.2"/>
    <row r="9026" customFormat="1" ht="16" customHeight="1" x14ac:dyDescent="0.2"/>
    <row r="9027" customFormat="1" ht="16" customHeight="1" x14ac:dyDescent="0.2"/>
    <row r="9028" customFormat="1" ht="16" customHeight="1" x14ac:dyDescent="0.2"/>
    <row r="9029" customFormat="1" ht="16" customHeight="1" x14ac:dyDescent="0.2"/>
    <row r="9030" customFormat="1" ht="16" customHeight="1" x14ac:dyDescent="0.2"/>
    <row r="9031" customFormat="1" ht="16" customHeight="1" x14ac:dyDescent="0.2"/>
    <row r="9032" customFormat="1" ht="16" customHeight="1" x14ac:dyDescent="0.2"/>
    <row r="9033" customFormat="1" ht="16" customHeight="1" x14ac:dyDescent="0.2"/>
    <row r="9034" customFormat="1" ht="16" customHeight="1" x14ac:dyDescent="0.2"/>
    <row r="9035" customFormat="1" ht="16" customHeight="1" x14ac:dyDescent="0.2"/>
    <row r="9036" customFormat="1" ht="16" customHeight="1" x14ac:dyDescent="0.2"/>
    <row r="9037" customFormat="1" ht="16" customHeight="1" x14ac:dyDescent="0.2"/>
    <row r="9038" customFormat="1" ht="16" customHeight="1" x14ac:dyDescent="0.2"/>
    <row r="9039" customFormat="1" ht="16" customHeight="1" x14ac:dyDescent="0.2"/>
    <row r="9040" customFormat="1" ht="16" customHeight="1" x14ac:dyDescent="0.2"/>
    <row r="9041" customFormat="1" ht="16" customHeight="1" x14ac:dyDescent="0.2"/>
    <row r="9042" customFormat="1" ht="16" customHeight="1" x14ac:dyDescent="0.2"/>
    <row r="9043" customFormat="1" ht="16" customHeight="1" x14ac:dyDescent="0.2"/>
    <row r="9044" customFormat="1" ht="16" customHeight="1" x14ac:dyDescent="0.2"/>
    <row r="9045" customFormat="1" ht="16" customHeight="1" x14ac:dyDescent="0.2"/>
    <row r="9046" customFormat="1" ht="16" customHeight="1" x14ac:dyDescent="0.2"/>
    <row r="9047" customFormat="1" ht="16" customHeight="1" x14ac:dyDescent="0.2"/>
    <row r="9048" customFormat="1" ht="16" customHeight="1" x14ac:dyDescent="0.2"/>
    <row r="9049" customFormat="1" ht="16" customHeight="1" x14ac:dyDescent="0.2"/>
    <row r="9050" customFormat="1" ht="16" customHeight="1" x14ac:dyDescent="0.2"/>
    <row r="9051" customFormat="1" ht="16" customHeight="1" x14ac:dyDescent="0.2"/>
    <row r="9052" customFormat="1" ht="16" customHeight="1" x14ac:dyDescent="0.2"/>
    <row r="9053" customFormat="1" ht="16" customHeight="1" x14ac:dyDescent="0.2"/>
    <row r="9054" customFormat="1" ht="16" customHeight="1" x14ac:dyDescent="0.2"/>
    <row r="9055" customFormat="1" ht="16" customHeight="1" x14ac:dyDescent="0.2"/>
    <row r="9056" customFormat="1" ht="16" customHeight="1" x14ac:dyDescent="0.2"/>
    <row r="9057" customFormat="1" ht="16" customHeight="1" x14ac:dyDescent="0.2"/>
    <row r="9058" customFormat="1" ht="16" customHeight="1" x14ac:dyDescent="0.2"/>
    <row r="9059" customFormat="1" ht="16" customHeight="1" x14ac:dyDescent="0.2"/>
    <row r="9060" customFormat="1" ht="16" customHeight="1" x14ac:dyDescent="0.2"/>
    <row r="9061" customFormat="1" ht="16" customHeight="1" x14ac:dyDescent="0.2"/>
    <row r="9062" customFormat="1" ht="16" customHeight="1" x14ac:dyDescent="0.2"/>
    <row r="9063" customFormat="1" ht="16" customHeight="1" x14ac:dyDescent="0.2"/>
    <row r="9064" customFormat="1" ht="16" customHeight="1" x14ac:dyDescent="0.2"/>
    <row r="9065" customFormat="1" ht="16" customHeight="1" x14ac:dyDescent="0.2"/>
    <row r="9066" customFormat="1" ht="16" customHeight="1" x14ac:dyDescent="0.2"/>
    <row r="9067" customFormat="1" ht="16" customHeight="1" x14ac:dyDescent="0.2"/>
    <row r="9068" customFormat="1" ht="16" customHeight="1" x14ac:dyDescent="0.2"/>
    <row r="9069" customFormat="1" ht="16" customHeight="1" x14ac:dyDescent="0.2"/>
    <row r="9070" customFormat="1" ht="16" customHeight="1" x14ac:dyDescent="0.2"/>
    <row r="9071" customFormat="1" ht="16" customHeight="1" x14ac:dyDescent="0.2"/>
    <row r="9072" customFormat="1" ht="16" customHeight="1" x14ac:dyDescent="0.2"/>
    <row r="9073" customFormat="1" ht="16" customHeight="1" x14ac:dyDescent="0.2"/>
    <row r="9074" customFormat="1" ht="16" customHeight="1" x14ac:dyDescent="0.2"/>
    <row r="9075" customFormat="1" ht="16" customHeight="1" x14ac:dyDescent="0.2"/>
    <row r="9076" customFormat="1" ht="16" customHeight="1" x14ac:dyDescent="0.2"/>
    <row r="9077" customFormat="1" ht="16" customHeight="1" x14ac:dyDescent="0.2"/>
    <row r="9078" customFormat="1" ht="16" customHeight="1" x14ac:dyDescent="0.2"/>
    <row r="9079" customFormat="1" ht="16" customHeight="1" x14ac:dyDescent="0.2"/>
    <row r="9080" customFormat="1" ht="16" customHeight="1" x14ac:dyDescent="0.2"/>
    <row r="9081" customFormat="1" ht="16" customHeight="1" x14ac:dyDescent="0.2"/>
    <row r="9082" customFormat="1" ht="16" customHeight="1" x14ac:dyDescent="0.2"/>
    <row r="9083" customFormat="1" ht="16" customHeight="1" x14ac:dyDescent="0.2"/>
    <row r="9084" customFormat="1" ht="16" customHeight="1" x14ac:dyDescent="0.2"/>
    <row r="9085" customFormat="1" ht="16" customHeight="1" x14ac:dyDescent="0.2"/>
    <row r="9086" customFormat="1" ht="16" customHeight="1" x14ac:dyDescent="0.2"/>
    <row r="9087" customFormat="1" ht="16" customHeight="1" x14ac:dyDescent="0.2"/>
    <row r="9088" customFormat="1" ht="16" customHeight="1" x14ac:dyDescent="0.2"/>
    <row r="9089" customFormat="1" ht="16" customHeight="1" x14ac:dyDescent="0.2"/>
    <row r="9090" customFormat="1" ht="16" customHeight="1" x14ac:dyDescent="0.2"/>
    <row r="9091" customFormat="1" ht="16" customHeight="1" x14ac:dyDescent="0.2"/>
    <row r="9092" customFormat="1" ht="16" customHeight="1" x14ac:dyDescent="0.2"/>
    <row r="9093" customFormat="1" ht="16" customHeight="1" x14ac:dyDescent="0.2"/>
    <row r="9094" customFormat="1" ht="16" customHeight="1" x14ac:dyDescent="0.2"/>
    <row r="9095" customFormat="1" ht="16" customHeight="1" x14ac:dyDescent="0.2"/>
    <row r="9096" customFormat="1" ht="16" customHeight="1" x14ac:dyDescent="0.2"/>
    <row r="9097" customFormat="1" ht="16" customHeight="1" x14ac:dyDescent="0.2"/>
    <row r="9098" customFormat="1" ht="16" customHeight="1" x14ac:dyDescent="0.2"/>
    <row r="9099" customFormat="1" ht="16" customHeight="1" x14ac:dyDescent="0.2"/>
    <row r="9100" customFormat="1" ht="16" customHeight="1" x14ac:dyDescent="0.2"/>
    <row r="9101" customFormat="1" ht="16" customHeight="1" x14ac:dyDescent="0.2"/>
    <row r="9102" customFormat="1" ht="16" customHeight="1" x14ac:dyDescent="0.2"/>
    <row r="9103" customFormat="1" ht="16" customHeight="1" x14ac:dyDescent="0.2"/>
    <row r="9104" customFormat="1" ht="16" customHeight="1" x14ac:dyDescent="0.2"/>
    <row r="9105" customFormat="1" ht="16" customHeight="1" x14ac:dyDescent="0.2"/>
    <row r="9106" customFormat="1" ht="16" customHeight="1" x14ac:dyDescent="0.2"/>
    <row r="9107" customFormat="1" ht="16" customHeight="1" x14ac:dyDescent="0.2"/>
    <row r="9108" customFormat="1" ht="16" customHeight="1" x14ac:dyDescent="0.2"/>
    <row r="9109" customFormat="1" ht="16" customHeight="1" x14ac:dyDescent="0.2"/>
    <row r="9110" customFormat="1" ht="16" customHeight="1" x14ac:dyDescent="0.2"/>
    <row r="9111" customFormat="1" ht="16" customHeight="1" x14ac:dyDescent="0.2"/>
    <row r="9112" customFormat="1" ht="16" customHeight="1" x14ac:dyDescent="0.2"/>
    <row r="9113" customFormat="1" ht="16" customHeight="1" x14ac:dyDescent="0.2"/>
    <row r="9114" customFormat="1" ht="16" customHeight="1" x14ac:dyDescent="0.2"/>
    <row r="9115" customFormat="1" ht="16" customHeight="1" x14ac:dyDescent="0.2"/>
    <row r="9116" customFormat="1" ht="16" customHeight="1" x14ac:dyDescent="0.2"/>
    <row r="9117" customFormat="1" ht="16" customHeight="1" x14ac:dyDescent="0.2"/>
    <row r="9118" customFormat="1" ht="16" customHeight="1" x14ac:dyDescent="0.2"/>
    <row r="9119" customFormat="1" ht="16" customHeight="1" x14ac:dyDescent="0.2"/>
    <row r="9120" customFormat="1" ht="16" customHeight="1" x14ac:dyDescent="0.2"/>
    <row r="9121" customFormat="1" ht="16" customHeight="1" x14ac:dyDescent="0.2"/>
    <row r="9122" customFormat="1" ht="16" customHeight="1" x14ac:dyDescent="0.2"/>
    <row r="9123" customFormat="1" ht="16" customHeight="1" x14ac:dyDescent="0.2"/>
    <row r="9124" customFormat="1" ht="16" customHeight="1" x14ac:dyDescent="0.2"/>
    <row r="9125" customFormat="1" ht="16" customHeight="1" x14ac:dyDescent="0.2"/>
    <row r="9126" customFormat="1" ht="16" customHeight="1" x14ac:dyDescent="0.2"/>
    <row r="9127" customFormat="1" ht="16" customHeight="1" x14ac:dyDescent="0.2"/>
    <row r="9128" customFormat="1" ht="16" customHeight="1" x14ac:dyDescent="0.2"/>
    <row r="9129" customFormat="1" ht="16" customHeight="1" x14ac:dyDescent="0.2"/>
    <row r="9130" customFormat="1" ht="16" customHeight="1" x14ac:dyDescent="0.2"/>
    <row r="9131" customFormat="1" ht="16" customHeight="1" x14ac:dyDescent="0.2"/>
    <row r="9132" customFormat="1" ht="16" customHeight="1" x14ac:dyDescent="0.2"/>
    <row r="9133" customFormat="1" ht="16" customHeight="1" x14ac:dyDescent="0.2"/>
    <row r="9134" customFormat="1" ht="16" customHeight="1" x14ac:dyDescent="0.2"/>
    <row r="9135" customFormat="1" ht="16" customHeight="1" x14ac:dyDescent="0.2"/>
    <row r="9136" customFormat="1" ht="16" customHeight="1" x14ac:dyDescent="0.2"/>
    <row r="9137" customFormat="1" ht="16" customHeight="1" x14ac:dyDescent="0.2"/>
    <row r="9138" customFormat="1" ht="16" customHeight="1" x14ac:dyDescent="0.2"/>
    <row r="9139" customFormat="1" ht="16" customHeight="1" x14ac:dyDescent="0.2"/>
    <row r="9140" customFormat="1" ht="16" customHeight="1" x14ac:dyDescent="0.2"/>
    <row r="9141" customFormat="1" ht="16" customHeight="1" x14ac:dyDescent="0.2"/>
    <row r="9142" customFormat="1" ht="16" customHeight="1" x14ac:dyDescent="0.2"/>
    <row r="9143" customFormat="1" ht="16" customHeight="1" x14ac:dyDescent="0.2"/>
    <row r="9144" customFormat="1" ht="16" customHeight="1" x14ac:dyDescent="0.2"/>
    <row r="9145" customFormat="1" ht="16" customHeight="1" x14ac:dyDescent="0.2"/>
    <row r="9146" customFormat="1" ht="16" customHeight="1" x14ac:dyDescent="0.2"/>
    <row r="9147" customFormat="1" ht="16" customHeight="1" x14ac:dyDescent="0.2"/>
    <row r="9148" customFormat="1" ht="16" customHeight="1" x14ac:dyDescent="0.2"/>
    <row r="9149" customFormat="1" ht="16" customHeight="1" x14ac:dyDescent="0.2"/>
    <row r="9150" customFormat="1" ht="16" customHeight="1" x14ac:dyDescent="0.2"/>
    <row r="9151" customFormat="1" ht="16" customHeight="1" x14ac:dyDescent="0.2"/>
    <row r="9152" customFormat="1" ht="16" customHeight="1" x14ac:dyDescent="0.2"/>
    <row r="9153" customFormat="1" ht="16" customHeight="1" x14ac:dyDescent="0.2"/>
    <row r="9154" customFormat="1" ht="16" customHeight="1" x14ac:dyDescent="0.2"/>
    <row r="9155" customFormat="1" ht="16" customHeight="1" x14ac:dyDescent="0.2"/>
    <row r="9156" customFormat="1" ht="16" customHeight="1" x14ac:dyDescent="0.2"/>
    <row r="9157" customFormat="1" ht="16" customHeight="1" x14ac:dyDescent="0.2"/>
    <row r="9158" customFormat="1" ht="16" customHeight="1" x14ac:dyDescent="0.2"/>
    <row r="9159" customFormat="1" ht="16" customHeight="1" x14ac:dyDescent="0.2"/>
    <row r="9160" customFormat="1" ht="16" customHeight="1" x14ac:dyDescent="0.2"/>
    <row r="9161" customFormat="1" ht="16" customHeight="1" x14ac:dyDescent="0.2"/>
    <row r="9162" customFormat="1" ht="16" customHeight="1" x14ac:dyDescent="0.2"/>
    <row r="9163" customFormat="1" ht="16" customHeight="1" x14ac:dyDescent="0.2"/>
    <row r="9164" customFormat="1" ht="16" customHeight="1" x14ac:dyDescent="0.2"/>
    <row r="9165" customFormat="1" ht="16" customHeight="1" x14ac:dyDescent="0.2"/>
    <row r="9166" customFormat="1" ht="16" customHeight="1" x14ac:dyDescent="0.2"/>
    <row r="9167" customFormat="1" ht="16" customHeight="1" x14ac:dyDescent="0.2"/>
    <row r="9168" customFormat="1" ht="16" customHeight="1" x14ac:dyDescent="0.2"/>
    <row r="9169" customFormat="1" ht="16" customHeight="1" x14ac:dyDescent="0.2"/>
    <row r="9170" customFormat="1" ht="16" customHeight="1" x14ac:dyDescent="0.2"/>
    <row r="9171" customFormat="1" ht="16" customHeight="1" x14ac:dyDescent="0.2"/>
    <row r="9172" customFormat="1" ht="16" customHeight="1" x14ac:dyDescent="0.2"/>
    <row r="9173" customFormat="1" ht="16" customHeight="1" x14ac:dyDescent="0.2"/>
    <row r="9174" customFormat="1" ht="16" customHeight="1" x14ac:dyDescent="0.2"/>
    <row r="9175" customFormat="1" ht="16" customHeight="1" x14ac:dyDescent="0.2"/>
    <row r="9176" customFormat="1" ht="16" customHeight="1" x14ac:dyDescent="0.2"/>
    <row r="9177" customFormat="1" ht="16" customHeight="1" x14ac:dyDescent="0.2"/>
    <row r="9178" customFormat="1" ht="16" customHeight="1" x14ac:dyDescent="0.2"/>
    <row r="9179" customFormat="1" ht="16" customHeight="1" x14ac:dyDescent="0.2"/>
    <row r="9180" customFormat="1" ht="16" customHeight="1" x14ac:dyDescent="0.2"/>
    <row r="9181" customFormat="1" ht="16" customHeight="1" x14ac:dyDescent="0.2"/>
    <row r="9182" customFormat="1" ht="16" customHeight="1" x14ac:dyDescent="0.2"/>
    <row r="9183" customFormat="1" ht="16" customHeight="1" x14ac:dyDescent="0.2"/>
    <row r="9184" customFormat="1" ht="16" customHeight="1" x14ac:dyDescent="0.2"/>
    <row r="9185" customFormat="1" ht="16" customHeight="1" x14ac:dyDescent="0.2"/>
    <row r="9186" customFormat="1" ht="16" customHeight="1" x14ac:dyDescent="0.2"/>
    <row r="9187" customFormat="1" ht="16" customHeight="1" x14ac:dyDescent="0.2"/>
    <row r="9188" customFormat="1" ht="16" customHeight="1" x14ac:dyDescent="0.2"/>
    <row r="9189" customFormat="1" ht="16" customHeight="1" x14ac:dyDescent="0.2"/>
    <row r="9190" customFormat="1" ht="16" customHeight="1" x14ac:dyDescent="0.2"/>
    <row r="9191" customFormat="1" ht="16" customHeight="1" x14ac:dyDescent="0.2"/>
    <row r="9192" customFormat="1" ht="16" customHeight="1" x14ac:dyDescent="0.2"/>
    <row r="9193" customFormat="1" ht="16" customHeight="1" x14ac:dyDescent="0.2"/>
    <row r="9194" customFormat="1" ht="16" customHeight="1" x14ac:dyDescent="0.2"/>
    <row r="9195" customFormat="1" ht="16" customHeight="1" x14ac:dyDescent="0.2"/>
    <row r="9196" customFormat="1" ht="16" customHeight="1" x14ac:dyDescent="0.2"/>
    <row r="9197" customFormat="1" ht="16" customHeight="1" x14ac:dyDescent="0.2"/>
    <row r="9198" customFormat="1" ht="16" customHeight="1" x14ac:dyDescent="0.2"/>
    <row r="9199" customFormat="1" ht="16" customHeight="1" x14ac:dyDescent="0.2"/>
    <row r="9200" customFormat="1" ht="16" customHeight="1" x14ac:dyDescent="0.2"/>
    <row r="9201" customFormat="1" ht="16" customHeight="1" x14ac:dyDescent="0.2"/>
    <row r="9202" customFormat="1" ht="16" customHeight="1" x14ac:dyDescent="0.2"/>
    <row r="9203" customFormat="1" ht="16" customHeight="1" x14ac:dyDescent="0.2"/>
    <row r="9204" customFormat="1" ht="16" customHeight="1" x14ac:dyDescent="0.2"/>
    <row r="9205" customFormat="1" ht="16" customHeight="1" x14ac:dyDescent="0.2"/>
    <row r="9206" customFormat="1" ht="16" customHeight="1" x14ac:dyDescent="0.2"/>
    <row r="9207" customFormat="1" ht="16" customHeight="1" x14ac:dyDescent="0.2"/>
    <row r="9208" customFormat="1" ht="16" customHeight="1" x14ac:dyDescent="0.2"/>
    <row r="9209" customFormat="1" ht="16" customHeight="1" x14ac:dyDescent="0.2"/>
    <row r="9210" customFormat="1" ht="16" customHeight="1" x14ac:dyDescent="0.2"/>
    <row r="9211" customFormat="1" ht="16" customHeight="1" x14ac:dyDescent="0.2"/>
    <row r="9212" customFormat="1" ht="16" customHeight="1" x14ac:dyDescent="0.2"/>
    <row r="9213" customFormat="1" ht="16" customHeight="1" x14ac:dyDescent="0.2"/>
    <row r="9214" customFormat="1" ht="16" customHeight="1" x14ac:dyDescent="0.2"/>
    <row r="9215" customFormat="1" ht="16" customHeight="1" x14ac:dyDescent="0.2"/>
    <row r="9216" customFormat="1" ht="16" customHeight="1" x14ac:dyDescent="0.2"/>
    <row r="9217" customFormat="1" ht="16" customHeight="1" x14ac:dyDescent="0.2"/>
    <row r="9218" customFormat="1" ht="16" customHeight="1" x14ac:dyDescent="0.2"/>
    <row r="9219" customFormat="1" ht="16" customHeight="1" x14ac:dyDescent="0.2"/>
    <row r="9220" customFormat="1" ht="16" customHeight="1" x14ac:dyDescent="0.2"/>
    <row r="9221" customFormat="1" ht="16" customHeight="1" x14ac:dyDescent="0.2"/>
    <row r="9222" customFormat="1" ht="16" customHeight="1" x14ac:dyDescent="0.2"/>
    <row r="9223" customFormat="1" ht="16" customHeight="1" x14ac:dyDescent="0.2"/>
    <row r="9224" customFormat="1" ht="16" customHeight="1" x14ac:dyDescent="0.2"/>
    <row r="9225" customFormat="1" ht="16" customHeight="1" x14ac:dyDescent="0.2"/>
    <row r="9226" customFormat="1" ht="16" customHeight="1" x14ac:dyDescent="0.2"/>
    <row r="9227" customFormat="1" ht="16" customHeight="1" x14ac:dyDescent="0.2"/>
    <row r="9228" customFormat="1" ht="16" customHeight="1" x14ac:dyDescent="0.2"/>
    <row r="9229" customFormat="1" ht="16" customHeight="1" x14ac:dyDescent="0.2"/>
    <row r="9230" customFormat="1" ht="16" customHeight="1" x14ac:dyDescent="0.2"/>
    <row r="9231" customFormat="1" ht="16" customHeight="1" x14ac:dyDescent="0.2"/>
    <row r="9232" customFormat="1" ht="16" customHeight="1" x14ac:dyDescent="0.2"/>
    <row r="9233" customFormat="1" ht="16" customHeight="1" x14ac:dyDescent="0.2"/>
    <row r="9234" customFormat="1" ht="16" customHeight="1" x14ac:dyDescent="0.2"/>
    <row r="9235" customFormat="1" ht="16" customHeight="1" x14ac:dyDescent="0.2"/>
    <row r="9236" customFormat="1" ht="16" customHeight="1" x14ac:dyDescent="0.2"/>
    <row r="9237" customFormat="1" ht="16" customHeight="1" x14ac:dyDescent="0.2"/>
    <row r="9238" customFormat="1" ht="16" customHeight="1" x14ac:dyDescent="0.2"/>
    <row r="9239" customFormat="1" ht="16" customHeight="1" x14ac:dyDescent="0.2"/>
    <row r="9240" customFormat="1" ht="16" customHeight="1" x14ac:dyDescent="0.2"/>
    <row r="9241" customFormat="1" ht="16" customHeight="1" x14ac:dyDescent="0.2"/>
    <row r="9242" customFormat="1" ht="16" customHeight="1" x14ac:dyDescent="0.2"/>
    <row r="9243" customFormat="1" ht="16" customHeight="1" x14ac:dyDescent="0.2"/>
    <row r="9244" customFormat="1" ht="16" customHeight="1" x14ac:dyDescent="0.2"/>
    <row r="9245" customFormat="1" ht="16" customHeight="1" x14ac:dyDescent="0.2"/>
    <row r="9246" customFormat="1" ht="16" customHeight="1" x14ac:dyDescent="0.2"/>
    <row r="9247" customFormat="1" ht="16" customHeight="1" x14ac:dyDescent="0.2"/>
    <row r="9248" customFormat="1" ht="16" customHeight="1" x14ac:dyDescent="0.2"/>
    <row r="9249" customFormat="1" ht="16" customHeight="1" x14ac:dyDescent="0.2"/>
    <row r="9250" customFormat="1" ht="16" customHeight="1" x14ac:dyDescent="0.2"/>
    <row r="9251" customFormat="1" ht="16" customHeight="1" x14ac:dyDescent="0.2"/>
    <row r="9252" customFormat="1" ht="16" customHeight="1" x14ac:dyDescent="0.2"/>
    <row r="9253" customFormat="1" ht="16" customHeight="1" x14ac:dyDescent="0.2"/>
    <row r="9254" customFormat="1" ht="16" customHeight="1" x14ac:dyDescent="0.2"/>
    <row r="9255" customFormat="1" ht="16" customHeight="1" x14ac:dyDescent="0.2"/>
    <row r="9256" customFormat="1" ht="16" customHeight="1" x14ac:dyDescent="0.2"/>
    <row r="9257" customFormat="1" ht="16" customHeight="1" x14ac:dyDescent="0.2"/>
    <row r="9258" customFormat="1" ht="16" customHeight="1" x14ac:dyDescent="0.2"/>
    <row r="9259" customFormat="1" ht="16" customHeight="1" x14ac:dyDescent="0.2"/>
    <row r="9260" customFormat="1" ht="16" customHeight="1" x14ac:dyDescent="0.2"/>
    <row r="9261" customFormat="1" ht="16" customHeight="1" x14ac:dyDescent="0.2"/>
    <row r="9262" customFormat="1" ht="16" customHeight="1" x14ac:dyDescent="0.2"/>
    <row r="9263" customFormat="1" ht="16" customHeight="1" x14ac:dyDescent="0.2"/>
    <row r="9264" customFormat="1" ht="16" customHeight="1" x14ac:dyDescent="0.2"/>
    <row r="9265" customFormat="1" ht="16" customHeight="1" x14ac:dyDescent="0.2"/>
    <row r="9266" customFormat="1" ht="16" customHeight="1" x14ac:dyDescent="0.2"/>
    <row r="9267" customFormat="1" ht="16" customHeight="1" x14ac:dyDescent="0.2"/>
    <row r="9268" customFormat="1" ht="16" customHeight="1" x14ac:dyDescent="0.2"/>
    <row r="9269" customFormat="1" ht="16" customHeight="1" x14ac:dyDescent="0.2"/>
    <row r="9270" customFormat="1" ht="16" customHeight="1" x14ac:dyDescent="0.2"/>
    <row r="9271" customFormat="1" ht="16" customHeight="1" x14ac:dyDescent="0.2"/>
    <row r="9272" customFormat="1" ht="16" customHeight="1" x14ac:dyDescent="0.2"/>
    <row r="9273" customFormat="1" ht="16" customHeight="1" x14ac:dyDescent="0.2"/>
    <row r="9274" customFormat="1" ht="16" customHeight="1" x14ac:dyDescent="0.2"/>
    <row r="9275" customFormat="1" ht="16" customHeight="1" x14ac:dyDescent="0.2"/>
    <row r="9276" customFormat="1" ht="16" customHeight="1" x14ac:dyDescent="0.2"/>
    <row r="9277" customFormat="1" ht="16" customHeight="1" x14ac:dyDescent="0.2"/>
    <row r="9278" customFormat="1" ht="16" customHeight="1" x14ac:dyDescent="0.2"/>
    <row r="9279" customFormat="1" ht="16" customHeight="1" x14ac:dyDescent="0.2"/>
    <row r="9280" customFormat="1" ht="16" customHeight="1" x14ac:dyDescent="0.2"/>
    <row r="9281" customFormat="1" ht="16" customHeight="1" x14ac:dyDescent="0.2"/>
    <row r="9282" customFormat="1" ht="16" customHeight="1" x14ac:dyDescent="0.2"/>
    <row r="9283" customFormat="1" ht="16" customHeight="1" x14ac:dyDescent="0.2"/>
    <row r="9284" customFormat="1" ht="16" customHeight="1" x14ac:dyDescent="0.2"/>
    <row r="9285" customFormat="1" ht="16" customHeight="1" x14ac:dyDescent="0.2"/>
    <row r="9286" customFormat="1" ht="16" customHeight="1" x14ac:dyDescent="0.2"/>
    <row r="9287" customFormat="1" ht="16" customHeight="1" x14ac:dyDescent="0.2"/>
    <row r="9288" customFormat="1" ht="16" customHeight="1" x14ac:dyDescent="0.2"/>
    <row r="9289" customFormat="1" ht="16" customHeight="1" x14ac:dyDescent="0.2"/>
    <row r="9290" customFormat="1" ht="16" customHeight="1" x14ac:dyDescent="0.2"/>
    <row r="9291" customFormat="1" ht="16" customHeight="1" x14ac:dyDescent="0.2"/>
    <row r="9292" customFormat="1" ht="16" customHeight="1" x14ac:dyDescent="0.2"/>
    <row r="9293" customFormat="1" ht="16" customHeight="1" x14ac:dyDescent="0.2"/>
    <row r="9294" customFormat="1" ht="16" customHeight="1" x14ac:dyDescent="0.2"/>
    <row r="9295" customFormat="1" ht="16" customHeight="1" x14ac:dyDescent="0.2"/>
    <row r="9296" customFormat="1" ht="16" customHeight="1" x14ac:dyDescent="0.2"/>
    <row r="9297" customFormat="1" ht="16" customHeight="1" x14ac:dyDescent="0.2"/>
    <row r="9298" customFormat="1" ht="16" customHeight="1" x14ac:dyDescent="0.2"/>
    <row r="9299" customFormat="1" ht="16" customHeight="1" x14ac:dyDescent="0.2"/>
    <row r="9300" customFormat="1" ht="16" customHeight="1" x14ac:dyDescent="0.2"/>
    <row r="9301" customFormat="1" ht="16" customHeight="1" x14ac:dyDescent="0.2"/>
    <row r="9302" customFormat="1" ht="16" customHeight="1" x14ac:dyDescent="0.2"/>
    <row r="9303" customFormat="1" ht="16" customHeight="1" x14ac:dyDescent="0.2"/>
    <row r="9304" customFormat="1" ht="16" customHeight="1" x14ac:dyDescent="0.2"/>
    <row r="9305" customFormat="1" ht="16" customHeight="1" x14ac:dyDescent="0.2"/>
    <row r="9306" customFormat="1" ht="16" customHeight="1" x14ac:dyDescent="0.2"/>
    <row r="9307" customFormat="1" ht="16" customHeight="1" x14ac:dyDescent="0.2"/>
    <row r="9308" customFormat="1" ht="16" customHeight="1" x14ac:dyDescent="0.2"/>
    <row r="9309" customFormat="1" ht="16" customHeight="1" x14ac:dyDescent="0.2"/>
    <row r="9310" customFormat="1" ht="16" customHeight="1" x14ac:dyDescent="0.2"/>
    <row r="9311" customFormat="1" ht="16" customHeight="1" x14ac:dyDescent="0.2"/>
    <row r="9312" customFormat="1" ht="16" customHeight="1" x14ac:dyDescent="0.2"/>
    <row r="9313" customFormat="1" ht="16" customHeight="1" x14ac:dyDescent="0.2"/>
    <row r="9314" customFormat="1" ht="16" customHeight="1" x14ac:dyDescent="0.2"/>
    <row r="9315" customFormat="1" ht="16" customHeight="1" x14ac:dyDescent="0.2"/>
    <row r="9316" customFormat="1" ht="16" customHeight="1" x14ac:dyDescent="0.2"/>
    <row r="9317" customFormat="1" ht="16" customHeight="1" x14ac:dyDescent="0.2"/>
    <row r="9318" customFormat="1" ht="16" customHeight="1" x14ac:dyDescent="0.2"/>
    <row r="9319" customFormat="1" ht="16" customHeight="1" x14ac:dyDescent="0.2"/>
    <row r="9320" customFormat="1" ht="16" customHeight="1" x14ac:dyDescent="0.2"/>
    <row r="9321" customFormat="1" ht="16" customHeight="1" x14ac:dyDescent="0.2"/>
    <row r="9322" customFormat="1" ht="16" customHeight="1" x14ac:dyDescent="0.2"/>
    <row r="9323" customFormat="1" ht="16" customHeight="1" x14ac:dyDescent="0.2"/>
    <row r="9324" customFormat="1" ht="16" customHeight="1" x14ac:dyDescent="0.2"/>
    <row r="9325" customFormat="1" ht="16" customHeight="1" x14ac:dyDescent="0.2"/>
    <row r="9326" customFormat="1" ht="16" customHeight="1" x14ac:dyDescent="0.2"/>
    <row r="9327" customFormat="1" ht="16" customHeight="1" x14ac:dyDescent="0.2"/>
    <row r="9328" customFormat="1" ht="16" customHeight="1" x14ac:dyDescent="0.2"/>
    <row r="9329" customFormat="1" ht="16" customHeight="1" x14ac:dyDescent="0.2"/>
    <row r="9330" customFormat="1" ht="16" customHeight="1" x14ac:dyDescent="0.2"/>
    <row r="9331" customFormat="1" ht="16" customHeight="1" x14ac:dyDescent="0.2"/>
    <row r="9332" customFormat="1" ht="16" customHeight="1" x14ac:dyDescent="0.2"/>
    <row r="9333" customFormat="1" ht="16" customHeight="1" x14ac:dyDescent="0.2"/>
    <row r="9334" customFormat="1" ht="16" customHeight="1" x14ac:dyDescent="0.2"/>
    <row r="9335" customFormat="1" ht="16" customHeight="1" x14ac:dyDescent="0.2"/>
    <row r="9336" customFormat="1" ht="16" customHeight="1" x14ac:dyDescent="0.2"/>
    <row r="9337" customFormat="1" ht="16" customHeight="1" x14ac:dyDescent="0.2"/>
    <row r="9338" customFormat="1" ht="16" customHeight="1" x14ac:dyDescent="0.2"/>
    <row r="9339" customFormat="1" ht="16" customHeight="1" x14ac:dyDescent="0.2"/>
    <row r="9340" customFormat="1" ht="16" customHeight="1" x14ac:dyDescent="0.2"/>
    <row r="9341" customFormat="1" ht="16" customHeight="1" x14ac:dyDescent="0.2"/>
    <row r="9342" customFormat="1" ht="16" customHeight="1" x14ac:dyDescent="0.2"/>
    <row r="9343" customFormat="1" ht="16" customHeight="1" x14ac:dyDescent="0.2"/>
    <row r="9344" customFormat="1" ht="16" customHeight="1" x14ac:dyDescent="0.2"/>
    <row r="9345" customFormat="1" ht="16" customHeight="1" x14ac:dyDescent="0.2"/>
    <row r="9346" customFormat="1" ht="16" customHeight="1" x14ac:dyDescent="0.2"/>
    <row r="9347" customFormat="1" ht="16" customHeight="1" x14ac:dyDescent="0.2"/>
    <row r="9348" customFormat="1" ht="16" customHeight="1" x14ac:dyDescent="0.2"/>
    <row r="9349" customFormat="1" ht="16" customHeight="1" x14ac:dyDescent="0.2"/>
    <row r="9350" customFormat="1" ht="16" customHeight="1" x14ac:dyDescent="0.2"/>
    <row r="9351" customFormat="1" ht="16" customHeight="1" x14ac:dyDescent="0.2"/>
    <row r="9352" customFormat="1" ht="16" customHeight="1" x14ac:dyDescent="0.2"/>
    <row r="9353" customFormat="1" ht="16" customHeight="1" x14ac:dyDescent="0.2"/>
    <row r="9354" customFormat="1" ht="16" customHeight="1" x14ac:dyDescent="0.2"/>
    <row r="9355" customFormat="1" ht="16" customHeight="1" x14ac:dyDescent="0.2"/>
    <row r="9356" customFormat="1" ht="16" customHeight="1" x14ac:dyDescent="0.2"/>
    <row r="9357" customFormat="1" ht="16" customHeight="1" x14ac:dyDescent="0.2"/>
    <row r="9358" customFormat="1" ht="16" customHeight="1" x14ac:dyDescent="0.2"/>
    <row r="9359" customFormat="1" ht="16" customHeight="1" x14ac:dyDescent="0.2"/>
    <row r="9360" customFormat="1" ht="16" customHeight="1" x14ac:dyDescent="0.2"/>
    <row r="9361" customFormat="1" ht="16" customHeight="1" x14ac:dyDescent="0.2"/>
    <row r="9362" customFormat="1" ht="16" customHeight="1" x14ac:dyDescent="0.2"/>
    <row r="9363" customFormat="1" ht="16" customHeight="1" x14ac:dyDescent="0.2"/>
    <row r="9364" customFormat="1" ht="16" customHeight="1" x14ac:dyDescent="0.2"/>
    <row r="9365" customFormat="1" ht="16" customHeight="1" x14ac:dyDescent="0.2"/>
    <row r="9366" customFormat="1" ht="16" customHeight="1" x14ac:dyDescent="0.2"/>
    <row r="9367" customFormat="1" ht="16" customHeight="1" x14ac:dyDescent="0.2"/>
    <row r="9368" customFormat="1" ht="16" customHeight="1" x14ac:dyDescent="0.2"/>
    <row r="9369" customFormat="1" ht="16" customHeight="1" x14ac:dyDescent="0.2"/>
    <row r="9370" customFormat="1" ht="16" customHeight="1" x14ac:dyDescent="0.2"/>
    <row r="9371" customFormat="1" ht="16" customHeight="1" x14ac:dyDescent="0.2"/>
    <row r="9372" customFormat="1" ht="16" customHeight="1" x14ac:dyDescent="0.2"/>
    <row r="9373" customFormat="1" ht="16" customHeight="1" x14ac:dyDescent="0.2"/>
    <row r="9374" customFormat="1" ht="16" customHeight="1" x14ac:dyDescent="0.2"/>
    <row r="9375" customFormat="1" ht="16" customHeight="1" x14ac:dyDescent="0.2"/>
    <row r="9376" customFormat="1" ht="16" customHeight="1" x14ac:dyDescent="0.2"/>
    <row r="9377" customFormat="1" ht="16" customHeight="1" x14ac:dyDescent="0.2"/>
    <row r="9378" customFormat="1" ht="16" customHeight="1" x14ac:dyDescent="0.2"/>
    <row r="9379" customFormat="1" ht="16" customHeight="1" x14ac:dyDescent="0.2"/>
    <row r="9380" customFormat="1" ht="16" customHeight="1" x14ac:dyDescent="0.2"/>
    <row r="9381" customFormat="1" ht="16" customHeight="1" x14ac:dyDescent="0.2"/>
    <row r="9382" customFormat="1" ht="16" customHeight="1" x14ac:dyDescent="0.2"/>
    <row r="9383" customFormat="1" ht="16" customHeight="1" x14ac:dyDescent="0.2"/>
    <row r="9384" customFormat="1" ht="16" customHeight="1" x14ac:dyDescent="0.2"/>
    <row r="9385" customFormat="1" ht="16" customHeight="1" x14ac:dyDescent="0.2"/>
    <row r="9386" customFormat="1" ht="16" customHeight="1" x14ac:dyDescent="0.2"/>
    <row r="9387" customFormat="1" ht="16" customHeight="1" x14ac:dyDescent="0.2"/>
    <row r="9388" customFormat="1" ht="16" customHeight="1" x14ac:dyDescent="0.2"/>
    <row r="9389" customFormat="1" ht="16" customHeight="1" x14ac:dyDescent="0.2"/>
    <row r="9390" customFormat="1" ht="16" customHeight="1" x14ac:dyDescent="0.2"/>
    <row r="9391" customFormat="1" ht="16" customHeight="1" x14ac:dyDescent="0.2"/>
    <row r="9392" customFormat="1" ht="16" customHeight="1" x14ac:dyDescent="0.2"/>
    <row r="9393" customFormat="1" ht="16" customHeight="1" x14ac:dyDescent="0.2"/>
    <row r="9394" customFormat="1" ht="16" customHeight="1" x14ac:dyDescent="0.2"/>
    <row r="9395" customFormat="1" ht="16" customHeight="1" x14ac:dyDescent="0.2"/>
    <row r="9396" customFormat="1" ht="16" customHeight="1" x14ac:dyDescent="0.2"/>
    <row r="9397" customFormat="1" ht="16" customHeight="1" x14ac:dyDescent="0.2"/>
    <row r="9398" customFormat="1" ht="16" customHeight="1" x14ac:dyDescent="0.2"/>
    <row r="9399" customFormat="1" ht="16" customHeight="1" x14ac:dyDescent="0.2"/>
    <row r="9400" customFormat="1" ht="16" customHeight="1" x14ac:dyDescent="0.2"/>
    <row r="9401" customFormat="1" ht="16" customHeight="1" x14ac:dyDescent="0.2"/>
    <row r="9402" customFormat="1" ht="16" customHeight="1" x14ac:dyDescent="0.2"/>
    <row r="9403" customFormat="1" ht="16" customHeight="1" x14ac:dyDescent="0.2"/>
    <row r="9404" customFormat="1" ht="16" customHeight="1" x14ac:dyDescent="0.2"/>
    <row r="9405" customFormat="1" ht="16" customHeight="1" x14ac:dyDescent="0.2"/>
    <row r="9406" customFormat="1" ht="16" customHeight="1" x14ac:dyDescent="0.2"/>
    <row r="9407" customFormat="1" ht="16" customHeight="1" x14ac:dyDescent="0.2"/>
    <row r="9408" customFormat="1" ht="16" customHeight="1" x14ac:dyDescent="0.2"/>
    <row r="9409" customFormat="1" ht="16" customHeight="1" x14ac:dyDescent="0.2"/>
    <row r="9410" customFormat="1" ht="16" customHeight="1" x14ac:dyDescent="0.2"/>
    <row r="9411" customFormat="1" ht="16" customHeight="1" x14ac:dyDescent="0.2"/>
    <row r="9412" customFormat="1" ht="16" customHeight="1" x14ac:dyDescent="0.2"/>
    <row r="9413" customFormat="1" ht="16" customHeight="1" x14ac:dyDescent="0.2"/>
    <row r="9414" customFormat="1" ht="16" customHeight="1" x14ac:dyDescent="0.2"/>
    <row r="9415" customFormat="1" ht="16" customHeight="1" x14ac:dyDescent="0.2"/>
    <row r="9416" customFormat="1" ht="16" customHeight="1" x14ac:dyDescent="0.2"/>
    <row r="9417" customFormat="1" ht="16" customHeight="1" x14ac:dyDescent="0.2"/>
    <row r="9418" customFormat="1" ht="16" customHeight="1" x14ac:dyDescent="0.2"/>
    <row r="9419" customFormat="1" ht="16" customHeight="1" x14ac:dyDescent="0.2"/>
    <row r="9420" customFormat="1" ht="16" customHeight="1" x14ac:dyDescent="0.2"/>
    <row r="9421" customFormat="1" ht="16" customHeight="1" x14ac:dyDescent="0.2"/>
    <row r="9422" customFormat="1" ht="16" customHeight="1" x14ac:dyDescent="0.2"/>
    <row r="9423" customFormat="1" ht="16" customHeight="1" x14ac:dyDescent="0.2"/>
    <row r="9424" customFormat="1" ht="16" customHeight="1" x14ac:dyDescent="0.2"/>
    <row r="9425" customFormat="1" ht="16" customHeight="1" x14ac:dyDescent="0.2"/>
    <row r="9426" customFormat="1" ht="16" customHeight="1" x14ac:dyDescent="0.2"/>
    <row r="9427" customFormat="1" ht="16" customHeight="1" x14ac:dyDescent="0.2"/>
    <row r="9428" customFormat="1" ht="16" customHeight="1" x14ac:dyDescent="0.2"/>
    <row r="9429" customFormat="1" ht="16" customHeight="1" x14ac:dyDescent="0.2"/>
    <row r="9430" customFormat="1" ht="16" customHeight="1" x14ac:dyDescent="0.2"/>
    <row r="9431" customFormat="1" ht="16" customHeight="1" x14ac:dyDescent="0.2"/>
    <row r="9432" customFormat="1" ht="16" customHeight="1" x14ac:dyDescent="0.2"/>
    <row r="9433" customFormat="1" ht="16" customHeight="1" x14ac:dyDescent="0.2"/>
    <row r="9434" customFormat="1" ht="16" customHeight="1" x14ac:dyDescent="0.2"/>
    <row r="9435" customFormat="1" ht="16" customHeight="1" x14ac:dyDescent="0.2"/>
    <row r="9436" customFormat="1" ht="16" customHeight="1" x14ac:dyDescent="0.2"/>
    <row r="9437" customFormat="1" ht="16" customHeight="1" x14ac:dyDescent="0.2"/>
    <row r="9438" customFormat="1" ht="16" customHeight="1" x14ac:dyDescent="0.2"/>
    <row r="9439" customFormat="1" ht="16" customHeight="1" x14ac:dyDescent="0.2"/>
    <row r="9440" customFormat="1" ht="16" customHeight="1" x14ac:dyDescent="0.2"/>
    <row r="9441" customFormat="1" ht="16" customHeight="1" x14ac:dyDescent="0.2"/>
    <row r="9442" customFormat="1" ht="16" customHeight="1" x14ac:dyDescent="0.2"/>
    <row r="9443" customFormat="1" ht="16" customHeight="1" x14ac:dyDescent="0.2"/>
    <row r="9444" customFormat="1" ht="16" customHeight="1" x14ac:dyDescent="0.2"/>
    <row r="9445" customFormat="1" ht="16" customHeight="1" x14ac:dyDescent="0.2"/>
    <row r="9446" customFormat="1" ht="16" customHeight="1" x14ac:dyDescent="0.2"/>
    <row r="9447" customFormat="1" ht="16" customHeight="1" x14ac:dyDescent="0.2"/>
    <row r="9448" customFormat="1" ht="16" customHeight="1" x14ac:dyDescent="0.2"/>
    <row r="9449" customFormat="1" ht="16" customHeight="1" x14ac:dyDescent="0.2"/>
    <row r="9450" customFormat="1" ht="16" customHeight="1" x14ac:dyDescent="0.2"/>
    <row r="9451" customFormat="1" ht="16" customHeight="1" x14ac:dyDescent="0.2"/>
    <row r="9452" customFormat="1" ht="16" customHeight="1" x14ac:dyDescent="0.2"/>
    <row r="9453" customFormat="1" ht="16" customHeight="1" x14ac:dyDescent="0.2"/>
    <row r="9454" customFormat="1" ht="16" customHeight="1" x14ac:dyDescent="0.2"/>
    <row r="9455" customFormat="1" ht="16" customHeight="1" x14ac:dyDescent="0.2"/>
    <row r="9456" customFormat="1" ht="16" customHeight="1" x14ac:dyDescent="0.2"/>
    <row r="9457" customFormat="1" ht="16" customHeight="1" x14ac:dyDescent="0.2"/>
    <row r="9458" customFormat="1" ht="16" customHeight="1" x14ac:dyDescent="0.2"/>
    <row r="9459" customFormat="1" ht="16" customHeight="1" x14ac:dyDescent="0.2"/>
    <row r="9460" customFormat="1" ht="16" customHeight="1" x14ac:dyDescent="0.2"/>
    <row r="9461" customFormat="1" ht="16" customHeight="1" x14ac:dyDescent="0.2"/>
    <row r="9462" customFormat="1" ht="16" customHeight="1" x14ac:dyDescent="0.2"/>
    <row r="9463" customFormat="1" ht="16" customHeight="1" x14ac:dyDescent="0.2"/>
    <row r="9464" customFormat="1" ht="16" customHeight="1" x14ac:dyDescent="0.2"/>
    <row r="9465" customFormat="1" ht="16" customHeight="1" x14ac:dyDescent="0.2"/>
    <row r="9466" customFormat="1" ht="16" customHeight="1" x14ac:dyDescent="0.2"/>
    <row r="9467" customFormat="1" ht="16" customHeight="1" x14ac:dyDescent="0.2"/>
    <row r="9468" customFormat="1" ht="16" customHeight="1" x14ac:dyDescent="0.2"/>
    <row r="9469" customFormat="1" ht="16" customHeight="1" x14ac:dyDescent="0.2"/>
    <row r="9470" customFormat="1" ht="16" customHeight="1" x14ac:dyDescent="0.2"/>
    <row r="9471" customFormat="1" ht="16" customHeight="1" x14ac:dyDescent="0.2"/>
    <row r="9472" customFormat="1" ht="16" customHeight="1" x14ac:dyDescent="0.2"/>
    <row r="9473" customFormat="1" ht="16" customHeight="1" x14ac:dyDescent="0.2"/>
    <row r="9474" customFormat="1" ht="16" customHeight="1" x14ac:dyDescent="0.2"/>
    <row r="9475" customFormat="1" ht="16" customHeight="1" x14ac:dyDescent="0.2"/>
    <row r="9476" customFormat="1" ht="16" customHeight="1" x14ac:dyDescent="0.2"/>
    <row r="9477" customFormat="1" ht="16" customHeight="1" x14ac:dyDescent="0.2"/>
    <row r="9478" customFormat="1" ht="16" customHeight="1" x14ac:dyDescent="0.2"/>
    <row r="9479" customFormat="1" ht="16" customHeight="1" x14ac:dyDescent="0.2"/>
    <row r="9480" customFormat="1" ht="16" customHeight="1" x14ac:dyDescent="0.2"/>
    <row r="9481" customFormat="1" ht="16" customHeight="1" x14ac:dyDescent="0.2"/>
    <row r="9482" customFormat="1" ht="16" customHeight="1" x14ac:dyDescent="0.2"/>
    <row r="9483" customFormat="1" ht="16" customHeight="1" x14ac:dyDescent="0.2"/>
    <row r="9484" customFormat="1" ht="16" customHeight="1" x14ac:dyDescent="0.2"/>
    <row r="9485" customFormat="1" ht="16" customHeight="1" x14ac:dyDescent="0.2"/>
    <row r="9486" customFormat="1" ht="16" customHeight="1" x14ac:dyDescent="0.2"/>
    <row r="9487" customFormat="1" ht="16" customHeight="1" x14ac:dyDescent="0.2"/>
    <row r="9488" customFormat="1" ht="16" customHeight="1" x14ac:dyDescent="0.2"/>
    <row r="9489" customFormat="1" ht="16" customHeight="1" x14ac:dyDescent="0.2"/>
    <row r="9490" customFormat="1" ht="16" customHeight="1" x14ac:dyDescent="0.2"/>
    <row r="9491" customFormat="1" ht="16" customHeight="1" x14ac:dyDescent="0.2"/>
    <row r="9492" customFormat="1" ht="16" customHeight="1" x14ac:dyDescent="0.2"/>
    <row r="9493" customFormat="1" ht="16" customHeight="1" x14ac:dyDescent="0.2"/>
    <row r="9494" customFormat="1" ht="16" customHeight="1" x14ac:dyDescent="0.2"/>
    <row r="9495" customFormat="1" ht="16" customHeight="1" x14ac:dyDescent="0.2"/>
    <row r="9496" customFormat="1" ht="16" customHeight="1" x14ac:dyDescent="0.2"/>
    <row r="9497" customFormat="1" ht="16" customHeight="1" x14ac:dyDescent="0.2"/>
    <row r="9498" customFormat="1" ht="16" customHeight="1" x14ac:dyDescent="0.2"/>
    <row r="9499" customFormat="1" ht="16" customHeight="1" x14ac:dyDescent="0.2"/>
    <row r="9500" customFormat="1" ht="16" customHeight="1" x14ac:dyDescent="0.2"/>
    <row r="9501" customFormat="1" ht="16" customHeight="1" x14ac:dyDescent="0.2"/>
    <row r="9502" customFormat="1" ht="16" customHeight="1" x14ac:dyDescent="0.2"/>
    <row r="9503" customFormat="1" ht="16" customHeight="1" x14ac:dyDescent="0.2"/>
    <row r="9504" customFormat="1" ht="16" customHeight="1" x14ac:dyDescent="0.2"/>
    <row r="9505" customFormat="1" ht="16" customHeight="1" x14ac:dyDescent="0.2"/>
    <row r="9506" customFormat="1" ht="16" customHeight="1" x14ac:dyDescent="0.2"/>
    <row r="9507" customFormat="1" ht="16" customHeight="1" x14ac:dyDescent="0.2"/>
    <row r="9508" customFormat="1" ht="16" customHeight="1" x14ac:dyDescent="0.2"/>
    <row r="9509" customFormat="1" ht="16" customHeight="1" x14ac:dyDescent="0.2"/>
    <row r="9510" customFormat="1" ht="16" customHeight="1" x14ac:dyDescent="0.2"/>
    <row r="9511" customFormat="1" ht="16" customHeight="1" x14ac:dyDescent="0.2"/>
    <row r="9512" customFormat="1" ht="16" customHeight="1" x14ac:dyDescent="0.2"/>
    <row r="9513" customFormat="1" ht="16" customHeight="1" x14ac:dyDescent="0.2"/>
    <row r="9514" customFormat="1" ht="16" customHeight="1" x14ac:dyDescent="0.2"/>
    <row r="9515" customFormat="1" ht="16" customHeight="1" x14ac:dyDescent="0.2"/>
    <row r="9516" customFormat="1" ht="16" customHeight="1" x14ac:dyDescent="0.2"/>
    <row r="9517" customFormat="1" ht="16" customHeight="1" x14ac:dyDescent="0.2"/>
    <row r="9518" customFormat="1" ht="16" customHeight="1" x14ac:dyDescent="0.2"/>
    <row r="9519" customFormat="1" ht="16" customHeight="1" x14ac:dyDescent="0.2"/>
    <row r="9520" customFormat="1" ht="16" customHeight="1" x14ac:dyDescent="0.2"/>
    <row r="9521" customFormat="1" ht="16" customHeight="1" x14ac:dyDescent="0.2"/>
    <row r="9522" customFormat="1" ht="16" customHeight="1" x14ac:dyDescent="0.2"/>
    <row r="9523" customFormat="1" ht="16" customHeight="1" x14ac:dyDescent="0.2"/>
    <row r="9524" customFormat="1" ht="16" customHeight="1" x14ac:dyDescent="0.2"/>
    <row r="9525" customFormat="1" ht="16" customHeight="1" x14ac:dyDescent="0.2"/>
    <row r="9526" customFormat="1" ht="16" customHeight="1" x14ac:dyDescent="0.2"/>
    <row r="9527" customFormat="1" ht="16" customHeight="1" x14ac:dyDescent="0.2"/>
    <row r="9528" customFormat="1" ht="16" customHeight="1" x14ac:dyDescent="0.2"/>
    <row r="9529" customFormat="1" ht="16" customHeight="1" x14ac:dyDescent="0.2"/>
    <row r="9530" customFormat="1" ht="16" customHeight="1" x14ac:dyDescent="0.2"/>
    <row r="9531" customFormat="1" ht="16" customHeight="1" x14ac:dyDescent="0.2"/>
    <row r="9532" customFormat="1" ht="16" customHeight="1" x14ac:dyDescent="0.2"/>
    <row r="9533" customFormat="1" ht="16" customHeight="1" x14ac:dyDescent="0.2"/>
    <row r="9534" customFormat="1" ht="16" customHeight="1" x14ac:dyDescent="0.2"/>
    <row r="9535" customFormat="1" ht="16" customHeight="1" x14ac:dyDescent="0.2"/>
    <row r="9536" customFormat="1" ht="16" customHeight="1" x14ac:dyDescent="0.2"/>
    <row r="9537" customFormat="1" ht="16" customHeight="1" x14ac:dyDescent="0.2"/>
    <row r="9538" customFormat="1" ht="16" customHeight="1" x14ac:dyDescent="0.2"/>
    <row r="9539" customFormat="1" ht="16" customHeight="1" x14ac:dyDescent="0.2"/>
    <row r="9540" customFormat="1" ht="16" customHeight="1" x14ac:dyDescent="0.2"/>
    <row r="9541" customFormat="1" ht="16" customHeight="1" x14ac:dyDescent="0.2"/>
    <row r="9542" customFormat="1" ht="16" customHeight="1" x14ac:dyDescent="0.2"/>
    <row r="9543" customFormat="1" ht="16" customHeight="1" x14ac:dyDescent="0.2"/>
    <row r="9544" customFormat="1" ht="16" customHeight="1" x14ac:dyDescent="0.2"/>
    <row r="9545" customFormat="1" ht="16" customHeight="1" x14ac:dyDescent="0.2"/>
    <row r="9546" customFormat="1" ht="16" customHeight="1" x14ac:dyDescent="0.2"/>
    <row r="9547" customFormat="1" ht="16" customHeight="1" x14ac:dyDescent="0.2"/>
    <row r="9548" customFormat="1" ht="16" customHeight="1" x14ac:dyDescent="0.2"/>
    <row r="9549" customFormat="1" ht="16" customHeight="1" x14ac:dyDescent="0.2"/>
    <row r="9550" customFormat="1" ht="16" customHeight="1" x14ac:dyDescent="0.2"/>
    <row r="9551" customFormat="1" ht="16" customHeight="1" x14ac:dyDescent="0.2"/>
    <row r="9552" customFormat="1" ht="16" customHeight="1" x14ac:dyDescent="0.2"/>
    <row r="9553" customFormat="1" ht="16" customHeight="1" x14ac:dyDescent="0.2"/>
    <row r="9554" customFormat="1" ht="16" customHeight="1" x14ac:dyDescent="0.2"/>
    <row r="9555" customFormat="1" ht="16" customHeight="1" x14ac:dyDescent="0.2"/>
    <row r="9556" customFormat="1" ht="16" customHeight="1" x14ac:dyDescent="0.2"/>
    <row r="9557" customFormat="1" ht="16" customHeight="1" x14ac:dyDescent="0.2"/>
    <row r="9558" customFormat="1" ht="16" customHeight="1" x14ac:dyDescent="0.2"/>
    <row r="9559" customFormat="1" ht="16" customHeight="1" x14ac:dyDescent="0.2"/>
    <row r="9560" customFormat="1" ht="16" customHeight="1" x14ac:dyDescent="0.2"/>
    <row r="9561" customFormat="1" ht="16" customHeight="1" x14ac:dyDescent="0.2"/>
    <row r="9562" customFormat="1" ht="16" customHeight="1" x14ac:dyDescent="0.2"/>
    <row r="9563" customFormat="1" ht="16" customHeight="1" x14ac:dyDescent="0.2"/>
    <row r="9564" customFormat="1" ht="16" customHeight="1" x14ac:dyDescent="0.2"/>
    <row r="9565" customFormat="1" ht="16" customHeight="1" x14ac:dyDescent="0.2"/>
    <row r="9566" customFormat="1" ht="16" customHeight="1" x14ac:dyDescent="0.2"/>
    <row r="9567" customFormat="1" ht="16" customHeight="1" x14ac:dyDescent="0.2"/>
    <row r="9568" customFormat="1" ht="16" customHeight="1" x14ac:dyDescent="0.2"/>
    <row r="9569" customFormat="1" ht="16" customHeight="1" x14ac:dyDescent="0.2"/>
    <row r="9570" customFormat="1" ht="16" customHeight="1" x14ac:dyDescent="0.2"/>
    <row r="9571" customFormat="1" ht="16" customHeight="1" x14ac:dyDescent="0.2"/>
    <row r="9572" customFormat="1" ht="16" customHeight="1" x14ac:dyDescent="0.2"/>
    <row r="9573" customFormat="1" ht="16" customHeight="1" x14ac:dyDescent="0.2"/>
    <row r="9574" customFormat="1" ht="16" customHeight="1" x14ac:dyDescent="0.2"/>
    <row r="9575" customFormat="1" ht="16" customHeight="1" x14ac:dyDescent="0.2"/>
    <row r="9576" customFormat="1" ht="16" customHeight="1" x14ac:dyDescent="0.2"/>
    <row r="9577" customFormat="1" ht="16" customHeight="1" x14ac:dyDescent="0.2"/>
    <row r="9578" customFormat="1" ht="16" customHeight="1" x14ac:dyDescent="0.2"/>
    <row r="9579" customFormat="1" ht="16" customHeight="1" x14ac:dyDescent="0.2"/>
    <row r="9580" customFormat="1" ht="16" customHeight="1" x14ac:dyDescent="0.2"/>
    <row r="9581" customFormat="1" ht="16" customHeight="1" x14ac:dyDescent="0.2"/>
    <row r="9582" customFormat="1" ht="16" customHeight="1" x14ac:dyDescent="0.2"/>
    <row r="9583" customFormat="1" ht="16" customHeight="1" x14ac:dyDescent="0.2"/>
    <row r="9584" customFormat="1" ht="16" customHeight="1" x14ac:dyDescent="0.2"/>
    <row r="9585" customFormat="1" ht="16" customHeight="1" x14ac:dyDescent="0.2"/>
    <row r="9586" customFormat="1" ht="16" customHeight="1" x14ac:dyDescent="0.2"/>
    <row r="9587" customFormat="1" ht="16" customHeight="1" x14ac:dyDescent="0.2"/>
    <row r="9588" customFormat="1" ht="16" customHeight="1" x14ac:dyDescent="0.2"/>
    <row r="9589" customFormat="1" ht="16" customHeight="1" x14ac:dyDescent="0.2"/>
    <row r="9590" customFormat="1" ht="16" customHeight="1" x14ac:dyDescent="0.2"/>
    <row r="9591" customFormat="1" ht="16" customHeight="1" x14ac:dyDescent="0.2"/>
    <row r="9592" customFormat="1" ht="16" customHeight="1" x14ac:dyDescent="0.2"/>
    <row r="9593" customFormat="1" ht="16" customHeight="1" x14ac:dyDescent="0.2"/>
    <row r="9594" customFormat="1" ht="16" customHeight="1" x14ac:dyDescent="0.2"/>
    <row r="9595" customFormat="1" ht="16" customHeight="1" x14ac:dyDescent="0.2"/>
    <row r="9596" customFormat="1" ht="16" customHeight="1" x14ac:dyDescent="0.2"/>
    <row r="9597" customFormat="1" ht="16" customHeight="1" x14ac:dyDescent="0.2"/>
    <row r="9598" customFormat="1" ht="16" customHeight="1" x14ac:dyDescent="0.2"/>
    <row r="9599" customFormat="1" ht="16" customHeight="1" x14ac:dyDescent="0.2"/>
    <row r="9600" customFormat="1" ht="16" customHeight="1" x14ac:dyDescent="0.2"/>
    <row r="9601" customFormat="1" ht="16" customHeight="1" x14ac:dyDescent="0.2"/>
    <row r="9602" customFormat="1" ht="16" customHeight="1" x14ac:dyDescent="0.2"/>
    <row r="9603" customFormat="1" ht="16" customHeight="1" x14ac:dyDescent="0.2"/>
    <row r="9604" customFormat="1" ht="16" customHeight="1" x14ac:dyDescent="0.2"/>
    <row r="9605" customFormat="1" ht="16" customHeight="1" x14ac:dyDescent="0.2"/>
    <row r="9606" customFormat="1" ht="16" customHeight="1" x14ac:dyDescent="0.2"/>
    <row r="9607" customFormat="1" ht="16" customHeight="1" x14ac:dyDescent="0.2"/>
    <row r="9608" customFormat="1" ht="16" customHeight="1" x14ac:dyDescent="0.2"/>
    <row r="9609" customFormat="1" ht="16" customHeight="1" x14ac:dyDescent="0.2"/>
    <row r="9610" customFormat="1" ht="16" customHeight="1" x14ac:dyDescent="0.2"/>
    <row r="9611" customFormat="1" ht="16" customHeight="1" x14ac:dyDescent="0.2"/>
    <row r="9612" customFormat="1" ht="16" customHeight="1" x14ac:dyDescent="0.2"/>
    <row r="9613" customFormat="1" ht="16" customHeight="1" x14ac:dyDescent="0.2"/>
    <row r="9614" customFormat="1" ht="16" customHeight="1" x14ac:dyDescent="0.2"/>
    <row r="9615" customFormat="1" ht="16" customHeight="1" x14ac:dyDescent="0.2"/>
    <row r="9616" customFormat="1" ht="16" customHeight="1" x14ac:dyDescent="0.2"/>
    <row r="9617" customFormat="1" ht="16" customHeight="1" x14ac:dyDescent="0.2"/>
    <row r="9618" customFormat="1" ht="16" customHeight="1" x14ac:dyDescent="0.2"/>
    <row r="9619" customFormat="1" ht="16" customHeight="1" x14ac:dyDescent="0.2"/>
    <row r="9620" customFormat="1" ht="16" customHeight="1" x14ac:dyDescent="0.2"/>
    <row r="9621" customFormat="1" ht="16" customHeight="1" x14ac:dyDescent="0.2"/>
    <row r="9622" customFormat="1" ht="16" customHeight="1" x14ac:dyDescent="0.2"/>
    <row r="9623" customFormat="1" ht="16" customHeight="1" x14ac:dyDescent="0.2"/>
    <row r="9624" customFormat="1" ht="16" customHeight="1" x14ac:dyDescent="0.2"/>
    <row r="9625" customFormat="1" ht="16" customHeight="1" x14ac:dyDescent="0.2"/>
    <row r="9626" customFormat="1" ht="16" customHeight="1" x14ac:dyDescent="0.2"/>
    <row r="9627" customFormat="1" ht="16" customHeight="1" x14ac:dyDescent="0.2"/>
    <row r="9628" customFormat="1" ht="16" customHeight="1" x14ac:dyDescent="0.2"/>
    <row r="9629" customFormat="1" ht="16" customHeight="1" x14ac:dyDescent="0.2"/>
    <row r="9630" customFormat="1" ht="16" customHeight="1" x14ac:dyDescent="0.2"/>
    <row r="9631" customFormat="1" ht="16" customHeight="1" x14ac:dyDescent="0.2"/>
    <row r="9632" customFormat="1" ht="16" customHeight="1" x14ac:dyDescent="0.2"/>
    <row r="9633" customFormat="1" ht="16" customHeight="1" x14ac:dyDescent="0.2"/>
    <row r="9634" customFormat="1" ht="16" customHeight="1" x14ac:dyDescent="0.2"/>
    <row r="9635" customFormat="1" ht="16" customHeight="1" x14ac:dyDescent="0.2"/>
    <row r="9636" customFormat="1" ht="16" customHeight="1" x14ac:dyDescent="0.2"/>
    <row r="9637" customFormat="1" ht="16" customHeight="1" x14ac:dyDescent="0.2"/>
    <row r="9638" customFormat="1" ht="16" customHeight="1" x14ac:dyDescent="0.2"/>
    <row r="9639" customFormat="1" ht="16" customHeight="1" x14ac:dyDescent="0.2"/>
    <row r="9640" customFormat="1" ht="16" customHeight="1" x14ac:dyDescent="0.2"/>
    <row r="9641" customFormat="1" ht="16" customHeight="1" x14ac:dyDescent="0.2"/>
    <row r="9642" customFormat="1" ht="16" customHeight="1" x14ac:dyDescent="0.2"/>
    <row r="9643" customFormat="1" ht="16" customHeight="1" x14ac:dyDescent="0.2"/>
    <row r="9644" customFormat="1" ht="16" customHeight="1" x14ac:dyDescent="0.2"/>
    <row r="9645" customFormat="1" ht="16" customHeight="1" x14ac:dyDescent="0.2"/>
    <row r="9646" customFormat="1" ht="16" customHeight="1" x14ac:dyDescent="0.2"/>
    <row r="9647" customFormat="1" ht="16" customHeight="1" x14ac:dyDescent="0.2"/>
    <row r="9648" customFormat="1" ht="16" customHeight="1" x14ac:dyDescent="0.2"/>
    <row r="9649" customFormat="1" ht="16" customHeight="1" x14ac:dyDescent="0.2"/>
    <row r="9650" customFormat="1" ht="16" customHeight="1" x14ac:dyDescent="0.2"/>
    <row r="9651" customFormat="1" ht="16" customHeight="1" x14ac:dyDescent="0.2"/>
    <row r="9652" customFormat="1" ht="16" customHeight="1" x14ac:dyDescent="0.2"/>
    <row r="9653" customFormat="1" ht="16" customHeight="1" x14ac:dyDescent="0.2"/>
    <row r="9654" customFormat="1" ht="16" customHeight="1" x14ac:dyDescent="0.2"/>
    <row r="9655" customFormat="1" ht="16" customHeight="1" x14ac:dyDescent="0.2"/>
    <row r="9656" customFormat="1" ht="16" customHeight="1" x14ac:dyDescent="0.2"/>
    <row r="9657" customFormat="1" ht="16" customHeight="1" x14ac:dyDescent="0.2"/>
    <row r="9658" customFormat="1" ht="16" customHeight="1" x14ac:dyDescent="0.2"/>
    <row r="9659" customFormat="1" ht="16" customHeight="1" x14ac:dyDescent="0.2"/>
    <row r="9660" customFormat="1" ht="16" customHeight="1" x14ac:dyDescent="0.2"/>
    <row r="9661" customFormat="1" ht="16" customHeight="1" x14ac:dyDescent="0.2"/>
    <row r="9662" customFormat="1" ht="16" customHeight="1" x14ac:dyDescent="0.2"/>
    <row r="9663" customFormat="1" ht="16" customHeight="1" x14ac:dyDescent="0.2"/>
    <row r="9664" customFormat="1" ht="16" customHeight="1" x14ac:dyDescent="0.2"/>
    <row r="9665" customFormat="1" ht="16" customHeight="1" x14ac:dyDescent="0.2"/>
    <row r="9666" customFormat="1" ht="16" customHeight="1" x14ac:dyDescent="0.2"/>
    <row r="9667" customFormat="1" ht="16" customHeight="1" x14ac:dyDescent="0.2"/>
    <row r="9668" customFormat="1" ht="16" customHeight="1" x14ac:dyDescent="0.2"/>
    <row r="9669" customFormat="1" ht="16" customHeight="1" x14ac:dyDescent="0.2"/>
    <row r="9670" customFormat="1" ht="16" customHeight="1" x14ac:dyDescent="0.2"/>
    <row r="9671" customFormat="1" ht="16" customHeight="1" x14ac:dyDescent="0.2"/>
    <row r="9672" customFormat="1" ht="16" customHeight="1" x14ac:dyDescent="0.2"/>
    <row r="9673" customFormat="1" ht="16" customHeight="1" x14ac:dyDescent="0.2"/>
    <row r="9674" customFormat="1" ht="16" customHeight="1" x14ac:dyDescent="0.2"/>
    <row r="9675" customFormat="1" ht="16" customHeight="1" x14ac:dyDescent="0.2"/>
    <row r="9676" customFormat="1" ht="16" customHeight="1" x14ac:dyDescent="0.2"/>
    <row r="9677" customFormat="1" ht="16" customHeight="1" x14ac:dyDescent="0.2"/>
    <row r="9678" customFormat="1" ht="16" customHeight="1" x14ac:dyDescent="0.2"/>
    <row r="9679" customFormat="1" ht="16" customHeight="1" x14ac:dyDescent="0.2"/>
    <row r="9680" customFormat="1" ht="16" customHeight="1" x14ac:dyDescent="0.2"/>
    <row r="9681" customFormat="1" ht="16" customHeight="1" x14ac:dyDescent="0.2"/>
    <row r="9682" customFormat="1" ht="16" customHeight="1" x14ac:dyDescent="0.2"/>
    <row r="9683" customFormat="1" ht="16" customHeight="1" x14ac:dyDescent="0.2"/>
    <row r="9684" customFormat="1" ht="16" customHeight="1" x14ac:dyDescent="0.2"/>
    <row r="9685" customFormat="1" ht="16" customHeight="1" x14ac:dyDescent="0.2"/>
    <row r="9686" customFormat="1" ht="16" customHeight="1" x14ac:dyDescent="0.2"/>
    <row r="9687" customFormat="1" ht="16" customHeight="1" x14ac:dyDescent="0.2"/>
    <row r="9688" customFormat="1" ht="16" customHeight="1" x14ac:dyDescent="0.2"/>
    <row r="9689" customFormat="1" ht="16" customHeight="1" x14ac:dyDescent="0.2"/>
    <row r="9690" customFormat="1" ht="16" customHeight="1" x14ac:dyDescent="0.2"/>
    <row r="9691" customFormat="1" ht="16" customHeight="1" x14ac:dyDescent="0.2"/>
    <row r="9692" customFormat="1" ht="16" customHeight="1" x14ac:dyDescent="0.2"/>
    <row r="9693" customFormat="1" ht="16" customHeight="1" x14ac:dyDescent="0.2"/>
    <row r="9694" customFormat="1" ht="16" customHeight="1" x14ac:dyDescent="0.2"/>
    <row r="9695" customFormat="1" ht="16" customHeight="1" x14ac:dyDescent="0.2"/>
    <row r="9696" customFormat="1" ht="16" customHeight="1" x14ac:dyDescent="0.2"/>
    <row r="9697" customFormat="1" ht="16" customHeight="1" x14ac:dyDescent="0.2"/>
    <row r="9698" customFormat="1" ht="16" customHeight="1" x14ac:dyDescent="0.2"/>
    <row r="9699" customFormat="1" ht="16" customHeight="1" x14ac:dyDescent="0.2"/>
    <row r="9700" customFormat="1" ht="16" customHeight="1" x14ac:dyDescent="0.2"/>
    <row r="9701" customFormat="1" ht="16" customHeight="1" x14ac:dyDescent="0.2"/>
    <row r="9702" customFormat="1" ht="16" customHeight="1" x14ac:dyDescent="0.2"/>
    <row r="9703" customFormat="1" ht="16" customHeight="1" x14ac:dyDescent="0.2"/>
    <row r="9704" customFormat="1" ht="16" customHeight="1" x14ac:dyDescent="0.2"/>
    <row r="9705" customFormat="1" ht="16" customHeight="1" x14ac:dyDescent="0.2"/>
    <row r="9706" customFormat="1" ht="16" customHeight="1" x14ac:dyDescent="0.2"/>
    <row r="9707" customFormat="1" ht="16" customHeight="1" x14ac:dyDescent="0.2"/>
    <row r="9708" customFormat="1" ht="16" customHeight="1" x14ac:dyDescent="0.2"/>
    <row r="9709" customFormat="1" ht="16" customHeight="1" x14ac:dyDescent="0.2"/>
    <row r="9710" customFormat="1" ht="16" customHeight="1" x14ac:dyDescent="0.2"/>
    <row r="9711" customFormat="1" ht="16" customHeight="1" x14ac:dyDescent="0.2"/>
    <row r="9712" customFormat="1" ht="16" customHeight="1" x14ac:dyDescent="0.2"/>
    <row r="9713" customFormat="1" ht="16" customHeight="1" x14ac:dyDescent="0.2"/>
    <row r="9714" customFormat="1" ht="16" customHeight="1" x14ac:dyDescent="0.2"/>
    <row r="9715" customFormat="1" ht="16" customHeight="1" x14ac:dyDescent="0.2"/>
    <row r="9716" customFormat="1" ht="16" customHeight="1" x14ac:dyDescent="0.2"/>
    <row r="9717" customFormat="1" ht="16" customHeight="1" x14ac:dyDescent="0.2"/>
    <row r="9718" customFormat="1" ht="16" customHeight="1" x14ac:dyDescent="0.2"/>
    <row r="9719" customFormat="1" ht="16" customHeight="1" x14ac:dyDescent="0.2"/>
    <row r="9720" customFormat="1" ht="16" customHeight="1" x14ac:dyDescent="0.2"/>
    <row r="9721" customFormat="1" ht="16" customHeight="1" x14ac:dyDescent="0.2"/>
    <row r="9722" customFormat="1" ht="16" customHeight="1" x14ac:dyDescent="0.2"/>
    <row r="9723" customFormat="1" ht="16" customHeight="1" x14ac:dyDescent="0.2"/>
    <row r="9724" customFormat="1" ht="16" customHeight="1" x14ac:dyDescent="0.2"/>
    <row r="9725" customFormat="1" ht="16" customHeight="1" x14ac:dyDescent="0.2"/>
    <row r="9726" customFormat="1" ht="16" customHeight="1" x14ac:dyDescent="0.2"/>
    <row r="9727" customFormat="1" ht="16" customHeight="1" x14ac:dyDescent="0.2"/>
    <row r="9728" customFormat="1" ht="16" customHeight="1" x14ac:dyDescent="0.2"/>
    <row r="9729" customFormat="1" ht="16" customHeight="1" x14ac:dyDescent="0.2"/>
    <row r="9730" customFormat="1" ht="16" customHeight="1" x14ac:dyDescent="0.2"/>
    <row r="9731" customFormat="1" ht="16" customHeight="1" x14ac:dyDescent="0.2"/>
    <row r="9732" customFormat="1" ht="16" customHeight="1" x14ac:dyDescent="0.2"/>
    <row r="9733" customFormat="1" ht="16" customHeight="1" x14ac:dyDescent="0.2"/>
    <row r="9734" customFormat="1" ht="16" customHeight="1" x14ac:dyDescent="0.2"/>
    <row r="9735" customFormat="1" ht="16" customHeight="1" x14ac:dyDescent="0.2"/>
    <row r="9736" customFormat="1" ht="16" customHeight="1" x14ac:dyDescent="0.2"/>
    <row r="9737" customFormat="1" ht="16" customHeight="1" x14ac:dyDescent="0.2"/>
    <row r="9738" customFormat="1" ht="16" customHeight="1" x14ac:dyDescent="0.2"/>
    <row r="9739" customFormat="1" ht="16" customHeight="1" x14ac:dyDescent="0.2"/>
    <row r="9740" customFormat="1" ht="16" customHeight="1" x14ac:dyDescent="0.2"/>
    <row r="9741" customFormat="1" ht="16" customHeight="1" x14ac:dyDescent="0.2"/>
    <row r="9742" customFormat="1" ht="16" customHeight="1" x14ac:dyDescent="0.2"/>
    <row r="9743" customFormat="1" ht="16" customHeight="1" x14ac:dyDescent="0.2"/>
    <row r="9744" customFormat="1" ht="16" customHeight="1" x14ac:dyDescent="0.2"/>
    <row r="9745" customFormat="1" ht="16" customHeight="1" x14ac:dyDescent="0.2"/>
    <row r="9746" customFormat="1" ht="16" customHeight="1" x14ac:dyDescent="0.2"/>
    <row r="9747" customFormat="1" ht="16" customHeight="1" x14ac:dyDescent="0.2"/>
    <row r="9748" customFormat="1" ht="16" customHeight="1" x14ac:dyDescent="0.2"/>
    <row r="9749" customFormat="1" ht="16" customHeight="1" x14ac:dyDescent="0.2"/>
    <row r="9750" customFormat="1" ht="16" customHeight="1" x14ac:dyDescent="0.2"/>
    <row r="9751" customFormat="1" ht="16" customHeight="1" x14ac:dyDescent="0.2"/>
    <row r="9752" customFormat="1" ht="16" customHeight="1" x14ac:dyDescent="0.2"/>
    <row r="9753" customFormat="1" ht="16" customHeight="1" x14ac:dyDescent="0.2"/>
    <row r="9754" customFormat="1" ht="16" customHeight="1" x14ac:dyDescent="0.2"/>
    <row r="9755" customFormat="1" ht="16" customHeight="1" x14ac:dyDescent="0.2"/>
    <row r="9756" customFormat="1" ht="16" customHeight="1" x14ac:dyDescent="0.2"/>
    <row r="9757" customFormat="1" ht="16" customHeight="1" x14ac:dyDescent="0.2"/>
    <row r="9758" customFormat="1" ht="16" customHeight="1" x14ac:dyDescent="0.2"/>
    <row r="9759" customFormat="1" ht="16" customHeight="1" x14ac:dyDescent="0.2"/>
    <row r="9760" customFormat="1" ht="16" customHeight="1" x14ac:dyDescent="0.2"/>
    <row r="9761" customFormat="1" ht="16" customHeight="1" x14ac:dyDescent="0.2"/>
    <row r="9762" customFormat="1" ht="16" customHeight="1" x14ac:dyDescent="0.2"/>
    <row r="9763" customFormat="1" ht="16" customHeight="1" x14ac:dyDescent="0.2"/>
    <row r="9764" customFormat="1" ht="16" customHeight="1" x14ac:dyDescent="0.2"/>
    <row r="9765" customFormat="1" ht="16" customHeight="1" x14ac:dyDescent="0.2"/>
    <row r="9766" customFormat="1" ht="16" customHeight="1" x14ac:dyDescent="0.2"/>
    <row r="9767" customFormat="1" ht="16" customHeight="1" x14ac:dyDescent="0.2"/>
    <row r="9768" customFormat="1" ht="16" customHeight="1" x14ac:dyDescent="0.2"/>
    <row r="9769" customFormat="1" ht="16" customHeight="1" x14ac:dyDescent="0.2"/>
    <row r="9770" customFormat="1" ht="16" customHeight="1" x14ac:dyDescent="0.2"/>
    <row r="9771" customFormat="1" ht="16" customHeight="1" x14ac:dyDescent="0.2"/>
    <row r="9772" customFormat="1" ht="16" customHeight="1" x14ac:dyDescent="0.2"/>
    <row r="9773" customFormat="1" ht="16" customHeight="1" x14ac:dyDescent="0.2"/>
    <row r="9774" customFormat="1" ht="16" customHeight="1" x14ac:dyDescent="0.2"/>
    <row r="9775" customFormat="1" ht="16" customHeight="1" x14ac:dyDescent="0.2"/>
    <row r="9776" customFormat="1" ht="16" customHeight="1" x14ac:dyDescent="0.2"/>
    <row r="9777" customFormat="1" ht="16" customHeight="1" x14ac:dyDescent="0.2"/>
    <row r="9778" customFormat="1" ht="16" customHeight="1" x14ac:dyDescent="0.2"/>
    <row r="9779" customFormat="1" ht="16" customHeight="1" x14ac:dyDescent="0.2"/>
    <row r="9780" customFormat="1" ht="16" customHeight="1" x14ac:dyDescent="0.2"/>
    <row r="9781" customFormat="1" ht="16" customHeight="1" x14ac:dyDescent="0.2"/>
    <row r="9782" customFormat="1" ht="16" customHeight="1" x14ac:dyDescent="0.2"/>
    <row r="9783" customFormat="1" ht="16" customHeight="1" x14ac:dyDescent="0.2"/>
    <row r="9784" customFormat="1" ht="16" customHeight="1" x14ac:dyDescent="0.2"/>
    <row r="9785" customFormat="1" ht="16" customHeight="1" x14ac:dyDescent="0.2"/>
    <row r="9786" customFormat="1" ht="16" customHeight="1" x14ac:dyDescent="0.2"/>
    <row r="9787" customFormat="1" ht="16" customHeight="1" x14ac:dyDescent="0.2"/>
    <row r="9788" customFormat="1" ht="16" customHeight="1" x14ac:dyDescent="0.2"/>
    <row r="9789" customFormat="1" ht="16" customHeight="1" x14ac:dyDescent="0.2"/>
    <row r="9790" customFormat="1" ht="16" customHeight="1" x14ac:dyDescent="0.2"/>
    <row r="9791" customFormat="1" ht="16" customHeight="1" x14ac:dyDescent="0.2"/>
    <row r="9792" customFormat="1" ht="16" customHeight="1" x14ac:dyDescent="0.2"/>
    <row r="9793" customFormat="1" ht="16" customHeight="1" x14ac:dyDescent="0.2"/>
    <row r="9794" customFormat="1" ht="16" customHeight="1" x14ac:dyDescent="0.2"/>
    <row r="9795" customFormat="1" ht="16" customHeight="1" x14ac:dyDescent="0.2"/>
    <row r="9796" customFormat="1" ht="16" customHeight="1" x14ac:dyDescent="0.2"/>
    <row r="9797" customFormat="1" ht="16" customHeight="1" x14ac:dyDescent="0.2"/>
    <row r="9798" customFormat="1" ht="16" customHeight="1" x14ac:dyDescent="0.2"/>
    <row r="9799" customFormat="1" ht="16" customHeight="1" x14ac:dyDescent="0.2"/>
    <row r="9800" customFormat="1" ht="16" customHeight="1" x14ac:dyDescent="0.2"/>
    <row r="9801" customFormat="1" ht="16" customHeight="1" x14ac:dyDescent="0.2"/>
    <row r="9802" customFormat="1" ht="16" customHeight="1" x14ac:dyDescent="0.2"/>
    <row r="9803" customFormat="1" ht="16" customHeight="1" x14ac:dyDescent="0.2"/>
    <row r="9804" customFormat="1" ht="16" customHeight="1" x14ac:dyDescent="0.2"/>
    <row r="9805" customFormat="1" ht="16" customHeight="1" x14ac:dyDescent="0.2"/>
    <row r="9806" customFormat="1" ht="16" customHeight="1" x14ac:dyDescent="0.2"/>
    <row r="9807" customFormat="1" ht="16" customHeight="1" x14ac:dyDescent="0.2"/>
    <row r="9808" customFormat="1" ht="16" customHeight="1" x14ac:dyDescent="0.2"/>
    <row r="9809" customFormat="1" ht="16" customHeight="1" x14ac:dyDescent="0.2"/>
    <row r="9810" customFormat="1" ht="16" customHeight="1" x14ac:dyDescent="0.2"/>
    <row r="9811" customFormat="1" ht="16" customHeight="1" x14ac:dyDescent="0.2"/>
    <row r="9812" customFormat="1" ht="16" customHeight="1" x14ac:dyDescent="0.2"/>
    <row r="9813" customFormat="1" ht="16" customHeight="1" x14ac:dyDescent="0.2"/>
    <row r="9814" customFormat="1" ht="16" customHeight="1" x14ac:dyDescent="0.2"/>
    <row r="9815" customFormat="1" ht="16" customHeight="1" x14ac:dyDescent="0.2"/>
    <row r="9816" customFormat="1" ht="16" customHeight="1" x14ac:dyDescent="0.2"/>
    <row r="9817" customFormat="1" ht="16" customHeight="1" x14ac:dyDescent="0.2"/>
    <row r="9818" customFormat="1" ht="16" customHeight="1" x14ac:dyDescent="0.2"/>
    <row r="9819" customFormat="1" ht="16" customHeight="1" x14ac:dyDescent="0.2"/>
    <row r="9820" customFormat="1" ht="16" customHeight="1" x14ac:dyDescent="0.2"/>
    <row r="9821" customFormat="1" ht="16" customHeight="1" x14ac:dyDescent="0.2"/>
    <row r="9822" customFormat="1" ht="16" customHeight="1" x14ac:dyDescent="0.2"/>
    <row r="9823" customFormat="1" ht="16" customHeight="1" x14ac:dyDescent="0.2"/>
    <row r="9824" customFormat="1" ht="16" customHeight="1" x14ac:dyDescent="0.2"/>
    <row r="9825" customFormat="1" ht="16" customHeight="1" x14ac:dyDescent="0.2"/>
    <row r="9826" customFormat="1" ht="16" customHeight="1" x14ac:dyDescent="0.2"/>
    <row r="9827" customFormat="1" ht="16" customHeight="1" x14ac:dyDescent="0.2"/>
    <row r="9828" customFormat="1" ht="16" customHeight="1" x14ac:dyDescent="0.2"/>
    <row r="9829" customFormat="1" ht="16" customHeight="1" x14ac:dyDescent="0.2"/>
    <row r="9830" customFormat="1" ht="16" customHeight="1" x14ac:dyDescent="0.2"/>
    <row r="9831" customFormat="1" ht="16" customHeight="1" x14ac:dyDescent="0.2"/>
    <row r="9832" customFormat="1" ht="16" customHeight="1" x14ac:dyDescent="0.2"/>
    <row r="9833" customFormat="1" ht="16" customHeight="1" x14ac:dyDescent="0.2"/>
    <row r="9834" customFormat="1" ht="16" customHeight="1" x14ac:dyDescent="0.2"/>
    <row r="9835" customFormat="1" ht="16" customHeight="1" x14ac:dyDescent="0.2"/>
    <row r="9836" customFormat="1" ht="16" customHeight="1" x14ac:dyDescent="0.2"/>
    <row r="9837" customFormat="1" ht="16" customHeight="1" x14ac:dyDescent="0.2"/>
    <row r="9838" customFormat="1" ht="16" customHeight="1" x14ac:dyDescent="0.2"/>
    <row r="9839" customFormat="1" ht="16" customHeight="1" x14ac:dyDescent="0.2"/>
    <row r="9840" customFormat="1" ht="16" customHeight="1" x14ac:dyDescent="0.2"/>
    <row r="9841" customFormat="1" ht="16" customHeight="1" x14ac:dyDescent="0.2"/>
    <row r="9842" customFormat="1" ht="16" customHeight="1" x14ac:dyDescent="0.2"/>
    <row r="9843" customFormat="1" ht="16" customHeight="1" x14ac:dyDescent="0.2"/>
    <row r="9844" customFormat="1" ht="16" customHeight="1" x14ac:dyDescent="0.2"/>
    <row r="9845" customFormat="1" ht="16" customHeight="1" x14ac:dyDescent="0.2"/>
    <row r="9846" customFormat="1" ht="16" customHeight="1" x14ac:dyDescent="0.2"/>
    <row r="9847" customFormat="1" ht="16" customHeight="1" x14ac:dyDescent="0.2"/>
    <row r="9848" customFormat="1" ht="16" customHeight="1" x14ac:dyDescent="0.2"/>
    <row r="9849" customFormat="1" ht="16" customHeight="1" x14ac:dyDescent="0.2"/>
    <row r="9850" customFormat="1" ht="16" customHeight="1" x14ac:dyDescent="0.2"/>
    <row r="9851" customFormat="1" ht="16" customHeight="1" x14ac:dyDescent="0.2"/>
    <row r="9852" customFormat="1" ht="16" customHeight="1" x14ac:dyDescent="0.2"/>
    <row r="9853" customFormat="1" ht="16" customHeight="1" x14ac:dyDescent="0.2"/>
    <row r="9854" customFormat="1" ht="16" customHeight="1" x14ac:dyDescent="0.2"/>
    <row r="9855" customFormat="1" ht="16" customHeight="1" x14ac:dyDescent="0.2"/>
    <row r="9856" customFormat="1" ht="16" customHeight="1" x14ac:dyDescent="0.2"/>
    <row r="9857" customFormat="1" ht="16" customHeight="1" x14ac:dyDescent="0.2"/>
    <row r="9858" customFormat="1" ht="16" customHeight="1" x14ac:dyDescent="0.2"/>
    <row r="9859" customFormat="1" ht="16" customHeight="1" x14ac:dyDescent="0.2"/>
    <row r="9860" customFormat="1" ht="16" customHeight="1" x14ac:dyDescent="0.2"/>
    <row r="9861" customFormat="1" ht="16" customHeight="1" x14ac:dyDescent="0.2"/>
    <row r="9862" customFormat="1" ht="16" customHeight="1" x14ac:dyDescent="0.2"/>
    <row r="9863" customFormat="1" ht="16" customHeight="1" x14ac:dyDescent="0.2"/>
    <row r="9864" customFormat="1" ht="16" customHeight="1" x14ac:dyDescent="0.2"/>
    <row r="9865" customFormat="1" ht="16" customHeight="1" x14ac:dyDescent="0.2"/>
    <row r="9866" customFormat="1" ht="16" customHeight="1" x14ac:dyDescent="0.2"/>
    <row r="9867" customFormat="1" ht="16" customHeight="1" x14ac:dyDescent="0.2"/>
    <row r="9868" customFormat="1" ht="16" customHeight="1" x14ac:dyDescent="0.2"/>
    <row r="9869" customFormat="1" ht="16" customHeight="1" x14ac:dyDescent="0.2"/>
    <row r="9870" customFormat="1" ht="16" customHeight="1" x14ac:dyDescent="0.2"/>
    <row r="9871" customFormat="1" ht="16" customHeight="1" x14ac:dyDescent="0.2"/>
    <row r="9872" customFormat="1" ht="16" customHeight="1" x14ac:dyDescent="0.2"/>
    <row r="9873" customFormat="1" ht="16" customHeight="1" x14ac:dyDescent="0.2"/>
    <row r="9874" customFormat="1" ht="16" customHeight="1" x14ac:dyDescent="0.2"/>
    <row r="9875" customFormat="1" ht="16" customHeight="1" x14ac:dyDescent="0.2"/>
    <row r="9876" customFormat="1" ht="16" customHeight="1" x14ac:dyDescent="0.2"/>
    <row r="9877" customFormat="1" ht="16" customHeight="1" x14ac:dyDescent="0.2"/>
    <row r="9878" customFormat="1" ht="16" customHeight="1" x14ac:dyDescent="0.2"/>
    <row r="9879" customFormat="1" ht="16" customHeight="1" x14ac:dyDescent="0.2"/>
    <row r="9880" customFormat="1" ht="16" customHeight="1" x14ac:dyDescent="0.2"/>
    <row r="9881" customFormat="1" ht="16" customHeight="1" x14ac:dyDescent="0.2"/>
    <row r="9882" customFormat="1" ht="16" customHeight="1" x14ac:dyDescent="0.2"/>
    <row r="9883" customFormat="1" ht="16" customHeight="1" x14ac:dyDescent="0.2"/>
    <row r="9884" customFormat="1" ht="16" customHeight="1" x14ac:dyDescent="0.2"/>
    <row r="9885" customFormat="1" ht="16" customHeight="1" x14ac:dyDescent="0.2"/>
    <row r="9886" customFormat="1" ht="16" customHeight="1" x14ac:dyDescent="0.2"/>
    <row r="9887" customFormat="1" ht="16" customHeight="1" x14ac:dyDescent="0.2"/>
    <row r="9888" customFormat="1" ht="16" customHeight="1" x14ac:dyDescent="0.2"/>
    <row r="9889" customFormat="1" ht="16" customHeight="1" x14ac:dyDescent="0.2"/>
    <row r="9890" customFormat="1" ht="16" customHeight="1" x14ac:dyDescent="0.2"/>
    <row r="9891" customFormat="1" ht="16" customHeight="1" x14ac:dyDescent="0.2"/>
    <row r="9892" customFormat="1" ht="16" customHeight="1" x14ac:dyDescent="0.2"/>
    <row r="9893" customFormat="1" ht="16" customHeight="1" x14ac:dyDescent="0.2"/>
    <row r="9894" customFormat="1" ht="16" customHeight="1" x14ac:dyDescent="0.2"/>
    <row r="9895" customFormat="1" ht="16" customHeight="1" x14ac:dyDescent="0.2"/>
    <row r="9896" customFormat="1" ht="16" customHeight="1" x14ac:dyDescent="0.2"/>
    <row r="9897" customFormat="1" ht="16" customHeight="1" x14ac:dyDescent="0.2"/>
    <row r="9898" customFormat="1" ht="16" customHeight="1" x14ac:dyDescent="0.2"/>
    <row r="9899" customFormat="1" ht="16" customHeight="1" x14ac:dyDescent="0.2"/>
    <row r="9900" customFormat="1" ht="16" customHeight="1" x14ac:dyDescent="0.2"/>
    <row r="9901" customFormat="1" ht="16" customHeight="1" x14ac:dyDescent="0.2"/>
    <row r="9902" customFormat="1" ht="16" customHeight="1" x14ac:dyDescent="0.2"/>
    <row r="9903" customFormat="1" ht="16" customHeight="1" x14ac:dyDescent="0.2"/>
    <row r="9904" customFormat="1" ht="16" customHeight="1" x14ac:dyDescent="0.2"/>
    <row r="9905" customFormat="1" ht="16" customHeight="1" x14ac:dyDescent="0.2"/>
    <row r="9906" customFormat="1" ht="16" customHeight="1" x14ac:dyDescent="0.2"/>
    <row r="9907" customFormat="1" ht="16" customHeight="1" x14ac:dyDescent="0.2"/>
    <row r="9908" customFormat="1" ht="16" customHeight="1" x14ac:dyDescent="0.2"/>
    <row r="9909" customFormat="1" ht="16" customHeight="1" x14ac:dyDescent="0.2"/>
    <row r="9910" customFormat="1" ht="16" customHeight="1" x14ac:dyDescent="0.2"/>
    <row r="9911" customFormat="1" ht="16" customHeight="1" x14ac:dyDescent="0.2"/>
    <row r="9912" customFormat="1" ht="16" customHeight="1" x14ac:dyDescent="0.2"/>
    <row r="9913" customFormat="1" ht="16" customHeight="1" x14ac:dyDescent="0.2"/>
    <row r="9914" customFormat="1" ht="16" customHeight="1" x14ac:dyDescent="0.2"/>
    <row r="9915" customFormat="1" ht="16" customHeight="1" x14ac:dyDescent="0.2"/>
    <row r="9916" customFormat="1" ht="16" customHeight="1" x14ac:dyDescent="0.2"/>
    <row r="9917" customFormat="1" ht="16" customHeight="1" x14ac:dyDescent="0.2"/>
    <row r="9918" customFormat="1" ht="16" customHeight="1" x14ac:dyDescent="0.2"/>
    <row r="9919" customFormat="1" ht="16" customHeight="1" x14ac:dyDescent="0.2"/>
    <row r="9920" customFormat="1" ht="16" customHeight="1" x14ac:dyDescent="0.2"/>
    <row r="9921" customFormat="1" ht="16" customHeight="1" x14ac:dyDescent="0.2"/>
    <row r="9922" customFormat="1" ht="16" customHeight="1" x14ac:dyDescent="0.2"/>
    <row r="9923" customFormat="1" ht="16" customHeight="1" x14ac:dyDescent="0.2"/>
    <row r="9924" customFormat="1" ht="16" customHeight="1" x14ac:dyDescent="0.2"/>
    <row r="9925" customFormat="1" ht="16" customHeight="1" x14ac:dyDescent="0.2"/>
    <row r="9926" customFormat="1" ht="16" customHeight="1" x14ac:dyDescent="0.2"/>
    <row r="9927" customFormat="1" ht="16" customHeight="1" x14ac:dyDescent="0.2"/>
    <row r="9928" customFormat="1" ht="16" customHeight="1" x14ac:dyDescent="0.2"/>
    <row r="9929" customFormat="1" ht="16" customHeight="1" x14ac:dyDescent="0.2"/>
    <row r="9930" customFormat="1" ht="16" customHeight="1" x14ac:dyDescent="0.2"/>
    <row r="9931" customFormat="1" ht="16" customHeight="1" x14ac:dyDescent="0.2"/>
    <row r="9932" customFormat="1" ht="16" customHeight="1" x14ac:dyDescent="0.2"/>
    <row r="9933" customFormat="1" ht="16" customHeight="1" x14ac:dyDescent="0.2"/>
    <row r="9934" customFormat="1" ht="16" customHeight="1" x14ac:dyDescent="0.2"/>
    <row r="9935" customFormat="1" ht="16" customHeight="1" x14ac:dyDescent="0.2"/>
    <row r="9936" customFormat="1" ht="16" customHeight="1" x14ac:dyDescent="0.2"/>
    <row r="9937" customFormat="1" ht="16" customHeight="1" x14ac:dyDescent="0.2"/>
    <row r="9938" customFormat="1" ht="16" customHeight="1" x14ac:dyDescent="0.2"/>
    <row r="9939" customFormat="1" ht="16" customHeight="1" x14ac:dyDescent="0.2"/>
    <row r="9940" customFormat="1" ht="16" customHeight="1" x14ac:dyDescent="0.2"/>
    <row r="9941" customFormat="1" ht="16" customHeight="1" x14ac:dyDescent="0.2"/>
    <row r="9942" customFormat="1" ht="16" customHeight="1" x14ac:dyDescent="0.2"/>
    <row r="9943" customFormat="1" ht="16" customHeight="1" x14ac:dyDescent="0.2"/>
    <row r="9944" customFormat="1" ht="16" customHeight="1" x14ac:dyDescent="0.2"/>
    <row r="9945" customFormat="1" ht="16" customHeight="1" x14ac:dyDescent="0.2"/>
    <row r="9946" customFormat="1" ht="16" customHeight="1" x14ac:dyDescent="0.2"/>
    <row r="9947" customFormat="1" ht="16" customHeight="1" x14ac:dyDescent="0.2"/>
    <row r="9948" customFormat="1" ht="16" customHeight="1" x14ac:dyDescent="0.2"/>
    <row r="9949" customFormat="1" ht="16" customHeight="1" x14ac:dyDescent="0.2"/>
    <row r="9950" customFormat="1" ht="16" customHeight="1" x14ac:dyDescent="0.2"/>
    <row r="9951" customFormat="1" ht="16" customHeight="1" x14ac:dyDescent="0.2"/>
    <row r="9952" customFormat="1" ht="16" customHeight="1" x14ac:dyDescent="0.2"/>
    <row r="9953" customFormat="1" ht="16" customHeight="1" x14ac:dyDescent="0.2"/>
    <row r="9954" customFormat="1" ht="16" customHeight="1" x14ac:dyDescent="0.2"/>
    <row r="9955" customFormat="1" ht="16" customHeight="1" x14ac:dyDescent="0.2"/>
    <row r="9956" customFormat="1" ht="16" customHeight="1" x14ac:dyDescent="0.2"/>
    <row r="9957" customFormat="1" ht="16" customHeight="1" x14ac:dyDescent="0.2"/>
    <row r="9958" customFormat="1" ht="16" customHeight="1" x14ac:dyDescent="0.2"/>
    <row r="9959" customFormat="1" ht="16" customHeight="1" x14ac:dyDescent="0.2"/>
    <row r="9960" customFormat="1" ht="16" customHeight="1" x14ac:dyDescent="0.2"/>
    <row r="9961" customFormat="1" ht="16" customHeight="1" x14ac:dyDescent="0.2"/>
    <row r="9962" customFormat="1" ht="16" customHeight="1" x14ac:dyDescent="0.2"/>
    <row r="9963" customFormat="1" ht="16" customHeight="1" x14ac:dyDescent="0.2"/>
    <row r="9964" customFormat="1" ht="16" customHeight="1" x14ac:dyDescent="0.2"/>
    <row r="9965" customFormat="1" ht="16" customHeight="1" x14ac:dyDescent="0.2"/>
    <row r="9966" customFormat="1" ht="16" customHeight="1" x14ac:dyDescent="0.2"/>
    <row r="9967" customFormat="1" ht="16" customHeight="1" x14ac:dyDescent="0.2"/>
    <row r="9968" customFormat="1" ht="16" customHeight="1" x14ac:dyDescent="0.2"/>
    <row r="9969" customFormat="1" ht="16" customHeight="1" x14ac:dyDescent="0.2"/>
    <row r="9970" customFormat="1" ht="16" customHeight="1" x14ac:dyDescent="0.2"/>
    <row r="9971" customFormat="1" ht="16" customHeight="1" x14ac:dyDescent="0.2"/>
    <row r="9972" customFormat="1" ht="16" customHeight="1" x14ac:dyDescent="0.2"/>
    <row r="9973" customFormat="1" ht="16" customHeight="1" x14ac:dyDescent="0.2"/>
    <row r="9974" customFormat="1" ht="16" customHeight="1" x14ac:dyDescent="0.2"/>
    <row r="9975" customFormat="1" ht="16" customHeight="1" x14ac:dyDescent="0.2"/>
    <row r="9976" customFormat="1" ht="16" customHeight="1" x14ac:dyDescent="0.2"/>
    <row r="9977" customFormat="1" ht="16" customHeight="1" x14ac:dyDescent="0.2"/>
    <row r="9978" customFormat="1" ht="16" customHeight="1" x14ac:dyDescent="0.2"/>
    <row r="9979" customFormat="1" ht="16" customHeight="1" x14ac:dyDescent="0.2"/>
    <row r="9980" customFormat="1" ht="16" customHeight="1" x14ac:dyDescent="0.2"/>
    <row r="9981" customFormat="1" ht="16" customHeight="1" x14ac:dyDescent="0.2"/>
    <row r="9982" customFormat="1" ht="16" customHeight="1" x14ac:dyDescent="0.2"/>
    <row r="9983" customFormat="1" ht="16" customHeight="1" x14ac:dyDescent="0.2"/>
    <row r="9984" customFormat="1" ht="16" customHeight="1" x14ac:dyDescent="0.2"/>
    <row r="9985" customFormat="1" ht="16" customHeight="1" x14ac:dyDescent="0.2"/>
    <row r="9986" customFormat="1" ht="16" customHeight="1" x14ac:dyDescent="0.2"/>
    <row r="9987" customFormat="1" ht="16" customHeight="1" x14ac:dyDescent="0.2"/>
    <row r="9988" customFormat="1" ht="16" customHeight="1" x14ac:dyDescent="0.2"/>
    <row r="9989" customFormat="1" ht="16" customHeight="1" x14ac:dyDescent="0.2"/>
    <row r="9990" customFormat="1" ht="16" customHeight="1" x14ac:dyDescent="0.2"/>
    <row r="9991" customFormat="1" ht="16" customHeight="1" x14ac:dyDescent="0.2"/>
    <row r="9992" customFormat="1" ht="16" customHeight="1" x14ac:dyDescent="0.2"/>
    <row r="9993" customFormat="1" ht="16" customHeight="1" x14ac:dyDescent="0.2"/>
    <row r="9994" customFormat="1" ht="16" customHeight="1" x14ac:dyDescent="0.2"/>
    <row r="9995" customFormat="1" ht="16" customHeight="1" x14ac:dyDescent="0.2"/>
    <row r="9996" customFormat="1" ht="16" customHeight="1" x14ac:dyDescent="0.2"/>
    <row r="9997" customFormat="1" ht="16" customHeight="1" x14ac:dyDescent="0.2"/>
    <row r="9998" customFormat="1" ht="16" customHeight="1" x14ac:dyDescent="0.2"/>
    <row r="9999" customFormat="1" ht="16" customHeight="1" x14ac:dyDescent="0.2"/>
    <row r="10000" customFormat="1" ht="16" customHeight="1" x14ac:dyDescent="0.2"/>
    <row r="10001" customFormat="1" ht="16" customHeight="1" x14ac:dyDescent="0.2"/>
    <row r="10002" customFormat="1" ht="16" customHeight="1" x14ac:dyDescent="0.2"/>
    <row r="10003" customFormat="1" ht="16" customHeight="1" x14ac:dyDescent="0.2"/>
    <row r="10004" customFormat="1" ht="16" customHeight="1" x14ac:dyDescent="0.2"/>
    <row r="10005" customFormat="1" ht="16" customHeight="1" x14ac:dyDescent="0.2"/>
    <row r="10006" customFormat="1" ht="16" customHeight="1" x14ac:dyDescent="0.2"/>
    <row r="10007" customFormat="1" ht="16" customHeight="1" x14ac:dyDescent="0.2"/>
    <row r="10008" customFormat="1" ht="16" customHeight="1" x14ac:dyDescent="0.2"/>
    <row r="10009" customFormat="1" ht="16" customHeight="1" x14ac:dyDescent="0.2"/>
    <row r="10010" customFormat="1" ht="16" customHeight="1" x14ac:dyDescent="0.2"/>
    <row r="10011" customFormat="1" ht="16" customHeight="1" x14ac:dyDescent="0.2"/>
    <row r="10012" customFormat="1" ht="16" customHeight="1" x14ac:dyDescent="0.2"/>
    <row r="10013" customFormat="1" ht="16" customHeight="1" x14ac:dyDescent="0.2"/>
    <row r="10014" customFormat="1" ht="16" customHeight="1" x14ac:dyDescent="0.2"/>
    <row r="10015" customFormat="1" ht="16" customHeight="1" x14ac:dyDescent="0.2"/>
    <row r="10016" customFormat="1" ht="16" customHeight="1" x14ac:dyDescent="0.2"/>
    <row r="10017" customFormat="1" ht="16" customHeight="1" x14ac:dyDescent="0.2"/>
    <row r="10018" customFormat="1" ht="16" customHeight="1" x14ac:dyDescent="0.2"/>
    <row r="10019" customFormat="1" ht="16" customHeight="1" x14ac:dyDescent="0.2"/>
    <row r="10020" customFormat="1" ht="16" customHeight="1" x14ac:dyDescent="0.2"/>
    <row r="10021" customFormat="1" ht="16" customHeight="1" x14ac:dyDescent="0.2"/>
    <row r="10022" customFormat="1" ht="16" customHeight="1" x14ac:dyDescent="0.2"/>
    <row r="10023" customFormat="1" ht="16" customHeight="1" x14ac:dyDescent="0.2"/>
    <row r="10024" customFormat="1" ht="16" customHeight="1" x14ac:dyDescent="0.2"/>
    <row r="10025" customFormat="1" ht="16" customHeight="1" x14ac:dyDescent="0.2"/>
    <row r="10026" customFormat="1" ht="16" customHeight="1" x14ac:dyDescent="0.2"/>
    <row r="10027" customFormat="1" ht="16" customHeight="1" x14ac:dyDescent="0.2"/>
    <row r="10028" customFormat="1" ht="16" customHeight="1" x14ac:dyDescent="0.2"/>
    <row r="10029" customFormat="1" ht="16" customHeight="1" x14ac:dyDescent="0.2"/>
    <row r="10030" customFormat="1" ht="16" customHeight="1" x14ac:dyDescent="0.2"/>
    <row r="10031" customFormat="1" ht="16" customHeight="1" x14ac:dyDescent="0.2"/>
    <row r="10032" customFormat="1" ht="16" customHeight="1" x14ac:dyDescent="0.2"/>
    <row r="10033" customFormat="1" ht="16" customHeight="1" x14ac:dyDescent="0.2"/>
    <row r="10034" customFormat="1" ht="16" customHeight="1" x14ac:dyDescent="0.2"/>
    <row r="10035" customFormat="1" ht="16" customHeight="1" x14ac:dyDescent="0.2"/>
    <row r="10036" customFormat="1" ht="16" customHeight="1" x14ac:dyDescent="0.2"/>
    <row r="10037" customFormat="1" ht="16" customHeight="1" x14ac:dyDescent="0.2"/>
    <row r="10038" customFormat="1" ht="16" customHeight="1" x14ac:dyDescent="0.2"/>
    <row r="10039" customFormat="1" ht="16" customHeight="1" x14ac:dyDescent="0.2"/>
    <row r="10040" customFormat="1" ht="16" customHeight="1" x14ac:dyDescent="0.2"/>
    <row r="10041" customFormat="1" ht="16" customHeight="1" x14ac:dyDescent="0.2"/>
    <row r="10042" customFormat="1" ht="16" customHeight="1" x14ac:dyDescent="0.2"/>
    <row r="10043" customFormat="1" ht="16" customHeight="1" x14ac:dyDescent="0.2"/>
    <row r="10044" customFormat="1" ht="16" customHeight="1" x14ac:dyDescent="0.2"/>
    <row r="10045" customFormat="1" ht="16" customHeight="1" x14ac:dyDescent="0.2"/>
    <row r="10046" customFormat="1" ht="16" customHeight="1" x14ac:dyDescent="0.2"/>
    <row r="10047" customFormat="1" ht="16" customHeight="1" x14ac:dyDescent="0.2"/>
    <row r="10048" customFormat="1" ht="16" customHeight="1" x14ac:dyDescent="0.2"/>
    <row r="10049" customFormat="1" ht="16" customHeight="1" x14ac:dyDescent="0.2"/>
    <row r="10050" customFormat="1" ht="16" customHeight="1" x14ac:dyDescent="0.2"/>
    <row r="10051" customFormat="1" ht="16" customHeight="1" x14ac:dyDescent="0.2"/>
    <row r="10052" customFormat="1" ht="16" customHeight="1" x14ac:dyDescent="0.2"/>
    <row r="10053" customFormat="1" ht="16" customHeight="1" x14ac:dyDescent="0.2"/>
    <row r="10054" customFormat="1" ht="16" customHeight="1" x14ac:dyDescent="0.2"/>
    <row r="10055" customFormat="1" ht="16" customHeight="1" x14ac:dyDescent="0.2"/>
    <row r="10056" customFormat="1" ht="16" customHeight="1" x14ac:dyDescent="0.2"/>
    <row r="10057" customFormat="1" ht="16" customHeight="1" x14ac:dyDescent="0.2"/>
    <row r="10058" customFormat="1" ht="16" customHeight="1" x14ac:dyDescent="0.2"/>
    <row r="10059" customFormat="1" ht="16" customHeight="1" x14ac:dyDescent="0.2"/>
    <row r="10060" customFormat="1" ht="16" customHeight="1" x14ac:dyDescent="0.2"/>
    <row r="10061" customFormat="1" ht="16" customHeight="1" x14ac:dyDescent="0.2"/>
    <row r="10062" customFormat="1" ht="16" customHeight="1" x14ac:dyDescent="0.2"/>
    <row r="10063" customFormat="1" ht="16" customHeight="1" x14ac:dyDescent="0.2"/>
    <row r="10064" customFormat="1" ht="16" customHeight="1" x14ac:dyDescent="0.2"/>
    <row r="10065" customFormat="1" ht="16" customHeight="1" x14ac:dyDescent="0.2"/>
    <row r="10066" customFormat="1" ht="16" customHeight="1" x14ac:dyDescent="0.2"/>
    <row r="10067" customFormat="1" ht="16" customHeight="1" x14ac:dyDescent="0.2"/>
    <row r="10068" customFormat="1" ht="16" customHeight="1" x14ac:dyDescent="0.2"/>
    <row r="10069" customFormat="1" ht="16" customHeight="1" x14ac:dyDescent="0.2"/>
    <row r="10070" customFormat="1" ht="16" customHeight="1" x14ac:dyDescent="0.2"/>
    <row r="10071" customFormat="1" ht="16" customHeight="1" x14ac:dyDescent="0.2"/>
    <row r="10072" customFormat="1" ht="16" customHeight="1" x14ac:dyDescent="0.2"/>
    <row r="10073" customFormat="1" ht="16" customHeight="1" x14ac:dyDescent="0.2"/>
    <row r="10074" customFormat="1" ht="16" customHeight="1" x14ac:dyDescent="0.2"/>
    <row r="10075" customFormat="1" ht="16" customHeight="1" x14ac:dyDescent="0.2"/>
    <row r="10076" customFormat="1" ht="16" customHeight="1" x14ac:dyDescent="0.2"/>
    <row r="10077" customFormat="1" ht="16" customHeight="1" x14ac:dyDescent="0.2"/>
    <row r="10078" customFormat="1" ht="16" customHeight="1" x14ac:dyDescent="0.2"/>
    <row r="10079" customFormat="1" ht="16" customHeight="1" x14ac:dyDescent="0.2"/>
    <row r="10080" customFormat="1" ht="16" customHeight="1" x14ac:dyDescent="0.2"/>
    <row r="10081" customFormat="1" ht="16" customHeight="1" x14ac:dyDescent="0.2"/>
    <row r="10082" customFormat="1" ht="16" customHeight="1" x14ac:dyDescent="0.2"/>
    <row r="10083" customFormat="1" ht="16" customHeight="1" x14ac:dyDescent="0.2"/>
    <row r="10084" customFormat="1" ht="16" customHeight="1" x14ac:dyDescent="0.2"/>
    <row r="10085" customFormat="1" ht="16" customHeight="1" x14ac:dyDescent="0.2"/>
    <row r="10086" customFormat="1" ht="16" customHeight="1" x14ac:dyDescent="0.2"/>
    <row r="10087" customFormat="1" ht="16" customHeight="1" x14ac:dyDescent="0.2"/>
    <row r="10088" customFormat="1" ht="16" customHeight="1" x14ac:dyDescent="0.2"/>
    <row r="10089" customFormat="1" ht="16" customHeight="1" x14ac:dyDescent="0.2"/>
    <row r="10090" customFormat="1" ht="16" customHeight="1" x14ac:dyDescent="0.2"/>
    <row r="10091" customFormat="1" ht="16" customHeight="1" x14ac:dyDescent="0.2"/>
    <row r="10092" customFormat="1" ht="16" customHeight="1" x14ac:dyDescent="0.2"/>
    <row r="10093" customFormat="1" ht="16" customHeight="1" x14ac:dyDescent="0.2"/>
    <row r="10094" customFormat="1" ht="16" customHeight="1" x14ac:dyDescent="0.2"/>
    <row r="10095" customFormat="1" ht="16" customHeight="1" x14ac:dyDescent="0.2"/>
    <row r="10096" customFormat="1" ht="16" customHeight="1" x14ac:dyDescent="0.2"/>
    <row r="10097" customFormat="1" ht="16" customHeight="1" x14ac:dyDescent="0.2"/>
    <row r="10098" customFormat="1" ht="16" customHeight="1" x14ac:dyDescent="0.2"/>
    <row r="10099" customFormat="1" ht="16" customHeight="1" x14ac:dyDescent="0.2"/>
    <row r="10100" customFormat="1" ht="16" customHeight="1" x14ac:dyDescent="0.2"/>
    <row r="10101" customFormat="1" ht="16" customHeight="1" x14ac:dyDescent="0.2"/>
    <row r="10102" customFormat="1" ht="16" customHeight="1" x14ac:dyDescent="0.2"/>
    <row r="10103" customFormat="1" ht="16" customHeight="1" x14ac:dyDescent="0.2"/>
    <row r="10104" customFormat="1" ht="16" customHeight="1" x14ac:dyDescent="0.2"/>
    <row r="10105" customFormat="1" ht="16" customHeight="1" x14ac:dyDescent="0.2"/>
    <row r="10106" customFormat="1" ht="16" customHeight="1" x14ac:dyDescent="0.2"/>
    <row r="10107" customFormat="1" ht="16" customHeight="1" x14ac:dyDescent="0.2"/>
    <row r="10108" customFormat="1" ht="16" customHeight="1" x14ac:dyDescent="0.2"/>
    <row r="10109" customFormat="1" ht="16" customHeight="1" x14ac:dyDescent="0.2"/>
    <row r="10110" customFormat="1" ht="16" customHeight="1" x14ac:dyDescent="0.2"/>
    <row r="10111" customFormat="1" ht="16" customHeight="1" x14ac:dyDescent="0.2"/>
    <row r="10112" customFormat="1" ht="16" customHeight="1" x14ac:dyDescent="0.2"/>
    <row r="10113" customFormat="1" ht="16" customHeight="1" x14ac:dyDescent="0.2"/>
    <row r="10114" customFormat="1" ht="16" customHeight="1" x14ac:dyDescent="0.2"/>
    <row r="10115" customFormat="1" ht="16" customHeight="1" x14ac:dyDescent="0.2"/>
    <row r="10116" customFormat="1" ht="16" customHeight="1" x14ac:dyDescent="0.2"/>
    <row r="10117" customFormat="1" ht="16" customHeight="1" x14ac:dyDescent="0.2"/>
    <row r="10118" customFormat="1" ht="16" customHeight="1" x14ac:dyDescent="0.2"/>
    <row r="10119" customFormat="1" ht="16" customHeight="1" x14ac:dyDescent="0.2"/>
    <row r="10120" customFormat="1" ht="16" customHeight="1" x14ac:dyDescent="0.2"/>
    <row r="10121" customFormat="1" ht="16" customHeight="1" x14ac:dyDescent="0.2"/>
    <row r="10122" customFormat="1" ht="16" customHeight="1" x14ac:dyDescent="0.2"/>
    <row r="10123" customFormat="1" ht="16" customHeight="1" x14ac:dyDescent="0.2"/>
    <row r="10124" customFormat="1" ht="16" customHeight="1" x14ac:dyDescent="0.2"/>
    <row r="10125" customFormat="1" ht="16" customHeight="1" x14ac:dyDescent="0.2"/>
    <row r="10126" customFormat="1" ht="16" customHeight="1" x14ac:dyDescent="0.2"/>
    <row r="10127" customFormat="1" ht="16" customHeight="1" x14ac:dyDescent="0.2"/>
    <row r="10128" customFormat="1" ht="16" customHeight="1" x14ac:dyDescent="0.2"/>
    <row r="10129" customFormat="1" ht="16" customHeight="1" x14ac:dyDescent="0.2"/>
    <row r="10130" customFormat="1" ht="16" customHeight="1" x14ac:dyDescent="0.2"/>
    <row r="10131" customFormat="1" ht="16" customHeight="1" x14ac:dyDescent="0.2"/>
    <row r="10132" customFormat="1" ht="16" customHeight="1" x14ac:dyDescent="0.2"/>
    <row r="10133" customFormat="1" ht="16" customHeight="1" x14ac:dyDescent="0.2"/>
    <row r="10134" customFormat="1" ht="16" customHeight="1" x14ac:dyDescent="0.2"/>
    <row r="10135" customFormat="1" ht="16" customHeight="1" x14ac:dyDescent="0.2"/>
    <row r="10136" customFormat="1" ht="16" customHeight="1" x14ac:dyDescent="0.2"/>
    <row r="10137" customFormat="1" ht="16" customHeight="1" x14ac:dyDescent="0.2"/>
    <row r="10138" customFormat="1" ht="16" customHeight="1" x14ac:dyDescent="0.2"/>
    <row r="10139" customFormat="1" ht="16" customHeight="1" x14ac:dyDescent="0.2"/>
    <row r="10140" customFormat="1" ht="16" customHeight="1" x14ac:dyDescent="0.2"/>
    <row r="10141" customFormat="1" ht="16" customHeight="1" x14ac:dyDescent="0.2"/>
    <row r="10142" customFormat="1" ht="16" customHeight="1" x14ac:dyDescent="0.2"/>
    <row r="10143" customFormat="1" ht="16" customHeight="1" x14ac:dyDescent="0.2"/>
    <row r="10144" customFormat="1" ht="16" customHeight="1" x14ac:dyDescent="0.2"/>
    <row r="10145" customFormat="1" ht="16" customHeight="1" x14ac:dyDescent="0.2"/>
    <row r="10146" customFormat="1" ht="16" customHeight="1" x14ac:dyDescent="0.2"/>
    <row r="10147" customFormat="1" ht="16" customHeight="1" x14ac:dyDescent="0.2"/>
    <row r="10148" customFormat="1" ht="16" customHeight="1" x14ac:dyDescent="0.2"/>
    <row r="10149" customFormat="1" ht="16" customHeight="1" x14ac:dyDescent="0.2"/>
    <row r="10150" customFormat="1" ht="16" customHeight="1" x14ac:dyDescent="0.2"/>
    <row r="10151" customFormat="1" ht="16" customHeight="1" x14ac:dyDescent="0.2"/>
    <row r="10152" customFormat="1" ht="16" customHeight="1" x14ac:dyDescent="0.2"/>
    <row r="10153" customFormat="1" ht="16" customHeight="1" x14ac:dyDescent="0.2"/>
    <row r="10154" customFormat="1" ht="16" customHeight="1" x14ac:dyDescent="0.2"/>
    <row r="10155" customFormat="1" ht="16" customHeight="1" x14ac:dyDescent="0.2"/>
    <row r="10156" customFormat="1" ht="16" customHeight="1" x14ac:dyDescent="0.2"/>
    <row r="10157" customFormat="1" ht="16" customHeight="1" x14ac:dyDescent="0.2"/>
    <row r="10158" customFormat="1" ht="16" customHeight="1" x14ac:dyDescent="0.2"/>
    <row r="10159" customFormat="1" ht="16" customHeight="1" x14ac:dyDescent="0.2"/>
    <row r="10160" customFormat="1" ht="16" customHeight="1" x14ac:dyDescent="0.2"/>
    <row r="10161" customFormat="1" ht="16" customHeight="1" x14ac:dyDescent="0.2"/>
    <row r="10162" customFormat="1" ht="16" customHeight="1" x14ac:dyDescent="0.2"/>
    <row r="10163" customFormat="1" ht="16" customHeight="1" x14ac:dyDescent="0.2"/>
    <row r="10164" customFormat="1" ht="16" customHeight="1" x14ac:dyDescent="0.2"/>
    <row r="10165" customFormat="1" ht="16" customHeight="1" x14ac:dyDescent="0.2"/>
    <row r="10166" customFormat="1" ht="16" customHeight="1" x14ac:dyDescent="0.2"/>
    <row r="10167" customFormat="1" ht="16" customHeight="1" x14ac:dyDescent="0.2"/>
    <row r="10168" customFormat="1" ht="16" customHeight="1" x14ac:dyDescent="0.2"/>
    <row r="10169" customFormat="1" ht="16" customHeight="1" x14ac:dyDescent="0.2"/>
    <row r="10170" customFormat="1" ht="16" customHeight="1" x14ac:dyDescent="0.2"/>
    <row r="10171" customFormat="1" ht="16" customHeight="1" x14ac:dyDescent="0.2"/>
    <row r="10172" customFormat="1" ht="16" customHeight="1" x14ac:dyDescent="0.2"/>
    <row r="10173" customFormat="1" ht="16" customHeight="1" x14ac:dyDescent="0.2"/>
    <row r="10174" customFormat="1" ht="16" customHeight="1" x14ac:dyDescent="0.2"/>
    <row r="10175" customFormat="1" ht="16" customHeight="1" x14ac:dyDescent="0.2"/>
    <row r="10176" customFormat="1" ht="16" customHeight="1" x14ac:dyDescent="0.2"/>
    <row r="10177" customFormat="1" ht="16" customHeight="1" x14ac:dyDescent="0.2"/>
    <row r="10178" customFormat="1" ht="16" customHeight="1" x14ac:dyDescent="0.2"/>
    <row r="10179" customFormat="1" ht="16" customHeight="1" x14ac:dyDescent="0.2"/>
    <row r="10180" customFormat="1" ht="16" customHeight="1" x14ac:dyDescent="0.2"/>
    <row r="10181" customFormat="1" ht="16" customHeight="1" x14ac:dyDescent="0.2"/>
    <row r="10182" customFormat="1" ht="16" customHeight="1" x14ac:dyDescent="0.2"/>
    <row r="10183" customFormat="1" ht="16" customHeight="1" x14ac:dyDescent="0.2"/>
    <row r="10184" customFormat="1" ht="16" customHeight="1" x14ac:dyDescent="0.2"/>
    <row r="10185" customFormat="1" ht="16" customHeight="1" x14ac:dyDescent="0.2"/>
    <row r="10186" customFormat="1" ht="16" customHeight="1" x14ac:dyDescent="0.2"/>
    <row r="10187" customFormat="1" ht="16" customHeight="1" x14ac:dyDescent="0.2"/>
    <row r="10188" customFormat="1" ht="16" customHeight="1" x14ac:dyDescent="0.2"/>
    <row r="10189" customFormat="1" ht="16" customHeight="1" x14ac:dyDescent="0.2"/>
    <row r="10190" customFormat="1" ht="16" customHeight="1" x14ac:dyDescent="0.2"/>
    <row r="10191" customFormat="1" ht="16" customHeight="1" x14ac:dyDescent="0.2"/>
    <row r="10192" customFormat="1" ht="16" customHeight="1" x14ac:dyDescent="0.2"/>
    <row r="10193" customFormat="1" ht="16" customHeight="1" x14ac:dyDescent="0.2"/>
    <row r="10194" customFormat="1" ht="16" customHeight="1" x14ac:dyDescent="0.2"/>
    <row r="10195" customFormat="1" ht="16" customHeight="1" x14ac:dyDescent="0.2"/>
    <row r="10196" customFormat="1" ht="16" customHeight="1" x14ac:dyDescent="0.2"/>
    <row r="10197" customFormat="1" ht="16" customHeight="1" x14ac:dyDescent="0.2"/>
    <row r="10198" customFormat="1" ht="16" customHeight="1" x14ac:dyDescent="0.2"/>
    <row r="10199" customFormat="1" ht="16" customHeight="1" x14ac:dyDescent="0.2"/>
    <row r="10200" customFormat="1" ht="16" customHeight="1" x14ac:dyDescent="0.2"/>
    <row r="10201" customFormat="1" ht="16" customHeight="1" x14ac:dyDescent="0.2"/>
    <row r="10202" customFormat="1" ht="16" customHeight="1" x14ac:dyDescent="0.2"/>
    <row r="10203" customFormat="1" ht="16" customHeight="1" x14ac:dyDescent="0.2"/>
    <row r="10204" customFormat="1" ht="16" customHeight="1" x14ac:dyDescent="0.2"/>
    <row r="10205" customFormat="1" ht="16" customHeight="1" x14ac:dyDescent="0.2"/>
    <row r="10206" customFormat="1" ht="16" customHeight="1" x14ac:dyDescent="0.2"/>
    <row r="10207" customFormat="1" ht="16" customHeight="1" x14ac:dyDescent="0.2"/>
    <row r="10208" customFormat="1" ht="16" customHeight="1" x14ac:dyDescent="0.2"/>
    <row r="10209" customFormat="1" ht="16" customHeight="1" x14ac:dyDescent="0.2"/>
    <row r="10210" customFormat="1" ht="16" customHeight="1" x14ac:dyDescent="0.2"/>
    <row r="10211" customFormat="1" ht="16" customHeight="1" x14ac:dyDescent="0.2"/>
    <row r="10212" customFormat="1" ht="16" customHeight="1" x14ac:dyDescent="0.2"/>
    <row r="10213" customFormat="1" ht="16" customHeight="1" x14ac:dyDescent="0.2"/>
    <row r="10214" customFormat="1" ht="16" customHeight="1" x14ac:dyDescent="0.2"/>
    <row r="10215" customFormat="1" ht="16" customHeight="1" x14ac:dyDescent="0.2"/>
    <row r="10216" customFormat="1" ht="16" customHeight="1" x14ac:dyDescent="0.2"/>
    <row r="10217" customFormat="1" ht="16" customHeight="1" x14ac:dyDescent="0.2"/>
    <row r="10218" customFormat="1" ht="16" customHeight="1" x14ac:dyDescent="0.2"/>
    <row r="10219" customFormat="1" ht="16" customHeight="1" x14ac:dyDescent="0.2"/>
    <row r="10220" customFormat="1" ht="16" customHeight="1" x14ac:dyDescent="0.2"/>
    <row r="10221" customFormat="1" ht="16" customHeight="1" x14ac:dyDescent="0.2"/>
    <row r="10222" customFormat="1" ht="16" customHeight="1" x14ac:dyDescent="0.2"/>
    <row r="10223" customFormat="1" ht="16" customHeight="1" x14ac:dyDescent="0.2"/>
    <row r="10224" customFormat="1" ht="16" customHeight="1" x14ac:dyDescent="0.2"/>
    <row r="10225" customFormat="1" ht="16" customHeight="1" x14ac:dyDescent="0.2"/>
    <row r="10226" customFormat="1" ht="16" customHeight="1" x14ac:dyDescent="0.2"/>
    <row r="10227" customFormat="1" ht="16" customHeight="1" x14ac:dyDescent="0.2"/>
    <row r="10228" customFormat="1" ht="16" customHeight="1" x14ac:dyDescent="0.2"/>
    <row r="10229" customFormat="1" ht="16" customHeight="1" x14ac:dyDescent="0.2"/>
    <row r="10230" customFormat="1" ht="16" customHeight="1" x14ac:dyDescent="0.2"/>
    <row r="10231" customFormat="1" ht="16" customHeight="1" x14ac:dyDescent="0.2"/>
    <row r="10232" customFormat="1" ht="16" customHeight="1" x14ac:dyDescent="0.2"/>
    <row r="10233" customFormat="1" ht="16" customHeight="1" x14ac:dyDescent="0.2"/>
    <row r="10234" customFormat="1" ht="16" customHeight="1" x14ac:dyDescent="0.2"/>
    <row r="10235" customFormat="1" ht="16" customHeight="1" x14ac:dyDescent="0.2"/>
    <row r="10236" customFormat="1" ht="16" customHeight="1" x14ac:dyDescent="0.2"/>
    <row r="10237" customFormat="1" ht="16" customHeight="1" x14ac:dyDescent="0.2"/>
    <row r="10238" customFormat="1" ht="16" customHeight="1" x14ac:dyDescent="0.2"/>
    <row r="10239" customFormat="1" ht="16" customHeight="1" x14ac:dyDescent="0.2"/>
    <row r="10240" customFormat="1" ht="16" customHeight="1" x14ac:dyDescent="0.2"/>
    <row r="10241" customFormat="1" ht="16" customHeight="1" x14ac:dyDescent="0.2"/>
    <row r="10242" customFormat="1" ht="16" customHeight="1" x14ac:dyDescent="0.2"/>
    <row r="10243" customFormat="1" ht="16" customHeight="1" x14ac:dyDescent="0.2"/>
    <row r="10244" customFormat="1" ht="16" customHeight="1" x14ac:dyDescent="0.2"/>
    <row r="10245" customFormat="1" ht="16" customHeight="1" x14ac:dyDescent="0.2"/>
    <row r="10246" customFormat="1" ht="16" customHeight="1" x14ac:dyDescent="0.2"/>
    <row r="10247" customFormat="1" ht="16" customHeight="1" x14ac:dyDescent="0.2"/>
    <row r="10248" customFormat="1" ht="16" customHeight="1" x14ac:dyDescent="0.2"/>
    <row r="10249" customFormat="1" ht="16" customHeight="1" x14ac:dyDescent="0.2"/>
    <row r="10250" customFormat="1" ht="16" customHeight="1" x14ac:dyDescent="0.2"/>
    <row r="10251" customFormat="1" ht="16" customHeight="1" x14ac:dyDescent="0.2"/>
    <row r="10252" customFormat="1" ht="16" customHeight="1" x14ac:dyDescent="0.2"/>
    <row r="10253" customFormat="1" ht="16" customHeight="1" x14ac:dyDescent="0.2"/>
    <row r="10254" customFormat="1" ht="16" customHeight="1" x14ac:dyDescent="0.2"/>
    <row r="10255" customFormat="1" ht="16" customHeight="1" x14ac:dyDescent="0.2"/>
    <row r="10256" customFormat="1" ht="16" customHeight="1" x14ac:dyDescent="0.2"/>
    <row r="10257" customFormat="1" ht="16" customHeight="1" x14ac:dyDescent="0.2"/>
    <row r="10258" customFormat="1" ht="16" customHeight="1" x14ac:dyDescent="0.2"/>
    <row r="10259" customFormat="1" ht="16" customHeight="1" x14ac:dyDescent="0.2"/>
    <row r="10260" customFormat="1" ht="16" customHeight="1" x14ac:dyDescent="0.2"/>
    <row r="10261" customFormat="1" ht="16" customHeight="1" x14ac:dyDescent="0.2"/>
    <row r="10262" customFormat="1" ht="16" customHeight="1" x14ac:dyDescent="0.2"/>
    <row r="10263" customFormat="1" ht="16" customHeight="1" x14ac:dyDescent="0.2"/>
    <row r="10264" customFormat="1" ht="16" customHeight="1" x14ac:dyDescent="0.2"/>
    <row r="10265" customFormat="1" ht="16" customHeight="1" x14ac:dyDescent="0.2"/>
    <row r="10266" customFormat="1" ht="16" customHeight="1" x14ac:dyDescent="0.2"/>
    <row r="10267" customFormat="1" ht="16" customHeight="1" x14ac:dyDescent="0.2"/>
    <row r="10268" customFormat="1" ht="16" customHeight="1" x14ac:dyDescent="0.2"/>
    <row r="10269" customFormat="1" ht="16" customHeight="1" x14ac:dyDescent="0.2"/>
    <row r="10270" customFormat="1" ht="16" customHeight="1" x14ac:dyDescent="0.2"/>
    <row r="10271" customFormat="1" ht="16" customHeight="1" x14ac:dyDescent="0.2"/>
    <row r="10272" customFormat="1" ht="16" customHeight="1" x14ac:dyDescent="0.2"/>
    <row r="10273" customFormat="1" ht="16" customHeight="1" x14ac:dyDescent="0.2"/>
    <row r="10274" customFormat="1" ht="16" customHeight="1" x14ac:dyDescent="0.2"/>
    <row r="10275" customFormat="1" ht="16" customHeight="1" x14ac:dyDescent="0.2"/>
    <row r="10276" customFormat="1" ht="16" customHeight="1" x14ac:dyDescent="0.2"/>
    <row r="10277" customFormat="1" ht="16" customHeight="1" x14ac:dyDescent="0.2"/>
    <row r="10278" customFormat="1" ht="16" customHeight="1" x14ac:dyDescent="0.2"/>
    <row r="10279" customFormat="1" ht="16" customHeight="1" x14ac:dyDescent="0.2"/>
    <row r="10280" customFormat="1" ht="16" customHeight="1" x14ac:dyDescent="0.2"/>
    <row r="10281" customFormat="1" ht="16" customHeight="1" x14ac:dyDescent="0.2"/>
    <row r="10282" customFormat="1" ht="16" customHeight="1" x14ac:dyDescent="0.2"/>
    <row r="10283" customFormat="1" ht="16" customHeight="1" x14ac:dyDescent="0.2"/>
    <row r="10284" customFormat="1" ht="16" customHeight="1" x14ac:dyDescent="0.2"/>
    <row r="10285" customFormat="1" ht="16" customHeight="1" x14ac:dyDescent="0.2"/>
    <row r="10286" customFormat="1" ht="16" customHeight="1" x14ac:dyDescent="0.2"/>
    <row r="10287" customFormat="1" ht="16" customHeight="1" x14ac:dyDescent="0.2"/>
    <row r="10288" customFormat="1" ht="16" customHeight="1" x14ac:dyDescent="0.2"/>
    <row r="10289" customFormat="1" ht="16" customHeight="1" x14ac:dyDescent="0.2"/>
    <row r="10290" customFormat="1" ht="16" customHeight="1" x14ac:dyDescent="0.2"/>
    <row r="10291" customFormat="1" ht="16" customHeight="1" x14ac:dyDescent="0.2"/>
    <row r="10292" customFormat="1" ht="16" customHeight="1" x14ac:dyDescent="0.2"/>
    <row r="10293" customFormat="1" ht="16" customHeight="1" x14ac:dyDescent="0.2"/>
    <row r="10294" customFormat="1" ht="16" customHeight="1" x14ac:dyDescent="0.2"/>
    <row r="10295" customFormat="1" ht="16" customHeight="1" x14ac:dyDescent="0.2"/>
    <row r="10296" customFormat="1" ht="16" customHeight="1" x14ac:dyDescent="0.2"/>
    <row r="10297" customFormat="1" ht="16" customHeight="1" x14ac:dyDescent="0.2"/>
    <row r="10298" customFormat="1" ht="16" customHeight="1" x14ac:dyDescent="0.2"/>
    <row r="10299" customFormat="1" ht="16" customHeight="1" x14ac:dyDescent="0.2"/>
    <row r="10300" customFormat="1" ht="16" customHeight="1" x14ac:dyDescent="0.2"/>
    <row r="10301" customFormat="1" ht="16" customHeight="1" x14ac:dyDescent="0.2"/>
    <row r="10302" customFormat="1" ht="16" customHeight="1" x14ac:dyDescent="0.2"/>
    <row r="10303" customFormat="1" ht="16" customHeight="1" x14ac:dyDescent="0.2"/>
    <row r="10304" customFormat="1" ht="16" customHeight="1" x14ac:dyDescent="0.2"/>
    <row r="10305" customFormat="1" ht="16" customHeight="1" x14ac:dyDescent="0.2"/>
    <row r="10306" customFormat="1" ht="16" customHeight="1" x14ac:dyDescent="0.2"/>
    <row r="10307" customFormat="1" ht="16" customHeight="1" x14ac:dyDescent="0.2"/>
    <row r="10308" customFormat="1" ht="16" customHeight="1" x14ac:dyDescent="0.2"/>
    <row r="10309" customFormat="1" ht="16" customHeight="1" x14ac:dyDescent="0.2"/>
    <row r="10310" customFormat="1" ht="16" customHeight="1" x14ac:dyDescent="0.2"/>
    <row r="10311" customFormat="1" ht="16" customHeight="1" x14ac:dyDescent="0.2"/>
    <row r="10312" customFormat="1" ht="16" customHeight="1" x14ac:dyDescent="0.2"/>
    <row r="10313" customFormat="1" ht="16" customHeight="1" x14ac:dyDescent="0.2"/>
    <row r="10314" customFormat="1" ht="16" customHeight="1" x14ac:dyDescent="0.2"/>
    <row r="10315" customFormat="1" ht="16" customHeight="1" x14ac:dyDescent="0.2"/>
    <row r="10316" customFormat="1" ht="16" customHeight="1" x14ac:dyDescent="0.2"/>
    <row r="10317" customFormat="1" ht="16" customHeight="1" x14ac:dyDescent="0.2"/>
    <row r="10318" customFormat="1" ht="16" customHeight="1" x14ac:dyDescent="0.2"/>
    <row r="10319" customFormat="1" ht="16" customHeight="1" x14ac:dyDescent="0.2"/>
    <row r="10320" customFormat="1" ht="16" customHeight="1" x14ac:dyDescent="0.2"/>
    <row r="10321" customFormat="1" ht="16" customHeight="1" x14ac:dyDescent="0.2"/>
    <row r="10322" customFormat="1" ht="16" customHeight="1" x14ac:dyDescent="0.2"/>
    <row r="10323" customFormat="1" ht="16" customHeight="1" x14ac:dyDescent="0.2"/>
    <row r="10324" customFormat="1" ht="16" customHeight="1" x14ac:dyDescent="0.2"/>
    <row r="10325" customFormat="1" ht="16" customHeight="1" x14ac:dyDescent="0.2"/>
    <row r="10326" customFormat="1" ht="16" customHeight="1" x14ac:dyDescent="0.2"/>
    <row r="10327" customFormat="1" ht="16" customHeight="1" x14ac:dyDescent="0.2"/>
    <row r="10328" customFormat="1" ht="16" customHeight="1" x14ac:dyDescent="0.2"/>
    <row r="10329" customFormat="1" ht="16" customHeight="1" x14ac:dyDescent="0.2"/>
    <row r="10330" customFormat="1" ht="16" customHeight="1" x14ac:dyDescent="0.2"/>
    <row r="10331" customFormat="1" ht="16" customHeight="1" x14ac:dyDescent="0.2"/>
    <row r="10332" customFormat="1" ht="16" customHeight="1" x14ac:dyDescent="0.2"/>
    <row r="10333" customFormat="1" ht="16" customHeight="1" x14ac:dyDescent="0.2"/>
    <row r="10334" customFormat="1" ht="16" customHeight="1" x14ac:dyDescent="0.2"/>
    <row r="10335" customFormat="1" ht="16" customHeight="1" x14ac:dyDescent="0.2"/>
    <row r="10336" customFormat="1" ht="16" customHeight="1" x14ac:dyDescent="0.2"/>
    <row r="10337" customFormat="1" ht="16" customHeight="1" x14ac:dyDescent="0.2"/>
    <row r="10338" customFormat="1" ht="16" customHeight="1" x14ac:dyDescent="0.2"/>
    <row r="10339" customFormat="1" ht="16" customHeight="1" x14ac:dyDescent="0.2"/>
    <row r="10340" customFormat="1" ht="16" customHeight="1" x14ac:dyDescent="0.2"/>
    <row r="10341" customFormat="1" ht="16" customHeight="1" x14ac:dyDescent="0.2"/>
    <row r="10342" customFormat="1" ht="16" customHeight="1" x14ac:dyDescent="0.2"/>
    <row r="10343" customFormat="1" ht="16" customHeight="1" x14ac:dyDescent="0.2"/>
    <row r="10344" customFormat="1" ht="16" customHeight="1" x14ac:dyDescent="0.2"/>
    <row r="10345" customFormat="1" ht="16" customHeight="1" x14ac:dyDescent="0.2"/>
    <row r="10346" customFormat="1" ht="16" customHeight="1" x14ac:dyDescent="0.2"/>
    <row r="10347" customFormat="1" ht="16" customHeight="1" x14ac:dyDescent="0.2"/>
    <row r="10348" customFormat="1" ht="16" customHeight="1" x14ac:dyDescent="0.2"/>
    <row r="10349" customFormat="1" ht="16" customHeight="1" x14ac:dyDescent="0.2"/>
    <row r="10350" customFormat="1" ht="16" customHeight="1" x14ac:dyDescent="0.2"/>
    <row r="10351" customFormat="1" ht="16" customHeight="1" x14ac:dyDescent="0.2"/>
    <row r="10352" customFormat="1" ht="16" customHeight="1" x14ac:dyDescent="0.2"/>
    <row r="10353" customFormat="1" ht="16" customHeight="1" x14ac:dyDescent="0.2"/>
    <row r="10354" customFormat="1" ht="16" customHeight="1" x14ac:dyDescent="0.2"/>
    <row r="10355" customFormat="1" ht="16" customHeight="1" x14ac:dyDescent="0.2"/>
    <row r="10356" customFormat="1" ht="16" customHeight="1" x14ac:dyDescent="0.2"/>
    <row r="10357" customFormat="1" ht="16" customHeight="1" x14ac:dyDescent="0.2"/>
    <row r="10358" customFormat="1" ht="16" customHeight="1" x14ac:dyDescent="0.2"/>
    <row r="10359" customFormat="1" ht="16" customHeight="1" x14ac:dyDescent="0.2"/>
    <row r="10360" customFormat="1" ht="16" customHeight="1" x14ac:dyDescent="0.2"/>
    <row r="10361" customFormat="1" ht="16" customHeight="1" x14ac:dyDescent="0.2"/>
    <row r="10362" customFormat="1" ht="16" customHeight="1" x14ac:dyDescent="0.2"/>
    <row r="10363" customFormat="1" ht="16" customHeight="1" x14ac:dyDescent="0.2"/>
    <row r="10364" customFormat="1" ht="16" customHeight="1" x14ac:dyDescent="0.2"/>
    <row r="10365" customFormat="1" ht="16" customHeight="1" x14ac:dyDescent="0.2"/>
    <row r="10366" customFormat="1" ht="16" customHeight="1" x14ac:dyDescent="0.2"/>
    <row r="10367" customFormat="1" ht="16" customHeight="1" x14ac:dyDescent="0.2"/>
  </sheetData>
  <sheetProtection algorithmName="SHA-512" hashValue="B0qcjsV44N/vwnEiUaJbVOpkB92nuan5eC0iZ2n7PXt6H0BZMFuKL68Pp10NxwJlXym71HLsKoaefspm+reTvg==" saltValue="WL4wRfEcbuCE87MkjfBg7A==" spinCount="100000" sheet="1" objects="1" scenarios="1" selectLockedCells="1"/>
  <mergeCells count="3">
    <mergeCell ref="A14:I14"/>
    <mergeCell ref="A15:D15"/>
    <mergeCell ref="F15:I15"/>
  </mergeCells>
  <hyperlinks>
    <hyperlink ref="A11" r:id="rId1" xr:uid="{07DE0D41-5AA2-A446-A484-8AF440C4BBDC}"/>
  </hyperlinks>
  <printOptions horizontalCentered="1"/>
  <pageMargins left="0.2" right="0.2" top="0.25" bottom="0.25" header="0" footer="0"/>
  <pageSetup paperSize="9" fitToHeight="0" orientation="portrait" r:id="rId2"/>
  <drawing r:id="rId3"/>
  <legacyDrawing r:id="rId4"/>
  <tableParts count="4">
    <tablePart r:id="rId5"/>
    <tablePart r:id="rId6"/>
    <tablePart r:id="rId7"/>
    <tablePart r:id="rId8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90477-367E-3E47-ADF6-A375A2A602A9}">
  <sheetPr>
    <pageSetUpPr autoPageBreaks="0" fitToPage="1"/>
  </sheetPr>
  <dimension ref="A1:TB10367"/>
  <sheetViews>
    <sheetView showGridLines="0" topLeftCell="A6" zoomScaleNormal="100" workbookViewId="0">
      <selection activeCell="A18" sqref="A18"/>
    </sheetView>
  </sheetViews>
  <sheetFormatPr baseColWidth="10" defaultColWidth="8.83203125" defaultRowHeight="16" customHeight="1" x14ac:dyDescent="0.2"/>
  <cols>
    <col min="1" max="1" width="35.6640625" style="3" bestFit="1" customWidth="1"/>
    <col min="2" max="4" width="14.6640625" style="3" customWidth="1"/>
    <col min="5" max="5" width="4.6640625" style="3" customWidth="1"/>
    <col min="6" max="6" width="38.6640625" style="3" customWidth="1"/>
    <col min="7" max="9" width="14.6640625" style="2" customWidth="1"/>
    <col min="10" max="10" width="21.6640625" style="2" customWidth="1"/>
    <col min="11" max="11" width="14" customWidth="1"/>
    <col min="12" max="13" width="13.83203125" customWidth="1"/>
  </cols>
  <sheetData>
    <row r="1" spans="1:23" s="17" customFormat="1" ht="16" customHeight="1" x14ac:dyDescent="0.2">
      <c r="A1" s="19"/>
      <c r="B1" s="19"/>
      <c r="C1" s="19"/>
      <c r="D1" s="19"/>
      <c r="E1" s="19"/>
      <c r="F1" s="19"/>
      <c r="G1" s="19"/>
      <c r="H1" s="19"/>
      <c r="I1" s="19"/>
    </row>
    <row r="2" spans="1:23" s="17" customFormat="1" ht="16" customHeight="1" x14ac:dyDescent="0.2">
      <c r="A2" s="19"/>
      <c r="B2" s="19"/>
      <c r="C2" s="19"/>
      <c r="D2" s="19"/>
      <c r="E2" s="19"/>
      <c r="F2" s="19"/>
      <c r="G2" s="19"/>
      <c r="H2" s="19"/>
      <c r="I2" s="19"/>
    </row>
    <row r="3" spans="1:23" s="17" customFormat="1" ht="16" customHeight="1" x14ac:dyDescent="0.2">
      <c r="A3" s="19"/>
      <c r="B3" s="19"/>
      <c r="C3" s="19"/>
      <c r="D3" s="19"/>
      <c r="E3" s="19"/>
      <c r="F3" s="19"/>
      <c r="G3" s="19"/>
      <c r="H3" s="19"/>
      <c r="I3" s="19"/>
    </row>
    <row r="4" spans="1:23" s="17" customFormat="1" ht="16" customHeight="1" x14ac:dyDescent="0.2">
      <c r="A4" s="19"/>
      <c r="B4" s="19"/>
      <c r="C4" s="19"/>
      <c r="D4" s="19"/>
      <c r="E4" s="19"/>
      <c r="F4" s="19"/>
      <c r="G4" s="19"/>
      <c r="H4" s="19"/>
      <c r="I4" s="19"/>
    </row>
    <row r="5" spans="1:23" s="17" customFormat="1" ht="16" customHeight="1" x14ac:dyDescent="0.2">
      <c r="A5" s="19"/>
      <c r="B5" s="19"/>
      <c r="C5" s="19"/>
      <c r="D5" s="19"/>
      <c r="E5" s="19"/>
      <c r="F5" s="19"/>
      <c r="G5" s="19"/>
      <c r="H5" s="19"/>
      <c r="I5" s="19"/>
    </row>
    <row r="6" spans="1:23" s="17" customFormat="1" ht="16" customHeight="1" x14ac:dyDescent="0.2">
      <c r="A6" s="19"/>
      <c r="B6" s="19"/>
      <c r="C6" s="19"/>
      <c r="D6" s="19"/>
      <c r="E6" s="19"/>
      <c r="F6" s="19"/>
      <c r="G6" s="19"/>
      <c r="H6" s="19"/>
      <c r="I6" s="19"/>
    </row>
    <row r="7" spans="1:23" s="17" customFormat="1" ht="16" customHeight="1" x14ac:dyDescent="0.2">
      <c r="A7" s="19"/>
      <c r="B7" s="19"/>
      <c r="C7" s="19"/>
      <c r="D7" s="19"/>
      <c r="E7" s="19"/>
      <c r="F7" s="19"/>
      <c r="G7" s="19"/>
      <c r="H7" s="19"/>
      <c r="I7" s="19"/>
    </row>
    <row r="8" spans="1:23" s="17" customFormat="1" ht="16" customHeight="1" x14ac:dyDescent="0.2">
      <c r="A8" s="19"/>
      <c r="B8" s="19"/>
      <c r="C8" s="19"/>
      <c r="D8" s="19"/>
      <c r="E8" s="19"/>
      <c r="F8" s="19"/>
      <c r="G8" s="19"/>
      <c r="H8" s="19"/>
      <c r="I8" s="19"/>
    </row>
    <row r="9" spans="1:23" s="17" customFormat="1" ht="16" customHeight="1" x14ac:dyDescent="0.2">
      <c r="A9" s="19"/>
      <c r="B9" s="19"/>
      <c r="C9" s="19"/>
      <c r="D9" s="19"/>
      <c r="E9" s="19"/>
      <c r="F9" s="19"/>
      <c r="G9" s="19"/>
      <c r="H9" s="19"/>
      <c r="I9" s="19"/>
    </row>
    <row r="10" spans="1:23" s="17" customFormat="1" ht="16" customHeight="1" x14ac:dyDescent="0.2">
      <c r="A10" s="19"/>
      <c r="B10" s="19"/>
      <c r="C10" s="19"/>
      <c r="D10" s="19"/>
      <c r="E10" s="19"/>
      <c r="F10" s="19"/>
      <c r="G10" s="19"/>
      <c r="H10" s="19"/>
      <c r="I10" s="19"/>
    </row>
    <row r="11" spans="1:23" s="17" customFormat="1" ht="16" customHeight="1" x14ac:dyDescent="0.2">
      <c r="A11" s="18" t="s">
        <v>36</v>
      </c>
      <c r="B11" s="20"/>
      <c r="C11" s="20"/>
      <c r="D11" s="21"/>
      <c r="E11" s="22"/>
      <c r="F11" s="19"/>
      <c r="G11" s="19"/>
      <c r="H11" s="21" t="s">
        <v>37</v>
      </c>
      <c r="I11" s="22" t="s">
        <v>38</v>
      </c>
    </row>
    <row r="12" spans="1:23" s="17" customFormat="1" ht="16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</row>
    <row r="13" spans="1:23" s="17" customFormat="1" ht="16" customHeight="1" x14ac:dyDescent="0.2">
      <c r="A13" s="19"/>
      <c r="B13" s="19"/>
      <c r="C13" s="19"/>
      <c r="D13" s="19"/>
      <c r="E13" s="19"/>
      <c r="F13" s="19"/>
      <c r="G13" s="19"/>
      <c r="H13" s="19"/>
      <c r="I13" s="19"/>
    </row>
    <row r="14" spans="1:23" ht="21" x14ac:dyDescent="0.25">
      <c r="A14" s="12" t="s">
        <v>35</v>
      </c>
      <c r="B14" s="13"/>
      <c r="C14" s="13"/>
      <c r="D14" s="13"/>
      <c r="E14" s="13"/>
      <c r="F14" s="13"/>
      <c r="G14" s="13"/>
      <c r="H14" s="13"/>
      <c r="I14" s="1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19" x14ac:dyDescent="0.25">
      <c r="A15" s="62" t="s">
        <v>61</v>
      </c>
      <c r="B15" s="63"/>
      <c r="C15" s="63"/>
      <c r="D15" s="64"/>
      <c r="E15" s="26"/>
      <c r="F15" s="27" t="s">
        <v>42</v>
      </c>
      <c r="G15" s="28"/>
      <c r="H15" s="28"/>
      <c r="I15" s="29"/>
      <c r="J15" s="5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19" x14ac:dyDescent="0.25">
      <c r="A16" s="30"/>
      <c r="B16" s="53">
        <v>2024</v>
      </c>
      <c r="C16" s="53">
        <v>2024</v>
      </c>
      <c r="D16" s="32"/>
      <c r="E16" s="26"/>
      <c r="F16" s="33"/>
      <c r="G16" s="34"/>
      <c r="H16" s="34"/>
      <c r="I16" s="34"/>
      <c r="J16" s="5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s="1" customFormat="1" ht="15" x14ac:dyDescent="0.2">
      <c r="A17" s="35" t="s">
        <v>12</v>
      </c>
      <c r="B17" s="36" t="s">
        <v>1</v>
      </c>
      <c r="C17" s="36" t="s">
        <v>2</v>
      </c>
      <c r="D17" s="37" t="s">
        <v>3</v>
      </c>
      <c r="E17" s="38"/>
      <c r="F17" s="39" t="s">
        <v>0</v>
      </c>
      <c r="G17" s="40" t="s">
        <v>1</v>
      </c>
      <c r="H17" s="40" t="s">
        <v>2</v>
      </c>
      <c r="I17" s="40" t="s">
        <v>3</v>
      </c>
      <c r="J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3" ht="15" x14ac:dyDescent="0.2">
      <c r="A18" s="52" t="s">
        <v>14</v>
      </c>
      <c r="B18" s="55">
        <f>TabelaDeRendimentos8131563[[#This Row],[ESTIMADO]]+TabelaDeRendimentos81315633[[#This Row],[ESTIMADO]]+TabelaDeRendimentos813156337[[#This Row],[ESTIMADO]]+TabelaDeRendimentos81315633711[[#This Row],[ESTIMADO]]</f>
        <v>30</v>
      </c>
      <c r="C18" s="55">
        <f>TabelaDeRendimentos8131563[[#This Row],[REAL]]+TabelaDeRendimentos81315633[[#This Row],[REAL]]+TabelaDeRendimentos813156337[[#This Row],[REAL]]+TabelaDeRendimentos81315633711[[#This Row],[REAL]]</f>
        <v>30</v>
      </c>
      <c r="D18" s="6">
        <f>TabelaDeRendimentos8131563371115[[#This Row],[REAL]]-TabelaDeRendimentos8131563371115[[#This Row],[ESTIMADO]]</f>
        <v>0</v>
      </c>
      <c r="E18" s="38"/>
      <c r="F18" s="41" t="s">
        <v>4</v>
      </c>
      <c r="G18" s="6">
        <f>TabelaDeRendimentos8131563371115[[#Totals],[ESTIMADO]]</f>
        <v>60</v>
      </c>
      <c r="H18" s="6">
        <f>TabelaDeRendimentos8131563371115[[#Totals],[REAL]]</f>
        <v>60</v>
      </c>
      <c r="I18" s="6">
        <f>TabelaDeTotais9141664481216[[#This Row],[REAL]]-TabelaDeTotais9141664481216[[#This Row],[ESTIMADO]]</f>
        <v>0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3" ht="15" x14ac:dyDescent="0.2">
      <c r="A19" s="52" t="s">
        <v>15</v>
      </c>
      <c r="B19" s="55">
        <f>TabelaDeRendimentos8131563[[#This Row],[ESTIMADO]]+TabelaDeRendimentos81315633[[#This Row],[ESTIMADO]]+TabelaDeRendimentos813156337[[#This Row],[ESTIMADO]]+TabelaDeRendimentos81315633711[[#This Row],[ESTIMADO]]</f>
        <v>30</v>
      </c>
      <c r="C19" s="55">
        <f>TabelaDeRendimentos8131563[[#This Row],[REAL]]+TabelaDeRendimentos81315633[[#This Row],[REAL]]+TabelaDeRendimentos813156337[[#This Row],[REAL]]+TabelaDeRendimentos81315633711[[#This Row],[REAL]]</f>
        <v>30</v>
      </c>
      <c r="D19" s="6">
        <f>TabelaDeRendimentos8131563371115[[#This Row],[REAL]]-TabelaDeRendimentos8131563371115[[#This Row],[ESTIMADO]]</f>
        <v>0</v>
      </c>
      <c r="E19" s="38"/>
      <c r="F19" s="41" t="s">
        <v>5</v>
      </c>
      <c r="G19" s="6">
        <f>TabelaDeDespesasDePessoal11161865591317[[#Totals],[ESTIMADO]]+TabelaDeDespesasOperacionais7121462261014[[#Totals],[ESTIMADO]]</f>
        <v>0</v>
      </c>
      <c r="H19" s="6">
        <f>TabelaDeDespesasDePessoal11161865591317[[#Totals],[REAL]]+TabelaDeDespesasOperacionais7121462261014[[#Totals],[REAL]]</f>
        <v>0</v>
      </c>
      <c r="I19" s="6">
        <f>TabelaDeTotais9141664481216[[#This Row],[ESTIMADO]]-TabelaDeTotais9141664481216[[#This Row],[REAL]]</f>
        <v>0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3" ht="15" x14ac:dyDescent="0.2">
      <c r="A20" s="52" t="s">
        <v>13</v>
      </c>
      <c r="B20" s="55">
        <f>TabelaDeRendimentos8131563[[#This Row],[ESTIMADO]]+TabelaDeRendimentos81315633[[#This Row],[ESTIMADO]]+TabelaDeRendimentos813156337[[#This Row],[ESTIMADO]]+TabelaDeRendimentos81315633711[[#This Row],[ESTIMADO]]</f>
        <v>0</v>
      </c>
      <c r="C20" s="55">
        <f>TabelaDeRendimentos8131563[[#This Row],[REAL]]+TabelaDeRendimentos81315633[[#This Row],[REAL]]+TabelaDeRendimentos813156337[[#This Row],[REAL]]+TabelaDeRendimentos81315633711[[#This Row],[REAL]]</f>
        <v>0</v>
      </c>
      <c r="D20" s="6">
        <f>TabelaDeRendimentos8131563371115[[#This Row],[REAL]]-TabelaDeRendimentos8131563371115[[#This Row],[ESTIMADO]]</f>
        <v>0</v>
      </c>
      <c r="E20" s="38"/>
      <c r="F20" s="42" t="s">
        <v>6</v>
      </c>
      <c r="G20" s="15">
        <f>G18-G19</f>
        <v>60</v>
      </c>
      <c r="H20" s="15">
        <f>H18-H19</f>
        <v>60</v>
      </c>
      <c r="I20" s="16">
        <f>TabelaDeTotais9141664481216[[#Totals],[REAL]]-TabelaDeTotais9141664481216[[#Totals],[ESTIMADO]]</f>
        <v>0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3" ht="15" x14ac:dyDescent="0.2">
      <c r="A21" s="52" t="s">
        <v>16</v>
      </c>
      <c r="B21" s="55">
        <f>TabelaDeRendimentos8131563[[#This Row],[ESTIMADO]]+TabelaDeRendimentos81315633[[#This Row],[ESTIMADO]]+TabelaDeRendimentos813156337[[#This Row],[ESTIMADO]]+TabelaDeRendimentos81315633711[[#This Row],[ESTIMADO]]</f>
        <v>0</v>
      </c>
      <c r="C21" s="55">
        <f>TabelaDeRendimentos8131563[[#This Row],[REAL]]+TabelaDeRendimentos81315633[[#This Row],[REAL]]+TabelaDeRendimentos813156337[[#This Row],[REAL]]+TabelaDeRendimentos81315633711[[#This Row],[REAL]]</f>
        <v>0</v>
      </c>
      <c r="D21" s="6">
        <f>TabelaDeRendimentos8131563371115[[#This Row],[REAL]]-TabelaDeRendimentos8131563371115[[#This Row],[ESTIMADO]]</f>
        <v>0</v>
      </c>
      <c r="E21" s="38"/>
      <c r="F21" s="38"/>
      <c r="G21" s="38"/>
      <c r="H21" s="38"/>
      <c r="I21" s="3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3" ht="15" x14ac:dyDescent="0.2">
      <c r="A22" s="43" t="s">
        <v>11</v>
      </c>
      <c r="B22" s="44">
        <f>SUBTOTAL(9,TabelaDeRendimentos8131563371115[ESTIMADO])</f>
        <v>60</v>
      </c>
      <c r="C22" s="44">
        <f>SUBTOTAL(9,TabelaDeRendimentos8131563371115[REAL])</f>
        <v>60</v>
      </c>
      <c r="D22" s="45">
        <f>SUBTOTAL(9,TabelaDeRendimentos8131563371115[DIFERENÇA])</f>
        <v>0</v>
      </c>
      <c r="E22" s="38"/>
      <c r="F22" s="38"/>
      <c r="G22" s="38"/>
      <c r="H22" s="38"/>
      <c r="I22" s="3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3" ht="15" x14ac:dyDescent="0.2">
      <c r="A23" s="46"/>
      <c r="B23" s="47"/>
      <c r="C23" s="47"/>
      <c r="D23" s="47"/>
      <c r="E23" s="38"/>
      <c r="F23" s="38"/>
      <c r="G23" s="38"/>
      <c r="H23" s="38"/>
      <c r="I23" s="3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3" ht="15" x14ac:dyDescent="0.2">
      <c r="A24" s="38"/>
      <c r="B24" s="31">
        <f>$B$16</f>
        <v>2024</v>
      </c>
      <c r="C24" s="31">
        <f>$C$16</f>
        <v>2024</v>
      </c>
      <c r="D24" s="38"/>
      <c r="E24" s="38"/>
      <c r="F24" s="38"/>
      <c r="G24" s="38"/>
      <c r="H24" s="38"/>
      <c r="I24" s="3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15" x14ac:dyDescent="0.2">
      <c r="A25" s="48" t="s">
        <v>17</v>
      </c>
      <c r="B25" s="31" t="s">
        <v>1</v>
      </c>
      <c r="C25" s="31" t="s">
        <v>2</v>
      </c>
      <c r="D25" s="31" t="s">
        <v>3</v>
      </c>
      <c r="E25" s="38"/>
      <c r="F25" s="38"/>
      <c r="G25" s="38"/>
      <c r="H25" s="38"/>
      <c r="I25" s="38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3" ht="15" x14ac:dyDescent="0.2">
      <c r="A26" s="52" t="s">
        <v>18</v>
      </c>
      <c r="B26" s="55">
        <f>TabelaDeDespesasDePessoal11161865[[#This Row],[ESTIMADO]]+TabelaDeDespesasDePessoal111618655[[#This Row],[ESTIMADO]]+TabelaDeDespesasDePessoal1116186559[[#This Row],[ESTIMADO]]+TabelaDeDespesasDePessoal111618655913[[#This Row],[ESTIMADO]]</f>
        <v>0</v>
      </c>
      <c r="C26" s="55">
        <f>TabelaDeDespesasDePessoal11161865[[#This Row],[REAL]]+TabelaDeDespesasDePessoal111618655[[#This Row],[REAL]]+TabelaDeDespesasDePessoal1116186559[[#This Row],[REAL]]+TabelaDeDespesasDePessoal111618655913[[#This Row],[REAL]]</f>
        <v>0</v>
      </c>
      <c r="D26" s="6">
        <f>TabelaDeDespesasDePessoal11161865591317[[#This Row],[ESTIMADO]]-TabelaDeDespesasDePessoal11161865591317[[#This Row],[REAL]]</f>
        <v>0</v>
      </c>
      <c r="E26" s="38"/>
      <c r="F26" s="38"/>
      <c r="G26" s="38"/>
      <c r="H26" s="38"/>
      <c r="I26" s="3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3" ht="15" x14ac:dyDescent="0.2">
      <c r="A27" s="52" t="s">
        <v>10</v>
      </c>
      <c r="B27" s="55">
        <f>TabelaDeDespesasDePessoal11161865[[#This Row],[ESTIMADO]]+TabelaDeDespesasDePessoal111618655[[#This Row],[ESTIMADO]]+TabelaDeDespesasDePessoal1116186559[[#This Row],[ESTIMADO]]+TabelaDeDespesasDePessoal111618655913[[#This Row],[ESTIMADO]]</f>
        <v>0</v>
      </c>
      <c r="C27" s="55">
        <f>TabelaDeDespesasDePessoal11161865[[#This Row],[REAL]]+TabelaDeDespesasDePessoal111618655[[#This Row],[REAL]]+TabelaDeDespesasDePessoal1116186559[[#This Row],[REAL]]+TabelaDeDespesasDePessoal111618655913[[#This Row],[REAL]]</f>
        <v>0</v>
      </c>
      <c r="D27" s="6">
        <f>TabelaDeDespesasDePessoal11161865591317[[#This Row],[ESTIMADO]]-TabelaDeDespesasDePessoal11161865591317[[#This Row],[REAL]]</f>
        <v>0</v>
      </c>
      <c r="E27" s="38"/>
      <c r="F27" s="38"/>
      <c r="G27" s="38"/>
      <c r="H27" s="38"/>
      <c r="I27" s="38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3" ht="15" x14ac:dyDescent="0.2">
      <c r="A28" s="52" t="s">
        <v>20</v>
      </c>
      <c r="B28" s="55">
        <f>TabelaDeDespesasDePessoal11161865[[#This Row],[ESTIMADO]]+TabelaDeDespesasDePessoal111618655[[#This Row],[ESTIMADO]]+TabelaDeDespesasDePessoal1116186559[[#This Row],[ESTIMADO]]+TabelaDeDespesasDePessoal111618655913[[#This Row],[ESTIMADO]]</f>
        <v>0</v>
      </c>
      <c r="C28" s="55">
        <f>TabelaDeDespesasDePessoal11161865[[#This Row],[REAL]]+TabelaDeDespesasDePessoal111618655[[#This Row],[REAL]]+TabelaDeDespesasDePessoal1116186559[[#This Row],[REAL]]+TabelaDeDespesasDePessoal111618655913[[#This Row],[REAL]]</f>
        <v>0</v>
      </c>
      <c r="D28" s="6">
        <f>TabelaDeDespesasDePessoal11161865591317[[#This Row],[ESTIMADO]]-TabelaDeDespesasDePessoal11161865591317[[#This Row],[REAL]]</f>
        <v>0</v>
      </c>
      <c r="E28" s="38"/>
      <c r="F28" s="38"/>
      <c r="G28" s="38"/>
      <c r="H28" s="38"/>
      <c r="I28" s="38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3" ht="15" x14ac:dyDescent="0.2">
      <c r="A29" s="52" t="s">
        <v>29</v>
      </c>
      <c r="B29" s="55">
        <f>TabelaDeDespesasDePessoal11161865[[#This Row],[ESTIMADO]]+TabelaDeDespesasDePessoal111618655[[#This Row],[ESTIMADO]]+TabelaDeDespesasDePessoal1116186559[[#This Row],[ESTIMADO]]+TabelaDeDespesasDePessoal111618655913[[#This Row],[ESTIMADO]]</f>
        <v>0</v>
      </c>
      <c r="C29" s="55">
        <f>TabelaDeDespesasDePessoal11161865[[#This Row],[REAL]]+TabelaDeDespesasDePessoal111618655[[#This Row],[REAL]]+TabelaDeDespesasDePessoal1116186559[[#This Row],[REAL]]+TabelaDeDespesasDePessoal111618655913[[#This Row],[REAL]]</f>
        <v>0</v>
      </c>
      <c r="D29" s="6">
        <f>TabelaDeDespesasDePessoal11161865591317[[#This Row],[ESTIMADO]]-TabelaDeDespesasDePessoal11161865591317[[#This Row],[REAL]]</f>
        <v>0</v>
      </c>
      <c r="E29" s="38"/>
      <c r="F29" s="38"/>
      <c r="G29" s="38"/>
      <c r="H29" s="38"/>
      <c r="I29" s="3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3" ht="15" x14ac:dyDescent="0.2">
      <c r="A30" s="49" t="s">
        <v>19</v>
      </c>
      <c r="B30" s="50">
        <f>SUBTOTAL(9,TabelaDeDespesasDePessoal11161865591317[ESTIMADO])</f>
        <v>0</v>
      </c>
      <c r="C30" s="50">
        <f>SUBTOTAL(9,TabelaDeDespesasDePessoal11161865591317[REAL])</f>
        <v>0</v>
      </c>
      <c r="D30" s="50">
        <f>SUBTOTAL(9,TabelaDeDespesasDePessoal11161865591317[DIFERENÇA])</f>
        <v>0</v>
      </c>
      <c r="E30" s="38"/>
      <c r="F30" s="38"/>
      <c r="G30" s="38"/>
      <c r="H30" s="38"/>
      <c r="I30" s="3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3" ht="15" x14ac:dyDescent="0.2">
      <c r="A31" s="38"/>
      <c r="B31" s="38"/>
      <c r="C31" s="38"/>
      <c r="D31" s="38"/>
      <c r="E31" s="38"/>
      <c r="F31" s="38"/>
      <c r="G31" s="38"/>
      <c r="H31" s="38"/>
      <c r="I31" s="3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15" x14ac:dyDescent="0.2">
      <c r="A32" s="38"/>
      <c r="B32" s="31">
        <f>$B$16</f>
        <v>2024</v>
      </c>
      <c r="C32" s="31">
        <f>$C$16</f>
        <v>2024</v>
      </c>
      <c r="D32" s="38"/>
      <c r="E32" s="38"/>
      <c r="F32" s="38"/>
      <c r="G32" s="38"/>
      <c r="H32" s="38"/>
      <c r="I32" s="3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522" s="3" customFormat="1" ht="15" x14ac:dyDescent="0.2">
      <c r="A33" s="48" t="s">
        <v>21</v>
      </c>
      <c r="B33" s="31" t="s">
        <v>1</v>
      </c>
      <c r="C33" s="31" t="s">
        <v>2</v>
      </c>
      <c r="D33" s="31" t="s">
        <v>3</v>
      </c>
      <c r="E33" s="38"/>
      <c r="F33" s="38"/>
      <c r="G33" s="38"/>
      <c r="H33" s="38"/>
      <c r="I33" s="3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</row>
    <row r="34" spans="1:522" s="3" customFormat="1" ht="15" x14ac:dyDescent="0.2">
      <c r="A34" s="52" t="s">
        <v>23</v>
      </c>
      <c r="B34" s="56">
        <f>TabelaDeDespesasOperacionais7121462[[#This Row],[ESTIMADO]]+TabelaDeDespesasOperacionais71214622[[#This Row],[ESTIMADO]]+TabelaDeDespesasOperacionais712146226[[#This Row],[ESTIMADO]]+TabelaDeDespesasOperacionais71214622610[[#This Row],[ESTIMADO]]</f>
        <v>0</v>
      </c>
      <c r="C34" s="56">
        <f>TabelaDeDespesasOperacionais7121462[[#This Row],[REAL]]+TabelaDeDespesasOperacionais71214622[[#This Row],[REAL]]+TabelaDeDespesasOperacionais712146226[[#This Row],[REAL]]+TabelaDeDespesasOperacionais71214622610[[#This Row],[REAL]]</f>
        <v>0</v>
      </c>
      <c r="D34" s="51">
        <f>TabelaDeDespesasOperacionais7121462261014[[#This Row],[ESTIMADO]]-TabelaDeDespesasOperacionais7121462261014[[#This Row],[REAL]]</f>
        <v>0</v>
      </c>
      <c r="E34" s="38"/>
      <c r="F34" s="38"/>
      <c r="G34" s="38"/>
      <c r="H34" s="38"/>
      <c r="I34" s="38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</row>
    <row r="35" spans="1:522" s="3" customFormat="1" ht="16.5" customHeight="1" x14ac:dyDescent="0.2">
      <c r="A35" s="52" t="s">
        <v>24</v>
      </c>
      <c r="B35" s="56">
        <f>TabelaDeDespesasOperacionais7121462[[#This Row],[ESTIMADO]]+TabelaDeDespesasOperacionais71214622[[#This Row],[ESTIMADO]]+TabelaDeDespesasOperacionais712146226[[#This Row],[ESTIMADO]]+TabelaDeDespesasOperacionais71214622610[[#This Row],[ESTIMADO]]</f>
        <v>0</v>
      </c>
      <c r="C35" s="56">
        <f>TabelaDeDespesasOperacionais7121462[[#This Row],[REAL]]+TabelaDeDespesasOperacionais71214622[[#This Row],[REAL]]+TabelaDeDespesasOperacionais712146226[[#This Row],[REAL]]+TabelaDeDespesasOperacionais71214622610[[#This Row],[REAL]]</f>
        <v>0</v>
      </c>
      <c r="D35" s="51">
        <f>TabelaDeDespesasOperacionais7121462261014[[#This Row],[ESTIMADO]]-TabelaDeDespesasOperacionais7121462261014[[#This Row],[REAL]]</f>
        <v>0</v>
      </c>
      <c r="E35" s="38"/>
      <c r="F35" s="38"/>
      <c r="G35" s="38"/>
      <c r="H35" s="38"/>
      <c r="I35" s="38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</row>
    <row r="36" spans="1:522" s="3" customFormat="1" ht="16.5" customHeight="1" x14ac:dyDescent="0.2">
      <c r="A36" s="52" t="s">
        <v>27</v>
      </c>
      <c r="B36" s="56">
        <f>TabelaDeDespesasOperacionais7121462[[#This Row],[ESTIMADO]]+TabelaDeDespesasOperacionais71214622[[#This Row],[ESTIMADO]]+TabelaDeDespesasOperacionais712146226[[#This Row],[ESTIMADO]]+TabelaDeDespesasOperacionais71214622610[[#This Row],[ESTIMADO]]</f>
        <v>0</v>
      </c>
      <c r="C36" s="56">
        <f>TabelaDeDespesasOperacionais7121462[[#This Row],[REAL]]+TabelaDeDespesasOperacionais71214622[[#This Row],[REAL]]+TabelaDeDespesasOperacionais712146226[[#This Row],[REAL]]+TabelaDeDespesasOperacionais71214622610[[#This Row],[REAL]]</f>
        <v>0</v>
      </c>
      <c r="D36" s="51">
        <f>TabelaDeDespesasOperacionais7121462261014[[#This Row],[ESTIMADO]]-TabelaDeDespesasOperacionais7121462261014[[#This Row],[REAL]]</f>
        <v>0</v>
      </c>
      <c r="E36" s="38"/>
      <c r="F36" s="38"/>
      <c r="G36" s="38"/>
      <c r="H36" s="38"/>
      <c r="I36" s="38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</row>
    <row r="37" spans="1:522" s="3" customFormat="1" ht="16.5" customHeight="1" x14ac:dyDescent="0.2">
      <c r="A37" s="52" t="s">
        <v>25</v>
      </c>
      <c r="B37" s="56">
        <f>TabelaDeDespesasOperacionais7121462[[#This Row],[ESTIMADO]]+TabelaDeDespesasOperacionais71214622[[#This Row],[ESTIMADO]]+TabelaDeDespesasOperacionais712146226[[#This Row],[ESTIMADO]]+TabelaDeDespesasOperacionais71214622610[[#This Row],[ESTIMADO]]</f>
        <v>0</v>
      </c>
      <c r="C37" s="56">
        <f>TabelaDeDespesasOperacionais7121462[[#This Row],[REAL]]+TabelaDeDespesasOperacionais71214622[[#This Row],[REAL]]+TabelaDeDespesasOperacionais712146226[[#This Row],[REAL]]+TabelaDeDespesasOperacionais71214622610[[#This Row],[REAL]]</f>
        <v>0</v>
      </c>
      <c r="D37" s="51">
        <f>TabelaDeDespesasOperacionais7121462261014[[#This Row],[ESTIMADO]]-TabelaDeDespesasOperacionais7121462261014[[#This Row],[REAL]]</f>
        <v>0</v>
      </c>
      <c r="E37" s="38"/>
      <c r="F37" s="38"/>
      <c r="G37" s="38"/>
      <c r="H37" s="38"/>
      <c r="I37" s="38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</row>
    <row r="38" spans="1:522" s="3" customFormat="1" ht="16.5" customHeight="1" x14ac:dyDescent="0.2">
      <c r="A38" s="52" t="s">
        <v>9</v>
      </c>
      <c r="B38" s="56">
        <f>TabelaDeDespesasOperacionais7121462[[#This Row],[ESTIMADO]]+TabelaDeDespesasOperacionais71214622[[#This Row],[ESTIMADO]]+TabelaDeDespesasOperacionais712146226[[#This Row],[ESTIMADO]]+TabelaDeDespesasOperacionais71214622610[[#This Row],[ESTIMADO]]</f>
        <v>0</v>
      </c>
      <c r="C38" s="56">
        <f>TabelaDeDespesasOperacionais7121462[[#This Row],[REAL]]+TabelaDeDespesasOperacionais71214622[[#This Row],[REAL]]+TabelaDeDespesasOperacionais712146226[[#This Row],[REAL]]+TabelaDeDespesasOperacionais71214622610[[#This Row],[REAL]]</f>
        <v>0</v>
      </c>
      <c r="D38" s="51">
        <f>TabelaDeDespesasOperacionais7121462261014[[#This Row],[ESTIMADO]]-TabelaDeDespesasOperacionais7121462261014[[#This Row],[REAL]]</f>
        <v>0</v>
      </c>
      <c r="E38" s="38"/>
      <c r="F38" s="38"/>
      <c r="G38" s="38"/>
      <c r="H38" s="38"/>
      <c r="I38" s="38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</row>
    <row r="39" spans="1:522" s="3" customFormat="1" ht="16.5" customHeight="1" x14ac:dyDescent="0.2">
      <c r="A39" s="52" t="s">
        <v>28</v>
      </c>
      <c r="B39" s="56">
        <f>TabelaDeDespesasOperacionais7121462[[#This Row],[ESTIMADO]]+TabelaDeDespesasOperacionais71214622[[#This Row],[ESTIMADO]]+TabelaDeDespesasOperacionais712146226[[#This Row],[ESTIMADO]]+TabelaDeDespesasOperacionais71214622610[[#This Row],[ESTIMADO]]</f>
        <v>0</v>
      </c>
      <c r="C39" s="56">
        <f>TabelaDeDespesasOperacionais7121462[[#This Row],[REAL]]+TabelaDeDespesasOperacionais71214622[[#This Row],[REAL]]+TabelaDeDespesasOperacionais712146226[[#This Row],[REAL]]+TabelaDeDespesasOperacionais71214622610[[#This Row],[REAL]]</f>
        <v>0</v>
      </c>
      <c r="D39" s="51">
        <f>TabelaDeDespesasOperacionais7121462261014[[#This Row],[ESTIMADO]]-TabelaDeDespesasOperacionais7121462261014[[#This Row],[REAL]]</f>
        <v>0</v>
      </c>
      <c r="E39" s="38"/>
      <c r="F39" s="38"/>
      <c r="G39" s="38"/>
      <c r="H39" s="38"/>
      <c r="I39" s="3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</row>
    <row r="40" spans="1:522" s="3" customFormat="1" ht="16.5" customHeight="1" x14ac:dyDescent="0.2">
      <c r="A40" s="52" t="s">
        <v>26</v>
      </c>
      <c r="B40" s="56">
        <f>TabelaDeDespesasOperacionais7121462[[#This Row],[ESTIMADO]]+TabelaDeDespesasOperacionais71214622[[#This Row],[ESTIMADO]]+TabelaDeDespesasOperacionais712146226[[#This Row],[ESTIMADO]]+TabelaDeDespesasOperacionais71214622610[[#This Row],[ESTIMADO]]</f>
        <v>0</v>
      </c>
      <c r="C40" s="56">
        <f>TabelaDeDespesasOperacionais7121462[[#This Row],[REAL]]+TabelaDeDespesasOperacionais71214622[[#This Row],[REAL]]+TabelaDeDespesasOperacionais712146226[[#This Row],[REAL]]+TabelaDeDespesasOperacionais71214622610[[#This Row],[REAL]]</f>
        <v>0</v>
      </c>
      <c r="D40" s="51">
        <f>TabelaDeDespesasOperacionais7121462261014[[#This Row],[ESTIMADO]]-TabelaDeDespesasOperacionais7121462261014[[#This Row],[REAL]]</f>
        <v>0</v>
      </c>
      <c r="E40" s="38"/>
      <c r="F40" s="38"/>
      <c r="G40" s="38"/>
      <c r="H40" s="38"/>
      <c r="I40" s="38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</row>
    <row r="41" spans="1:522" s="3" customFormat="1" ht="16.5" customHeight="1" x14ac:dyDescent="0.2">
      <c r="A41" s="52" t="s">
        <v>30</v>
      </c>
      <c r="B41" s="56">
        <f>TabelaDeDespesasOperacionais7121462[[#This Row],[ESTIMADO]]+TabelaDeDespesasOperacionais71214622[[#This Row],[ESTIMADO]]+TabelaDeDespesasOperacionais712146226[[#This Row],[ESTIMADO]]+TabelaDeDespesasOperacionais71214622610[[#This Row],[ESTIMADO]]</f>
        <v>0</v>
      </c>
      <c r="C41" s="56">
        <f>TabelaDeDespesasOperacionais7121462[[#This Row],[REAL]]+TabelaDeDespesasOperacionais71214622[[#This Row],[REAL]]+TabelaDeDespesasOperacionais712146226[[#This Row],[REAL]]+TabelaDeDespesasOperacionais71214622610[[#This Row],[REAL]]</f>
        <v>0</v>
      </c>
      <c r="D41" s="51">
        <f>TabelaDeDespesasOperacionais7121462261014[[#This Row],[ESTIMADO]]-TabelaDeDespesasOperacionais7121462261014[[#This Row],[REAL]]</f>
        <v>0</v>
      </c>
      <c r="E41" s="38"/>
      <c r="F41" s="38"/>
      <c r="G41" s="38"/>
      <c r="H41" s="38"/>
      <c r="I41" s="3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</row>
    <row r="42" spans="1:522" s="3" customFormat="1" ht="16.5" customHeight="1" x14ac:dyDescent="0.2">
      <c r="A42" s="52" t="s">
        <v>31</v>
      </c>
      <c r="B42" s="56">
        <f>TabelaDeDespesasOperacionais7121462[[#This Row],[ESTIMADO]]+TabelaDeDespesasOperacionais71214622[[#This Row],[ESTIMADO]]+TabelaDeDespesasOperacionais712146226[[#This Row],[ESTIMADO]]+TabelaDeDespesasOperacionais71214622610[[#This Row],[ESTIMADO]]</f>
        <v>0</v>
      </c>
      <c r="C42" s="56">
        <f>TabelaDeDespesasOperacionais7121462[[#This Row],[REAL]]+TabelaDeDespesasOperacionais71214622[[#This Row],[REAL]]+TabelaDeDespesasOperacionais712146226[[#This Row],[REAL]]+TabelaDeDespesasOperacionais71214622610[[#This Row],[REAL]]</f>
        <v>0</v>
      </c>
      <c r="D42" s="51">
        <f>TabelaDeDespesasOperacionais7121462261014[[#This Row],[ESTIMADO]]-TabelaDeDespesasOperacionais7121462261014[[#This Row],[REAL]]</f>
        <v>0</v>
      </c>
      <c r="E42" s="38"/>
      <c r="F42" s="38"/>
      <c r="G42" s="38"/>
      <c r="H42" s="38"/>
      <c r="I42" s="38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</row>
    <row r="43" spans="1:522" s="3" customFormat="1" ht="16.5" customHeight="1" x14ac:dyDescent="0.2">
      <c r="A43" s="52" t="s">
        <v>32</v>
      </c>
      <c r="B43" s="56">
        <f>TabelaDeDespesasOperacionais7121462[[#This Row],[ESTIMADO]]+TabelaDeDespesasOperacionais71214622[[#This Row],[ESTIMADO]]+TabelaDeDespesasOperacionais712146226[[#This Row],[ESTIMADO]]+TabelaDeDespesasOperacionais71214622610[[#This Row],[ESTIMADO]]</f>
        <v>0</v>
      </c>
      <c r="C43" s="56">
        <f>TabelaDeDespesasOperacionais7121462[[#This Row],[REAL]]+TabelaDeDespesasOperacionais71214622[[#This Row],[REAL]]+TabelaDeDespesasOperacionais712146226[[#This Row],[REAL]]+TabelaDeDespesasOperacionais71214622610[[#This Row],[REAL]]</f>
        <v>0</v>
      </c>
      <c r="D43" s="51">
        <f>TabelaDeDespesasOperacionais7121462261014[[#This Row],[ESTIMADO]]-TabelaDeDespesasOperacionais7121462261014[[#This Row],[REAL]]</f>
        <v>0</v>
      </c>
      <c r="E43" s="38"/>
      <c r="F43" s="38"/>
      <c r="G43" s="38"/>
      <c r="H43" s="38"/>
      <c r="I43" s="38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</row>
    <row r="44" spans="1:522" s="3" customFormat="1" ht="16.5" customHeight="1" x14ac:dyDescent="0.2">
      <c r="A44" s="52" t="s">
        <v>7</v>
      </c>
      <c r="B44" s="56">
        <f>TabelaDeDespesasOperacionais7121462[[#This Row],[ESTIMADO]]+TabelaDeDespesasOperacionais71214622[[#This Row],[ESTIMADO]]+TabelaDeDespesasOperacionais712146226[[#This Row],[ESTIMADO]]+TabelaDeDespesasOperacionais71214622610[[#This Row],[ESTIMADO]]</f>
        <v>0</v>
      </c>
      <c r="C44" s="56">
        <f>TabelaDeDespesasOperacionais7121462[[#This Row],[REAL]]+TabelaDeDespesasOperacionais71214622[[#This Row],[REAL]]+TabelaDeDespesasOperacionais712146226[[#This Row],[REAL]]+TabelaDeDespesasOperacionais71214622610[[#This Row],[REAL]]</f>
        <v>0</v>
      </c>
      <c r="D44" s="51">
        <f>TabelaDeDespesasOperacionais7121462261014[[#This Row],[ESTIMADO]]-TabelaDeDespesasOperacionais7121462261014[[#This Row],[REAL]]</f>
        <v>0</v>
      </c>
      <c r="E44" s="38"/>
      <c r="F44" s="38"/>
      <c r="G44" s="38"/>
      <c r="H44" s="38"/>
      <c r="I44" s="38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</row>
    <row r="45" spans="1:522" s="3" customFormat="1" ht="16.5" customHeight="1" x14ac:dyDescent="0.2">
      <c r="A45" s="52" t="s">
        <v>34</v>
      </c>
      <c r="B45" s="56">
        <f>TabelaDeDespesasOperacionais7121462[[#This Row],[ESTIMADO]]+TabelaDeDespesasOperacionais71214622[[#This Row],[ESTIMADO]]+TabelaDeDespesasOperacionais712146226[[#This Row],[ESTIMADO]]+TabelaDeDespesasOperacionais71214622610[[#This Row],[ESTIMADO]]</f>
        <v>0</v>
      </c>
      <c r="C45" s="56">
        <f>TabelaDeDespesasOperacionais7121462[[#This Row],[REAL]]+TabelaDeDespesasOperacionais71214622[[#This Row],[REAL]]+TabelaDeDespesasOperacionais712146226[[#This Row],[REAL]]+TabelaDeDespesasOperacionais71214622610[[#This Row],[REAL]]</f>
        <v>0</v>
      </c>
      <c r="D45" s="51">
        <f>TabelaDeDespesasOperacionais7121462261014[[#This Row],[ESTIMADO]]-TabelaDeDespesasOperacionais7121462261014[[#This Row],[REAL]]</f>
        <v>0</v>
      </c>
      <c r="E45" s="38"/>
      <c r="F45" s="38"/>
      <c r="G45" s="38"/>
      <c r="H45" s="38"/>
      <c r="I45" s="38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</row>
    <row r="46" spans="1:522" s="3" customFormat="1" ht="16.5" customHeight="1" x14ac:dyDescent="0.2">
      <c r="A46" s="52" t="s">
        <v>34</v>
      </c>
      <c r="B46" s="56">
        <f>TabelaDeDespesasOperacionais7121462[[#This Row],[ESTIMADO]]+TabelaDeDespesasOperacionais71214622[[#This Row],[ESTIMADO]]+TabelaDeDespesasOperacionais712146226[[#This Row],[ESTIMADO]]+TabelaDeDespesasOperacionais71214622610[[#This Row],[ESTIMADO]]</f>
        <v>0</v>
      </c>
      <c r="C46" s="56">
        <f>TabelaDeDespesasOperacionais7121462[[#This Row],[REAL]]+TabelaDeDespesasOperacionais71214622[[#This Row],[REAL]]+TabelaDeDespesasOperacionais712146226[[#This Row],[REAL]]+TabelaDeDespesasOperacionais71214622610[[#This Row],[REAL]]</f>
        <v>0</v>
      </c>
      <c r="D46" s="51">
        <f>TabelaDeDespesasOperacionais7121462261014[[#This Row],[ESTIMADO]]-TabelaDeDespesasOperacionais7121462261014[[#This Row],[REAL]]</f>
        <v>0</v>
      </c>
      <c r="E46" s="38"/>
      <c r="F46" s="38"/>
      <c r="G46" s="38"/>
      <c r="H46" s="38"/>
      <c r="I46" s="3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</row>
    <row r="47" spans="1:522" s="3" customFormat="1" ht="16.5" customHeight="1" x14ac:dyDescent="0.2">
      <c r="A47" s="52" t="s">
        <v>34</v>
      </c>
      <c r="B47" s="56">
        <f>TabelaDeDespesasOperacionais7121462[[#This Row],[ESTIMADO]]+TabelaDeDespesasOperacionais71214622[[#This Row],[ESTIMADO]]+TabelaDeDespesasOperacionais712146226[[#This Row],[ESTIMADO]]+TabelaDeDespesasOperacionais71214622610[[#This Row],[ESTIMADO]]</f>
        <v>0</v>
      </c>
      <c r="C47" s="56">
        <f>TabelaDeDespesasOperacionais7121462[[#This Row],[REAL]]+TabelaDeDespesasOperacionais71214622[[#This Row],[REAL]]+TabelaDeDespesasOperacionais712146226[[#This Row],[REAL]]+TabelaDeDespesasOperacionais71214622610[[#This Row],[REAL]]</f>
        <v>0</v>
      </c>
      <c r="D47" s="51">
        <f>TabelaDeDespesasOperacionais7121462261014[[#This Row],[ESTIMADO]]-TabelaDeDespesasOperacionais7121462261014[[#This Row],[REAL]]</f>
        <v>0</v>
      </c>
      <c r="E47" s="38"/>
      <c r="F47" s="38"/>
      <c r="G47" s="38"/>
      <c r="H47" s="38"/>
      <c r="I47" s="38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</row>
    <row r="48" spans="1:522" s="3" customFormat="1" ht="16.5" customHeight="1" x14ac:dyDescent="0.2">
      <c r="A48" s="52" t="s">
        <v>34</v>
      </c>
      <c r="B48" s="56">
        <f>TabelaDeDespesasOperacionais7121462[[#This Row],[ESTIMADO]]+TabelaDeDespesasOperacionais71214622[[#This Row],[ESTIMADO]]+TabelaDeDespesasOperacionais712146226[[#This Row],[ESTIMADO]]+TabelaDeDespesasOperacionais71214622610[[#This Row],[ESTIMADO]]</f>
        <v>0</v>
      </c>
      <c r="C48" s="56">
        <f>TabelaDeDespesasOperacionais7121462[[#This Row],[REAL]]+TabelaDeDespesasOperacionais71214622[[#This Row],[REAL]]+TabelaDeDespesasOperacionais712146226[[#This Row],[REAL]]+TabelaDeDespesasOperacionais71214622610[[#This Row],[REAL]]</f>
        <v>0</v>
      </c>
      <c r="D48" s="51">
        <f>TabelaDeDespesasOperacionais7121462261014[[#This Row],[ESTIMADO]]-TabelaDeDespesasOperacionais7121462261014[[#This Row],[REAL]]</f>
        <v>0</v>
      </c>
      <c r="E48" s="38"/>
      <c r="F48" s="38"/>
      <c r="G48" s="38"/>
      <c r="H48" s="38"/>
      <c r="I48" s="3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</row>
    <row r="49" spans="1:522" s="3" customFormat="1" ht="16.5" customHeight="1" x14ac:dyDescent="0.2">
      <c r="A49" s="52" t="s">
        <v>34</v>
      </c>
      <c r="B49" s="56">
        <f>TabelaDeDespesasOperacionais7121462[[#This Row],[ESTIMADO]]+TabelaDeDespesasOperacionais71214622[[#This Row],[ESTIMADO]]+TabelaDeDespesasOperacionais712146226[[#This Row],[ESTIMADO]]+TabelaDeDespesasOperacionais71214622610[[#This Row],[ESTIMADO]]</f>
        <v>0</v>
      </c>
      <c r="C49" s="56">
        <f>TabelaDeDespesasOperacionais7121462[[#This Row],[REAL]]+TabelaDeDespesasOperacionais71214622[[#This Row],[REAL]]+TabelaDeDespesasOperacionais712146226[[#This Row],[REAL]]+TabelaDeDespesasOperacionais71214622610[[#This Row],[REAL]]</f>
        <v>0</v>
      </c>
      <c r="D49" s="51">
        <f>TabelaDeDespesasOperacionais7121462261014[[#This Row],[ESTIMADO]]-TabelaDeDespesasOperacionais7121462261014[[#This Row],[REAL]]</f>
        <v>0</v>
      </c>
      <c r="E49" s="38"/>
      <c r="F49" s="38"/>
      <c r="G49" s="38"/>
      <c r="H49" s="38"/>
      <c r="I49" s="3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</row>
    <row r="50" spans="1:522" s="3" customFormat="1" ht="16" customHeight="1" x14ac:dyDescent="0.2">
      <c r="A50" s="49" t="s">
        <v>22</v>
      </c>
      <c r="B50" s="50">
        <f>SUBTOTAL(9,TabelaDeDespesasOperacionais7121462261014[ESTIMADO])</f>
        <v>0</v>
      </c>
      <c r="C50" s="50">
        <f>SUBTOTAL(9,TabelaDeDespesasOperacionais7121462261014[REAL])</f>
        <v>0</v>
      </c>
      <c r="D50" s="50">
        <f>SUBTOTAL(9,TabelaDeDespesasOperacionais7121462261014[DIFERENÇA])</f>
        <v>0</v>
      </c>
      <c r="E50" s="38"/>
      <c r="F50" s="38"/>
      <c r="G50" s="38"/>
      <c r="H50" s="38"/>
      <c r="I50" s="38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</row>
    <row r="51" spans="1:522" ht="16" customHeight="1" x14ac:dyDescent="0.2">
      <c r="A51" s="4" t="s">
        <v>8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522" ht="16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522" ht="16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522" ht="16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522" ht="16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522" ht="16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522" ht="16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522" ht="16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522" ht="16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522" ht="16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522" ht="16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522" ht="16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522" ht="16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522" ht="16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6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6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6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6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6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6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6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6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6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6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6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6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6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6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6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6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6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6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6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6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6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6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6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6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6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6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6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6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6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6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6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6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6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6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6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6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6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6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6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6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6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6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6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6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6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6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6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6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6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6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6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6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6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6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6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6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6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6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6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6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6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6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6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6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6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6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6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6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6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6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6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6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6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6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6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6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6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6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6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6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6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6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6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6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6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6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6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6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6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6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6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6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6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6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6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6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6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6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6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6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6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6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6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6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6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6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6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6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6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6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6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6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6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6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6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6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6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6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6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6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6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6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6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6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6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6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6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6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6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6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6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6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6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6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6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6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6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6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6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6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6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6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6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6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6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6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6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6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6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6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6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6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6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6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6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6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6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6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6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6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6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6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6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6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6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6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6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6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6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6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6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6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6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6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6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6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6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6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6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6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6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6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6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6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6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6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6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6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6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6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6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6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6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6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6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6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6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6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6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6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6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6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6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6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6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6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6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6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6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6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6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6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6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6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6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6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6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6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6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6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6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6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6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6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6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6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6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6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6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6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6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6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6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6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6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6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6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6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6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6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6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6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6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6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6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6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6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6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6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6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6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6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6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6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6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6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6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6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6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6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6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6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6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6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6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6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6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6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6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6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6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6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6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6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6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6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6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6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6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6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6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6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6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6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6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6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6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6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6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6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6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6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6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6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6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6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6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6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6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6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6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6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6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6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6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6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6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6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6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6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6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6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6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6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6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6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6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6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6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6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6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6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6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6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6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6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6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6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6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6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6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6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6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6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6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6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6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6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6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6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6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6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6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6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6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6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6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6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6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6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6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6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6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6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6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6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6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6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6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6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6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6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6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6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6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6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6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6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6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6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6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6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6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6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6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6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6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6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6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6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6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6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6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6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6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6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6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6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6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6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6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6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6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6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6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6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6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6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6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6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6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6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6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6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6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6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6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6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6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6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6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6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6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6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6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6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6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6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6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6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6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6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6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6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6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6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6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6" customHeight="1" x14ac:dyDescent="0.2">
      <c r="A492"/>
      <c r="B492"/>
      <c r="C492"/>
      <c r="D492"/>
      <c r="E492"/>
      <c r="F492"/>
      <c r="G492"/>
      <c r="H492"/>
      <c r="I492"/>
      <c r="J492"/>
    </row>
    <row r="493" spans="1:23" ht="16" customHeight="1" x14ac:dyDescent="0.2">
      <c r="A493"/>
      <c r="B493"/>
      <c r="C493"/>
      <c r="D493"/>
      <c r="E493"/>
      <c r="F493"/>
      <c r="G493"/>
      <c r="H493"/>
      <c r="I493"/>
      <c r="J493"/>
    </row>
    <row r="494" spans="1:23" ht="16" customHeight="1" x14ac:dyDescent="0.2">
      <c r="A494"/>
      <c r="B494"/>
      <c r="C494"/>
      <c r="D494"/>
      <c r="E494"/>
      <c r="F494"/>
      <c r="G494"/>
      <c r="H494"/>
      <c r="I494"/>
      <c r="J494"/>
    </row>
    <row r="495" spans="1:23" ht="16" customHeight="1" x14ac:dyDescent="0.2">
      <c r="A495"/>
      <c r="B495"/>
      <c r="C495"/>
      <c r="D495"/>
      <c r="E495"/>
      <c r="F495"/>
      <c r="G495"/>
      <c r="H495"/>
      <c r="I495"/>
      <c r="J495"/>
    </row>
    <row r="496" spans="1:23" ht="16" customHeight="1" x14ac:dyDescent="0.2">
      <c r="A496"/>
      <c r="B496"/>
      <c r="C496"/>
      <c r="D496"/>
      <c r="E496"/>
      <c r="F496"/>
      <c r="G496"/>
      <c r="H496"/>
      <c r="I496"/>
      <c r="J496"/>
    </row>
    <row r="497" customFormat="1" ht="16" customHeight="1" x14ac:dyDescent="0.2"/>
    <row r="498" customFormat="1" ht="16" customHeight="1" x14ac:dyDescent="0.2"/>
    <row r="499" customFormat="1" ht="16" customHeight="1" x14ac:dyDescent="0.2"/>
    <row r="500" customFormat="1" ht="16" customHeight="1" x14ac:dyDescent="0.2"/>
    <row r="501" customFormat="1" ht="16" customHeight="1" x14ac:dyDescent="0.2"/>
    <row r="502" customFormat="1" ht="16" customHeight="1" x14ac:dyDescent="0.2"/>
    <row r="503" customFormat="1" ht="16" customHeight="1" x14ac:dyDescent="0.2"/>
    <row r="504" customFormat="1" ht="16" customHeight="1" x14ac:dyDescent="0.2"/>
    <row r="505" customFormat="1" ht="16" customHeight="1" x14ac:dyDescent="0.2"/>
    <row r="506" customFormat="1" ht="16" customHeight="1" x14ac:dyDescent="0.2"/>
    <row r="507" customFormat="1" ht="16" customHeight="1" x14ac:dyDescent="0.2"/>
    <row r="508" customFormat="1" ht="16" customHeight="1" x14ac:dyDescent="0.2"/>
    <row r="509" customFormat="1" ht="16" customHeight="1" x14ac:dyDescent="0.2"/>
    <row r="510" customFormat="1" ht="16" customHeight="1" x14ac:dyDescent="0.2"/>
    <row r="511" customFormat="1" ht="16" customHeight="1" x14ac:dyDescent="0.2"/>
    <row r="512" customFormat="1" ht="16" customHeight="1" x14ac:dyDescent="0.2"/>
    <row r="513" customFormat="1" ht="16" customHeight="1" x14ac:dyDescent="0.2"/>
    <row r="514" customFormat="1" ht="16" customHeight="1" x14ac:dyDescent="0.2"/>
    <row r="515" customFormat="1" ht="16" customHeight="1" x14ac:dyDescent="0.2"/>
    <row r="516" customFormat="1" ht="16" customHeight="1" x14ac:dyDescent="0.2"/>
    <row r="517" customFormat="1" ht="16" customHeight="1" x14ac:dyDescent="0.2"/>
    <row r="518" customFormat="1" ht="16" customHeight="1" x14ac:dyDescent="0.2"/>
    <row r="519" customFormat="1" ht="16" customHeight="1" x14ac:dyDescent="0.2"/>
    <row r="520" customFormat="1" ht="16" customHeight="1" x14ac:dyDescent="0.2"/>
    <row r="521" customFormat="1" ht="16" customHeight="1" x14ac:dyDescent="0.2"/>
    <row r="522" customFormat="1" ht="16" customHeight="1" x14ac:dyDescent="0.2"/>
    <row r="523" customFormat="1" ht="16" customHeight="1" x14ac:dyDescent="0.2"/>
    <row r="524" customFormat="1" ht="16" customHeight="1" x14ac:dyDescent="0.2"/>
    <row r="525" customFormat="1" ht="16" customHeight="1" x14ac:dyDescent="0.2"/>
    <row r="526" customFormat="1" ht="16" customHeight="1" x14ac:dyDescent="0.2"/>
    <row r="527" customFormat="1" ht="16" customHeight="1" x14ac:dyDescent="0.2"/>
    <row r="528" customFormat="1" ht="16" customHeight="1" x14ac:dyDescent="0.2"/>
    <row r="529" customFormat="1" ht="16" customHeight="1" x14ac:dyDescent="0.2"/>
    <row r="530" customFormat="1" ht="16" customHeight="1" x14ac:dyDescent="0.2"/>
    <row r="531" customFormat="1" ht="16" customHeight="1" x14ac:dyDescent="0.2"/>
    <row r="532" customFormat="1" ht="16" customHeight="1" x14ac:dyDescent="0.2"/>
    <row r="533" customFormat="1" ht="16" customHeight="1" x14ac:dyDescent="0.2"/>
    <row r="534" customFormat="1" ht="16" customHeight="1" x14ac:dyDescent="0.2"/>
    <row r="535" customFormat="1" ht="16" customHeight="1" x14ac:dyDescent="0.2"/>
    <row r="536" customFormat="1" ht="16" customHeight="1" x14ac:dyDescent="0.2"/>
    <row r="537" customFormat="1" ht="16" customHeight="1" x14ac:dyDescent="0.2"/>
    <row r="538" customFormat="1" ht="16" customHeight="1" x14ac:dyDescent="0.2"/>
    <row r="539" customFormat="1" ht="16" customHeight="1" x14ac:dyDescent="0.2"/>
    <row r="540" customFormat="1" ht="16" customHeight="1" x14ac:dyDescent="0.2"/>
    <row r="541" customFormat="1" ht="16" customHeight="1" x14ac:dyDescent="0.2"/>
    <row r="542" customFormat="1" ht="16" customHeight="1" x14ac:dyDescent="0.2"/>
    <row r="543" customFormat="1" ht="16" customHeight="1" x14ac:dyDescent="0.2"/>
    <row r="544" customFormat="1" ht="16" customHeight="1" x14ac:dyDescent="0.2"/>
    <row r="545" customFormat="1" ht="16" customHeight="1" x14ac:dyDescent="0.2"/>
    <row r="546" customFormat="1" ht="16" customHeight="1" x14ac:dyDescent="0.2"/>
    <row r="547" customFormat="1" ht="16" customHeight="1" x14ac:dyDescent="0.2"/>
    <row r="548" customFormat="1" ht="16" customHeight="1" x14ac:dyDescent="0.2"/>
    <row r="549" customFormat="1" ht="16" customHeight="1" x14ac:dyDescent="0.2"/>
    <row r="550" customFormat="1" ht="16" customHeight="1" x14ac:dyDescent="0.2"/>
    <row r="551" customFormat="1" ht="16" customHeight="1" x14ac:dyDescent="0.2"/>
    <row r="552" customFormat="1" ht="16" customHeight="1" x14ac:dyDescent="0.2"/>
    <row r="553" customFormat="1" ht="16" customHeight="1" x14ac:dyDescent="0.2"/>
    <row r="554" customFormat="1" ht="16" customHeight="1" x14ac:dyDescent="0.2"/>
    <row r="555" customFormat="1" ht="16" customHeight="1" x14ac:dyDescent="0.2"/>
    <row r="556" customFormat="1" ht="16" customHeight="1" x14ac:dyDescent="0.2"/>
    <row r="557" customFormat="1" ht="16" customHeight="1" x14ac:dyDescent="0.2"/>
    <row r="558" customFormat="1" ht="16" customHeight="1" x14ac:dyDescent="0.2"/>
    <row r="559" customFormat="1" ht="16" customHeight="1" x14ac:dyDescent="0.2"/>
    <row r="560" customFormat="1" ht="16" customHeight="1" x14ac:dyDescent="0.2"/>
    <row r="561" customFormat="1" ht="16" customHeight="1" x14ac:dyDescent="0.2"/>
    <row r="562" customFormat="1" ht="16" customHeight="1" x14ac:dyDescent="0.2"/>
    <row r="563" customFormat="1" ht="16" customHeight="1" x14ac:dyDescent="0.2"/>
    <row r="564" customFormat="1" ht="16" customHeight="1" x14ac:dyDescent="0.2"/>
    <row r="565" customFormat="1" ht="16" customHeight="1" x14ac:dyDescent="0.2"/>
    <row r="566" customFormat="1" ht="16" customHeight="1" x14ac:dyDescent="0.2"/>
    <row r="567" customFormat="1" ht="16" customHeight="1" x14ac:dyDescent="0.2"/>
    <row r="568" customFormat="1" ht="16" customHeight="1" x14ac:dyDescent="0.2"/>
    <row r="569" customFormat="1" ht="16" customHeight="1" x14ac:dyDescent="0.2"/>
    <row r="570" customFormat="1" ht="16" customHeight="1" x14ac:dyDescent="0.2"/>
    <row r="571" customFormat="1" ht="16" customHeight="1" x14ac:dyDescent="0.2"/>
    <row r="572" customFormat="1" ht="16" customHeight="1" x14ac:dyDescent="0.2"/>
    <row r="573" customFormat="1" ht="16" customHeight="1" x14ac:dyDescent="0.2"/>
    <row r="574" customFormat="1" ht="16" customHeight="1" x14ac:dyDescent="0.2"/>
    <row r="575" customFormat="1" ht="16" customHeight="1" x14ac:dyDescent="0.2"/>
    <row r="576" customFormat="1" ht="16" customHeight="1" x14ac:dyDescent="0.2"/>
    <row r="577" customFormat="1" ht="16" customHeight="1" x14ac:dyDescent="0.2"/>
    <row r="578" customFormat="1" ht="16" customHeight="1" x14ac:dyDescent="0.2"/>
    <row r="579" customFormat="1" ht="16" customHeight="1" x14ac:dyDescent="0.2"/>
    <row r="580" customFormat="1" ht="16" customHeight="1" x14ac:dyDescent="0.2"/>
    <row r="581" customFormat="1" ht="16" customHeight="1" x14ac:dyDescent="0.2"/>
    <row r="582" customFormat="1" ht="16" customHeight="1" x14ac:dyDescent="0.2"/>
    <row r="583" customFormat="1" ht="16" customHeight="1" x14ac:dyDescent="0.2"/>
    <row r="584" customFormat="1" ht="16" customHeight="1" x14ac:dyDescent="0.2"/>
    <row r="585" customFormat="1" ht="16" customHeight="1" x14ac:dyDescent="0.2"/>
    <row r="586" customFormat="1" ht="16" customHeight="1" x14ac:dyDescent="0.2"/>
    <row r="587" customFormat="1" ht="16" customHeight="1" x14ac:dyDescent="0.2"/>
    <row r="588" customFormat="1" ht="16" customHeight="1" x14ac:dyDescent="0.2"/>
    <row r="589" customFormat="1" ht="16" customHeight="1" x14ac:dyDescent="0.2"/>
    <row r="590" customFormat="1" ht="16" customHeight="1" x14ac:dyDescent="0.2"/>
    <row r="591" customFormat="1" ht="16" customHeight="1" x14ac:dyDescent="0.2"/>
    <row r="592" customFormat="1" ht="16" customHeight="1" x14ac:dyDescent="0.2"/>
    <row r="593" customFormat="1" ht="16" customHeight="1" x14ac:dyDescent="0.2"/>
    <row r="594" customFormat="1" ht="16" customHeight="1" x14ac:dyDescent="0.2"/>
    <row r="595" customFormat="1" ht="16" customHeight="1" x14ac:dyDescent="0.2"/>
    <row r="596" customFormat="1" ht="16" customHeight="1" x14ac:dyDescent="0.2"/>
    <row r="597" customFormat="1" ht="16" customHeight="1" x14ac:dyDescent="0.2"/>
    <row r="598" customFormat="1" ht="16" customHeight="1" x14ac:dyDescent="0.2"/>
    <row r="599" customFormat="1" ht="16" customHeight="1" x14ac:dyDescent="0.2"/>
    <row r="600" customFormat="1" ht="16" customHeight="1" x14ac:dyDescent="0.2"/>
    <row r="601" customFormat="1" ht="16" customHeight="1" x14ac:dyDescent="0.2"/>
    <row r="602" customFormat="1" ht="16" customHeight="1" x14ac:dyDescent="0.2"/>
    <row r="603" customFormat="1" ht="16" customHeight="1" x14ac:dyDescent="0.2"/>
    <row r="604" customFormat="1" ht="16" customHeight="1" x14ac:dyDescent="0.2"/>
    <row r="605" customFormat="1" ht="16" customHeight="1" x14ac:dyDescent="0.2"/>
    <row r="606" customFormat="1" ht="16" customHeight="1" x14ac:dyDescent="0.2"/>
    <row r="607" customFormat="1" ht="16" customHeight="1" x14ac:dyDescent="0.2"/>
    <row r="608" customFormat="1" ht="16" customHeight="1" x14ac:dyDescent="0.2"/>
    <row r="609" customFormat="1" ht="16" customHeight="1" x14ac:dyDescent="0.2"/>
    <row r="610" customFormat="1" ht="16" customHeight="1" x14ac:dyDescent="0.2"/>
    <row r="611" customFormat="1" ht="16" customHeight="1" x14ac:dyDescent="0.2"/>
    <row r="612" customFormat="1" ht="16" customHeight="1" x14ac:dyDescent="0.2"/>
    <row r="613" customFormat="1" ht="16" customHeight="1" x14ac:dyDescent="0.2"/>
    <row r="614" customFormat="1" ht="16" customHeight="1" x14ac:dyDescent="0.2"/>
    <row r="615" customFormat="1" ht="16" customHeight="1" x14ac:dyDescent="0.2"/>
    <row r="616" customFormat="1" ht="16" customHeight="1" x14ac:dyDescent="0.2"/>
    <row r="617" customFormat="1" ht="16" customHeight="1" x14ac:dyDescent="0.2"/>
    <row r="618" customFormat="1" ht="16" customHeight="1" x14ac:dyDescent="0.2"/>
    <row r="619" customFormat="1" ht="16" customHeight="1" x14ac:dyDescent="0.2"/>
    <row r="620" customFormat="1" ht="16" customHeight="1" x14ac:dyDescent="0.2"/>
    <row r="621" customFormat="1" ht="16" customHeight="1" x14ac:dyDescent="0.2"/>
    <row r="622" customFormat="1" ht="16" customHeight="1" x14ac:dyDescent="0.2"/>
    <row r="623" customFormat="1" ht="16" customHeight="1" x14ac:dyDescent="0.2"/>
    <row r="624" customFormat="1" ht="16" customHeight="1" x14ac:dyDescent="0.2"/>
    <row r="625" customFormat="1" ht="16" customHeight="1" x14ac:dyDescent="0.2"/>
    <row r="626" customFormat="1" ht="16" customHeight="1" x14ac:dyDescent="0.2"/>
    <row r="627" customFormat="1" ht="16" customHeight="1" x14ac:dyDescent="0.2"/>
    <row r="628" customFormat="1" ht="16" customHeight="1" x14ac:dyDescent="0.2"/>
    <row r="629" customFormat="1" ht="16" customHeight="1" x14ac:dyDescent="0.2"/>
    <row r="630" customFormat="1" ht="16" customHeight="1" x14ac:dyDescent="0.2"/>
    <row r="631" customFormat="1" ht="16" customHeight="1" x14ac:dyDescent="0.2"/>
    <row r="632" customFormat="1" ht="16" customHeight="1" x14ac:dyDescent="0.2"/>
    <row r="633" customFormat="1" ht="16" customHeight="1" x14ac:dyDescent="0.2"/>
    <row r="634" customFormat="1" ht="16" customHeight="1" x14ac:dyDescent="0.2"/>
    <row r="635" customFormat="1" ht="16" customHeight="1" x14ac:dyDescent="0.2"/>
    <row r="636" customFormat="1" ht="16" customHeight="1" x14ac:dyDescent="0.2"/>
    <row r="637" customFormat="1" ht="16" customHeight="1" x14ac:dyDescent="0.2"/>
    <row r="638" customFormat="1" ht="16" customHeight="1" x14ac:dyDescent="0.2"/>
    <row r="639" customFormat="1" ht="16" customHeight="1" x14ac:dyDescent="0.2"/>
    <row r="640" customFormat="1" ht="16" customHeight="1" x14ac:dyDescent="0.2"/>
    <row r="641" customFormat="1" ht="16" customHeight="1" x14ac:dyDescent="0.2"/>
    <row r="642" customFormat="1" ht="16" customHeight="1" x14ac:dyDescent="0.2"/>
    <row r="643" customFormat="1" ht="16" customHeight="1" x14ac:dyDescent="0.2"/>
    <row r="644" customFormat="1" ht="16" customHeight="1" x14ac:dyDescent="0.2"/>
    <row r="645" customFormat="1" ht="16" customHeight="1" x14ac:dyDescent="0.2"/>
    <row r="646" customFormat="1" ht="16" customHeight="1" x14ac:dyDescent="0.2"/>
    <row r="647" customFormat="1" ht="16" customHeight="1" x14ac:dyDescent="0.2"/>
    <row r="648" customFormat="1" ht="16" customHeight="1" x14ac:dyDescent="0.2"/>
    <row r="649" customFormat="1" ht="16" customHeight="1" x14ac:dyDescent="0.2"/>
    <row r="650" customFormat="1" ht="16" customHeight="1" x14ac:dyDescent="0.2"/>
    <row r="651" customFormat="1" ht="16" customHeight="1" x14ac:dyDescent="0.2"/>
    <row r="652" customFormat="1" ht="16" customHeight="1" x14ac:dyDescent="0.2"/>
    <row r="653" customFormat="1" ht="16" customHeight="1" x14ac:dyDescent="0.2"/>
    <row r="654" customFormat="1" ht="16" customHeight="1" x14ac:dyDescent="0.2"/>
    <row r="655" customFormat="1" ht="16" customHeight="1" x14ac:dyDescent="0.2"/>
    <row r="656" customFormat="1" ht="16" customHeight="1" x14ac:dyDescent="0.2"/>
    <row r="657" customFormat="1" ht="16" customHeight="1" x14ac:dyDescent="0.2"/>
    <row r="658" customFormat="1" ht="16" customHeight="1" x14ac:dyDescent="0.2"/>
    <row r="659" customFormat="1" ht="16" customHeight="1" x14ac:dyDescent="0.2"/>
    <row r="660" customFormat="1" ht="16" customHeight="1" x14ac:dyDescent="0.2"/>
    <row r="661" customFormat="1" ht="16" customHeight="1" x14ac:dyDescent="0.2"/>
    <row r="662" customFormat="1" ht="16" customHeight="1" x14ac:dyDescent="0.2"/>
    <row r="663" customFormat="1" ht="16" customHeight="1" x14ac:dyDescent="0.2"/>
    <row r="664" customFormat="1" ht="16" customHeight="1" x14ac:dyDescent="0.2"/>
    <row r="665" customFormat="1" ht="16" customHeight="1" x14ac:dyDescent="0.2"/>
    <row r="666" customFormat="1" ht="16" customHeight="1" x14ac:dyDescent="0.2"/>
    <row r="667" customFormat="1" ht="16" customHeight="1" x14ac:dyDescent="0.2"/>
    <row r="668" customFormat="1" ht="16" customHeight="1" x14ac:dyDescent="0.2"/>
    <row r="669" customFormat="1" ht="16" customHeight="1" x14ac:dyDescent="0.2"/>
    <row r="670" customFormat="1" ht="16" customHeight="1" x14ac:dyDescent="0.2"/>
    <row r="671" customFormat="1" ht="16" customHeight="1" x14ac:dyDescent="0.2"/>
    <row r="672" customFormat="1" ht="16" customHeight="1" x14ac:dyDescent="0.2"/>
    <row r="673" customFormat="1" ht="16" customHeight="1" x14ac:dyDescent="0.2"/>
    <row r="674" customFormat="1" ht="16" customHeight="1" x14ac:dyDescent="0.2"/>
    <row r="675" customFormat="1" ht="16" customHeight="1" x14ac:dyDescent="0.2"/>
    <row r="676" customFormat="1" ht="16" customHeight="1" x14ac:dyDescent="0.2"/>
    <row r="677" customFormat="1" ht="16" customHeight="1" x14ac:dyDescent="0.2"/>
    <row r="678" customFormat="1" ht="16" customHeight="1" x14ac:dyDescent="0.2"/>
    <row r="679" customFormat="1" ht="16" customHeight="1" x14ac:dyDescent="0.2"/>
    <row r="680" customFormat="1" ht="16" customHeight="1" x14ac:dyDescent="0.2"/>
    <row r="681" customFormat="1" ht="16" customHeight="1" x14ac:dyDescent="0.2"/>
    <row r="682" customFormat="1" ht="16" customHeight="1" x14ac:dyDescent="0.2"/>
    <row r="683" customFormat="1" ht="16" customHeight="1" x14ac:dyDescent="0.2"/>
    <row r="684" customFormat="1" ht="16" customHeight="1" x14ac:dyDescent="0.2"/>
    <row r="685" customFormat="1" ht="16" customHeight="1" x14ac:dyDescent="0.2"/>
    <row r="686" customFormat="1" ht="16" customHeight="1" x14ac:dyDescent="0.2"/>
    <row r="687" customFormat="1" ht="16" customHeight="1" x14ac:dyDescent="0.2"/>
    <row r="688" customFormat="1" ht="16" customHeight="1" x14ac:dyDescent="0.2"/>
    <row r="689" customFormat="1" ht="16" customHeight="1" x14ac:dyDescent="0.2"/>
    <row r="690" customFormat="1" ht="16" customHeight="1" x14ac:dyDescent="0.2"/>
    <row r="691" customFormat="1" ht="16" customHeight="1" x14ac:dyDescent="0.2"/>
    <row r="692" customFormat="1" ht="16" customHeight="1" x14ac:dyDescent="0.2"/>
    <row r="693" customFormat="1" ht="16" customHeight="1" x14ac:dyDescent="0.2"/>
    <row r="694" customFormat="1" ht="16" customHeight="1" x14ac:dyDescent="0.2"/>
    <row r="695" customFormat="1" ht="16" customHeight="1" x14ac:dyDescent="0.2"/>
    <row r="696" customFormat="1" ht="16" customHeight="1" x14ac:dyDescent="0.2"/>
    <row r="697" customFormat="1" ht="16" customHeight="1" x14ac:dyDescent="0.2"/>
    <row r="698" customFormat="1" ht="16" customHeight="1" x14ac:dyDescent="0.2"/>
    <row r="699" customFormat="1" ht="16" customHeight="1" x14ac:dyDescent="0.2"/>
    <row r="700" customFormat="1" ht="16" customHeight="1" x14ac:dyDescent="0.2"/>
    <row r="701" customFormat="1" ht="16" customHeight="1" x14ac:dyDescent="0.2"/>
    <row r="702" customFormat="1" ht="16" customHeight="1" x14ac:dyDescent="0.2"/>
    <row r="703" customFormat="1" ht="16" customHeight="1" x14ac:dyDescent="0.2"/>
    <row r="704" customFormat="1" ht="16" customHeight="1" x14ac:dyDescent="0.2"/>
    <row r="705" customFormat="1" ht="16" customHeight="1" x14ac:dyDescent="0.2"/>
    <row r="706" customFormat="1" ht="16" customHeight="1" x14ac:dyDescent="0.2"/>
    <row r="707" customFormat="1" ht="16" customHeight="1" x14ac:dyDescent="0.2"/>
    <row r="708" customFormat="1" ht="16" customHeight="1" x14ac:dyDescent="0.2"/>
    <row r="709" customFormat="1" ht="16" customHeight="1" x14ac:dyDescent="0.2"/>
    <row r="710" customFormat="1" ht="16" customHeight="1" x14ac:dyDescent="0.2"/>
    <row r="711" customFormat="1" ht="16" customHeight="1" x14ac:dyDescent="0.2"/>
    <row r="712" customFormat="1" ht="16" customHeight="1" x14ac:dyDescent="0.2"/>
    <row r="713" customFormat="1" ht="16" customHeight="1" x14ac:dyDescent="0.2"/>
    <row r="714" customFormat="1" ht="16" customHeight="1" x14ac:dyDescent="0.2"/>
    <row r="715" customFormat="1" ht="16" customHeight="1" x14ac:dyDescent="0.2"/>
    <row r="716" customFormat="1" ht="16" customHeight="1" x14ac:dyDescent="0.2"/>
    <row r="717" customFormat="1" ht="16" customHeight="1" x14ac:dyDescent="0.2"/>
    <row r="718" customFormat="1" ht="16" customHeight="1" x14ac:dyDescent="0.2"/>
    <row r="719" customFormat="1" ht="16" customHeight="1" x14ac:dyDescent="0.2"/>
    <row r="720" customFormat="1" ht="16" customHeight="1" x14ac:dyDescent="0.2"/>
    <row r="721" customFormat="1" ht="16" customHeight="1" x14ac:dyDescent="0.2"/>
    <row r="722" customFormat="1" ht="16" customHeight="1" x14ac:dyDescent="0.2"/>
    <row r="723" customFormat="1" ht="16" customHeight="1" x14ac:dyDescent="0.2"/>
    <row r="724" customFormat="1" ht="16" customHeight="1" x14ac:dyDescent="0.2"/>
    <row r="725" customFormat="1" ht="16" customHeight="1" x14ac:dyDescent="0.2"/>
    <row r="726" customFormat="1" ht="16" customHeight="1" x14ac:dyDescent="0.2"/>
    <row r="727" customFormat="1" ht="16" customHeight="1" x14ac:dyDescent="0.2"/>
    <row r="728" customFormat="1" ht="16" customHeight="1" x14ac:dyDescent="0.2"/>
    <row r="729" customFormat="1" ht="16" customHeight="1" x14ac:dyDescent="0.2"/>
    <row r="730" customFormat="1" ht="16" customHeight="1" x14ac:dyDescent="0.2"/>
    <row r="731" customFormat="1" ht="16" customHeight="1" x14ac:dyDescent="0.2"/>
    <row r="732" customFormat="1" ht="16" customHeight="1" x14ac:dyDescent="0.2"/>
    <row r="733" customFormat="1" ht="16" customHeight="1" x14ac:dyDescent="0.2"/>
    <row r="734" customFormat="1" ht="16" customHeight="1" x14ac:dyDescent="0.2"/>
    <row r="735" customFormat="1" ht="16" customHeight="1" x14ac:dyDescent="0.2"/>
    <row r="736" customFormat="1" ht="16" customHeight="1" x14ac:dyDescent="0.2"/>
    <row r="737" customFormat="1" ht="16" customHeight="1" x14ac:dyDescent="0.2"/>
    <row r="738" customFormat="1" ht="16" customHeight="1" x14ac:dyDescent="0.2"/>
    <row r="739" customFormat="1" ht="16" customHeight="1" x14ac:dyDescent="0.2"/>
    <row r="740" customFormat="1" ht="16" customHeight="1" x14ac:dyDescent="0.2"/>
    <row r="741" customFormat="1" ht="16" customHeight="1" x14ac:dyDescent="0.2"/>
    <row r="742" customFormat="1" ht="16" customHeight="1" x14ac:dyDescent="0.2"/>
    <row r="743" customFormat="1" ht="16" customHeight="1" x14ac:dyDescent="0.2"/>
    <row r="744" customFormat="1" ht="16" customHeight="1" x14ac:dyDescent="0.2"/>
    <row r="745" customFormat="1" ht="16" customHeight="1" x14ac:dyDescent="0.2"/>
    <row r="746" customFormat="1" ht="16" customHeight="1" x14ac:dyDescent="0.2"/>
    <row r="747" customFormat="1" ht="16" customHeight="1" x14ac:dyDescent="0.2"/>
    <row r="748" customFormat="1" ht="16" customHeight="1" x14ac:dyDescent="0.2"/>
    <row r="749" customFormat="1" ht="16" customHeight="1" x14ac:dyDescent="0.2"/>
    <row r="750" customFormat="1" ht="16" customHeight="1" x14ac:dyDescent="0.2"/>
    <row r="751" customFormat="1" ht="16" customHeight="1" x14ac:dyDescent="0.2"/>
    <row r="752" customFormat="1" ht="16" customHeight="1" x14ac:dyDescent="0.2"/>
    <row r="753" customFormat="1" ht="16" customHeight="1" x14ac:dyDescent="0.2"/>
    <row r="754" customFormat="1" ht="16" customHeight="1" x14ac:dyDescent="0.2"/>
    <row r="755" customFormat="1" ht="16" customHeight="1" x14ac:dyDescent="0.2"/>
    <row r="756" customFormat="1" ht="16" customHeight="1" x14ac:dyDescent="0.2"/>
    <row r="757" customFormat="1" ht="16" customHeight="1" x14ac:dyDescent="0.2"/>
    <row r="758" customFormat="1" ht="16" customHeight="1" x14ac:dyDescent="0.2"/>
    <row r="759" customFormat="1" ht="16" customHeight="1" x14ac:dyDescent="0.2"/>
    <row r="760" customFormat="1" ht="16" customHeight="1" x14ac:dyDescent="0.2"/>
    <row r="761" customFormat="1" ht="16" customHeight="1" x14ac:dyDescent="0.2"/>
    <row r="762" customFormat="1" ht="16" customHeight="1" x14ac:dyDescent="0.2"/>
    <row r="763" customFormat="1" ht="16" customHeight="1" x14ac:dyDescent="0.2"/>
    <row r="764" customFormat="1" ht="16" customHeight="1" x14ac:dyDescent="0.2"/>
    <row r="765" customFormat="1" ht="16" customHeight="1" x14ac:dyDescent="0.2"/>
    <row r="766" customFormat="1" ht="16" customHeight="1" x14ac:dyDescent="0.2"/>
    <row r="767" customFormat="1" ht="16" customHeight="1" x14ac:dyDescent="0.2"/>
    <row r="768" customFormat="1" ht="16" customHeight="1" x14ac:dyDescent="0.2"/>
    <row r="769" customFormat="1" ht="16" customHeight="1" x14ac:dyDescent="0.2"/>
    <row r="770" customFormat="1" ht="16" customHeight="1" x14ac:dyDescent="0.2"/>
    <row r="771" customFormat="1" ht="16" customHeight="1" x14ac:dyDescent="0.2"/>
    <row r="772" customFormat="1" ht="16" customHeight="1" x14ac:dyDescent="0.2"/>
    <row r="773" customFormat="1" ht="16" customHeight="1" x14ac:dyDescent="0.2"/>
    <row r="774" customFormat="1" ht="16" customHeight="1" x14ac:dyDescent="0.2"/>
    <row r="775" customFormat="1" ht="16" customHeight="1" x14ac:dyDescent="0.2"/>
    <row r="776" customFormat="1" ht="16" customHeight="1" x14ac:dyDescent="0.2"/>
    <row r="777" customFormat="1" ht="16" customHeight="1" x14ac:dyDescent="0.2"/>
    <row r="778" customFormat="1" ht="16" customHeight="1" x14ac:dyDescent="0.2"/>
    <row r="779" customFormat="1" ht="16" customHeight="1" x14ac:dyDescent="0.2"/>
    <row r="780" customFormat="1" ht="16" customHeight="1" x14ac:dyDescent="0.2"/>
    <row r="781" customFormat="1" ht="16" customHeight="1" x14ac:dyDescent="0.2"/>
    <row r="782" customFormat="1" ht="16" customHeight="1" x14ac:dyDescent="0.2"/>
    <row r="783" customFormat="1" ht="16" customHeight="1" x14ac:dyDescent="0.2"/>
    <row r="784" customFormat="1" ht="16" customHeight="1" x14ac:dyDescent="0.2"/>
    <row r="785" customFormat="1" ht="16" customHeight="1" x14ac:dyDescent="0.2"/>
    <row r="786" customFormat="1" ht="16" customHeight="1" x14ac:dyDescent="0.2"/>
    <row r="787" customFormat="1" ht="16" customHeight="1" x14ac:dyDescent="0.2"/>
    <row r="788" customFormat="1" ht="16" customHeight="1" x14ac:dyDescent="0.2"/>
    <row r="789" customFormat="1" ht="16" customHeight="1" x14ac:dyDescent="0.2"/>
    <row r="790" customFormat="1" ht="16" customHeight="1" x14ac:dyDescent="0.2"/>
    <row r="791" customFormat="1" ht="16" customHeight="1" x14ac:dyDescent="0.2"/>
    <row r="792" customFormat="1" ht="16" customHeight="1" x14ac:dyDescent="0.2"/>
    <row r="793" customFormat="1" ht="16" customHeight="1" x14ac:dyDescent="0.2"/>
    <row r="794" customFormat="1" ht="16" customHeight="1" x14ac:dyDescent="0.2"/>
    <row r="795" customFormat="1" ht="16" customHeight="1" x14ac:dyDescent="0.2"/>
    <row r="796" customFormat="1" ht="16" customHeight="1" x14ac:dyDescent="0.2"/>
    <row r="797" customFormat="1" ht="16" customHeight="1" x14ac:dyDescent="0.2"/>
    <row r="798" customFormat="1" ht="16" customHeight="1" x14ac:dyDescent="0.2"/>
    <row r="799" customFormat="1" ht="16" customHeight="1" x14ac:dyDescent="0.2"/>
    <row r="800" customFormat="1" ht="16" customHeight="1" x14ac:dyDescent="0.2"/>
    <row r="801" customFormat="1" ht="16" customHeight="1" x14ac:dyDescent="0.2"/>
    <row r="802" customFormat="1" ht="16" customHeight="1" x14ac:dyDescent="0.2"/>
    <row r="803" customFormat="1" ht="16" customHeight="1" x14ac:dyDescent="0.2"/>
    <row r="804" customFormat="1" ht="16" customHeight="1" x14ac:dyDescent="0.2"/>
    <row r="805" customFormat="1" ht="16" customHeight="1" x14ac:dyDescent="0.2"/>
    <row r="806" customFormat="1" ht="16" customHeight="1" x14ac:dyDescent="0.2"/>
    <row r="807" customFormat="1" ht="16" customHeight="1" x14ac:dyDescent="0.2"/>
    <row r="808" customFormat="1" ht="16" customHeight="1" x14ac:dyDescent="0.2"/>
    <row r="809" customFormat="1" ht="16" customHeight="1" x14ac:dyDescent="0.2"/>
    <row r="810" customFormat="1" ht="16" customHeight="1" x14ac:dyDescent="0.2"/>
    <row r="811" customFormat="1" ht="16" customHeight="1" x14ac:dyDescent="0.2"/>
    <row r="812" customFormat="1" ht="16" customHeight="1" x14ac:dyDescent="0.2"/>
    <row r="813" customFormat="1" ht="16" customHeight="1" x14ac:dyDescent="0.2"/>
    <row r="814" customFormat="1" ht="16" customHeight="1" x14ac:dyDescent="0.2"/>
    <row r="815" customFormat="1" ht="16" customHeight="1" x14ac:dyDescent="0.2"/>
    <row r="816" customFormat="1" ht="16" customHeight="1" x14ac:dyDescent="0.2"/>
    <row r="817" customFormat="1" ht="16" customHeight="1" x14ac:dyDescent="0.2"/>
    <row r="818" customFormat="1" ht="16" customHeight="1" x14ac:dyDescent="0.2"/>
    <row r="819" customFormat="1" ht="16" customHeight="1" x14ac:dyDescent="0.2"/>
    <row r="820" customFormat="1" ht="16" customHeight="1" x14ac:dyDescent="0.2"/>
    <row r="821" customFormat="1" ht="16" customHeight="1" x14ac:dyDescent="0.2"/>
    <row r="822" customFormat="1" ht="16" customHeight="1" x14ac:dyDescent="0.2"/>
    <row r="823" customFormat="1" ht="16" customHeight="1" x14ac:dyDescent="0.2"/>
    <row r="824" customFormat="1" ht="16" customHeight="1" x14ac:dyDescent="0.2"/>
    <row r="825" customFormat="1" ht="16" customHeight="1" x14ac:dyDescent="0.2"/>
    <row r="826" customFormat="1" ht="16" customHeight="1" x14ac:dyDescent="0.2"/>
    <row r="827" customFormat="1" ht="16" customHeight="1" x14ac:dyDescent="0.2"/>
    <row r="828" customFormat="1" ht="16" customHeight="1" x14ac:dyDescent="0.2"/>
    <row r="829" customFormat="1" ht="16" customHeight="1" x14ac:dyDescent="0.2"/>
    <row r="830" customFormat="1" ht="16" customHeight="1" x14ac:dyDescent="0.2"/>
    <row r="831" customFormat="1" ht="16" customHeight="1" x14ac:dyDescent="0.2"/>
    <row r="832" customFormat="1" ht="16" customHeight="1" x14ac:dyDescent="0.2"/>
    <row r="833" customFormat="1" ht="16" customHeight="1" x14ac:dyDescent="0.2"/>
    <row r="834" customFormat="1" ht="16" customHeight="1" x14ac:dyDescent="0.2"/>
    <row r="835" customFormat="1" ht="16" customHeight="1" x14ac:dyDescent="0.2"/>
    <row r="836" customFormat="1" ht="16" customHeight="1" x14ac:dyDescent="0.2"/>
    <row r="837" customFormat="1" ht="16" customHeight="1" x14ac:dyDescent="0.2"/>
    <row r="838" customFormat="1" ht="16" customHeight="1" x14ac:dyDescent="0.2"/>
    <row r="839" customFormat="1" ht="16" customHeight="1" x14ac:dyDescent="0.2"/>
    <row r="840" customFormat="1" ht="16" customHeight="1" x14ac:dyDescent="0.2"/>
    <row r="841" customFormat="1" ht="16" customHeight="1" x14ac:dyDescent="0.2"/>
    <row r="842" customFormat="1" ht="16" customHeight="1" x14ac:dyDescent="0.2"/>
    <row r="843" customFormat="1" ht="16" customHeight="1" x14ac:dyDescent="0.2"/>
    <row r="844" customFormat="1" ht="16" customHeight="1" x14ac:dyDescent="0.2"/>
    <row r="845" customFormat="1" ht="16" customHeight="1" x14ac:dyDescent="0.2"/>
    <row r="846" customFormat="1" ht="16" customHeight="1" x14ac:dyDescent="0.2"/>
    <row r="847" customFormat="1" ht="16" customHeight="1" x14ac:dyDescent="0.2"/>
    <row r="848" customFormat="1" ht="16" customHeight="1" x14ac:dyDescent="0.2"/>
    <row r="849" customFormat="1" ht="16" customHeight="1" x14ac:dyDescent="0.2"/>
    <row r="850" customFormat="1" ht="16" customHeight="1" x14ac:dyDescent="0.2"/>
    <row r="851" customFormat="1" ht="16" customHeight="1" x14ac:dyDescent="0.2"/>
    <row r="852" customFormat="1" ht="16" customHeight="1" x14ac:dyDescent="0.2"/>
    <row r="853" customFormat="1" ht="16" customHeight="1" x14ac:dyDescent="0.2"/>
    <row r="854" customFormat="1" ht="16" customHeight="1" x14ac:dyDescent="0.2"/>
    <row r="855" customFormat="1" ht="16" customHeight="1" x14ac:dyDescent="0.2"/>
    <row r="856" customFormat="1" ht="16" customHeight="1" x14ac:dyDescent="0.2"/>
    <row r="857" customFormat="1" ht="16" customHeight="1" x14ac:dyDescent="0.2"/>
    <row r="858" customFormat="1" ht="16" customHeight="1" x14ac:dyDescent="0.2"/>
    <row r="859" customFormat="1" ht="16" customHeight="1" x14ac:dyDescent="0.2"/>
    <row r="860" customFormat="1" ht="16" customHeight="1" x14ac:dyDescent="0.2"/>
    <row r="861" customFormat="1" ht="16" customHeight="1" x14ac:dyDescent="0.2"/>
    <row r="862" customFormat="1" ht="16" customHeight="1" x14ac:dyDescent="0.2"/>
    <row r="863" customFormat="1" ht="16" customHeight="1" x14ac:dyDescent="0.2"/>
    <row r="864" customFormat="1" ht="16" customHeight="1" x14ac:dyDescent="0.2"/>
    <row r="865" customFormat="1" ht="16" customHeight="1" x14ac:dyDescent="0.2"/>
    <row r="866" customFormat="1" ht="16" customHeight="1" x14ac:dyDescent="0.2"/>
    <row r="867" customFormat="1" ht="16" customHeight="1" x14ac:dyDescent="0.2"/>
    <row r="868" customFormat="1" ht="16" customHeight="1" x14ac:dyDescent="0.2"/>
    <row r="869" customFormat="1" ht="16" customHeight="1" x14ac:dyDescent="0.2"/>
    <row r="870" customFormat="1" ht="16" customHeight="1" x14ac:dyDescent="0.2"/>
    <row r="871" customFormat="1" ht="16" customHeight="1" x14ac:dyDescent="0.2"/>
    <row r="872" customFormat="1" ht="16" customHeight="1" x14ac:dyDescent="0.2"/>
    <row r="873" customFormat="1" ht="16" customHeight="1" x14ac:dyDescent="0.2"/>
    <row r="874" customFormat="1" ht="16" customHeight="1" x14ac:dyDescent="0.2"/>
    <row r="875" customFormat="1" ht="16" customHeight="1" x14ac:dyDescent="0.2"/>
    <row r="876" customFormat="1" ht="16" customHeight="1" x14ac:dyDescent="0.2"/>
    <row r="877" customFormat="1" ht="16" customHeight="1" x14ac:dyDescent="0.2"/>
    <row r="878" customFormat="1" ht="16" customHeight="1" x14ac:dyDescent="0.2"/>
    <row r="879" customFormat="1" ht="16" customHeight="1" x14ac:dyDescent="0.2"/>
    <row r="880" customFormat="1" ht="16" customHeight="1" x14ac:dyDescent="0.2"/>
    <row r="881" customFormat="1" ht="16" customHeight="1" x14ac:dyDescent="0.2"/>
    <row r="882" customFormat="1" ht="16" customHeight="1" x14ac:dyDescent="0.2"/>
    <row r="883" customFormat="1" ht="16" customHeight="1" x14ac:dyDescent="0.2"/>
    <row r="884" customFormat="1" ht="16" customHeight="1" x14ac:dyDescent="0.2"/>
    <row r="885" customFormat="1" ht="16" customHeight="1" x14ac:dyDescent="0.2"/>
    <row r="886" customFormat="1" ht="16" customHeight="1" x14ac:dyDescent="0.2"/>
    <row r="887" customFormat="1" ht="16" customHeight="1" x14ac:dyDescent="0.2"/>
    <row r="888" customFormat="1" ht="16" customHeight="1" x14ac:dyDescent="0.2"/>
    <row r="889" customFormat="1" ht="16" customHeight="1" x14ac:dyDescent="0.2"/>
    <row r="890" customFormat="1" ht="16" customHeight="1" x14ac:dyDescent="0.2"/>
    <row r="891" customFormat="1" ht="16" customHeight="1" x14ac:dyDescent="0.2"/>
    <row r="892" customFormat="1" ht="16" customHeight="1" x14ac:dyDescent="0.2"/>
    <row r="893" customFormat="1" ht="16" customHeight="1" x14ac:dyDescent="0.2"/>
    <row r="894" customFormat="1" ht="16" customHeight="1" x14ac:dyDescent="0.2"/>
    <row r="895" customFormat="1" ht="16" customHeight="1" x14ac:dyDescent="0.2"/>
    <row r="896" customFormat="1" ht="16" customHeight="1" x14ac:dyDescent="0.2"/>
    <row r="897" customFormat="1" ht="16" customHeight="1" x14ac:dyDescent="0.2"/>
    <row r="898" customFormat="1" ht="16" customHeight="1" x14ac:dyDescent="0.2"/>
    <row r="899" customFormat="1" ht="16" customHeight="1" x14ac:dyDescent="0.2"/>
    <row r="900" customFormat="1" ht="16" customHeight="1" x14ac:dyDescent="0.2"/>
    <row r="901" customFormat="1" ht="16" customHeight="1" x14ac:dyDescent="0.2"/>
    <row r="902" customFormat="1" ht="16" customHeight="1" x14ac:dyDescent="0.2"/>
    <row r="903" customFormat="1" ht="16" customHeight="1" x14ac:dyDescent="0.2"/>
    <row r="904" customFormat="1" ht="16" customHeight="1" x14ac:dyDescent="0.2"/>
    <row r="905" customFormat="1" ht="16" customHeight="1" x14ac:dyDescent="0.2"/>
    <row r="906" customFormat="1" ht="16" customHeight="1" x14ac:dyDescent="0.2"/>
    <row r="907" customFormat="1" ht="16" customHeight="1" x14ac:dyDescent="0.2"/>
    <row r="908" customFormat="1" ht="16" customHeight="1" x14ac:dyDescent="0.2"/>
    <row r="909" customFormat="1" ht="16" customHeight="1" x14ac:dyDescent="0.2"/>
    <row r="910" customFormat="1" ht="16" customHeight="1" x14ac:dyDescent="0.2"/>
    <row r="911" customFormat="1" ht="16" customHeight="1" x14ac:dyDescent="0.2"/>
    <row r="912" customFormat="1" ht="16" customHeight="1" x14ac:dyDescent="0.2"/>
    <row r="913" customFormat="1" ht="16" customHeight="1" x14ac:dyDescent="0.2"/>
    <row r="914" customFormat="1" ht="16" customHeight="1" x14ac:dyDescent="0.2"/>
    <row r="915" customFormat="1" ht="16" customHeight="1" x14ac:dyDescent="0.2"/>
    <row r="916" customFormat="1" ht="16" customHeight="1" x14ac:dyDescent="0.2"/>
    <row r="917" customFormat="1" ht="16" customHeight="1" x14ac:dyDescent="0.2"/>
    <row r="918" customFormat="1" ht="16" customHeight="1" x14ac:dyDescent="0.2"/>
    <row r="919" customFormat="1" ht="16" customHeight="1" x14ac:dyDescent="0.2"/>
    <row r="920" customFormat="1" ht="16" customHeight="1" x14ac:dyDescent="0.2"/>
    <row r="921" customFormat="1" ht="16" customHeight="1" x14ac:dyDescent="0.2"/>
    <row r="922" customFormat="1" ht="16" customHeight="1" x14ac:dyDescent="0.2"/>
    <row r="923" customFormat="1" ht="16" customHeight="1" x14ac:dyDescent="0.2"/>
    <row r="924" customFormat="1" ht="16" customHeight="1" x14ac:dyDescent="0.2"/>
    <row r="925" customFormat="1" ht="16" customHeight="1" x14ac:dyDescent="0.2"/>
    <row r="926" customFormat="1" ht="16" customHeight="1" x14ac:dyDescent="0.2"/>
    <row r="927" customFormat="1" ht="16" customHeight="1" x14ac:dyDescent="0.2"/>
    <row r="928" customFormat="1" ht="16" customHeight="1" x14ac:dyDescent="0.2"/>
    <row r="929" customFormat="1" ht="16" customHeight="1" x14ac:dyDescent="0.2"/>
    <row r="930" customFormat="1" ht="16" customHeight="1" x14ac:dyDescent="0.2"/>
    <row r="931" customFormat="1" ht="16" customHeight="1" x14ac:dyDescent="0.2"/>
    <row r="932" customFormat="1" ht="16" customHeight="1" x14ac:dyDescent="0.2"/>
    <row r="933" customFormat="1" ht="16" customHeight="1" x14ac:dyDescent="0.2"/>
    <row r="934" customFormat="1" ht="16" customHeight="1" x14ac:dyDescent="0.2"/>
    <row r="935" customFormat="1" ht="16" customHeight="1" x14ac:dyDescent="0.2"/>
    <row r="936" customFormat="1" ht="16" customHeight="1" x14ac:dyDescent="0.2"/>
    <row r="937" customFormat="1" ht="16" customHeight="1" x14ac:dyDescent="0.2"/>
    <row r="938" customFormat="1" ht="16" customHeight="1" x14ac:dyDescent="0.2"/>
    <row r="939" customFormat="1" ht="16" customHeight="1" x14ac:dyDescent="0.2"/>
    <row r="940" customFormat="1" ht="16" customHeight="1" x14ac:dyDescent="0.2"/>
    <row r="941" customFormat="1" ht="16" customHeight="1" x14ac:dyDescent="0.2"/>
    <row r="942" customFormat="1" ht="16" customHeight="1" x14ac:dyDescent="0.2"/>
    <row r="943" customFormat="1" ht="16" customHeight="1" x14ac:dyDescent="0.2"/>
    <row r="944" customFormat="1" ht="16" customHeight="1" x14ac:dyDescent="0.2"/>
    <row r="945" customFormat="1" ht="16" customHeight="1" x14ac:dyDescent="0.2"/>
    <row r="946" customFormat="1" ht="16" customHeight="1" x14ac:dyDescent="0.2"/>
    <row r="947" customFormat="1" ht="16" customHeight="1" x14ac:dyDescent="0.2"/>
    <row r="948" customFormat="1" ht="16" customHeight="1" x14ac:dyDescent="0.2"/>
    <row r="949" customFormat="1" ht="16" customHeight="1" x14ac:dyDescent="0.2"/>
    <row r="950" customFormat="1" ht="16" customHeight="1" x14ac:dyDescent="0.2"/>
    <row r="951" customFormat="1" ht="16" customHeight="1" x14ac:dyDescent="0.2"/>
    <row r="952" customFormat="1" ht="16" customHeight="1" x14ac:dyDescent="0.2"/>
    <row r="953" customFormat="1" ht="16" customHeight="1" x14ac:dyDescent="0.2"/>
    <row r="954" customFormat="1" ht="16" customHeight="1" x14ac:dyDescent="0.2"/>
    <row r="955" customFormat="1" ht="16" customHeight="1" x14ac:dyDescent="0.2"/>
    <row r="956" customFormat="1" ht="16" customHeight="1" x14ac:dyDescent="0.2"/>
    <row r="957" customFormat="1" ht="16" customHeight="1" x14ac:dyDescent="0.2"/>
    <row r="958" customFormat="1" ht="16" customHeight="1" x14ac:dyDescent="0.2"/>
    <row r="959" customFormat="1" ht="16" customHeight="1" x14ac:dyDescent="0.2"/>
    <row r="960" customFormat="1" ht="16" customHeight="1" x14ac:dyDescent="0.2"/>
    <row r="961" customFormat="1" ht="16" customHeight="1" x14ac:dyDescent="0.2"/>
    <row r="962" customFormat="1" ht="16" customHeight="1" x14ac:dyDescent="0.2"/>
    <row r="963" customFormat="1" ht="16" customHeight="1" x14ac:dyDescent="0.2"/>
    <row r="964" customFormat="1" ht="16" customHeight="1" x14ac:dyDescent="0.2"/>
    <row r="965" customFormat="1" ht="16" customHeight="1" x14ac:dyDescent="0.2"/>
    <row r="966" customFormat="1" ht="16" customHeight="1" x14ac:dyDescent="0.2"/>
    <row r="967" customFormat="1" ht="16" customHeight="1" x14ac:dyDescent="0.2"/>
    <row r="968" customFormat="1" ht="16" customHeight="1" x14ac:dyDescent="0.2"/>
    <row r="969" customFormat="1" ht="16" customHeight="1" x14ac:dyDescent="0.2"/>
    <row r="970" customFormat="1" ht="16" customHeight="1" x14ac:dyDescent="0.2"/>
    <row r="971" customFormat="1" ht="16" customHeight="1" x14ac:dyDescent="0.2"/>
    <row r="972" customFormat="1" ht="16" customHeight="1" x14ac:dyDescent="0.2"/>
    <row r="973" customFormat="1" ht="16" customHeight="1" x14ac:dyDescent="0.2"/>
    <row r="974" customFormat="1" ht="16" customHeight="1" x14ac:dyDescent="0.2"/>
    <row r="975" customFormat="1" ht="16" customHeight="1" x14ac:dyDescent="0.2"/>
    <row r="976" customFormat="1" ht="16" customHeight="1" x14ac:dyDescent="0.2"/>
    <row r="977" customFormat="1" ht="16" customHeight="1" x14ac:dyDescent="0.2"/>
    <row r="978" customFormat="1" ht="16" customHeight="1" x14ac:dyDescent="0.2"/>
    <row r="979" customFormat="1" ht="16" customHeight="1" x14ac:dyDescent="0.2"/>
    <row r="980" customFormat="1" ht="16" customHeight="1" x14ac:dyDescent="0.2"/>
    <row r="981" customFormat="1" ht="16" customHeight="1" x14ac:dyDescent="0.2"/>
    <row r="982" customFormat="1" ht="16" customHeight="1" x14ac:dyDescent="0.2"/>
    <row r="983" customFormat="1" ht="16" customHeight="1" x14ac:dyDescent="0.2"/>
    <row r="984" customFormat="1" ht="16" customHeight="1" x14ac:dyDescent="0.2"/>
    <row r="985" customFormat="1" ht="16" customHeight="1" x14ac:dyDescent="0.2"/>
    <row r="986" customFormat="1" ht="16" customHeight="1" x14ac:dyDescent="0.2"/>
    <row r="987" customFormat="1" ht="16" customHeight="1" x14ac:dyDescent="0.2"/>
    <row r="988" customFormat="1" ht="16" customHeight="1" x14ac:dyDescent="0.2"/>
    <row r="989" customFormat="1" ht="16" customHeight="1" x14ac:dyDescent="0.2"/>
    <row r="990" customFormat="1" ht="16" customHeight="1" x14ac:dyDescent="0.2"/>
    <row r="991" customFormat="1" ht="16" customHeight="1" x14ac:dyDescent="0.2"/>
    <row r="992" customFormat="1" ht="16" customHeight="1" x14ac:dyDescent="0.2"/>
    <row r="993" customFormat="1" ht="16" customHeight="1" x14ac:dyDescent="0.2"/>
    <row r="994" customFormat="1" ht="16" customHeight="1" x14ac:dyDescent="0.2"/>
    <row r="995" customFormat="1" ht="16" customHeight="1" x14ac:dyDescent="0.2"/>
    <row r="996" customFormat="1" ht="16" customHeight="1" x14ac:dyDescent="0.2"/>
    <row r="997" customFormat="1" ht="16" customHeight="1" x14ac:dyDescent="0.2"/>
    <row r="998" customFormat="1" ht="16" customHeight="1" x14ac:dyDescent="0.2"/>
    <row r="999" customFormat="1" ht="16" customHeight="1" x14ac:dyDescent="0.2"/>
    <row r="1000" customFormat="1" ht="16" customHeight="1" x14ac:dyDescent="0.2"/>
    <row r="1001" customFormat="1" ht="16" customHeight="1" x14ac:dyDescent="0.2"/>
    <row r="1002" customFormat="1" ht="16" customHeight="1" x14ac:dyDescent="0.2"/>
    <row r="1003" customFormat="1" ht="16" customHeight="1" x14ac:dyDescent="0.2"/>
    <row r="1004" customFormat="1" ht="16" customHeight="1" x14ac:dyDescent="0.2"/>
    <row r="1005" customFormat="1" ht="16" customHeight="1" x14ac:dyDescent="0.2"/>
    <row r="1006" customFormat="1" ht="16" customHeight="1" x14ac:dyDescent="0.2"/>
    <row r="1007" customFormat="1" ht="16" customHeight="1" x14ac:dyDescent="0.2"/>
    <row r="1008" customFormat="1" ht="16" customHeight="1" x14ac:dyDescent="0.2"/>
    <row r="1009" customFormat="1" ht="16" customHeight="1" x14ac:dyDescent="0.2"/>
    <row r="1010" customFormat="1" ht="16" customHeight="1" x14ac:dyDescent="0.2"/>
    <row r="1011" customFormat="1" ht="16" customHeight="1" x14ac:dyDescent="0.2"/>
    <row r="1012" customFormat="1" ht="16" customHeight="1" x14ac:dyDescent="0.2"/>
    <row r="1013" customFormat="1" ht="16" customHeight="1" x14ac:dyDescent="0.2"/>
    <row r="1014" customFormat="1" ht="16" customHeight="1" x14ac:dyDescent="0.2"/>
    <row r="1015" customFormat="1" ht="16" customHeight="1" x14ac:dyDescent="0.2"/>
    <row r="1016" customFormat="1" ht="16" customHeight="1" x14ac:dyDescent="0.2"/>
    <row r="1017" customFormat="1" ht="16" customHeight="1" x14ac:dyDescent="0.2"/>
    <row r="1018" customFormat="1" ht="16" customHeight="1" x14ac:dyDescent="0.2"/>
    <row r="1019" customFormat="1" ht="16" customHeight="1" x14ac:dyDescent="0.2"/>
    <row r="1020" customFormat="1" ht="16" customHeight="1" x14ac:dyDescent="0.2"/>
    <row r="1021" customFormat="1" ht="16" customHeight="1" x14ac:dyDescent="0.2"/>
    <row r="1022" customFormat="1" ht="16" customHeight="1" x14ac:dyDescent="0.2"/>
    <row r="1023" customFormat="1" ht="16" customHeight="1" x14ac:dyDescent="0.2"/>
    <row r="1024" customFormat="1" ht="16" customHeight="1" x14ac:dyDescent="0.2"/>
    <row r="1025" customFormat="1" ht="16" customHeight="1" x14ac:dyDescent="0.2"/>
    <row r="1026" customFormat="1" ht="16" customHeight="1" x14ac:dyDescent="0.2"/>
    <row r="1027" customFormat="1" ht="16" customHeight="1" x14ac:dyDescent="0.2"/>
    <row r="1028" customFormat="1" ht="16" customHeight="1" x14ac:dyDescent="0.2"/>
    <row r="1029" customFormat="1" ht="16" customHeight="1" x14ac:dyDescent="0.2"/>
    <row r="1030" customFormat="1" ht="16" customHeight="1" x14ac:dyDescent="0.2"/>
    <row r="1031" customFormat="1" ht="16" customHeight="1" x14ac:dyDescent="0.2"/>
    <row r="1032" customFormat="1" ht="16" customHeight="1" x14ac:dyDescent="0.2"/>
    <row r="1033" customFormat="1" ht="16" customHeight="1" x14ac:dyDescent="0.2"/>
    <row r="1034" customFormat="1" ht="16" customHeight="1" x14ac:dyDescent="0.2"/>
    <row r="1035" customFormat="1" ht="16" customHeight="1" x14ac:dyDescent="0.2"/>
    <row r="1036" customFormat="1" ht="16" customHeight="1" x14ac:dyDescent="0.2"/>
    <row r="1037" customFormat="1" ht="16" customHeight="1" x14ac:dyDescent="0.2"/>
    <row r="1038" customFormat="1" ht="16" customHeight="1" x14ac:dyDescent="0.2"/>
    <row r="1039" customFormat="1" ht="16" customHeight="1" x14ac:dyDescent="0.2"/>
    <row r="1040" customFormat="1" ht="16" customHeight="1" x14ac:dyDescent="0.2"/>
    <row r="1041" customFormat="1" ht="16" customHeight="1" x14ac:dyDescent="0.2"/>
    <row r="1042" customFormat="1" ht="16" customHeight="1" x14ac:dyDescent="0.2"/>
    <row r="1043" customFormat="1" ht="16" customHeight="1" x14ac:dyDescent="0.2"/>
    <row r="1044" customFormat="1" ht="16" customHeight="1" x14ac:dyDescent="0.2"/>
    <row r="1045" customFormat="1" ht="16" customHeight="1" x14ac:dyDescent="0.2"/>
    <row r="1046" customFormat="1" ht="16" customHeight="1" x14ac:dyDescent="0.2"/>
    <row r="1047" customFormat="1" ht="16" customHeight="1" x14ac:dyDescent="0.2"/>
    <row r="1048" customFormat="1" ht="16" customHeight="1" x14ac:dyDescent="0.2"/>
    <row r="1049" customFormat="1" ht="16" customHeight="1" x14ac:dyDescent="0.2"/>
    <row r="1050" customFormat="1" ht="16" customHeight="1" x14ac:dyDescent="0.2"/>
    <row r="1051" customFormat="1" ht="16" customHeight="1" x14ac:dyDescent="0.2"/>
    <row r="1052" customFormat="1" ht="16" customHeight="1" x14ac:dyDescent="0.2"/>
    <row r="1053" customFormat="1" ht="16" customHeight="1" x14ac:dyDescent="0.2"/>
    <row r="1054" customFormat="1" ht="16" customHeight="1" x14ac:dyDescent="0.2"/>
    <row r="1055" customFormat="1" ht="16" customHeight="1" x14ac:dyDescent="0.2"/>
    <row r="1056" customFormat="1" ht="16" customHeight="1" x14ac:dyDescent="0.2"/>
    <row r="1057" customFormat="1" ht="16" customHeight="1" x14ac:dyDescent="0.2"/>
    <row r="1058" customFormat="1" ht="16" customHeight="1" x14ac:dyDescent="0.2"/>
    <row r="1059" customFormat="1" ht="16" customHeight="1" x14ac:dyDescent="0.2"/>
    <row r="1060" customFormat="1" ht="16" customHeight="1" x14ac:dyDescent="0.2"/>
    <row r="1061" customFormat="1" ht="16" customHeight="1" x14ac:dyDescent="0.2"/>
    <row r="1062" customFormat="1" ht="16" customHeight="1" x14ac:dyDescent="0.2"/>
    <row r="1063" customFormat="1" ht="16" customHeight="1" x14ac:dyDescent="0.2"/>
    <row r="1064" customFormat="1" ht="16" customHeight="1" x14ac:dyDescent="0.2"/>
    <row r="1065" customFormat="1" ht="16" customHeight="1" x14ac:dyDescent="0.2"/>
    <row r="1066" customFormat="1" ht="16" customHeight="1" x14ac:dyDescent="0.2"/>
    <row r="1067" customFormat="1" ht="16" customHeight="1" x14ac:dyDescent="0.2"/>
    <row r="1068" customFormat="1" ht="16" customHeight="1" x14ac:dyDescent="0.2"/>
    <row r="1069" customFormat="1" ht="16" customHeight="1" x14ac:dyDescent="0.2"/>
    <row r="1070" customFormat="1" ht="16" customHeight="1" x14ac:dyDescent="0.2"/>
    <row r="1071" customFormat="1" ht="16" customHeight="1" x14ac:dyDescent="0.2"/>
    <row r="1072" customFormat="1" ht="16" customHeight="1" x14ac:dyDescent="0.2"/>
    <row r="1073" customFormat="1" ht="16" customHeight="1" x14ac:dyDescent="0.2"/>
    <row r="1074" customFormat="1" ht="16" customHeight="1" x14ac:dyDescent="0.2"/>
    <row r="1075" customFormat="1" ht="16" customHeight="1" x14ac:dyDescent="0.2"/>
    <row r="1076" customFormat="1" ht="16" customHeight="1" x14ac:dyDescent="0.2"/>
    <row r="1077" customFormat="1" ht="16" customHeight="1" x14ac:dyDescent="0.2"/>
    <row r="1078" customFormat="1" ht="16" customHeight="1" x14ac:dyDescent="0.2"/>
    <row r="1079" customFormat="1" ht="16" customHeight="1" x14ac:dyDescent="0.2"/>
    <row r="1080" customFormat="1" ht="16" customHeight="1" x14ac:dyDescent="0.2"/>
    <row r="1081" customFormat="1" ht="16" customHeight="1" x14ac:dyDescent="0.2"/>
    <row r="1082" customFormat="1" ht="16" customHeight="1" x14ac:dyDescent="0.2"/>
    <row r="1083" customFormat="1" ht="16" customHeight="1" x14ac:dyDescent="0.2"/>
    <row r="1084" customFormat="1" ht="16" customHeight="1" x14ac:dyDescent="0.2"/>
    <row r="1085" customFormat="1" ht="16" customHeight="1" x14ac:dyDescent="0.2"/>
    <row r="1086" customFormat="1" ht="16" customHeight="1" x14ac:dyDescent="0.2"/>
    <row r="1087" customFormat="1" ht="16" customHeight="1" x14ac:dyDescent="0.2"/>
    <row r="1088" customFormat="1" ht="16" customHeight="1" x14ac:dyDescent="0.2"/>
    <row r="1089" customFormat="1" ht="16" customHeight="1" x14ac:dyDescent="0.2"/>
    <row r="1090" customFormat="1" ht="16" customHeight="1" x14ac:dyDescent="0.2"/>
    <row r="1091" customFormat="1" ht="16" customHeight="1" x14ac:dyDescent="0.2"/>
    <row r="1092" customFormat="1" ht="16" customHeight="1" x14ac:dyDescent="0.2"/>
    <row r="1093" customFormat="1" ht="16" customHeight="1" x14ac:dyDescent="0.2"/>
    <row r="1094" customFormat="1" ht="16" customHeight="1" x14ac:dyDescent="0.2"/>
    <row r="1095" customFormat="1" ht="16" customHeight="1" x14ac:dyDescent="0.2"/>
    <row r="1096" customFormat="1" ht="16" customHeight="1" x14ac:dyDescent="0.2"/>
    <row r="1097" customFormat="1" ht="16" customHeight="1" x14ac:dyDescent="0.2"/>
    <row r="1098" customFormat="1" ht="16" customHeight="1" x14ac:dyDescent="0.2"/>
    <row r="1099" customFormat="1" ht="16" customHeight="1" x14ac:dyDescent="0.2"/>
    <row r="1100" customFormat="1" ht="16" customHeight="1" x14ac:dyDescent="0.2"/>
    <row r="1101" customFormat="1" ht="16" customHeight="1" x14ac:dyDescent="0.2"/>
    <row r="1102" customFormat="1" ht="16" customHeight="1" x14ac:dyDescent="0.2"/>
    <row r="1103" customFormat="1" ht="16" customHeight="1" x14ac:dyDescent="0.2"/>
    <row r="1104" customFormat="1" ht="16" customHeight="1" x14ac:dyDescent="0.2"/>
    <row r="1105" customFormat="1" ht="16" customHeight="1" x14ac:dyDescent="0.2"/>
    <row r="1106" customFormat="1" ht="16" customHeight="1" x14ac:dyDescent="0.2"/>
    <row r="1107" customFormat="1" ht="16" customHeight="1" x14ac:dyDescent="0.2"/>
    <row r="1108" customFormat="1" ht="16" customHeight="1" x14ac:dyDescent="0.2"/>
    <row r="1109" customFormat="1" ht="16" customHeight="1" x14ac:dyDescent="0.2"/>
    <row r="1110" customFormat="1" ht="16" customHeight="1" x14ac:dyDescent="0.2"/>
    <row r="1111" customFormat="1" ht="16" customHeight="1" x14ac:dyDescent="0.2"/>
    <row r="1112" customFormat="1" ht="16" customHeight="1" x14ac:dyDescent="0.2"/>
    <row r="1113" customFormat="1" ht="16" customHeight="1" x14ac:dyDescent="0.2"/>
    <row r="1114" customFormat="1" ht="16" customHeight="1" x14ac:dyDescent="0.2"/>
    <row r="1115" customFormat="1" ht="16" customHeight="1" x14ac:dyDescent="0.2"/>
    <row r="1116" customFormat="1" ht="16" customHeight="1" x14ac:dyDescent="0.2"/>
    <row r="1117" customFormat="1" ht="16" customHeight="1" x14ac:dyDescent="0.2"/>
    <row r="1118" customFormat="1" ht="16" customHeight="1" x14ac:dyDescent="0.2"/>
    <row r="1119" customFormat="1" ht="16" customHeight="1" x14ac:dyDescent="0.2"/>
    <row r="1120" customFormat="1" ht="16" customHeight="1" x14ac:dyDescent="0.2"/>
    <row r="1121" customFormat="1" ht="16" customHeight="1" x14ac:dyDescent="0.2"/>
    <row r="1122" customFormat="1" ht="16" customHeight="1" x14ac:dyDescent="0.2"/>
    <row r="1123" customFormat="1" ht="16" customHeight="1" x14ac:dyDescent="0.2"/>
    <row r="1124" customFormat="1" ht="16" customHeight="1" x14ac:dyDescent="0.2"/>
    <row r="1125" customFormat="1" ht="16" customHeight="1" x14ac:dyDescent="0.2"/>
    <row r="1126" customFormat="1" ht="16" customHeight="1" x14ac:dyDescent="0.2"/>
    <row r="1127" customFormat="1" ht="16" customHeight="1" x14ac:dyDescent="0.2"/>
    <row r="1128" customFormat="1" ht="16" customHeight="1" x14ac:dyDescent="0.2"/>
    <row r="1129" customFormat="1" ht="16" customHeight="1" x14ac:dyDescent="0.2"/>
    <row r="1130" customFormat="1" ht="16" customHeight="1" x14ac:dyDescent="0.2"/>
    <row r="1131" customFormat="1" ht="16" customHeight="1" x14ac:dyDescent="0.2"/>
    <row r="1132" customFormat="1" ht="16" customHeight="1" x14ac:dyDescent="0.2"/>
    <row r="1133" customFormat="1" ht="16" customHeight="1" x14ac:dyDescent="0.2"/>
    <row r="1134" customFormat="1" ht="16" customHeight="1" x14ac:dyDescent="0.2"/>
    <row r="1135" customFormat="1" ht="16" customHeight="1" x14ac:dyDescent="0.2"/>
    <row r="1136" customFormat="1" ht="16" customHeight="1" x14ac:dyDescent="0.2"/>
    <row r="1137" customFormat="1" ht="16" customHeight="1" x14ac:dyDescent="0.2"/>
    <row r="1138" customFormat="1" ht="16" customHeight="1" x14ac:dyDescent="0.2"/>
    <row r="1139" customFormat="1" ht="16" customHeight="1" x14ac:dyDescent="0.2"/>
    <row r="1140" customFormat="1" ht="16" customHeight="1" x14ac:dyDescent="0.2"/>
    <row r="1141" customFormat="1" ht="16" customHeight="1" x14ac:dyDescent="0.2"/>
    <row r="1142" customFormat="1" ht="16" customHeight="1" x14ac:dyDescent="0.2"/>
    <row r="1143" customFormat="1" ht="16" customHeight="1" x14ac:dyDescent="0.2"/>
    <row r="1144" customFormat="1" ht="16" customHeight="1" x14ac:dyDescent="0.2"/>
    <row r="1145" customFormat="1" ht="16" customHeight="1" x14ac:dyDescent="0.2"/>
    <row r="1146" customFormat="1" ht="16" customHeight="1" x14ac:dyDescent="0.2"/>
    <row r="1147" customFormat="1" ht="16" customHeight="1" x14ac:dyDescent="0.2"/>
    <row r="1148" customFormat="1" ht="16" customHeight="1" x14ac:dyDescent="0.2"/>
    <row r="1149" customFormat="1" ht="16" customHeight="1" x14ac:dyDescent="0.2"/>
    <row r="1150" customFormat="1" ht="16" customHeight="1" x14ac:dyDescent="0.2"/>
    <row r="1151" customFormat="1" ht="16" customHeight="1" x14ac:dyDescent="0.2"/>
    <row r="1152" customFormat="1" ht="16" customHeight="1" x14ac:dyDescent="0.2"/>
    <row r="1153" customFormat="1" ht="16" customHeight="1" x14ac:dyDescent="0.2"/>
    <row r="1154" customFormat="1" ht="16" customHeight="1" x14ac:dyDescent="0.2"/>
    <row r="1155" customFormat="1" ht="16" customHeight="1" x14ac:dyDescent="0.2"/>
    <row r="1156" customFormat="1" ht="16" customHeight="1" x14ac:dyDescent="0.2"/>
    <row r="1157" customFormat="1" ht="16" customHeight="1" x14ac:dyDescent="0.2"/>
    <row r="1158" customFormat="1" ht="16" customHeight="1" x14ac:dyDescent="0.2"/>
    <row r="1159" customFormat="1" ht="16" customHeight="1" x14ac:dyDescent="0.2"/>
    <row r="1160" customFormat="1" ht="16" customHeight="1" x14ac:dyDescent="0.2"/>
    <row r="1161" customFormat="1" ht="16" customHeight="1" x14ac:dyDescent="0.2"/>
    <row r="1162" customFormat="1" ht="16" customHeight="1" x14ac:dyDescent="0.2"/>
    <row r="1163" customFormat="1" ht="16" customHeight="1" x14ac:dyDescent="0.2"/>
    <row r="1164" customFormat="1" ht="16" customHeight="1" x14ac:dyDescent="0.2"/>
    <row r="1165" customFormat="1" ht="16" customHeight="1" x14ac:dyDescent="0.2"/>
    <row r="1166" customFormat="1" ht="16" customHeight="1" x14ac:dyDescent="0.2"/>
    <row r="1167" customFormat="1" ht="16" customHeight="1" x14ac:dyDescent="0.2"/>
    <row r="1168" customFormat="1" ht="16" customHeight="1" x14ac:dyDescent="0.2"/>
    <row r="1169" customFormat="1" ht="16" customHeight="1" x14ac:dyDescent="0.2"/>
    <row r="1170" customFormat="1" ht="16" customHeight="1" x14ac:dyDescent="0.2"/>
    <row r="1171" customFormat="1" ht="16" customHeight="1" x14ac:dyDescent="0.2"/>
    <row r="1172" customFormat="1" ht="16" customHeight="1" x14ac:dyDescent="0.2"/>
    <row r="1173" customFormat="1" ht="16" customHeight="1" x14ac:dyDescent="0.2"/>
    <row r="1174" customFormat="1" ht="16" customHeight="1" x14ac:dyDescent="0.2"/>
    <row r="1175" customFormat="1" ht="16" customHeight="1" x14ac:dyDescent="0.2"/>
    <row r="1176" customFormat="1" ht="16" customHeight="1" x14ac:dyDescent="0.2"/>
    <row r="1177" customFormat="1" ht="16" customHeight="1" x14ac:dyDescent="0.2"/>
    <row r="1178" customFormat="1" ht="16" customHeight="1" x14ac:dyDescent="0.2"/>
    <row r="1179" customFormat="1" ht="16" customHeight="1" x14ac:dyDescent="0.2"/>
    <row r="1180" customFormat="1" ht="16" customHeight="1" x14ac:dyDescent="0.2"/>
    <row r="1181" customFormat="1" ht="16" customHeight="1" x14ac:dyDescent="0.2"/>
    <row r="1182" customFormat="1" ht="16" customHeight="1" x14ac:dyDescent="0.2"/>
    <row r="1183" customFormat="1" ht="16" customHeight="1" x14ac:dyDescent="0.2"/>
    <row r="1184" customFormat="1" ht="16" customHeight="1" x14ac:dyDescent="0.2"/>
    <row r="1185" customFormat="1" ht="16" customHeight="1" x14ac:dyDescent="0.2"/>
    <row r="1186" customFormat="1" ht="16" customHeight="1" x14ac:dyDescent="0.2"/>
    <row r="1187" customFormat="1" ht="16" customHeight="1" x14ac:dyDescent="0.2"/>
    <row r="1188" customFormat="1" ht="16" customHeight="1" x14ac:dyDescent="0.2"/>
    <row r="1189" customFormat="1" ht="16" customHeight="1" x14ac:dyDescent="0.2"/>
    <row r="1190" customFormat="1" ht="16" customHeight="1" x14ac:dyDescent="0.2"/>
    <row r="1191" customFormat="1" ht="16" customHeight="1" x14ac:dyDescent="0.2"/>
    <row r="1192" customFormat="1" ht="16" customHeight="1" x14ac:dyDescent="0.2"/>
    <row r="1193" customFormat="1" ht="16" customHeight="1" x14ac:dyDescent="0.2"/>
    <row r="1194" customFormat="1" ht="16" customHeight="1" x14ac:dyDescent="0.2"/>
    <row r="1195" customFormat="1" ht="16" customHeight="1" x14ac:dyDescent="0.2"/>
    <row r="1196" customFormat="1" ht="16" customHeight="1" x14ac:dyDescent="0.2"/>
    <row r="1197" customFormat="1" ht="16" customHeight="1" x14ac:dyDescent="0.2"/>
    <row r="1198" customFormat="1" ht="16" customHeight="1" x14ac:dyDescent="0.2"/>
    <row r="1199" customFormat="1" ht="16" customHeight="1" x14ac:dyDescent="0.2"/>
    <row r="1200" customFormat="1" ht="16" customHeight="1" x14ac:dyDescent="0.2"/>
    <row r="1201" customFormat="1" ht="16" customHeight="1" x14ac:dyDescent="0.2"/>
    <row r="1202" customFormat="1" ht="16" customHeight="1" x14ac:dyDescent="0.2"/>
    <row r="1203" customFormat="1" ht="16" customHeight="1" x14ac:dyDescent="0.2"/>
    <row r="1204" customFormat="1" ht="16" customHeight="1" x14ac:dyDescent="0.2"/>
    <row r="1205" customFormat="1" ht="16" customHeight="1" x14ac:dyDescent="0.2"/>
    <row r="1206" customFormat="1" ht="16" customHeight="1" x14ac:dyDescent="0.2"/>
    <row r="1207" customFormat="1" ht="16" customHeight="1" x14ac:dyDescent="0.2"/>
    <row r="1208" customFormat="1" ht="16" customHeight="1" x14ac:dyDescent="0.2"/>
    <row r="1209" customFormat="1" ht="16" customHeight="1" x14ac:dyDescent="0.2"/>
    <row r="1210" customFormat="1" ht="16" customHeight="1" x14ac:dyDescent="0.2"/>
    <row r="1211" customFormat="1" ht="16" customHeight="1" x14ac:dyDescent="0.2"/>
    <row r="1212" customFormat="1" ht="16" customHeight="1" x14ac:dyDescent="0.2"/>
    <row r="1213" customFormat="1" ht="16" customHeight="1" x14ac:dyDescent="0.2"/>
    <row r="1214" customFormat="1" ht="16" customHeight="1" x14ac:dyDescent="0.2"/>
    <row r="1215" customFormat="1" ht="16" customHeight="1" x14ac:dyDescent="0.2"/>
    <row r="1216" customFormat="1" ht="16" customHeight="1" x14ac:dyDescent="0.2"/>
    <row r="1217" customFormat="1" ht="16" customHeight="1" x14ac:dyDescent="0.2"/>
    <row r="1218" customFormat="1" ht="16" customHeight="1" x14ac:dyDescent="0.2"/>
    <row r="1219" customFormat="1" ht="16" customHeight="1" x14ac:dyDescent="0.2"/>
    <row r="1220" customFormat="1" ht="16" customHeight="1" x14ac:dyDescent="0.2"/>
    <row r="1221" customFormat="1" ht="16" customHeight="1" x14ac:dyDescent="0.2"/>
    <row r="1222" customFormat="1" ht="16" customHeight="1" x14ac:dyDescent="0.2"/>
    <row r="1223" customFormat="1" ht="16" customHeight="1" x14ac:dyDescent="0.2"/>
    <row r="1224" customFormat="1" ht="16" customHeight="1" x14ac:dyDescent="0.2"/>
    <row r="1225" customFormat="1" ht="16" customHeight="1" x14ac:dyDescent="0.2"/>
    <row r="1226" customFormat="1" ht="16" customHeight="1" x14ac:dyDescent="0.2"/>
    <row r="1227" customFormat="1" ht="16" customHeight="1" x14ac:dyDescent="0.2"/>
    <row r="1228" customFormat="1" ht="16" customHeight="1" x14ac:dyDescent="0.2"/>
    <row r="1229" customFormat="1" ht="16" customHeight="1" x14ac:dyDescent="0.2"/>
    <row r="1230" customFormat="1" ht="16" customHeight="1" x14ac:dyDescent="0.2"/>
    <row r="1231" customFormat="1" ht="16" customHeight="1" x14ac:dyDescent="0.2"/>
    <row r="1232" customFormat="1" ht="16" customHeight="1" x14ac:dyDescent="0.2"/>
    <row r="1233" customFormat="1" ht="16" customHeight="1" x14ac:dyDescent="0.2"/>
    <row r="1234" customFormat="1" ht="16" customHeight="1" x14ac:dyDescent="0.2"/>
    <row r="1235" customFormat="1" ht="16" customHeight="1" x14ac:dyDescent="0.2"/>
    <row r="1236" customFormat="1" ht="16" customHeight="1" x14ac:dyDescent="0.2"/>
    <row r="1237" customFormat="1" ht="16" customHeight="1" x14ac:dyDescent="0.2"/>
    <row r="1238" customFormat="1" ht="16" customHeight="1" x14ac:dyDescent="0.2"/>
    <row r="1239" customFormat="1" ht="16" customHeight="1" x14ac:dyDescent="0.2"/>
    <row r="1240" customFormat="1" ht="16" customHeight="1" x14ac:dyDescent="0.2"/>
    <row r="1241" customFormat="1" ht="16" customHeight="1" x14ac:dyDescent="0.2"/>
    <row r="1242" customFormat="1" ht="16" customHeight="1" x14ac:dyDescent="0.2"/>
    <row r="1243" customFormat="1" ht="16" customHeight="1" x14ac:dyDescent="0.2"/>
    <row r="1244" customFormat="1" ht="16" customHeight="1" x14ac:dyDescent="0.2"/>
    <row r="1245" customFormat="1" ht="16" customHeight="1" x14ac:dyDescent="0.2"/>
    <row r="1246" customFormat="1" ht="16" customHeight="1" x14ac:dyDescent="0.2"/>
    <row r="1247" customFormat="1" ht="16" customHeight="1" x14ac:dyDescent="0.2"/>
    <row r="1248" customFormat="1" ht="16" customHeight="1" x14ac:dyDescent="0.2"/>
    <row r="1249" customFormat="1" ht="16" customHeight="1" x14ac:dyDescent="0.2"/>
    <row r="1250" customFormat="1" ht="16" customHeight="1" x14ac:dyDescent="0.2"/>
    <row r="1251" customFormat="1" ht="16" customHeight="1" x14ac:dyDescent="0.2"/>
    <row r="1252" customFormat="1" ht="16" customHeight="1" x14ac:dyDescent="0.2"/>
    <row r="1253" customFormat="1" ht="16" customHeight="1" x14ac:dyDescent="0.2"/>
    <row r="1254" customFormat="1" ht="16" customHeight="1" x14ac:dyDescent="0.2"/>
    <row r="1255" customFormat="1" ht="16" customHeight="1" x14ac:dyDescent="0.2"/>
    <row r="1256" customFormat="1" ht="16" customHeight="1" x14ac:dyDescent="0.2"/>
    <row r="1257" customFormat="1" ht="16" customHeight="1" x14ac:dyDescent="0.2"/>
    <row r="1258" customFormat="1" ht="16" customHeight="1" x14ac:dyDescent="0.2"/>
    <row r="1259" customFormat="1" ht="16" customHeight="1" x14ac:dyDescent="0.2"/>
    <row r="1260" customFormat="1" ht="16" customHeight="1" x14ac:dyDescent="0.2"/>
    <row r="1261" customFormat="1" ht="16" customHeight="1" x14ac:dyDescent="0.2"/>
    <row r="1262" customFormat="1" ht="16" customHeight="1" x14ac:dyDescent="0.2"/>
    <row r="1263" customFormat="1" ht="16" customHeight="1" x14ac:dyDescent="0.2"/>
    <row r="1264" customFormat="1" ht="16" customHeight="1" x14ac:dyDescent="0.2"/>
    <row r="1265" customFormat="1" ht="16" customHeight="1" x14ac:dyDescent="0.2"/>
    <row r="1266" customFormat="1" ht="16" customHeight="1" x14ac:dyDescent="0.2"/>
    <row r="1267" customFormat="1" ht="16" customHeight="1" x14ac:dyDescent="0.2"/>
    <row r="1268" customFormat="1" ht="16" customHeight="1" x14ac:dyDescent="0.2"/>
    <row r="1269" customFormat="1" ht="16" customHeight="1" x14ac:dyDescent="0.2"/>
    <row r="1270" customFormat="1" ht="16" customHeight="1" x14ac:dyDescent="0.2"/>
    <row r="1271" customFormat="1" ht="16" customHeight="1" x14ac:dyDescent="0.2"/>
    <row r="1272" customFormat="1" ht="16" customHeight="1" x14ac:dyDescent="0.2"/>
    <row r="1273" customFormat="1" ht="16" customHeight="1" x14ac:dyDescent="0.2"/>
    <row r="1274" customFormat="1" ht="16" customHeight="1" x14ac:dyDescent="0.2"/>
    <row r="1275" customFormat="1" ht="16" customHeight="1" x14ac:dyDescent="0.2"/>
    <row r="1276" customFormat="1" ht="16" customHeight="1" x14ac:dyDescent="0.2"/>
    <row r="1277" customFormat="1" ht="16" customHeight="1" x14ac:dyDescent="0.2"/>
    <row r="1278" customFormat="1" ht="16" customHeight="1" x14ac:dyDescent="0.2"/>
    <row r="1279" customFormat="1" ht="16" customHeight="1" x14ac:dyDescent="0.2"/>
    <row r="1280" customFormat="1" ht="16" customHeight="1" x14ac:dyDescent="0.2"/>
    <row r="1281" customFormat="1" ht="16" customHeight="1" x14ac:dyDescent="0.2"/>
    <row r="1282" customFormat="1" ht="16" customHeight="1" x14ac:dyDescent="0.2"/>
    <row r="1283" customFormat="1" ht="16" customHeight="1" x14ac:dyDescent="0.2"/>
    <row r="1284" customFormat="1" ht="16" customHeight="1" x14ac:dyDescent="0.2"/>
    <row r="1285" customFormat="1" ht="16" customHeight="1" x14ac:dyDescent="0.2"/>
    <row r="1286" customFormat="1" ht="16" customHeight="1" x14ac:dyDescent="0.2"/>
    <row r="1287" customFormat="1" ht="16" customHeight="1" x14ac:dyDescent="0.2"/>
    <row r="1288" customFormat="1" ht="16" customHeight="1" x14ac:dyDescent="0.2"/>
    <row r="1289" customFormat="1" ht="16" customHeight="1" x14ac:dyDescent="0.2"/>
    <row r="1290" customFormat="1" ht="16" customHeight="1" x14ac:dyDescent="0.2"/>
    <row r="1291" customFormat="1" ht="16" customHeight="1" x14ac:dyDescent="0.2"/>
    <row r="1292" customFormat="1" ht="16" customHeight="1" x14ac:dyDescent="0.2"/>
    <row r="1293" customFormat="1" ht="16" customHeight="1" x14ac:dyDescent="0.2"/>
    <row r="1294" customFormat="1" ht="16" customHeight="1" x14ac:dyDescent="0.2"/>
    <row r="1295" customFormat="1" ht="16" customHeight="1" x14ac:dyDescent="0.2"/>
    <row r="1296" customFormat="1" ht="16" customHeight="1" x14ac:dyDescent="0.2"/>
    <row r="1297" customFormat="1" ht="16" customHeight="1" x14ac:dyDescent="0.2"/>
    <row r="1298" customFormat="1" ht="16" customHeight="1" x14ac:dyDescent="0.2"/>
    <row r="1299" customFormat="1" ht="16" customHeight="1" x14ac:dyDescent="0.2"/>
    <row r="1300" customFormat="1" ht="16" customHeight="1" x14ac:dyDescent="0.2"/>
    <row r="1301" customFormat="1" ht="16" customHeight="1" x14ac:dyDescent="0.2"/>
    <row r="1302" customFormat="1" ht="16" customHeight="1" x14ac:dyDescent="0.2"/>
    <row r="1303" customFormat="1" ht="16" customHeight="1" x14ac:dyDescent="0.2"/>
    <row r="1304" customFormat="1" ht="16" customHeight="1" x14ac:dyDescent="0.2"/>
    <row r="1305" customFormat="1" ht="16" customHeight="1" x14ac:dyDescent="0.2"/>
    <row r="1306" customFormat="1" ht="16" customHeight="1" x14ac:dyDescent="0.2"/>
    <row r="1307" customFormat="1" ht="16" customHeight="1" x14ac:dyDescent="0.2"/>
    <row r="1308" customFormat="1" ht="16" customHeight="1" x14ac:dyDescent="0.2"/>
    <row r="1309" customFormat="1" ht="16" customHeight="1" x14ac:dyDescent="0.2"/>
    <row r="1310" customFormat="1" ht="16" customHeight="1" x14ac:dyDescent="0.2"/>
    <row r="1311" customFormat="1" ht="16" customHeight="1" x14ac:dyDescent="0.2"/>
    <row r="1312" customFormat="1" ht="16" customHeight="1" x14ac:dyDescent="0.2"/>
    <row r="1313" customFormat="1" ht="16" customHeight="1" x14ac:dyDescent="0.2"/>
    <row r="1314" customFormat="1" ht="16" customHeight="1" x14ac:dyDescent="0.2"/>
    <row r="1315" customFormat="1" ht="16" customHeight="1" x14ac:dyDescent="0.2"/>
    <row r="1316" customFormat="1" ht="16" customHeight="1" x14ac:dyDescent="0.2"/>
    <row r="1317" customFormat="1" ht="16" customHeight="1" x14ac:dyDescent="0.2"/>
    <row r="1318" customFormat="1" ht="16" customHeight="1" x14ac:dyDescent="0.2"/>
    <row r="1319" customFormat="1" ht="16" customHeight="1" x14ac:dyDescent="0.2"/>
    <row r="1320" customFormat="1" ht="16" customHeight="1" x14ac:dyDescent="0.2"/>
    <row r="1321" customFormat="1" ht="16" customHeight="1" x14ac:dyDescent="0.2"/>
    <row r="1322" customFormat="1" ht="16" customHeight="1" x14ac:dyDescent="0.2"/>
    <row r="1323" customFormat="1" ht="16" customHeight="1" x14ac:dyDescent="0.2"/>
    <row r="1324" customFormat="1" ht="16" customHeight="1" x14ac:dyDescent="0.2"/>
    <row r="1325" customFormat="1" ht="16" customHeight="1" x14ac:dyDescent="0.2"/>
    <row r="1326" customFormat="1" ht="16" customHeight="1" x14ac:dyDescent="0.2"/>
    <row r="1327" customFormat="1" ht="16" customHeight="1" x14ac:dyDescent="0.2"/>
    <row r="1328" customFormat="1" ht="16" customHeight="1" x14ac:dyDescent="0.2"/>
    <row r="1329" customFormat="1" ht="16" customHeight="1" x14ac:dyDescent="0.2"/>
    <row r="1330" customFormat="1" ht="16" customHeight="1" x14ac:dyDescent="0.2"/>
    <row r="1331" customFormat="1" ht="16" customHeight="1" x14ac:dyDescent="0.2"/>
    <row r="1332" customFormat="1" ht="16" customHeight="1" x14ac:dyDescent="0.2"/>
    <row r="1333" customFormat="1" ht="16" customHeight="1" x14ac:dyDescent="0.2"/>
    <row r="1334" customFormat="1" ht="16" customHeight="1" x14ac:dyDescent="0.2"/>
    <row r="1335" customFormat="1" ht="16" customHeight="1" x14ac:dyDescent="0.2"/>
    <row r="1336" customFormat="1" ht="16" customHeight="1" x14ac:dyDescent="0.2"/>
    <row r="1337" customFormat="1" ht="16" customHeight="1" x14ac:dyDescent="0.2"/>
    <row r="1338" customFormat="1" ht="16" customHeight="1" x14ac:dyDescent="0.2"/>
    <row r="1339" customFormat="1" ht="16" customHeight="1" x14ac:dyDescent="0.2"/>
    <row r="1340" customFormat="1" ht="16" customHeight="1" x14ac:dyDescent="0.2"/>
    <row r="1341" customFormat="1" ht="16" customHeight="1" x14ac:dyDescent="0.2"/>
    <row r="1342" customFormat="1" ht="16" customHeight="1" x14ac:dyDescent="0.2"/>
    <row r="1343" customFormat="1" ht="16" customHeight="1" x14ac:dyDescent="0.2"/>
    <row r="1344" customFormat="1" ht="16" customHeight="1" x14ac:dyDescent="0.2"/>
    <row r="1345" customFormat="1" ht="16" customHeight="1" x14ac:dyDescent="0.2"/>
    <row r="1346" customFormat="1" ht="16" customHeight="1" x14ac:dyDescent="0.2"/>
    <row r="1347" customFormat="1" ht="16" customHeight="1" x14ac:dyDescent="0.2"/>
    <row r="1348" customFormat="1" ht="16" customHeight="1" x14ac:dyDescent="0.2"/>
    <row r="1349" customFormat="1" ht="16" customHeight="1" x14ac:dyDescent="0.2"/>
    <row r="1350" customFormat="1" ht="16" customHeight="1" x14ac:dyDescent="0.2"/>
    <row r="1351" customFormat="1" ht="16" customHeight="1" x14ac:dyDescent="0.2"/>
    <row r="1352" customFormat="1" ht="16" customHeight="1" x14ac:dyDescent="0.2"/>
    <row r="1353" customFormat="1" ht="16" customHeight="1" x14ac:dyDescent="0.2"/>
    <row r="1354" customFormat="1" ht="16" customHeight="1" x14ac:dyDescent="0.2"/>
    <row r="1355" customFormat="1" ht="16" customHeight="1" x14ac:dyDescent="0.2"/>
    <row r="1356" customFormat="1" ht="16" customHeight="1" x14ac:dyDescent="0.2"/>
    <row r="1357" customFormat="1" ht="16" customHeight="1" x14ac:dyDescent="0.2"/>
    <row r="1358" customFormat="1" ht="16" customHeight="1" x14ac:dyDescent="0.2"/>
    <row r="1359" customFormat="1" ht="16" customHeight="1" x14ac:dyDescent="0.2"/>
    <row r="1360" customFormat="1" ht="16" customHeight="1" x14ac:dyDescent="0.2"/>
    <row r="1361" customFormat="1" ht="16" customHeight="1" x14ac:dyDescent="0.2"/>
    <row r="1362" customFormat="1" ht="16" customHeight="1" x14ac:dyDescent="0.2"/>
    <row r="1363" customFormat="1" ht="16" customHeight="1" x14ac:dyDescent="0.2"/>
    <row r="1364" customFormat="1" ht="16" customHeight="1" x14ac:dyDescent="0.2"/>
    <row r="1365" customFormat="1" ht="16" customHeight="1" x14ac:dyDescent="0.2"/>
    <row r="1366" customFormat="1" ht="16" customHeight="1" x14ac:dyDescent="0.2"/>
    <row r="1367" customFormat="1" ht="16" customHeight="1" x14ac:dyDescent="0.2"/>
    <row r="1368" customFormat="1" ht="16" customHeight="1" x14ac:dyDescent="0.2"/>
    <row r="1369" customFormat="1" ht="16" customHeight="1" x14ac:dyDescent="0.2"/>
    <row r="1370" customFormat="1" ht="16" customHeight="1" x14ac:dyDescent="0.2"/>
    <row r="1371" customFormat="1" ht="16" customHeight="1" x14ac:dyDescent="0.2"/>
    <row r="1372" customFormat="1" ht="16" customHeight="1" x14ac:dyDescent="0.2"/>
    <row r="1373" customFormat="1" ht="16" customHeight="1" x14ac:dyDescent="0.2"/>
    <row r="1374" customFormat="1" ht="16" customHeight="1" x14ac:dyDescent="0.2"/>
    <row r="1375" customFormat="1" ht="16" customHeight="1" x14ac:dyDescent="0.2"/>
    <row r="1376" customFormat="1" ht="16" customHeight="1" x14ac:dyDescent="0.2"/>
    <row r="1377" customFormat="1" ht="16" customHeight="1" x14ac:dyDescent="0.2"/>
    <row r="1378" customFormat="1" ht="16" customHeight="1" x14ac:dyDescent="0.2"/>
    <row r="1379" customFormat="1" ht="16" customHeight="1" x14ac:dyDescent="0.2"/>
    <row r="1380" customFormat="1" ht="16" customHeight="1" x14ac:dyDescent="0.2"/>
    <row r="1381" customFormat="1" ht="16" customHeight="1" x14ac:dyDescent="0.2"/>
    <row r="1382" customFormat="1" ht="16" customHeight="1" x14ac:dyDescent="0.2"/>
    <row r="1383" customFormat="1" ht="16" customHeight="1" x14ac:dyDescent="0.2"/>
    <row r="1384" customFormat="1" ht="16" customHeight="1" x14ac:dyDescent="0.2"/>
    <row r="1385" customFormat="1" ht="16" customHeight="1" x14ac:dyDescent="0.2"/>
    <row r="1386" customFormat="1" ht="16" customHeight="1" x14ac:dyDescent="0.2"/>
    <row r="1387" customFormat="1" ht="16" customHeight="1" x14ac:dyDescent="0.2"/>
    <row r="1388" customFormat="1" ht="16" customHeight="1" x14ac:dyDescent="0.2"/>
    <row r="1389" customFormat="1" ht="16" customHeight="1" x14ac:dyDescent="0.2"/>
    <row r="1390" customFormat="1" ht="16" customHeight="1" x14ac:dyDescent="0.2"/>
    <row r="1391" customFormat="1" ht="16" customHeight="1" x14ac:dyDescent="0.2"/>
    <row r="1392" customFormat="1" ht="16" customHeight="1" x14ac:dyDescent="0.2"/>
    <row r="1393" customFormat="1" ht="16" customHeight="1" x14ac:dyDescent="0.2"/>
    <row r="1394" customFormat="1" ht="16" customHeight="1" x14ac:dyDescent="0.2"/>
    <row r="1395" customFormat="1" ht="16" customHeight="1" x14ac:dyDescent="0.2"/>
    <row r="1396" customFormat="1" ht="16" customHeight="1" x14ac:dyDescent="0.2"/>
    <row r="1397" customFormat="1" ht="16" customHeight="1" x14ac:dyDescent="0.2"/>
    <row r="1398" customFormat="1" ht="16" customHeight="1" x14ac:dyDescent="0.2"/>
    <row r="1399" customFormat="1" ht="16" customHeight="1" x14ac:dyDescent="0.2"/>
    <row r="1400" customFormat="1" ht="16" customHeight="1" x14ac:dyDescent="0.2"/>
    <row r="1401" customFormat="1" ht="16" customHeight="1" x14ac:dyDescent="0.2"/>
    <row r="1402" customFormat="1" ht="16" customHeight="1" x14ac:dyDescent="0.2"/>
    <row r="1403" customFormat="1" ht="16" customHeight="1" x14ac:dyDescent="0.2"/>
    <row r="1404" customFormat="1" ht="16" customHeight="1" x14ac:dyDescent="0.2"/>
    <row r="1405" customFormat="1" ht="16" customHeight="1" x14ac:dyDescent="0.2"/>
    <row r="1406" customFormat="1" ht="16" customHeight="1" x14ac:dyDescent="0.2"/>
    <row r="1407" customFormat="1" ht="16" customHeight="1" x14ac:dyDescent="0.2"/>
    <row r="1408" customFormat="1" ht="16" customHeight="1" x14ac:dyDescent="0.2"/>
    <row r="1409" customFormat="1" ht="16" customHeight="1" x14ac:dyDescent="0.2"/>
    <row r="1410" customFormat="1" ht="16" customHeight="1" x14ac:dyDescent="0.2"/>
    <row r="1411" customFormat="1" ht="16" customHeight="1" x14ac:dyDescent="0.2"/>
    <row r="1412" customFormat="1" ht="16" customHeight="1" x14ac:dyDescent="0.2"/>
    <row r="1413" customFormat="1" ht="16" customHeight="1" x14ac:dyDescent="0.2"/>
    <row r="1414" customFormat="1" ht="16" customHeight="1" x14ac:dyDescent="0.2"/>
    <row r="1415" customFormat="1" ht="16" customHeight="1" x14ac:dyDescent="0.2"/>
    <row r="1416" customFormat="1" ht="16" customHeight="1" x14ac:dyDescent="0.2"/>
    <row r="1417" customFormat="1" ht="16" customHeight="1" x14ac:dyDescent="0.2"/>
    <row r="1418" customFormat="1" ht="16" customHeight="1" x14ac:dyDescent="0.2"/>
    <row r="1419" customFormat="1" ht="16" customHeight="1" x14ac:dyDescent="0.2"/>
    <row r="1420" customFormat="1" ht="16" customHeight="1" x14ac:dyDescent="0.2"/>
    <row r="1421" customFormat="1" ht="16" customHeight="1" x14ac:dyDescent="0.2"/>
    <row r="1422" customFormat="1" ht="16" customHeight="1" x14ac:dyDescent="0.2"/>
    <row r="1423" customFormat="1" ht="16" customHeight="1" x14ac:dyDescent="0.2"/>
    <row r="1424" customFormat="1" ht="16" customHeight="1" x14ac:dyDescent="0.2"/>
    <row r="1425" customFormat="1" ht="16" customHeight="1" x14ac:dyDescent="0.2"/>
    <row r="1426" customFormat="1" ht="16" customHeight="1" x14ac:dyDescent="0.2"/>
    <row r="1427" customFormat="1" ht="16" customHeight="1" x14ac:dyDescent="0.2"/>
    <row r="1428" customFormat="1" ht="16" customHeight="1" x14ac:dyDescent="0.2"/>
    <row r="1429" customFormat="1" ht="16" customHeight="1" x14ac:dyDescent="0.2"/>
    <row r="1430" customFormat="1" ht="16" customHeight="1" x14ac:dyDescent="0.2"/>
    <row r="1431" customFormat="1" ht="16" customHeight="1" x14ac:dyDescent="0.2"/>
    <row r="1432" customFormat="1" ht="16" customHeight="1" x14ac:dyDescent="0.2"/>
    <row r="1433" customFormat="1" ht="16" customHeight="1" x14ac:dyDescent="0.2"/>
    <row r="1434" customFormat="1" ht="16" customHeight="1" x14ac:dyDescent="0.2"/>
    <row r="1435" customFormat="1" ht="16" customHeight="1" x14ac:dyDescent="0.2"/>
    <row r="1436" customFormat="1" ht="16" customHeight="1" x14ac:dyDescent="0.2"/>
    <row r="1437" customFormat="1" ht="16" customHeight="1" x14ac:dyDescent="0.2"/>
    <row r="1438" customFormat="1" ht="16" customHeight="1" x14ac:dyDescent="0.2"/>
    <row r="1439" customFormat="1" ht="16" customHeight="1" x14ac:dyDescent="0.2"/>
    <row r="1440" customFormat="1" ht="16" customHeight="1" x14ac:dyDescent="0.2"/>
    <row r="1441" customFormat="1" ht="16" customHeight="1" x14ac:dyDescent="0.2"/>
    <row r="1442" customFormat="1" ht="16" customHeight="1" x14ac:dyDescent="0.2"/>
    <row r="1443" customFormat="1" ht="16" customHeight="1" x14ac:dyDescent="0.2"/>
    <row r="1444" customFormat="1" ht="16" customHeight="1" x14ac:dyDescent="0.2"/>
    <row r="1445" customFormat="1" ht="16" customHeight="1" x14ac:dyDescent="0.2"/>
    <row r="1446" customFormat="1" ht="16" customHeight="1" x14ac:dyDescent="0.2"/>
    <row r="1447" customFormat="1" ht="16" customHeight="1" x14ac:dyDescent="0.2"/>
    <row r="1448" customFormat="1" ht="16" customHeight="1" x14ac:dyDescent="0.2"/>
    <row r="1449" customFormat="1" ht="16" customHeight="1" x14ac:dyDescent="0.2"/>
    <row r="1450" customFormat="1" ht="16" customHeight="1" x14ac:dyDescent="0.2"/>
    <row r="1451" customFormat="1" ht="16" customHeight="1" x14ac:dyDescent="0.2"/>
    <row r="1452" customFormat="1" ht="16" customHeight="1" x14ac:dyDescent="0.2"/>
    <row r="1453" customFormat="1" ht="16" customHeight="1" x14ac:dyDescent="0.2"/>
    <row r="1454" customFormat="1" ht="16" customHeight="1" x14ac:dyDescent="0.2"/>
    <row r="1455" customFormat="1" ht="16" customHeight="1" x14ac:dyDescent="0.2"/>
    <row r="1456" customFormat="1" ht="16" customHeight="1" x14ac:dyDescent="0.2"/>
    <row r="1457" customFormat="1" ht="16" customHeight="1" x14ac:dyDescent="0.2"/>
    <row r="1458" customFormat="1" ht="16" customHeight="1" x14ac:dyDescent="0.2"/>
    <row r="1459" customFormat="1" ht="16" customHeight="1" x14ac:dyDescent="0.2"/>
    <row r="1460" customFormat="1" ht="16" customHeight="1" x14ac:dyDescent="0.2"/>
    <row r="1461" customFormat="1" ht="16" customHeight="1" x14ac:dyDescent="0.2"/>
    <row r="1462" customFormat="1" ht="16" customHeight="1" x14ac:dyDescent="0.2"/>
    <row r="1463" customFormat="1" ht="16" customHeight="1" x14ac:dyDescent="0.2"/>
    <row r="1464" customFormat="1" ht="16" customHeight="1" x14ac:dyDescent="0.2"/>
    <row r="1465" customFormat="1" ht="16" customHeight="1" x14ac:dyDescent="0.2"/>
    <row r="1466" customFormat="1" ht="16" customHeight="1" x14ac:dyDescent="0.2"/>
    <row r="1467" customFormat="1" ht="16" customHeight="1" x14ac:dyDescent="0.2"/>
    <row r="1468" customFormat="1" ht="16" customHeight="1" x14ac:dyDescent="0.2"/>
    <row r="1469" customFormat="1" ht="16" customHeight="1" x14ac:dyDescent="0.2"/>
    <row r="1470" customFormat="1" ht="16" customHeight="1" x14ac:dyDescent="0.2"/>
    <row r="1471" customFormat="1" ht="16" customHeight="1" x14ac:dyDescent="0.2"/>
    <row r="1472" customFormat="1" ht="16" customHeight="1" x14ac:dyDescent="0.2"/>
    <row r="1473" customFormat="1" ht="16" customHeight="1" x14ac:dyDescent="0.2"/>
    <row r="1474" customFormat="1" ht="16" customHeight="1" x14ac:dyDescent="0.2"/>
    <row r="1475" customFormat="1" ht="16" customHeight="1" x14ac:dyDescent="0.2"/>
    <row r="1476" customFormat="1" ht="16" customHeight="1" x14ac:dyDescent="0.2"/>
    <row r="1477" customFormat="1" ht="16" customHeight="1" x14ac:dyDescent="0.2"/>
    <row r="1478" customFormat="1" ht="16" customHeight="1" x14ac:dyDescent="0.2"/>
    <row r="1479" customFormat="1" ht="16" customHeight="1" x14ac:dyDescent="0.2"/>
    <row r="1480" customFormat="1" ht="16" customHeight="1" x14ac:dyDescent="0.2"/>
    <row r="1481" customFormat="1" ht="16" customHeight="1" x14ac:dyDescent="0.2"/>
    <row r="1482" customFormat="1" ht="16" customHeight="1" x14ac:dyDescent="0.2"/>
    <row r="1483" customFormat="1" ht="16" customHeight="1" x14ac:dyDescent="0.2"/>
    <row r="1484" customFormat="1" ht="16" customHeight="1" x14ac:dyDescent="0.2"/>
    <row r="1485" customFormat="1" ht="16" customHeight="1" x14ac:dyDescent="0.2"/>
    <row r="1486" customFormat="1" ht="16" customHeight="1" x14ac:dyDescent="0.2"/>
    <row r="1487" customFormat="1" ht="16" customHeight="1" x14ac:dyDescent="0.2"/>
    <row r="1488" customFormat="1" ht="16" customHeight="1" x14ac:dyDescent="0.2"/>
    <row r="1489" customFormat="1" ht="16" customHeight="1" x14ac:dyDescent="0.2"/>
    <row r="1490" customFormat="1" ht="16" customHeight="1" x14ac:dyDescent="0.2"/>
    <row r="1491" customFormat="1" ht="16" customHeight="1" x14ac:dyDescent="0.2"/>
    <row r="1492" customFormat="1" ht="16" customHeight="1" x14ac:dyDescent="0.2"/>
    <row r="1493" customFormat="1" ht="16" customHeight="1" x14ac:dyDescent="0.2"/>
    <row r="1494" customFormat="1" ht="16" customHeight="1" x14ac:dyDescent="0.2"/>
    <row r="1495" customFormat="1" ht="16" customHeight="1" x14ac:dyDescent="0.2"/>
    <row r="1496" customFormat="1" ht="16" customHeight="1" x14ac:dyDescent="0.2"/>
    <row r="1497" customFormat="1" ht="16" customHeight="1" x14ac:dyDescent="0.2"/>
    <row r="1498" customFormat="1" ht="16" customHeight="1" x14ac:dyDescent="0.2"/>
    <row r="1499" customFormat="1" ht="16" customHeight="1" x14ac:dyDescent="0.2"/>
    <row r="1500" customFormat="1" ht="16" customHeight="1" x14ac:dyDescent="0.2"/>
    <row r="1501" customFormat="1" ht="16" customHeight="1" x14ac:dyDescent="0.2"/>
    <row r="1502" customFormat="1" ht="16" customHeight="1" x14ac:dyDescent="0.2"/>
    <row r="1503" customFormat="1" ht="16" customHeight="1" x14ac:dyDescent="0.2"/>
    <row r="1504" customFormat="1" ht="16" customHeight="1" x14ac:dyDescent="0.2"/>
    <row r="1505" customFormat="1" ht="16" customHeight="1" x14ac:dyDescent="0.2"/>
    <row r="1506" customFormat="1" ht="16" customHeight="1" x14ac:dyDescent="0.2"/>
    <row r="1507" customFormat="1" ht="16" customHeight="1" x14ac:dyDescent="0.2"/>
    <row r="1508" customFormat="1" ht="16" customHeight="1" x14ac:dyDescent="0.2"/>
    <row r="1509" customFormat="1" ht="16" customHeight="1" x14ac:dyDescent="0.2"/>
    <row r="1510" customFormat="1" ht="16" customHeight="1" x14ac:dyDescent="0.2"/>
    <row r="1511" customFormat="1" ht="16" customHeight="1" x14ac:dyDescent="0.2"/>
    <row r="1512" customFormat="1" ht="16" customHeight="1" x14ac:dyDescent="0.2"/>
    <row r="1513" customFormat="1" ht="16" customHeight="1" x14ac:dyDescent="0.2"/>
    <row r="1514" customFormat="1" ht="16" customHeight="1" x14ac:dyDescent="0.2"/>
    <row r="1515" customFormat="1" ht="16" customHeight="1" x14ac:dyDescent="0.2"/>
    <row r="1516" customFormat="1" ht="16" customHeight="1" x14ac:dyDescent="0.2"/>
    <row r="1517" customFormat="1" ht="16" customHeight="1" x14ac:dyDescent="0.2"/>
    <row r="1518" customFormat="1" ht="16" customHeight="1" x14ac:dyDescent="0.2"/>
    <row r="1519" customFormat="1" ht="16" customHeight="1" x14ac:dyDescent="0.2"/>
    <row r="1520" customFormat="1" ht="16" customHeight="1" x14ac:dyDescent="0.2"/>
    <row r="1521" customFormat="1" ht="16" customHeight="1" x14ac:dyDescent="0.2"/>
    <row r="1522" customFormat="1" ht="16" customHeight="1" x14ac:dyDescent="0.2"/>
    <row r="1523" customFormat="1" ht="16" customHeight="1" x14ac:dyDescent="0.2"/>
    <row r="1524" customFormat="1" ht="16" customHeight="1" x14ac:dyDescent="0.2"/>
    <row r="1525" customFormat="1" ht="16" customHeight="1" x14ac:dyDescent="0.2"/>
    <row r="1526" customFormat="1" ht="16" customHeight="1" x14ac:dyDescent="0.2"/>
    <row r="1527" customFormat="1" ht="16" customHeight="1" x14ac:dyDescent="0.2"/>
    <row r="1528" customFormat="1" ht="16" customHeight="1" x14ac:dyDescent="0.2"/>
    <row r="1529" customFormat="1" ht="16" customHeight="1" x14ac:dyDescent="0.2"/>
    <row r="1530" customFormat="1" ht="16" customHeight="1" x14ac:dyDescent="0.2"/>
    <row r="1531" customFormat="1" ht="16" customHeight="1" x14ac:dyDescent="0.2"/>
    <row r="1532" customFormat="1" ht="16" customHeight="1" x14ac:dyDescent="0.2"/>
    <row r="1533" customFormat="1" ht="16" customHeight="1" x14ac:dyDescent="0.2"/>
    <row r="1534" customFormat="1" ht="16" customHeight="1" x14ac:dyDescent="0.2"/>
    <row r="1535" customFormat="1" ht="16" customHeight="1" x14ac:dyDescent="0.2"/>
    <row r="1536" customFormat="1" ht="16" customHeight="1" x14ac:dyDescent="0.2"/>
    <row r="1537" customFormat="1" ht="16" customHeight="1" x14ac:dyDescent="0.2"/>
    <row r="1538" customFormat="1" ht="16" customHeight="1" x14ac:dyDescent="0.2"/>
    <row r="1539" customFormat="1" ht="16" customHeight="1" x14ac:dyDescent="0.2"/>
    <row r="1540" customFormat="1" ht="16" customHeight="1" x14ac:dyDescent="0.2"/>
    <row r="1541" customFormat="1" ht="16" customHeight="1" x14ac:dyDescent="0.2"/>
    <row r="1542" customFormat="1" ht="16" customHeight="1" x14ac:dyDescent="0.2"/>
    <row r="1543" customFormat="1" ht="16" customHeight="1" x14ac:dyDescent="0.2"/>
    <row r="1544" customFormat="1" ht="16" customHeight="1" x14ac:dyDescent="0.2"/>
    <row r="1545" customFormat="1" ht="16" customHeight="1" x14ac:dyDescent="0.2"/>
    <row r="1546" customFormat="1" ht="16" customHeight="1" x14ac:dyDescent="0.2"/>
    <row r="1547" customFormat="1" ht="16" customHeight="1" x14ac:dyDescent="0.2"/>
    <row r="1548" customFormat="1" ht="16" customHeight="1" x14ac:dyDescent="0.2"/>
    <row r="1549" customFormat="1" ht="16" customHeight="1" x14ac:dyDescent="0.2"/>
    <row r="1550" customFormat="1" ht="16" customHeight="1" x14ac:dyDescent="0.2"/>
    <row r="1551" customFormat="1" ht="16" customHeight="1" x14ac:dyDescent="0.2"/>
    <row r="1552" customFormat="1" ht="16" customHeight="1" x14ac:dyDescent="0.2"/>
    <row r="1553" customFormat="1" ht="16" customHeight="1" x14ac:dyDescent="0.2"/>
    <row r="1554" customFormat="1" ht="16" customHeight="1" x14ac:dyDescent="0.2"/>
    <row r="1555" customFormat="1" ht="16" customHeight="1" x14ac:dyDescent="0.2"/>
    <row r="1556" customFormat="1" ht="16" customHeight="1" x14ac:dyDescent="0.2"/>
    <row r="1557" customFormat="1" ht="16" customHeight="1" x14ac:dyDescent="0.2"/>
    <row r="1558" customFormat="1" ht="16" customHeight="1" x14ac:dyDescent="0.2"/>
    <row r="1559" customFormat="1" ht="16" customHeight="1" x14ac:dyDescent="0.2"/>
    <row r="1560" customFormat="1" ht="16" customHeight="1" x14ac:dyDescent="0.2"/>
    <row r="1561" customFormat="1" ht="16" customHeight="1" x14ac:dyDescent="0.2"/>
    <row r="1562" customFormat="1" ht="16" customHeight="1" x14ac:dyDescent="0.2"/>
    <row r="1563" customFormat="1" ht="16" customHeight="1" x14ac:dyDescent="0.2"/>
    <row r="1564" customFormat="1" ht="16" customHeight="1" x14ac:dyDescent="0.2"/>
    <row r="1565" customFormat="1" ht="16" customHeight="1" x14ac:dyDescent="0.2"/>
    <row r="1566" customFormat="1" ht="16" customHeight="1" x14ac:dyDescent="0.2"/>
    <row r="1567" customFormat="1" ht="16" customHeight="1" x14ac:dyDescent="0.2"/>
    <row r="1568" customFormat="1" ht="16" customHeight="1" x14ac:dyDescent="0.2"/>
    <row r="1569" customFormat="1" ht="16" customHeight="1" x14ac:dyDescent="0.2"/>
    <row r="1570" customFormat="1" ht="16" customHeight="1" x14ac:dyDescent="0.2"/>
    <row r="1571" customFormat="1" ht="16" customHeight="1" x14ac:dyDescent="0.2"/>
    <row r="1572" customFormat="1" ht="16" customHeight="1" x14ac:dyDescent="0.2"/>
    <row r="1573" customFormat="1" ht="16" customHeight="1" x14ac:dyDescent="0.2"/>
    <row r="1574" customFormat="1" ht="16" customHeight="1" x14ac:dyDescent="0.2"/>
    <row r="1575" customFormat="1" ht="16" customHeight="1" x14ac:dyDescent="0.2"/>
    <row r="1576" customFormat="1" ht="16" customHeight="1" x14ac:dyDescent="0.2"/>
    <row r="1577" customFormat="1" ht="16" customHeight="1" x14ac:dyDescent="0.2"/>
    <row r="1578" customFormat="1" ht="16" customHeight="1" x14ac:dyDescent="0.2"/>
    <row r="1579" customFormat="1" ht="16" customHeight="1" x14ac:dyDescent="0.2"/>
    <row r="1580" customFormat="1" ht="16" customHeight="1" x14ac:dyDescent="0.2"/>
    <row r="1581" customFormat="1" ht="16" customHeight="1" x14ac:dyDescent="0.2"/>
    <row r="1582" customFormat="1" ht="16" customHeight="1" x14ac:dyDescent="0.2"/>
    <row r="1583" customFormat="1" ht="16" customHeight="1" x14ac:dyDescent="0.2"/>
    <row r="1584" customFormat="1" ht="16" customHeight="1" x14ac:dyDescent="0.2"/>
    <row r="1585" customFormat="1" ht="16" customHeight="1" x14ac:dyDescent="0.2"/>
    <row r="1586" customFormat="1" ht="16" customHeight="1" x14ac:dyDescent="0.2"/>
    <row r="1587" customFormat="1" ht="16" customHeight="1" x14ac:dyDescent="0.2"/>
    <row r="1588" customFormat="1" ht="16" customHeight="1" x14ac:dyDescent="0.2"/>
    <row r="1589" customFormat="1" ht="16" customHeight="1" x14ac:dyDescent="0.2"/>
    <row r="1590" customFormat="1" ht="16" customHeight="1" x14ac:dyDescent="0.2"/>
    <row r="1591" customFormat="1" ht="16" customHeight="1" x14ac:dyDescent="0.2"/>
    <row r="1592" customFormat="1" ht="16" customHeight="1" x14ac:dyDescent="0.2"/>
    <row r="1593" customFormat="1" ht="16" customHeight="1" x14ac:dyDescent="0.2"/>
    <row r="1594" customFormat="1" ht="16" customHeight="1" x14ac:dyDescent="0.2"/>
    <row r="1595" customFormat="1" ht="16" customHeight="1" x14ac:dyDescent="0.2"/>
    <row r="1596" customFormat="1" ht="16" customHeight="1" x14ac:dyDescent="0.2"/>
    <row r="1597" customFormat="1" ht="16" customHeight="1" x14ac:dyDescent="0.2"/>
    <row r="1598" customFormat="1" ht="16" customHeight="1" x14ac:dyDescent="0.2"/>
    <row r="1599" customFormat="1" ht="16" customHeight="1" x14ac:dyDescent="0.2"/>
    <row r="1600" customFormat="1" ht="16" customHeight="1" x14ac:dyDescent="0.2"/>
    <row r="1601" customFormat="1" ht="16" customHeight="1" x14ac:dyDescent="0.2"/>
    <row r="1602" customFormat="1" ht="16" customHeight="1" x14ac:dyDescent="0.2"/>
    <row r="1603" customFormat="1" ht="16" customHeight="1" x14ac:dyDescent="0.2"/>
    <row r="1604" customFormat="1" ht="16" customHeight="1" x14ac:dyDescent="0.2"/>
    <row r="1605" customFormat="1" ht="16" customHeight="1" x14ac:dyDescent="0.2"/>
    <row r="1606" customFormat="1" ht="16" customHeight="1" x14ac:dyDescent="0.2"/>
    <row r="1607" customFormat="1" ht="16" customHeight="1" x14ac:dyDescent="0.2"/>
    <row r="1608" customFormat="1" ht="16" customHeight="1" x14ac:dyDescent="0.2"/>
    <row r="1609" customFormat="1" ht="16" customHeight="1" x14ac:dyDescent="0.2"/>
    <row r="1610" customFormat="1" ht="16" customHeight="1" x14ac:dyDescent="0.2"/>
    <row r="1611" customFormat="1" ht="16" customHeight="1" x14ac:dyDescent="0.2"/>
    <row r="1612" customFormat="1" ht="16" customHeight="1" x14ac:dyDescent="0.2"/>
    <row r="1613" customFormat="1" ht="16" customHeight="1" x14ac:dyDescent="0.2"/>
    <row r="1614" customFormat="1" ht="16" customHeight="1" x14ac:dyDescent="0.2"/>
    <row r="1615" customFormat="1" ht="16" customHeight="1" x14ac:dyDescent="0.2"/>
    <row r="1616" customFormat="1" ht="16" customHeight="1" x14ac:dyDescent="0.2"/>
    <row r="1617" customFormat="1" ht="16" customHeight="1" x14ac:dyDescent="0.2"/>
    <row r="1618" customFormat="1" ht="16" customHeight="1" x14ac:dyDescent="0.2"/>
    <row r="1619" customFormat="1" ht="16" customHeight="1" x14ac:dyDescent="0.2"/>
    <row r="1620" customFormat="1" ht="16" customHeight="1" x14ac:dyDescent="0.2"/>
    <row r="1621" customFormat="1" ht="16" customHeight="1" x14ac:dyDescent="0.2"/>
    <row r="1622" customFormat="1" ht="16" customHeight="1" x14ac:dyDescent="0.2"/>
    <row r="1623" customFormat="1" ht="16" customHeight="1" x14ac:dyDescent="0.2"/>
    <row r="1624" customFormat="1" ht="16" customHeight="1" x14ac:dyDescent="0.2"/>
    <row r="1625" customFormat="1" ht="16" customHeight="1" x14ac:dyDescent="0.2"/>
    <row r="1626" customFormat="1" ht="16" customHeight="1" x14ac:dyDescent="0.2"/>
    <row r="1627" customFormat="1" ht="16" customHeight="1" x14ac:dyDescent="0.2"/>
    <row r="1628" customFormat="1" ht="16" customHeight="1" x14ac:dyDescent="0.2"/>
    <row r="1629" customFormat="1" ht="16" customHeight="1" x14ac:dyDescent="0.2"/>
    <row r="1630" customFormat="1" ht="16" customHeight="1" x14ac:dyDescent="0.2"/>
    <row r="1631" customFormat="1" ht="16" customHeight="1" x14ac:dyDescent="0.2"/>
    <row r="1632" customFormat="1" ht="16" customHeight="1" x14ac:dyDescent="0.2"/>
    <row r="1633" customFormat="1" ht="16" customHeight="1" x14ac:dyDescent="0.2"/>
    <row r="1634" customFormat="1" ht="16" customHeight="1" x14ac:dyDescent="0.2"/>
    <row r="1635" customFormat="1" ht="16" customHeight="1" x14ac:dyDescent="0.2"/>
    <row r="1636" customFormat="1" ht="16" customHeight="1" x14ac:dyDescent="0.2"/>
    <row r="1637" customFormat="1" ht="16" customHeight="1" x14ac:dyDescent="0.2"/>
    <row r="1638" customFormat="1" ht="16" customHeight="1" x14ac:dyDescent="0.2"/>
    <row r="1639" customFormat="1" ht="16" customHeight="1" x14ac:dyDescent="0.2"/>
    <row r="1640" customFormat="1" ht="16" customHeight="1" x14ac:dyDescent="0.2"/>
    <row r="1641" customFormat="1" ht="16" customHeight="1" x14ac:dyDescent="0.2"/>
    <row r="1642" customFormat="1" ht="16" customHeight="1" x14ac:dyDescent="0.2"/>
    <row r="1643" customFormat="1" ht="16" customHeight="1" x14ac:dyDescent="0.2"/>
    <row r="1644" customFormat="1" ht="16" customHeight="1" x14ac:dyDescent="0.2"/>
    <row r="1645" customFormat="1" ht="16" customHeight="1" x14ac:dyDescent="0.2"/>
    <row r="1646" customFormat="1" ht="16" customHeight="1" x14ac:dyDescent="0.2"/>
    <row r="1647" customFormat="1" ht="16" customHeight="1" x14ac:dyDescent="0.2"/>
    <row r="1648" customFormat="1" ht="16" customHeight="1" x14ac:dyDescent="0.2"/>
    <row r="1649" customFormat="1" ht="16" customHeight="1" x14ac:dyDescent="0.2"/>
    <row r="1650" customFormat="1" ht="16" customHeight="1" x14ac:dyDescent="0.2"/>
    <row r="1651" customFormat="1" ht="16" customHeight="1" x14ac:dyDescent="0.2"/>
    <row r="1652" customFormat="1" ht="16" customHeight="1" x14ac:dyDescent="0.2"/>
    <row r="1653" customFormat="1" ht="16" customHeight="1" x14ac:dyDescent="0.2"/>
    <row r="1654" customFormat="1" ht="16" customHeight="1" x14ac:dyDescent="0.2"/>
    <row r="1655" customFormat="1" ht="16" customHeight="1" x14ac:dyDescent="0.2"/>
    <row r="1656" customFormat="1" ht="16" customHeight="1" x14ac:dyDescent="0.2"/>
    <row r="1657" customFormat="1" ht="16" customHeight="1" x14ac:dyDescent="0.2"/>
    <row r="1658" customFormat="1" ht="16" customHeight="1" x14ac:dyDescent="0.2"/>
    <row r="1659" customFormat="1" ht="16" customHeight="1" x14ac:dyDescent="0.2"/>
    <row r="1660" customFormat="1" ht="16" customHeight="1" x14ac:dyDescent="0.2"/>
    <row r="1661" customFormat="1" ht="16" customHeight="1" x14ac:dyDescent="0.2"/>
    <row r="1662" customFormat="1" ht="16" customHeight="1" x14ac:dyDescent="0.2"/>
    <row r="1663" customFormat="1" ht="16" customHeight="1" x14ac:dyDescent="0.2"/>
    <row r="1664" customFormat="1" ht="16" customHeight="1" x14ac:dyDescent="0.2"/>
    <row r="1665" customFormat="1" ht="16" customHeight="1" x14ac:dyDescent="0.2"/>
    <row r="1666" customFormat="1" ht="16" customHeight="1" x14ac:dyDescent="0.2"/>
    <row r="1667" customFormat="1" ht="16" customHeight="1" x14ac:dyDescent="0.2"/>
    <row r="1668" customFormat="1" ht="16" customHeight="1" x14ac:dyDescent="0.2"/>
    <row r="1669" customFormat="1" ht="16" customHeight="1" x14ac:dyDescent="0.2"/>
    <row r="1670" customFormat="1" ht="16" customHeight="1" x14ac:dyDescent="0.2"/>
    <row r="1671" customFormat="1" ht="16" customHeight="1" x14ac:dyDescent="0.2"/>
    <row r="1672" customFormat="1" ht="16" customHeight="1" x14ac:dyDescent="0.2"/>
    <row r="1673" customFormat="1" ht="16" customHeight="1" x14ac:dyDescent="0.2"/>
    <row r="1674" customFormat="1" ht="16" customHeight="1" x14ac:dyDescent="0.2"/>
    <row r="1675" customFormat="1" ht="16" customHeight="1" x14ac:dyDescent="0.2"/>
    <row r="1676" customFormat="1" ht="16" customHeight="1" x14ac:dyDescent="0.2"/>
    <row r="1677" customFormat="1" ht="16" customHeight="1" x14ac:dyDescent="0.2"/>
    <row r="1678" customFormat="1" ht="16" customHeight="1" x14ac:dyDescent="0.2"/>
    <row r="1679" customFormat="1" ht="16" customHeight="1" x14ac:dyDescent="0.2"/>
    <row r="1680" customFormat="1" ht="16" customHeight="1" x14ac:dyDescent="0.2"/>
    <row r="1681" customFormat="1" ht="16" customHeight="1" x14ac:dyDescent="0.2"/>
    <row r="1682" customFormat="1" ht="16" customHeight="1" x14ac:dyDescent="0.2"/>
    <row r="1683" customFormat="1" ht="16" customHeight="1" x14ac:dyDescent="0.2"/>
    <row r="1684" customFormat="1" ht="16" customHeight="1" x14ac:dyDescent="0.2"/>
    <row r="1685" customFormat="1" ht="16" customHeight="1" x14ac:dyDescent="0.2"/>
    <row r="1686" customFormat="1" ht="16" customHeight="1" x14ac:dyDescent="0.2"/>
    <row r="1687" customFormat="1" ht="16" customHeight="1" x14ac:dyDescent="0.2"/>
    <row r="1688" customFormat="1" ht="16" customHeight="1" x14ac:dyDescent="0.2"/>
    <row r="1689" customFormat="1" ht="16" customHeight="1" x14ac:dyDescent="0.2"/>
    <row r="1690" customFormat="1" ht="16" customHeight="1" x14ac:dyDescent="0.2"/>
    <row r="1691" customFormat="1" ht="16" customHeight="1" x14ac:dyDescent="0.2"/>
    <row r="1692" customFormat="1" ht="16" customHeight="1" x14ac:dyDescent="0.2"/>
    <row r="1693" customFormat="1" ht="16" customHeight="1" x14ac:dyDescent="0.2"/>
    <row r="1694" customFormat="1" ht="16" customHeight="1" x14ac:dyDescent="0.2"/>
    <row r="1695" customFormat="1" ht="16" customHeight="1" x14ac:dyDescent="0.2"/>
    <row r="1696" customFormat="1" ht="16" customHeight="1" x14ac:dyDescent="0.2"/>
    <row r="1697" customFormat="1" ht="16" customHeight="1" x14ac:dyDescent="0.2"/>
    <row r="1698" customFormat="1" ht="16" customHeight="1" x14ac:dyDescent="0.2"/>
    <row r="1699" customFormat="1" ht="16" customHeight="1" x14ac:dyDescent="0.2"/>
    <row r="1700" customFormat="1" ht="16" customHeight="1" x14ac:dyDescent="0.2"/>
    <row r="1701" customFormat="1" ht="16" customHeight="1" x14ac:dyDescent="0.2"/>
    <row r="1702" customFormat="1" ht="16" customHeight="1" x14ac:dyDescent="0.2"/>
    <row r="1703" customFormat="1" ht="16" customHeight="1" x14ac:dyDescent="0.2"/>
    <row r="1704" customFormat="1" ht="16" customHeight="1" x14ac:dyDescent="0.2"/>
    <row r="1705" customFormat="1" ht="16" customHeight="1" x14ac:dyDescent="0.2"/>
    <row r="1706" customFormat="1" ht="16" customHeight="1" x14ac:dyDescent="0.2"/>
    <row r="1707" customFormat="1" ht="16" customHeight="1" x14ac:dyDescent="0.2"/>
    <row r="1708" customFormat="1" ht="16" customHeight="1" x14ac:dyDescent="0.2"/>
    <row r="1709" customFormat="1" ht="16" customHeight="1" x14ac:dyDescent="0.2"/>
    <row r="1710" customFormat="1" ht="16" customHeight="1" x14ac:dyDescent="0.2"/>
    <row r="1711" customFormat="1" ht="16" customHeight="1" x14ac:dyDescent="0.2"/>
    <row r="1712" customFormat="1" ht="16" customHeight="1" x14ac:dyDescent="0.2"/>
    <row r="1713" customFormat="1" ht="16" customHeight="1" x14ac:dyDescent="0.2"/>
    <row r="1714" customFormat="1" ht="16" customHeight="1" x14ac:dyDescent="0.2"/>
    <row r="1715" customFormat="1" ht="16" customHeight="1" x14ac:dyDescent="0.2"/>
    <row r="1716" customFormat="1" ht="16" customHeight="1" x14ac:dyDescent="0.2"/>
    <row r="1717" customFormat="1" ht="16" customHeight="1" x14ac:dyDescent="0.2"/>
    <row r="1718" customFormat="1" ht="16" customHeight="1" x14ac:dyDescent="0.2"/>
    <row r="1719" customFormat="1" ht="16" customHeight="1" x14ac:dyDescent="0.2"/>
    <row r="1720" customFormat="1" ht="16" customHeight="1" x14ac:dyDescent="0.2"/>
    <row r="1721" customFormat="1" ht="16" customHeight="1" x14ac:dyDescent="0.2"/>
    <row r="1722" customFormat="1" ht="16" customHeight="1" x14ac:dyDescent="0.2"/>
    <row r="1723" customFormat="1" ht="16" customHeight="1" x14ac:dyDescent="0.2"/>
    <row r="1724" customFormat="1" ht="16" customHeight="1" x14ac:dyDescent="0.2"/>
    <row r="1725" customFormat="1" ht="16" customHeight="1" x14ac:dyDescent="0.2"/>
    <row r="1726" customFormat="1" ht="16" customHeight="1" x14ac:dyDescent="0.2"/>
    <row r="1727" customFormat="1" ht="16" customHeight="1" x14ac:dyDescent="0.2"/>
    <row r="1728" customFormat="1" ht="16" customHeight="1" x14ac:dyDescent="0.2"/>
    <row r="1729" customFormat="1" ht="16" customHeight="1" x14ac:dyDescent="0.2"/>
    <row r="1730" customFormat="1" ht="16" customHeight="1" x14ac:dyDescent="0.2"/>
    <row r="1731" customFormat="1" ht="16" customHeight="1" x14ac:dyDescent="0.2"/>
    <row r="1732" customFormat="1" ht="16" customHeight="1" x14ac:dyDescent="0.2"/>
    <row r="1733" customFormat="1" ht="16" customHeight="1" x14ac:dyDescent="0.2"/>
    <row r="1734" customFormat="1" ht="16" customHeight="1" x14ac:dyDescent="0.2"/>
    <row r="1735" customFormat="1" ht="16" customHeight="1" x14ac:dyDescent="0.2"/>
    <row r="1736" customFormat="1" ht="16" customHeight="1" x14ac:dyDescent="0.2"/>
    <row r="1737" customFormat="1" ht="16" customHeight="1" x14ac:dyDescent="0.2"/>
    <row r="1738" customFormat="1" ht="16" customHeight="1" x14ac:dyDescent="0.2"/>
    <row r="1739" customFormat="1" ht="16" customHeight="1" x14ac:dyDescent="0.2"/>
    <row r="1740" customFormat="1" ht="16" customHeight="1" x14ac:dyDescent="0.2"/>
    <row r="1741" customFormat="1" ht="16" customHeight="1" x14ac:dyDescent="0.2"/>
    <row r="1742" customFormat="1" ht="16" customHeight="1" x14ac:dyDescent="0.2"/>
    <row r="1743" customFormat="1" ht="16" customHeight="1" x14ac:dyDescent="0.2"/>
    <row r="1744" customFormat="1" ht="16" customHeight="1" x14ac:dyDescent="0.2"/>
    <row r="1745" customFormat="1" ht="16" customHeight="1" x14ac:dyDescent="0.2"/>
    <row r="1746" customFormat="1" ht="16" customHeight="1" x14ac:dyDescent="0.2"/>
    <row r="1747" customFormat="1" ht="16" customHeight="1" x14ac:dyDescent="0.2"/>
    <row r="1748" customFormat="1" ht="16" customHeight="1" x14ac:dyDescent="0.2"/>
    <row r="1749" customFormat="1" ht="16" customHeight="1" x14ac:dyDescent="0.2"/>
    <row r="1750" customFormat="1" ht="16" customHeight="1" x14ac:dyDescent="0.2"/>
    <row r="1751" customFormat="1" ht="16" customHeight="1" x14ac:dyDescent="0.2"/>
    <row r="1752" customFormat="1" ht="16" customHeight="1" x14ac:dyDescent="0.2"/>
    <row r="1753" customFormat="1" ht="16" customHeight="1" x14ac:dyDescent="0.2"/>
    <row r="1754" customFormat="1" ht="16" customHeight="1" x14ac:dyDescent="0.2"/>
    <row r="1755" customFormat="1" ht="16" customHeight="1" x14ac:dyDescent="0.2"/>
    <row r="1756" customFormat="1" ht="16" customHeight="1" x14ac:dyDescent="0.2"/>
    <row r="1757" customFormat="1" ht="16" customHeight="1" x14ac:dyDescent="0.2"/>
    <row r="1758" customFormat="1" ht="16" customHeight="1" x14ac:dyDescent="0.2"/>
    <row r="1759" customFormat="1" ht="16" customHeight="1" x14ac:dyDescent="0.2"/>
    <row r="1760" customFormat="1" ht="16" customHeight="1" x14ac:dyDescent="0.2"/>
    <row r="1761" customFormat="1" ht="16" customHeight="1" x14ac:dyDescent="0.2"/>
    <row r="1762" customFormat="1" ht="16" customHeight="1" x14ac:dyDescent="0.2"/>
    <row r="1763" customFormat="1" ht="16" customHeight="1" x14ac:dyDescent="0.2"/>
    <row r="1764" customFormat="1" ht="16" customHeight="1" x14ac:dyDescent="0.2"/>
    <row r="1765" customFormat="1" ht="16" customHeight="1" x14ac:dyDescent="0.2"/>
    <row r="1766" customFormat="1" ht="16" customHeight="1" x14ac:dyDescent="0.2"/>
    <row r="1767" customFormat="1" ht="16" customHeight="1" x14ac:dyDescent="0.2"/>
    <row r="1768" customFormat="1" ht="16" customHeight="1" x14ac:dyDescent="0.2"/>
    <row r="1769" customFormat="1" ht="16" customHeight="1" x14ac:dyDescent="0.2"/>
    <row r="1770" customFormat="1" ht="16" customHeight="1" x14ac:dyDescent="0.2"/>
    <row r="1771" customFormat="1" ht="16" customHeight="1" x14ac:dyDescent="0.2"/>
    <row r="1772" customFormat="1" ht="16" customHeight="1" x14ac:dyDescent="0.2"/>
    <row r="1773" customFormat="1" ht="16" customHeight="1" x14ac:dyDescent="0.2"/>
    <row r="1774" customFormat="1" ht="16" customHeight="1" x14ac:dyDescent="0.2"/>
    <row r="1775" customFormat="1" ht="16" customHeight="1" x14ac:dyDescent="0.2"/>
    <row r="1776" customFormat="1" ht="16" customHeight="1" x14ac:dyDescent="0.2"/>
    <row r="1777" customFormat="1" ht="16" customHeight="1" x14ac:dyDescent="0.2"/>
    <row r="1778" customFormat="1" ht="16" customHeight="1" x14ac:dyDescent="0.2"/>
    <row r="1779" customFormat="1" ht="16" customHeight="1" x14ac:dyDescent="0.2"/>
    <row r="1780" customFormat="1" ht="16" customHeight="1" x14ac:dyDescent="0.2"/>
    <row r="1781" customFormat="1" ht="16" customHeight="1" x14ac:dyDescent="0.2"/>
    <row r="1782" customFormat="1" ht="16" customHeight="1" x14ac:dyDescent="0.2"/>
    <row r="1783" customFormat="1" ht="16" customHeight="1" x14ac:dyDescent="0.2"/>
    <row r="1784" customFormat="1" ht="16" customHeight="1" x14ac:dyDescent="0.2"/>
    <row r="1785" customFormat="1" ht="16" customHeight="1" x14ac:dyDescent="0.2"/>
    <row r="1786" customFormat="1" ht="16" customHeight="1" x14ac:dyDescent="0.2"/>
    <row r="1787" customFormat="1" ht="16" customHeight="1" x14ac:dyDescent="0.2"/>
    <row r="1788" customFormat="1" ht="16" customHeight="1" x14ac:dyDescent="0.2"/>
    <row r="1789" customFormat="1" ht="16" customHeight="1" x14ac:dyDescent="0.2"/>
    <row r="1790" customFormat="1" ht="16" customHeight="1" x14ac:dyDescent="0.2"/>
    <row r="1791" customFormat="1" ht="16" customHeight="1" x14ac:dyDescent="0.2"/>
    <row r="1792" customFormat="1" ht="16" customHeight="1" x14ac:dyDescent="0.2"/>
    <row r="1793" customFormat="1" ht="16" customHeight="1" x14ac:dyDescent="0.2"/>
    <row r="1794" customFormat="1" ht="16" customHeight="1" x14ac:dyDescent="0.2"/>
    <row r="1795" customFormat="1" ht="16" customHeight="1" x14ac:dyDescent="0.2"/>
    <row r="1796" customFormat="1" ht="16" customHeight="1" x14ac:dyDescent="0.2"/>
    <row r="1797" customFormat="1" ht="16" customHeight="1" x14ac:dyDescent="0.2"/>
    <row r="1798" customFormat="1" ht="16" customHeight="1" x14ac:dyDescent="0.2"/>
    <row r="1799" customFormat="1" ht="16" customHeight="1" x14ac:dyDescent="0.2"/>
    <row r="1800" customFormat="1" ht="16" customHeight="1" x14ac:dyDescent="0.2"/>
    <row r="1801" customFormat="1" ht="16" customHeight="1" x14ac:dyDescent="0.2"/>
    <row r="1802" customFormat="1" ht="16" customHeight="1" x14ac:dyDescent="0.2"/>
    <row r="1803" customFormat="1" ht="16" customHeight="1" x14ac:dyDescent="0.2"/>
    <row r="1804" customFormat="1" ht="16" customHeight="1" x14ac:dyDescent="0.2"/>
    <row r="1805" customFormat="1" ht="16" customHeight="1" x14ac:dyDescent="0.2"/>
    <row r="1806" customFormat="1" ht="16" customHeight="1" x14ac:dyDescent="0.2"/>
    <row r="1807" customFormat="1" ht="16" customHeight="1" x14ac:dyDescent="0.2"/>
    <row r="1808" customFormat="1" ht="16" customHeight="1" x14ac:dyDescent="0.2"/>
    <row r="1809" customFormat="1" ht="16" customHeight="1" x14ac:dyDescent="0.2"/>
    <row r="1810" customFormat="1" ht="16" customHeight="1" x14ac:dyDescent="0.2"/>
    <row r="1811" customFormat="1" ht="16" customHeight="1" x14ac:dyDescent="0.2"/>
    <row r="1812" customFormat="1" ht="16" customHeight="1" x14ac:dyDescent="0.2"/>
    <row r="1813" customFormat="1" ht="16" customHeight="1" x14ac:dyDescent="0.2"/>
    <row r="1814" customFormat="1" ht="16" customHeight="1" x14ac:dyDescent="0.2"/>
    <row r="1815" customFormat="1" ht="16" customHeight="1" x14ac:dyDescent="0.2"/>
    <row r="1816" customFormat="1" ht="16" customHeight="1" x14ac:dyDescent="0.2"/>
    <row r="1817" customFormat="1" ht="16" customHeight="1" x14ac:dyDescent="0.2"/>
    <row r="1818" customFormat="1" ht="16" customHeight="1" x14ac:dyDescent="0.2"/>
    <row r="1819" customFormat="1" ht="16" customHeight="1" x14ac:dyDescent="0.2"/>
    <row r="1820" customFormat="1" ht="16" customHeight="1" x14ac:dyDescent="0.2"/>
    <row r="1821" customFormat="1" ht="16" customHeight="1" x14ac:dyDescent="0.2"/>
    <row r="1822" customFormat="1" ht="16" customHeight="1" x14ac:dyDescent="0.2"/>
    <row r="1823" customFormat="1" ht="16" customHeight="1" x14ac:dyDescent="0.2"/>
    <row r="1824" customFormat="1" ht="16" customHeight="1" x14ac:dyDescent="0.2"/>
    <row r="1825" customFormat="1" ht="16" customHeight="1" x14ac:dyDescent="0.2"/>
    <row r="1826" customFormat="1" ht="16" customHeight="1" x14ac:dyDescent="0.2"/>
    <row r="1827" customFormat="1" ht="16" customHeight="1" x14ac:dyDescent="0.2"/>
    <row r="1828" customFormat="1" ht="16" customHeight="1" x14ac:dyDescent="0.2"/>
    <row r="1829" customFormat="1" ht="16" customHeight="1" x14ac:dyDescent="0.2"/>
    <row r="1830" customFormat="1" ht="16" customHeight="1" x14ac:dyDescent="0.2"/>
    <row r="1831" customFormat="1" ht="16" customHeight="1" x14ac:dyDescent="0.2"/>
    <row r="1832" customFormat="1" ht="16" customHeight="1" x14ac:dyDescent="0.2"/>
    <row r="1833" customFormat="1" ht="16" customHeight="1" x14ac:dyDescent="0.2"/>
    <row r="1834" customFormat="1" ht="16" customHeight="1" x14ac:dyDescent="0.2"/>
    <row r="1835" customFormat="1" ht="16" customHeight="1" x14ac:dyDescent="0.2"/>
    <row r="1836" customFormat="1" ht="16" customHeight="1" x14ac:dyDescent="0.2"/>
    <row r="1837" customFormat="1" ht="16" customHeight="1" x14ac:dyDescent="0.2"/>
    <row r="1838" customFormat="1" ht="16" customHeight="1" x14ac:dyDescent="0.2"/>
    <row r="1839" customFormat="1" ht="16" customHeight="1" x14ac:dyDescent="0.2"/>
    <row r="1840" customFormat="1" ht="16" customHeight="1" x14ac:dyDescent="0.2"/>
    <row r="1841" customFormat="1" ht="16" customHeight="1" x14ac:dyDescent="0.2"/>
    <row r="1842" customFormat="1" ht="16" customHeight="1" x14ac:dyDescent="0.2"/>
    <row r="1843" customFormat="1" ht="16" customHeight="1" x14ac:dyDescent="0.2"/>
    <row r="1844" customFormat="1" ht="16" customHeight="1" x14ac:dyDescent="0.2"/>
    <row r="1845" customFormat="1" ht="16" customHeight="1" x14ac:dyDescent="0.2"/>
    <row r="1846" customFormat="1" ht="16" customHeight="1" x14ac:dyDescent="0.2"/>
    <row r="1847" customFormat="1" ht="16" customHeight="1" x14ac:dyDescent="0.2"/>
    <row r="1848" customFormat="1" ht="16" customHeight="1" x14ac:dyDescent="0.2"/>
    <row r="1849" customFormat="1" ht="16" customHeight="1" x14ac:dyDescent="0.2"/>
    <row r="1850" customFormat="1" ht="16" customHeight="1" x14ac:dyDescent="0.2"/>
    <row r="1851" customFormat="1" ht="16" customHeight="1" x14ac:dyDescent="0.2"/>
    <row r="1852" customFormat="1" ht="16" customHeight="1" x14ac:dyDescent="0.2"/>
    <row r="1853" customFormat="1" ht="16" customHeight="1" x14ac:dyDescent="0.2"/>
    <row r="1854" customFormat="1" ht="16" customHeight="1" x14ac:dyDescent="0.2"/>
    <row r="1855" customFormat="1" ht="16" customHeight="1" x14ac:dyDescent="0.2"/>
    <row r="1856" customFormat="1" ht="16" customHeight="1" x14ac:dyDescent="0.2"/>
    <row r="1857" customFormat="1" ht="16" customHeight="1" x14ac:dyDescent="0.2"/>
    <row r="1858" customFormat="1" ht="16" customHeight="1" x14ac:dyDescent="0.2"/>
    <row r="1859" customFormat="1" ht="16" customHeight="1" x14ac:dyDescent="0.2"/>
    <row r="1860" customFormat="1" ht="16" customHeight="1" x14ac:dyDescent="0.2"/>
    <row r="1861" customFormat="1" ht="16" customHeight="1" x14ac:dyDescent="0.2"/>
    <row r="1862" customFormat="1" ht="16" customHeight="1" x14ac:dyDescent="0.2"/>
    <row r="1863" customFormat="1" ht="16" customHeight="1" x14ac:dyDescent="0.2"/>
    <row r="1864" customFormat="1" ht="16" customHeight="1" x14ac:dyDescent="0.2"/>
    <row r="1865" customFormat="1" ht="16" customHeight="1" x14ac:dyDescent="0.2"/>
    <row r="1866" customFormat="1" ht="16" customHeight="1" x14ac:dyDescent="0.2"/>
    <row r="1867" customFormat="1" ht="16" customHeight="1" x14ac:dyDescent="0.2"/>
    <row r="1868" customFormat="1" ht="16" customHeight="1" x14ac:dyDescent="0.2"/>
    <row r="1869" customFormat="1" ht="16" customHeight="1" x14ac:dyDescent="0.2"/>
    <row r="1870" customFormat="1" ht="16" customHeight="1" x14ac:dyDescent="0.2"/>
    <row r="1871" customFormat="1" ht="16" customHeight="1" x14ac:dyDescent="0.2"/>
    <row r="1872" customFormat="1" ht="16" customHeight="1" x14ac:dyDescent="0.2"/>
    <row r="1873" customFormat="1" ht="16" customHeight="1" x14ac:dyDescent="0.2"/>
    <row r="1874" customFormat="1" ht="16" customHeight="1" x14ac:dyDescent="0.2"/>
    <row r="1875" customFormat="1" ht="16" customHeight="1" x14ac:dyDescent="0.2"/>
    <row r="1876" customFormat="1" ht="16" customHeight="1" x14ac:dyDescent="0.2"/>
    <row r="1877" customFormat="1" ht="16" customHeight="1" x14ac:dyDescent="0.2"/>
    <row r="1878" customFormat="1" ht="16" customHeight="1" x14ac:dyDescent="0.2"/>
    <row r="1879" customFormat="1" ht="16" customHeight="1" x14ac:dyDescent="0.2"/>
    <row r="1880" customFormat="1" ht="16" customHeight="1" x14ac:dyDescent="0.2"/>
    <row r="1881" customFormat="1" ht="16" customHeight="1" x14ac:dyDescent="0.2"/>
    <row r="1882" customFormat="1" ht="16" customHeight="1" x14ac:dyDescent="0.2"/>
    <row r="1883" customFormat="1" ht="16" customHeight="1" x14ac:dyDescent="0.2"/>
    <row r="1884" customFormat="1" ht="16" customHeight="1" x14ac:dyDescent="0.2"/>
    <row r="1885" customFormat="1" ht="16" customHeight="1" x14ac:dyDescent="0.2"/>
    <row r="1886" customFormat="1" ht="16" customHeight="1" x14ac:dyDescent="0.2"/>
    <row r="1887" customFormat="1" ht="16" customHeight="1" x14ac:dyDescent="0.2"/>
    <row r="1888" customFormat="1" ht="16" customHeight="1" x14ac:dyDescent="0.2"/>
    <row r="1889" customFormat="1" ht="16" customHeight="1" x14ac:dyDescent="0.2"/>
    <row r="1890" customFormat="1" ht="16" customHeight="1" x14ac:dyDescent="0.2"/>
    <row r="1891" customFormat="1" ht="16" customHeight="1" x14ac:dyDescent="0.2"/>
    <row r="1892" customFormat="1" ht="16" customHeight="1" x14ac:dyDescent="0.2"/>
    <row r="1893" customFormat="1" ht="16" customHeight="1" x14ac:dyDescent="0.2"/>
    <row r="1894" customFormat="1" ht="16" customHeight="1" x14ac:dyDescent="0.2"/>
    <row r="1895" customFormat="1" ht="16" customHeight="1" x14ac:dyDescent="0.2"/>
    <row r="1896" customFormat="1" ht="16" customHeight="1" x14ac:dyDescent="0.2"/>
    <row r="1897" customFormat="1" ht="16" customHeight="1" x14ac:dyDescent="0.2"/>
    <row r="1898" customFormat="1" ht="16" customHeight="1" x14ac:dyDescent="0.2"/>
    <row r="1899" customFormat="1" ht="16" customHeight="1" x14ac:dyDescent="0.2"/>
    <row r="1900" customFormat="1" ht="16" customHeight="1" x14ac:dyDescent="0.2"/>
    <row r="1901" customFormat="1" ht="16" customHeight="1" x14ac:dyDescent="0.2"/>
    <row r="1902" customFormat="1" ht="16" customHeight="1" x14ac:dyDescent="0.2"/>
    <row r="1903" customFormat="1" ht="16" customHeight="1" x14ac:dyDescent="0.2"/>
    <row r="1904" customFormat="1" ht="16" customHeight="1" x14ac:dyDescent="0.2"/>
    <row r="1905" customFormat="1" ht="16" customHeight="1" x14ac:dyDescent="0.2"/>
    <row r="1906" customFormat="1" ht="16" customHeight="1" x14ac:dyDescent="0.2"/>
    <row r="1907" customFormat="1" ht="16" customHeight="1" x14ac:dyDescent="0.2"/>
    <row r="1908" customFormat="1" ht="16" customHeight="1" x14ac:dyDescent="0.2"/>
    <row r="1909" customFormat="1" ht="16" customHeight="1" x14ac:dyDescent="0.2"/>
    <row r="1910" customFormat="1" ht="16" customHeight="1" x14ac:dyDescent="0.2"/>
    <row r="1911" customFormat="1" ht="16" customHeight="1" x14ac:dyDescent="0.2"/>
    <row r="1912" customFormat="1" ht="16" customHeight="1" x14ac:dyDescent="0.2"/>
    <row r="1913" customFormat="1" ht="16" customHeight="1" x14ac:dyDescent="0.2"/>
    <row r="1914" customFormat="1" ht="16" customHeight="1" x14ac:dyDescent="0.2"/>
    <row r="1915" customFormat="1" ht="16" customHeight="1" x14ac:dyDescent="0.2"/>
    <row r="1916" customFormat="1" ht="16" customHeight="1" x14ac:dyDescent="0.2"/>
    <row r="1917" customFormat="1" ht="16" customHeight="1" x14ac:dyDescent="0.2"/>
    <row r="1918" customFormat="1" ht="16" customHeight="1" x14ac:dyDescent="0.2"/>
    <row r="1919" customFormat="1" ht="16" customHeight="1" x14ac:dyDescent="0.2"/>
    <row r="1920" customFormat="1" ht="16" customHeight="1" x14ac:dyDescent="0.2"/>
    <row r="1921" customFormat="1" ht="16" customHeight="1" x14ac:dyDescent="0.2"/>
    <row r="1922" customFormat="1" ht="16" customHeight="1" x14ac:dyDescent="0.2"/>
    <row r="1923" customFormat="1" ht="16" customHeight="1" x14ac:dyDescent="0.2"/>
    <row r="1924" customFormat="1" ht="16" customHeight="1" x14ac:dyDescent="0.2"/>
    <row r="1925" customFormat="1" ht="16" customHeight="1" x14ac:dyDescent="0.2"/>
    <row r="1926" customFormat="1" ht="16" customHeight="1" x14ac:dyDescent="0.2"/>
    <row r="1927" customFormat="1" ht="16" customHeight="1" x14ac:dyDescent="0.2"/>
    <row r="1928" customFormat="1" ht="16" customHeight="1" x14ac:dyDescent="0.2"/>
    <row r="1929" customFormat="1" ht="16" customHeight="1" x14ac:dyDescent="0.2"/>
    <row r="1930" customFormat="1" ht="16" customHeight="1" x14ac:dyDescent="0.2"/>
    <row r="1931" customFormat="1" ht="16" customHeight="1" x14ac:dyDescent="0.2"/>
    <row r="1932" customFormat="1" ht="16" customHeight="1" x14ac:dyDescent="0.2"/>
    <row r="1933" customFormat="1" ht="16" customHeight="1" x14ac:dyDescent="0.2"/>
    <row r="1934" customFormat="1" ht="16" customHeight="1" x14ac:dyDescent="0.2"/>
    <row r="1935" customFormat="1" ht="16" customHeight="1" x14ac:dyDescent="0.2"/>
    <row r="1936" customFormat="1" ht="16" customHeight="1" x14ac:dyDescent="0.2"/>
    <row r="1937" customFormat="1" ht="16" customHeight="1" x14ac:dyDescent="0.2"/>
    <row r="1938" customFormat="1" ht="16" customHeight="1" x14ac:dyDescent="0.2"/>
    <row r="1939" customFormat="1" ht="16" customHeight="1" x14ac:dyDescent="0.2"/>
    <row r="1940" customFormat="1" ht="16" customHeight="1" x14ac:dyDescent="0.2"/>
    <row r="1941" customFormat="1" ht="16" customHeight="1" x14ac:dyDescent="0.2"/>
    <row r="1942" customFormat="1" ht="16" customHeight="1" x14ac:dyDescent="0.2"/>
    <row r="1943" customFormat="1" ht="16" customHeight="1" x14ac:dyDescent="0.2"/>
    <row r="1944" customFormat="1" ht="16" customHeight="1" x14ac:dyDescent="0.2"/>
    <row r="1945" customFormat="1" ht="16" customHeight="1" x14ac:dyDescent="0.2"/>
    <row r="1946" customFormat="1" ht="16" customHeight="1" x14ac:dyDescent="0.2"/>
    <row r="1947" customFormat="1" ht="16" customHeight="1" x14ac:dyDescent="0.2"/>
    <row r="1948" customFormat="1" ht="16" customHeight="1" x14ac:dyDescent="0.2"/>
    <row r="1949" customFormat="1" ht="16" customHeight="1" x14ac:dyDescent="0.2"/>
    <row r="1950" customFormat="1" ht="16" customHeight="1" x14ac:dyDescent="0.2"/>
    <row r="1951" customFormat="1" ht="16" customHeight="1" x14ac:dyDescent="0.2"/>
    <row r="1952" customFormat="1" ht="16" customHeight="1" x14ac:dyDescent="0.2"/>
    <row r="1953" customFormat="1" ht="16" customHeight="1" x14ac:dyDescent="0.2"/>
    <row r="1954" customFormat="1" ht="16" customHeight="1" x14ac:dyDescent="0.2"/>
    <row r="1955" customFormat="1" ht="16" customHeight="1" x14ac:dyDescent="0.2"/>
    <row r="1956" customFormat="1" ht="16" customHeight="1" x14ac:dyDescent="0.2"/>
    <row r="1957" customFormat="1" ht="16" customHeight="1" x14ac:dyDescent="0.2"/>
    <row r="1958" customFormat="1" ht="16" customHeight="1" x14ac:dyDescent="0.2"/>
    <row r="1959" customFormat="1" ht="16" customHeight="1" x14ac:dyDescent="0.2"/>
    <row r="1960" customFormat="1" ht="16" customHeight="1" x14ac:dyDescent="0.2"/>
    <row r="1961" customFormat="1" ht="16" customHeight="1" x14ac:dyDescent="0.2"/>
    <row r="1962" customFormat="1" ht="16" customHeight="1" x14ac:dyDescent="0.2"/>
    <row r="1963" customFormat="1" ht="16" customHeight="1" x14ac:dyDescent="0.2"/>
    <row r="1964" customFormat="1" ht="16" customHeight="1" x14ac:dyDescent="0.2"/>
    <row r="1965" customFormat="1" ht="16" customHeight="1" x14ac:dyDescent="0.2"/>
    <row r="1966" customFormat="1" ht="16" customHeight="1" x14ac:dyDescent="0.2"/>
    <row r="1967" customFormat="1" ht="16" customHeight="1" x14ac:dyDescent="0.2"/>
    <row r="1968" customFormat="1" ht="16" customHeight="1" x14ac:dyDescent="0.2"/>
    <row r="1969" customFormat="1" ht="16" customHeight="1" x14ac:dyDescent="0.2"/>
    <row r="1970" customFormat="1" ht="16" customHeight="1" x14ac:dyDescent="0.2"/>
    <row r="1971" customFormat="1" ht="16" customHeight="1" x14ac:dyDescent="0.2"/>
    <row r="1972" customFormat="1" ht="16" customHeight="1" x14ac:dyDescent="0.2"/>
    <row r="1973" customFormat="1" ht="16" customHeight="1" x14ac:dyDescent="0.2"/>
    <row r="1974" customFormat="1" ht="16" customHeight="1" x14ac:dyDescent="0.2"/>
    <row r="1975" customFormat="1" ht="16" customHeight="1" x14ac:dyDescent="0.2"/>
    <row r="1976" customFormat="1" ht="16" customHeight="1" x14ac:dyDescent="0.2"/>
    <row r="1977" customFormat="1" ht="16" customHeight="1" x14ac:dyDescent="0.2"/>
    <row r="1978" customFormat="1" ht="16" customHeight="1" x14ac:dyDescent="0.2"/>
    <row r="1979" customFormat="1" ht="16" customHeight="1" x14ac:dyDescent="0.2"/>
    <row r="1980" customFormat="1" ht="16" customHeight="1" x14ac:dyDescent="0.2"/>
    <row r="1981" customFormat="1" ht="16" customHeight="1" x14ac:dyDescent="0.2"/>
    <row r="1982" customFormat="1" ht="16" customHeight="1" x14ac:dyDescent="0.2"/>
    <row r="1983" customFormat="1" ht="16" customHeight="1" x14ac:dyDescent="0.2"/>
    <row r="1984" customFormat="1" ht="16" customHeight="1" x14ac:dyDescent="0.2"/>
    <row r="1985" customFormat="1" ht="16" customHeight="1" x14ac:dyDescent="0.2"/>
    <row r="1986" customFormat="1" ht="16" customHeight="1" x14ac:dyDescent="0.2"/>
    <row r="1987" customFormat="1" ht="16" customHeight="1" x14ac:dyDescent="0.2"/>
    <row r="1988" customFormat="1" ht="16" customHeight="1" x14ac:dyDescent="0.2"/>
    <row r="1989" customFormat="1" ht="16" customHeight="1" x14ac:dyDescent="0.2"/>
    <row r="1990" customFormat="1" ht="16" customHeight="1" x14ac:dyDescent="0.2"/>
    <row r="1991" customFormat="1" ht="16" customHeight="1" x14ac:dyDescent="0.2"/>
    <row r="1992" customFormat="1" ht="16" customHeight="1" x14ac:dyDescent="0.2"/>
    <row r="1993" customFormat="1" ht="16" customHeight="1" x14ac:dyDescent="0.2"/>
    <row r="1994" customFormat="1" ht="16" customHeight="1" x14ac:dyDescent="0.2"/>
    <row r="1995" customFormat="1" ht="16" customHeight="1" x14ac:dyDescent="0.2"/>
    <row r="1996" customFormat="1" ht="16" customHeight="1" x14ac:dyDescent="0.2"/>
    <row r="1997" customFormat="1" ht="16" customHeight="1" x14ac:dyDescent="0.2"/>
    <row r="1998" customFormat="1" ht="16" customHeight="1" x14ac:dyDescent="0.2"/>
    <row r="1999" customFormat="1" ht="16" customHeight="1" x14ac:dyDescent="0.2"/>
    <row r="2000" customFormat="1" ht="16" customHeight="1" x14ac:dyDescent="0.2"/>
    <row r="2001" customFormat="1" ht="16" customHeight="1" x14ac:dyDescent="0.2"/>
    <row r="2002" customFormat="1" ht="16" customHeight="1" x14ac:dyDescent="0.2"/>
    <row r="2003" customFormat="1" ht="16" customHeight="1" x14ac:dyDescent="0.2"/>
    <row r="2004" customFormat="1" ht="16" customHeight="1" x14ac:dyDescent="0.2"/>
    <row r="2005" customFormat="1" ht="16" customHeight="1" x14ac:dyDescent="0.2"/>
    <row r="2006" customFormat="1" ht="16" customHeight="1" x14ac:dyDescent="0.2"/>
    <row r="2007" customFormat="1" ht="16" customHeight="1" x14ac:dyDescent="0.2"/>
    <row r="2008" customFormat="1" ht="16" customHeight="1" x14ac:dyDescent="0.2"/>
    <row r="2009" customFormat="1" ht="16" customHeight="1" x14ac:dyDescent="0.2"/>
    <row r="2010" customFormat="1" ht="16" customHeight="1" x14ac:dyDescent="0.2"/>
    <row r="2011" customFormat="1" ht="16" customHeight="1" x14ac:dyDescent="0.2"/>
    <row r="2012" customFormat="1" ht="16" customHeight="1" x14ac:dyDescent="0.2"/>
    <row r="2013" customFormat="1" ht="16" customHeight="1" x14ac:dyDescent="0.2"/>
    <row r="2014" customFormat="1" ht="16" customHeight="1" x14ac:dyDescent="0.2"/>
    <row r="2015" customFormat="1" ht="16" customHeight="1" x14ac:dyDescent="0.2"/>
    <row r="2016" customFormat="1" ht="16" customHeight="1" x14ac:dyDescent="0.2"/>
    <row r="2017" customFormat="1" ht="16" customHeight="1" x14ac:dyDescent="0.2"/>
    <row r="2018" customFormat="1" ht="16" customHeight="1" x14ac:dyDescent="0.2"/>
    <row r="2019" customFormat="1" ht="16" customHeight="1" x14ac:dyDescent="0.2"/>
    <row r="2020" customFormat="1" ht="16" customHeight="1" x14ac:dyDescent="0.2"/>
    <row r="2021" customFormat="1" ht="16" customHeight="1" x14ac:dyDescent="0.2"/>
    <row r="2022" customFormat="1" ht="16" customHeight="1" x14ac:dyDescent="0.2"/>
    <row r="2023" customFormat="1" ht="16" customHeight="1" x14ac:dyDescent="0.2"/>
    <row r="2024" customFormat="1" ht="16" customHeight="1" x14ac:dyDescent="0.2"/>
    <row r="2025" customFormat="1" ht="16" customHeight="1" x14ac:dyDescent="0.2"/>
    <row r="2026" customFormat="1" ht="16" customHeight="1" x14ac:dyDescent="0.2"/>
    <row r="2027" customFormat="1" ht="16" customHeight="1" x14ac:dyDescent="0.2"/>
    <row r="2028" customFormat="1" ht="16" customHeight="1" x14ac:dyDescent="0.2"/>
    <row r="2029" customFormat="1" ht="16" customHeight="1" x14ac:dyDescent="0.2"/>
    <row r="2030" customFormat="1" ht="16" customHeight="1" x14ac:dyDescent="0.2"/>
    <row r="2031" customFormat="1" ht="16" customHeight="1" x14ac:dyDescent="0.2"/>
    <row r="2032" customFormat="1" ht="16" customHeight="1" x14ac:dyDescent="0.2"/>
    <row r="2033" customFormat="1" ht="16" customHeight="1" x14ac:dyDescent="0.2"/>
    <row r="2034" customFormat="1" ht="16" customHeight="1" x14ac:dyDescent="0.2"/>
    <row r="2035" customFormat="1" ht="16" customHeight="1" x14ac:dyDescent="0.2"/>
    <row r="2036" customFormat="1" ht="16" customHeight="1" x14ac:dyDescent="0.2"/>
    <row r="2037" customFormat="1" ht="16" customHeight="1" x14ac:dyDescent="0.2"/>
    <row r="2038" customFormat="1" ht="16" customHeight="1" x14ac:dyDescent="0.2"/>
    <row r="2039" customFormat="1" ht="16" customHeight="1" x14ac:dyDescent="0.2"/>
    <row r="2040" customFormat="1" ht="16" customHeight="1" x14ac:dyDescent="0.2"/>
    <row r="2041" customFormat="1" ht="16" customHeight="1" x14ac:dyDescent="0.2"/>
    <row r="2042" customFormat="1" ht="16" customHeight="1" x14ac:dyDescent="0.2"/>
    <row r="2043" customFormat="1" ht="16" customHeight="1" x14ac:dyDescent="0.2"/>
    <row r="2044" customFormat="1" ht="16" customHeight="1" x14ac:dyDescent="0.2"/>
    <row r="2045" customFormat="1" ht="16" customHeight="1" x14ac:dyDescent="0.2"/>
    <row r="2046" customFormat="1" ht="16" customHeight="1" x14ac:dyDescent="0.2"/>
    <row r="2047" customFormat="1" ht="16" customHeight="1" x14ac:dyDescent="0.2"/>
    <row r="2048" customFormat="1" ht="16" customHeight="1" x14ac:dyDescent="0.2"/>
    <row r="2049" customFormat="1" ht="16" customHeight="1" x14ac:dyDescent="0.2"/>
    <row r="2050" customFormat="1" ht="16" customHeight="1" x14ac:dyDescent="0.2"/>
    <row r="2051" customFormat="1" ht="16" customHeight="1" x14ac:dyDescent="0.2"/>
    <row r="2052" customFormat="1" ht="16" customHeight="1" x14ac:dyDescent="0.2"/>
    <row r="2053" customFormat="1" ht="16" customHeight="1" x14ac:dyDescent="0.2"/>
    <row r="2054" customFormat="1" ht="16" customHeight="1" x14ac:dyDescent="0.2"/>
    <row r="2055" customFormat="1" ht="16" customHeight="1" x14ac:dyDescent="0.2"/>
    <row r="2056" customFormat="1" ht="16" customHeight="1" x14ac:dyDescent="0.2"/>
    <row r="2057" customFormat="1" ht="16" customHeight="1" x14ac:dyDescent="0.2"/>
    <row r="2058" customFormat="1" ht="16" customHeight="1" x14ac:dyDescent="0.2"/>
    <row r="2059" customFormat="1" ht="16" customHeight="1" x14ac:dyDescent="0.2"/>
    <row r="2060" customFormat="1" ht="16" customHeight="1" x14ac:dyDescent="0.2"/>
    <row r="2061" customFormat="1" ht="16" customHeight="1" x14ac:dyDescent="0.2"/>
    <row r="2062" customFormat="1" ht="16" customHeight="1" x14ac:dyDescent="0.2"/>
    <row r="2063" customFormat="1" ht="16" customHeight="1" x14ac:dyDescent="0.2"/>
    <row r="2064" customFormat="1" ht="16" customHeight="1" x14ac:dyDescent="0.2"/>
    <row r="2065" customFormat="1" ht="16" customHeight="1" x14ac:dyDescent="0.2"/>
    <row r="2066" customFormat="1" ht="16" customHeight="1" x14ac:dyDescent="0.2"/>
    <row r="2067" customFormat="1" ht="16" customHeight="1" x14ac:dyDescent="0.2"/>
    <row r="2068" customFormat="1" ht="16" customHeight="1" x14ac:dyDescent="0.2"/>
    <row r="2069" customFormat="1" ht="16" customHeight="1" x14ac:dyDescent="0.2"/>
    <row r="2070" customFormat="1" ht="16" customHeight="1" x14ac:dyDescent="0.2"/>
    <row r="2071" customFormat="1" ht="16" customHeight="1" x14ac:dyDescent="0.2"/>
    <row r="2072" customFormat="1" ht="16" customHeight="1" x14ac:dyDescent="0.2"/>
    <row r="2073" customFormat="1" ht="16" customHeight="1" x14ac:dyDescent="0.2"/>
    <row r="2074" customFormat="1" ht="16" customHeight="1" x14ac:dyDescent="0.2"/>
    <row r="2075" customFormat="1" ht="16" customHeight="1" x14ac:dyDescent="0.2"/>
    <row r="2076" customFormat="1" ht="16" customHeight="1" x14ac:dyDescent="0.2"/>
    <row r="2077" customFormat="1" ht="16" customHeight="1" x14ac:dyDescent="0.2"/>
    <row r="2078" customFormat="1" ht="16" customHeight="1" x14ac:dyDescent="0.2"/>
    <row r="2079" customFormat="1" ht="16" customHeight="1" x14ac:dyDescent="0.2"/>
    <row r="2080" customFormat="1" ht="16" customHeight="1" x14ac:dyDescent="0.2"/>
    <row r="2081" customFormat="1" ht="16" customHeight="1" x14ac:dyDescent="0.2"/>
    <row r="2082" customFormat="1" ht="16" customHeight="1" x14ac:dyDescent="0.2"/>
    <row r="2083" customFormat="1" ht="16" customHeight="1" x14ac:dyDescent="0.2"/>
    <row r="2084" customFormat="1" ht="16" customHeight="1" x14ac:dyDescent="0.2"/>
    <row r="2085" customFormat="1" ht="16" customHeight="1" x14ac:dyDescent="0.2"/>
    <row r="2086" customFormat="1" ht="16" customHeight="1" x14ac:dyDescent="0.2"/>
    <row r="2087" customFormat="1" ht="16" customHeight="1" x14ac:dyDescent="0.2"/>
    <row r="2088" customFormat="1" ht="16" customHeight="1" x14ac:dyDescent="0.2"/>
    <row r="2089" customFormat="1" ht="16" customHeight="1" x14ac:dyDescent="0.2"/>
    <row r="2090" customFormat="1" ht="16" customHeight="1" x14ac:dyDescent="0.2"/>
    <row r="2091" customFormat="1" ht="16" customHeight="1" x14ac:dyDescent="0.2"/>
    <row r="2092" customFormat="1" ht="16" customHeight="1" x14ac:dyDescent="0.2"/>
    <row r="2093" customFormat="1" ht="16" customHeight="1" x14ac:dyDescent="0.2"/>
    <row r="2094" customFormat="1" ht="16" customHeight="1" x14ac:dyDescent="0.2"/>
    <row r="2095" customFormat="1" ht="16" customHeight="1" x14ac:dyDescent="0.2"/>
    <row r="2096" customFormat="1" ht="16" customHeight="1" x14ac:dyDescent="0.2"/>
    <row r="2097" customFormat="1" ht="16" customHeight="1" x14ac:dyDescent="0.2"/>
    <row r="2098" customFormat="1" ht="16" customHeight="1" x14ac:dyDescent="0.2"/>
    <row r="2099" customFormat="1" ht="16" customHeight="1" x14ac:dyDescent="0.2"/>
    <row r="2100" customFormat="1" ht="16" customHeight="1" x14ac:dyDescent="0.2"/>
    <row r="2101" customFormat="1" ht="16" customHeight="1" x14ac:dyDescent="0.2"/>
    <row r="2102" customFormat="1" ht="16" customHeight="1" x14ac:dyDescent="0.2"/>
    <row r="2103" customFormat="1" ht="16" customHeight="1" x14ac:dyDescent="0.2"/>
    <row r="2104" customFormat="1" ht="16" customHeight="1" x14ac:dyDescent="0.2"/>
    <row r="2105" customFormat="1" ht="16" customHeight="1" x14ac:dyDescent="0.2"/>
    <row r="2106" customFormat="1" ht="16" customHeight="1" x14ac:dyDescent="0.2"/>
    <row r="2107" customFormat="1" ht="16" customHeight="1" x14ac:dyDescent="0.2"/>
    <row r="2108" customFormat="1" ht="16" customHeight="1" x14ac:dyDescent="0.2"/>
    <row r="2109" customFormat="1" ht="16" customHeight="1" x14ac:dyDescent="0.2"/>
    <row r="2110" customFormat="1" ht="16" customHeight="1" x14ac:dyDescent="0.2"/>
    <row r="2111" customFormat="1" ht="16" customHeight="1" x14ac:dyDescent="0.2"/>
    <row r="2112" customFormat="1" ht="16" customHeight="1" x14ac:dyDescent="0.2"/>
    <row r="2113" customFormat="1" ht="16" customHeight="1" x14ac:dyDescent="0.2"/>
    <row r="2114" customFormat="1" ht="16" customHeight="1" x14ac:dyDescent="0.2"/>
    <row r="2115" customFormat="1" ht="16" customHeight="1" x14ac:dyDescent="0.2"/>
    <row r="2116" customFormat="1" ht="16" customHeight="1" x14ac:dyDescent="0.2"/>
    <row r="2117" customFormat="1" ht="16" customHeight="1" x14ac:dyDescent="0.2"/>
    <row r="2118" customFormat="1" ht="16" customHeight="1" x14ac:dyDescent="0.2"/>
    <row r="2119" customFormat="1" ht="16" customHeight="1" x14ac:dyDescent="0.2"/>
    <row r="2120" customFormat="1" ht="16" customHeight="1" x14ac:dyDescent="0.2"/>
    <row r="2121" customFormat="1" ht="16" customHeight="1" x14ac:dyDescent="0.2"/>
    <row r="2122" customFormat="1" ht="16" customHeight="1" x14ac:dyDescent="0.2"/>
    <row r="2123" customFormat="1" ht="16" customHeight="1" x14ac:dyDescent="0.2"/>
    <row r="2124" customFormat="1" ht="16" customHeight="1" x14ac:dyDescent="0.2"/>
    <row r="2125" customFormat="1" ht="16" customHeight="1" x14ac:dyDescent="0.2"/>
    <row r="2126" customFormat="1" ht="16" customHeight="1" x14ac:dyDescent="0.2"/>
    <row r="2127" customFormat="1" ht="16" customHeight="1" x14ac:dyDescent="0.2"/>
    <row r="2128" customFormat="1" ht="16" customHeight="1" x14ac:dyDescent="0.2"/>
    <row r="2129" customFormat="1" ht="16" customHeight="1" x14ac:dyDescent="0.2"/>
    <row r="2130" customFormat="1" ht="16" customHeight="1" x14ac:dyDescent="0.2"/>
    <row r="2131" customFormat="1" ht="16" customHeight="1" x14ac:dyDescent="0.2"/>
    <row r="2132" customFormat="1" ht="16" customHeight="1" x14ac:dyDescent="0.2"/>
    <row r="2133" customFormat="1" ht="16" customHeight="1" x14ac:dyDescent="0.2"/>
    <row r="2134" customFormat="1" ht="16" customHeight="1" x14ac:dyDescent="0.2"/>
    <row r="2135" customFormat="1" ht="16" customHeight="1" x14ac:dyDescent="0.2"/>
    <row r="2136" customFormat="1" ht="16" customHeight="1" x14ac:dyDescent="0.2"/>
    <row r="2137" customFormat="1" ht="16" customHeight="1" x14ac:dyDescent="0.2"/>
    <row r="2138" customFormat="1" ht="16" customHeight="1" x14ac:dyDescent="0.2"/>
    <row r="2139" customFormat="1" ht="16" customHeight="1" x14ac:dyDescent="0.2"/>
    <row r="2140" customFormat="1" ht="16" customHeight="1" x14ac:dyDescent="0.2"/>
    <row r="2141" customFormat="1" ht="16" customHeight="1" x14ac:dyDescent="0.2"/>
    <row r="2142" customFormat="1" ht="16" customHeight="1" x14ac:dyDescent="0.2"/>
    <row r="2143" customFormat="1" ht="16" customHeight="1" x14ac:dyDescent="0.2"/>
    <row r="2144" customFormat="1" ht="16" customHeight="1" x14ac:dyDescent="0.2"/>
    <row r="2145" customFormat="1" ht="16" customHeight="1" x14ac:dyDescent="0.2"/>
    <row r="2146" customFormat="1" ht="16" customHeight="1" x14ac:dyDescent="0.2"/>
    <row r="2147" customFormat="1" ht="16" customHeight="1" x14ac:dyDescent="0.2"/>
    <row r="2148" customFormat="1" ht="16" customHeight="1" x14ac:dyDescent="0.2"/>
    <row r="2149" customFormat="1" ht="16" customHeight="1" x14ac:dyDescent="0.2"/>
    <row r="2150" customFormat="1" ht="16" customHeight="1" x14ac:dyDescent="0.2"/>
    <row r="2151" customFormat="1" ht="16" customHeight="1" x14ac:dyDescent="0.2"/>
    <row r="2152" customFormat="1" ht="16" customHeight="1" x14ac:dyDescent="0.2"/>
    <row r="2153" customFormat="1" ht="16" customHeight="1" x14ac:dyDescent="0.2"/>
    <row r="2154" customFormat="1" ht="16" customHeight="1" x14ac:dyDescent="0.2"/>
    <row r="2155" customFormat="1" ht="16" customHeight="1" x14ac:dyDescent="0.2"/>
    <row r="2156" customFormat="1" ht="16" customHeight="1" x14ac:dyDescent="0.2"/>
    <row r="2157" customFormat="1" ht="16" customHeight="1" x14ac:dyDescent="0.2"/>
    <row r="2158" customFormat="1" ht="16" customHeight="1" x14ac:dyDescent="0.2"/>
    <row r="2159" customFormat="1" ht="16" customHeight="1" x14ac:dyDescent="0.2"/>
    <row r="2160" customFormat="1" ht="16" customHeight="1" x14ac:dyDescent="0.2"/>
    <row r="2161" customFormat="1" ht="16" customHeight="1" x14ac:dyDescent="0.2"/>
    <row r="2162" customFormat="1" ht="16" customHeight="1" x14ac:dyDescent="0.2"/>
    <row r="2163" customFormat="1" ht="16" customHeight="1" x14ac:dyDescent="0.2"/>
    <row r="2164" customFormat="1" ht="16" customHeight="1" x14ac:dyDescent="0.2"/>
    <row r="2165" customFormat="1" ht="16" customHeight="1" x14ac:dyDescent="0.2"/>
    <row r="2166" customFormat="1" ht="16" customHeight="1" x14ac:dyDescent="0.2"/>
    <row r="2167" customFormat="1" ht="16" customHeight="1" x14ac:dyDescent="0.2"/>
    <row r="2168" customFormat="1" ht="16" customHeight="1" x14ac:dyDescent="0.2"/>
    <row r="2169" customFormat="1" ht="16" customHeight="1" x14ac:dyDescent="0.2"/>
    <row r="2170" customFormat="1" ht="16" customHeight="1" x14ac:dyDescent="0.2"/>
    <row r="2171" customFormat="1" ht="16" customHeight="1" x14ac:dyDescent="0.2"/>
    <row r="2172" customFormat="1" ht="16" customHeight="1" x14ac:dyDescent="0.2"/>
    <row r="2173" customFormat="1" ht="16" customHeight="1" x14ac:dyDescent="0.2"/>
    <row r="2174" customFormat="1" ht="16" customHeight="1" x14ac:dyDescent="0.2"/>
    <row r="2175" customFormat="1" ht="16" customHeight="1" x14ac:dyDescent="0.2"/>
    <row r="2176" customFormat="1" ht="16" customHeight="1" x14ac:dyDescent="0.2"/>
    <row r="2177" customFormat="1" ht="16" customHeight="1" x14ac:dyDescent="0.2"/>
    <row r="2178" customFormat="1" ht="16" customHeight="1" x14ac:dyDescent="0.2"/>
    <row r="2179" customFormat="1" ht="16" customHeight="1" x14ac:dyDescent="0.2"/>
    <row r="2180" customFormat="1" ht="16" customHeight="1" x14ac:dyDescent="0.2"/>
    <row r="2181" customFormat="1" ht="16" customHeight="1" x14ac:dyDescent="0.2"/>
    <row r="2182" customFormat="1" ht="16" customHeight="1" x14ac:dyDescent="0.2"/>
    <row r="2183" customFormat="1" ht="16" customHeight="1" x14ac:dyDescent="0.2"/>
    <row r="2184" customFormat="1" ht="16" customHeight="1" x14ac:dyDescent="0.2"/>
    <row r="2185" customFormat="1" ht="16" customHeight="1" x14ac:dyDescent="0.2"/>
    <row r="2186" customFormat="1" ht="16" customHeight="1" x14ac:dyDescent="0.2"/>
    <row r="2187" customFormat="1" ht="16" customHeight="1" x14ac:dyDescent="0.2"/>
    <row r="2188" customFormat="1" ht="16" customHeight="1" x14ac:dyDescent="0.2"/>
    <row r="2189" customFormat="1" ht="16" customHeight="1" x14ac:dyDescent="0.2"/>
    <row r="2190" customFormat="1" ht="16" customHeight="1" x14ac:dyDescent="0.2"/>
    <row r="2191" customFormat="1" ht="16" customHeight="1" x14ac:dyDescent="0.2"/>
    <row r="2192" customFormat="1" ht="16" customHeight="1" x14ac:dyDescent="0.2"/>
    <row r="2193" customFormat="1" ht="16" customHeight="1" x14ac:dyDescent="0.2"/>
    <row r="2194" customFormat="1" ht="16" customHeight="1" x14ac:dyDescent="0.2"/>
    <row r="2195" customFormat="1" ht="16" customHeight="1" x14ac:dyDescent="0.2"/>
    <row r="2196" customFormat="1" ht="16" customHeight="1" x14ac:dyDescent="0.2"/>
    <row r="2197" customFormat="1" ht="16" customHeight="1" x14ac:dyDescent="0.2"/>
    <row r="2198" customFormat="1" ht="16" customHeight="1" x14ac:dyDescent="0.2"/>
    <row r="2199" customFormat="1" ht="16" customHeight="1" x14ac:dyDescent="0.2"/>
    <row r="2200" customFormat="1" ht="16" customHeight="1" x14ac:dyDescent="0.2"/>
    <row r="2201" customFormat="1" ht="16" customHeight="1" x14ac:dyDescent="0.2"/>
    <row r="2202" customFormat="1" ht="16" customHeight="1" x14ac:dyDescent="0.2"/>
    <row r="2203" customFormat="1" ht="16" customHeight="1" x14ac:dyDescent="0.2"/>
    <row r="2204" customFormat="1" ht="16" customHeight="1" x14ac:dyDescent="0.2"/>
    <row r="2205" customFormat="1" ht="16" customHeight="1" x14ac:dyDescent="0.2"/>
    <row r="2206" customFormat="1" ht="16" customHeight="1" x14ac:dyDescent="0.2"/>
    <row r="2207" customFormat="1" ht="16" customHeight="1" x14ac:dyDescent="0.2"/>
    <row r="2208" customFormat="1" ht="16" customHeight="1" x14ac:dyDescent="0.2"/>
    <row r="2209" customFormat="1" ht="16" customHeight="1" x14ac:dyDescent="0.2"/>
    <row r="2210" customFormat="1" ht="16" customHeight="1" x14ac:dyDescent="0.2"/>
    <row r="2211" customFormat="1" ht="16" customHeight="1" x14ac:dyDescent="0.2"/>
    <row r="2212" customFormat="1" ht="16" customHeight="1" x14ac:dyDescent="0.2"/>
    <row r="2213" customFormat="1" ht="16" customHeight="1" x14ac:dyDescent="0.2"/>
    <row r="2214" customFormat="1" ht="16" customHeight="1" x14ac:dyDescent="0.2"/>
    <row r="2215" customFormat="1" ht="16" customHeight="1" x14ac:dyDescent="0.2"/>
    <row r="2216" customFormat="1" ht="16" customHeight="1" x14ac:dyDescent="0.2"/>
    <row r="2217" customFormat="1" ht="16" customHeight="1" x14ac:dyDescent="0.2"/>
    <row r="2218" customFormat="1" ht="16" customHeight="1" x14ac:dyDescent="0.2"/>
    <row r="2219" customFormat="1" ht="16" customHeight="1" x14ac:dyDescent="0.2"/>
    <row r="2220" customFormat="1" ht="16" customHeight="1" x14ac:dyDescent="0.2"/>
    <row r="2221" customFormat="1" ht="16" customHeight="1" x14ac:dyDescent="0.2"/>
    <row r="2222" customFormat="1" ht="16" customHeight="1" x14ac:dyDescent="0.2"/>
    <row r="2223" customFormat="1" ht="16" customHeight="1" x14ac:dyDescent="0.2"/>
    <row r="2224" customFormat="1" ht="16" customHeight="1" x14ac:dyDescent="0.2"/>
    <row r="2225" customFormat="1" ht="16" customHeight="1" x14ac:dyDescent="0.2"/>
    <row r="2226" customFormat="1" ht="16" customHeight="1" x14ac:dyDescent="0.2"/>
    <row r="2227" customFormat="1" ht="16" customHeight="1" x14ac:dyDescent="0.2"/>
    <row r="2228" customFormat="1" ht="16" customHeight="1" x14ac:dyDescent="0.2"/>
    <row r="2229" customFormat="1" ht="16" customHeight="1" x14ac:dyDescent="0.2"/>
    <row r="2230" customFormat="1" ht="16" customHeight="1" x14ac:dyDescent="0.2"/>
    <row r="2231" customFormat="1" ht="16" customHeight="1" x14ac:dyDescent="0.2"/>
    <row r="2232" customFormat="1" ht="16" customHeight="1" x14ac:dyDescent="0.2"/>
    <row r="2233" customFormat="1" ht="16" customHeight="1" x14ac:dyDescent="0.2"/>
    <row r="2234" customFormat="1" ht="16" customHeight="1" x14ac:dyDescent="0.2"/>
    <row r="2235" customFormat="1" ht="16" customHeight="1" x14ac:dyDescent="0.2"/>
    <row r="2236" customFormat="1" ht="16" customHeight="1" x14ac:dyDescent="0.2"/>
    <row r="2237" customFormat="1" ht="16" customHeight="1" x14ac:dyDescent="0.2"/>
    <row r="2238" customFormat="1" ht="16" customHeight="1" x14ac:dyDescent="0.2"/>
    <row r="2239" customFormat="1" ht="16" customHeight="1" x14ac:dyDescent="0.2"/>
    <row r="2240" customFormat="1" ht="16" customHeight="1" x14ac:dyDescent="0.2"/>
    <row r="2241" customFormat="1" ht="16" customHeight="1" x14ac:dyDescent="0.2"/>
    <row r="2242" customFormat="1" ht="16" customHeight="1" x14ac:dyDescent="0.2"/>
    <row r="2243" customFormat="1" ht="16" customHeight="1" x14ac:dyDescent="0.2"/>
    <row r="2244" customFormat="1" ht="16" customHeight="1" x14ac:dyDescent="0.2"/>
    <row r="2245" customFormat="1" ht="16" customHeight="1" x14ac:dyDescent="0.2"/>
    <row r="2246" customFormat="1" ht="16" customHeight="1" x14ac:dyDescent="0.2"/>
    <row r="2247" customFormat="1" ht="16" customHeight="1" x14ac:dyDescent="0.2"/>
    <row r="2248" customFormat="1" ht="16" customHeight="1" x14ac:dyDescent="0.2"/>
    <row r="2249" customFormat="1" ht="16" customHeight="1" x14ac:dyDescent="0.2"/>
    <row r="2250" customFormat="1" ht="16" customHeight="1" x14ac:dyDescent="0.2"/>
    <row r="2251" customFormat="1" ht="16" customHeight="1" x14ac:dyDescent="0.2"/>
    <row r="2252" customFormat="1" ht="16" customHeight="1" x14ac:dyDescent="0.2"/>
    <row r="2253" customFormat="1" ht="16" customHeight="1" x14ac:dyDescent="0.2"/>
    <row r="2254" customFormat="1" ht="16" customHeight="1" x14ac:dyDescent="0.2"/>
    <row r="2255" customFormat="1" ht="16" customHeight="1" x14ac:dyDescent="0.2"/>
    <row r="2256" customFormat="1" ht="16" customHeight="1" x14ac:dyDescent="0.2"/>
    <row r="2257" customFormat="1" ht="16" customHeight="1" x14ac:dyDescent="0.2"/>
    <row r="2258" customFormat="1" ht="16" customHeight="1" x14ac:dyDescent="0.2"/>
    <row r="2259" customFormat="1" ht="16" customHeight="1" x14ac:dyDescent="0.2"/>
    <row r="2260" customFormat="1" ht="16" customHeight="1" x14ac:dyDescent="0.2"/>
    <row r="2261" customFormat="1" ht="16" customHeight="1" x14ac:dyDescent="0.2"/>
    <row r="2262" customFormat="1" ht="16" customHeight="1" x14ac:dyDescent="0.2"/>
    <row r="2263" customFormat="1" ht="16" customHeight="1" x14ac:dyDescent="0.2"/>
    <row r="2264" customFormat="1" ht="16" customHeight="1" x14ac:dyDescent="0.2"/>
    <row r="2265" customFormat="1" ht="16" customHeight="1" x14ac:dyDescent="0.2"/>
    <row r="2266" customFormat="1" ht="16" customHeight="1" x14ac:dyDescent="0.2"/>
    <row r="2267" customFormat="1" ht="16" customHeight="1" x14ac:dyDescent="0.2"/>
    <row r="2268" customFormat="1" ht="16" customHeight="1" x14ac:dyDescent="0.2"/>
    <row r="2269" customFormat="1" ht="16" customHeight="1" x14ac:dyDescent="0.2"/>
    <row r="2270" customFormat="1" ht="16" customHeight="1" x14ac:dyDescent="0.2"/>
    <row r="2271" customFormat="1" ht="16" customHeight="1" x14ac:dyDescent="0.2"/>
    <row r="2272" customFormat="1" ht="16" customHeight="1" x14ac:dyDescent="0.2"/>
    <row r="2273" customFormat="1" ht="16" customHeight="1" x14ac:dyDescent="0.2"/>
    <row r="2274" customFormat="1" ht="16" customHeight="1" x14ac:dyDescent="0.2"/>
    <row r="2275" customFormat="1" ht="16" customHeight="1" x14ac:dyDescent="0.2"/>
    <row r="2276" customFormat="1" ht="16" customHeight="1" x14ac:dyDescent="0.2"/>
    <row r="2277" customFormat="1" ht="16" customHeight="1" x14ac:dyDescent="0.2"/>
    <row r="2278" customFormat="1" ht="16" customHeight="1" x14ac:dyDescent="0.2"/>
    <row r="2279" customFormat="1" ht="16" customHeight="1" x14ac:dyDescent="0.2"/>
    <row r="2280" customFormat="1" ht="16" customHeight="1" x14ac:dyDescent="0.2"/>
    <row r="2281" customFormat="1" ht="16" customHeight="1" x14ac:dyDescent="0.2"/>
    <row r="2282" customFormat="1" ht="16" customHeight="1" x14ac:dyDescent="0.2"/>
    <row r="2283" customFormat="1" ht="16" customHeight="1" x14ac:dyDescent="0.2"/>
    <row r="2284" customFormat="1" ht="16" customHeight="1" x14ac:dyDescent="0.2"/>
    <row r="2285" customFormat="1" ht="16" customHeight="1" x14ac:dyDescent="0.2"/>
    <row r="2286" customFormat="1" ht="16" customHeight="1" x14ac:dyDescent="0.2"/>
    <row r="2287" customFormat="1" ht="16" customHeight="1" x14ac:dyDescent="0.2"/>
    <row r="2288" customFormat="1" ht="16" customHeight="1" x14ac:dyDescent="0.2"/>
    <row r="2289" customFormat="1" ht="16" customHeight="1" x14ac:dyDescent="0.2"/>
    <row r="2290" customFormat="1" ht="16" customHeight="1" x14ac:dyDescent="0.2"/>
    <row r="2291" customFormat="1" ht="16" customHeight="1" x14ac:dyDescent="0.2"/>
    <row r="2292" customFormat="1" ht="16" customHeight="1" x14ac:dyDescent="0.2"/>
    <row r="2293" customFormat="1" ht="16" customHeight="1" x14ac:dyDescent="0.2"/>
    <row r="2294" customFormat="1" ht="16" customHeight="1" x14ac:dyDescent="0.2"/>
    <row r="2295" customFormat="1" ht="16" customHeight="1" x14ac:dyDescent="0.2"/>
    <row r="2296" customFormat="1" ht="16" customHeight="1" x14ac:dyDescent="0.2"/>
    <row r="2297" customFormat="1" ht="16" customHeight="1" x14ac:dyDescent="0.2"/>
    <row r="2298" customFormat="1" ht="16" customHeight="1" x14ac:dyDescent="0.2"/>
    <row r="2299" customFormat="1" ht="16" customHeight="1" x14ac:dyDescent="0.2"/>
    <row r="2300" customFormat="1" ht="16" customHeight="1" x14ac:dyDescent="0.2"/>
    <row r="2301" customFormat="1" ht="16" customHeight="1" x14ac:dyDescent="0.2"/>
    <row r="2302" customFormat="1" ht="16" customHeight="1" x14ac:dyDescent="0.2"/>
    <row r="2303" customFormat="1" ht="16" customHeight="1" x14ac:dyDescent="0.2"/>
    <row r="2304" customFormat="1" ht="16" customHeight="1" x14ac:dyDescent="0.2"/>
    <row r="2305" customFormat="1" ht="16" customHeight="1" x14ac:dyDescent="0.2"/>
    <row r="2306" customFormat="1" ht="16" customHeight="1" x14ac:dyDescent="0.2"/>
    <row r="2307" customFormat="1" ht="16" customHeight="1" x14ac:dyDescent="0.2"/>
    <row r="2308" customFormat="1" ht="16" customHeight="1" x14ac:dyDescent="0.2"/>
    <row r="2309" customFormat="1" ht="16" customHeight="1" x14ac:dyDescent="0.2"/>
    <row r="2310" customFormat="1" ht="16" customHeight="1" x14ac:dyDescent="0.2"/>
    <row r="2311" customFormat="1" ht="16" customHeight="1" x14ac:dyDescent="0.2"/>
    <row r="2312" customFormat="1" ht="16" customHeight="1" x14ac:dyDescent="0.2"/>
    <row r="2313" customFormat="1" ht="16" customHeight="1" x14ac:dyDescent="0.2"/>
    <row r="2314" customFormat="1" ht="16" customHeight="1" x14ac:dyDescent="0.2"/>
    <row r="2315" customFormat="1" ht="16" customHeight="1" x14ac:dyDescent="0.2"/>
    <row r="2316" customFormat="1" ht="16" customHeight="1" x14ac:dyDescent="0.2"/>
    <row r="2317" customFormat="1" ht="16" customHeight="1" x14ac:dyDescent="0.2"/>
    <row r="2318" customFormat="1" ht="16" customHeight="1" x14ac:dyDescent="0.2"/>
    <row r="2319" customFormat="1" ht="16" customHeight="1" x14ac:dyDescent="0.2"/>
    <row r="2320" customFormat="1" ht="16" customHeight="1" x14ac:dyDescent="0.2"/>
    <row r="2321" customFormat="1" ht="16" customHeight="1" x14ac:dyDescent="0.2"/>
    <row r="2322" customFormat="1" ht="16" customHeight="1" x14ac:dyDescent="0.2"/>
    <row r="2323" customFormat="1" ht="16" customHeight="1" x14ac:dyDescent="0.2"/>
    <row r="2324" customFormat="1" ht="16" customHeight="1" x14ac:dyDescent="0.2"/>
    <row r="2325" customFormat="1" ht="16" customHeight="1" x14ac:dyDescent="0.2"/>
    <row r="2326" customFormat="1" ht="16" customHeight="1" x14ac:dyDescent="0.2"/>
    <row r="2327" customFormat="1" ht="16" customHeight="1" x14ac:dyDescent="0.2"/>
    <row r="2328" customFormat="1" ht="16" customHeight="1" x14ac:dyDescent="0.2"/>
    <row r="2329" customFormat="1" ht="16" customHeight="1" x14ac:dyDescent="0.2"/>
    <row r="2330" customFormat="1" ht="16" customHeight="1" x14ac:dyDescent="0.2"/>
    <row r="2331" customFormat="1" ht="16" customHeight="1" x14ac:dyDescent="0.2"/>
    <row r="2332" customFormat="1" ht="16" customHeight="1" x14ac:dyDescent="0.2"/>
    <row r="2333" customFormat="1" ht="16" customHeight="1" x14ac:dyDescent="0.2"/>
    <row r="2334" customFormat="1" ht="16" customHeight="1" x14ac:dyDescent="0.2"/>
    <row r="2335" customFormat="1" ht="16" customHeight="1" x14ac:dyDescent="0.2"/>
    <row r="2336" customFormat="1" ht="16" customHeight="1" x14ac:dyDescent="0.2"/>
    <row r="2337" customFormat="1" ht="16" customHeight="1" x14ac:dyDescent="0.2"/>
    <row r="2338" customFormat="1" ht="16" customHeight="1" x14ac:dyDescent="0.2"/>
    <row r="2339" customFormat="1" ht="16" customHeight="1" x14ac:dyDescent="0.2"/>
    <row r="2340" customFormat="1" ht="16" customHeight="1" x14ac:dyDescent="0.2"/>
    <row r="2341" customFormat="1" ht="16" customHeight="1" x14ac:dyDescent="0.2"/>
    <row r="2342" customFormat="1" ht="16" customHeight="1" x14ac:dyDescent="0.2"/>
    <row r="2343" customFormat="1" ht="16" customHeight="1" x14ac:dyDescent="0.2"/>
    <row r="2344" customFormat="1" ht="16" customHeight="1" x14ac:dyDescent="0.2"/>
    <row r="2345" customFormat="1" ht="16" customHeight="1" x14ac:dyDescent="0.2"/>
    <row r="2346" customFormat="1" ht="16" customHeight="1" x14ac:dyDescent="0.2"/>
    <row r="2347" customFormat="1" ht="16" customHeight="1" x14ac:dyDescent="0.2"/>
    <row r="2348" customFormat="1" ht="16" customHeight="1" x14ac:dyDescent="0.2"/>
    <row r="2349" customFormat="1" ht="16" customHeight="1" x14ac:dyDescent="0.2"/>
    <row r="2350" customFormat="1" ht="16" customHeight="1" x14ac:dyDescent="0.2"/>
    <row r="2351" customFormat="1" ht="16" customHeight="1" x14ac:dyDescent="0.2"/>
    <row r="2352" customFormat="1" ht="16" customHeight="1" x14ac:dyDescent="0.2"/>
    <row r="2353" customFormat="1" ht="16" customHeight="1" x14ac:dyDescent="0.2"/>
    <row r="2354" customFormat="1" ht="16" customHeight="1" x14ac:dyDescent="0.2"/>
    <row r="2355" customFormat="1" ht="16" customHeight="1" x14ac:dyDescent="0.2"/>
    <row r="2356" customFormat="1" ht="16" customHeight="1" x14ac:dyDescent="0.2"/>
    <row r="2357" customFormat="1" ht="16" customHeight="1" x14ac:dyDescent="0.2"/>
    <row r="2358" customFormat="1" ht="16" customHeight="1" x14ac:dyDescent="0.2"/>
    <row r="2359" customFormat="1" ht="16" customHeight="1" x14ac:dyDescent="0.2"/>
    <row r="2360" customFormat="1" ht="16" customHeight="1" x14ac:dyDescent="0.2"/>
    <row r="2361" customFormat="1" ht="16" customHeight="1" x14ac:dyDescent="0.2"/>
    <row r="2362" customFormat="1" ht="16" customHeight="1" x14ac:dyDescent="0.2"/>
    <row r="2363" customFormat="1" ht="16" customHeight="1" x14ac:dyDescent="0.2"/>
    <row r="2364" customFormat="1" ht="16" customHeight="1" x14ac:dyDescent="0.2"/>
    <row r="2365" customFormat="1" ht="16" customHeight="1" x14ac:dyDescent="0.2"/>
    <row r="2366" customFormat="1" ht="16" customHeight="1" x14ac:dyDescent="0.2"/>
    <row r="2367" customFormat="1" ht="16" customHeight="1" x14ac:dyDescent="0.2"/>
    <row r="2368" customFormat="1" ht="16" customHeight="1" x14ac:dyDescent="0.2"/>
    <row r="2369" customFormat="1" ht="16" customHeight="1" x14ac:dyDescent="0.2"/>
    <row r="2370" customFormat="1" ht="16" customHeight="1" x14ac:dyDescent="0.2"/>
    <row r="2371" customFormat="1" ht="16" customHeight="1" x14ac:dyDescent="0.2"/>
    <row r="2372" customFormat="1" ht="16" customHeight="1" x14ac:dyDescent="0.2"/>
    <row r="2373" customFormat="1" ht="16" customHeight="1" x14ac:dyDescent="0.2"/>
    <row r="2374" customFormat="1" ht="16" customHeight="1" x14ac:dyDescent="0.2"/>
    <row r="2375" customFormat="1" ht="16" customHeight="1" x14ac:dyDescent="0.2"/>
    <row r="2376" customFormat="1" ht="16" customHeight="1" x14ac:dyDescent="0.2"/>
    <row r="2377" customFormat="1" ht="16" customHeight="1" x14ac:dyDescent="0.2"/>
    <row r="2378" customFormat="1" ht="16" customHeight="1" x14ac:dyDescent="0.2"/>
    <row r="2379" customFormat="1" ht="16" customHeight="1" x14ac:dyDescent="0.2"/>
    <row r="2380" customFormat="1" ht="16" customHeight="1" x14ac:dyDescent="0.2"/>
    <row r="2381" customFormat="1" ht="16" customHeight="1" x14ac:dyDescent="0.2"/>
    <row r="2382" customFormat="1" ht="16" customHeight="1" x14ac:dyDescent="0.2"/>
    <row r="2383" customFormat="1" ht="16" customHeight="1" x14ac:dyDescent="0.2"/>
    <row r="2384" customFormat="1" ht="16" customHeight="1" x14ac:dyDescent="0.2"/>
    <row r="2385" customFormat="1" ht="16" customHeight="1" x14ac:dyDescent="0.2"/>
    <row r="2386" customFormat="1" ht="16" customHeight="1" x14ac:dyDescent="0.2"/>
    <row r="2387" customFormat="1" ht="16" customHeight="1" x14ac:dyDescent="0.2"/>
    <row r="2388" customFormat="1" ht="16" customHeight="1" x14ac:dyDescent="0.2"/>
    <row r="2389" customFormat="1" ht="16" customHeight="1" x14ac:dyDescent="0.2"/>
    <row r="2390" customFormat="1" ht="16" customHeight="1" x14ac:dyDescent="0.2"/>
    <row r="2391" customFormat="1" ht="16" customHeight="1" x14ac:dyDescent="0.2"/>
    <row r="2392" customFormat="1" ht="16" customHeight="1" x14ac:dyDescent="0.2"/>
    <row r="2393" customFormat="1" ht="16" customHeight="1" x14ac:dyDescent="0.2"/>
    <row r="2394" customFormat="1" ht="16" customHeight="1" x14ac:dyDescent="0.2"/>
    <row r="2395" customFormat="1" ht="16" customHeight="1" x14ac:dyDescent="0.2"/>
    <row r="2396" customFormat="1" ht="16" customHeight="1" x14ac:dyDescent="0.2"/>
    <row r="2397" customFormat="1" ht="16" customHeight="1" x14ac:dyDescent="0.2"/>
    <row r="2398" customFormat="1" ht="16" customHeight="1" x14ac:dyDescent="0.2"/>
    <row r="2399" customFormat="1" ht="16" customHeight="1" x14ac:dyDescent="0.2"/>
    <row r="2400" customFormat="1" ht="16" customHeight="1" x14ac:dyDescent="0.2"/>
    <row r="2401" customFormat="1" ht="16" customHeight="1" x14ac:dyDescent="0.2"/>
    <row r="2402" customFormat="1" ht="16" customHeight="1" x14ac:dyDescent="0.2"/>
    <row r="2403" customFormat="1" ht="16" customHeight="1" x14ac:dyDescent="0.2"/>
    <row r="2404" customFormat="1" ht="16" customHeight="1" x14ac:dyDescent="0.2"/>
    <row r="2405" customFormat="1" ht="16" customHeight="1" x14ac:dyDescent="0.2"/>
    <row r="2406" customFormat="1" ht="16" customHeight="1" x14ac:dyDescent="0.2"/>
    <row r="2407" customFormat="1" ht="16" customHeight="1" x14ac:dyDescent="0.2"/>
    <row r="2408" customFormat="1" ht="16" customHeight="1" x14ac:dyDescent="0.2"/>
    <row r="2409" customFormat="1" ht="16" customHeight="1" x14ac:dyDescent="0.2"/>
    <row r="2410" customFormat="1" ht="16" customHeight="1" x14ac:dyDescent="0.2"/>
    <row r="2411" customFormat="1" ht="16" customHeight="1" x14ac:dyDescent="0.2"/>
    <row r="2412" customFormat="1" ht="16" customHeight="1" x14ac:dyDescent="0.2"/>
    <row r="2413" customFormat="1" ht="16" customHeight="1" x14ac:dyDescent="0.2"/>
    <row r="2414" customFormat="1" ht="16" customHeight="1" x14ac:dyDescent="0.2"/>
    <row r="2415" customFormat="1" ht="16" customHeight="1" x14ac:dyDescent="0.2"/>
    <row r="2416" customFormat="1" ht="16" customHeight="1" x14ac:dyDescent="0.2"/>
    <row r="2417" customFormat="1" ht="16" customHeight="1" x14ac:dyDescent="0.2"/>
    <row r="2418" customFormat="1" ht="16" customHeight="1" x14ac:dyDescent="0.2"/>
    <row r="2419" customFormat="1" ht="16" customHeight="1" x14ac:dyDescent="0.2"/>
    <row r="2420" customFormat="1" ht="16" customHeight="1" x14ac:dyDescent="0.2"/>
    <row r="2421" customFormat="1" ht="16" customHeight="1" x14ac:dyDescent="0.2"/>
    <row r="2422" customFormat="1" ht="16" customHeight="1" x14ac:dyDescent="0.2"/>
    <row r="2423" customFormat="1" ht="16" customHeight="1" x14ac:dyDescent="0.2"/>
    <row r="2424" customFormat="1" ht="16" customHeight="1" x14ac:dyDescent="0.2"/>
    <row r="2425" customFormat="1" ht="16" customHeight="1" x14ac:dyDescent="0.2"/>
    <row r="2426" customFormat="1" ht="16" customHeight="1" x14ac:dyDescent="0.2"/>
    <row r="2427" customFormat="1" ht="16" customHeight="1" x14ac:dyDescent="0.2"/>
    <row r="2428" customFormat="1" ht="16" customHeight="1" x14ac:dyDescent="0.2"/>
    <row r="2429" customFormat="1" ht="16" customHeight="1" x14ac:dyDescent="0.2"/>
    <row r="2430" customFormat="1" ht="16" customHeight="1" x14ac:dyDescent="0.2"/>
    <row r="2431" customFormat="1" ht="16" customHeight="1" x14ac:dyDescent="0.2"/>
    <row r="2432" customFormat="1" ht="16" customHeight="1" x14ac:dyDescent="0.2"/>
    <row r="2433" customFormat="1" ht="16" customHeight="1" x14ac:dyDescent="0.2"/>
    <row r="2434" customFormat="1" ht="16" customHeight="1" x14ac:dyDescent="0.2"/>
    <row r="2435" customFormat="1" ht="16" customHeight="1" x14ac:dyDescent="0.2"/>
    <row r="2436" customFormat="1" ht="16" customHeight="1" x14ac:dyDescent="0.2"/>
    <row r="2437" customFormat="1" ht="16" customHeight="1" x14ac:dyDescent="0.2"/>
    <row r="2438" customFormat="1" ht="16" customHeight="1" x14ac:dyDescent="0.2"/>
    <row r="2439" customFormat="1" ht="16" customHeight="1" x14ac:dyDescent="0.2"/>
    <row r="2440" customFormat="1" ht="16" customHeight="1" x14ac:dyDescent="0.2"/>
    <row r="2441" customFormat="1" ht="16" customHeight="1" x14ac:dyDescent="0.2"/>
    <row r="2442" customFormat="1" ht="16" customHeight="1" x14ac:dyDescent="0.2"/>
    <row r="2443" customFormat="1" ht="16" customHeight="1" x14ac:dyDescent="0.2"/>
    <row r="2444" customFormat="1" ht="16" customHeight="1" x14ac:dyDescent="0.2"/>
    <row r="2445" customFormat="1" ht="16" customHeight="1" x14ac:dyDescent="0.2"/>
    <row r="2446" customFormat="1" ht="16" customHeight="1" x14ac:dyDescent="0.2"/>
    <row r="2447" customFormat="1" ht="16" customHeight="1" x14ac:dyDescent="0.2"/>
    <row r="2448" customFormat="1" ht="16" customHeight="1" x14ac:dyDescent="0.2"/>
    <row r="2449" customFormat="1" ht="16" customHeight="1" x14ac:dyDescent="0.2"/>
    <row r="2450" customFormat="1" ht="16" customHeight="1" x14ac:dyDescent="0.2"/>
    <row r="2451" customFormat="1" ht="16" customHeight="1" x14ac:dyDescent="0.2"/>
    <row r="2452" customFormat="1" ht="16" customHeight="1" x14ac:dyDescent="0.2"/>
    <row r="2453" customFormat="1" ht="16" customHeight="1" x14ac:dyDescent="0.2"/>
    <row r="2454" customFormat="1" ht="16" customHeight="1" x14ac:dyDescent="0.2"/>
    <row r="2455" customFormat="1" ht="16" customHeight="1" x14ac:dyDescent="0.2"/>
    <row r="2456" customFormat="1" ht="16" customHeight="1" x14ac:dyDescent="0.2"/>
    <row r="2457" customFormat="1" ht="16" customHeight="1" x14ac:dyDescent="0.2"/>
    <row r="2458" customFormat="1" ht="16" customHeight="1" x14ac:dyDescent="0.2"/>
    <row r="2459" customFormat="1" ht="16" customHeight="1" x14ac:dyDescent="0.2"/>
    <row r="2460" customFormat="1" ht="16" customHeight="1" x14ac:dyDescent="0.2"/>
    <row r="2461" customFormat="1" ht="16" customHeight="1" x14ac:dyDescent="0.2"/>
    <row r="2462" customFormat="1" ht="16" customHeight="1" x14ac:dyDescent="0.2"/>
    <row r="2463" customFormat="1" ht="16" customHeight="1" x14ac:dyDescent="0.2"/>
    <row r="2464" customFormat="1" ht="16" customHeight="1" x14ac:dyDescent="0.2"/>
    <row r="2465" customFormat="1" ht="16" customHeight="1" x14ac:dyDescent="0.2"/>
    <row r="2466" customFormat="1" ht="16" customHeight="1" x14ac:dyDescent="0.2"/>
    <row r="2467" customFormat="1" ht="16" customHeight="1" x14ac:dyDescent="0.2"/>
    <row r="2468" customFormat="1" ht="16" customHeight="1" x14ac:dyDescent="0.2"/>
    <row r="2469" customFormat="1" ht="16" customHeight="1" x14ac:dyDescent="0.2"/>
    <row r="2470" customFormat="1" ht="16" customHeight="1" x14ac:dyDescent="0.2"/>
    <row r="2471" customFormat="1" ht="16" customHeight="1" x14ac:dyDescent="0.2"/>
    <row r="2472" customFormat="1" ht="16" customHeight="1" x14ac:dyDescent="0.2"/>
    <row r="2473" customFormat="1" ht="16" customHeight="1" x14ac:dyDescent="0.2"/>
    <row r="2474" customFormat="1" ht="16" customHeight="1" x14ac:dyDescent="0.2"/>
    <row r="2475" customFormat="1" ht="16" customHeight="1" x14ac:dyDescent="0.2"/>
    <row r="2476" customFormat="1" ht="16" customHeight="1" x14ac:dyDescent="0.2"/>
    <row r="2477" customFormat="1" ht="16" customHeight="1" x14ac:dyDescent="0.2"/>
    <row r="2478" customFormat="1" ht="16" customHeight="1" x14ac:dyDescent="0.2"/>
    <row r="2479" customFormat="1" ht="16" customHeight="1" x14ac:dyDescent="0.2"/>
    <row r="2480" customFormat="1" ht="16" customHeight="1" x14ac:dyDescent="0.2"/>
    <row r="2481" customFormat="1" ht="16" customHeight="1" x14ac:dyDescent="0.2"/>
    <row r="2482" customFormat="1" ht="16" customHeight="1" x14ac:dyDescent="0.2"/>
    <row r="2483" customFormat="1" ht="16" customHeight="1" x14ac:dyDescent="0.2"/>
    <row r="2484" customFormat="1" ht="16" customHeight="1" x14ac:dyDescent="0.2"/>
    <row r="2485" customFormat="1" ht="16" customHeight="1" x14ac:dyDescent="0.2"/>
    <row r="2486" customFormat="1" ht="16" customHeight="1" x14ac:dyDescent="0.2"/>
    <row r="2487" customFormat="1" ht="16" customHeight="1" x14ac:dyDescent="0.2"/>
    <row r="2488" customFormat="1" ht="16" customHeight="1" x14ac:dyDescent="0.2"/>
    <row r="2489" customFormat="1" ht="16" customHeight="1" x14ac:dyDescent="0.2"/>
    <row r="2490" customFormat="1" ht="16" customHeight="1" x14ac:dyDescent="0.2"/>
    <row r="2491" customFormat="1" ht="16" customHeight="1" x14ac:dyDescent="0.2"/>
    <row r="2492" customFormat="1" ht="16" customHeight="1" x14ac:dyDescent="0.2"/>
    <row r="2493" customFormat="1" ht="16" customHeight="1" x14ac:dyDescent="0.2"/>
    <row r="2494" customFormat="1" ht="16" customHeight="1" x14ac:dyDescent="0.2"/>
    <row r="2495" customFormat="1" ht="16" customHeight="1" x14ac:dyDescent="0.2"/>
    <row r="2496" customFormat="1" ht="16" customHeight="1" x14ac:dyDescent="0.2"/>
    <row r="2497" customFormat="1" ht="16" customHeight="1" x14ac:dyDescent="0.2"/>
    <row r="2498" customFormat="1" ht="16" customHeight="1" x14ac:dyDescent="0.2"/>
    <row r="2499" customFormat="1" ht="16" customHeight="1" x14ac:dyDescent="0.2"/>
    <row r="2500" customFormat="1" ht="16" customHeight="1" x14ac:dyDescent="0.2"/>
    <row r="2501" customFormat="1" ht="16" customHeight="1" x14ac:dyDescent="0.2"/>
    <row r="2502" customFormat="1" ht="16" customHeight="1" x14ac:dyDescent="0.2"/>
    <row r="2503" customFormat="1" ht="16" customHeight="1" x14ac:dyDescent="0.2"/>
    <row r="2504" customFormat="1" ht="16" customHeight="1" x14ac:dyDescent="0.2"/>
    <row r="2505" customFormat="1" ht="16" customHeight="1" x14ac:dyDescent="0.2"/>
    <row r="2506" customFormat="1" ht="16" customHeight="1" x14ac:dyDescent="0.2"/>
    <row r="2507" customFormat="1" ht="16" customHeight="1" x14ac:dyDescent="0.2"/>
    <row r="2508" customFormat="1" ht="16" customHeight="1" x14ac:dyDescent="0.2"/>
    <row r="2509" customFormat="1" ht="16" customHeight="1" x14ac:dyDescent="0.2"/>
    <row r="2510" customFormat="1" ht="16" customHeight="1" x14ac:dyDescent="0.2"/>
    <row r="2511" customFormat="1" ht="16" customHeight="1" x14ac:dyDescent="0.2"/>
    <row r="2512" customFormat="1" ht="16" customHeight="1" x14ac:dyDescent="0.2"/>
    <row r="2513" customFormat="1" ht="16" customHeight="1" x14ac:dyDescent="0.2"/>
    <row r="2514" customFormat="1" ht="16" customHeight="1" x14ac:dyDescent="0.2"/>
    <row r="2515" customFormat="1" ht="16" customHeight="1" x14ac:dyDescent="0.2"/>
    <row r="2516" customFormat="1" ht="16" customHeight="1" x14ac:dyDescent="0.2"/>
    <row r="2517" customFormat="1" ht="16" customHeight="1" x14ac:dyDescent="0.2"/>
    <row r="2518" customFormat="1" ht="16" customHeight="1" x14ac:dyDescent="0.2"/>
    <row r="2519" customFormat="1" ht="16" customHeight="1" x14ac:dyDescent="0.2"/>
    <row r="2520" customFormat="1" ht="16" customHeight="1" x14ac:dyDescent="0.2"/>
    <row r="2521" customFormat="1" ht="16" customHeight="1" x14ac:dyDescent="0.2"/>
    <row r="2522" customFormat="1" ht="16" customHeight="1" x14ac:dyDescent="0.2"/>
    <row r="2523" customFormat="1" ht="16" customHeight="1" x14ac:dyDescent="0.2"/>
    <row r="2524" customFormat="1" ht="16" customHeight="1" x14ac:dyDescent="0.2"/>
    <row r="2525" customFormat="1" ht="16" customHeight="1" x14ac:dyDescent="0.2"/>
    <row r="2526" customFormat="1" ht="16" customHeight="1" x14ac:dyDescent="0.2"/>
    <row r="2527" customFormat="1" ht="16" customHeight="1" x14ac:dyDescent="0.2"/>
    <row r="2528" customFormat="1" ht="16" customHeight="1" x14ac:dyDescent="0.2"/>
    <row r="2529" customFormat="1" ht="16" customHeight="1" x14ac:dyDescent="0.2"/>
    <row r="2530" customFormat="1" ht="16" customHeight="1" x14ac:dyDescent="0.2"/>
    <row r="2531" customFormat="1" ht="16" customHeight="1" x14ac:dyDescent="0.2"/>
    <row r="2532" customFormat="1" ht="16" customHeight="1" x14ac:dyDescent="0.2"/>
    <row r="2533" customFormat="1" ht="16" customHeight="1" x14ac:dyDescent="0.2"/>
    <row r="2534" customFormat="1" ht="16" customHeight="1" x14ac:dyDescent="0.2"/>
    <row r="2535" customFormat="1" ht="16" customHeight="1" x14ac:dyDescent="0.2"/>
    <row r="2536" customFormat="1" ht="16" customHeight="1" x14ac:dyDescent="0.2"/>
    <row r="2537" customFormat="1" ht="16" customHeight="1" x14ac:dyDescent="0.2"/>
    <row r="2538" customFormat="1" ht="16" customHeight="1" x14ac:dyDescent="0.2"/>
    <row r="2539" customFormat="1" ht="16" customHeight="1" x14ac:dyDescent="0.2"/>
    <row r="2540" customFormat="1" ht="16" customHeight="1" x14ac:dyDescent="0.2"/>
    <row r="2541" customFormat="1" ht="16" customHeight="1" x14ac:dyDescent="0.2"/>
    <row r="2542" customFormat="1" ht="16" customHeight="1" x14ac:dyDescent="0.2"/>
    <row r="2543" customFormat="1" ht="16" customHeight="1" x14ac:dyDescent="0.2"/>
    <row r="2544" customFormat="1" ht="16" customHeight="1" x14ac:dyDescent="0.2"/>
    <row r="2545" customFormat="1" ht="16" customHeight="1" x14ac:dyDescent="0.2"/>
    <row r="2546" customFormat="1" ht="16" customHeight="1" x14ac:dyDescent="0.2"/>
    <row r="2547" customFormat="1" ht="16" customHeight="1" x14ac:dyDescent="0.2"/>
    <row r="2548" customFormat="1" ht="16" customHeight="1" x14ac:dyDescent="0.2"/>
    <row r="2549" customFormat="1" ht="16" customHeight="1" x14ac:dyDescent="0.2"/>
    <row r="2550" customFormat="1" ht="16" customHeight="1" x14ac:dyDescent="0.2"/>
    <row r="2551" customFormat="1" ht="16" customHeight="1" x14ac:dyDescent="0.2"/>
    <row r="2552" customFormat="1" ht="16" customHeight="1" x14ac:dyDescent="0.2"/>
    <row r="2553" customFormat="1" ht="16" customHeight="1" x14ac:dyDescent="0.2"/>
    <row r="2554" customFormat="1" ht="16" customHeight="1" x14ac:dyDescent="0.2"/>
    <row r="2555" customFormat="1" ht="16" customHeight="1" x14ac:dyDescent="0.2"/>
    <row r="2556" customFormat="1" ht="16" customHeight="1" x14ac:dyDescent="0.2"/>
    <row r="2557" customFormat="1" ht="16" customHeight="1" x14ac:dyDescent="0.2"/>
    <row r="2558" customFormat="1" ht="16" customHeight="1" x14ac:dyDescent="0.2"/>
    <row r="2559" customFormat="1" ht="16" customHeight="1" x14ac:dyDescent="0.2"/>
    <row r="2560" customFormat="1" ht="16" customHeight="1" x14ac:dyDescent="0.2"/>
    <row r="2561" customFormat="1" ht="16" customHeight="1" x14ac:dyDescent="0.2"/>
    <row r="2562" customFormat="1" ht="16" customHeight="1" x14ac:dyDescent="0.2"/>
    <row r="2563" customFormat="1" ht="16" customHeight="1" x14ac:dyDescent="0.2"/>
    <row r="2564" customFormat="1" ht="16" customHeight="1" x14ac:dyDescent="0.2"/>
    <row r="2565" customFormat="1" ht="16" customHeight="1" x14ac:dyDescent="0.2"/>
    <row r="2566" customFormat="1" ht="16" customHeight="1" x14ac:dyDescent="0.2"/>
    <row r="2567" customFormat="1" ht="16" customHeight="1" x14ac:dyDescent="0.2"/>
    <row r="2568" customFormat="1" ht="16" customHeight="1" x14ac:dyDescent="0.2"/>
    <row r="2569" customFormat="1" ht="16" customHeight="1" x14ac:dyDescent="0.2"/>
    <row r="2570" customFormat="1" ht="16" customHeight="1" x14ac:dyDescent="0.2"/>
    <row r="2571" customFormat="1" ht="16" customHeight="1" x14ac:dyDescent="0.2"/>
    <row r="2572" customFormat="1" ht="16" customHeight="1" x14ac:dyDescent="0.2"/>
    <row r="2573" customFormat="1" ht="16" customHeight="1" x14ac:dyDescent="0.2"/>
    <row r="2574" customFormat="1" ht="16" customHeight="1" x14ac:dyDescent="0.2"/>
    <row r="2575" customFormat="1" ht="16" customHeight="1" x14ac:dyDescent="0.2"/>
    <row r="2576" customFormat="1" ht="16" customHeight="1" x14ac:dyDescent="0.2"/>
    <row r="2577" customFormat="1" ht="16" customHeight="1" x14ac:dyDescent="0.2"/>
    <row r="2578" customFormat="1" ht="16" customHeight="1" x14ac:dyDescent="0.2"/>
    <row r="2579" customFormat="1" ht="16" customHeight="1" x14ac:dyDescent="0.2"/>
    <row r="2580" customFormat="1" ht="16" customHeight="1" x14ac:dyDescent="0.2"/>
    <row r="2581" customFormat="1" ht="16" customHeight="1" x14ac:dyDescent="0.2"/>
    <row r="2582" customFormat="1" ht="16" customHeight="1" x14ac:dyDescent="0.2"/>
    <row r="2583" customFormat="1" ht="16" customHeight="1" x14ac:dyDescent="0.2"/>
    <row r="2584" customFormat="1" ht="16" customHeight="1" x14ac:dyDescent="0.2"/>
    <row r="2585" customFormat="1" ht="16" customHeight="1" x14ac:dyDescent="0.2"/>
    <row r="2586" customFormat="1" ht="16" customHeight="1" x14ac:dyDescent="0.2"/>
    <row r="2587" customFormat="1" ht="16" customHeight="1" x14ac:dyDescent="0.2"/>
    <row r="2588" customFormat="1" ht="16" customHeight="1" x14ac:dyDescent="0.2"/>
    <row r="2589" customFormat="1" ht="16" customHeight="1" x14ac:dyDescent="0.2"/>
    <row r="2590" customFormat="1" ht="16" customHeight="1" x14ac:dyDescent="0.2"/>
    <row r="2591" customFormat="1" ht="16" customHeight="1" x14ac:dyDescent="0.2"/>
    <row r="2592" customFormat="1" ht="16" customHeight="1" x14ac:dyDescent="0.2"/>
    <row r="2593" customFormat="1" ht="16" customHeight="1" x14ac:dyDescent="0.2"/>
    <row r="2594" customFormat="1" ht="16" customHeight="1" x14ac:dyDescent="0.2"/>
    <row r="2595" customFormat="1" ht="16" customHeight="1" x14ac:dyDescent="0.2"/>
    <row r="2596" customFormat="1" ht="16" customHeight="1" x14ac:dyDescent="0.2"/>
    <row r="2597" customFormat="1" ht="16" customHeight="1" x14ac:dyDescent="0.2"/>
    <row r="2598" customFormat="1" ht="16" customHeight="1" x14ac:dyDescent="0.2"/>
    <row r="2599" customFormat="1" ht="16" customHeight="1" x14ac:dyDescent="0.2"/>
    <row r="2600" customFormat="1" ht="16" customHeight="1" x14ac:dyDescent="0.2"/>
    <row r="2601" customFormat="1" ht="16" customHeight="1" x14ac:dyDescent="0.2"/>
    <row r="2602" customFormat="1" ht="16" customHeight="1" x14ac:dyDescent="0.2"/>
    <row r="2603" customFormat="1" ht="16" customHeight="1" x14ac:dyDescent="0.2"/>
    <row r="2604" customFormat="1" ht="16" customHeight="1" x14ac:dyDescent="0.2"/>
    <row r="2605" customFormat="1" ht="16" customHeight="1" x14ac:dyDescent="0.2"/>
    <row r="2606" customFormat="1" ht="16" customHeight="1" x14ac:dyDescent="0.2"/>
    <row r="2607" customFormat="1" ht="16" customHeight="1" x14ac:dyDescent="0.2"/>
    <row r="2608" customFormat="1" ht="16" customHeight="1" x14ac:dyDescent="0.2"/>
    <row r="2609" customFormat="1" ht="16" customHeight="1" x14ac:dyDescent="0.2"/>
    <row r="2610" customFormat="1" ht="16" customHeight="1" x14ac:dyDescent="0.2"/>
    <row r="2611" customFormat="1" ht="16" customHeight="1" x14ac:dyDescent="0.2"/>
    <row r="2612" customFormat="1" ht="16" customHeight="1" x14ac:dyDescent="0.2"/>
    <row r="2613" customFormat="1" ht="16" customHeight="1" x14ac:dyDescent="0.2"/>
    <row r="2614" customFormat="1" ht="16" customHeight="1" x14ac:dyDescent="0.2"/>
    <row r="2615" customFormat="1" ht="16" customHeight="1" x14ac:dyDescent="0.2"/>
    <row r="2616" customFormat="1" ht="16" customHeight="1" x14ac:dyDescent="0.2"/>
    <row r="2617" customFormat="1" ht="16" customHeight="1" x14ac:dyDescent="0.2"/>
    <row r="2618" customFormat="1" ht="16" customHeight="1" x14ac:dyDescent="0.2"/>
    <row r="2619" customFormat="1" ht="16" customHeight="1" x14ac:dyDescent="0.2"/>
    <row r="2620" customFormat="1" ht="16" customHeight="1" x14ac:dyDescent="0.2"/>
    <row r="2621" customFormat="1" ht="16" customHeight="1" x14ac:dyDescent="0.2"/>
    <row r="2622" customFormat="1" ht="16" customHeight="1" x14ac:dyDescent="0.2"/>
    <row r="2623" customFormat="1" ht="16" customHeight="1" x14ac:dyDescent="0.2"/>
    <row r="2624" customFormat="1" ht="16" customHeight="1" x14ac:dyDescent="0.2"/>
    <row r="2625" customFormat="1" ht="16" customHeight="1" x14ac:dyDescent="0.2"/>
    <row r="2626" customFormat="1" ht="16" customHeight="1" x14ac:dyDescent="0.2"/>
    <row r="2627" customFormat="1" ht="16" customHeight="1" x14ac:dyDescent="0.2"/>
    <row r="2628" customFormat="1" ht="16" customHeight="1" x14ac:dyDescent="0.2"/>
    <row r="2629" customFormat="1" ht="16" customHeight="1" x14ac:dyDescent="0.2"/>
    <row r="2630" customFormat="1" ht="16" customHeight="1" x14ac:dyDescent="0.2"/>
    <row r="2631" customFormat="1" ht="16" customHeight="1" x14ac:dyDescent="0.2"/>
    <row r="2632" customFormat="1" ht="16" customHeight="1" x14ac:dyDescent="0.2"/>
    <row r="2633" customFormat="1" ht="16" customHeight="1" x14ac:dyDescent="0.2"/>
    <row r="2634" customFormat="1" ht="16" customHeight="1" x14ac:dyDescent="0.2"/>
    <row r="2635" customFormat="1" ht="16" customHeight="1" x14ac:dyDescent="0.2"/>
    <row r="2636" customFormat="1" ht="16" customHeight="1" x14ac:dyDescent="0.2"/>
    <row r="2637" customFormat="1" ht="16" customHeight="1" x14ac:dyDescent="0.2"/>
    <row r="2638" customFormat="1" ht="16" customHeight="1" x14ac:dyDescent="0.2"/>
    <row r="2639" customFormat="1" ht="16" customHeight="1" x14ac:dyDescent="0.2"/>
    <row r="2640" customFormat="1" ht="16" customHeight="1" x14ac:dyDescent="0.2"/>
    <row r="2641" customFormat="1" ht="16" customHeight="1" x14ac:dyDescent="0.2"/>
    <row r="2642" customFormat="1" ht="16" customHeight="1" x14ac:dyDescent="0.2"/>
    <row r="2643" customFormat="1" ht="16" customHeight="1" x14ac:dyDescent="0.2"/>
    <row r="2644" customFormat="1" ht="16" customHeight="1" x14ac:dyDescent="0.2"/>
    <row r="2645" customFormat="1" ht="16" customHeight="1" x14ac:dyDescent="0.2"/>
    <row r="2646" customFormat="1" ht="16" customHeight="1" x14ac:dyDescent="0.2"/>
    <row r="2647" customFormat="1" ht="16" customHeight="1" x14ac:dyDescent="0.2"/>
    <row r="2648" customFormat="1" ht="16" customHeight="1" x14ac:dyDescent="0.2"/>
    <row r="2649" customFormat="1" ht="16" customHeight="1" x14ac:dyDescent="0.2"/>
    <row r="2650" customFormat="1" ht="16" customHeight="1" x14ac:dyDescent="0.2"/>
    <row r="2651" customFormat="1" ht="16" customHeight="1" x14ac:dyDescent="0.2"/>
    <row r="2652" customFormat="1" ht="16" customHeight="1" x14ac:dyDescent="0.2"/>
    <row r="2653" customFormat="1" ht="16" customHeight="1" x14ac:dyDescent="0.2"/>
    <row r="2654" customFormat="1" ht="16" customHeight="1" x14ac:dyDescent="0.2"/>
    <row r="2655" customFormat="1" ht="16" customHeight="1" x14ac:dyDescent="0.2"/>
    <row r="2656" customFormat="1" ht="16" customHeight="1" x14ac:dyDescent="0.2"/>
    <row r="2657" customFormat="1" ht="16" customHeight="1" x14ac:dyDescent="0.2"/>
    <row r="2658" customFormat="1" ht="16" customHeight="1" x14ac:dyDescent="0.2"/>
    <row r="2659" customFormat="1" ht="16" customHeight="1" x14ac:dyDescent="0.2"/>
    <row r="2660" customFormat="1" ht="16" customHeight="1" x14ac:dyDescent="0.2"/>
    <row r="2661" customFormat="1" ht="16" customHeight="1" x14ac:dyDescent="0.2"/>
    <row r="2662" customFormat="1" ht="16" customHeight="1" x14ac:dyDescent="0.2"/>
    <row r="2663" customFormat="1" ht="16" customHeight="1" x14ac:dyDescent="0.2"/>
    <row r="2664" customFormat="1" ht="16" customHeight="1" x14ac:dyDescent="0.2"/>
    <row r="2665" customFormat="1" ht="16" customHeight="1" x14ac:dyDescent="0.2"/>
    <row r="2666" customFormat="1" ht="16" customHeight="1" x14ac:dyDescent="0.2"/>
    <row r="2667" customFormat="1" ht="16" customHeight="1" x14ac:dyDescent="0.2"/>
    <row r="2668" customFormat="1" ht="16" customHeight="1" x14ac:dyDescent="0.2"/>
    <row r="2669" customFormat="1" ht="16" customHeight="1" x14ac:dyDescent="0.2"/>
    <row r="2670" customFormat="1" ht="16" customHeight="1" x14ac:dyDescent="0.2"/>
    <row r="2671" customFormat="1" ht="16" customHeight="1" x14ac:dyDescent="0.2"/>
    <row r="2672" customFormat="1" ht="16" customHeight="1" x14ac:dyDescent="0.2"/>
    <row r="2673" customFormat="1" ht="16" customHeight="1" x14ac:dyDescent="0.2"/>
    <row r="2674" customFormat="1" ht="16" customHeight="1" x14ac:dyDescent="0.2"/>
    <row r="2675" customFormat="1" ht="16" customHeight="1" x14ac:dyDescent="0.2"/>
    <row r="2676" customFormat="1" ht="16" customHeight="1" x14ac:dyDescent="0.2"/>
    <row r="2677" customFormat="1" ht="16" customHeight="1" x14ac:dyDescent="0.2"/>
    <row r="2678" customFormat="1" ht="16" customHeight="1" x14ac:dyDescent="0.2"/>
    <row r="2679" customFormat="1" ht="16" customHeight="1" x14ac:dyDescent="0.2"/>
    <row r="2680" customFormat="1" ht="16" customHeight="1" x14ac:dyDescent="0.2"/>
    <row r="2681" customFormat="1" ht="16" customHeight="1" x14ac:dyDescent="0.2"/>
    <row r="2682" customFormat="1" ht="16" customHeight="1" x14ac:dyDescent="0.2"/>
    <row r="2683" customFormat="1" ht="16" customHeight="1" x14ac:dyDescent="0.2"/>
    <row r="2684" customFormat="1" ht="16" customHeight="1" x14ac:dyDescent="0.2"/>
    <row r="2685" customFormat="1" ht="16" customHeight="1" x14ac:dyDescent="0.2"/>
    <row r="2686" customFormat="1" ht="16" customHeight="1" x14ac:dyDescent="0.2"/>
    <row r="2687" customFormat="1" ht="16" customHeight="1" x14ac:dyDescent="0.2"/>
    <row r="2688" customFormat="1" ht="16" customHeight="1" x14ac:dyDescent="0.2"/>
    <row r="2689" customFormat="1" ht="16" customHeight="1" x14ac:dyDescent="0.2"/>
    <row r="2690" customFormat="1" ht="16" customHeight="1" x14ac:dyDescent="0.2"/>
    <row r="2691" customFormat="1" ht="16" customHeight="1" x14ac:dyDescent="0.2"/>
    <row r="2692" customFormat="1" ht="16" customHeight="1" x14ac:dyDescent="0.2"/>
    <row r="2693" customFormat="1" ht="16" customHeight="1" x14ac:dyDescent="0.2"/>
    <row r="2694" customFormat="1" ht="16" customHeight="1" x14ac:dyDescent="0.2"/>
    <row r="2695" customFormat="1" ht="16" customHeight="1" x14ac:dyDescent="0.2"/>
    <row r="2696" customFormat="1" ht="16" customHeight="1" x14ac:dyDescent="0.2"/>
    <row r="2697" customFormat="1" ht="16" customHeight="1" x14ac:dyDescent="0.2"/>
    <row r="2698" customFormat="1" ht="16" customHeight="1" x14ac:dyDescent="0.2"/>
    <row r="2699" customFormat="1" ht="16" customHeight="1" x14ac:dyDescent="0.2"/>
    <row r="2700" customFormat="1" ht="16" customHeight="1" x14ac:dyDescent="0.2"/>
    <row r="2701" customFormat="1" ht="16" customHeight="1" x14ac:dyDescent="0.2"/>
    <row r="2702" customFormat="1" ht="16" customHeight="1" x14ac:dyDescent="0.2"/>
    <row r="2703" customFormat="1" ht="16" customHeight="1" x14ac:dyDescent="0.2"/>
    <row r="2704" customFormat="1" ht="16" customHeight="1" x14ac:dyDescent="0.2"/>
    <row r="2705" customFormat="1" ht="16" customHeight="1" x14ac:dyDescent="0.2"/>
    <row r="2706" customFormat="1" ht="16" customHeight="1" x14ac:dyDescent="0.2"/>
    <row r="2707" customFormat="1" ht="16" customHeight="1" x14ac:dyDescent="0.2"/>
    <row r="2708" customFormat="1" ht="16" customHeight="1" x14ac:dyDescent="0.2"/>
    <row r="2709" customFormat="1" ht="16" customHeight="1" x14ac:dyDescent="0.2"/>
    <row r="2710" customFormat="1" ht="16" customHeight="1" x14ac:dyDescent="0.2"/>
    <row r="2711" customFormat="1" ht="16" customHeight="1" x14ac:dyDescent="0.2"/>
    <row r="2712" customFormat="1" ht="16" customHeight="1" x14ac:dyDescent="0.2"/>
    <row r="2713" customFormat="1" ht="16" customHeight="1" x14ac:dyDescent="0.2"/>
    <row r="2714" customFormat="1" ht="16" customHeight="1" x14ac:dyDescent="0.2"/>
    <row r="2715" customFormat="1" ht="16" customHeight="1" x14ac:dyDescent="0.2"/>
    <row r="2716" customFormat="1" ht="16" customHeight="1" x14ac:dyDescent="0.2"/>
    <row r="2717" customFormat="1" ht="16" customHeight="1" x14ac:dyDescent="0.2"/>
    <row r="2718" customFormat="1" ht="16" customHeight="1" x14ac:dyDescent="0.2"/>
    <row r="2719" customFormat="1" ht="16" customHeight="1" x14ac:dyDescent="0.2"/>
    <row r="2720" customFormat="1" ht="16" customHeight="1" x14ac:dyDescent="0.2"/>
    <row r="2721" customFormat="1" ht="16" customHeight="1" x14ac:dyDescent="0.2"/>
    <row r="2722" customFormat="1" ht="16" customHeight="1" x14ac:dyDescent="0.2"/>
    <row r="2723" customFormat="1" ht="16" customHeight="1" x14ac:dyDescent="0.2"/>
    <row r="2724" customFormat="1" ht="16" customHeight="1" x14ac:dyDescent="0.2"/>
    <row r="2725" customFormat="1" ht="16" customHeight="1" x14ac:dyDescent="0.2"/>
    <row r="2726" customFormat="1" ht="16" customHeight="1" x14ac:dyDescent="0.2"/>
    <row r="2727" customFormat="1" ht="16" customHeight="1" x14ac:dyDescent="0.2"/>
    <row r="2728" customFormat="1" ht="16" customHeight="1" x14ac:dyDescent="0.2"/>
    <row r="2729" customFormat="1" ht="16" customHeight="1" x14ac:dyDescent="0.2"/>
    <row r="2730" customFormat="1" ht="16" customHeight="1" x14ac:dyDescent="0.2"/>
    <row r="2731" customFormat="1" ht="16" customHeight="1" x14ac:dyDescent="0.2"/>
    <row r="2732" customFormat="1" ht="16" customHeight="1" x14ac:dyDescent="0.2"/>
    <row r="2733" customFormat="1" ht="16" customHeight="1" x14ac:dyDescent="0.2"/>
    <row r="2734" customFormat="1" ht="16" customHeight="1" x14ac:dyDescent="0.2"/>
    <row r="2735" customFormat="1" ht="16" customHeight="1" x14ac:dyDescent="0.2"/>
    <row r="2736" customFormat="1" ht="16" customHeight="1" x14ac:dyDescent="0.2"/>
    <row r="2737" customFormat="1" ht="16" customHeight="1" x14ac:dyDescent="0.2"/>
    <row r="2738" customFormat="1" ht="16" customHeight="1" x14ac:dyDescent="0.2"/>
    <row r="2739" customFormat="1" ht="16" customHeight="1" x14ac:dyDescent="0.2"/>
    <row r="2740" customFormat="1" ht="16" customHeight="1" x14ac:dyDescent="0.2"/>
    <row r="2741" customFormat="1" ht="16" customHeight="1" x14ac:dyDescent="0.2"/>
    <row r="2742" customFormat="1" ht="16" customHeight="1" x14ac:dyDescent="0.2"/>
    <row r="2743" customFormat="1" ht="16" customHeight="1" x14ac:dyDescent="0.2"/>
    <row r="2744" customFormat="1" ht="16" customHeight="1" x14ac:dyDescent="0.2"/>
    <row r="2745" customFormat="1" ht="16" customHeight="1" x14ac:dyDescent="0.2"/>
    <row r="2746" customFormat="1" ht="16" customHeight="1" x14ac:dyDescent="0.2"/>
    <row r="2747" customFormat="1" ht="16" customHeight="1" x14ac:dyDescent="0.2"/>
    <row r="2748" customFormat="1" ht="16" customHeight="1" x14ac:dyDescent="0.2"/>
    <row r="2749" customFormat="1" ht="16" customHeight="1" x14ac:dyDescent="0.2"/>
    <row r="2750" customFormat="1" ht="16" customHeight="1" x14ac:dyDescent="0.2"/>
    <row r="2751" customFormat="1" ht="16" customHeight="1" x14ac:dyDescent="0.2"/>
    <row r="2752" customFormat="1" ht="16" customHeight="1" x14ac:dyDescent="0.2"/>
    <row r="2753" customFormat="1" ht="16" customHeight="1" x14ac:dyDescent="0.2"/>
    <row r="2754" customFormat="1" ht="16" customHeight="1" x14ac:dyDescent="0.2"/>
    <row r="2755" customFormat="1" ht="16" customHeight="1" x14ac:dyDescent="0.2"/>
    <row r="2756" customFormat="1" ht="16" customHeight="1" x14ac:dyDescent="0.2"/>
    <row r="2757" customFormat="1" ht="16" customHeight="1" x14ac:dyDescent="0.2"/>
    <row r="2758" customFormat="1" ht="16" customHeight="1" x14ac:dyDescent="0.2"/>
    <row r="2759" customFormat="1" ht="16" customHeight="1" x14ac:dyDescent="0.2"/>
    <row r="2760" customFormat="1" ht="16" customHeight="1" x14ac:dyDescent="0.2"/>
    <row r="2761" customFormat="1" ht="16" customHeight="1" x14ac:dyDescent="0.2"/>
    <row r="2762" customFormat="1" ht="16" customHeight="1" x14ac:dyDescent="0.2"/>
    <row r="2763" customFormat="1" ht="16" customHeight="1" x14ac:dyDescent="0.2"/>
    <row r="2764" customFormat="1" ht="16" customHeight="1" x14ac:dyDescent="0.2"/>
    <row r="2765" customFormat="1" ht="16" customHeight="1" x14ac:dyDescent="0.2"/>
    <row r="2766" customFormat="1" ht="16" customHeight="1" x14ac:dyDescent="0.2"/>
    <row r="2767" customFormat="1" ht="16" customHeight="1" x14ac:dyDescent="0.2"/>
    <row r="2768" customFormat="1" ht="16" customHeight="1" x14ac:dyDescent="0.2"/>
    <row r="2769" customFormat="1" ht="16" customHeight="1" x14ac:dyDescent="0.2"/>
    <row r="2770" customFormat="1" ht="16" customHeight="1" x14ac:dyDescent="0.2"/>
    <row r="2771" customFormat="1" ht="16" customHeight="1" x14ac:dyDescent="0.2"/>
    <row r="2772" customFormat="1" ht="16" customHeight="1" x14ac:dyDescent="0.2"/>
    <row r="2773" customFormat="1" ht="16" customHeight="1" x14ac:dyDescent="0.2"/>
    <row r="2774" customFormat="1" ht="16" customHeight="1" x14ac:dyDescent="0.2"/>
    <row r="2775" customFormat="1" ht="16" customHeight="1" x14ac:dyDescent="0.2"/>
    <row r="2776" customFormat="1" ht="16" customHeight="1" x14ac:dyDescent="0.2"/>
    <row r="2777" customFormat="1" ht="16" customHeight="1" x14ac:dyDescent="0.2"/>
    <row r="2778" customFormat="1" ht="16" customHeight="1" x14ac:dyDescent="0.2"/>
    <row r="2779" customFormat="1" ht="16" customHeight="1" x14ac:dyDescent="0.2"/>
    <row r="2780" customFormat="1" ht="16" customHeight="1" x14ac:dyDescent="0.2"/>
    <row r="2781" customFormat="1" ht="16" customHeight="1" x14ac:dyDescent="0.2"/>
    <row r="2782" customFormat="1" ht="16" customHeight="1" x14ac:dyDescent="0.2"/>
    <row r="2783" customFormat="1" ht="16" customHeight="1" x14ac:dyDescent="0.2"/>
    <row r="2784" customFormat="1" ht="16" customHeight="1" x14ac:dyDescent="0.2"/>
    <row r="2785" customFormat="1" ht="16" customHeight="1" x14ac:dyDescent="0.2"/>
    <row r="2786" customFormat="1" ht="16" customHeight="1" x14ac:dyDescent="0.2"/>
    <row r="2787" customFormat="1" ht="16" customHeight="1" x14ac:dyDescent="0.2"/>
    <row r="2788" customFormat="1" ht="16" customHeight="1" x14ac:dyDescent="0.2"/>
    <row r="2789" customFormat="1" ht="16" customHeight="1" x14ac:dyDescent="0.2"/>
    <row r="2790" customFormat="1" ht="16" customHeight="1" x14ac:dyDescent="0.2"/>
    <row r="2791" customFormat="1" ht="16" customHeight="1" x14ac:dyDescent="0.2"/>
    <row r="2792" customFormat="1" ht="16" customHeight="1" x14ac:dyDescent="0.2"/>
    <row r="2793" customFormat="1" ht="16" customHeight="1" x14ac:dyDescent="0.2"/>
    <row r="2794" customFormat="1" ht="16" customHeight="1" x14ac:dyDescent="0.2"/>
    <row r="2795" customFormat="1" ht="16" customHeight="1" x14ac:dyDescent="0.2"/>
    <row r="2796" customFormat="1" ht="16" customHeight="1" x14ac:dyDescent="0.2"/>
    <row r="2797" customFormat="1" ht="16" customHeight="1" x14ac:dyDescent="0.2"/>
    <row r="2798" customFormat="1" ht="16" customHeight="1" x14ac:dyDescent="0.2"/>
    <row r="2799" customFormat="1" ht="16" customHeight="1" x14ac:dyDescent="0.2"/>
    <row r="2800" customFormat="1" ht="16" customHeight="1" x14ac:dyDescent="0.2"/>
    <row r="2801" customFormat="1" ht="16" customHeight="1" x14ac:dyDescent="0.2"/>
    <row r="2802" customFormat="1" ht="16" customHeight="1" x14ac:dyDescent="0.2"/>
    <row r="2803" customFormat="1" ht="16" customHeight="1" x14ac:dyDescent="0.2"/>
    <row r="2804" customFormat="1" ht="16" customHeight="1" x14ac:dyDescent="0.2"/>
    <row r="2805" customFormat="1" ht="16" customHeight="1" x14ac:dyDescent="0.2"/>
    <row r="2806" customFormat="1" ht="16" customHeight="1" x14ac:dyDescent="0.2"/>
    <row r="2807" customFormat="1" ht="16" customHeight="1" x14ac:dyDescent="0.2"/>
    <row r="2808" customFormat="1" ht="16" customHeight="1" x14ac:dyDescent="0.2"/>
    <row r="2809" customFormat="1" ht="16" customHeight="1" x14ac:dyDescent="0.2"/>
    <row r="2810" customFormat="1" ht="16" customHeight="1" x14ac:dyDescent="0.2"/>
    <row r="2811" customFormat="1" ht="16" customHeight="1" x14ac:dyDescent="0.2"/>
    <row r="2812" customFormat="1" ht="16" customHeight="1" x14ac:dyDescent="0.2"/>
    <row r="2813" customFormat="1" ht="16" customHeight="1" x14ac:dyDescent="0.2"/>
    <row r="2814" customFormat="1" ht="16" customHeight="1" x14ac:dyDescent="0.2"/>
    <row r="2815" customFormat="1" ht="16" customHeight="1" x14ac:dyDescent="0.2"/>
    <row r="2816" customFormat="1" ht="16" customHeight="1" x14ac:dyDescent="0.2"/>
    <row r="2817" customFormat="1" ht="16" customHeight="1" x14ac:dyDescent="0.2"/>
    <row r="2818" customFormat="1" ht="16" customHeight="1" x14ac:dyDescent="0.2"/>
    <row r="2819" customFormat="1" ht="16" customHeight="1" x14ac:dyDescent="0.2"/>
    <row r="2820" customFormat="1" ht="16" customHeight="1" x14ac:dyDescent="0.2"/>
    <row r="2821" customFormat="1" ht="16" customHeight="1" x14ac:dyDescent="0.2"/>
    <row r="2822" customFormat="1" ht="16" customHeight="1" x14ac:dyDescent="0.2"/>
    <row r="2823" customFormat="1" ht="16" customHeight="1" x14ac:dyDescent="0.2"/>
    <row r="2824" customFormat="1" ht="16" customHeight="1" x14ac:dyDescent="0.2"/>
    <row r="2825" customFormat="1" ht="16" customHeight="1" x14ac:dyDescent="0.2"/>
    <row r="2826" customFormat="1" ht="16" customHeight="1" x14ac:dyDescent="0.2"/>
    <row r="2827" customFormat="1" ht="16" customHeight="1" x14ac:dyDescent="0.2"/>
    <row r="2828" customFormat="1" ht="16" customHeight="1" x14ac:dyDescent="0.2"/>
    <row r="2829" customFormat="1" ht="16" customHeight="1" x14ac:dyDescent="0.2"/>
    <row r="2830" customFormat="1" ht="16" customHeight="1" x14ac:dyDescent="0.2"/>
    <row r="2831" customFormat="1" ht="16" customHeight="1" x14ac:dyDescent="0.2"/>
    <row r="2832" customFormat="1" ht="16" customHeight="1" x14ac:dyDescent="0.2"/>
    <row r="2833" customFormat="1" ht="16" customHeight="1" x14ac:dyDescent="0.2"/>
    <row r="2834" customFormat="1" ht="16" customHeight="1" x14ac:dyDescent="0.2"/>
    <row r="2835" customFormat="1" ht="16" customHeight="1" x14ac:dyDescent="0.2"/>
    <row r="2836" customFormat="1" ht="16" customHeight="1" x14ac:dyDescent="0.2"/>
    <row r="2837" customFormat="1" ht="16" customHeight="1" x14ac:dyDescent="0.2"/>
    <row r="2838" customFormat="1" ht="16" customHeight="1" x14ac:dyDescent="0.2"/>
    <row r="2839" customFormat="1" ht="16" customHeight="1" x14ac:dyDescent="0.2"/>
    <row r="2840" customFormat="1" ht="16" customHeight="1" x14ac:dyDescent="0.2"/>
    <row r="2841" customFormat="1" ht="16" customHeight="1" x14ac:dyDescent="0.2"/>
    <row r="2842" customFormat="1" ht="16" customHeight="1" x14ac:dyDescent="0.2"/>
    <row r="2843" customFormat="1" ht="16" customHeight="1" x14ac:dyDescent="0.2"/>
    <row r="2844" customFormat="1" ht="16" customHeight="1" x14ac:dyDescent="0.2"/>
    <row r="2845" customFormat="1" ht="16" customHeight="1" x14ac:dyDescent="0.2"/>
    <row r="2846" customFormat="1" ht="16" customHeight="1" x14ac:dyDescent="0.2"/>
    <row r="2847" customFormat="1" ht="16" customHeight="1" x14ac:dyDescent="0.2"/>
    <row r="2848" customFormat="1" ht="16" customHeight="1" x14ac:dyDescent="0.2"/>
    <row r="2849" customFormat="1" ht="16" customHeight="1" x14ac:dyDescent="0.2"/>
    <row r="2850" customFormat="1" ht="16" customHeight="1" x14ac:dyDescent="0.2"/>
    <row r="2851" customFormat="1" ht="16" customHeight="1" x14ac:dyDescent="0.2"/>
    <row r="2852" customFormat="1" ht="16" customHeight="1" x14ac:dyDescent="0.2"/>
    <row r="2853" customFormat="1" ht="16" customHeight="1" x14ac:dyDescent="0.2"/>
    <row r="2854" customFormat="1" ht="16" customHeight="1" x14ac:dyDescent="0.2"/>
    <row r="2855" customFormat="1" ht="16" customHeight="1" x14ac:dyDescent="0.2"/>
    <row r="2856" customFormat="1" ht="16" customHeight="1" x14ac:dyDescent="0.2"/>
    <row r="2857" customFormat="1" ht="16" customHeight="1" x14ac:dyDescent="0.2"/>
    <row r="2858" customFormat="1" ht="16" customHeight="1" x14ac:dyDescent="0.2"/>
    <row r="2859" customFormat="1" ht="16" customHeight="1" x14ac:dyDescent="0.2"/>
    <row r="2860" customFormat="1" ht="16" customHeight="1" x14ac:dyDescent="0.2"/>
    <row r="2861" customFormat="1" ht="16" customHeight="1" x14ac:dyDescent="0.2"/>
    <row r="2862" customFormat="1" ht="16" customHeight="1" x14ac:dyDescent="0.2"/>
    <row r="2863" customFormat="1" ht="16" customHeight="1" x14ac:dyDescent="0.2"/>
    <row r="2864" customFormat="1" ht="16" customHeight="1" x14ac:dyDescent="0.2"/>
    <row r="2865" customFormat="1" ht="16" customHeight="1" x14ac:dyDescent="0.2"/>
    <row r="2866" customFormat="1" ht="16" customHeight="1" x14ac:dyDescent="0.2"/>
    <row r="2867" customFormat="1" ht="16" customHeight="1" x14ac:dyDescent="0.2"/>
    <row r="2868" customFormat="1" ht="16" customHeight="1" x14ac:dyDescent="0.2"/>
    <row r="2869" customFormat="1" ht="16" customHeight="1" x14ac:dyDescent="0.2"/>
    <row r="2870" customFormat="1" ht="16" customHeight="1" x14ac:dyDescent="0.2"/>
    <row r="2871" customFormat="1" ht="16" customHeight="1" x14ac:dyDescent="0.2"/>
    <row r="2872" customFormat="1" ht="16" customHeight="1" x14ac:dyDescent="0.2"/>
    <row r="2873" customFormat="1" ht="16" customHeight="1" x14ac:dyDescent="0.2"/>
    <row r="2874" customFormat="1" ht="16" customHeight="1" x14ac:dyDescent="0.2"/>
    <row r="2875" customFormat="1" ht="16" customHeight="1" x14ac:dyDescent="0.2"/>
    <row r="2876" customFormat="1" ht="16" customHeight="1" x14ac:dyDescent="0.2"/>
    <row r="2877" customFormat="1" ht="16" customHeight="1" x14ac:dyDescent="0.2"/>
    <row r="2878" customFormat="1" ht="16" customHeight="1" x14ac:dyDescent="0.2"/>
    <row r="2879" customFormat="1" ht="16" customHeight="1" x14ac:dyDescent="0.2"/>
    <row r="2880" customFormat="1" ht="16" customHeight="1" x14ac:dyDescent="0.2"/>
    <row r="2881" customFormat="1" ht="16" customHeight="1" x14ac:dyDescent="0.2"/>
    <row r="2882" customFormat="1" ht="16" customHeight="1" x14ac:dyDescent="0.2"/>
    <row r="2883" customFormat="1" ht="16" customHeight="1" x14ac:dyDescent="0.2"/>
    <row r="2884" customFormat="1" ht="16" customHeight="1" x14ac:dyDescent="0.2"/>
    <row r="2885" customFormat="1" ht="16" customHeight="1" x14ac:dyDescent="0.2"/>
    <row r="2886" customFormat="1" ht="16" customHeight="1" x14ac:dyDescent="0.2"/>
    <row r="2887" customFormat="1" ht="16" customHeight="1" x14ac:dyDescent="0.2"/>
    <row r="2888" customFormat="1" ht="16" customHeight="1" x14ac:dyDescent="0.2"/>
    <row r="2889" customFormat="1" ht="16" customHeight="1" x14ac:dyDescent="0.2"/>
    <row r="2890" customFormat="1" ht="16" customHeight="1" x14ac:dyDescent="0.2"/>
    <row r="2891" customFormat="1" ht="16" customHeight="1" x14ac:dyDescent="0.2"/>
    <row r="2892" customFormat="1" ht="16" customHeight="1" x14ac:dyDescent="0.2"/>
    <row r="2893" customFormat="1" ht="16" customHeight="1" x14ac:dyDescent="0.2"/>
    <row r="2894" customFormat="1" ht="16" customHeight="1" x14ac:dyDescent="0.2"/>
    <row r="2895" customFormat="1" ht="16" customHeight="1" x14ac:dyDescent="0.2"/>
    <row r="2896" customFormat="1" ht="16" customHeight="1" x14ac:dyDescent="0.2"/>
    <row r="2897" customFormat="1" ht="16" customHeight="1" x14ac:dyDescent="0.2"/>
    <row r="2898" customFormat="1" ht="16" customHeight="1" x14ac:dyDescent="0.2"/>
    <row r="2899" customFormat="1" ht="16" customHeight="1" x14ac:dyDescent="0.2"/>
    <row r="2900" customFormat="1" ht="16" customHeight="1" x14ac:dyDescent="0.2"/>
    <row r="2901" customFormat="1" ht="16" customHeight="1" x14ac:dyDescent="0.2"/>
    <row r="2902" customFormat="1" ht="16" customHeight="1" x14ac:dyDescent="0.2"/>
    <row r="2903" customFormat="1" ht="16" customHeight="1" x14ac:dyDescent="0.2"/>
    <row r="2904" customFormat="1" ht="16" customHeight="1" x14ac:dyDescent="0.2"/>
    <row r="2905" customFormat="1" ht="16" customHeight="1" x14ac:dyDescent="0.2"/>
    <row r="2906" customFormat="1" ht="16" customHeight="1" x14ac:dyDescent="0.2"/>
    <row r="2907" customFormat="1" ht="16" customHeight="1" x14ac:dyDescent="0.2"/>
    <row r="2908" customFormat="1" ht="16" customHeight="1" x14ac:dyDescent="0.2"/>
    <row r="2909" customFormat="1" ht="16" customHeight="1" x14ac:dyDescent="0.2"/>
    <row r="2910" customFormat="1" ht="16" customHeight="1" x14ac:dyDescent="0.2"/>
    <row r="2911" customFormat="1" ht="16" customHeight="1" x14ac:dyDescent="0.2"/>
    <row r="2912" customFormat="1" ht="16" customHeight="1" x14ac:dyDescent="0.2"/>
    <row r="2913" customFormat="1" ht="16" customHeight="1" x14ac:dyDescent="0.2"/>
    <row r="2914" customFormat="1" ht="16" customHeight="1" x14ac:dyDescent="0.2"/>
    <row r="2915" customFormat="1" ht="16" customHeight="1" x14ac:dyDescent="0.2"/>
    <row r="2916" customFormat="1" ht="16" customHeight="1" x14ac:dyDescent="0.2"/>
    <row r="2917" customFormat="1" ht="16" customHeight="1" x14ac:dyDescent="0.2"/>
    <row r="2918" customFormat="1" ht="16" customHeight="1" x14ac:dyDescent="0.2"/>
    <row r="2919" customFormat="1" ht="16" customHeight="1" x14ac:dyDescent="0.2"/>
    <row r="2920" customFormat="1" ht="16" customHeight="1" x14ac:dyDescent="0.2"/>
    <row r="2921" customFormat="1" ht="16" customHeight="1" x14ac:dyDescent="0.2"/>
    <row r="2922" customFormat="1" ht="16" customHeight="1" x14ac:dyDescent="0.2"/>
    <row r="2923" customFormat="1" ht="16" customHeight="1" x14ac:dyDescent="0.2"/>
    <row r="2924" customFormat="1" ht="16" customHeight="1" x14ac:dyDescent="0.2"/>
    <row r="2925" customFormat="1" ht="16" customHeight="1" x14ac:dyDescent="0.2"/>
    <row r="2926" customFormat="1" ht="16" customHeight="1" x14ac:dyDescent="0.2"/>
    <row r="2927" customFormat="1" ht="16" customHeight="1" x14ac:dyDescent="0.2"/>
    <row r="2928" customFormat="1" ht="16" customHeight="1" x14ac:dyDescent="0.2"/>
    <row r="2929" customFormat="1" ht="16" customHeight="1" x14ac:dyDescent="0.2"/>
    <row r="2930" customFormat="1" ht="16" customHeight="1" x14ac:dyDescent="0.2"/>
    <row r="2931" customFormat="1" ht="16" customHeight="1" x14ac:dyDescent="0.2"/>
    <row r="2932" customFormat="1" ht="16" customHeight="1" x14ac:dyDescent="0.2"/>
    <row r="2933" customFormat="1" ht="16" customHeight="1" x14ac:dyDescent="0.2"/>
    <row r="2934" customFormat="1" ht="16" customHeight="1" x14ac:dyDescent="0.2"/>
    <row r="2935" customFormat="1" ht="16" customHeight="1" x14ac:dyDescent="0.2"/>
    <row r="2936" customFormat="1" ht="16" customHeight="1" x14ac:dyDescent="0.2"/>
    <row r="2937" customFormat="1" ht="16" customHeight="1" x14ac:dyDescent="0.2"/>
    <row r="2938" customFormat="1" ht="16" customHeight="1" x14ac:dyDescent="0.2"/>
    <row r="2939" customFormat="1" ht="16" customHeight="1" x14ac:dyDescent="0.2"/>
    <row r="2940" customFormat="1" ht="16" customHeight="1" x14ac:dyDescent="0.2"/>
    <row r="2941" customFormat="1" ht="16" customHeight="1" x14ac:dyDescent="0.2"/>
    <row r="2942" customFormat="1" ht="16" customHeight="1" x14ac:dyDescent="0.2"/>
    <row r="2943" customFormat="1" ht="16" customHeight="1" x14ac:dyDescent="0.2"/>
    <row r="2944" customFormat="1" ht="16" customHeight="1" x14ac:dyDescent="0.2"/>
    <row r="2945" customFormat="1" ht="16" customHeight="1" x14ac:dyDescent="0.2"/>
    <row r="2946" customFormat="1" ht="16" customHeight="1" x14ac:dyDescent="0.2"/>
    <row r="2947" customFormat="1" ht="16" customHeight="1" x14ac:dyDescent="0.2"/>
    <row r="2948" customFormat="1" ht="16" customHeight="1" x14ac:dyDescent="0.2"/>
    <row r="2949" customFormat="1" ht="16" customHeight="1" x14ac:dyDescent="0.2"/>
    <row r="2950" customFormat="1" ht="16" customHeight="1" x14ac:dyDescent="0.2"/>
    <row r="2951" customFormat="1" ht="16" customHeight="1" x14ac:dyDescent="0.2"/>
    <row r="2952" customFormat="1" ht="16" customHeight="1" x14ac:dyDescent="0.2"/>
    <row r="2953" customFormat="1" ht="16" customHeight="1" x14ac:dyDescent="0.2"/>
    <row r="2954" customFormat="1" ht="16" customHeight="1" x14ac:dyDescent="0.2"/>
    <row r="2955" customFormat="1" ht="16" customHeight="1" x14ac:dyDescent="0.2"/>
    <row r="2956" customFormat="1" ht="16" customHeight="1" x14ac:dyDescent="0.2"/>
    <row r="2957" customFormat="1" ht="16" customHeight="1" x14ac:dyDescent="0.2"/>
    <row r="2958" customFormat="1" ht="16" customHeight="1" x14ac:dyDescent="0.2"/>
    <row r="2959" customFormat="1" ht="16" customHeight="1" x14ac:dyDescent="0.2"/>
    <row r="2960" customFormat="1" ht="16" customHeight="1" x14ac:dyDescent="0.2"/>
    <row r="2961" customFormat="1" ht="16" customHeight="1" x14ac:dyDescent="0.2"/>
    <row r="2962" customFormat="1" ht="16" customHeight="1" x14ac:dyDescent="0.2"/>
    <row r="2963" customFormat="1" ht="16" customHeight="1" x14ac:dyDescent="0.2"/>
    <row r="2964" customFormat="1" ht="16" customHeight="1" x14ac:dyDescent="0.2"/>
    <row r="2965" customFormat="1" ht="16" customHeight="1" x14ac:dyDescent="0.2"/>
    <row r="2966" customFormat="1" ht="16" customHeight="1" x14ac:dyDescent="0.2"/>
    <row r="2967" customFormat="1" ht="16" customHeight="1" x14ac:dyDescent="0.2"/>
    <row r="2968" customFormat="1" ht="16" customHeight="1" x14ac:dyDescent="0.2"/>
    <row r="2969" customFormat="1" ht="16" customHeight="1" x14ac:dyDescent="0.2"/>
    <row r="2970" customFormat="1" ht="16" customHeight="1" x14ac:dyDescent="0.2"/>
    <row r="2971" customFormat="1" ht="16" customHeight="1" x14ac:dyDescent="0.2"/>
    <row r="2972" customFormat="1" ht="16" customHeight="1" x14ac:dyDescent="0.2"/>
    <row r="2973" customFormat="1" ht="16" customHeight="1" x14ac:dyDescent="0.2"/>
    <row r="2974" customFormat="1" ht="16" customHeight="1" x14ac:dyDescent="0.2"/>
    <row r="2975" customFormat="1" ht="16" customHeight="1" x14ac:dyDescent="0.2"/>
    <row r="2976" customFormat="1" ht="16" customHeight="1" x14ac:dyDescent="0.2"/>
    <row r="2977" customFormat="1" ht="16" customHeight="1" x14ac:dyDescent="0.2"/>
    <row r="2978" customFormat="1" ht="16" customHeight="1" x14ac:dyDescent="0.2"/>
    <row r="2979" customFormat="1" ht="16" customHeight="1" x14ac:dyDescent="0.2"/>
    <row r="2980" customFormat="1" ht="16" customHeight="1" x14ac:dyDescent="0.2"/>
    <row r="2981" customFormat="1" ht="16" customHeight="1" x14ac:dyDescent="0.2"/>
    <row r="2982" customFormat="1" ht="16" customHeight="1" x14ac:dyDescent="0.2"/>
    <row r="2983" customFormat="1" ht="16" customHeight="1" x14ac:dyDescent="0.2"/>
    <row r="2984" customFormat="1" ht="16" customHeight="1" x14ac:dyDescent="0.2"/>
    <row r="2985" customFormat="1" ht="16" customHeight="1" x14ac:dyDescent="0.2"/>
    <row r="2986" customFormat="1" ht="16" customHeight="1" x14ac:dyDescent="0.2"/>
    <row r="2987" customFormat="1" ht="16" customHeight="1" x14ac:dyDescent="0.2"/>
    <row r="2988" customFormat="1" ht="16" customHeight="1" x14ac:dyDescent="0.2"/>
    <row r="2989" customFormat="1" ht="16" customHeight="1" x14ac:dyDescent="0.2"/>
    <row r="2990" customFormat="1" ht="16" customHeight="1" x14ac:dyDescent="0.2"/>
    <row r="2991" customFormat="1" ht="16" customHeight="1" x14ac:dyDescent="0.2"/>
    <row r="2992" customFormat="1" ht="16" customHeight="1" x14ac:dyDescent="0.2"/>
    <row r="2993" customFormat="1" ht="16" customHeight="1" x14ac:dyDescent="0.2"/>
    <row r="2994" customFormat="1" ht="16" customHeight="1" x14ac:dyDescent="0.2"/>
    <row r="2995" customFormat="1" ht="16" customHeight="1" x14ac:dyDescent="0.2"/>
    <row r="2996" customFormat="1" ht="16" customHeight="1" x14ac:dyDescent="0.2"/>
    <row r="2997" customFormat="1" ht="16" customHeight="1" x14ac:dyDescent="0.2"/>
    <row r="2998" customFormat="1" ht="16" customHeight="1" x14ac:dyDescent="0.2"/>
    <row r="2999" customFormat="1" ht="16" customHeight="1" x14ac:dyDescent="0.2"/>
    <row r="3000" customFormat="1" ht="16" customHeight="1" x14ac:dyDescent="0.2"/>
    <row r="3001" customFormat="1" ht="16" customHeight="1" x14ac:dyDescent="0.2"/>
    <row r="3002" customFormat="1" ht="16" customHeight="1" x14ac:dyDescent="0.2"/>
    <row r="3003" customFormat="1" ht="16" customHeight="1" x14ac:dyDescent="0.2"/>
    <row r="3004" customFormat="1" ht="16" customHeight="1" x14ac:dyDescent="0.2"/>
    <row r="3005" customFormat="1" ht="16" customHeight="1" x14ac:dyDescent="0.2"/>
    <row r="3006" customFormat="1" ht="16" customHeight="1" x14ac:dyDescent="0.2"/>
    <row r="3007" customFormat="1" ht="16" customHeight="1" x14ac:dyDescent="0.2"/>
    <row r="3008" customFormat="1" ht="16" customHeight="1" x14ac:dyDescent="0.2"/>
    <row r="3009" customFormat="1" ht="16" customHeight="1" x14ac:dyDescent="0.2"/>
    <row r="3010" customFormat="1" ht="16" customHeight="1" x14ac:dyDescent="0.2"/>
    <row r="3011" customFormat="1" ht="16" customHeight="1" x14ac:dyDescent="0.2"/>
    <row r="3012" customFormat="1" ht="16" customHeight="1" x14ac:dyDescent="0.2"/>
    <row r="3013" customFormat="1" ht="16" customHeight="1" x14ac:dyDescent="0.2"/>
    <row r="3014" customFormat="1" ht="16" customHeight="1" x14ac:dyDescent="0.2"/>
    <row r="3015" customFormat="1" ht="16" customHeight="1" x14ac:dyDescent="0.2"/>
    <row r="3016" customFormat="1" ht="16" customHeight="1" x14ac:dyDescent="0.2"/>
    <row r="3017" customFormat="1" ht="16" customHeight="1" x14ac:dyDescent="0.2"/>
    <row r="3018" customFormat="1" ht="16" customHeight="1" x14ac:dyDescent="0.2"/>
    <row r="3019" customFormat="1" ht="16" customHeight="1" x14ac:dyDescent="0.2"/>
    <row r="3020" customFormat="1" ht="16" customHeight="1" x14ac:dyDescent="0.2"/>
    <row r="3021" customFormat="1" ht="16" customHeight="1" x14ac:dyDescent="0.2"/>
    <row r="3022" customFormat="1" ht="16" customHeight="1" x14ac:dyDescent="0.2"/>
    <row r="3023" customFormat="1" ht="16" customHeight="1" x14ac:dyDescent="0.2"/>
    <row r="3024" customFormat="1" ht="16" customHeight="1" x14ac:dyDescent="0.2"/>
    <row r="3025" customFormat="1" ht="16" customHeight="1" x14ac:dyDescent="0.2"/>
    <row r="3026" customFormat="1" ht="16" customHeight="1" x14ac:dyDescent="0.2"/>
    <row r="3027" customFormat="1" ht="16" customHeight="1" x14ac:dyDescent="0.2"/>
    <row r="3028" customFormat="1" ht="16" customHeight="1" x14ac:dyDescent="0.2"/>
    <row r="3029" customFormat="1" ht="16" customHeight="1" x14ac:dyDescent="0.2"/>
    <row r="3030" customFormat="1" ht="16" customHeight="1" x14ac:dyDescent="0.2"/>
    <row r="3031" customFormat="1" ht="16" customHeight="1" x14ac:dyDescent="0.2"/>
    <row r="3032" customFormat="1" ht="16" customHeight="1" x14ac:dyDescent="0.2"/>
    <row r="3033" customFormat="1" ht="16" customHeight="1" x14ac:dyDescent="0.2"/>
    <row r="3034" customFormat="1" ht="16" customHeight="1" x14ac:dyDescent="0.2"/>
    <row r="3035" customFormat="1" ht="16" customHeight="1" x14ac:dyDescent="0.2"/>
    <row r="3036" customFormat="1" ht="16" customHeight="1" x14ac:dyDescent="0.2"/>
    <row r="3037" customFormat="1" ht="16" customHeight="1" x14ac:dyDescent="0.2"/>
    <row r="3038" customFormat="1" ht="16" customHeight="1" x14ac:dyDescent="0.2"/>
    <row r="3039" customFormat="1" ht="16" customHeight="1" x14ac:dyDescent="0.2"/>
    <row r="3040" customFormat="1" ht="16" customHeight="1" x14ac:dyDescent="0.2"/>
    <row r="3041" customFormat="1" ht="16" customHeight="1" x14ac:dyDescent="0.2"/>
    <row r="3042" customFormat="1" ht="16" customHeight="1" x14ac:dyDescent="0.2"/>
    <row r="3043" customFormat="1" ht="16" customHeight="1" x14ac:dyDescent="0.2"/>
    <row r="3044" customFormat="1" ht="16" customHeight="1" x14ac:dyDescent="0.2"/>
    <row r="3045" customFormat="1" ht="16" customHeight="1" x14ac:dyDescent="0.2"/>
    <row r="3046" customFormat="1" ht="16" customHeight="1" x14ac:dyDescent="0.2"/>
    <row r="3047" customFormat="1" ht="16" customHeight="1" x14ac:dyDescent="0.2"/>
    <row r="3048" customFormat="1" ht="16" customHeight="1" x14ac:dyDescent="0.2"/>
    <row r="3049" customFormat="1" ht="16" customHeight="1" x14ac:dyDescent="0.2"/>
    <row r="3050" customFormat="1" ht="16" customHeight="1" x14ac:dyDescent="0.2"/>
    <row r="3051" customFormat="1" ht="16" customHeight="1" x14ac:dyDescent="0.2"/>
    <row r="3052" customFormat="1" ht="16" customHeight="1" x14ac:dyDescent="0.2"/>
    <row r="3053" customFormat="1" ht="16" customHeight="1" x14ac:dyDescent="0.2"/>
    <row r="3054" customFormat="1" ht="16" customHeight="1" x14ac:dyDescent="0.2"/>
    <row r="3055" customFormat="1" ht="16" customHeight="1" x14ac:dyDescent="0.2"/>
    <row r="3056" customFormat="1" ht="16" customHeight="1" x14ac:dyDescent="0.2"/>
    <row r="3057" customFormat="1" ht="16" customHeight="1" x14ac:dyDescent="0.2"/>
    <row r="3058" customFormat="1" ht="16" customHeight="1" x14ac:dyDescent="0.2"/>
    <row r="3059" customFormat="1" ht="16" customHeight="1" x14ac:dyDescent="0.2"/>
    <row r="3060" customFormat="1" ht="16" customHeight="1" x14ac:dyDescent="0.2"/>
    <row r="3061" customFormat="1" ht="16" customHeight="1" x14ac:dyDescent="0.2"/>
    <row r="3062" customFormat="1" ht="16" customHeight="1" x14ac:dyDescent="0.2"/>
    <row r="3063" customFormat="1" ht="16" customHeight="1" x14ac:dyDescent="0.2"/>
    <row r="3064" customFormat="1" ht="16" customHeight="1" x14ac:dyDescent="0.2"/>
    <row r="3065" customFormat="1" ht="16" customHeight="1" x14ac:dyDescent="0.2"/>
    <row r="3066" customFormat="1" ht="16" customHeight="1" x14ac:dyDescent="0.2"/>
    <row r="3067" customFormat="1" ht="16" customHeight="1" x14ac:dyDescent="0.2"/>
    <row r="3068" customFormat="1" ht="16" customHeight="1" x14ac:dyDescent="0.2"/>
    <row r="3069" customFormat="1" ht="16" customHeight="1" x14ac:dyDescent="0.2"/>
    <row r="3070" customFormat="1" ht="16" customHeight="1" x14ac:dyDescent="0.2"/>
    <row r="3071" customFormat="1" ht="16" customHeight="1" x14ac:dyDescent="0.2"/>
    <row r="3072" customFormat="1" ht="16" customHeight="1" x14ac:dyDescent="0.2"/>
    <row r="3073" customFormat="1" ht="16" customHeight="1" x14ac:dyDescent="0.2"/>
    <row r="3074" customFormat="1" ht="16" customHeight="1" x14ac:dyDescent="0.2"/>
    <row r="3075" customFormat="1" ht="16" customHeight="1" x14ac:dyDescent="0.2"/>
    <row r="3076" customFormat="1" ht="16" customHeight="1" x14ac:dyDescent="0.2"/>
    <row r="3077" customFormat="1" ht="16" customHeight="1" x14ac:dyDescent="0.2"/>
    <row r="3078" customFormat="1" ht="16" customHeight="1" x14ac:dyDescent="0.2"/>
    <row r="3079" customFormat="1" ht="16" customHeight="1" x14ac:dyDescent="0.2"/>
    <row r="3080" customFormat="1" ht="16" customHeight="1" x14ac:dyDescent="0.2"/>
    <row r="3081" customFormat="1" ht="16" customHeight="1" x14ac:dyDescent="0.2"/>
    <row r="3082" customFormat="1" ht="16" customHeight="1" x14ac:dyDescent="0.2"/>
    <row r="3083" customFormat="1" ht="16" customHeight="1" x14ac:dyDescent="0.2"/>
    <row r="3084" customFormat="1" ht="16" customHeight="1" x14ac:dyDescent="0.2"/>
    <row r="3085" customFormat="1" ht="16" customHeight="1" x14ac:dyDescent="0.2"/>
    <row r="3086" customFormat="1" ht="16" customHeight="1" x14ac:dyDescent="0.2"/>
    <row r="3087" customFormat="1" ht="16" customHeight="1" x14ac:dyDescent="0.2"/>
    <row r="3088" customFormat="1" ht="16" customHeight="1" x14ac:dyDescent="0.2"/>
    <row r="3089" customFormat="1" ht="16" customHeight="1" x14ac:dyDescent="0.2"/>
    <row r="3090" customFormat="1" ht="16" customHeight="1" x14ac:dyDescent="0.2"/>
    <row r="3091" customFormat="1" ht="16" customHeight="1" x14ac:dyDescent="0.2"/>
    <row r="3092" customFormat="1" ht="16" customHeight="1" x14ac:dyDescent="0.2"/>
    <row r="3093" customFormat="1" ht="16" customHeight="1" x14ac:dyDescent="0.2"/>
    <row r="3094" customFormat="1" ht="16" customHeight="1" x14ac:dyDescent="0.2"/>
    <row r="3095" customFormat="1" ht="16" customHeight="1" x14ac:dyDescent="0.2"/>
    <row r="3096" customFormat="1" ht="16" customHeight="1" x14ac:dyDescent="0.2"/>
    <row r="3097" customFormat="1" ht="16" customHeight="1" x14ac:dyDescent="0.2"/>
    <row r="3098" customFormat="1" ht="16" customHeight="1" x14ac:dyDescent="0.2"/>
    <row r="3099" customFormat="1" ht="16" customHeight="1" x14ac:dyDescent="0.2"/>
    <row r="3100" customFormat="1" ht="16" customHeight="1" x14ac:dyDescent="0.2"/>
    <row r="3101" customFormat="1" ht="16" customHeight="1" x14ac:dyDescent="0.2"/>
    <row r="3102" customFormat="1" ht="16" customHeight="1" x14ac:dyDescent="0.2"/>
    <row r="3103" customFormat="1" ht="16" customHeight="1" x14ac:dyDescent="0.2"/>
    <row r="3104" customFormat="1" ht="16" customHeight="1" x14ac:dyDescent="0.2"/>
    <row r="3105" customFormat="1" ht="16" customHeight="1" x14ac:dyDescent="0.2"/>
    <row r="3106" customFormat="1" ht="16" customHeight="1" x14ac:dyDescent="0.2"/>
    <row r="3107" customFormat="1" ht="16" customHeight="1" x14ac:dyDescent="0.2"/>
    <row r="3108" customFormat="1" ht="16" customHeight="1" x14ac:dyDescent="0.2"/>
    <row r="3109" customFormat="1" ht="16" customHeight="1" x14ac:dyDescent="0.2"/>
    <row r="3110" customFormat="1" ht="16" customHeight="1" x14ac:dyDescent="0.2"/>
    <row r="3111" customFormat="1" ht="16" customHeight="1" x14ac:dyDescent="0.2"/>
    <row r="3112" customFormat="1" ht="16" customHeight="1" x14ac:dyDescent="0.2"/>
    <row r="3113" customFormat="1" ht="16" customHeight="1" x14ac:dyDescent="0.2"/>
    <row r="3114" customFormat="1" ht="16" customHeight="1" x14ac:dyDescent="0.2"/>
    <row r="3115" customFormat="1" ht="16" customHeight="1" x14ac:dyDescent="0.2"/>
    <row r="3116" customFormat="1" ht="16" customHeight="1" x14ac:dyDescent="0.2"/>
    <row r="3117" customFormat="1" ht="16" customHeight="1" x14ac:dyDescent="0.2"/>
    <row r="3118" customFormat="1" ht="16" customHeight="1" x14ac:dyDescent="0.2"/>
    <row r="3119" customFormat="1" ht="16" customHeight="1" x14ac:dyDescent="0.2"/>
    <row r="3120" customFormat="1" ht="16" customHeight="1" x14ac:dyDescent="0.2"/>
    <row r="3121" customFormat="1" ht="16" customHeight="1" x14ac:dyDescent="0.2"/>
    <row r="3122" customFormat="1" ht="16" customHeight="1" x14ac:dyDescent="0.2"/>
    <row r="3123" customFormat="1" ht="16" customHeight="1" x14ac:dyDescent="0.2"/>
    <row r="3124" customFormat="1" ht="16" customHeight="1" x14ac:dyDescent="0.2"/>
    <row r="3125" customFormat="1" ht="16" customHeight="1" x14ac:dyDescent="0.2"/>
    <row r="3126" customFormat="1" ht="16" customHeight="1" x14ac:dyDescent="0.2"/>
    <row r="3127" customFormat="1" ht="16" customHeight="1" x14ac:dyDescent="0.2"/>
    <row r="3128" customFormat="1" ht="16" customHeight="1" x14ac:dyDescent="0.2"/>
    <row r="3129" customFormat="1" ht="16" customHeight="1" x14ac:dyDescent="0.2"/>
    <row r="3130" customFormat="1" ht="16" customHeight="1" x14ac:dyDescent="0.2"/>
    <row r="3131" customFormat="1" ht="16" customHeight="1" x14ac:dyDescent="0.2"/>
    <row r="3132" customFormat="1" ht="16" customHeight="1" x14ac:dyDescent="0.2"/>
    <row r="3133" customFormat="1" ht="16" customHeight="1" x14ac:dyDescent="0.2"/>
    <row r="3134" customFormat="1" ht="16" customHeight="1" x14ac:dyDescent="0.2"/>
    <row r="3135" customFormat="1" ht="16" customHeight="1" x14ac:dyDescent="0.2"/>
    <row r="3136" customFormat="1" ht="16" customHeight="1" x14ac:dyDescent="0.2"/>
    <row r="3137" customFormat="1" ht="16" customHeight="1" x14ac:dyDescent="0.2"/>
    <row r="3138" customFormat="1" ht="16" customHeight="1" x14ac:dyDescent="0.2"/>
    <row r="3139" customFormat="1" ht="16" customHeight="1" x14ac:dyDescent="0.2"/>
    <row r="3140" customFormat="1" ht="16" customHeight="1" x14ac:dyDescent="0.2"/>
    <row r="3141" customFormat="1" ht="16" customHeight="1" x14ac:dyDescent="0.2"/>
    <row r="3142" customFormat="1" ht="16" customHeight="1" x14ac:dyDescent="0.2"/>
    <row r="3143" customFormat="1" ht="16" customHeight="1" x14ac:dyDescent="0.2"/>
    <row r="3144" customFormat="1" ht="16" customHeight="1" x14ac:dyDescent="0.2"/>
    <row r="3145" customFormat="1" ht="16" customHeight="1" x14ac:dyDescent="0.2"/>
    <row r="3146" customFormat="1" ht="16" customHeight="1" x14ac:dyDescent="0.2"/>
    <row r="3147" customFormat="1" ht="16" customHeight="1" x14ac:dyDescent="0.2"/>
    <row r="3148" customFormat="1" ht="16" customHeight="1" x14ac:dyDescent="0.2"/>
    <row r="3149" customFormat="1" ht="16" customHeight="1" x14ac:dyDescent="0.2"/>
    <row r="3150" customFormat="1" ht="16" customHeight="1" x14ac:dyDescent="0.2"/>
    <row r="3151" customFormat="1" ht="16" customHeight="1" x14ac:dyDescent="0.2"/>
    <row r="3152" customFormat="1" ht="16" customHeight="1" x14ac:dyDescent="0.2"/>
    <row r="3153" customFormat="1" ht="16" customHeight="1" x14ac:dyDescent="0.2"/>
    <row r="3154" customFormat="1" ht="16" customHeight="1" x14ac:dyDescent="0.2"/>
    <row r="3155" customFormat="1" ht="16" customHeight="1" x14ac:dyDescent="0.2"/>
    <row r="3156" customFormat="1" ht="16" customHeight="1" x14ac:dyDescent="0.2"/>
    <row r="3157" customFormat="1" ht="16" customHeight="1" x14ac:dyDescent="0.2"/>
    <row r="3158" customFormat="1" ht="16" customHeight="1" x14ac:dyDescent="0.2"/>
    <row r="3159" customFormat="1" ht="16" customHeight="1" x14ac:dyDescent="0.2"/>
    <row r="3160" customFormat="1" ht="16" customHeight="1" x14ac:dyDescent="0.2"/>
    <row r="3161" customFormat="1" ht="16" customHeight="1" x14ac:dyDescent="0.2"/>
    <row r="3162" customFormat="1" ht="16" customHeight="1" x14ac:dyDescent="0.2"/>
    <row r="3163" customFormat="1" ht="16" customHeight="1" x14ac:dyDescent="0.2"/>
    <row r="3164" customFormat="1" ht="16" customHeight="1" x14ac:dyDescent="0.2"/>
    <row r="3165" customFormat="1" ht="16" customHeight="1" x14ac:dyDescent="0.2"/>
    <row r="3166" customFormat="1" ht="16" customHeight="1" x14ac:dyDescent="0.2"/>
    <row r="3167" customFormat="1" ht="16" customHeight="1" x14ac:dyDescent="0.2"/>
    <row r="3168" customFormat="1" ht="16" customHeight="1" x14ac:dyDescent="0.2"/>
    <row r="3169" customFormat="1" ht="16" customHeight="1" x14ac:dyDescent="0.2"/>
    <row r="3170" customFormat="1" ht="16" customHeight="1" x14ac:dyDescent="0.2"/>
    <row r="3171" customFormat="1" ht="16" customHeight="1" x14ac:dyDescent="0.2"/>
    <row r="3172" customFormat="1" ht="16" customHeight="1" x14ac:dyDescent="0.2"/>
    <row r="3173" customFormat="1" ht="16" customHeight="1" x14ac:dyDescent="0.2"/>
    <row r="3174" customFormat="1" ht="16" customHeight="1" x14ac:dyDescent="0.2"/>
    <row r="3175" customFormat="1" ht="16" customHeight="1" x14ac:dyDescent="0.2"/>
    <row r="3176" customFormat="1" ht="16" customHeight="1" x14ac:dyDescent="0.2"/>
    <row r="3177" customFormat="1" ht="16" customHeight="1" x14ac:dyDescent="0.2"/>
    <row r="3178" customFormat="1" ht="16" customHeight="1" x14ac:dyDescent="0.2"/>
    <row r="3179" customFormat="1" ht="16" customHeight="1" x14ac:dyDescent="0.2"/>
    <row r="3180" customFormat="1" ht="16" customHeight="1" x14ac:dyDescent="0.2"/>
    <row r="3181" customFormat="1" ht="16" customHeight="1" x14ac:dyDescent="0.2"/>
    <row r="3182" customFormat="1" ht="16" customHeight="1" x14ac:dyDescent="0.2"/>
    <row r="3183" customFormat="1" ht="16" customHeight="1" x14ac:dyDescent="0.2"/>
    <row r="3184" customFormat="1" ht="16" customHeight="1" x14ac:dyDescent="0.2"/>
    <row r="3185" customFormat="1" ht="16" customHeight="1" x14ac:dyDescent="0.2"/>
    <row r="3186" customFormat="1" ht="16" customHeight="1" x14ac:dyDescent="0.2"/>
    <row r="3187" customFormat="1" ht="16" customHeight="1" x14ac:dyDescent="0.2"/>
    <row r="3188" customFormat="1" ht="16" customHeight="1" x14ac:dyDescent="0.2"/>
    <row r="3189" customFormat="1" ht="16" customHeight="1" x14ac:dyDescent="0.2"/>
    <row r="3190" customFormat="1" ht="16" customHeight="1" x14ac:dyDescent="0.2"/>
    <row r="3191" customFormat="1" ht="16" customHeight="1" x14ac:dyDescent="0.2"/>
    <row r="3192" customFormat="1" ht="16" customHeight="1" x14ac:dyDescent="0.2"/>
    <row r="3193" customFormat="1" ht="16" customHeight="1" x14ac:dyDescent="0.2"/>
    <row r="3194" customFormat="1" ht="16" customHeight="1" x14ac:dyDescent="0.2"/>
    <row r="3195" customFormat="1" ht="16" customHeight="1" x14ac:dyDescent="0.2"/>
    <row r="3196" customFormat="1" ht="16" customHeight="1" x14ac:dyDescent="0.2"/>
    <row r="3197" customFormat="1" ht="16" customHeight="1" x14ac:dyDescent="0.2"/>
    <row r="3198" customFormat="1" ht="16" customHeight="1" x14ac:dyDescent="0.2"/>
    <row r="3199" customFormat="1" ht="16" customHeight="1" x14ac:dyDescent="0.2"/>
    <row r="3200" customFormat="1" ht="16" customHeight="1" x14ac:dyDescent="0.2"/>
    <row r="3201" customFormat="1" ht="16" customHeight="1" x14ac:dyDescent="0.2"/>
    <row r="3202" customFormat="1" ht="16" customHeight="1" x14ac:dyDescent="0.2"/>
    <row r="3203" customFormat="1" ht="16" customHeight="1" x14ac:dyDescent="0.2"/>
    <row r="3204" customFormat="1" ht="16" customHeight="1" x14ac:dyDescent="0.2"/>
    <row r="3205" customFormat="1" ht="16" customHeight="1" x14ac:dyDescent="0.2"/>
    <row r="3206" customFormat="1" ht="16" customHeight="1" x14ac:dyDescent="0.2"/>
    <row r="3207" customFormat="1" ht="16" customHeight="1" x14ac:dyDescent="0.2"/>
    <row r="3208" customFormat="1" ht="16" customHeight="1" x14ac:dyDescent="0.2"/>
    <row r="3209" customFormat="1" ht="16" customHeight="1" x14ac:dyDescent="0.2"/>
    <row r="3210" customFormat="1" ht="16" customHeight="1" x14ac:dyDescent="0.2"/>
    <row r="3211" customFormat="1" ht="16" customHeight="1" x14ac:dyDescent="0.2"/>
    <row r="3212" customFormat="1" ht="16" customHeight="1" x14ac:dyDescent="0.2"/>
    <row r="3213" customFormat="1" ht="16" customHeight="1" x14ac:dyDescent="0.2"/>
    <row r="3214" customFormat="1" ht="16" customHeight="1" x14ac:dyDescent="0.2"/>
    <row r="3215" customFormat="1" ht="16" customHeight="1" x14ac:dyDescent="0.2"/>
    <row r="3216" customFormat="1" ht="16" customHeight="1" x14ac:dyDescent="0.2"/>
    <row r="3217" customFormat="1" ht="16" customHeight="1" x14ac:dyDescent="0.2"/>
    <row r="3218" customFormat="1" ht="16" customHeight="1" x14ac:dyDescent="0.2"/>
    <row r="3219" customFormat="1" ht="16" customHeight="1" x14ac:dyDescent="0.2"/>
    <row r="3220" customFormat="1" ht="16" customHeight="1" x14ac:dyDescent="0.2"/>
    <row r="3221" customFormat="1" ht="16" customHeight="1" x14ac:dyDescent="0.2"/>
    <row r="3222" customFormat="1" ht="16" customHeight="1" x14ac:dyDescent="0.2"/>
    <row r="3223" customFormat="1" ht="16" customHeight="1" x14ac:dyDescent="0.2"/>
    <row r="3224" customFormat="1" ht="16" customHeight="1" x14ac:dyDescent="0.2"/>
    <row r="3225" customFormat="1" ht="16" customHeight="1" x14ac:dyDescent="0.2"/>
    <row r="3226" customFormat="1" ht="16" customHeight="1" x14ac:dyDescent="0.2"/>
    <row r="3227" customFormat="1" ht="16" customHeight="1" x14ac:dyDescent="0.2"/>
    <row r="3228" customFormat="1" ht="16" customHeight="1" x14ac:dyDescent="0.2"/>
    <row r="3229" customFormat="1" ht="16" customHeight="1" x14ac:dyDescent="0.2"/>
    <row r="3230" customFormat="1" ht="16" customHeight="1" x14ac:dyDescent="0.2"/>
    <row r="3231" customFormat="1" ht="16" customHeight="1" x14ac:dyDescent="0.2"/>
    <row r="3232" customFormat="1" ht="16" customHeight="1" x14ac:dyDescent="0.2"/>
    <row r="3233" customFormat="1" ht="16" customHeight="1" x14ac:dyDescent="0.2"/>
    <row r="3234" customFormat="1" ht="16" customHeight="1" x14ac:dyDescent="0.2"/>
    <row r="3235" customFormat="1" ht="16" customHeight="1" x14ac:dyDescent="0.2"/>
    <row r="3236" customFormat="1" ht="16" customHeight="1" x14ac:dyDescent="0.2"/>
    <row r="3237" customFormat="1" ht="16" customHeight="1" x14ac:dyDescent="0.2"/>
    <row r="3238" customFormat="1" ht="16" customHeight="1" x14ac:dyDescent="0.2"/>
    <row r="3239" customFormat="1" ht="16" customHeight="1" x14ac:dyDescent="0.2"/>
    <row r="3240" customFormat="1" ht="16" customHeight="1" x14ac:dyDescent="0.2"/>
    <row r="3241" customFormat="1" ht="16" customHeight="1" x14ac:dyDescent="0.2"/>
    <row r="3242" customFormat="1" ht="16" customHeight="1" x14ac:dyDescent="0.2"/>
    <row r="3243" customFormat="1" ht="16" customHeight="1" x14ac:dyDescent="0.2"/>
    <row r="3244" customFormat="1" ht="16" customHeight="1" x14ac:dyDescent="0.2"/>
    <row r="3245" customFormat="1" ht="16" customHeight="1" x14ac:dyDescent="0.2"/>
    <row r="3246" customFormat="1" ht="16" customHeight="1" x14ac:dyDescent="0.2"/>
    <row r="3247" customFormat="1" ht="16" customHeight="1" x14ac:dyDescent="0.2"/>
    <row r="3248" customFormat="1" ht="16" customHeight="1" x14ac:dyDescent="0.2"/>
    <row r="3249" customFormat="1" ht="16" customHeight="1" x14ac:dyDescent="0.2"/>
    <row r="3250" customFormat="1" ht="16" customHeight="1" x14ac:dyDescent="0.2"/>
    <row r="3251" customFormat="1" ht="16" customHeight="1" x14ac:dyDescent="0.2"/>
    <row r="3252" customFormat="1" ht="16" customHeight="1" x14ac:dyDescent="0.2"/>
    <row r="3253" customFormat="1" ht="16" customHeight="1" x14ac:dyDescent="0.2"/>
    <row r="3254" customFormat="1" ht="16" customHeight="1" x14ac:dyDescent="0.2"/>
    <row r="3255" customFormat="1" ht="16" customHeight="1" x14ac:dyDescent="0.2"/>
    <row r="3256" customFormat="1" ht="16" customHeight="1" x14ac:dyDescent="0.2"/>
    <row r="3257" customFormat="1" ht="16" customHeight="1" x14ac:dyDescent="0.2"/>
    <row r="3258" customFormat="1" ht="16" customHeight="1" x14ac:dyDescent="0.2"/>
    <row r="3259" customFormat="1" ht="16" customHeight="1" x14ac:dyDescent="0.2"/>
    <row r="3260" customFormat="1" ht="16" customHeight="1" x14ac:dyDescent="0.2"/>
    <row r="3261" customFormat="1" ht="16" customHeight="1" x14ac:dyDescent="0.2"/>
    <row r="3262" customFormat="1" ht="16" customHeight="1" x14ac:dyDescent="0.2"/>
    <row r="3263" customFormat="1" ht="16" customHeight="1" x14ac:dyDescent="0.2"/>
    <row r="3264" customFormat="1" ht="16" customHeight="1" x14ac:dyDescent="0.2"/>
    <row r="3265" customFormat="1" ht="16" customHeight="1" x14ac:dyDescent="0.2"/>
    <row r="3266" customFormat="1" ht="16" customHeight="1" x14ac:dyDescent="0.2"/>
    <row r="3267" customFormat="1" ht="16" customHeight="1" x14ac:dyDescent="0.2"/>
    <row r="3268" customFormat="1" ht="16" customHeight="1" x14ac:dyDescent="0.2"/>
    <row r="3269" customFormat="1" ht="16" customHeight="1" x14ac:dyDescent="0.2"/>
    <row r="3270" customFormat="1" ht="16" customHeight="1" x14ac:dyDescent="0.2"/>
    <row r="3271" customFormat="1" ht="16" customHeight="1" x14ac:dyDescent="0.2"/>
    <row r="3272" customFormat="1" ht="16" customHeight="1" x14ac:dyDescent="0.2"/>
    <row r="3273" customFormat="1" ht="16" customHeight="1" x14ac:dyDescent="0.2"/>
    <row r="3274" customFormat="1" ht="16" customHeight="1" x14ac:dyDescent="0.2"/>
    <row r="3275" customFormat="1" ht="16" customHeight="1" x14ac:dyDescent="0.2"/>
    <row r="3276" customFormat="1" ht="16" customHeight="1" x14ac:dyDescent="0.2"/>
    <row r="3277" customFormat="1" ht="16" customHeight="1" x14ac:dyDescent="0.2"/>
    <row r="3278" customFormat="1" ht="16" customHeight="1" x14ac:dyDescent="0.2"/>
    <row r="3279" customFormat="1" ht="16" customHeight="1" x14ac:dyDescent="0.2"/>
    <row r="3280" customFormat="1" ht="16" customHeight="1" x14ac:dyDescent="0.2"/>
    <row r="3281" customFormat="1" ht="16" customHeight="1" x14ac:dyDescent="0.2"/>
    <row r="3282" customFormat="1" ht="16" customHeight="1" x14ac:dyDescent="0.2"/>
    <row r="3283" customFormat="1" ht="16" customHeight="1" x14ac:dyDescent="0.2"/>
    <row r="3284" customFormat="1" ht="16" customHeight="1" x14ac:dyDescent="0.2"/>
    <row r="3285" customFormat="1" ht="16" customHeight="1" x14ac:dyDescent="0.2"/>
    <row r="3286" customFormat="1" ht="16" customHeight="1" x14ac:dyDescent="0.2"/>
    <row r="3287" customFormat="1" ht="16" customHeight="1" x14ac:dyDescent="0.2"/>
    <row r="3288" customFormat="1" ht="16" customHeight="1" x14ac:dyDescent="0.2"/>
    <row r="3289" customFormat="1" ht="16" customHeight="1" x14ac:dyDescent="0.2"/>
    <row r="3290" customFormat="1" ht="16" customHeight="1" x14ac:dyDescent="0.2"/>
    <row r="3291" customFormat="1" ht="16" customHeight="1" x14ac:dyDescent="0.2"/>
    <row r="3292" customFormat="1" ht="16" customHeight="1" x14ac:dyDescent="0.2"/>
    <row r="3293" customFormat="1" ht="16" customHeight="1" x14ac:dyDescent="0.2"/>
    <row r="3294" customFormat="1" ht="16" customHeight="1" x14ac:dyDescent="0.2"/>
    <row r="3295" customFormat="1" ht="16" customHeight="1" x14ac:dyDescent="0.2"/>
    <row r="3296" customFormat="1" ht="16" customHeight="1" x14ac:dyDescent="0.2"/>
    <row r="3297" customFormat="1" ht="16" customHeight="1" x14ac:dyDescent="0.2"/>
    <row r="3298" customFormat="1" ht="16" customHeight="1" x14ac:dyDescent="0.2"/>
    <row r="3299" customFormat="1" ht="16" customHeight="1" x14ac:dyDescent="0.2"/>
    <row r="3300" customFormat="1" ht="16" customHeight="1" x14ac:dyDescent="0.2"/>
    <row r="3301" customFormat="1" ht="16" customHeight="1" x14ac:dyDescent="0.2"/>
    <row r="3302" customFormat="1" ht="16" customHeight="1" x14ac:dyDescent="0.2"/>
    <row r="3303" customFormat="1" ht="16" customHeight="1" x14ac:dyDescent="0.2"/>
    <row r="3304" customFormat="1" ht="16" customHeight="1" x14ac:dyDescent="0.2"/>
    <row r="3305" customFormat="1" ht="16" customHeight="1" x14ac:dyDescent="0.2"/>
    <row r="3306" customFormat="1" ht="16" customHeight="1" x14ac:dyDescent="0.2"/>
    <row r="3307" customFormat="1" ht="16" customHeight="1" x14ac:dyDescent="0.2"/>
    <row r="3308" customFormat="1" ht="16" customHeight="1" x14ac:dyDescent="0.2"/>
    <row r="3309" customFormat="1" ht="16" customHeight="1" x14ac:dyDescent="0.2"/>
    <row r="3310" customFormat="1" ht="16" customHeight="1" x14ac:dyDescent="0.2"/>
    <row r="3311" customFormat="1" ht="16" customHeight="1" x14ac:dyDescent="0.2"/>
    <row r="3312" customFormat="1" ht="16" customHeight="1" x14ac:dyDescent="0.2"/>
    <row r="3313" customFormat="1" ht="16" customHeight="1" x14ac:dyDescent="0.2"/>
    <row r="3314" customFormat="1" ht="16" customHeight="1" x14ac:dyDescent="0.2"/>
    <row r="3315" customFormat="1" ht="16" customHeight="1" x14ac:dyDescent="0.2"/>
    <row r="3316" customFormat="1" ht="16" customHeight="1" x14ac:dyDescent="0.2"/>
    <row r="3317" customFormat="1" ht="16" customHeight="1" x14ac:dyDescent="0.2"/>
    <row r="3318" customFormat="1" ht="16" customHeight="1" x14ac:dyDescent="0.2"/>
    <row r="3319" customFormat="1" ht="16" customHeight="1" x14ac:dyDescent="0.2"/>
    <row r="3320" customFormat="1" ht="16" customHeight="1" x14ac:dyDescent="0.2"/>
    <row r="3321" customFormat="1" ht="16" customHeight="1" x14ac:dyDescent="0.2"/>
    <row r="3322" customFormat="1" ht="16" customHeight="1" x14ac:dyDescent="0.2"/>
    <row r="3323" customFormat="1" ht="16" customHeight="1" x14ac:dyDescent="0.2"/>
    <row r="3324" customFormat="1" ht="16" customHeight="1" x14ac:dyDescent="0.2"/>
    <row r="3325" customFormat="1" ht="16" customHeight="1" x14ac:dyDescent="0.2"/>
    <row r="3326" customFormat="1" ht="16" customHeight="1" x14ac:dyDescent="0.2"/>
    <row r="3327" customFormat="1" ht="16" customHeight="1" x14ac:dyDescent="0.2"/>
    <row r="3328" customFormat="1" ht="16" customHeight="1" x14ac:dyDescent="0.2"/>
    <row r="3329" customFormat="1" ht="16" customHeight="1" x14ac:dyDescent="0.2"/>
    <row r="3330" customFormat="1" ht="16" customHeight="1" x14ac:dyDescent="0.2"/>
    <row r="3331" customFormat="1" ht="16" customHeight="1" x14ac:dyDescent="0.2"/>
    <row r="3332" customFormat="1" ht="16" customHeight="1" x14ac:dyDescent="0.2"/>
    <row r="3333" customFormat="1" ht="16" customHeight="1" x14ac:dyDescent="0.2"/>
    <row r="3334" customFormat="1" ht="16" customHeight="1" x14ac:dyDescent="0.2"/>
    <row r="3335" customFormat="1" ht="16" customHeight="1" x14ac:dyDescent="0.2"/>
    <row r="3336" customFormat="1" ht="16" customHeight="1" x14ac:dyDescent="0.2"/>
    <row r="3337" customFormat="1" ht="16" customHeight="1" x14ac:dyDescent="0.2"/>
    <row r="3338" customFormat="1" ht="16" customHeight="1" x14ac:dyDescent="0.2"/>
    <row r="3339" customFormat="1" ht="16" customHeight="1" x14ac:dyDescent="0.2"/>
    <row r="3340" customFormat="1" ht="16" customHeight="1" x14ac:dyDescent="0.2"/>
    <row r="3341" customFormat="1" ht="16" customHeight="1" x14ac:dyDescent="0.2"/>
    <row r="3342" customFormat="1" ht="16" customHeight="1" x14ac:dyDescent="0.2"/>
    <row r="3343" customFormat="1" ht="16" customHeight="1" x14ac:dyDescent="0.2"/>
    <row r="3344" customFormat="1" ht="16" customHeight="1" x14ac:dyDescent="0.2"/>
    <row r="3345" customFormat="1" ht="16" customHeight="1" x14ac:dyDescent="0.2"/>
    <row r="3346" customFormat="1" ht="16" customHeight="1" x14ac:dyDescent="0.2"/>
    <row r="3347" customFormat="1" ht="16" customHeight="1" x14ac:dyDescent="0.2"/>
    <row r="3348" customFormat="1" ht="16" customHeight="1" x14ac:dyDescent="0.2"/>
    <row r="3349" customFormat="1" ht="16" customHeight="1" x14ac:dyDescent="0.2"/>
    <row r="3350" customFormat="1" ht="16" customHeight="1" x14ac:dyDescent="0.2"/>
    <row r="3351" customFormat="1" ht="16" customHeight="1" x14ac:dyDescent="0.2"/>
    <row r="3352" customFormat="1" ht="16" customHeight="1" x14ac:dyDescent="0.2"/>
    <row r="3353" customFormat="1" ht="16" customHeight="1" x14ac:dyDescent="0.2"/>
    <row r="3354" customFormat="1" ht="16" customHeight="1" x14ac:dyDescent="0.2"/>
    <row r="3355" customFormat="1" ht="16" customHeight="1" x14ac:dyDescent="0.2"/>
    <row r="3356" customFormat="1" ht="16" customHeight="1" x14ac:dyDescent="0.2"/>
    <row r="3357" customFormat="1" ht="16" customHeight="1" x14ac:dyDescent="0.2"/>
    <row r="3358" customFormat="1" ht="16" customHeight="1" x14ac:dyDescent="0.2"/>
    <row r="3359" customFormat="1" ht="16" customHeight="1" x14ac:dyDescent="0.2"/>
    <row r="3360" customFormat="1" ht="16" customHeight="1" x14ac:dyDescent="0.2"/>
    <row r="3361" customFormat="1" ht="16" customHeight="1" x14ac:dyDescent="0.2"/>
    <row r="3362" customFormat="1" ht="16" customHeight="1" x14ac:dyDescent="0.2"/>
    <row r="3363" customFormat="1" ht="16" customHeight="1" x14ac:dyDescent="0.2"/>
    <row r="3364" customFormat="1" ht="16" customHeight="1" x14ac:dyDescent="0.2"/>
    <row r="3365" customFormat="1" ht="16" customHeight="1" x14ac:dyDescent="0.2"/>
    <row r="3366" customFormat="1" ht="16" customHeight="1" x14ac:dyDescent="0.2"/>
    <row r="3367" customFormat="1" ht="16" customHeight="1" x14ac:dyDescent="0.2"/>
    <row r="3368" customFormat="1" ht="16" customHeight="1" x14ac:dyDescent="0.2"/>
    <row r="3369" customFormat="1" ht="16" customHeight="1" x14ac:dyDescent="0.2"/>
    <row r="3370" customFormat="1" ht="16" customHeight="1" x14ac:dyDescent="0.2"/>
    <row r="3371" customFormat="1" ht="16" customHeight="1" x14ac:dyDescent="0.2"/>
    <row r="3372" customFormat="1" ht="16" customHeight="1" x14ac:dyDescent="0.2"/>
    <row r="3373" customFormat="1" ht="16" customHeight="1" x14ac:dyDescent="0.2"/>
    <row r="3374" customFormat="1" ht="16" customHeight="1" x14ac:dyDescent="0.2"/>
    <row r="3375" customFormat="1" ht="16" customHeight="1" x14ac:dyDescent="0.2"/>
    <row r="3376" customFormat="1" ht="16" customHeight="1" x14ac:dyDescent="0.2"/>
    <row r="3377" customFormat="1" ht="16" customHeight="1" x14ac:dyDescent="0.2"/>
    <row r="3378" customFormat="1" ht="16" customHeight="1" x14ac:dyDescent="0.2"/>
    <row r="3379" customFormat="1" ht="16" customHeight="1" x14ac:dyDescent="0.2"/>
    <row r="3380" customFormat="1" ht="16" customHeight="1" x14ac:dyDescent="0.2"/>
    <row r="3381" customFormat="1" ht="16" customHeight="1" x14ac:dyDescent="0.2"/>
    <row r="3382" customFormat="1" ht="16" customHeight="1" x14ac:dyDescent="0.2"/>
    <row r="3383" customFormat="1" ht="16" customHeight="1" x14ac:dyDescent="0.2"/>
    <row r="3384" customFormat="1" ht="16" customHeight="1" x14ac:dyDescent="0.2"/>
    <row r="3385" customFormat="1" ht="16" customHeight="1" x14ac:dyDescent="0.2"/>
    <row r="3386" customFormat="1" ht="16" customHeight="1" x14ac:dyDescent="0.2"/>
    <row r="3387" customFormat="1" ht="16" customHeight="1" x14ac:dyDescent="0.2"/>
    <row r="3388" customFormat="1" ht="16" customHeight="1" x14ac:dyDescent="0.2"/>
    <row r="3389" customFormat="1" ht="16" customHeight="1" x14ac:dyDescent="0.2"/>
    <row r="3390" customFormat="1" ht="16" customHeight="1" x14ac:dyDescent="0.2"/>
    <row r="3391" customFormat="1" ht="16" customHeight="1" x14ac:dyDescent="0.2"/>
    <row r="3392" customFormat="1" ht="16" customHeight="1" x14ac:dyDescent="0.2"/>
    <row r="3393" customFormat="1" ht="16" customHeight="1" x14ac:dyDescent="0.2"/>
    <row r="3394" customFormat="1" ht="16" customHeight="1" x14ac:dyDescent="0.2"/>
    <row r="3395" customFormat="1" ht="16" customHeight="1" x14ac:dyDescent="0.2"/>
    <row r="3396" customFormat="1" ht="16" customHeight="1" x14ac:dyDescent="0.2"/>
    <row r="3397" customFormat="1" ht="16" customHeight="1" x14ac:dyDescent="0.2"/>
    <row r="3398" customFormat="1" ht="16" customHeight="1" x14ac:dyDescent="0.2"/>
    <row r="3399" customFormat="1" ht="16" customHeight="1" x14ac:dyDescent="0.2"/>
    <row r="3400" customFormat="1" ht="16" customHeight="1" x14ac:dyDescent="0.2"/>
    <row r="3401" customFormat="1" ht="16" customHeight="1" x14ac:dyDescent="0.2"/>
    <row r="3402" customFormat="1" ht="16" customHeight="1" x14ac:dyDescent="0.2"/>
    <row r="3403" customFormat="1" ht="16" customHeight="1" x14ac:dyDescent="0.2"/>
    <row r="3404" customFormat="1" ht="16" customHeight="1" x14ac:dyDescent="0.2"/>
    <row r="3405" customFormat="1" ht="16" customHeight="1" x14ac:dyDescent="0.2"/>
    <row r="3406" customFormat="1" ht="16" customHeight="1" x14ac:dyDescent="0.2"/>
    <row r="3407" customFormat="1" ht="16" customHeight="1" x14ac:dyDescent="0.2"/>
    <row r="3408" customFormat="1" ht="16" customHeight="1" x14ac:dyDescent="0.2"/>
    <row r="3409" customFormat="1" ht="16" customHeight="1" x14ac:dyDescent="0.2"/>
    <row r="3410" customFormat="1" ht="16" customHeight="1" x14ac:dyDescent="0.2"/>
    <row r="3411" customFormat="1" ht="16" customHeight="1" x14ac:dyDescent="0.2"/>
    <row r="3412" customFormat="1" ht="16" customHeight="1" x14ac:dyDescent="0.2"/>
    <row r="3413" customFormat="1" ht="16" customHeight="1" x14ac:dyDescent="0.2"/>
    <row r="3414" customFormat="1" ht="16" customHeight="1" x14ac:dyDescent="0.2"/>
    <row r="3415" customFormat="1" ht="16" customHeight="1" x14ac:dyDescent="0.2"/>
    <row r="3416" customFormat="1" ht="16" customHeight="1" x14ac:dyDescent="0.2"/>
    <row r="3417" customFormat="1" ht="16" customHeight="1" x14ac:dyDescent="0.2"/>
    <row r="3418" customFormat="1" ht="16" customHeight="1" x14ac:dyDescent="0.2"/>
    <row r="3419" customFormat="1" ht="16" customHeight="1" x14ac:dyDescent="0.2"/>
    <row r="3420" customFormat="1" ht="16" customHeight="1" x14ac:dyDescent="0.2"/>
    <row r="3421" customFormat="1" ht="16" customHeight="1" x14ac:dyDescent="0.2"/>
    <row r="3422" customFormat="1" ht="16" customHeight="1" x14ac:dyDescent="0.2"/>
    <row r="3423" customFormat="1" ht="16" customHeight="1" x14ac:dyDescent="0.2"/>
    <row r="3424" customFormat="1" ht="16" customHeight="1" x14ac:dyDescent="0.2"/>
    <row r="3425" customFormat="1" ht="16" customHeight="1" x14ac:dyDescent="0.2"/>
    <row r="3426" customFormat="1" ht="16" customHeight="1" x14ac:dyDescent="0.2"/>
    <row r="3427" customFormat="1" ht="16" customHeight="1" x14ac:dyDescent="0.2"/>
    <row r="3428" customFormat="1" ht="16" customHeight="1" x14ac:dyDescent="0.2"/>
    <row r="3429" customFormat="1" ht="16" customHeight="1" x14ac:dyDescent="0.2"/>
    <row r="3430" customFormat="1" ht="16" customHeight="1" x14ac:dyDescent="0.2"/>
    <row r="3431" customFormat="1" ht="16" customHeight="1" x14ac:dyDescent="0.2"/>
    <row r="3432" customFormat="1" ht="16" customHeight="1" x14ac:dyDescent="0.2"/>
    <row r="3433" customFormat="1" ht="16" customHeight="1" x14ac:dyDescent="0.2"/>
    <row r="3434" customFormat="1" ht="16" customHeight="1" x14ac:dyDescent="0.2"/>
    <row r="3435" customFormat="1" ht="16" customHeight="1" x14ac:dyDescent="0.2"/>
    <row r="3436" customFormat="1" ht="16" customHeight="1" x14ac:dyDescent="0.2"/>
    <row r="3437" customFormat="1" ht="16" customHeight="1" x14ac:dyDescent="0.2"/>
    <row r="3438" customFormat="1" ht="16" customHeight="1" x14ac:dyDescent="0.2"/>
    <row r="3439" customFormat="1" ht="16" customHeight="1" x14ac:dyDescent="0.2"/>
    <row r="3440" customFormat="1" ht="16" customHeight="1" x14ac:dyDescent="0.2"/>
    <row r="3441" customFormat="1" ht="16" customHeight="1" x14ac:dyDescent="0.2"/>
    <row r="3442" customFormat="1" ht="16" customHeight="1" x14ac:dyDescent="0.2"/>
    <row r="3443" customFormat="1" ht="16" customHeight="1" x14ac:dyDescent="0.2"/>
    <row r="3444" customFormat="1" ht="16" customHeight="1" x14ac:dyDescent="0.2"/>
    <row r="3445" customFormat="1" ht="16" customHeight="1" x14ac:dyDescent="0.2"/>
    <row r="3446" customFormat="1" ht="16" customHeight="1" x14ac:dyDescent="0.2"/>
    <row r="3447" customFormat="1" ht="16" customHeight="1" x14ac:dyDescent="0.2"/>
    <row r="3448" customFormat="1" ht="16" customHeight="1" x14ac:dyDescent="0.2"/>
    <row r="3449" customFormat="1" ht="16" customHeight="1" x14ac:dyDescent="0.2"/>
    <row r="3450" customFormat="1" ht="16" customHeight="1" x14ac:dyDescent="0.2"/>
    <row r="3451" customFormat="1" ht="16" customHeight="1" x14ac:dyDescent="0.2"/>
    <row r="3452" customFormat="1" ht="16" customHeight="1" x14ac:dyDescent="0.2"/>
    <row r="3453" customFormat="1" ht="16" customHeight="1" x14ac:dyDescent="0.2"/>
    <row r="3454" customFormat="1" ht="16" customHeight="1" x14ac:dyDescent="0.2"/>
    <row r="3455" customFormat="1" ht="16" customHeight="1" x14ac:dyDescent="0.2"/>
    <row r="3456" customFormat="1" ht="16" customHeight="1" x14ac:dyDescent="0.2"/>
    <row r="3457" customFormat="1" ht="16" customHeight="1" x14ac:dyDescent="0.2"/>
    <row r="3458" customFormat="1" ht="16" customHeight="1" x14ac:dyDescent="0.2"/>
    <row r="3459" customFormat="1" ht="16" customHeight="1" x14ac:dyDescent="0.2"/>
    <row r="3460" customFormat="1" ht="16" customHeight="1" x14ac:dyDescent="0.2"/>
    <row r="3461" customFormat="1" ht="16" customHeight="1" x14ac:dyDescent="0.2"/>
    <row r="3462" customFormat="1" ht="16" customHeight="1" x14ac:dyDescent="0.2"/>
    <row r="3463" customFormat="1" ht="16" customHeight="1" x14ac:dyDescent="0.2"/>
    <row r="3464" customFormat="1" ht="16" customHeight="1" x14ac:dyDescent="0.2"/>
    <row r="3465" customFormat="1" ht="16" customHeight="1" x14ac:dyDescent="0.2"/>
    <row r="3466" customFormat="1" ht="16" customHeight="1" x14ac:dyDescent="0.2"/>
    <row r="3467" customFormat="1" ht="16" customHeight="1" x14ac:dyDescent="0.2"/>
    <row r="3468" customFormat="1" ht="16" customHeight="1" x14ac:dyDescent="0.2"/>
    <row r="3469" customFormat="1" ht="16" customHeight="1" x14ac:dyDescent="0.2"/>
    <row r="3470" customFormat="1" ht="16" customHeight="1" x14ac:dyDescent="0.2"/>
    <row r="3471" customFormat="1" ht="16" customHeight="1" x14ac:dyDescent="0.2"/>
    <row r="3472" customFormat="1" ht="16" customHeight="1" x14ac:dyDescent="0.2"/>
    <row r="3473" customFormat="1" ht="16" customHeight="1" x14ac:dyDescent="0.2"/>
    <row r="3474" customFormat="1" ht="16" customHeight="1" x14ac:dyDescent="0.2"/>
    <row r="3475" customFormat="1" ht="16" customHeight="1" x14ac:dyDescent="0.2"/>
    <row r="3476" customFormat="1" ht="16" customHeight="1" x14ac:dyDescent="0.2"/>
    <row r="3477" customFormat="1" ht="16" customHeight="1" x14ac:dyDescent="0.2"/>
    <row r="3478" customFormat="1" ht="16" customHeight="1" x14ac:dyDescent="0.2"/>
    <row r="3479" customFormat="1" ht="16" customHeight="1" x14ac:dyDescent="0.2"/>
    <row r="3480" customFormat="1" ht="16" customHeight="1" x14ac:dyDescent="0.2"/>
    <row r="3481" customFormat="1" ht="16" customHeight="1" x14ac:dyDescent="0.2"/>
    <row r="3482" customFormat="1" ht="16" customHeight="1" x14ac:dyDescent="0.2"/>
    <row r="3483" customFormat="1" ht="16" customHeight="1" x14ac:dyDescent="0.2"/>
    <row r="3484" customFormat="1" ht="16" customHeight="1" x14ac:dyDescent="0.2"/>
    <row r="3485" customFormat="1" ht="16" customHeight="1" x14ac:dyDescent="0.2"/>
    <row r="3486" customFormat="1" ht="16" customHeight="1" x14ac:dyDescent="0.2"/>
    <row r="3487" customFormat="1" ht="16" customHeight="1" x14ac:dyDescent="0.2"/>
    <row r="3488" customFormat="1" ht="16" customHeight="1" x14ac:dyDescent="0.2"/>
    <row r="3489" customFormat="1" ht="16" customHeight="1" x14ac:dyDescent="0.2"/>
    <row r="3490" customFormat="1" ht="16" customHeight="1" x14ac:dyDescent="0.2"/>
    <row r="3491" customFormat="1" ht="16" customHeight="1" x14ac:dyDescent="0.2"/>
    <row r="3492" customFormat="1" ht="16" customHeight="1" x14ac:dyDescent="0.2"/>
    <row r="3493" customFormat="1" ht="16" customHeight="1" x14ac:dyDescent="0.2"/>
    <row r="3494" customFormat="1" ht="16" customHeight="1" x14ac:dyDescent="0.2"/>
    <row r="3495" customFormat="1" ht="16" customHeight="1" x14ac:dyDescent="0.2"/>
    <row r="3496" customFormat="1" ht="16" customHeight="1" x14ac:dyDescent="0.2"/>
    <row r="3497" customFormat="1" ht="16" customHeight="1" x14ac:dyDescent="0.2"/>
    <row r="3498" customFormat="1" ht="16" customHeight="1" x14ac:dyDescent="0.2"/>
    <row r="3499" customFormat="1" ht="16" customHeight="1" x14ac:dyDescent="0.2"/>
    <row r="3500" customFormat="1" ht="16" customHeight="1" x14ac:dyDescent="0.2"/>
    <row r="3501" customFormat="1" ht="16" customHeight="1" x14ac:dyDescent="0.2"/>
    <row r="3502" customFormat="1" ht="16" customHeight="1" x14ac:dyDescent="0.2"/>
    <row r="3503" customFormat="1" ht="16" customHeight="1" x14ac:dyDescent="0.2"/>
    <row r="3504" customFormat="1" ht="16" customHeight="1" x14ac:dyDescent="0.2"/>
    <row r="3505" customFormat="1" ht="16" customHeight="1" x14ac:dyDescent="0.2"/>
    <row r="3506" customFormat="1" ht="16" customHeight="1" x14ac:dyDescent="0.2"/>
    <row r="3507" customFormat="1" ht="16" customHeight="1" x14ac:dyDescent="0.2"/>
    <row r="3508" customFormat="1" ht="16" customHeight="1" x14ac:dyDescent="0.2"/>
    <row r="3509" customFormat="1" ht="16" customHeight="1" x14ac:dyDescent="0.2"/>
    <row r="3510" customFormat="1" ht="16" customHeight="1" x14ac:dyDescent="0.2"/>
    <row r="3511" customFormat="1" ht="16" customHeight="1" x14ac:dyDescent="0.2"/>
    <row r="3512" customFormat="1" ht="16" customHeight="1" x14ac:dyDescent="0.2"/>
    <row r="3513" customFormat="1" ht="16" customHeight="1" x14ac:dyDescent="0.2"/>
    <row r="3514" customFormat="1" ht="16" customHeight="1" x14ac:dyDescent="0.2"/>
    <row r="3515" customFormat="1" ht="16" customHeight="1" x14ac:dyDescent="0.2"/>
    <row r="3516" customFormat="1" ht="16" customHeight="1" x14ac:dyDescent="0.2"/>
    <row r="3517" customFormat="1" ht="16" customHeight="1" x14ac:dyDescent="0.2"/>
    <row r="3518" customFormat="1" ht="16" customHeight="1" x14ac:dyDescent="0.2"/>
    <row r="3519" customFormat="1" ht="16" customHeight="1" x14ac:dyDescent="0.2"/>
    <row r="3520" customFormat="1" ht="16" customHeight="1" x14ac:dyDescent="0.2"/>
    <row r="3521" customFormat="1" ht="16" customHeight="1" x14ac:dyDescent="0.2"/>
    <row r="3522" customFormat="1" ht="16" customHeight="1" x14ac:dyDescent="0.2"/>
    <row r="3523" customFormat="1" ht="16" customHeight="1" x14ac:dyDescent="0.2"/>
    <row r="3524" customFormat="1" ht="16" customHeight="1" x14ac:dyDescent="0.2"/>
    <row r="3525" customFormat="1" ht="16" customHeight="1" x14ac:dyDescent="0.2"/>
    <row r="3526" customFormat="1" ht="16" customHeight="1" x14ac:dyDescent="0.2"/>
    <row r="3527" customFormat="1" ht="16" customHeight="1" x14ac:dyDescent="0.2"/>
    <row r="3528" customFormat="1" ht="16" customHeight="1" x14ac:dyDescent="0.2"/>
    <row r="3529" customFormat="1" ht="16" customHeight="1" x14ac:dyDescent="0.2"/>
    <row r="3530" customFormat="1" ht="16" customHeight="1" x14ac:dyDescent="0.2"/>
    <row r="3531" customFormat="1" ht="16" customHeight="1" x14ac:dyDescent="0.2"/>
    <row r="3532" customFormat="1" ht="16" customHeight="1" x14ac:dyDescent="0.2"/>
    <row r="3533" customFormat="1" ht="16" customHeight="1" x14ac:dyDescent="0.2"/>
    <row r="3534" customFormat="1" ht="16" customHeight="1" x14ac:dyDescent="0.2"/>
    <row r="3535" customFormat="1" ht="16" customHeight="1" x14ac:dyDescent="0.2"/>
    <row r="3536" customFormat="1" ht="16" customHeight="1" x14ac:dyDescent="0.2"/>
    <row r="3537" customFormat="1" ht="16" customHeight="1" x14ac:dyDescent="0.2"/>
    <row r="3538" customFormat="1" ht="16" customHeight="1" x14ac:dyDescent="0.2"/>
    <row r="3539" customFormat="1" ht="16" customHeight="1" x14ac:dyDescent="0.2"/>
    <row r="3540" customFormat="1" ht="16" customHeight="1" x14ac:dyDescent="0.2"/>
    <row r="3541" customFormat="1" ht="16" customHeight="1" x14ac:dyDescent="0.2"/>
    <row r="3542" customFormat="1" ht="16" customHeight="1" x14ac:dyDescent="0.2"/>
    <row r="3543" customFormat="1" ht="16" customHeight="1" x14ac:dyDescent="0.2"/>
    <row r="3544" customFormat="1" ht="16" customHeight="1" x14ac:dyDescent="0.2"/>
    <row r="3545" customFormat="1" ht="16" customHeight="1" x14ac:dyDescent="0.2"/>
    <row r="3546" customFormat="1" ht="16" customHeight="1" x14ac:dyDescent="0.2"/>
    <row r="3547" customFormat="1" ht="16" customHeight="1" x14ac:dyDescent="0.2"/>
    <row r="3548" customFormat="1" ht="16" customHeight="1" x14ac:dyDescent="0.2"/>
    <row r="3549" customFormat="1" ht="16" customHeight="1" x14ac:dyDescent="0.2"/>
    <row r="3550" customFormat="1" ht="16" customHeight="1" x14ac:dyDescent="0.2"/>
    <row r="3551" customFormat="1" ht="16" customHeight="1" x14ac:dyDescent="0.2"/>
    <row r="3552" customFormat="1" ht="16" customHeight="1" x14ac:dyDescent="0.2"/>
    <row r="3553" customFormat="1" ht="16" customHeight="1" x14ac:dyDescent="0.2"/>
    <row r="3554" customFormat="1" ht="16" customHeight="1" x14ac:dyDescent="0.2"/>
    <row r="3555" customFormat="1" ht="16" customHeight="1" x14ac:dyDescent="0.2"/>
    <row r="3556" customFormat="1" ht="16" customHeight="1" x14ac:dyDescent="0.2"/>
    <row r="3557" customFormat="1" ht="16" customHeight="1" x14ac:dyDescent="0.2"/>
    <row r="3558" customFormat="1" ht="16" customHeight="1" x14ac:dyDescent="0.2"/>
    <row r="3559" customFormat="1" ht="16" customHeight="1" x14ac:dyDescent="0.2"/>
    <row r="3560" customFormat="1" ht="16" customHeight="1" x14ac:dyDescent="0.2"/>
    <row r="3561" customFormat="1" ht="16" customHeight="1" x14ac:dyDescent="0.2"/>
    <row r="3562" customFormat="1" ht="16" customHeight="1" x14ac:dyDescent="0.2"/>
    <row r="3563" customFormat="1" ht="16" customHeight="1" x14ac:dyDescent="0.2"/>
    <row r="3564" customFormat="1" ht="16" customHeight="1" x14ac:dyDescent="0.2"/>
    <row r="3565" customFormat="1" ht="16" customHeight="1" x14ac:dyDescent="0.2"/>
    <row r="3566" customFormat="1" ht="16" customHeight="1" x14ac:dyDescent="0.2"/>
    <row r="3567" customFormat="1" ht="16" customHeight="1" x14ac:dyDescent="0.2"/>
    <row r="3568" customFormat="1" ht="16" customHeight="1" x14ac:dyDescent="0.2"/>
    <row r="3569" customFormat="1" ht="16" customHeight="1" x14ac:dyDescent="0.2"/>
    <row r="3570" customFormat="1" ht="16" customHeight="1" x14ac:dyDescent="0.2"/>
    <row r="3571" customFormat="1" ht="16" customHeight="1" x14ac:dyDescent="0.2"/>
    <row r="3572" customFormat="1" ht="16" customHeight="1" x14ac:dyDescent="0.2"/>
    <row r="3573" customFormat="1" ht="16" customHeight="1" x14ac:dyDescent="0.2"/>
    <row r="3574" customFormat="1" ht="16" customHeight="1" x14ac:dyDescent="0.2"/>
    <row r="3575" customFormat="1" ht="16" customHeight="1" x14ac:dyDescent="0.2"/>
    <row r="3576" customFormat="1" ht="16" customHeight="1" x14ac:dyDescent="0.2"/>
    <row r="3577" customFormat="1" ht="16" customHeight="1" x14ac:dyDescent="0.2"/>
    <row r="3578" customFormat="1" ht="16" customHeight="1" x14ac:dyDescent="0.2"/>
    <row r="3579" customFormat="1" ht="16" customHeight="1" x14ac:dyDescent="0.2"/>
    <row r="3580" customFormat="1" ht="16" customHeight="1" x14ac:dyDescent="0.2"/>
    <row r="3581" customFormat="1" ht="16" customHeight="1" x14ac:dyDescent="0.2"/>
    <row r="3582" customFormat="1" ht="16" customHeight="1" x14ac:dyDescent="0.2"/>
    <row r="3583" customFormat="1" ht="16" customHeight="1" x14ac:dyDescent="0.2"/>
    <row r="3584" customFormat="1" ht="16" customHeight="1" x14ac:dyDescent="0.2"/>
    <row r="3585" customFormat="1" ht="16" customHeight="1" x14ac:dyDescent="0.2"/>
    <row r="3586" customFormat="1" ht="16" customHeight="1" x14ac:dyDescent="0.2"/>
    <row r="3587" customFormat="1" ht="16" customHeight="1" x14ac:dyDescent="0.2"/>
    <row r="3588" customFormat="1" ht="16" customHeight="1" x14ac:dyDescent="0.2"/>
    <row r="3589" customFormat="1" ht="16" customHeight="1" x14ac:dyDescent="0.2"/>
    <row r="3590" customFormat="1" ht="16" customHeight="1" x14ac:dyDescent="0.2"/>
    <row r="3591" customFormat="1" ht="16" customHeight="1" x14ac:dyDescent="0.2"/>
    <row r="3592" customFormat="1" ht="16" customHeight="1" x14ac:dyDescent="0.2"/>
    <row r="3593" customFormat="1" ht="16" customHeight="1" x14ac:dyDescent="0.2"/>
    <row r="3594" customFormat="1" ht="16" customHeight="1" x14ac:dyDescent="0.2"/>
    <row r="3595" customFormat="1" ht="16" customHeight="1" x14ac:dyDescent="0.2"/>
    <row r="3596" customFormat="1" ht="16" customHeight="1" x14ac:dyDescent="0.2"/>
    <row r="3597" customFormat="1" ht="16" customHeight="1" x14ac:dyDescent="0.2"/>
    <row r="3598" customFormat="1" ht="16" customHeight="1" x14ac:dyDescent="0.2"/>
    <row r="3599" customFormat="1" ht="16" customHeight="1" x14ac:dyDescent="0.2"/>
    <row r="3600" customFormat="1" ht="16" customHeight="1" x14ac:dyDescent="0.2"/>
    <row r="3601" customFormat="1" ht="16" customHeight="1" x14ac:dyDescent="0.2"/>
    <row r="3602" customFormat="1" ht="16" customHeight="1" x14ac:dyDescent="0.2"/>
    <row r="3603" customFormat="1" ht="16" customHeight="1" x14ac:dyDescent="0.2"/>
    <row r="3604" customFormat="1" ht="16" customHeight="1" x14ac:dyDescent="0.2"/>
    <row r="3605" customFormat="1" ht="16" customHeight="1" x14ac:dyDescent="0.2"/>
    <row r="3606" customFormat="1" ht="16" customHeight="1" x14ac:dyDescent="0.2"/>
    <row r="3607" customFormat="1" ht="16" customHeight="1" x14ac:dyDescent="0.2"/>
    <row r="3608" customFormat="1" ht="16" customHeight="1" x14ac:dyDescent="0.2"/>
    <row r="3609" customFormat="1" ht="16" customHeight="1" x14ac:dyDescent="0.2"/>
    <row r="3610" customFormat="1" ht="16" customHeight="1" x14ac:dyDescent="0.2"/>
    <row r="3611" customFormat="1" ht="16" customHeight="1" x14ac:dyDescent="0.2"/>
    <row r="3612" customFormat="1" ht="16" customHeight="1" x14ac:dyDescent="0.2"/>
    <row r="3613" customFormat="1" ht="16" customHeight="1" x14ac:dyDescent="0.2"/>
    <row r="3614" customFormat="1" ht="16" customHeight="1" x14ac:dyDescent="0.2"/>
    <row r="3615" customFormat="1" ht="16" customHeight="1" x14ac:dyDescent="0.2"/>
    <row r="3616" customFormat="1" ht="16" customHeight="1" x14ac:dyDescent="0.2"/>
    <row r="3617" customFormat="1" ht="16" customHeight="1" x14ac:dyDescent="0.2"/>
    <row r="3618" customFormat="1" ht="16" customHeight="1" x14ac:dyDescent="0.2"/>
    <row r="3619" customFormat="1" ht="16" customHeight="1" x14ac:dyDescent="0.2"/>
    <row r="3620" customFormat="1" ht="16" customHeight="1" x14ac:dyDescent="0.2"/>
    <row r="3621" customFormat="1" ht="16" customHeight="1" x14ac:dyDescent="0.2"/>
    <row r="3622" customFormat="1" ht="16" customHeight="1" x14ac:dyDescent="0.2"/>
    <row r="3623" customFormat="1" ht="16" customHeight="1" x14ac:dyDescent="0.2"/>
    <row r="3624" customFormat="1" ht="16" customHeight="1" x14ac:dyDescent="0.2"/>
    <row r="3625" customFormat="1" ht="16" customHeight="1" x14ac:dyDescent="0.2"/>
    <row r="3626" customFormat="1" ht="16" customHeight="1" x14ac:dyDescent="0.2"/>
    <row r="3627" customFormat="1" ht="16" customHeight="1" x14ac:dyDescent="0.2"/>
    <row r="3628" customFormat="1" ht="16" customHeight="1" x14ac:dyDescent="0.2"/>
    <row r="3629" customFormat="1" ht="16" customHeight="1" x14ac:dyDescent="0.2"/>
    <row r="3630" customFormat="1" ht="16" customHeight="1" x14ac:dyDescent="0.2"/>
    <row r="3631" customFormat="1" ht="16" customHeight="1" x14ac:dyDescent="0.2"/>
    <row r="3632" customFormat="1" ht="16" customHeight="1" x14ac:dyDescent="0.2"/>
    <row r="3633" customFormat="1" ht="16" customHeight="1" x14ac:dyDescent="0.2"/>
    <row r="3634" customFormat="1" ht="16" customHeight="1" x14ac:dyDescent="0.2"/>
    <row r="3635" customFormat="1" ht="16" customHeight="1" x14ac:dyDescent="0.2"/>
    <row r="3636" customFormat="1" ht="16" customHeight="1" x14ac:dyDescent="0.2"/>
    <row r="3637" customFormat="1" ht="16" customHeight="1" x14ac:dyDescent="0.2"/>
    <row r="3638" customFormat="1" ht="16" customHeight="1" x14ac:dyDescent="0.2"/>
    <row r="3639" customFormat="1" ht="16" customHeight="1" x14ac:dyDescent="0.2"/>
    <row r="3640" customFormat="1" ht="16" customHeight="1" x14ac:dyDescent="0.2"/>
    <row r="3641" customFormat="1" ht="16" customHeight="1" x14ac:dyDescent="0.2"/>
    <row r="3642" customFormat="1" ht="16" customHeight="1" x14ac:dyDescent="0.2"/>
    <row r="3643" customFormat="1" ht="16" customHeight="1" x14ac:dyDescent="0.2"/>
    <row r="3644" customFormat="1" ht="16" customHeight="1" x14ac:dyDescent="0.2"/>
    <row r="3645" customFormat="1" ht="16" customHeight="1" x14ac:dyDescent="0.2"/>
    <row r="3646" customFormat="1" ht="16" customHeight="1" x14ac:dyDescent="0.2"/>
    <row r="3647" customFormat="1" ht="16" customHeight="1" x14ac:dyDescent="0.2"/>
    <row r="3648" customFormat="1" ht="16" customHeight="1" x14ac:dyDescent="0.2"/>
    <row r="3649" customFormat="1" ht="16" customHeight="1" x14ac:dyDescent="0.2"/>
    <row r="3650" customFormat="1" ht="16" customHeight="1" x14ac:dyDescent="0.2"/>
    <row r="3651" customFormat="1" ht="16" customHeight="1" x14ac:dyDescent="0.2"/>
    <row r="3652" customFormat="1" ht="16" customHeight="1" x14ac:dyDescent="0.2"/>
    <row r="3653" customFormat="1" ht="16" customHeight="1" x14ac:dyDescent="0.2"/>
    <row r="3654" customFormat="1" ht="16" customHeight="1" x14ac:dyDescent="0.2"/>
    <row r="3655" customFormat="1" ht="16" customHeight="1" x14ac:dyDescent="0.2"/>
    <row r="3656" customFormat="1" ht="16" customHeight="1" x14ac:dyDescent="0.2"/>
    <row r="3657" customFormat="1" ht="16" customHeight="1" x14ac:dyDescent="0.2"/>
    <row r="3658" customFormat="1" ht="16" customHeight="1" x14ac:dyDescent="0.2"/>
    <row r="3659" customFormat="1" ht="16" customHeight="1" x14ac:dyDescent="0.2"/>
    <row r="3660" customFormat="1" ht="16" customHeight="1" x14ac:dyDescent="0.2"/>
    <row r="3661" customFormat="1" ht="16" customHeight="1" x14ac:dyDescent="0.2"/>
    <row r="3662" customFormat="1" ht="16" customHeight="1" x14ac:dyDescent="0.2"/>
    <row r="3663" customFormat="1" ht="16" customHeight="1" x14ac:dyDescent="0.2"/>
    <row r="3664" customFormat="1" ht="16" customHeight="1" x14ac:dyDescent="0.2"/>
    <row r="3665" customFormat="1" ht="16" customHeight="1" x14ac:dyDescent="0.2"/>
    <row r="3666" customFormat="1" ht="16" customHeight="1" x14ac:dyDescent="0.2"/>
    <row r="3667" customFormat="1" ht="16" customHeight="1" x14ac:dyDescent="0.2"/>
    <row r="3668" customFormat="1" ht="16" customHeight="1" x14ac:dyDescent="0.2"/>
    <row r="3669" customFormat="1" ht="16" customHeight="1" x14ac:dyDescent="0.2"/>
    <row r="3670" customFormat="1" ht="16" customHeight="1" x14ac:dyDescent="0.2"/>
    <row r="3671" customFormat="1" ht="16" customHeight="1" x14ac:dyDescent="0.2"/>
    <row r="3672" customFormat="1" ht="16" customHeight="1" x14ac:dyDescent="0.2"/>
    <row r="3673" customFormat="1" ht="16" customHeight="1" x14ac:dyDescent="0.2"/>
    <row r="3674" customFormat="1" ht="16" customHeight="1" x14ac:dyDescent="0.2"/>
    <row r="3675" customFormat="1" ht="16" customHeight="1" x14ac:dyDescent="0.2"/>
    <row r="3676" customFormat="1" ht="16" customHeight="1" x14ac:dyDescent="0.2"/>
    <row r="3677" customFormat="1" ht="16" customHeight="1" x14ac:dyDescent="0.2"/>
    <row r="3678" customFormat="1" ht="16" customHeight="1" x14ac:dyDescent="0.2"/>
    <row r="3679" customFormat="1" ht="16" customHeight="1" x14ac:dyDescent="0.2"/>
    <row r="3680" customFormat="1" ht="16" customHeight="1" x14ac:dyDescent="0.2"/>
    <row r="3681" customFormat="1" ht="16" customHeight="1" x14ac:dyDescent="0.2"/>
    <row r="3682" customFormat="1" ht="16" customHeight="1" x14ac:dyDescent="0.2"/>
    <row r="3683" customFormat="1" ht="16" customHeight="1" x14ac:dyDescent="0.2"/>
    <row r="3684" customFormat="1" ht="16" customHeight="1" x14ac:dyDescent="0.2"/>
    <row r="3685" customFormat="1" ht="16" customHeight="1" x14ac:dyDescent="0.2"/>
    <row r="3686" customFormat="1" ht="16" customHeight="1" x14ac:dyDescent="0.2"/>
    <row r="3687" customFormat="1" ht="16" customHeight="1" x14ac:dyDescent="0.2"/>
    <row r="3688" customFormat="1" ht="16" customHeight="1" x14ac:dyDescent="0.2"/>
    <row r="3689" customFormat="1" ht="16" customHeight="1" x14ac:dyDescent="0.2"/>
    <row r="3690" customFormat="1" ht="16" customHeight="1" x14ac:dyDescent="0.2"/>
    <row r="3691" customFormat="1" ht="16" customHeight="1" x14ac:dyDescent="0.2"/>
    <row r="3692" customFormat="1" ht="16" customHeight="1" x14ac:dyDescent="0.2"/>
    <row r="3693" customFormat="1" ht="16" customHeight="1" x14ac:dyDescent="0.2"/>
    <row r="3694" customFormat="1" ht="16" customHeight="1" x14ac:dyDescent="0.2"/>
    <row r="3695" customFormat="1" ht="16" customHeight="1" x14ac:dyDescent="0.2"/>
    <row r="3696" customFormat="1" ht="16" customHeight="1" x14ac:dyDescent="0.2"/>
    <row r="3697" customFormat="1" ht="16" customHeight="1" x14ac:dyDescent="0.2"/>
    <row r="3698" customFormat="1" ht="16" customHeight="1" x14ac:dyDescent="0.2"/>
    <row r="3699" customFormat="1" ht="16" customHeight="1" x14ac:dyDescent="0.2"/>
    <row r="3700" customFormat="1" ht="16" customHeight="1" x14ac:dyDescent="0.2"/>
    <row r="3701" customFormat="1" ht="16" customHeight="1" x14ac:dyDescent="0.2"/>
    <row r="3702" customFormat="1" ht="16" customHeight="1" x14ac:dyDescent="0.2"/>
    <row r="3703" customFormat="1" ht="16" customHeight="1" x14ac:dyDescent="0.2"/>
    <row r="3704" customFormat="1" ht="16" customHeight="1" x14ac:dyDescent="0.2"/>
    <row r="3705" customFormat="1" ht="16" customHeight="1" x14ac:dyDescent="0.2"/>
    <row r="3706" customFormat="1" ht="16" customHeight="1" x14ac:dyDescent="0.2"/>
    <row r="3707" customFormat="1" ht="16" customHeight="1" x14ac:dyDescent="0.2"/>
    <row r="3708" customFormat="1" ht="16" customHeight="1" x14ac:dyDescent="0.2"/>
    <row r="3709" customFormat="1" ht="16" customHeight="1" x14ac:dyDescent="0.2"/>
    <row r="3710" customFormat="1" ht="16" customHeight="1" x14ac:dyDescent="0.2"/>
    <row r="3711" customFormat="1" ht="16" customHeight="1" x14ac:dyDescent="0.2"/>
    <row r="3712" customFormat="1" ht="16" customHeight="1" x14ac:dyDescent="0.2"/>
    <row r="3713" customFormat="1" ht="16" customHeight="1" x14ac:dyDescent="0.2"/>
    <row r="3714" customFormat="1" ht="16" customHeight="1" x14ac:dyDescent="0.2"/>
    <row r="3715" customFormat="1" ht="16" customHeight="1" x14ac:dyDescent="0.2"/>
    <row r="3716" customFormat="1" ht="16" customHeight="1" x14ac:dyDescent="0.2"/>
    <row r="3717" customFormat="1" ht="16" customHeight="1" x14ac:dyDescent="0.2"/>
    <row r="3718" customFormat="1" ht="16" customHeight="1" x14ac:dyDescent="0.2"/>
    <row r="3719" customFormat="1" ht="16" customHeight="1" x14ac:dyDescent="0.2"/>
    <row r="3720" customFormat="1" ht="16" customHeight="1" x14ac:dyDescent="0.2"/>
    <row r="3721" customFormat="1" ht="16" customHeight="1" x14ac:dyDescent="0.2"/>
    <row r="3722" customFormat="1" ht="16" customHeight="1" x14ac:dyDescent="0.2"/>
    <row r="3723" customFormat="1" ht="16" customHeight="1" x14ac:dyDescent="0.2"/>
    <row r="3724" customFormat="1" ht="16" customHeight="1" x14ac:dyDescent="0.2"/>
    <row r="3725" customFormat="1" ht="16" customHeight="1" x14ac:dyDescent="0.2"/>
    <row r="3726" customFormat="1" ht="16" customHeight="1" x14ac:dyDescent="0.2"/>
    <row r="3727" customFormat="1" ht="16" customHeight="1" x14ac:dyDescent="0.2"/>
    <row r="3728" customFormat="1" ht="16" customHeight="1" x14ac:dyDescent="0.2"/>
    <row r="3729" customFormat="1" ht="16" customHeight="1" x14ac:dyDescent="0.2"/>
    <row r="3730" customFormat="1" ht="16" customHeight="1" x14ac:dyDescent="0.2"/>
    <row r="3731" customFormat="1" ht="16" customHeight="1" x14ac:dyDescent="0.2"/>
    <row r="3732" customFormat="1" ht="16" customHeight="1" x14ac:dyDescent="0.2"/>
    <row r="3733" customFormat="1" ht="16" customHeight="1" x14ac:dyDescent="0.2"/>
    <row r="3734" customFormat="1" ht="16" customHeight="1" x14ac:dyDescent="0.2"/>
    <row r="3735" customFormat="1" ht="16" customHeight="1" x14ac:dyDescent="0.2"/>
    <row r="3736" customFormat="1" ht="16" customHeight="1" x14ac:dyDescent="0.2"/>
    <row r="3737" customFormat="1" ht="16" customHeight="1" x14ac:dyDescent="0.2"/>
    <row r="3738" customFormat="1" ht="16" customHeight="1" x14ac:dyDescent="0.2"/>
    <row r="3739" customFormat="1" ht="16" customHeight="1" x14ac:dyDescent="0.2"/>
    <row r="3740" customFormat="1" ht="16" customHeight="1" x14ac:dyDescent="0.2"/>
    <row r="3741" customFormat="1" ht="16" customHeight="1" x14ac:dyDescent="0.2"/>
    <row r="3742" customFormat="1" ht="16" customHeight="1" x14ac:dyDescent="0.2"/>
    <row r="3743" customFormat="1" ht="16" customHeight="1" x14ac:dyDescent="0.2"/>
    <row r="3744" customFormat="1" ht="16" customHeight="1" x14ac:dyDescent="0.2"/>
    <row r="3745" customFormat="1" ht="16" customHeight="1" x14ac:dyDescent="0.2"/>
    <row r="3746" customFormat="1" ht="16" customHeight="1" x14ac:dyDescent="0.2"/>
    <row r="3747" customFormat="1" ht="16" customHeight="1" x14ac:dyDescent="0.2"/>
    <row r="3748" customFormat="1" ht="16" customHeight="1" x14ac:dyDescent="0.2"/>
    <row r="3749" customFormat="1" ht="16" customHeight="1" x14ac:dyDescent="0.2"/>
    <row r="3750" customFormat="1" ht="16" customHeight="1" x14ac:dyDescent="0.2"/>
    <row r="3751" customFormat="1" ht="16" customHeight="1" x14ac:dyDescent="0.2"/>
    <row r="3752" customFormat="1" ht="16" customHeight="1" x14ac:dyDescent="0.2"/>
    <row r="3753" customFormat="1" ht="16" customHeight="1" x14ac:dyDescent="0.2"/>
    <row r="3754" customFormat="1" ht="16" customHeight="1" x14ac:dyDescent="0.2"/>
    <row r="3755" customFormat="1" ht="16" customHeight="1" x14ac:dyDescent="0.2"/>
    <row r="3756" customFormat="1" ht="16" customHeight="1" x14ac:dyDescent="0.2"/>
    <row r="3757" customFormat="1" ht="16" customHeight="1" x14ac:dyDescent="0.2"/>
    <row r="3758" customFormat="1" ht="16" customHeight="1" x14ac:dyDescent="0.2"/>
    <row r="3759" customFormat="1" ht="16" customHeight="1" x14ac:dyDescent="0.2"/>
    <row r="3760" customFormat="1" ht="16" customHeight="1" x14ac:dyDescent="0.2"/>
    <row r="3761" customFormat="1" ht="16" customHeight="1" x14ac:dyDescent="0.2"/>
    <row r="3762" customFormat="1" ht="16" customHeight="1" x14ac:dyDescent="0.2"/>
    <row r="3763" customFormat="1" ht="16" customHeight="1" x14ac:dyDescent="0.2"/>
    <row r="3764" customFormat="1" ht="16" customHeight="1" x14ac:dyDescent="0.2"/>
    <row r="3765" customFormat="1" ht="16" customHeight="1" x14ac:dyDescent="0.2"/>
    <row r="3766" customFormat="1" ht="16" customHeight="1" x14ac:dyDescent="0.2"/>
    <row r="3767" customFormat="1" ht="16" customHeight="1" x14ac:dyDescent="0.2"/>
    <row r="3768" customFormat="1" ht="16" customHeight="1" x14ac:dyDescent="0.2"/>
    <row r="3769" customFormat="1" ht="16" customHeight="1" x14ac:dyDescent="0.2"/>
    <row r="3770" customFormat="1" ht="16" customHeight="1" x14ac:dyDescent="0.2"/>
    <row r="3771" customFormat="1" ht="16" customHeight="1" x14ac:dyDescent="0.2"/>
    <row r="3772" customFormat="1" ht="16" customHeight="1" x14ac:dyDescent="0.2"/>
    <row r="3773" customFormat="1" ht="16" customHeight="1" x14ac:dyDescent="0.2"/>
    <row r="3774" customFormat="1" ht="16" customHeight="1" x14ac:dyDescent="0.2"/>
    <row r="3775" customFormat="1" ht="16" customHeight="1" x14ac:dyDescent="0.2"/>
    <row r="3776" customFormat="1" ht="16" customHeight="1" x14ac:dyDescent="0.2"/>
    <row r="3777" customFormat="1" ht="16" customHeight="1" x14ac:dyDescent="0.2"/>
    <row r="3778" customFormat="1" ht="16" customHeight="1" x14ac:dyDescent="0.2"/>
    <row r="3779" customFormat="1" ht="16" customHeight="1" x14ac:dyDescent="0.2"/>
    <row r="3780" customFormat="1" ht="16" customHeight="1" x14ac:dyDescent="0.2"/>
    <row r="3781" customFormat="1" ht="16" customHeight="1" x14ac:dyDescent="0.2"/>
    <row r="3782" customFormat="1" ht="16" customHeight="1" x14ac:dyDescent="0.2"/>
    <row r="3783" customFormat="1" ht="16" customHeight="1" x14ac:dyDescent="0.2"/>
    <row r="3784" customFormat="1" ht="16" customHeight="1" x14ac:dyDescent="0.2"/>
    <row r="3785" customFormat="1" ht="16" customHeight="1" x14ac:dyDescent="0.2"/>
    <row r="3786" customFormat="1" ht="16" customHeight="1" x14ac:dyDescent="0.2"/>
    <row r="3787" customFormat="1" ht="16" customHeight="1" x14ac:dyDescent="0.2"/>
    <row r="3788" customFormat="1" ht="16" customHeight="1" x14ac:dyDescent="0.2"/>
    <row r="3789" customFormat="1" ht="16" customHeight="1" x14ac:dyDescent="0.2"/>
    <row r="3790" customFormat="1" ht="16" customHeight="1" x14ac:dyDescent="0.2"/>
    <row r="3791" customFormat="1" ht="16" customHeight="1" x14ac:dyDescent="0.2"/>
    <row r="3792" customFormat="1" ht="16" customHeight="1" x14ac:dyDescent="0.2"/>
    <row r="3793" customFormat="1" ht="16" customHeight="1" x14ac:dyDescent="0.2"/>
    <row r="3794" customFormat="1" ht="16" customHeight="1" x14ac:dyDescent="0.2"/>
    <row r="3795" customFormat="1" ht="16" customHeight="1" x14ac:dyDescent="0.2"/>
    <row r="3796" customFormat="1" ht="16" customHeight="1" x14ac:dyDescent="0.2"/>
    <row r="3797" customFormat="1" ht="16" customHeight="1" x14ac:dyDescent="0.2"/>
    <row r="3798" customFormat="1" ht="16" customHeight="1" x14ac:dyDescent="0.2"/>
    <row r="3799" customFormat="1" ht="16" customHeight="1" x14ac:dyDescent="0.2"/>
    <row r="3800" customFormat="1" ht="16" customHeight="1" x14ac:dyDescent="0.2"/>
    <row r="3801" customFormat="1" ht="16" customHeight="1" x14ac:dyDescent="0.2"/>
    <row r="3802" customFormat="1" ht="16" customHeight="1" x14ac:dyDescent="0.2"/>
    <row r="3803" customFormat="1" ht="16" customHeight="1" x14ac:dyDescent="0.2"/>
    <row r="3804" customFormat="1" ht="16" customHeight="1" x14ac:dyDescent="0.2"/>
    <row r="3805" customFormat="1" ht="16" customHeight="1" x14ac:dyDescent="0.2"/>
    <row r="3806" customFormat="1" ht="16" customHeight="1" x14ac:dyDescent="0.2"/>
    <row r="3807" customFormat="1" ht="16" customHeight="1" x14ac:dyDescent="0.2"/>
    <row r="3808" customFormat="1" ht="16" customHeight="1" x14ac:dyDescent="0.2"/>
    <row r="3809" customFormat="1" ht="16" customHeight="1" x14ac:dyDescent="0.2"/>
    <row r="3810" customFormat="1" ht="16" customHeight="1" x14ac:dyDescent="0.2"/>
    <row r="3811" customFormat="1" ht="16" customHeight="1" x14ac:dyDescent="0.2"/>
    <row r="3812" customFormat="1" ht="16" customHeight="1" x14ac:dyDescent="0.2"/>
    <row r="3813" customFormat="1" ht="16" customHeight="1" x14ac:dyDescent="0.2"/>
    <row r="3814" customFormat="1" ht="16" customHeight="1" x14ac:dyDescent="0.2"/>
    <row r="3815" customFormat="1" ht="16" customHeight="1" x14ac:dyDescent="0.2"/>
    <row r="3816" customFormat="1" ht="16" customHeight="1" x14ac:dyDescent="0.2"/>
    <row r="3817" customFormat="1" ht="16" customHeight="1" x14ac:dyDescent="0.2"/>
    <row r="3818" customFormat="1" ht="16" customHeight="1" x14ac:dyDescent="0.2"/>
    <row r="3819" customFormat="1" ht="16" customHeight="1" x14ac:dyDescent="0.2"/>
    <row r="3820" customFormat="1" ht="16" customHeight="1" x14ac:dyDescent="0.2"/>
    <row r="3821" customFormat="1" ht="16" customHeight="1" x14ac:dyDescent="0.2"/>
    <row r="3822" customFormat="1" ht="16" customHeight="1" x14ac:dyDescent="0.2"/>
    <row r="3823" customFormat="1" ht="16" customHeight="1" x14ac:dyDescent="0.2"/>
    <row r="3824" customFormat="1" ht="16" customHeight="1" x14ac:dyDescent="0.2"/>
    <row r="3825" customFormat="1" ht="16" customHeight="1" x14ac:dyDescent="0.2"/>
    <row r="3826" customFormat="1" ht="16" customHeight="1" x14ac:dyDescent="0.2"/>
    <row r="3827" customFormat="1" ht="16" customHeight="1" x14ac:dyDescent="0.2"/>
    <row r="3828" customFormat="1" ht="16" customHeight="1" x14ac:dyDescent="0.2"/>
    <row r="3829" customFormat="1" ht="16" customHeight="1" x14ac:dyDescent="0.2"/>
    <row r="3830" customFormat="1" ht="16" customHeight="1" x14ac:dyDescent="0.2"/>
    <row r="3831" customFormat="1" ht="16" customHeight="1" x14ac:dyDescent="0.2"/>
    <row r="3832" customFormat="1" ht="16" customHeight="1" x14ac:dyDescent="0.2"/>
    <row r="3833" customFormat="1" ht="16" customHeight="1" x14ac:dyDescent="0.2"/>
    <row r="3834" customFormat="1" ht="16" customHeight="1" x14ac:dyDescent="0.2"/>
    <row r="3835" customFormat="1" ht="16" customHeight="1" x14ac:dyDescent="0.2"/>
    <row r="3836" customFormat="1" ht="16" customHeight="1" x14ac:dyDescent="0.2"/>
    <row r="3837" customFormat="1" ht="16" customHeight="1" x14ac:dyDescent="0.2"/>
    <row r="3838" customFormat="1" ht="16" customHeight="1" x14ac:dyDescent="0.2"/>
    <row r="3839" customFormat="1" ht="16" customHeight="1" x14ac:dyDescent="0.2"/>
    <row r="3840" customFormat="1" ht="16" customHeight="1" x14ac:dyDescent="0.2"/>
    <row r="3841" customFormat="1" ht="16" customHeight="1" x14ac:dyDescent="0.2"/>
    <row r="3842" customFormat="1" ht="16" customHeight="1" x14ac:dyDescent="0.2"/>
    <row r="3843" customFormat="1" ht="16" customHeight="1" x14ac:dyDescent="0.2"/>
    <row r="3844" customFormat="1" ht="16" customHeight="1" x14ac:dyDescent="0.2"/>
    <row r="3845" customFormat="1" ht="16" customHeight="1" x14ac:dyDescent="0.2"/>
    <row r="3846" customFormat="1" ht="16" customHeight="1" x14ac:dyDescent="0.2"/>
    <row r="3847" customFormat="1" ht="16" customHeight="1" x14ac:dyDescent="0.2"/>
    <row r="3848" customFormat="1" ht="16" customHeight="1" x14ac:dyDescent="0.2"/>
    <row r="3849" customFormat="1" ht="16" customHeight="1" x14ac:dyDescent="0.2"/>
    <row r="3850" customFormat="1" ht="16" customHeight="1" x14ac:dyDescent="0.2"/>
    <row r="3851" customFormat="1" ht="16" customHeight="1" x14ac:dyDescent="0.2"/>
    <row r="3852" customFormat="1" ht="16" customHeight="1" x14ac:dyDescent="0.2"/>
    <row r="3853" customFormat="1" ht="16" customHeight="1" x14ac:dyDescent="0.2"/>
    <row r="3854" customFormat="1" ht="16" customHeight="1" x14ac:dyDescent="0.2"/>
    <row r="3855" customFormat="1" ht="16" customHeight="1" x14ac:dyDescent="0.2"/>
    <row r="3856" customFormat="1" ht="16" customHeight="1" x14ac:dyDescent="0.2"/>
    <row r="3857" customFormat="1" ht="16" customHeight="1" x14ac:dyDescent="0.2"/>
    <row r="3858" customFormat="1" ht="16" customHeight="1" x14ac:dyDescent="0.2"/>
    <row r="3859" customFormat="1" ht="16" customHeight="1" x14ac:dyDescent="0.2"/>
    <row r="3860" customFormat="1" ht="16" customHeight="1" x14ac:dyDescent="0.2"/>
    <row r="3861" customFormat="1" ht="16" customHeight="1" x14ac:dyDescent="0.2"/>
    <row r="3862" customFormat="1" ht="16" customHeight="1" x14ac:dyDescent="0.2"/>
    <row r="3863" customFormat="1" ht="16" customHeight="1" x14ac:dyDescent="0.2"/>
    <row r="3864" customFormat="1" ht="16" customHeight="1" x14ac:dyDescent="0.2"/>
    <row r="3865" customFormat="1" ht="16" customHeight="1" x14ac:dyDescent="0.2"/>
    <row r="3866" customFormat="1" ht="16" customHeight="1" x14ac:dyDescent="0.2"/>
    <row r="3867" customFormat="1" ht="16" customHeight="1" x14ac:dyDescent="0.2"/>
    <row r="3868" customFormat="1" ht="16" customHeight="1" x14ac:dyDescent="0.2"/>
    <row r="3869" customFormat="1" ht="16" customHeight="1" x14ac:dyDescent="0.2"/>
    <row r="3870" customFormat="1" ht="16" customHeight="1" x14ac:dyDescent="0.2"/>
    <row r="3871" customFormat="1" ht="16" customHeight="1" x14ac:dyDescent="0.2"/>
    <row r="3872" customFormat="1" ht="16" customHeight="1" x14ac:dyDescent="0.2"/>
    <row r="3873" customFormat="1" ht="16" customHeight="1" x14ac:dyDescent="0.2"/>
    <row r="3874" customFormat="1" ht="16" customHeight="1" x14ac:dyDescent="0.2"/>
    <row r="3875" customFormat="1" ht="16" customHeight="1" x14ac:dyDescent="0.2"/>
    <row r="3876" customFormat="1" ht="16" customHeight="1" x14ac:dyDescent="0.2"/>
    <row r="3877" customFormat="1" ht="16" customHeight="1" x14ac:dyDescent="0.2"/>
    <row r="3878" customFormat="1" ht="16" customHeight="1" x14ac:dyDescent="0.2"/>
    <row r="3879" customFormat="1" ht="16" customHeight="1" x14ac:dyDescent="0.2"/>
    <row r="3880" customFormat="1" ht="16" customHeight="1" x14ac:dyDescent="0.2"/>
    <row r="3881" customFormat="1" ht="16" customHeight="1" x14ac:dyDescent="0.2"/>
    <row r="3882" customFormat="1" ht="16" customHeight="1" x14ac:dyDescent="0.2"/>
    <row r="3883" customFormat="1" ht="16" customHeight="1" x14ac:dyDescent="0.2"/>
    <row r="3884" customFormat="1" ht="16" customHeight="1" x14ac:dyDescent="0.2"/>
    <row r="3885" customFormat="1" ht="16" customHeight="1" x14ac:dyDescent="0.2"/>
    <row r="3886" customFormat="1" ht="16" customHeight="1" x14ac:dyDescent="0.2"/>
    <row r="3887" customFormat="1" ht="16" customHeight="1" x14ac:dyDescent="0.2"/>
    <row r="3888" customFormat="1" ht="16" customHeight="1" x14ac:dyDescent="0.2"/>
    <row r="3889" customFormat="1" ht="16" customHeight="1" x14ac:dyDescent="0.2"/>
    <row r="3890" customFormat="1" ht="16" customHeight="1" x14ac:dyDescent="0.2"/>
    <row r="3891" customFormat="1" ht="16" customHeight="1" x14ac:dyDescent="0.2"/>
    <row r="3892" customFormat="1" ht="16" customHeight="1" x14ac:dyDescent="0.2"/>
    <row r="3893" customFormat="1" ht="16" customHeight="1" x14ac:dyDescent="0.2"/>
    <row r="3894" customFormat="1" ht="16" customHeight="1" x14ac:dyDescent="0.2"/>
    <row r="3895" customFormat="1" ht="16" customHeight="1" x14ac:dyDescent="0.2"/>
    <row r="3896" customFormat="1" ht="16" customHeight="1" x14ac:dyDescent="0.2"/>
    <row r="3897" customFormat="1" ht="16" customHeight="1" x14ac:dyDescent="0.2"/>
    <row r="3898" customFormat="1" ht="16" customHeight="1" x14ac:dyDescent="0.2"/>
    <row r="3899" customFormat="1" ht="16" customHeight="1" x14ac:dyDescent="0.2"/>
    <row r="3900" customFormat="1" ht="16" customHeight="1" x14ac:dyDescent="0.2"/>
    <row r="3901" customFormat="1" ht="16" customHeight="1" x14ac:dyDescent="0.2"/>
    <row r="3902" customFormat="1" ht="16" customHeight="1" x14ac:dyDescent="0.2"/>
    <row r="3903" customFormat="1" ht="16" customHeight="1" x14ac:dyDescent="0.2"/>
    <row r="3904" customFormat="1" ht="16" customHeight="1" x14ac:dyDescent="0.2"/>
    <row r="3905" customFormat="1" ht="16" customHeight="1" x14ac:dyDescent="0.2"/>
    <row r="3906" customFormat="1" ht="16" customHeight="1" x14ac:dyDescent="0.2"/>
    <row r="3907" customFormat="1" ht="16" customHeight="1" x14ac:dyDescent="0.2"/>
    <row r="3908" customFormat="1" ht="16" customHeight="1" x14ac:dyDescent="0.2"/>
    <row r="3909" customFormat="1" ht="16" customHeight="1" x14ac:dyDescent="0.2"/>
    <row r="3910" customFormat="1" ht="16" customHeight="1" x14ac:dyDescent="0.2"/>
    <row r="3911" customFormat="1" ht="16" customHeight="1" x14ac:dyDescent="0.2"/>
    <row r="3912" customFormat="1" ht="16" customHeight="1" x14ac:dyDescent="0.2"/>
    <row r="3913" customFormat="1" ht="16" customHeight="1" x14ac:dyDescent="0.2"/>
    <row r="3914" customFormat="1" ht="16" customHeight="1" x14ac:dyDescent="0.2"/>
    <row r="3915" customFormat="1" ht="16" customHeight="1" x14ac:dyDescent="0.2"/>
    <row r="3916" customFormat="1" ht="16" customHeight="1" x14ac:dyDescent="0.2"/>
    <row r="3917" customFormat="1" ht="16" customHeight="1" x14ac:dyDescent="0.2"/>
    <row r="3918" customFormat="1" ht="16" customHeight="1" x14ac:dyDescent="0.2"/>
    <row r="3919" customFormat="1" ht="16" customHeight="1" x14ac:dyDescent="0.2"/>
    <row r="3920" customFormat="1" ht="16" customHeight="1" x14ac:dyDescent="0.2"/>
    <row r="3921" customFormat="1" ht="16" customHeight="1" x14ac:dyDescent="0.2"/>
    <row r="3922" customFormat="1" ht="16" customHeight="1" x14ac:dyDescent="0.2"/>
    <row r="3923" customFormat="1" ht="16" customHeight="1" x14ac:dyDescent="0.2"/>
    <row r="3924" customFormat="1" ht="16" customHeight="1" x14ac:dyDescent="0.2"/>
    <row r="3925" customFormat="1" ht="16" customHeight="1" x14ac:dyDescent="0.2"/>
    <row r="3926" customFormat="1" ht="16" customHeight="1" x14ac:dyDescent="0.2"/>
    <row r="3927" customFormat="1" ht="16" customHeight="1" x14ac:dyDescent="0.2"/>
    <row r="3928" customFormat="1" ht="16" customHeight="1" x14ac:dyDescent="0.2"/>
    <row r="3929" customFormat="1" ht="16" customHeight="1" x14ac:dyDescent="0.2"/>
    <row r="3930" customFormat="1" ht="16" customHeight="1" x14ac:dyDescent="0.2"/>
    <row r="3931" customFormat="1" ht="16" customHeight="1" x14ac:dyDescent="0.2"/>
    <row r="3932" customFormat="1" ht="16" customHeight="1" x14ac:dyDescent="0.2"/>
    <row r="3933" customFormat="1" ht="16" customHeight="1" x14ac:dyDescent="0.2"/>
    <row r="3934" customFormat="1" ht="16" customHeight="1" x14ac:dyDescent="0.2"/>
    <row r="3935" customFormat="1" ht="16" customHeight="1" x14ac:dyDescent="0.2"/>
    <row r="3936" customFormat="1" ht="16" customHeight="1" x14ac:dyDescent="0.2"/>
    <row r="3937" customFormat="1" ht="16" customHeight="1" x14ac:dyDescent="0.2"/>
    <row r="3938" customFormat="1" ht="16" customHeight="1" x14ac:dyDescent="0.2"/>
    <row r="3939" customFormat="1" ht="16" customHeight="1" x14ac:dyDescent="0.2"/>
    <row r="3940" customFormat="1" ht="16" customHeight="1" x14ac:dyDescent="0.2"/>
    <row r="3941" customFormat="1" ht="16" customHeight="1" x14ac:dyDescent="0.2"/>
    <row r="3942" customFormat="1" ht="16" customHeight="1" x14ac:dyDescent="0.2"/>
    <row r="3943" customFormat="1" ht="16" customHeight="1" x14ac:dyDescent="0.2"/>
    <row r="3944" customFormat="1" ht="16" customHeight="1" x14ac:dyDescent="0.2"/>
    <row r="3945" customFormat="1" ht="16" customHeight="1" x14ac:dyDescent="0.2"/>
    <row r="3946" customFormat="1" ht="16" customHeight="1" x14ac:dyDescent="0.2"/>
    <row r="3947" customFormat="1" ht="16" customHeight="1" x14ac:dyDescent="0.2"/>
    <row r="3948" customFormat="1" ht="16" customHeight="1" x14ac:dyDescent="0.2"/>
    <row r="3949" customFormat="1" ht="16" customHeight="1" x14ac:dyDescent="0.2"/>
    <row r="3950" customFormat="1" ht="16" customHeight="1" x14ac:dyDescent="0.2"/>
    <row r="3951" customFormat="1" ht="16" customHeight="1" x14ac:dyDescent="0.2"/>
    <row r="3952" customFormat="1" ht="16" customHeight="1" x14ac:dyDescent="0.2"/>
    <row r="3953" customFormat="1" ht="16" customHeight="1" x14ac:dyDescent="0.2"/>
    <row r="3954" customFormat="1" ht="16" customHeight="1" x14ac:dyDescent="0.2"/>
    <row r="3955" customFormat="1" ht="16" customHeight="1" x14ac:dyDescent="0.2"/>
    <row r="3956" customFormat="1" ht="16" customHeight="1" x14ac:dyDescent="0.2"/>
    <row r="3957" customFormat="1" ht="16" customHeight="1" x14ac:dyDescent="0.2"/>
    <row r="3958" customFormat="1" ht="16" customHeight="1" x14ac:dyDescent="0.2"/>
    <row r="3959" customFormat="1" ht="16" customHeight="1" x14ac:dyDescent="0.2"/>
    <row r="3960" customFormat="1" ht="16" customHeight="1" x14ac:dyDescent="0.2"/>
    <row r="3961" customFormat="1" ht="16" customHeight="1" x14ac:dyDescent="0.2"/>
    <row r="3962" customFormat="1" ht="16" customHeight="1" x14ac:dyDescent="0.2"/>
    <row r="3963" customFormat="1" ht="16" customHeight="1" x14ac:dyDescent="0.2"/>
    <row r="3964" customFormat="1" ht="16" customHeight="1" x14ac:dyDescent="0.2"/>
    <row r="3965" customFormat="1" ht="16" customHeight="1" x14ac:dyDescent="0.2"/>
    <row r="3966" customFormat="1" ht="16" customHeight="1" x14ac:dyDescent="0.2"/>
    <row r="3967" customFormat="1" ht="16" customHeight="1" x14ac:dyDescent="0.2"/>
    <row r="3968" customFormat="1" ht="16" customHeight="1" x14ac:dyDescent="0.2"/>
    <row r="3969" customFormat="1" ht="16" customHeight="1" x14ac:dyDescent="0.2"/>
    <row r="3970" customFormat="1" ht="16" customHeight="1" x14ac:dyDescent="0.2"/>
    <row r="3971" customFormat="1" ht="16" customHeight="1" x14ac:dyDescent="0.2"/>
    <row r="3972" customFormat="1" ht="16" customHeight="1" x14ac:dyDescent="0.2"/>
    <row r="3973" customFormat="1" ht="16" customHeight="1" x14ac:dyDescent="0.2"/>
    <row r="3974" customFormat="1" ht="16" customHeight="1" x14ac:dyDescent="0.2"/>
    <row r="3975" customFormat="1" ht="16" customHeight="1" x14ac:dyDescent="0.2"/>
    <row r="3976" customFormat="1" ht="16" customHeight="1" x14ac:dyDescent="0.2"/>
    <row r="3977" customFormat="1" ht="16" customHeight="1" x14ac:dyDescent="0.2"/>
    <row r="3978" customFormat="1" ht="16" customHeight="1" x14ac:dyDescent="0.2"/>
    <row r="3979" customFormat="1" ht="16" customHeight="1" x14ac:dyDescent="0.2"/>
    <row r="3980" customFormat="1" ht="16" customHeight="1" x14ac:dyDescent="0.2"/>
    <row r="3981" customFormat="1" ht="16" customHeight="1" x14ac:dyDescent="0.2"/>
    <row r="3982" customFormat="1" ht="16" customHeight="1" x14ac:dyDescent="0.2"/>
    <row r="3983" customFormat="1" ht="16" customHeight="1" x14ac:dyDescent="0.2"/>
    <row r="3984" customFormat="1" ht="16" customHeight="1" x14ac:dyDescent="0.2"/>
    <row r="3985" customFormat="1" ht="16" customHeight="1" x14ac:dyDescent="0.2"/>
    <row r="3986" customFormat="1" ht="16" customHeight="1" x14ac:dyDescent="0.2"/>
    <row r="3987" customFormat="1" ht="16" customHeight="1" x14ac:dyDescent="0.2"/>
    <row r="3988" customFormat="1" ht="16" customHeight="1" x14ac:dyDescent="0.2"/>
    <row r="3989" customFormat="1" ht="16" customHeight="1" x14ac:dyDescent="0.2"/>
    <row r="3990" customFormat="1" ht="16" customHeight="1" x14ac:dyDescent="0.2"/>
    <row r="3991" customFormat="1" ht="16" customHeight="1" x14ac:dyDescent="0.2"/>
    <row r="3992" customFormat="1" ht="16" customHeight="1" x14ac:dyDescent="0.2"/>
    <row r="3993" customFormat="1" ht="16" customHeight="1" x14ac:dyDescent="0.2"/>
    <row r="3994" customFormat="1" ht="16" customHeight="1" x14ac:dyDescent="0.2"/>
    <row r="3995" customFormat="1" ht="16" customHeight="1" x14ac:dyDescent="0.2"/>
    <row r="3996" customFormat="1" ht="16" customHeight="1" x14ac:dyDescent="0.2"/>
    <row r="3997" customFormat="1" ht="16" customHeight="1" x14ac:dyDescent="0.2"/>
    <row r="3998" customFormat="1" ht="16" customHeight="1" x14ac:dyDescent="0.2"/>
    <row r="3999" customFormat="1" ht="16" customHeight="1" x14ac:dyDescent="0.2"/>
    <row r="4000" customFormat="1" ht="16" customHeight="1" x14ac:dyDescent="0.2"/>
    <row r="4001" customFormat="1" ht="16" customHeight="1" x14ac:dyDescent="0.2"/>
    <row r="4002" customFormat="1" ht="16" customHeight="1" x14ac:dyDescent="0.2"/>
    <row r="4003" customFormat="1" ht="16" customHeight="1" x14ac:dyDescent="0.2"/>
    <row r="4004" customFormat="1" ht="16" customHeight="1" x14ac:dyDescent="0.2"/>
    <row r="4005" customFormat="1" ht="16" customHeight="1" x14ac:dyDescent="0.2"/>
    <row r="4006" customFormat="1" ht="16" customHeight="1" x14ac:dyDescent="0.2"/>
    <row r="4007" customFormat="1" ht="16" customHeight="1" x14ac:dyDescent="0.2"/>
    <row r="4008" customFormat="1" ht="16" customHeight="1" x14ac:dyDescent="0.2"/>
    <row r="4009" customFormat="1" ht="16" customHeight="1" x14ac:dyDescent="0.2"/>
    <row r="4010" customFormat="1" ht="16" customHeight="1" x14ac:dyDescent="0.2"/>
    <row r="4011" customFormat="1" ht="16" customHeight="1" x14ac:dyDescent="0.2"/>
    <row r="4012" customFormat="1" ht="16" customHeight="1" x14ac:dyDescent="0.2"/>
    <row r="4013" customFormat="1" ht="16" customHeight="1" x14ac:dyDescent="0.2"/>
    <row r="4014" customFormat="1" ht="16" customHeight="1" x14ac:dyDescent="0.2"/>
    <row r="4015" customFormat="1" ht="16" customHeight="1" x14ac:dyDescent="0.2"/>
    <row r="4016" customFormat="1" ht="16" customHeight="1" x14ac:dyDescent="0.2"/>
    <row r="4017" customFormat="1" ht="16" customHeight="1" x14ac:dyDescent="0.2"/>
    <row r="4018" customFormat="1" ht="16" customHeight="1" x14ac:dyDescent="0.2"/>
    <row r="4019" customFormat="1" ht="16" customHeight="1" x14ac:dyDescent="0.2"/>
    <row r="4020" customFormat="1" ht="16" customHeight="1" x14ac:dyDescent="0.2"/>
    <row r="4021" customFormat="1" ht="16" customHeight="1" x14ac:dyDescent="0.2"/>
    <row r="4022" customFormat="1" ht="16" customHeight="1" x14ac:dyDescent="0.2"/>
    <row r="4023" customFormat="1" ht="16" customHeight="1" x14ac:dyDescent="0.2"/>
    <row r="4024" customFormat="1" ht="16" customHeight="1" x14ac:dyDescent="0.2"/>
    <row r="4025" customFormat="1" ht="16" customHeight="1" x14ac:dyDescent="0.2"/>
    <row r="4026" customFormat="1" ht="16" customHeight="1" x14ac:dyDescent="0.2"/>
    <row r="4027" customFormat="1" ht="16" customHeight="1" x14ac:dyDescent="0.2"/>
    <row r="4028" customFormat="1" ht="16" customHeight="1" x14ac:dyDescent="0.2"/>
    <row r="4029" customFormat="1" ht="16" customHeight="1" x14ac:dyDescent="0.2"/>
    <row r="4030" customFormat="1" ht="16" customHeight="1" x14ac:dyDescent="0.2"/>
    <row r="4031" customFormat="1" ht="16" customHeight="1" x14ac:dyDescent="0.2"/>
    <row r="4032" customFormat="1" ht="16" customHeight="1" x14ac:dyDescent="0.2"/>
    <row r="4033" customFormat="1" ht="16" customHeight="1" x14ac:dyDescent="0.2"/>
    <row r="4034" customFormat="1" ht="16" customHeight="1" x14ac:dyDescent="0.2"/>
    <row r="4035" customFormat="1" ht="16" customHeight="1" x14ac:dyDescent="0.2"/>
    <row r="4036" customFormat="1" ht="16" customHeight="1" x14ac:dyDescent="0.2"/>
    <row r="4037" customFormat="1" ht="16" customHeight="1" x14ac:dyDescent="0.2"/>
    <row r="4038" customFormat="1" ht="16" customHeight="1" x14ac:dyDescent="0.2"/>
    <row r="4039" customFormat="1" ht="16" customHeight="1" x14ac:dyDescent="0.2"/>
    <row r="4040" customFormat="1" ht="16" customHeight="1" x14ac:dyDescent="0.2"/>
    <row r="4041" customFormat="1" ht="16" customHeight="1" x14ac:dyDescent="0.2"/>
    <row r="4042" customFormat="1" ht="16" customHeight="1" x14ac:dyDescent="0.2"/>
    <row r="4043" customFormat="1" ht="16" customHeight="1" x14ac:dyDescent="0.2"/>
    <row r="4044" customFormat="1" ht="16" customHeight="1" x14ac:dyDescent="0.2"/>
    <row r="4045" customFormat="1" ht="16" customHeight="1" x14ac:dyDescent="0.2"/>
    <row r="4046" customFormat="1" ht="16" customHeight="1" x14ac:dyDescent="0.2"/>
    <row r="4047" customFormat="1" ht="16" customHeight="1" x14ac:dyDescent="0.2"/>
    <row r="4048" customFormat="1" ht="16" customHeight="1" x14ac:dyDescent="0.2"/>
    <row r="4049" customFormat="1" ht="16" customHeight="1" x14ac:dyDescent="0.2"/>
    <row r="4050" customFormat="1" ht="16" customHeight="1" x14ac:dyDescent="0.2"/>
    <row r="4051" customFormat="1" ht="16" customHeight="1" x14ac:dyDescent="0.2"/>
    <row r="4052" customFormat="1" ht="16" customHeight="1" x14ac:dyDescent="0.2"/>
    <row r="4053" customFormat="1" ht="16" customHeight="1" x14ac:dyDescent="0.2"/>
    <row r="4054" customFormat="1" ht="16" customHeight="1" x14ac:dyDescent="0.2"/>
    <row r="4055" customFormat="1" ht="16" customHeight="1" x14ac:dyDescent="0.2"/>
    <row r="4056" customFormat="1" ht="16" customHeight="1" x14ac:dyDescent="0.2"/>
    <row r="4057" customFormat="1" ht="16" customHeight="1" x14ac:dyDescent="0.2"/>
    <row r="4058" customFormat="1" ht="16" customHeight="1" x14ac:dyDescent="0.2"/>
    <row r="4059" customFormat="1" ht="16" customHeight="1" x14ac:dyDescent="0.2"/>
    <row r="4060" customFormat="1" ht="16" customHeight="1" x14ac:dyDescent="0.2"/>
    <row r="4061" customFormat="1" ht="16" customHeight="1" x14ac:dyDescent="0.2"/>
    <row r="4062" customFormat="1" ht="16" customHeight="1" x14ac:dyDescent="0.2"/>
    <row r="4063" customFormat="1" ht="16" customHeight="1" x14ac:dyDescent="0.2"/>
    <row r="4064" customFormat="1" ht="16" customHeight="1" x14ac:dyDescent="0.2"/>
    <row r="4065" customFormat="1" ht="16" customHeight="1" x14ac:dyDescent="0.2"/>
    <row r="4066" customFormat="1" ht="16" customHeight="1" x14ac:dyDescent="0.2"/>
    <row r="4067" customFormat="1" ht="16" customHeight="1" x14ac:dyDescent="0.2"/>
    <row r="4068" customFormat="1" ht="16" customHeight="1" x14ac:dyDescent="0.2"/>
    <row r="4069" customFormat="1" ht="16" customHeight="1" x14ac:dyDescent="0.2"/>
    <row r="4070" customFormat="1" ht="16" customHeight="1" x14ac:dyDescent="0.2"/>
    <row r="4071" customFormat="1" ht="16" customHeight="1" x14ac:dyDescent="0.2"/>
    <row r="4072" customFormat="1" ht="16" customHeight="1" x14ac:dyDescent="0.2"/>
    <row r="4073" customFormat="1" ht="16" customHeight="1" x14ac:dyDescent="0.2"/>
    <row r="4074" customFormat="1" ht="16" customHeight="1" x14ac:dyDescent="0.2"/>
    <row r="4075" customFormat="1" ht="16" customHeight="1" x14ac:dyDescent="0.2"/>
    <row r="4076" customFormat="1" ht="16" customHeight="1" x14ac:dyDescent="0.2"/>
    <row r="4077" customFormat="1" ht="16" customHeight="1" x14ac:dyDescent="0.2"/>
    <row r="4078" customFormat="1" ht="16" customHeight="1" x14ac:dyDescent="0.2"/>
    <row r="4079" customFormat="1" ht="16" customHeight="1" x14ac:dyDescent="0.2"/>
    <row r="4080" customFormat="1" ht="16" customHeight="1" x14ac:dyDescent="0.2"/>
    <row r="4081" customFormat="1" ht="16" customHeight="1" x14ac:dyDescent="0.2"/>
    <row r="4082" customFormat="1" ht="16" customHeight="1" x14ac:dyDescent="0.2"/>
    <row r="4083" customFormat="1" ht="16" customHeight="1" x14ac:dyDescent="0.2"/>
    <row r="4084" customFormat="1" ht="16" customHeight="1" x14ac:dyDescent="0.2"/>
    <row r="4085" customFormat="1" ht="16" customHeight="1" x14ac:dyDescent="0.2"/>
    <row r="4086" customFormat="1" ht="16" customHeight="1" x14ac:dyDescent="0.2"/>
    <row r="4087" customFormat="1" ht="16" customHeight="1" x14ac:dyDescent="0.2"/>
    <row r="4088" customFormat="1" ht="16" customHeight="1" x14ac:dyDescent="0.2"/>
    <row r="4089" customFormat="1" ht="16" customHeight="1" x14ac:dyDescent="0.2"/>
    <row r="4090" customFormat="1" ht="16" customHeight="1" x14ac:dyDescent="0.2"/>
    <row r="4091" customFormat="1" ht="16" customHeight="1" x14ac:dyDescent="0.2"/>
    <row r="4092" customFormat="1" ht="16" customHeight="1" x14ac:dyDescent="0.2"/>
    <row r="4093" customFormat="1" ht="16" customHeight="1" x14ac:dyDescent="0.2"/>
    <row r="4094" customFormat="1" ht="16" customHeight="1" x14ac:dyDescent="0.2"/>
    <row r="4095" customFormat="1" ht="16" customHeight="1" x14ac:dyDescent="0.2"/>
    <row r="4096" customFormat="1" ht="16" customHeight="1" x14ac:dyDescent="0.2"/>
    <row r="4097" customFormat="1" ht="16" customHeight="1" x14ac:dyDescent="0.2"/>
    <row r="4098" customFormat="1" ht="16" customHeight="1" x14ac:dyDescent="0.2"/>
    <row r="4099" customFormat="1" ht="16" customHeight="1" x14ac:dyDescent="0.2"/>
    <row r="4100" customFormat="1" ht="16" customHeight="1" x14ac:dyDescent="0.2"/>
    <row r="4101" customFormat="1" ht="16" customHeight="1" x14ac:dyDescent="0.2"/>
    <row r="4102" customFormat="1" ht="16" customHeight="1" x14ac:dyDescent="0.2"/>
    <row r="4103" customFormat="1" ht="16" customHeight="1" x14ac:dyDescent="0.2"/>
    <row r="4104" customFormat="1" ht="16" customHeight="1" x14ac:dyDescent="0.2"/>
    <row r="4105" customFormat="1" ht="16" customHeight="1" x14ac:dyDescent="0.2"/>
    <row r="4106" customFormat="1" ht="16" customHeight="1" x14ac:dyDescent="0.2"/>
    <row r="4107" customFormat="1" ht="16" customHeight="1" x14ac:dyDescent="0.2"/>
    <row r="4108" customFormat="1" ht="16" customHeight="1" x14ac:dyDescent="0.2"/>
    <row r="4109" customFormat="1" ht="16" customHeight="1" x14ac:dyDescent="0.2"/>
    <row r="4110" customFormat="1" ht="16" customHeight="1" x14ac:dyDescent="0.2"/>
    <row r="4111" customFormat="1" ht="16" customHeight="1" x14ac:dyDescent="0.2"/>
    <row r="4112" customFormat="1" ht="16" customHeight="1" x14ac:dyDescent="0.2"/>
    <row r="4113" customFormat="1" ht="16" customHeight="1" x14ac:dyDescent="0.2"/>
    <row r="4114" customFormat="1" ht="16" customHeight="1" x14ac:dyDescent="0.2"/>
    <row r="4115" customFormat="1" ht="16" customHeight="1" x14ac:dyDescent="0.2"/>
    <row r="4116" customFormat="1" ht="16" customHeight="1" x14ac:dyDescent="0.2"/>
    <row r="4117" customFormat="1" ht="16" customHeight="1" x14ac:dyDescent="0.2"/>
    <row r="4118" customFormat="1" ht="16" customHeight="1" x14ac:dyDescent="0.2"/>
    <row r="4119" customFormat="1" ht="16" customHeight="1" x14ac:dyDescent="0.2"/>
    <row r="4120" customFormat="1" ht="16" customHeight="1" x14ac:dyDescent="0.2"/>
    <row r="4121" customFormat="1" ht="16" customHeight="1" x14ac:dyDescent="0.2"/>
    <row r="4122" customFormat="1" ht="16" customHeight="1" x14ac:dyDescent="0.2"/>
    <row r="4123" customFormat="1" ht="16" customHeight="1" x14ac:dyDescent="0.2"/>
    <row r="4124" customFormat="1" ht="16" customHeight="1" x14ac:dyDescent="0.2"/>
    <row r="4125" customFormat="1" ht="16" customHeight="1" x14ac:dyDescent="0.2"/>
    <row r="4126" customFormat="1" ht="16" customHeight="1" x14ac:dyDescent="0.2"/>
    <row r="4127" customFormat="1" ht="16" customHeight="1" x14ac:dyDescent="0.2"/>
    <row r="4128" customFormat="1" ht="16" customHeight="1" x14ac:dyDescent="0.2"/>
    <row r="4129" customFormat="1" ht="16" customHeight="1" x14ac:dyDescent="0.2"/>
    <row r="4130" customFormat="1" ht="16" customHeight="1" x14ac:dyDescent="0.2"/>
    <row r="4131" customFormat="1" ht="16" customHeight="1" x14ac:dyDescent="0.2"/>
    <row r="4132" customFormat="1" ht="16" customHeight="1" x14ac:dyDescent="0.2"/>
    <row r="4133" customFormat="1" ht="16" customHeight="1" x14ac:dyDescent="0.2"/>
    <row r="4134" customFormat="1" ht="16" customHeight="1" x14ac:dyDescent="0.2"/>
    <row r="4135" customFormat="1" ht="16" customHeight="1" x14ac:dyDescent="0.2"/>
    <row r="4136" customFormat="1" ht="16" customHeight="1" x14ac:dyDescent="0.2"/>
    <row r="4137" customFormat="1" ht="16" customHeight="1" x14ac:dyDescent="0.2"/>
    <row r="4138" customFormat="1" ht="16" customHeight="1" x14ac:dyDescent="0.2"/>
    <row r="4139" customFormat="1" ht="16" customHeight="1" x14ac:dyDescent="0.2"/>
    <row r="4140" customFormat="1" ht="16" customHeight="1" x14ac:dyDescent="0.2"/>
    <row r="4141" customFormat="1" ht="16" customHeight="1" x14ac:dyDescent="0.2"/>
    <row r="4142" customFormat="1" ht="16" customHeight="1" x14ac:dyDescent="0.2"/>
    <row r="4143" customFormat="1" ht="16" customHeight="1" x14ac:dyDescent="0.2"/>
    <row r="4144" customFormat="1" ht="16" customHeight="1" x14ac:dyDescent="0.2"/>
    <row r="4145" customFormat="1" ht="16" customHeight="1" x14ac:dyDescent="0.2"/>
    <row r="4146" customFormat="1" ht="16" customHeight="1" x14ac:dyDescent="0.2"/>
    <row r="4147" customFormat="1" ht="16" customHeight="1" x14ac:dyDescent="0.2"/>
    <row r="4148" customFormat="1" ht="16" customHeight="1" x14ac:dyDescent="0.2"/>
    <row r="4149" customFormat="1" ht="16" customHeight="1" x14ac:dyDescent="0.2"/>
    <row r="4150" customFormat="1" ht="16" customHeight="1" x14ac:dyDescent="0.2"/>
    <row r="4151" customFormat="1" ht="16" customHeight="1" x14ac:dyDescent="0.2"/>
    <row r="4152" customFormat="1" ht="16" customHeight="1" x14ac:dyDescent="0.2"/>
    <row r="4153" customFormat="1" ht="16" customHeight="1" x14ac:dyDescent="0.2"/>
    <row r="4154" customFormat="1" ht="16" customHeight="1" x14ac:dyDescent="0.2"/>
    <row r="4155" customFormat="1" ht="16" customHeight="1" x14ac:dyDescent="0.2"/>
    <row r="4156" customFormat="1" ht="16" customHeight="1" x14ac:dyDescent="0.2"/>
    <row r="4157" customFormat="1" ht="16" customHeight="1" x14ac:dyDescent="0.2"/>
    <row r="4158" customFormat="1" ht="16" customHeight="1" x14ac:dyDescent="0.2"/>
    <row r="4159" customFormat="1" ht="16" customHeight="1" x14ac:dyDescent="0.2"/>
    <row r="4160" customFormat="1" ht="16" customHeight="1" x14ac:dyDescent="0.2"/>
    <row r="4161" customFormat="1" ht="16" customHeight="1" x14ac:dyDescent="0.2"/>
    <row r="4162" customFormat="1" ht="16" customHeight="1" x14ac:dyDescent="0.2"/>
    <row r="4163" customFormat="1" ht="16" customHeight="1" x14ac:dyDescent="0.2"/>
    <row r="4164" customFormat="1" ht="16" customHeight="1" x14ac:dyDescent="0.2"/>
    <row r="4165" customFormat="1" ht="16" customHeight="1" x14ac:dyDescent="0.2"/>
    <row r="4166" customFormat="1" ht="16" customHeight="1" x14ac:dyDescent="0.2"/>
    <row r="4167" customFormat="1" ht="16" customHeight="1" x14ac:dyDescent="0.2"/>
    <row r="4168" customFormat="1" ht="16" customHeight="1" x14ac:dyDescent="0.2"/>
    <row r="4169" customFormat="1" ht="16" customHeight="1" x14ac:dyDescent="0.2"/>
    <row r="4170" customFormat="1" ht="16" customHeight="1" x14ac:dyDescent="0.2"/>
    <row r="4171" customFormat="1" ht="16" customHeight="1" x14ac:dyDescent="0.2"/>
    <row r="4172" customFormat="1" ht="16" customHeight="1" x14ac:dyDescent="0.2"/>
    <row r="4173" customFormat="1" ht="16" customHeight="1" x14ac:dyDescent="0.2"/>
    <row r="4174" customFormat="1" ht="16" customHeight="1" x14ac:dyDescent="0.2"/>
    <row r="4175" customFormat="1" ht="16" customHeight="1" x14ac:dyDescent="0.2"/>
    <row r="4176" customFormat="1" ht="16" customHeight="1" x14ac:dyDescent="0.2"/>
    <row r="4177" customFormat="1" ht="16" customHeight="1" x14ac:dyDescent="0.2"/>
    <row r="4178" customFormat="1" ht="16" customHeight="1" x14ac:dyDescent="0.2"/>
    <row r="4179" customFormat="1" ht="16" customHeight="1" x14ac:dyDescent="0.2"/>
    <row r="4180" customFormat="1" ht="16" customHeight="1" x14ac:dyDescent="0.2"/>
    <row r="4181" customFormat="1" ht="16" customHeight="1" x14ac:dyDescent="0.2"/>
    <row r="4182" customFormat="1" ht="16" customHeight="1" x14ac:dyDescent="0.2"/>
    <row r="4183" customFormat="1" ht="16" customHeight="1" x14ac:dyDescent="0.2"/>
    <row r="4184" customFormat="1" ht="16" customHeight="1" x14ac:dyDescent="0.2"/>
    <row r="4185" customFormat="1" ht="16" customHeight="1" x14ac:dyDescent="0.2"/>
    <row r="4186" customFormat="1" ht="16" customHeight="1" x14ac:dyDescent="0.2"/>
    <row r="4187" customFormat="1" ht="16" customHeight="1" x14ac:dyDescent="0.2"/>
    <row r="4188" customFormat="1" ht="16" customHeight="1" x14ac:dyDescent="0.2"/>
    <row r="4189" customFormat="1" ht="16" customHeight="1" x14ac:dyDescent="0.2"/>
    <row r="4190" customFormat="1" ht="16" customHeight="1" x14ac:dyDescent="0.2"/>
    <row r="4191" customFormat="1" ht="16" customHeight="1" x14ac:dyDescent="0.2"/>
    <row r="4192" customFormat="1" ht="16" customHeight="1" x14ac:dyDescent="0.2"/>
    <row r="4193" customFormat="1" ht="16" customHeight="1" x14ac:dyDescent="0.2"/>
    <row r="4194" customFormat="1" ht="16" customHeight="1" x14ac:dyDescent="0.2"/>
    <row r="4195" customFormat="1" ht="16" customHeight="1" x14ac:dyDescent="0.2"/>
    <row r="4196" customFormat="1" ht="16" customHeight="1" x14ac:dyDescent="0.2"/>
    <row r="4197" customFormat="1" ht="16" customHeight="1" x14ac:dyDescent="0.2"/>
    <row r="4198" customFormat="1" ht="16" customHeight="1" x14ac:dyDescent="0.2"/>
    <row r="4199" customFormat="1" ht="16" customHeight="1" x14ac:dyDescent="0.2"/>
    <row r="4200" customFormat="1" ht="16" customHeight="1" x14ac:dyDescent="0.2"/>
    <row r="4201" customFormat="1" ht="16" customHeight="1" x14ac:dyDescent="0.2"/>
    <row r="4202" customFormat="1" ht="16" customHeight="1" x14ac:dyDescent="0.2"/>
    <row r="4203" customFormat="1" ht="16" customHeight="1" x14ac:dyDescent="0.2"/>
    <row r="4204" customFormat="1" ht="16" customHeight="1" x14ac:dyDescent="0.2"/>
    <row r="4205" customFormat="1" ht="16" customHeight="1" x14ac:dyDescent="0.2"/>
    <row r="4206" customFormat="1" ht="16" customHeight="1" x14ac:dyDescent="0.2"/>
    <row r="4207" customFormat="1" ht="16" customHeight="1" x14ac:dyDescent="0.2"/>
    <row r="4208" customFormat="1" ht="16" customHeight="1" x14ac:dyDescent="0.2"/>
    <row r="4209" customFormat="1" ht="16" customHeight="1" x14ac:dyDescent="0.2"/>
    <row r="4210" customFormat="1" ht="16" customHeight="1" x14ac:dyDescent="0.2"/>
    <row r="4211" customFormat="1" ht="16" customHeight="1" x14ac:dyDescent="0.2"/>
    <row r="4212" customFormat="1" ht="16" customHeight="1" x14ac:dyDescent="0.2"/>
    <row r="4213" customFormat="1" ht="16" customHeight="1" x14ac:dyDescent="0.2"/>
    <row r="4214" customFormat="1" ht="16" customHeight="1" x14ac:dyDescent="0.2"/>
    <row r="4215" customFormat="1" ht="16" customHeight="1" x14ac:dyDescent="0.2"/>
    <row r="4216" customFormat="1" ht="16" customHeight="1" x14ac:dyDescent="0.2"/>
    <row r="4217" customFormat="1" ht="16" customHeight="1" x14ac:dyDescent="0.2"/>
    <row r="4218" customFormat="1" ht="16" customHeight="1" x14ac:dyDescent="0.2"/>
    <row r="4219" customFormat="1" ht="16" customHeight="1" x14ac:dyDescent="0.2"/>
    <row r="4220" customFormat="1" ht="16" customHeight="1" x14ac:dyDescent="0.2"/>
    <row r="4221" customFormat="1" ht="16" customHeight="1" x14ac:dyDescent="0.2"/>
    <row r="4222" customFormat="1" ht="16" customHeight="1" x14ac:dyDescent="0.2"/>
    <row r="4223" customFormat="1" ht="16" customHeight="1" x14ac:dyDescent="0.2"/>
    <row r="4224" customFormat="1" ht="16" customHeight="1" x14ac:dyDescent="0.2"/>
    <row r="4225" customFormat="1" ht="16" customHeight="1" x14ac:dyDescent="0.2"/>
    <row r="4226" customFormat="1" ht="16" customHeight="1" x14ac:dyDescent="0.2"/>
    <row r="4227" customFormat="1" ht="16" customHeight="1" x14ac:dyDescent="0.2"/>
    <row r="4228" customFormat="1" ht="16" customHeight="1" x14ac:dyDescent="0.2"/>
    <row r="4229" customFormat="1" ht="16" customHeight="1" x14ac:dyDescent="0.2"/>
    <row r="4230" customFormat="1" ht="16" customHeight="1" x14ac:dyDescent="0.2"/>
    <row r="4231" customFormat="1" ht="16" customHeight="1" x14ac:dyDescent="0.2"/>
    <row r="4232" customFormat="1" ht="16" customHeight="1" x14ac:dyDescent="0.2"/>
    <row r="4233" customFormat="1" ht="16" customHeight="1" x14ac:dyDescent="0.2"/>
    <row r="4234" customFormat="1" ht="16" customHeight="1" x14ac:dyDescent="0.2"/>
    <row r="4235" customFormat="1" ht="16" customHeight="1" x14ac:dyDescent="0.2"/>
    <row r="4236" customFormat="1" ht="16" customHeight="1" x14ac:dyDescent="0.2"/>
    <row r="4237" customFormat="1" ht="16" customHeight="1" x14ac:dyDescent="0.2"/>
    <row r="4238" customFormat="1" ht="16" customHeight="1" x14ac:dyDescent="0.2"/>
    <row r="4239" customFormat="1" ht="16" customHeight="1" x14ac:dyDescent="0.2"/>
    <row r="4240" customFormat="1" ht="16" customHeight="1" x14ac:dyDescent="0.2"/>
    <row r="4241" customFormat="1" ht="16" customHeight="1" x14ac:dyDescent="0.2"/>
    <row r="4242" customFormat="1" ht="16" customHeight="1" x14ac:dyDescent="0.2"/>
    <row r="4243" customFormat="1" ht="16" customHeight="1" x14ac:dyDescent="0.2"/>
    <row r="4244" customFormat="1" ht="16" customHeight="1" x14ac:dyDescent="0.2"/>
    <row r="4245" customFormat="1" ht="16" customHeight="1" x14ac:dyDescent="0.2"/>
    <row r="4246" customFormat="1" ht="16" customHeight="1" x14ac:dyDescent="0.2"/>
    <row r="4247" customFormat="1" ht="16" customHeight="1" x14ac:dyDescent="0.2"/>
    <row r="4248" customFormat="1" ht="16" customHeight="1" x14ac:dyDescent="0.2"/>
    <row r="4249" customFormat="1" ht="16" customHeight="1" x14ac:dyDescent="0.2"/>
    <row r="4250" customFormat="1" ht="16" customHeight="1" x14ac:dyDescent="0.2"/>
    <row r="4251" customFormat="1" ht="16" customHeight="1" x14ac:dyDescent="0.2"/>
    <row r="4252" customFormat="1" ht="16" customHeight="1" x14ac:dyDescent="0.2"/>
    <row r="4253" customFormat="1" ht="16" customHeight="1" x14ac:dyDescent="0.2"/>
    <row r="4254" customFormat="1" ht="16" customHeight="1" x14ac:dyDescent="0.2"/>
    <row r="4255" customFormat="1" ht="16" customHeight="1" x14ac:dyDescent="0.2"/>
    <row r="4256" customFormat="1" ht="16" customHeight="1" x14ac:dyDescent="0.2"/>
    <row r="4257" customFormat="1" ht="16" customHeight="1" x14ac:dyDescent="0.2"/>
    <row r="4258" customFormat="1" ht="16" customHeight="1" x14ac:dyDescent="0.2"/>
    <row r="4259" customFormat="1" ht="16" customHeight="1" x14ac:dyDescent="0.2"/>
    <row r="4260" customFormat="1" ht="16" customHeight="1" x14ac:dyDescent="0.2"/>
    <row r="4261" customFormat="1" ht="16" customHeight="1" x14ac:dyDescent="0.2"/>
    <row r="4262" customFormat="1" ht="16" customHeight="1" x14ac:dyDescent="0.2"/>
    <row r="4263" customFormat="1" ht="16" customHeight="1" x14ac:dyDescent="0.2"/>
    <row r="4264" customFormat="1" ht="16" customHeight="1" x14ac:dyDescent="0.2"/>
    <row r="4265" customFormat="1" ht="16" customHeight="1" x14ac:dyDescent="0.2"/>
    <row r="4266" customFormat="1" ht="16" customHeight="1" x14ac:dyDescent="0.2"/>
    <row r="4267" customFormat="1" ht="16" customHeight="1" x14ac:dyDescent="0.2"/>
    <row r="4268" customFormat="1" ht="16" customHeight="1" x14ac:dyDescent="0.2"/>
    <row r="4269" customFormat="1" ht="16" customHeight="1" x14ac:dyDescent="0.2"/>
    <row r="4270" customFormat="1" ht="16" customHeight="1" x14ac:dyDescent="0.2"/>
    <row r="4271" customFormat="1" ht="16" customHeight="1" x14ac:dyDescent="0.2"/>
    <row r="4272" customFormat="1" ht="16" customHeight="1" x14ac:dyDescent="0.2"/>
    <row r="4273" customFormat="1" ht="16" customHeight="1" x14ac:dyDescent="0.2"/>
    <row r="4274" customFormat="1" ht="16" customHeight="1" x14ac:dyDescent="0.2"/>
    <row r="4275" customFormat="1" ht="16" customHeight="1" x14ac:dyDescent="0.2"/>
    <row r="4276" customFormat="1" ht="16" customHeight="1" x14ac:dyDescent="0.2"/>
    <row r="4277" customFormat="1" ht="16" customHeight="1" x14ac:dyDescent="0.2"/>
    <row r="4278" customFormat="1" ht="16" customHeight="1" x14ac:dyDescent="0.2"/>
    <row r="4279" customFormat="1" ht="16" customHeight="1" x14ac:dyDescent="0.2"/>
    <row r="4280" customFormat="1" ht="16" customHeight="1" x14ac:dyDescent="0.2"/>
    <row r="4281" customFormat="1" ht="16" customHeight="1" x14ac:dyDescent="0.2"/>
    <row r="4282" customFormat="1" ht="16" customHeight="1" x14ac:dyDescent="0.2"/>
    <row r="4283" customFormat="1" ht="16" customHeight="1" x14ac:dyDescent="0.2"/>
    <row r="4284" customFormat="1" ht="16" customHeight="1" x14ac:dyDescent="0.2"/>
    <row r="4285" customFormat="1" ht="16" customHeight="1" x14ac:dyDescent="0.2"/>
    <row r="4286" customFormat="1" ht="16" customHeight="1" x14ac:dyDescent="0.2"/>
    <row r="4287" customFormat="1" ht="16" customHeight="1" x14ac:dyDescent="0.2"/>
    <row r="4288" customFormat="1" ht="16" customHeight="1" x14ac:dyDescent="0.2"/>
    <row r="4289" customFormat="1" ht="16" customHeight="1" x14ac:dyDescent="0.2"/>
    <row r="4290" customFormat="1" ht="16" customHeight="1" x14ac:dyDescent="0.2"/>
    <row r="4291" customFormat="1" ht="16" customHeight="1" x14ac:dyDescent="0.2"/>
    <row r="4292" customFormat="1" ht="16" customHeight="1" x14ac:dyDescent="0.2"/>
    <row r="4293" customFormat="1" ht="16" customHeight="1" x14ac:dyDescent="0.2"/>
    <row r="4294" customFormat="1" ht="16" customHeight="1" x14ac:dyDescent="0.2"/>
    <row r="4295" customFormat="1" ht="16" customHeight="1" x14ac:dyDescent="0.2"/>
    <row r="4296" customFormat="1" ht="16" customHeight="1" x14ac:dyDescent="0.2"/>
    <row r="4297" customFormat="1" ht="16" customHeight="1" x14ac:dyDescent="0.2"/>
    <row r="4298" customFormat="1" ht="16" customHeight="1" x14ac:dyDescent="0.2"/>
    <row r="4299" customFormat="1" ht="16" customHeight="1" x14ac:dyDescent="0.2"/>
    <row r="4300" customFormat="1" ht="16" customHeight="1" x14ac:dyDescent="0.2"/>
    <row r="4301" customFormat="1" ht="16" customHeight="1" x14ac:dyDescent="0.2"/>
    <row r="4302" customFormat="1" ht="16" customHeight="1" x14ac:dyDescent="0.2"/>
    <row r="4303" customFormat="1" ht="16" customHeight="1" x14ac:dyDescent="0.2"/>
    <row r="4304" customFormat="1" ht="16" customHeight="1" x14ac:dyDescent="0.2"/>
    <row r="4305" customFormat="1" ht="16" customHeight="1" x14ac:dyDescent="0.2"/>
    <row r="4306" customFormat="1" ht="16" customHeight="1" x14ac:dyDescent="0.2"/>
    <row r="4307" customFormat="1" ht="16" customHeight="1" x14ac:dyDescent="0.2"/>
    <row r="4308" customFormat="1" ht="16" customHeight="1" x14ac:dyDescent="0.2"/>
    <row r="4309" customFormat="1" ht="16" customHeight="1" x14ac:dyDescent="0.2"/>
    <row r="4310" customFormat="1" ht="16" customHeight="1" x14ac:dyDescent="0.2"/>
    <row r="4311" customFormat="1" ht="16" customHeight="1" x14ac:dyDescent="0.2"/>
    <row r="4312" customFormat="1" ht="16" customHeight="1" x14ac:dyDescent="0.2"/>
    <row r="4313" customFormat="1" ht="16" customHeight="1" x14ac:dyDescent="0.2"/>
    <row r="4314" customFormat="1" ht="16" customHeight="1" x14ac:dyDescent="0.2"/>
    <row r="4315" customFormat="1" ht="16" customHeight="1" x14ac:dyDescent="0.2"/>
    <row r="4316" customFormat="1" ht="16" customHeight="1" x14ac:dyDescent="0.2"/>
    <row r="4317" customFormat="1" ht="16" customHeight="1" x14ac:dyDescent="0.2"/>
    <row r="4318" customFormat="1" ht="16" customHeight="1" x14ac:dyDescent="0.2"/>
    <row r="4319" customFormat="1" ht="16" customHeight="1" x14ac:dyDescent="0.2"/>
    <row r="4320" customFormat="1" ht="16" customHeight="1" x14ac:dyDescent="0.2"/>
    <row r="4321" customFormat="1" ht="16" customHeight="1" x14ac:dyDescent="0.2"/>
    <row r="4322" customFormat="1" ht="16" customHeight="1" x14ac:dyDescent="0.2"/>
    <row r="4323" customFormat="1" ht="16" customHeight="1" x14ac:dyDescent="0.2"/>
    <row r="4324" customFormat="1" ht="16" customHeight="1" x14ac:dyDescent="0.2"/>
    <row r="4325" customFormat="1" ht="16" customHeight="1" x14ac:dyDescent="0.2"/>
    <row r="4326" customFormat="1" ht="16" customHeight="1" x14ac:dyDescent="0.2"/>
    <row r="4327" customFormat="1" ht="16" customHeight="1" x14ac:dyDescent="0.2"/>
    <row r="4328" customFormat="1" ht="16" customHeight="1" x14ac:dyDescent="0.2"/>
    <row r="4329" customFormat="1" ht="16" customHeight="1" x14ac:dyDescent="0.2"/>
    <row r="4330" customFormat="1" ht="16" customHeight="1" x14ac:dyDescent="0.2"/>
    <row r="4331" customFormat="1" ht="16" customHeight="1" x14ac:dyDescent="0.2"/>
    <row r="4332" customFormat="1" ht="16" customHeight="1" x14ac:dyDescent="0.2"/>
    <row r="4333" customFormat="1" ht="16" customHeight="1" x14ac:dyDescent="0.2"/>
    <row r="4334" customFormat="1" ht="16" customHeight="1" x14ac:dyDescent="0.2"/>
    <row r="4335" customFormat="1" ht="16" customHeight="1" x14ac:dyDescent="0.2"/>
    <row r="4336" customFormat="1" ht="16" customHeight="1" x14ac:dyDescent="0.2"/>
    <row r="4337" customFormat="1" ht="16" customHeight="1" x14ac:dyDescent="0.2"/>
    <row r="4338" customFormat="1" ht="16" customHeight="1" x14ac:dyDescent="0.2"/>
    <row r="4339" customFormat="1" ht="16" customHeight="1" x14ac:dyDescent="0.2"/>
    <row r="4340" customFormat="1" ht="16" customHeight="1" x14ac:dyDescent="0.2"/>
    <row r="4341" customFormat="1" ht="16" customHeight="1" x14ac:dyDescent="0.2"/>
    <row r="4342" customFormat="1" ht="16" customHeight="1" x14ac:dyDescent="0.2"/>
    <row r="4343" customFormat="1" ht="16" customHeight="1" x14ac:dyDescent="0.2"/>
    <row r="4344" customFormat="1" ht="16" customHeight="1" x14ac:dyDescent="0.2"/>
    <row r="4345" customFormat="1" ht="16" customHeight="1" x14ac:dyDescent="0.2"/>
    <row r="4346" customFormat="1" ht="16" customHeight="1" x14ac:dyDescent="0.2"/>
    <row r="4347" customFormat="1" ht="16" customHeight="1" x14ac:dyDescent="0.2"/>
    <row r="4348" customFormat="1" ht="16" customHeight="1" x14ac:dyDescent="0.2"/>
    <row r="4349" customFormat="1" ht="16" customHeight="1" x14ac:dyDescent="0.2"/>
    <row r="4350" customFormat="1" ht="16" customHeight="1" x14ac:dyDescent="0.2"/>
    <row r="4351" customFormat="1" ht="16" customHeight="1" x14ac:dyDescent="0.2"/>
    <row r="4352" customFormat="1" ht="16" customHeight="1" x14ac:dyDescent="0.2"/>
    <row r="4353" customFormat="1" ht="16" customHeight="1" x14ac:dyDescent="0.2"/>
    <row r="4354" customFormat="1" ht="16" customHeight="1" x14ac:dyDescent="0.2"/>
    <row r="4355" customFormat="1" ht="16" customHeight="1" x14ac:dyDescent="0.2"/>
    <row r="4356" customFormat="1" ht="16" customHeight="1" x14ac:dyDescent="0.2"/>
    <row r="4357" customFormat="1" ht="16" customHeight="1" x14ac:dyDescent="0.2"/>
    <row r="4358" customFormat="1" ht="16" customHeight="1" x14ac:dyDescent="0.2"/>
    <row r="4359" customFormat="1" ht="16" customHeight="1" x14ac:dyDescent="0.2"/>
    <row r="4360" customFormat="1" ht="16" customHeight="1" x14ac:dyDescent="0.2"/>
    <row r="4361" customFormat="1" ht="16" customHeight="1" x14ac:dyDescent="0.2"/>
    <row r="4362" customFormat="1" ht="16" customHeight="1" x14ac:dyDescent="0.2"/>
    <row r="4363" customFormat="1" ht="16" customHeight="1" x14ac:dyDescent="0.2"/>
    <row r="4364" customFormat="1" ht="16" customHeight="1" x14ac:dyDescent="0.2"/>
    <row r="4365" customFormat="1" ht="16" customHeight="1" x14ac:dyDescent="0.2"/>
    <row r="4366" customFormat="1" ht="16" customHeight="1" x14ac:dyDescent="0.2"/>
    <row r="4367" customFormat="1" ht="16" customHeight="1" x14ac:dyDescent="0.2"/>
    <row r="4368" customFormat="1" ht="16" customHeight="1" x14ac:dyDescent="0.2"/>
    <row r="4369" customFormat="1" ht="16" customHeight="1" x14ac:dyDescent="0.2"/>
    <row r="4370" customFormat="1" ht="16" customHeight="1" x14ac:dyDescent="0.2"/>
    <row r="4371" customFormat="1" ht="16" customHeight="1" x14ac:dyDescent="0.2"/>
    <row r="4372" customFormat="1" ht="16" customHeight="1" x14ac:dyDescent="0.2"/>
    <row r="4373" customFormat="1" ht="16" customHeight="1" x14ac:dyDescent="0.2"/>
    <row r="4374" customFormat="1" ht="16" customHeight="1" x14ac:dyDescent="0.2"/>
    <row r="4375" customFormat="1" ht="16" customHeight="1" x14ac:dyDescent="0.2"/>
    <row r="4376" customFormat="1" ht="16" customHeight="1" x14ac:dyDescent="0.2"/>
    <row r="4377" customFormat="1" ht="16" customHeight="1" x14ac:dyDescent="0.2"/>
    <row r="4378" customFormat="1" ht="16" customHeight="1" x14ac:dyDescent="0.2"/>
    <row r="4379" customFormat="1" ht="16" customHeight="1" x14ac:dyDescent="0.2"/>
    <row r="4380" customFormat="1" ht="16" customHeight="1" x14ac:dyDescent="0.2"/>
    <row r="4381" customFormat="1" ht="16" customHeight="1" x14ac:dyDescent="0.2"/>
    <row r="4382" customFormat="1" ht="16" customHeight="1" x14ac:dyDescent="0.2"/>
    <row r="4383" customFormat="1" ht="16" customHeight="1" x14ac:dyDescent="0.2"/>
    <row r="4384" customFormat="1" ht="16" customHeight="1" x14ac:dyDescent="0.2"/>
    <row r="4385" customFormat="1" ht="16" customHeight="1" x14ac:dyDescent="0.2"/>
    <row r="4386" customFormat="1" ht="16" customHeight="1" x14ac:dyDescent="0.2"/>
    <row r="4387" customFormat="1" ht="16" customHeight="1" x14ac:dyDescent="0.2"/>
    <row r="4388" customFormat="1" ht="16" customHeight="1" x14ac:dyDescent="0.2"/>
    <row r="4389" customFormat="1" ht="16" customHeight="1" x14ac:dyDescent="0.2"/>
    <row r="4390" customFormat="1" ht="16" customHeight="1" x14ac:dyDescent="0.2"/>
    <row r="4391" customFormat="1" ht="16" customHeight="1" x14ac:dyDescent="0.2"/>
    <row r="4392" customFormat="1" ht="16" customHeight="1" x14ac:dyDescent="0.2"/>
    <row r="4393" customFormat="1" ht="16" customHeight="1" x14ac:dyDescent="0.2"/>
    <row r="4394" customFormat="1" ht="16" customHeight="1" x14ac:dyDescent="0.2"/>
    <row r="4395" customFormat="1" ht="16" customHeight="1" x14ac:dyDescent="0.2"/>
    <row r="4396" customFormat="1" ht="16" customHeight="1" x14ac:dyDescent="0.2"/>
    <row r="4397" customFormat="1" ht="16" customHeight="1" x14ac:dyDescent="0.2"/>
    <row r="4398" customFormat="1" ht="16" customHeight="1" x14ac:dyDescent="0.2"/>
    <row r="4399" customFormat="1" ht="16" customHeight="1" x14ac:dyDescent="0.2"/>
    <row r="4400" customFormat="1" ht="16" customHeight="1" x14ac:dyDescent="0.2"/>
    <row r="4401" customFormat="1" ht="16" customHeight="1" x14ac:dyDescent="0.2"/>
    <row r="4402" customFormat="1" ht="16" customHeight="1" x14ac:dyDescent="0.2"/>
    <row r="4403" customFormat="1" ht="16" customHeight="1" x14ac:dyDescent="0.2"/>
    <row r="4404" customFormat="1" ht="16" customHeight="1" x14ac:dyDescent="0.2"/>
    <row r="4405" customFormat="1" ht="16" customHeight="1" x14ac:dyDescent="0.2"/>
    <row r="4406" customFormat="1" ht="16" customHeight="1" x14ac:dyDescent="0.2"/>
    <row r="4407" customFormat="1" ht="16" customHeight="1" x14ac:dyDescent="0.2"/>
    <row r="4408" customFormat="1" ht="16" customHeight="1" x14ac:dyDescent="0.2"/>
    <row r="4409" customFormat="1" ht="16" customHeight="1" x14ac:dyDescent="0.2"/>
    <row r="4410" customFormat="1" ht="16" customHeight="1" x14ac:dyDescent="0.2"/>
    <row r="4411" customFormat="1" ht="16" customHeight="1" x14ac:dyDescent="0.2"/>
    <row r="4412" customFormat="1" ht="16" customHeight="1" x14ac:dyDescent="0.2"/>
    <row r="4413" customFormat="1" ht="16" customHeight="1" x14ac:dyDescent="0.2"/>
    <row r="4414" customFormat="1" ht="16" customHeight="1" x14ac:dyDescent="0.2"/>
    <row r="4415" customFormat="1" ht="16" customHeight="1" x14ac:dyDescent="0.2"/>
    <row r="4416" customFormat="1" ht="16" customHeight="1" x14ac:dyDescent="0.2"/>
    <row r="4417" customFormat="1" ht="16" customHeight="1" x14ac:dyDescent="0.2"/>
    <row r="4418" customFormat="1" ht="16" customHeight="1" x14ac:dyDescent="0.2"/>
    <row r="4419" customFormat="1" ht="16" customHeight="1" x14ac:dyDescent="0.2"/>
    <row r="4420" customFormat="1" ht="16" customHeight="1" x14ac:dyDescent="0.2"/>
    <row r="4421" customFormat="1" ht="16" customHeight="1" x14ac:dyDescent="0.2"/>
    <row r="4422" customFormat="1" ht="16" customHeight="1" x14ac:dyDescent="0.2"/>
    <row r="4423" customFormat="1" ht="16" customHeight="1" x14ac:dyDescent="0.2"/>
    <row r="4424" customFormat="1" ht="16" customHeight="1" x14ac:dyDescent="0.2"/>
    <row r="4425" customFormat="1" ht="16" customHeight="1" x14ac:dyDescent="0.2"/>
    <row r="4426" customFormat="1" ht="16" customHeight="1" x14ac:dyDescent="0.2"/>
    <row r="4427" customFormat="1" ht="16" customHeight="1" x14ac:dyDescent="0.2"/>
    <row r="4428" customFormat="1" ht="16" customHeight="1" x14ac:dyDescent="0.2"/>
    <row r="4429" customFormat="1" ht="16" customHeight="1" x14ac:dyDescent="0.2"/>
    <row r="4430" customFormat="1" ht="16" customHeight="1" x14ac:dyDescent="0.2"/>
    <row r="4431" customFormat="1" ht="16" customHeight="1" x14ac:dyDescent="0.2"/>
    <row r="4432" customFormat="1" ht="16" customHeight="1" x14ac:dyDescent="0.2"/>
    <row r="4433" customFormat="1" ht="16" customHeight="1" x14ac:dyDescent="0.2"/>
    <row r="4434" customFormat="1" ht="16" customHeight="1" x14ac:dyDescent="0.2"/>
    <row r="4435" customFormat="1" ht="16" customHeight="1" x14ac:dyDescent="0.2"/>
    <row r="4436" customFormat="1" ht="16" customHeight="1" x14ac:dyDescent="0.2"/>
    <row r="4437" customFormat="1" ht="16" customHeight="1" x14ac:dyDescent="0.2"/>
    <row r="4438" customFormat="1" ht="16" customHeight="1" x14ac:dyDescent="0.2"/>
    <row r="4439" customFormat="1" ht="16" customHeight="1" x14ac:dyDescent="0.2"/>
    <row r="4440" customFormat="1" ht="16" customHeight="1" x14ac:dyDescent="0.2"/>
    <row r="4441" customFormat="1" ht="16" customHeight="1" x14ac:dyDescent="0.2"/>
    <row r="4442" customFormat="1" ht="16" customHeight="1" x14ac:dyDescent="0.2"/>
    <row r="4443" customFormat="1" ht="16" customHeight="1" x14ac:dyDescent="0.2"/>
    <row r="4444" customFormat="1" ht="16" customHeight="1" x14ac:dyDescent="0.2"/>
    <row r="4445" customFormat="1" ht="16" customHeight="1" x14ac:dyDescent="0.2"/>
    <row r="4446" customFormat="1" ht="16" customHeight="1" x14ac:dyDescent="0.2"/>
    <row r="4447" customFormat="1" ht="16" customHeight="1" x14ac:dyDescent="0.2"/>
    <row r="4448" customFormat="1" ht="16" customHeight="1" x14ac:dyDescent="0.2"/>
    <row r="4449" customFormat="1" ht="16" customHeight="1" x14ac:dyDescent="0.2"/>
    <row r="4450" customFormat="1" ht="16" customHeight="1" x14ac:dyDescent="0.2"/>
    <row r="4451" customFormat="1" ht="16" customHeight="1" x14ac:dyDescent="0.2"/>
    <row r="4452" customFormat="1" ht="16" customHeight="1" x14ac:dyDescent="0.2"/>
    <row r="4453" customFormat="1" ht="16" customHeight="1" x14ac:dyDescent="0.2"/>
    <row r="4454" customFormat="1" ht="16" customHeight="1" x14ac:dyDescent="0.2"/>
    <row r="4455" customFormat="1" ht="16" customHeight="1" x14ac:dyDescent="0.2"/>
    <row r="4456" customFormat="1" ht="16" customHeight="1" x14ac:dyDescent="0.2"/>
    <row r="4457" customFormat="1" ht="16" customHeight="1" x14ac:dyDescent="0.2"/>
    <row r="4458" customFormat="1" ht="16" customHeight="1" x14ac:dyDescent="0.2"/>
    <row r="4459" customFormat="1" ht="16" customHeight="1" x14ac:dyDescent="0.2"/>
    <row r="4460" customFormat="1" ht="16" customHeight="1" x14ac:dyDescent="0.2"/>
    <row r="4461" customFormat="1" ht="16" customHeight="1" x14ac:dyDescent="0.2"/>
    <row r="4462" customFormat="1" ht="16" customHeight="1" x14ac:dyDescent="0.2"/>
    <row r="4463" customFormat="1" ht="16" customHeight="1" x14ac:dyDescent="0.2"/>
    <row r="4464" customFormat="1" ht="16" customHeight="1" x14ac:dyDescent="0.2"/>
    <row r="4465" customFormat="1" ht="16" customHeight="1" x14ac:dyDescent="0.2"/>
    <row r="4466" customFormat="1" ht="16" customHeight="1" x14ac:dyDescent="0.2"/>
    <row r="4467" customFormat="1" ht="16" customHeight="1" x14ac:dyDescent="0.2"/>
    <row r="4468" customFormat="1" ht="16" customHeight="1" x14ac:dyDescent="0.2"/>
    <row r="4469" customFormat="1" ht="16" customHeight="1" x14ac:dyDescent="0.2"/>
    <row r="4470" customFormat="1" ht="16" customHeight="1" x14ac:dyDescent="0.2"/>
    <row r="4471" customFormat="1" ht="16" customHeight="1" x14ac:dyDescent="0.2"/>
    <row r="4472" customFormat="1" ht="16" customHeight="1" x14ac:dyDescent="0.2"/>
    <row r="4473" customFormat="1" ht="16" customHeight="1" x14ac:dyDescent="0.2"/>
    <row r="4474" customFormat="1" ht="16" customHeight="1" x14ac:dyDescent="0.2"/>
    <row r="4475" customFormat="1" ht="16" customHeight="1" x14ac:dyDescent="0.2"/>
    <row r="4476" customFormat="1" ht="16" customHeight="1" x14ac:dyDescent="0.2"/>
    <row r="4477" customFormat="1" ht="16" customHeight="1" x14ac:dyDescent="0.2"/>
    <row r="4478" customFormat="1" ht="16" customHeight="1" x14ac:dyDescent="0.2"/>
    <row r="4479" customFormat="1" ht="16" customHeight="1" x14ac:dyDescent="0.2"/>
    <row r="4480" customFormat="1" ht="16" customHeight="1" x14ac:dyDescent="0.2"/>
    <row r="4481" customFormat="1" ht="16" customHeight="1" x14ac:dyDescent="0.2"/>
    <row r="4482" customFormat="1" ht="16" customHeight="1" x14ac:dyDescent="0.2"/>
    <row r="4483" customFormat="1" ht="16" customHeight="1" x14ac:dyDescent="0.2"/>
    <row r="4484" customFormat="1" ht="16" customHeight="1" x14ac:dyDescent="0.2"/>
    <row r="4485" customFormat="1" ht="16" customHeight="1" x14ac:dyDescent="0.2"/>
    <row r="4486" customFormat="1" ht="16" customHeight="1" x14ac:dyDescent="0.2"/>
    <row r="4487" customFormat="1" ht="16" customHeight="1" x14ac:dyDescent="0.2"/>
    <row r="4488" customFormat="1" ht="16" customHeight="1" x14ac:dyDescent="0.2"/>
    <row r="4489" customFormat="1" ht="16" customHeight="1" x14ac:dyDescent="0.2"/>
    <row r="4490" customFormat="1" ht="16" customHeight="1" x14ac:dyDescent="0.2"/>
    <row r="4491" customFormat="1" ht="16" customHeight="1" x14ac:dyDescent="0.2"/>
    <row r="4492" customFormat="1" ht="16" customHeight="1" x14ac:dyDescent="0.2"/>
    <row r="4493" customFormat="1" ht="16" customHeight="1" x14ac:dyDescent="0.2"/>
    <row r="4494" customFormat="1" ht="16" customHeight="1" x14ac:dyDescent="0.2"/>
    <row r="4495" customFormat="1" ht="16" customHeight="1" x14ac:dyDescent="0.2"/>
    <row r="4496" customFormat="1" ht="16" customHeight="1" x14ac:dyDescent="0.2"/>
    <row r="4497" customFormat="1" ht="16" customHeight="1" x14ac:dyDescent="0.2"/>
    <row r="4498" customFormat="1" ht="16" customHeight="1" x14ac:dyDescent="0.2"/>
    <row r="4499" customFormat="1" ht="16" customHeight="1" x14ac:dyDescent="0.2"/>
    <row r="4500" customFormat="1" ht="16" customHeight="1" x14ac:dyDescent="0.2"/>
    <row r="4501" customFormat="1" ht="16" customHeight="1" x14ac:dyDescent="0.2"/>
    <row r="4502" customFormat="1" ht="16" customHeight="1" x14ac:dyDescent="0.2"/>
    <row r="4503" customFormat="1" ht="16" customHeight="1" x14ac:dyDescent="0.2"/>
    <row r="4504" customFormat="1" ht="16" customHeight="1" x14ac:dyDescent="0.2"/>
    <row r="4505" customFormat="1" ht="16" customHeight="1" x14ac:dyDescent="0.2"/>
    <row r="4506" customFormat="1" ht="16" customHeight="1" x14ac:dyDescent="0.2"/>
    <row r="4507" customFormat="1" ht="16" customHeight="1" x14ac:dyDescent="0.2"/>
    <row r="4508" customFormat="1" ht="16" customHeight="1" x14ac:dyDescent="0.2"/>
    <row r="4509" customFormat="1" ht="16" customHeight="1" x14ac:dyDescent="0.2"/>
    <row r="4510" customFormat="1" ht="16" customHeight="1" x14ac:dyDescent="0.2"/>
    <row r="4511" customFormat="1" ht="16" customHeight="1" x14ac:dyDescent="0.2"/>
    <row r="4512" customFormat="1" ht="16" customHeight="1" x14ac:dyDescent="0.2"/>
    <row r="4513" customFormat="1" ht="16" customHeight="1" x14ac:dyDescent="0.2"/>
    <row r="4514" customFormat="1" ht="16" customHeight="1" x14ac:dyDescent="0.2"/>
    <row r="4515" customFormat="1" ht="16" customHeight="1" x14ac:dyDescent="0.2"/>
    <row r="4516" customFormat="1" ht="16" customHeight="1" x14ac:dyDescent="0.2"/>
    <row r="4517" customFormat="1" ht="16" customHeight="1" x14ac:dyDescent="0.2"/>
    <row r="4518" customFormat="1" ht="16" customHeight="1" x14ac:dyDescent="0.2"/>
    <row r="4519" customFormat="1" ht="16" customHeight="1" x14ac:dyDescent="0.2"/>
    <row r="4520" customFormat="1" ht="16" customHeight="1" x14ac:dyDescent="0.2"/>
    <row r="4521" customFormat="1" ht="16" customHeight="1" x14ac:dyDescent="0.2"/>
    <row r="4522" customFormat="1" ht="16" customHeight="1" x14ac:dyDescent="0.2"/>
    <row r="4523" customFormat="1" ht="16" customHeight="1" x14ac:dyDescent="0.2"/>
    <row r="4524" customFormat="1" ht="16" customHeight="1" x14ac:dyDescent="0.2"/>
    <row r="4525" customFormat="1" ht="16" customHeight="1" x14ac:dyDescent="0.2"/>
    <row r="4526" customFormat="1" ht="16" customHeight="1" x14ac:dyDescent="0.2"/>
    <row r="4527" customFormat="1" ht="16" customHeight="1" x14ac:dyDescent="0.2"/>
    <row r="4528" customFormat="1" ht="16" customHeight="1" x14ac:dyDescent="0.2"/>
    <row r="4529" customFormat="1" ht="16" customHeight="1" x14ac:dyDescent="0.2"/>
    <row r="4530" customFormat="1" ht="16" customHeight="1" x14ac:dyDescent="0.2"/>
    <row r="4531" customFormat="1" ht="16" customHeight="1" x14ac:dyDescent="0.2"/>
    <row r="4532" customFormat="1" ht="16" customHeight="1" x14ac:dyDescent="0.2"/>
    <row r="4533" customFormat="1" ht="16" customHeight="1" x14ac:dyDescent="0.2"/>
    <row r="4534" customFormat="1" ht="16" customHeight="1" x14ac:dyDescent="0.2"/>
    <row r="4535" customFormat="1" ht="16" customHeight="1" x14ac:dyDescent="0.2"/>
    <row r="4536" customFormat="1" ht="16" customHeight="1" x14ac:dyDescent="0.2"/>
    <row r="4537" customFormat="1" ht="16" customHeight="1" x14ac:dyDescent="0.2"/>
    <row r="4538" customFormat="1" ht="16" customHeight="1" x14ac:dyDescent="0.2"/>
    <row r="4539" customFormat="1" ht="16" customHeight="1" x14ac:dyDescent="0.2"/>
    <row r="4540" customFormat="1" ht="16" customHeight="1" x14ac:dyDescent="0.2"/>
    <row r="4541" customFormat="1" ht="16" customHeight="1" x14ac:dyDescent="0.2"/>
    <row r="4542" customFormat="1" ht="16" customHeight="1" x14ac:dyDescent="0.2"/>
    <row r="4543" customFormat="1" ht="16" customHeight="1" x14ac:dyDescent="0.2"/>
    <row r="4544" customFormat="1" ht="16" customHeight="1" x14ac:dyDescent="0.2"/>
    <row r="4545" customFormat="1" ht="16" customHeight="1" x14ac:dyDescent="0.2"/>
    <row r="4546" customFormat="1" ht="16" customHeight="1" x14ac:dyDescent="0.2"/>
    <row r="4547" customFormat="1" ht="16" customHeight="1" x14ac:dyDescent="0.2"/>
    <row r="4548" customFormat="1" ht="16" customHeight="1" x14ac:dyDescent="0.2"/>
    <row r="4549" customFormat="1" ht="16" customHeight="1" x14ac:dyDescent="0.2"/>
    <row r="4550" customFormat="1" ht="16" customHeight="1" x14ac:dyDescent="0.2"/>
    <row r="4551" customFormat="1" ht="16" customHeight="1" x14ac:dyDescent="0.2"/>
    <row r="4552" customFormat="1" ht="16" customHeight="1" x14ac:dyDescent="0.2"/>
    <row r="4553" customFormat="1" ht="16" customHeight="1" x14ac:dyDescent="0.2"/>
    <row r="4554" customFormat="1" ht="16" customHeight="1" x14ac:dyDescent="0.2"/>
    <row r="4555" customFormat="1" ht="16" customHeight="1" x14ac:dyDescent="0.2"/>
    <row r="4556" customFormat="1" ht="16" customHeight="1" x14ac:dyDescent="0.2"/>
    <row r="4557" customFormat="1" ht="16" customHeight="1" x14ac:dyDescent="0.2"/>
    <row r="4558" customFormat="1" ht="16" customHeight="1" x14ac:dyDescent="0.2"/>
    <row r="4559" customFormat="1" ht="16" customHeight="1" x14ac:dyDescent="0.2"/>
    <row r="4560" customFormat="1" ht="16" customHeight="1" x14ac:dyDescent="0.2"/>
    <row r="4561" customFormat="1" ht="16" customHeight="1" x14ac:dyDescent="0.2"/>
    <row r="4562" customFormat="1" ht="16" customHeight="1" x14ac:dyDescent="0.2"/>
    <row r="4563" customFormat="1" ht="16" customHeight="1" x14ac:dyDescent="0.2"/>
    <row r="4564" customFormat="1" ht="16" customHeight="1" x14ac:dyDescent="0.2"/>
    <row r="4565" customFormat="1" ht="16" customHeight="1" x14ac:dyDescent="0.2"/>
    <row r="4566" customFormat="1" ht="16" customHeight="1" x14ac:dyDescent="0.2"/>
    <row r="4567" customFormat="1" ht="16" customHeight="1" x14ac:dyDescent="0.2"/>
    <row r="4568" customFormat="1" ht="16" customHeight="1" x14ac:dyDescent="0.2"/>
    <row r="4569" customFormat="1" ht="16" customHeight="1" x14ac:dyDescent="0.2"/>
    <row r="4570" customFormat="1" ht="16" customHeight="1" x14ac:dyDescent="0.2"/>
    <row r="4571" customFormat="1" ht="16" customHeight="1" x14ac:dyDescent="0.2"/>
    <row r="4572" customFormat="1" ht="16" customHeight="1" x14ac:dyDescent="0.2"/>
    <row r="4573" customFormat="1" ht="16" customHeight="1" x14ac:dyDescent="0.2"/>
    <row r="4574" customFormat="1" ht="16" customHeight="1" x14ac:dyDescent="0.2"/>
    <row r="4575" customFormat="1" ht="16" customHeight="1" x14ac:dyDescent="0.2"/>
    <row r="4576" customFormat="1" ht="16" customHeight="1" x14ac:dyDescent="0.2"/>
    <row r="4577" customFormat="1" ht="16" customHeight="1" x14ac:dyDescent="0.2"/>
    <row r="4578" customFormat="1" ht="16" customHeight="1" x14ac:dyDescent="0.2"/>
    <row r="4579" customFormat="1" ht="16" customHeight="1" x14ac:dyDescent="0.2"/>
    <row r="4580" customFormat="1" ht="16" customHeight="1" x14ac:dyDescent="0.2"/>
    <row r="4581" customFormat="1" ht="16" customHeight="1" x14ac:dyDescent="0.2"/>
    <row r="4582" customFormat="1" ht="16" customHeight="1" x14ac:dyDescent="0.2"/>
    <row r="4583" customFormat="1" ht="16" customHeight="1" x14ac:dyDescent="0.2"/>
    <row r="4584" customFormat="1" ht="16" customHeight="1" x14ac:dyDescent="0.2"/>
    <row r="4585" customFormat="1" ht="16" customHeight="1" x14ac:dyDescent="0.2"/>
    <row r="4586" customFormat="1" ht="16" customHeight="1" x14ac:dyDescent="0.2"/>
    <row r="4587" customFormat="1" ht="16" customHeight="1" x14ac:dyDescent="0.2"/>
    <row r="4588" customFormat="1" ht="16" customHeight="1" x14ac:dyDescent="0.2"/>
    <row r="4589" customFormat="1" ht="16" customHeight="1" x14ac:dyDescent="0.2"/>
    <row r="4590" customFormat="1" ht="16" customHeight="1" x14ac:dyDescent="0.2"/>
    <row r="4591" customFormat="1" ht="16" customHeight="1" x14ac:dyDescent="0.2"/>
    <row r="4592" customFormat="1" ht="16" customHeight="1" x14ac:dyDescent="0.2"/>
    <row r="4593" customFormat="1" ht="16" customHeight="1" x14ac:dyDescent="0.2"/>
    <row r="4594" customFormat="1" ht="16" customHeight="1" x14ac:dyDescent="0.2"/>
    <row r="4595" customFormat="1" ht="16" customHeight="1" x14ac:dyDescent="0.2"/>
    <row r="4596" customFormat="1" ht="16" customHeight="1" x14ac:dyDescent="0.2"/>
    <row r="4597" customFormat="1" ht="16" customHeight="1" x14ac:dyDescent="0.2"/>
    <row r="4598" customFormat="1" ht="16" customHeight="1" x14ac:dyDescent="0.2"/>
    <row r="4599" customFormat="1" ht="16" customHeight="1" x14ac:dyDescent="0.2"/>
    <row r="4600" customFormat="1" ht="16" customHeight="1" x14ac:dyDescent="0.2"/>
    <row r="4601" customFormat="1" ht="16" customHeight="1" x14ac:dyDescent="0.2"/>
    <row r="4602" customFormat="1" ht="16" customHeight="1" x14ac:dyDescent="0.2"/>
    <row r="4603" customFormat="1" ht="16" customHeight="1" x14ac:dyDescent="0.2"/>
    <row r="4604" customFormat="1" ht="16" customHeight="1" x14ac:dyDescent="0.2"/>
    <row r="4605" customFormat="1" ht="16" customHeight="1" x14ac:dyDescent="0.2"/>
    <row r="4606" customFormat="1" ht="16" customHeight="1" x14ac:dyDescent="0.2"/>
    <row r="4607" customFormat="1" ht="16" customHeight="1" x14ac:dyDescent="0.2"/>
    <row r="4608" customFormat="1" ht="16" customHeight="1" x14ac:dyDescent="0.2"/>
    <row r="4609" customFormat="1" ht="16" customHeight="1" x14ac:dyDescent="0.2"/>
    <row r="4610" customFormat="1" ht="16" customHeight="1" x14ac:dyDescent="0.2"/>
    <row r="4611" customFormat="1" ht="16" customHeight="1" x14ac:dyDescent="0.2"/>
    <row r="4612" customFormat="1" ht="16" customHeight="1" x14ac:dyDescent="0.2"/>
    <row r="4613" customFormat="1" ht="16" customHeight="1" x14ac:dyDescent="0.2"/>
    <row r="4614" customFormat="1" ht="16" customHeight="1" x14ac:dyDescent="0.2"/>
    <row r="4615" customFormat="1" ht="16" customHeight="1" x14ac:dyDescent="0.2"/>
    <row r="4616" customFormat="1" ht="16" customHeight="1" x14ac:dyDescent="0.2"/>
    <row r="4617" customFormat="1" ht="16" customHeight="1" x14ac:dyDescent="0.2"/>
    <row r="4618" customFormat="1" ht="16" customHeight="1" x14ac:dyDescent="0.2"/>
    <row r="4619" customFormat="1" ht="16" customHeight="1" x14ac:dyDescent="0.2"/>
    <row r="4620" customFormat="1" ht="16" customHeight="1" x14ac:dyDescent="0.2"/>
    <row r="4621" customFormat="1" ht="16" customHeight="1" x14ac:dyDescent="0.2"/>
    <row r="4622" customFormat="1" ht="16" customHeight="1" x14ac:dyDescent="0.2"/>
    <row r="4623" customFormat="1" ht="16" customHeight="1" x14ac:dyDescent="0.2"/>
    <row r="4624" customFormat="1" ht="16" customHeight="1" x14ac:dyDescent="0.2"/>
    <row r="4625" customFormat="1" ht="16" customHeight="1" x14ac:dyDescent="0.2"/>
    <row r="4626" customFormat="1" ht="16" customHeight="1" x14ac:dyDescent="0.2"/>
    <row r="4627" customFormat="1" ht="16" customHeight="1" x14ac:dyDescent="0.2"/>
    <row r="4628" customFormat="1" ht="16" customHeight="1" x14ac:dyDescent="0.2"/>
    <row r="4629" customFormat="1" ht="16" customHeight="1" x14ac:dyDescent="0.2"/>
    <row r="4630" customFormat="1" ht="16" customHeight="1" x14ac:dyDescent="0.2"/>
    <row r="4631" customFormat="1" ht="16" customHeight="1" x14ac:dyDescent="0.2"/>
    <row r="4632" customFormat="1" ht="16" customHeight="1" x14ac:dyDescent="0.2"/>
    <row r="4633" customFormat="1" ht="16" customHeight="1" x14ac:dyDescent="0.2"/>
    <row r="4634" customFormat="1" ht="16" customHeight="1" x14ac:dyDescent="0.2"/>
    <row r="4635" customFormat="1" ht="16" customHeight="1" x14ac:dyDescent="0.2"/>
    <row r="4636" customFormat="1" ht="16" customHeight="1" x14ac:dyDescent="0.2"/>
    <row r="4637" customFormat="1" ht="16" customHeight="1" x14ac:dyDescent="0.2"/>
    <row r="4638" customFormat="1" ht="16" customHeight="1" x14ac:dyDescent="0.2"/>
    <row r="4639" customFormat="1" ht="16" customHeight="1" x14ac:dyDescent="0.2"/>
    <row r="4640" customFormat="1" ht="16" customHeight="1" x14ac:dyDescent="0.2"/>
    <row r="4641" customFormat="1" ht="16" customHeight="1" x14ac:dyDescent="0.2"/>
    <row r="4642" customFormat="1" ht="16" customHeight="1" x14ac:dyDescent="0.2"/>
    <row r="4643" customFormat="1" ht="16" customHeight="1" x14ac:dyDescent="0.2"/>
    <row r="4644" customFormat="1" ht="16" customHeight="1" x14ac:dyDescent="0.2"/>
    <row r="4645" customFormat="1" ht="16" customHeight="1" x14ac:dyDescent="0.2"/>
    <row r="4646" customFormat="1" ht="16" customHeight="1" x14ac:dyDescent="0.2"/>
    <row r="4647" customFormat="1" ht="16" customHeight="1" x14ac:dyDescent="0.2"/>
    <row r="4648" customFormat="1" ht="16" customHeight="1" x14ac:dyDescent="0.2"/>
    <row r="4649" customFormat="1" ht="16" customHeight="1" x14ac:dyDescent="0.2"/>
    <row r="4650" customFormat="1" ht="16" customHeight="1" x14ac:dyDescent="0.2"/>
    <row r="4651" customFormat="1" ht="16" customHeight="1" x14ac:dyDescent="0.2"/>
    <row r="4652" customFormat="1" ht="16" customHeight="1" x14ac:dyDescent="0.2"/>
    <row r="4653" customFormat="1" ht="16" customHeight="1" x14ac:dyDescent="0.2"/>
    <row r="4654" customFormat="1" ht="16" customHeight="1" x14ac:dyDescent="0.2"/>
    <row r="4655" customFormat="1" ht="16" customHeight="1" x14ac:dyDescent="0.2"/>
    <row r="4656" customFormat="1" ht="16" customHeight="1" x14ac:dyDescent="0.2"/>
    <row r="4657" customFormat="1" ht="16" customHeight="1" x14ac:dyDescent="0.2"/>
    <row r="4658" customFormat="1" ht="16" customHeight="1" x14ac:dyDescent="0.2"/>
    <row r="4659" customFormat="1" ht="16" customHeight="1" x14ac:dyDescent="0.2"/>
    <row r="4660" customFormat="1" ht="16" customHeight="1" x14ac:dyDescent="0.2"/>
    <row r="4661" customFormat="1" ht="16" customHeight="1" x14ac:dyDescent="0.2"/>
    <row r="4662" customFormat="1" ht="16" customHeight="1" x14ac:dyDescent="0.2"/>
    <row r="4663" customFormat="1" ht="16" customHeight="1" x14ac:dyDescent="0.2"/>
    <row r="4664" customFormat="1" ht="16" customHeight="1" x14ac:dyDescent="0.2"/>
    <row r="4665" customFormat="1" ht="16" customHeight="1" x14ac:dyDescent="0.2"/>
    <row r="4666" customFormat="1" ht="16" customHeight="1" x14ac:dyDescent="0.2"/>
    <row r="4667" customFormat="1" ht="16" customHeight="1" x14ac:dyDescent="0.2"/>
    <row r="4668" customFormat="1" ht="16" customHeight="1" x14ac:dyDescent="0.2"/>
    <row r="4669" customFormat="1" ht="16" customHeight="1" x14ac:dyDescent="0.2"/>
    <row r="4670" customFormat="1" ht="16" customHeight="1" x14ac:dyDescent="0.2"/>
    <row r="4671" customFormat="1" ht="16" customHeight="1" x14ac:dyDescent="0.2"/>
    <row r="4672" customFormat="1" ht="16" customHeight="1" x14ac:dyDescent="0.2"/>
    <row r="4673" customFormat="1" ht="16" customHeight="1" x14ac:dyDescent="0.2"/>
    <row r="4674" customFormat="1" ht="16" customHeight="1" x14ac:dyDescent="0.2"/>
    <row r="4675" customFormat="1" ht="16" customHeight="1" x14ac:dyDescent="0.2"/>
    <row r="4676" customFormat="1" ht="16" customHeight="1" x14ac:dyDescent="0.2"/>
    <row r="4677" customFormat="1" ht="16" customHeight="1" x14ac:dyDescent="0.2"/>
    <row r="4678" customFormat="1" ht="16" customHeight="1" x14ac:dyDescent="0.2"/>
    <row r="4679" customFormat="1" ht="16" customHeight="1" x14ac:dyDescent="0.2"/>
    <row r="4680" customFormat="1" ht="16" customHeight="1" x14ac:dyDescent="0.2"/>
    <row r="4681" customFormat="1" ht="16" customHeight="1" x14ac:dyDescent="0.2"/>
    <row r="4682" customFormat="1" ht="16" customHeight="1" x14ac:dyDescent="0.2"/>
    <row r="4683" customFormat="1" ht="16" customHeight="1" x14ac:dyDescent="0.2"/>
    <row r="4684" customFormat="1" ht="16" customHeight="1" x14ac:dyDescent="0.2"/>
    <row r="4685" customFormat="1" ht="16" customHeight="1" x14ac:dyDescent="0.2"/>
    <row r="4686" customFormat="1" ht="16" customHeight="1" x14ac:dyDescent="0.2"/>
    <row r="4687" customFormat="1" ht="16" customHeight="1" x14ac:dyDescent="0.2"/>
    <row r="4688" customFormat="1" ht="16" customHeight="1" x14ac:dyDescent="0.2"/>
    <row r="4689" customFormat="1" ht="16" customHeight="1" x14ac:dyDescent="0.2"/>
    <row r="4690" customFormat="1" ht="16" customHeight="1" x14ac:dyDescent="0.2"/>
    <row r="4691" customFormat="1" ht="16" customHeight="1" x14ac:dyDescent="0.2"/>
    <row r="4692" customFormat="1" ht="16" customHeight="1" x14ac:dyDescent="0.2"/>
    <row r="4693" customFormat="1" ht="16" customHeight="1" x14ac:dyDescent="0.2"/>
    <row r="4694" customFormat="1" ht="16" customHeight="1" x14ac:dyDescent="0.2"/>
    <row r="4695" customFormat="1" ht="16" customHeight="1" x14ac:dyDescent="0.2"/>
    <row r="4696" customFormat="1" ht="16" customHeight="1" x14ac:dyDescent="0.2"/>
    <row r="4697" customFormat="1" ht="16" customHeight="1" x14ac:dyDescent="0.2"/>
    <row r="4698" customFormat="1" ht="16" customHeight="1" x14ac:dyDescent="0.2"/>
    <row r="4699" customFormat="1" ht="16" customHeight="1" x14ac:dyDescent="0.2"/>
    <row r="4700" customFormat="1" ht="16" customHeight="1" x14ac:dyDescent="0.2"/>
    <row r="4701" customFormat="1" ht="16" customHeight="1" x14ac:dyDescent="0.2"/>
    <row r="4702" customFormat="1" ht="16" customHeight="1" x14ac:dyDescent="0.2"/>
    <row r="4703" customFormat="1" ht="16" customHeight="1" x14ac:dyDescent="0.2"/>
    <row r="4704" customFormat="1" ht="16" customHeight="1" x14ac:dyDescent="0.2"/>
    <row r="4705" customFormat="1" ht="16" customHeight="1" x14ac:dyDescent="0.2"/>
    <row r="4706" customFormat="1" ht="16" customHeight="1" x14ac:dyDescent="0.2"/>
    <row r="4707" customFormat="1" ht="16" customHeight="1" x14ac:dyDescent="0.2"/>
    <row r="4708" customFormat="1" ht="16" customHeight="1" x14ac:dyDescent="0.2"/>
    <row r="4709" customFormat="1" ht="16" customHeight="1" x14ac:dyDescent="0.2"/>
    <row r="4710" customFormat="1" ht="16" customHeight="1" x14ac:dyDescent="0.2"/>
    <row r="4711" customFormat="1" ht="16" customHeight="1" x14ac:dyDescent="0.2"/>
    <row r="4712" customFormat="1" ht="16" customHeight="1" x14ac:dyDescent="0.2"/>
    <row r="4713" customFormat="1" ht="16" customHeight="1" x14ac:dyDescent="0.2"/>
    <row r="4714" customFormat="1" ht="16" customHeight="1" x14ac:dyDescent="0.2"/>
    <row r="4715" customFormat="1" ht="16" customHeight="1" x14ac:dyDescent="0.2"/>
    <row r="4716" customFormat="1" ht="16" customHeight="1" x14ac:dyDescent="0.2"/>
    <row r="4717" customFormat="1" ht="16" customHeight="1" x14ac:dyDescent="0.2"/>
    <row r="4718" customFormat="1" ht="16" customHeight="1" x14ac:dyDescent="0.2"/>
    <row r="4719" customFormat="1" ht="16" customHeight="1" x14ac:dyDescent="0.2"/>
    <row r="4720" customFormat="1" ht="16" customHeight="1" x14ac:dyDescent="0.2"/>
    <row r="4721" customFormat="1" ht="16" customHeight="1" x14ac:dyDescent="0.2"/>
    <row r="4722" customFormat="1" ht="16" customHeight="1" x14ac:dyDescent="0.2"/>
    <row r="4723" customFormat="1" ht="16" customHeight="1" x14ac:dyDescent="0.2"/>
    <row r="4724" customFormat="1" ht="16" customHeight="1" x14ac:dyDescent="0.2"/>
    <row r="4725" customFormat="1" ht="16" customHeight="1" x14ac:dyDescent="0.2"/>
    <row r="4726" customFormat="1" ht="16" customHeight="1" x14ac:dyDescent="0.2"/>
    <row r="4727" customFormat="1" ht="16" customHeight="1" x14ac:dyDescent="0.2"/>
    <row r="4728" customFormat="1" ht="16" customHeight="1" x14ac:dyDescent="0.2"/>
    <row r="4729" customFormat="1" ht="16" customHeight="1" x14ac:dyDescent="0.2"/>
    <row r="4730" customFormat="1" ht="16" customHeight="1" x14ac:dyDescent="0.2"/>
    <row r="4731" customFormat="1" ht="16" customHeight="1" x14ac:dyDescent="0.2"/>
    <row r="4732" customFormat="1" ht="16" customHeight="1" x14ac:dyDescent="0.2"/>
    <row r="4733" customFormat="1" ht="16" customHeight="1" x14ac:dyDescent="0.2"/>
    <row r="4734" customFormat="1" ht="16" customHeight="1" x14ac:dyDescent="0.2"/>
    <row r="4735" customFormat="1" ht="16" customHeight="1" x14ac:dyDescent="0.2"/>
    <row r="4736" customFormat="1" ht="16" customHeight="1" x14ac:dyDescent="0.2"/>
    <row r="4737" customFormat="1" ht="16" customHeight="1" x14ac:dyDescent="0.2"/>
    <row r="4738" customFormat="1" ht="16" customHeight="1" x14ac:dyDescent="0.2"/>
    <row r="4739" customFormat="1" ht="16" customHeight="1" x14ac:dyDescent="0.2"/>
    <row r="4740" customFormat="1" ht="16" customHeight="1" x14ac:dyDescent="0.2"/>
    <row r="4741" customFormat="1" ht="16" customHeight="1" x14ac:dyDescent="0.2"/>
    <row r="4742" customFormat="1" ht="16" customHeight="1" x14ac:dyDescent="0.2"/>
    <row r="4743" customFormat="1" ht="16" customHeight="1" x14ac:dyDescent="0.2"/>
    <row r="4744" customFormat="1" ht="16" customHeight="1" x14ac:dyDescent="0.2"/>
    <row r="4745" customFormat="1" ht="16" customHeight="1" x14ac:dyDescent="0.2"/>
    <row r="4746" customFormat="1" ht="16" customHeight="1" x14ac:dyDescent="0.2"/>
    <row r="4747" customFormat="1" ht="16" customHeight="1" x14ac:dyDescent="0.2"/>
    <row r="4748" customFormat="1" ht="16" customHeight="1" x14ac:dyDescent="0.2"/>
    <row r="4749" customFormat="1" ht="16" customHeight="1" x14ac:dyDescent="0.2"/>
    <row r="4750" customFormat="1" ht="16" customHeight="1" x14ac:dyDescent="0.2"/>
    <row r="4751" customFormat="1" ht="16" customHeight="1" x14ac:dyDescent="0.2"/>
    <row r="4752" customFormat="1" ht="16" customHeight="1" x14ac:dyDescent="0.2"/>
    <row r="4753" customFormat="1" ht="16" customHeight="1" x14ac:dyDescent="0.2"/>
    <row r="4754" customFormat="1" ht="16" customHeight="1" x14ac:dyDescent="0.2"/>
    <row r="4755" customFormat="1" ht="16" customHeight="1" x14ac:dyDescent="0.2"/>
    <row r="4756" customFormat="1" ht="16" customHeight="1" x14ac:dyDescent="0.2"/>
    <row r="4757" customFormat="1" ht="16" customHeight="1" x14ac:dyDescent="0.2"/>
    <row r="4758" customFormat="1" ht="16" customHeight="1" x14ac:dyDescent="0.2"/>
    <row r="4759" customFormat="1" ht="16" customHeight="1" x14ac:dyDescent="0.2"/>
    <row r="4760" customFormat="1" ht="16" customHeight="1" x14ac:dyDescent="0.2"/>
    <row r="4761" customFormat="1" ht="16" customHeight="1" x14ac:dyDescent="0.2"/>
    <row r="4762" customFormat="1" ht="16" customHeight="1" x14ac:dyDescent="0.2"/>
    <row r="4763" customFormat="1" ht="16" customHeight="1" x14ac:dyDescent="0.2"/>
    <row r="4764" customFormat="1" ht="16" customHeight="1" x14ac:dyDescent="0.2"/>
    <row r="4765" customFormat="1" ht="16" customHeight="1" x14ac:dyDescent="0.2"/>
    <row r="4766" customFormat="1" ht="16" customHeight="1" x14ac:dyDescent="0.2"/>
    <row r="4767" customFormat="1" ht="16" customHeight="1" x14ac:dyDescent="0.2"/>
    <row r="4768" customFormat="1" ht="16" customHeight="1" x14ac:dyDescent="0.2"/>
    <row r="4769" customFormat="1" ht="16" customHeight="1" x14ac:dyDescent="0.2"/>
    <row r="4770" customFormat="1" ht="16" customHeight="1" x14ac:dyDescent="0.2"/>
    <row r="4771" customFormat="1" ht="16" customHeight="1" x14ac:dyDescent="0.2"/>
    <row r="4772" customFormat="1" ht="16" customHeight="1" x14ac:dyDescent="0.2"/>
    <row r="4773" customFormat="1" ht="16" customHeight="1" x14ac:dyDescent="0.2"/>
    <row r="4774" customFormat="1" ht="16" customHeight="1" x14ac:dyDescent="0.2"/>
    <row r="4775" customFormat="1" ht="16" customHeight="1" x14ac:dyDescent="0.2"/>
    <row r="4776" customFormat="1" ht="16" customHeight="1" x14ac:dyDescent="0.2"/>
    <row r="4777" customFormat="1" ht="16" customHeight="1" x14ac:dyDescent="0.2"/>
    <row r="4778" customFormat="1" ht="16" customHeight="1" x14ac:dyDescent="0.2"/>
    <row r="4779" customFormat="1" ht="16" customHeight="1" x14ac:dyDescent="0.2"/>
    <row r="4780" customFormat="1" ht="16" customHeight="1" x14ac:dyDescent="0.2"/>
    <row r="4781" customFormat="1" ht="16" customHeight="1" x14ac:dyDescent="0.2"/>
    <row r="4782" customFormat="1" ht="16" customHeight="1" x14ac:dyDescent="0.2"/>
    <row r="4783" customFormat="1" ht="16" customHeight="1" x14ac:dyDescent="0.2"/>
    <row r="4784" customFormat="1" ht="16" customHeight="1" x14ac:dyDescent="0.2"/>
    <row r="4785" customFormat="1" ht="16" customHeight="1" x14ac:dyDescent="0.2"/>
    <row r="4786" customFormat="1" ht="16" customHeight="1" x14ac:dyDescent="0.2"/>
    <row r="4787" customFormat="1" ht="16" customHeight="1" x14ac:dyDescent="0.2"/>
    <row r="4788" customFormat="1" ht="16" customHeight="1" x14ac:dyDescent="0.2"/>
    <row r="4789" customFormat="1" ht="16" customHeight="1" x14ac:dyDescent="0.2"/>
    <row r="4790" customFormat="1" ht="16" customHeight="1" x14ac:dyDescent="0.2"/>
    <row r="4791" customFormat="1" ht="16" customHeight="1" x14ac:dyDescent="0.2"/>
    <row r="4792" customFormat="1" ht="16" customHeight="1" x14ac:dyDescent="0.2"/>
    <row r="4793" customFormat="1" ht="16" customHeight="1" x14ac:dyDescent="0.2"/>
    <row r="4794" customFormat="1" ht="16" customHeight="1" x14ac:dyDescent="0.2"/>
    <row r="4795" customFormat="1" ht="16" customHeight="1" x14ac:dyDescent="0.2"/>
    <row r="4796" customFormat="1" ht="16" customHeight="1" x14ac:dyDescent="0.2"/>
    <row r="4797" customFormat="1" ht="16" customHeight="1" x14ac:dyDescent="0.2"/>
    <row r="4798" customFormat="1" ht="16" customHeight="1" x14ac:dyDescent="0.2"/>
    <row r="4799" customFormat="1" ht="16" customHeight="1" x14ac:dyDescent="0.2"/>
    <row r="4800" customFormat="1" ht="16" customHeight="1" x14ac:dyDescent="0.2"/>
    <row r="4801" customFormat="1" ht="16" customHeight="1" x14ac:dyDescent="0.2"/>
    <row r="4802" customFormat="1" ht="16" customHeight="1" x14ac:dyDescent="0.2"/>
    <row r="4803" customFormat="1" ht="16" customHeight="1" x14ac:dyDescent="0.2"/>
    <row r="4804" customFormat="1" ht="16" customHeight="1" x14ac:dyDescent="0.2"/>
    <row r="4805" customFormat="1" ht="16" customHeight="1" x14ac:dyDescent="0.2"/>
    <row r="4806" customFormat="1" ht="16" customHeight="1" x14ac:dyDescent="0.2"/>
    <row r="4807" customFormat="1" ht="16" customHeight="1" x14ac:dyDescent="0.2"/>
    <row r="4808" customFormat="1" ht="16" customHeight="1" x14ac:dyDescent="0.2"/>
    <row r="4809" customFormat="1" ht="16" customHeight="1" x14ac:dyDescent="0.2"/>
    <row r="4810" customFormat="1" ht="16" customHeight="1" x14ac:dyDescent="0.2"/>
    <row r="4811" customFormat="1" ht="16" customHeight="1" x14ac:dyDescent="0.2"/>
    <row r="4812" customFormat="1" ht="16" customHeight="1" x14ac:dyDescent="0.2"/>
    <row r="4813" customFormat="1" ht="16" customHeight="1" x14ac:dyDescent="0.2"/>
    <row r="4814" customFormat="1" ht="16" customHeight="1" x14ac:dyDescent="0.2"/>
    <row r="4815" customFormat="1" ht="16" customHeight="1" x14ac:dyDescent="0.2"/>
    <row r="4816" customFormat="1" ht="16" customHeight="1" x14ac:dyDescent="0.2"/>
    <row r="4817" customFormat="1" ht="16" customHeight="1" x14ac:dyDescent="0.2"/>
    <row r="4818" customFormat="1" ht="16" customHeight="1" x14ac:dyDescent="0.2"/>
    <row r="4819" customFormat="1" ht="16" customHeight="1" x14ac:dyDescent="0.2"/>
    <row r="4820" customFormat="1" ht="16" customHeight="1" x14ac:dyDescent="0.2"/>
    <row r="4821" customFormat="1" ht="16" customHeight="1" x14ac:dyDescent="0.2"/>
    <row r="4822" customFormat="1" ht="16" customHeight="1" x14ac:dyDescent="0.2"/>
    <row r="4823" customFormat="1" ht="16" customHeight="1" x14ac:dyDescent="0.2"/>
    <row r="4824" customFormat="1" ht="16" customHeight="1" x14ac:dyDescent="0.2"/>
    <row r="4825" customFormat="1" ht="16" customHeight="1" x14ac:dyDescent="0.2"/>
    <row r="4826" customFormat="1" ht="16" customHeight="1" x14ac:dyDescent="0.2"/>
    <row r="4827" customFormat="1" ht="16" customHeight="1" x14ac:dyDescent="0.2"/>
    <row r="4828" customFormat="1" ht="16" customHeight="1" x14ac:dyDescent="0.2"/>
    <row r="4829" customFormat="1" ht="16" customHeight="1" x14ac:dyDescent="0.2"/>
    <row r="4830" customFormat="1" ht="16" customHeight="1" x14ac:dyDescent="0.2"/>
    <row r="4831" customFormat="1" ht="16" customHeight="1" x14ac:dyDescent="0.2"/>
    <row r="4832" customFormat="1" ht="16" customHeight="1" x14ac:dyDescent="0.2"/>
    <row r="4833" customFormat="1" ht="16" customHeight="1" x14ac:dyDescent="0.2"/>
    <row r="4834" customFormat="1" ht="16" customHeight="1" x14ac:dyDescent="0.2"/>
    <row r="4835" customFormat="1" ht="16" customHeight="1" x14ac:dyDescent="0.2"/>
    <row r="4836" customFormat="1" ht="16" customHeight="1" x14ac:dyDescent="0.2"/>
    <row r="4837" customFormat="1" ht="16" customHeight="1" x14ac:dyDescent="0.2"/>
    <row r="4838" customFormat="1" ht="16" customHeight="1" x14ac:dyDescent="0.2"/>
    <row r="4839" customFormat="1" ht="16" customHeight="1" x14ac:dyDescent="0.2"/>
    <row r="4840" customFormat="1" ht="16" customHeight="1" x14ac:dyDescent="0.2"/>
    <row r="4841" customFormat="1" ht="16" customHeight="1" x14ac:dyDescent="0.2"/>
    <row r="4842" customFormat="1" ht="16" customHeight="1" x14ac:dyDescent="0.2"/>
    <row r="4843" customFormat="1" ht="16" customHeight="1" x14ac:dyDescent="0.2"/>
    <row r="4844" customFormat="1" ht="16" customHeight="1" x14ac:dyDescent="0.2"/>
    <row r="4845" customFormat="1" ht="16" customHeight="1" x14ac:dyDescent="0.2"/>
    <row r="4846" customFormat="1" ht="16" customHeight="1" x14ac:dyDescent="0.2"/>
    <row r="4847" customFormat="1" ht="16" customHeight="1" x14ac:dyDescent="0.2"/>
    <row r="4848" customFormat="1" ht="16" customHeight="1" x14ac:dyDescent="0.2"/>
    <row r="4849" customFormat="1" ht="16" customHeight="1" x14ac:dyDescent="0.2"/>
    <row r="4850" customFormat="1" ht="16" customHeight="1" x14ac:dyDescent="0.2"/>
    <row r="4851" customFormat="1" ht="16" customHeight="1" x14ac:dyDescent="0.2"/>
    <row r="4852" customFormat="1" ht="16" customHeight="1" x14ac:dyDescent="0.2"/>
    <row r="4853" customFormat="1" ht="16" customHeight="1" x14ac:dyDescent="0.2"/>
    <row r="4854" customFormat="1" ht="16" customHeight="1" x14ac:dyDescent="0.2"/>
    <row r="4855" customFormat="1" ht="16" customHeight="1" x14ac:dyDescent="0.2"/>
    <row r="4856" customFormat="1" ht="16" customHeight="1" x14ac:dyDescent="0.2"/>
    <row r="4857" customFormat="1" ht="16" customHeight="1" x14ac:dyDescent="0.2"/>
    <row r="4858" customFormat="1" ht="16" customHeight="1" x14ac:dyDescent="0.2"/>
    <row r="4859" customFormat="1" ht="16" customHeight="1" x14ac:dyDescent="0.2"/>
    <row r="4860" customFormat="1" ht="16" customHeight="1" x14ac:dyDescent="0.2"/>
    <row r="4861" customFormat="1" ht="16" customHeight="1" x14ac:dyDescent="0.2"/>
    <row r="4862" customFormat="1" ht="16" customHeight="1" x14ac:dyDescent="0.2"/>
    <row r="4863" customFormat="1" ht="16" customHeight="1" x14ac:dyDescent="0.2"/>
    <row r="4864" customFormat="1" ht="16" customHeight="1" x14ac:dyDescent="0.2"/>
    <row r="4865" customFormat="1" ht="16" customHeight="1" x14ac:dyDescent="0.2"/>
    <row r="4866" customFormat="1" ht="16" customHeight="1" x14ac:dyDescent="0.2"/>
    <row r="4867" customFormat="1" ht="16" customHeight="1" x14ac:dyDescent="0.2"/>
    <row r="4868" customFormat="1" ht="16" customHeight="1" x14ac:dyDescent="0.2"/>
    <row r="4869" customFormat="1" ht="16" customHeight="1" x14ac:dyDescent="0.2"/>
    <row r="4870" customFormat="1" ht="16" customHeight="1" x14ac:dyDescent="0.2"/>
    <row r="4871" customFormat="1" ht="16" customHeight="1" x14ac:dyDescent="0.2"/>
    <row r="4872" customFormat="1" ht="16" customHeight="1" x14ac:dyDescent="0.2"/>
    <row r="4873" customFormat="1" ht="16" customHeight="1" x14ac:dyDescent="0.2"/>
    <row r="4874" customFormat="1" ht="16" customHeight="1" x14ac:dyDescent="0.2"/>
    <row r="4875" customFormat="1" ht="16" customHeight="1" x14ac:dyDescent="0.2"/>
    <row r="4876" customFormat="1" ht="16" customHeight="1" x14ac:dyDescent="0.2"/>
    <row r="4877" customFormat="1" ht="16" customHeight="1" x14ac:dyDescent="0.2"/>
    <row r="4878" customFormat="1" ht="16" customHeight="1" x14ac:dyDescent="0.2"/>
    <row r="4879" customFormat="1" ht="16" customHeight="1" x14ac:dyDescent="0.2"/>
    <row r="4880" customFormat="1" ht="16" customHeight="1" x14ac:dyDescent="0.2"/>
    <row r="4881" customFormat="1" ht="16" customHeight="1" x14ac:dyDescent="0.2"/>
    <row r="4882" customFormat="1" ht="16" customHeight="1" x14ac:dyDescent="0.2"/>
    <row r="4883" customFormat="1" ht="16" customHeight="1" x14ac:dyDescent="0.2"/>
    <row r="4884" customFormat="1" ht="16" customHeight="1" x14ac:dyDescent="0.2"/>
    <row r="4885" customFormat="1" ht="16" customHeight="1" x14ac:dyDescent="0.2"/>
    <row r="4886" customFormat="1" ht="16" customHeight="1" x14ac:dyDescent="0.2"/>
    <row r="4887" customFormat="1" ht="16" customHeight="1" x14ac:dyDescent="0.2"/>
    <row r="4888" customFormat="1" ht="16" customHeight="1" x14ac:dyDescent="0.2"/>
    <row r="4889" customFormat="1" ht="16" customHeight="1" x14ac:dyDescent="0.2"/>
    <row r="4890" customFormat="1" ht="16" customHeight="1" x14ac:dyDescent="0.2"/>
    <row r="4891" customFormat="1" ht="16" customHeight="1" x14ac:dyDescent="0.2"/>
    <row r="4892" customFormat="1" ht="16" customHeight="1" x14ac:dyDescent="0.2"/>
    <row r="4893" customFormat="1" ht="16" customHeight="1" x14ac:dyDescent="0.2"/>
    <row r="4894" customFormat="1" ht="16" customHeight="1" x14ac:dyDescent="0.2"/>
    <row r="4895" customFormat="1" ht="16" customHeight="1" x14ac:dyDescent="0.2"/>
    <row r="4896" customFormat="1" ht="16" customHeight="1" x14ac:dyDescent="0.2"/>
    <row r="4897" customFormat="1" ht="16" customHeight="1" x14ac:dyDescent="0.2"/>
    <row r="4898" customFormat="1" ht="16" customHeight="1" x14ac:dyDescent="0.2"/>
    <row r="4899" customFormat="1" ht="16" customHeight="1" x14ac:dyDescent="0.2"/>
    <row r="4900" customFormat="1" ht="16" customHeight="1" x14ac:dyDescent="0.2"/>
    <row r="4901" customFormat="1" ht="16" customHeight="1" x14ac:dyDescent="0.2"/>
    <row r="4902" customFormat="1" ht="16" customHeight="1" x14ac:dyDescent="0.2"/>
    <row r="4903" customFormat="1" ht="16" customHeight="1" x14ac:dyDescent="0.2"/>
    <row r="4904" customFormat="1" ht="16" customHeight="1" x14ac:dyDescent="0.2"/>
    <row r="4905" customFormat="1" ht="16" customHeight="1" x14ac:dyDescent="0.2"/>
    <row r="4906" customFormat="1" ht="16" customHeight="1" x14ac:dyDescent="0.2"/>
    <row r="4907" customFormat="1" ht="16" customHeight="1" x14ac:dyDescent="0.2"/>
    <row r="4908" customFormat="1" ht="16" customHeight="1" x14ac:dyDescent="0.2"/>
    <row r="4909" customFormat="1" ht="16" customHeight="1" x14ac:dyDescent="0.2"/>
    <row r="4910" customFormat="1" ht="16" customHeight="1" x14ac:dyDescent="0.2"/>
    <row r="4911" customFormat="1" ht="16" customHeight="1" x14ac:dyDescent="0.2"/>
    <row r="4912" customFormat="1" ht="16" customHeight="1" x14ac:dyDescent="0.2"/>
    <row r="4913" customFormat="1" ht="16" customHeight="1" x14ac:dyDescent="0.2"/>
    <row r="4914" customFormat="1" ht="16" customHeight="1" x14ac:dyDescent="0.2"/>
    <row r="4915" customFormat="1" ht="16" customHeight="1" x14ac:dyDescent="0.2"/>
    <row r="4916" customFormat="1" ht="16" customHeight="1" x14ac:dyDescent="0.2"/>
    <row r="4917" customFormat="1" ht="16" customHeight="1" x14ac:dyDescent="0.2"/>
    <row r="4918" customFormat="1" ht="16" customHeight="1" x14ac:dyDescent="0.2"/>
    <row r="4919" customFormat="1" ht="16" customHeight="1" x14ac:dyDescent="0.2"/>
    <row r="4920" customFormat="1" ht="16" customHeight="1" x14ac:dyDescent="0.2"/>
    <row r="4921" customFormat="1" ht="16" customHeight="1" x14ac:dyDescent="0.2"/>
    <row r="4922" customFormat="1" ht="16" customHeight="1" x14ac:dyDescent="0.2"/>
    <row r="4923" customFormat="1" ht="16" customHeight="1" x14ac:dyDescent="0.2"/>
    <row r="4924" customFormat="1" ht="16" customHeight="1" x14ac:dyDescent="0.2"/>
    <row r="4925" customFormat="1" ht="16" customHeight="1" x14ac:dyDescent="0.2"/>
    <row r="4926" customFormat="1" ht="16" customHeight="1" x14ac:dyDescent="0.2"/>
    <row r="4927" customFormat="1" ht="16" customHeight="1" x14ac:dyDescent="0.2"/>
    <row r="4928" customFormat="1" ht="16" customHeight="1" x14ac:dyDescent="0.2"/>
    <row r="4929" customFormat="1" ht="16" customHeight="1" x14ac:dyDescent="0.2"/>
    <row r="4930" customFormat="1" ht="16" customHeight="1" x14ac:dyDescent="0.2"/>
    <row r="4931" customFormat="1" ht="16" customHeight="1" x14ac:dyDescent="0.2"/>
    <row r="4932" customFormat="1" ht="16" customHeight="1" x14ac:dyDescent="0.2"/>
    <row r="4933" customFormat="1" ht="16" customHeight="1" x14ac:dyDescent="0.2"/>
    <row r="4934" customFormat="1" ht="16" customHeight="1" x14ac:dyDescent="0.2"/>
    <row r="4935" customFormat="1" ht="16" customHeight="1" x14ac:dyDescent="0.2"/>
    <row r="4936" customFormat="1" ht="16" customHeight="1" x14ac:dyDescent="0.2"/>
    <row r="4937" customFormat="1" ht="16" customHeight="1" x14ac:dyDescent="0.2"/>
    <row r="4938" customFormat="1" ht="16" customHeight="1" x14ac:dyDescent="0.2"/>
    <row r="4939" customFormat="1" ht="16" customHeight="1" x14ac:dyDescent="0.2"/>
    <row r="4940" customFormat="1" ht="16" customHeight="1" x14ac:dyDescent="0.2"/>
    <row r="4941" customFormat="1" ht="16" customHeight="1" x14ac:dyDescent="0.2"/>
    <row r="4942" customFormat="1" ht="16" customHeight="1" x14ac:dyDescent="0.2"/>
    <row r="4943" customFormat="1" ht="16" customHeight="1" x14ac:dyDescent="0.2"/>
    <row r="4944" customFormat="1" ht="16" customHeight="1" x14ac:dyDescent="0.2"/>
    <row r="4945" customFormat="1" ht="16" customHeight="1" x14ac:dyDescent="0.2"/>
    <row r="4946" customFormat="1" ht="16" customHeight="1" x14ac:dyDescent="0.2"/>
    <row r="4947" customFormat="1" ht="16" customHeight="1" x14ac:dyDescent="0.2"/>
    <row r="4948" customFormat="1" ht="16" customHeight="1" x14ac:dyDescent="0.2"/>
    <row r="4949" customFormat="1" ht="16" customHeight="1" x14ac:dyDescent="0.2"/>
    <row r="4950" customFormat="1" ht="16" customHeight="1" x14ac:dyDescent="0.2"/>
    <row r="4951" customFormat="1" ht="16" customHeight="1" x14ac:dyDescent="0.2"/>
    <row r="4952" customFormat="1" ht="16" customHeight="1" x14ac:dyDescent="0.2"/>
    <row r="4953" customFormat="1" ht="16" customHeight="1" x14ac:dyDescent="0.2"/>
    <row r="4954" customFormat="1" ht="16" customHeight="1" x14ac:dyDescent="0.2"/>
    <row r="4955" customFormat="1" ht="16" customHeight="1" x14ac:dyDescent="0.2"/>
    <row r="4956" customFormat="1" ht="16" customHeight="1" x14ac:dyDescent="0.2"/>
    <row r="4957" customFormat="1" ht="16" customHeight="1" x14ac:dyDescent="0.2"/>
    <row r="4958" customFormat="1" ht="16" customHeight="1" x14ac:dyDescent="0.2"/>
    <row r="4959" customFormat="1" ht="16" customHeight="1" x14ac:dyDescent="0.2"/>
    <row r="4960" customFormat="1" ht="16" customHeight="1" x14ac:dyDescent="0.2"/>
    <row r="4961" customFormat="1" ht="16" customHeight="1" x14ac:dyDescent="0.2"/>
    <row r="4962" customFormat="1" ht="16" customHeight="1" x14ac:dyDescent="0.2"/>
    <row r="4963" customFormat="1" ht="16" customHeight="1" x14ac:dyDescent="0.2"/>
    <row r="4964" customFormat="1" ht="16" customHeight="1" x14ac:dyDescent="0.2"/>
    <row r="4965" customFormat="1" ht="16" customHeight="1" x14ac:dyDescent="0.2"/>
    <row r="4966" customFormat="1" ht="16" customHeight="1" x14ac:dyDescent="0.2"/>
    <row r="4967" customFormat="1" ht="16" customHeight="1" x14ac:dyDescent="0.2"/>
    <row r="4968" customFormat="1" ht="16" customHeight="1" x14ac:dyDescent="0.2"/>
    <row r="4969" customFormat="1" ht="16" customHeight="1" x14ac:dyDescent="0.2"/>
    <row r="4970" customFormat="1" ht="16" customHeight="1" x14ac:dyDescent="0.2"/>
    <row r="4971" customFormat="1" ht="16" customHeight="1" x14ac:dyDescent="0.2"/>
    <row r="4972" customFormat="1" ht="16" customHeight="1" x14ac:dyDescent="0.2"/>
    <row r="4973" customFormat="1" ht="16" customHeight="1" x14ac:dyDescent="0.2"/>
    <row r="4974" customFormat="1" ht="16" customHeight="1" x14ac:dyDescent="0.2"/>
    <row r="4975" customFormat="1" ht="16" customHeight="1" x14ac:dyDescent="0.2"/>
    <row r="4976" customFormat="1" ht="16" customHeight="1" x14ac:dyDescent="0.2"/>
    <row r="4977" customFormat="1" ht="16" customHeight="1" x14ac:dyDescent="0.2"/>
    <row r="4978" customFormat="1" ht="16" customHeight="1" x14ac:dyDescent="0.2"/>
    <row r="4979" customFormat="1" ht="16" customHeight="1" x14ac:dyDescent="0.2"/>
    <row r="4980" customFormat="1" ht="16" customHeight="1" x14ac:dyDescent="0.2"/>
    <row r="4981" customFormat="1" ht="16" customHeight="1" x14ac:dyDescent="0.2"/>
    <row r="4982" customFormat="1" ht="16" customHeight="1" x14ac:dyDescent="0.2"/>
    <row r="4983" customFormat="1" ht="16" customHeight="1" x14ac:dyDescent="0.2"/>
    <row r="4984" customFormat="1" ht="16" customHeight="1" x14ac:dyDescent="0.2"/>
    <row r="4985" customFormat="1" ht="16" customHeight="1" x14ac:dyDescent="0.2"/>
    <row r="4986" customFormat="1" ht="16" customHeight="1" x14ac:dyDescent="0.2"/>
    <row r="4987" customFormat="1" ht="16" customHeight="1" x14ac:dyDescent="0.2"/>
    <row r="4988" customFormat="1" ht="16" customHeight="1" x14ac:dyDescent="0.2"/>
    <row r="4989" customFormat="1" ht="16" customHeight="1" x14ac:dyDescent="0.2"/>
    <row r="4990" customFormat="1" ht="16" customHeight="1" x14ac:dyDescent="0.2"/>
    <row r="4991" customFormat="1" ht="16" customHeight="1" x14ac:dyDescent="0.2"/>
    <row r="4992" customFormat="1" ht="16" customHeight="1" x14ac:dyDescent="0.2"/>
    <row r="4993" customFormat="1" ht="16" customHeight="1" x14ac:dyDescent="0.2"/>
    <row r="4994" customFormat="1" ht="16" customHeight="1" x14ac:dyDescent="0.2"/>
    <row r="4995" customFormat="1" ht="16" customHeight="1" x14ac:dyDescent="0.2"/>
    <row r="4996" customFormat="1" ht="16" customHeight="1" x14ac:dyDescent="0.2"/>
    <row r="4997" customFormat="1" ht="16" customHeight="1" x14ac:dyDescent="0.2"/>
    <row r="4998" customFormat="1" ht="16" customHeight="1" x14ac:dyDescent="0.2"/>
    <row r="4999" customFormat="1" ht="16" customHeight="1" x14ac:dyDescent="0.2"/>
    <row r="5000" customFormat="1" ht="16" customHeight="1" x14ac:dyDescent="0.2"/>
    <row r="5001" customFormat="1" ht="16" customHeight="1" x14ac:dyDescent="0.2"/>
    <row r="5002" customFormat="1" ht="16" customHeight="1" x14ac:dyDescent="0.2"/>
    <row r="5003" customFormat="1" ht="16" customHeight="1" x14ac:dyDescent="0.2"/>
    <row r="5004" customFormat="1" ht="16" customHeight="1" x14ac:dyDescent="0.2"/>
    <row r="5005" customFormat="1" ht="16" customHeight="1" x14ac:dyDescent="0.2"/>
    <row r="5006" customFormat="1" ht="16" customHeight="1" x14ac:dyDescent="0.2"/>
    <row r="5007" customFormat="1" ht="16" customHeight="1" x14ac:dyDescent="0.2"/>
    <row r="5008" customFormat="1" ht="16" customHeight="1" x14ac:dyDescent="0.2"/>
    <row r="5009" customFormat="1" ht="16" customHeight="1" x14ac:dyDescent="0.2"/>
    <row r="5010" customFormat="1" ht="16" customHeight="1" x14ac:dyDescent="0.2"/>
    <row r="5011" customFormat="1" ht="16" customHeight="1" x14ac:dyDescent="0.2"/>
    <row r="5012" customFormat="1" ht="16" customHeight="1" x14ac:dyDescent="0.2"/>
    <row r="5013" customFormat="1" ht="16" customHeight="1" x14ac:dyDescent="0.2"/>
    <row r="5014" customFormat="1" ht="16" customHeight="1" x14ac:dyDescent="0.2"/>
    <row r="5015" customFormat="1" ht="16" customHeight="1" x14ac:dyDescent="0.2"/>
    <row r="5016" customFormat="1" ht="16" customHeight="1" x14ac:dyDescent="0.2"/>
    <row r="5017" customFormat="1" ht="16" customHeight="1" x14ac:dyDescent="0.2"/>
    <row r="5018" customFormat="1" ht="16" customHeight="1" x14ac:dyDescent="0.2"/>
    <row r="5019" customFormat="1" ht="16" customHeight="1" x14ac:dyDescent="0.2"/>
    <row r="5020" customFormat="1" ht="16" customHeight="1" x14ac:dyDescent="0.2"/>
    <row r="5021" customFormat="1" ht="16" customHeight="1" x14ac:dyDescent="0.2"/>
    <row r="5022" customFormat="1" ht="16" customHeight="1" x14ac:dyDescent="0.2"/>
    <row r="5023" customFormat="1" ht="16" customHeight="1" x14ac:dyDescent="0.2"/>
    <row r="5024" customFormat="1" ht="16" customHeight="1" x14ac:dyDescent="0.2"/>
    <row r="5025" customFormat="1" ht="16" customHeight="1" x14ac:dyDescent="0.2"/>
    <row r="5026" customFormat="1" ht="16" customHeight="1" x14ac:dyDescent="0.2"/>
    <row r="5027" customFormat="1" ht="16" customHeight="1" x14ac:dyDescent="0.2"/>
    <row r="5028" customFormat="1" ht="16" customHeight="1" x14ac:dyDescent="0.2"/>
    <row r="5029" customFormat="1" ht="16" customHeight="1" x14ac:dyDescent="0.2"/>
    <row r="5030" customFormat="1" ht="16" customHeight="1" x14ac:dyDescent="0.2"/>
    <row r="5031" customFormat="1" ht="16" customHeight="1" x14ac:dyDescent="0.2"/>
    <row r="5032" customFormat="1" ht="16" customHeight="1" x14ac:dyDescent="0.2"/>
    <row r="5033" customFormat="1" ht="16" customHeight="1" x14ac:dyDescent="0.2"/>
    <row r="5034" customFormat="1" ht="16" customHeight="1" x14ac:dyDescent="0.2"/>
    <row r="5035" customFormat="1" ht="16" customHeight="1" x14ac:dyDescent="0.2"/>
    <row r="5036" customFormat="1" ht="16" customHeight="1" x14ac:dyDescent="0.2"/>
    <row r="5037" customFormat="1" ht="16" customHeight="1" x14ac:dyDescent="0.2"/>
    <row r="5038" customFormat="1" ht="16" customHeight="1" x14ac:dyDescent="0.2"/>
    <row r="5039" customFormat="1" ht="16" customHeight="1" x14ac:dyDescent="0.2"/>
    <row r="5040" customFormat="1" ht="16" customHeight="1" x14ac:dyDescent="0.2"/>
    <row r="5041" customFormat="1" ht="16" customHeight="1" x14ac:dyDescent="0.2"/>
    <row r="5042" customFormat="1" ht="16" customHeight="1" x14ac:dyDescent="0.2"/>
    <row r="5043" customFormat="1" ht="16" customHeight="1" x14ac:dyDescent="0.2"/>
    <row r="5044" customFormat="1" ht="16" customHeight="1" x14ac:dyDescent="0.2"/>
    <row r="5045" customFormat="1" ht="16" customHeight="1" x14ac:dyDescent="0.2"/>
    <row r="5046" customFormat="1" ht="16" customHeight="1" x14ac:dyDescent="0.2"/>
    <row r="5047" customFormat="1" ht="16" customHeight="1" x14ac:dyDescent="0.2"/>
    <row r="5048" customFormat="1" ht="16" customHeight="1" x14ac:dyDescent="0.2"/>
    <row r="5049" customFormat="1" ht="16" customHeight="1" x14ac:dyDescent="0.2"/>
    <row r="5050" customFormat="1" ht="16" customHeight="1" x14ac:dyDescent="0.2"/>
    <row r="5051" customFormat="1" ht="16" customHeight="1" x14ac:dyDescent="0.2"/>
    <row r="5052" customFormat="1" ht="16" customHeight="1" x14ac:dyDescent="0.2"/>
    <row r="5053" customFormat="1" ht="16" customHeight="1" x14ac:dyDescent="0.2"/>
    <row r="5054" customFormat="1" ht="16" customHeight="1" x14ac:dyDescent="0.2"/>
    <row r="5055" customFormat="1" ht="16" customHeight="1" x14ac:dyDescent="0.2"/>
    <row r="5056" customFormat="1" ht="16" customHeight="1" x14ac:dyDescent="0.2"/>
    <row r="5057" customFormat="1" ht="16" customHeight="1" x14ac:dyDescent="0.2"/>
    <row r="5058" customFormat="1" ht="16" customHeight="1" x14ac:dyDescent="0.2"/>
    <row r="5059" customFormat="1" ht="16" customHeight="1" x14ac:dyDescent="0.2"/>
    <row r="5060" customFormat="1" ht="16" customHeight="1" x14ac:dyDescent="0.2"/>
    <row r="5061" customFormat="1" ht="16" customHeight="1" x14ac:dyDescent="0.2"/>
    <row r="5062" customFormat="1" ht="16" customHeight="1" x14ac:dyDescent="0.2"/>
    <row r="5063" customFormat="1" ht="16" customHeight="1" x14ac:dyDescent="0.2"/>
    <row r="5064" customFormat="1" ht="16" customHeight="1" x14ac:dyDescent="0.2"/>
    <row r="5065" customFormat="1" ht="16" customHeight="1" x14ac:dyDescent="0.2"/>
    <row r="5066" customFormat="1" ht="16" customHeight="1" x14ac:dyDescent="0.2"/>
    <row r="5067" customFormat="1" ht="16" customHeight="1" x14ac:dyDescent="0.2"/>
    <row r="5068" customFormat="1" ht="16" customHeight="1" x14ac:dyDescent="0.2"/>
    <row r="5069" customFormat="1" ht="16" customHeight="1" x14ac:dyDescent="0.2"/>
    <row r="5070" customFormat="1" ht="16" customHeight="1" x14ac:dyDescent="0.2"/>
    <row r="5071" customFormat="1" ht="16" customHeight="1" x14ac:dyDescent="0.2"/>
    <row r="5072" customFormat="1" ht="16" customHeight="1" x14ac:dyDescent="0.2"/>
    <row r="5073" customFormat="1" ht="16" customHeight="1" x14ac:dyDescent="0.2"/>
    <row r="5074" customFormat="1" ht="16" customHeight="1" x14ac:dyDescent="0.2"/>
    <row r="5075" customFormat="1" ht="16" customHeight="1" x14ac:dyDescent="0.2"/>
    <row r="5076" customFormat="1" ht="16" customHeight="1" x14ac:dyDescent="0.2"/>
    <row r="5077" customFormat="1" ht="16" customHeight="1" x14ac:dyDescent="0.2"/>
    <row r="5078" customFormat="1" ht="16" customHeight="1" x14ac:dyDescent="0.2"/>
    <row r="5079" customFormat="1" ht="16" customHeight="1" x14ac:dyDescent="0.2"/>
    <row r="5080" customFormat="1" ht="16" customHeight="1" x14ac:dyDescent="0.2"/>
    <row r="5081" customFormat="1" ht="16" customHeight="1" x14ac:dyDescent="0.2"/>
    <row r="5082" customFormat="1" ht="16" customHeight="1" x14ac:dyDescent="0.2"/>
    <row r="5083" customFormat="1" ht="16" customHeight="1" x14ac:dyDescent="0.2"/>
    <row r="5084" customFormat="1" ht="16" customHeight="1" x14ac:dyDescent="0.2"/>
    <row r="5085" customFormat="1" ht="16" customHeight="1" x14ac:dyDescent="0.2"/>
    <row r="5086" customFormat="1" ht="16" customHeight="1" x14ac:dyDescent="0.2"/>
    <row r="5087" customFormat="1" ht="16" customHeight="1" x14ac:dyDescent="0.2"/>
    <row r="5088" customFormat="1" ht="16" customHeight="1" x14ac:dyDescent="0.2"/>
    <row r="5089" customFormat="1" ht="16" customHeight="1" x14ac:dyDescent="0.2"/>
    <row r="5090" customFormat="1" ht="16" customHeight="1" x14ac:dyDescent="0.2"/>
    <row r="5091" customFormat="1" ht="16" customHeight="1" x14ac:dyDescent="0.2"/>
    <row r="5092" customFormat="1" ht="16" customHeight="1" x14ac:dyDescent="0.2"/>
    <row r="5093" customFormat="1" ht="16" customHeight="1" x14ac:dyDescent="0.2"/>
    <row r="5094" customFormat="1" ht="16" customHeight="1" x14ac:dyDescent="0.2"/>
    <row r="5095" customFormat="1" ht="16" customHeight="1" x14ac:dyDescent="0.2"/>
    <row r="5096" customFormat="1" ht="16" customHeight="1" x14ac:dyDescent="0.2"/>
    <row r="5097" customFormat="1" ht="16" customHeight="1" x14ac:dyDescent="0.2"/>
    <row r="5098" customFormat="1" ht="16" customHeight="1" x14ac:dyDescent="0.2"/>
    <row r="5099" customFormat="1" ht="16" customHeight="1" x14ac:dyDescent="0.2"/>
    <row r="5100" customFormat="1" ht="16" customHeight="1" x14ac:dyDescent="0.2"/>
    <row r="5101" customFormat="1" ht="16" customHeight="1" x14ac:dyDescent="0.2"/>
    <row r="5102" customFormat="1" ht="16" customHeight="1" x14ac:dyDescent="0.2"/>
    <row r="5103" customFormat="1" ht="16" customHeight="1" x14ac:dyDescent="0.2"/>
    <row r="5104" customFormat="1" ht="16" customHeight="1" x14ac:dyDescent="0.2"/>
    <row r="5105" customFormat="1" ht="16" customHeight="1" x14ac:dyDescent="0.2"/>
    <row r="5106" customFormat="1" ht="16" customHeight="1" x14ac:dyDescent="0.2"/>
    <row r="5107" customFormat="1" ht="16" customHeight="1" x14ac:dyDescent="0.2"/>
    <row r="5108" customFormat="1" ht="16" customHeight="1" x14ac:dyDescent="0.2"/>
    <row r="5109" customFormat="1" ht="16" customHeight="1" x14ac:dyDescent="0.2"/>
    <row r="5110" customFormat="1" ht="16" customHeight="1" x14ac:dyDescent="0.2"/>
    <row r="5111" customFormat="1" ht="16" customHeight="1" x14ac:dyDescent="0.2"/>
    <row r="5112" customFormat="1" ht="16" customHeight="1" x14ac:dyDescent="0.2"/>
    <row r="5113" customFormat="1" ht="16" customHeight="1" x14ac:dyDescent="0.2"/>
    <row r="5114" customFormat="1" ht="16" customHeight="1" x14ac:dyDescent="0.2"/>
    <row r="5115" customFormat="1" ht="16" customHeight="1" x14ac:dyDescent="0.2"/>
    <row r="5116" customFormat="1" ht="16" customHeight="1" x14ac:dyDescent="0.2"/>
    <row r="5117" customFormat="1" ht="16" customHeight="1" x14ac:dyDescent="0.2"/>
    <row r="5118" customFormat="1" ht="16" customHeight="1" x14ac:dyDescent="0.2"/>
    <row r="5119" customFormat="1" ht="16" customHeight="1" x14ac:dyDescent="0.2"/>
    <row r="5120" customFormat="1" ht="16" customHeight="1" x14ac:dyDescent="0.2"/>
    <row r="5121" customFormat="1" ht="16" customHeight="1" x14ac:dyDescent="0.2"/>
    <row r="5122" customFormat="1" ht="16" customHeight="1" x14ac:dyDescent="0.2"/>
    <row r="5123" customFormat="1" ht="16" customHeight="1" x14ac:dyDescent="0.2"/>
    <row r="5124" customFormat="1" ht="16" customHeight="1" x14ac:dyDescent="0.2"/>
    <row r="5125" customFormat="1" ht="16" customHeight="1" x14ac:dyDescent="0.2"/>
    <row r="5126" customFormat="1" ht="16" customHeight="1" x14ac:dyDescent="0.2"/>
    <row r="5127" customFormat="1" ht="16" customHeight="1" x14ac:dyDescent="0.2"/>
    <row r="5128" customFormat="1" ht="16" customHeight="1" x14ac:dyDescent="0.2"/>
    <row r="5129" customFormat="1" ht="16" customHeight="1" x14ac:dyDescent="0.2"/>
    <row r="5130" customFormat="1" ht="16" customHeight="1" x14ac:dyDescent="0.2"/>
    <row r="5131" customFormat="1" ht="16" customHeight="1" x14ac:dyDescent="0.2"/>
    <row r="5132" customFormat="1" ht="16" customHeight="1" x14ac:dyDescent="0.2"/>
    <row r="5133" customFormat="1" ht="16" customHeight="1" x14ac:dyDescent="0.2"/>
    <row r="5134" customFormat="1" ht="16" customHeight="1" x14ac:dyDescent="0.2"/>
    <row r="5135" customFormat="1" ht="16" customHeight="1" x14ac:dyDescent="0.2"/>
    <row r="5136" customFormat="1" ht="16" customHeight="1" x14ac:dyDescent="0.2"/>
    <row r="5137" customFormat="1" ht="16" customHeight="1" x14ac:dyDescent="0.2"/>
    <row r="5138" customFormat="1" ht="16" customHeight="1" x14ac:dyDescent="0.2"/>
    <row r="5139" customFormat="1" ht="16" customHeight="1" x14ac:dyDescent="0.2"/>
    <row r="5140" customFormat="1" ht="16" customHeight="1" x14ac:dyDescent="0.2"/>
    <row r="5141" customFormat="1" ht="16" customHeight="1" x14ac:dyDescent="0.2"/>
    <row r="5142" customFormat="1" ht="16" customHeight="1" x14ac:dyDescent="0.2"/>
    <row r="5143" customFormat="1" ht="16" customHeight="1" x14ac:dyDescent="0.2"/>
    <row r="5144" customFormat="1" ht="16" customHeight="1" x14ac:dyDescent="0.2"/>
    <row r="5145" customFormat="1" ht="16" customHeight="1" x14ac:dyDescent="0.2"/>
    <row r="5146" customFormat="1" ht="16" customHeight="1" x14ac:dyDescent="0.2"/>
    <row r="5147" customFormat="1" ht="16" customHeight="1" x14ac:dyDescent="0.2"/>
    <row r="5148" customFormat="1" ht="16" customHeight="1" x14ac:dyDescent="0.2"/>
    <row r="5149" customFormat="1" ht="16" customHeight="1" x14ac:dyDescent="0.2"/>
    <row r="5150" customFormat="1" ht="16" customHeight="1" x14ac:dyDescent="0.2"/>
    <row r="5151" customFormat="1" ht="16" customHeight="1" x14ac:dyDescent="0.2"/>
    <row r="5152" customFormat="1" ht="16" customHeight="1" x14ac:dyDescent="0.2"/>
    <row r="5153" customFormat="1" ht="16" customHeight="1" x14ac:dyDescent="0.2"/>
    <row r="5154" customFormat="1" ht="16" customHeight="1" x14ac:dyDescent="0.2"/>
    <row r="5155" customFormat="1" ht="16" customHeight="1" x14ac:dyDescent="0.2"/>
    <row r="5156" customFormat="1" ht="16" customHeight="1" x14ac:dyDescent="0.2"/>
    <row r="5157" customFormat="1" ht="16" customHeight="1" x14ac:dyDescent="0.2"/>
    <row r="5158" customFormat="1" ht="16" customHeight="1" x14ac:dyDescent="0.2"/>
    <row r="5159" customFormat="1" ht="16" customHeight="1" x14ac:dyDescent="0.2"/>
    <row r="5160" customFormat="1" ht="16" customHeight="1" x14ac:dyDescent="0.2"/>
    <row r="5161" customFormat="1" ht="16" customHeight="1" x14ac:dyDescent="0.2"/>
    <row r="5162" customFormat="1" ht="16" customHeight="1" x14ac:dyDescent="0.2"/>
    <row r="5163" customFormat="1" ht="16" customHeight="1" x14ac:dyDescent="0.2"/>
    <row r="5164" customFormat="1" ht="16" customHeight="1" x14ac:dyDescent="0.2"/>
    <row r="5165" customFormat="1" ht="16" customHeight="1" x14ac:dyDescent="0.2"/>
    <row r="5166" customFormat="1" ht="16" customHeight="1" x14ac:dyDescent="0.2"/>
    <row r="5167" customFormat="1" ht="16" customHeight="1" x14ac:dyDescent="0.2"/>
    <row r="5168" customFormat="1" ht="16" customHeight="1" x14ac:dyDescent="0.2"/>
    <row r="5169" customFormat="1" ht="16" customHeight="1" x14ac:dyDescent="0.2"/>
    <row r="5170" customFormat="1" ht="16" customHeight="1" x14ac:dyDescent="0.2"/>
    <row r="5171" customFormat="1" ht="16" customHeight="1" x14ac:dyDescent="0.2"/>
    <row r="5172" customFormat="1" ht="16" customHeight="1" x14ac:dyDescent="0.2"/>
    <row r="5173" customFormat="1" ht="16" customHeight="1" x14ac:dyDescent="0.2"/>
    <row r="5174" customFormat="1" ht="16" customHeight="1" x14ac:dyDescent="0.2"/>
    <row r="5175" customFormat="1" ht="16" customHeight="1" x14ac:dyDescent="0.2"/>
    <row r="5176" customFormat="1" ht="16" customHeight="1" x14ac:dyDescent="0.2"/>
    <row r="5177" customFormat="1" ht="16" customHeight="1" x14ac:dyDescent="0.2"/>
    <row r="5178" customFormat="1" ht="16" customHeight="1" x14ac:dyDescent="0.2"/>
    <row r="5179" customFormat="1" ht="16" customHeight="1" x14ac:dyDescent="0.2"/>
    <row r="5180" customFormat="1" ht="16" customHeight="1" x14ac:dyDescent="0.2"/>
    <row r="5181" customFormat="1" ht="16" customHeight="1" x14ac:dyDescent="0.2"/>
    <row r="5182" customFormat="1" ht="16" customHeight="1" x14ac:dyDescent="0.2"/>
    <row r="5183" customFormat="1" ht="16" customHeight="1" x14ac:dyDescent="0.2"/>
    <row r="5184" customFormat="1" ht="16" customHeight="1" x14ac:dyDescent="0.2"/>
    <row r="5185" customFormat="1" ht="16" customHeight="1" x14ac:dyDescent="0.2"/>
    <row r="5186" customFormat="1" ht="16" customHeight="1" x14ac:dyDescent="0.2"/>
    <row r="5187" customFormat="1" ht="16" customHeight="1" x14ac:dyDescent="0.2"/>
    <row r="5188" customFormat="1" ht="16" customHeight="1" x14ac:dyDescent="0.2"/>
    <row r="5189" customFormat="1" ht="16" customHeight="1" x14ac:dyDescent="0.2"/>
    <row r="5190" customFormat="1" ht="16" customHeight="1" x14ac:dyDescent="0.2"/>
    <row r="5191" customFormat="1" ht="16" customHeight="1" x14ac:dyDescent="0.2"/>
    <row r="5192" customFormat="1" ht="16" customHeight="1" x14ac:dyDescent="0.2"/>
    <row r="5193" customFormat="1" ht="16" customHeight="1" x14ac:dyDescent="0.2"/>
    <row r="5194" customFormat="1" ht="16" customHeight="1" x14ac:dyDescent="0.2"/>
    <row r="5195" customFormat="1" ht="16" customHeight="1" x14ac:dyDescent="0.2"/>
    <row r="5196" customFormat="1" ht="16" customHeight="1" x14ac:dyDescent="0.2"/>
    <row r="5197" customFormat="1" ht="16" customHeight="1" x14ac:dyDescent="0.2"/>
    <row r="5198" customFormat="1" ht="16" customHeight="1" x14ac:dyDescent="0.2"/>
    <row r="5199" customFormat="1" ht="16" customHeight="1" x14ac:dyDescent="0.2"/>
    <row r="5200" customFormat="1" ht="16" customHeight="1" x14ac:dyDescent="0.2"/>
    <row r="5201" customFormat="1" ht="16" customHeight="1" x14ac:dyDescent="0.2"/>
    <row r="5202" customFormat="1" ht="16" customHeight="1" x14ac:dyDescent="0.2"/>
    <row r="5203" customFormat="1" ht="16" customHeight="1" x14ac:dyDescent="0.2"/>
    <row r="5204" customFormat="1" ht="16" customHeight="1" x14ac:dyDescent="0.2"/>
    <row r="5205" customFormat="1" ht="16" customHeight="1" x14ac:dyDescent="0.2"/>
    <row r="5206" customFormat="1" ht="16" customHeight="1" x14ac:dyDescent="0.2"/>
    <row r="5207" customFormat="1" ht="16" customHeight="1" x14ac:dyDescent="0.2"/>
    <row r="5208" customFormat="1" ht="16" customHeight="1" x14ac:dyDescent="0.2"/>
    <row r="5209" customFormat="1" ht="16" customHeight="1" x14ac:dyDescent="0.2"/>
    <row r="5210" customFormat="1" ht="16" customHeight="1" x14ac:dyDescent="0.2"/>
    <row r="5211" customFormat="1" ht="16" customHeight="1" x14ac:dyDescent="0.2"/>
    <row r="5212" customFormat="1" ht="16" customHeight="1" x14ac:dyDescent="0.2"/>
    <row r="5213" customFormat="1" ht="16" customHeight="1" x14ac:dyDescent="0.2"/>
    <row r="5214" customFormat="1" ht="16" customHeight="1" x14ac:dyDescent="0.2"/>
    <row r="5215" customFormat="1" ht="16" customHeight="1" x14ac:dyDescent="0.2"/>
    <row r="5216" customFormat="1" ht="16" customHeight="1" x14ac:dyDescent="0.2"/>
    <row r="5217" customFormat="1" ht="16" customHeight="1" x14ac:dyDescent="0.2"/>
    <row r="5218" customFormat="1" ht="16" customHeight="1" x14ac:dyDescent="0.2"/>
    <row r="5219" customFormat="1" ht="16" customHeight="1" x14ac:dyDescent="0.2"/>
    <row r="5220" customFormat="1" ht="16" customHeight="1" x14ac:dyDescent="0.2"/>
    <row r="5221" customFormat="1" ht="16" customHeight="1" x14ac:dyDescent="0.2"/>
    <row r="5222" customFormat="1" ht="16" customHeight="1" x14ac:dyDescent="0.2"/>
    <row r="5223" customFormat="1" ht="16" customHeight="1" x14ac:dyDescent="0.2"/>
    <row r="5224" customFormat="1" ht="16" customHeight="1" x14ac:dyDescent="0.2"/>
    <row r="5225" customFormat="1" ht="16" customHeight="1" x14ac:dyDescent="0.2"/>
    <row r="5226" customFormat="1" ht="16" customHeight="1" x14ac:dyDescent="0.2"/>
    <row r="5227" customFormat="1" ht="16" customHeight="1" x14ac:dyDescent="0.2"/>
    <row r="5228" customFormat="1" ht="16" customHeight="1" x14ac:dyDescent="0.2"/>
    <row r="5229" customFormat="1" ht="16" customHeight="1" x14ac:dyDescent="0.2"/>
    <row r="5230" customFormat="1" ht="16" customHeight="1" x14ac:dyDescent="0.2"/>
    <row r="5231" customFormat="1" ht="16" customHeight="1" x14ac:dyDescent="0.2"/>
    <row r="5232" customFormat="1" ht="16" customHeight="1" x14ac:dyDescent="0.2"/>
    <row r="5233" customFormat="1" ht="16" customHeight="1" x14ac:dyDescent="0.2"/>
    <row r="5234" customFormat="1" ht="16" customHeight="1" x14ac:dyDescent="0.2"/>
    <row r="5235" customFormat="1" ht="16" customHeight="1" x14ac:dyDescent="0.2"/>
    <row r="5236" customFormat="1" ht="16" customHeight="1" x14ac:dyDescent="0.2"/>
    <row r="5237" customFormat="1" ht="16" customHeight="1" x14ac:dyDescent="0.2"/>
    <row r="5238" customFormat="1" ht="16" customHeight="1" x14ac:dyDescent="0.2"/>
    <row r="5239" customFormat="1" ht="16" customHeight="1" x14ac:dyDescent="0.2"/>
    <row r="5240" customFormat="1" ht="16" customHeight="1" x14ac:dyDescent="0.2"/>
    <row r="5241" customFormat="1" ht="16" customHeight="1" x14ac:dyDescent="0.2"/>
    <row r="5242" customFormat="1" ht="16" customHeight="1" x14ac:dyDescent="0.2"/>
    <row r="5243" customFormat="1" ht="16" customHeight="1" x14ac:dyDescent="0.2"/>
    <row r="5244" customFormat="1" ht="16" customHeight="1" x14ac:dyDescent="0.2"/>
    <row r="5245" customFormat="1" ht="16" customHeight="1" x14ac:dyDescent="0.2"/>
    <row r="5246" customFormat="1" ht="16" customHeight="1" x14ac:dyDescent="0.2"/>
    <row r="5247" customFormat="1" ht="16" customHeight="1" x14ac:dyDescent="0.2"/>
    <row r="5248" customFormat="1" ht="16" customHeight="1" x14ac:dyDescent="0.2"/>
    <row r="5249" customFormat="1" ht="16" customHeight="1" x14ac:dyDescent="0.2"/>
    <row r="5250" customFormat="1" ht="16" customHeight="1" x14ac:dyDescent="0.2"/>
    <row r="5251" customFormat="1" ht="16" customHeight="1" x14ac:dyDescent="0.2"/>
    <row r="5252" customFormat="1" ht="16" customHeight="1" x14ac:dyDescent="0.2"/>
    <row r="5253" customFormat="1" ht="16" customHeight="1" x14ac:dyDescent="0.2"/>
    <row r="5254" customFormat="1" ht="16" customHeight="1" x14ac:dyDescent="0.2"/>
    <row r="5255" customFormat="1" ht="16" customHeight="1" x14ac:dyDescent="0.2"/>
    <row r="5256" customFormat="1" ht="16" customHeight="1" x14ac:dyDescent="0.2"/>
    <row r="5257" customFormat="1" ht="16" customHeight="1" x14ac:dyDescent="0.2"/>
    <row r="5258" customFormat="1" ht="16" customHeight="1" x14ac:dyDescent="0.2"/>
    <row r="5259" customFormat="1" ht="16" customHeight="1" x14ac:dyDescent="0.2"/>
    <row r="5260" customFormat="1" ht="16" customHeight="1" x14ac:dyDescent="0.2"/>
    <row r="5261" customFormat="1" ht="16" customHeight="1" x14ac:dyDescent="0.2"/>
    <row r="5262" customFormat="1" ht="16" customHeight="1" x14ac:dyDescent="0.2"/>
    <row r="5263" customFormat="1" ht="16" customHeight="1" x14ac:dyDescent="0.2"/>
    <row r="5264" customFormat="1" ht="16" customHeight="1" x14ac:dyDescent="0.2"/>
    <row r="5265" customFormat="1" ht="16" customHeight="1" x14ac:dyDescent="0.2"/>
    <row r="5266" customFormat="1" ht="16" customHeight="1" x14ac:dyDescent="0.2"/>
    <row r="5267" customFormat="1" ht="16" customHeight="1" x14ac:dyDescent="0.2"/>
    <row r="5268" customFormat="1" ht="16" customHeight="1" x14ac:dyDescent="0.2"/>
    <row r="5269" customFormat="1" ht="16" customHeight="1" x14ac:dyDescent="0.2"/>
    <row r="5270" customFormat="1" ht="16" customHeight="1" x14ac:dyDescent="0.2"/>
    <row r="5271" customFormat="1" ht="16" customHeight="1" x14ac:dyDescent="0.2"/>
    <row r="5272" customFormat="1" ht="16" customHeight="1" x14ac:dyDescent="0.2"/>
    <row r="5273" customFormat="1" ht="16" customHeight="1" x14ac:dyDescent="0.2"/>
    <row r="5274" customFormat="1" ht="16" customHeight="1" x14ac:dyDescent="0.2"/>
    <row r="5275" customFormat="1" ht="16" customHeight="1" x14ac:dyDescent="0.2"/>
    <row r="5276" customFormat="1" ht="16" customHeight="1" x14ac:dyDescent="0.2"/>
    <row r="5277" customFormat="1" ht="16" customHeight="1" x14ac:dyDescent="0.2"/>
    <row r="5278" customFormat="1" ht="16" customHeight="1" x14ac:dyDescent="0.2"/>
    <row r="5279" customFormat="1" ht="16" customHeight="1" x14ac:dyDescent="0.2"/>
    <row r="5280" customFormat="1" ht="16" customHeight="1" x14ac:dyDescent="0.2"/>
    <row r="5281" customFormat="1" ht="16" customHeight="1" x14ac:dyDescent="0.2"/>
    <row r="5282" customFormat="1" ht="16" customHeight="1" x14ac:dyDescent="0.2"/>
    <row r="5283" customFormat="1" ht="16" customHeight="1" x14ac:dyDescent="0.2"/>
    <row r="5284" customFormat="1" ht="16" customHeight="1" x14ac:dyDescent="0.2"/>
    <row r="5285" customFormat="1" ht="16" customHeight="1" x14ac:dyDescent="0.2"/>
    <row r="5286" customFormat="1" ht="16" customHeight="1" x14ac:dyDescent="0.2"/>
    <row r="5287" customFormat="1" ht="16" customHeight="1" x14ac:dyDescent="0.2"/>
    <row r="5288" customFormat="1" ht="16" customHeight="1" x14ac:dyDescent="0.2"/>
    <row r="5289" customFormat="1" ht="16" customHeight="1" x14ac:dyDescent="0.2"/>
    <row r="5290" customFormat="1" ht="16" customHeight="1" x14ac:dyDescent="0.2"/>
    <row r="5291" customFormat="1" ht="16" customHeight="1" x14ac:dyDescent="0.2"/>
    <row r="5292" customFormat="1" ht="16" customHeight="1" x14ac:dyDescent="0.2"/>
    <row r="5293" customFormat="1" ht="16" customHeight="1" x14ac:dyDescent="0.2"/>
    <row r="5294" customFormat="1" ht="16" customHeight="1" x14ac:dyDescent="0.2"/>
    <row r="5295" customFormat="1" ht="16" customHeight="1" x14ac:dyDescent="0.2"/>
    <row r="5296" customFormat="1" ht="16" customHeight="1" x14ac:dyDescent="0.2"/>
    <row r="5297" customFormat="1" ht="16" customHeight="1" x14ac:dyDescent="0.2"/>
    <row r="5298" customFormat="1" ht="16" customHeight="1" x14ac:dyDescent="0.2"/>
    <row r="5299" customFormat="1" ht="16" customHeight="1" x14ac:dyDescent="0.2"/>
    <row r="5300" customFormat="1" ht="16" customHeight="1" x14ac:dyDescent="0.2"/>
    <row r="5301" customFormat="1" ht="16" customHeight="1" x14ac:dyDescent="0.2"/>
    <row r="5302" customFormat="1" ht="16" customHeight="1" x14ac:dyDescent="0.2"/>
    <row r="5303" customFormat="1" ht="16" customHeight="1" x14ac:dyDescent="0.2"/>
    <row r="5304" customFormat="1" ht="16" customHeight="1" x14ac:dyDescent="0.2"/>
    <row r="5305" customFormat="1" ht="16" customHeight="1" x14ac:dyDescent="0.2"/>
    <row r="5306" customFormat="1" ht="16" customHeight="1" x14ac:dyDescent="0.2"/>
    <row r="5307" customFormat="1" ht="16" customHeight="1" x14ac:dyDescent="0.2"/>
    <row r="5308" customFormat="1" ht="16" customHeight="1" x14ac:dyDescent="0.2"/>
    <row r="5309" customFormat="1" ht="16" customHeight="1" x14ac:dyDescent="0.2"/>
    <row r="5310" customFormat="1" ht="16" customHeight="1" x14ac:dyDescent="0.2"/>
    <row r="5311" customFormat="1" ht="16" customHeight="1" x14ac:dyDescent="0.2"/>
    <row r="5312" customFormat="1" ht="16" customHeight="1" x14ac:dyDescent="0.2"/>
    <row r="5313" customFormat="1" ht="16" customHeight="1" x14ac:dyDescent="0.2"/>
    <row r="5314" customFormat="1" ht="16" customHeight="1" x14ac:dyDescent="0.2"/>
    <row r="5315" customFormat="1" ht="16" customHeight="1" x14ac:dyDescent="0.2"/>
    <row r="5316" customFormat="1" ht="16" customHeight="1" x14ac:dyDescent="0.2"/>
    <row r="5317" customFormat="1" ht="16" customHeight="1" x14ac:dyDescent="0.2"/>
    <row r="5318" customFormat="1" ht="16" customHeight="1" x14ac:dyDescent="0.2"/>
    <row r="5319" customFormat="1" ht="16" customHeight="1" x14ac:dyDescent="0.2"/>
    <row r="5320" customFormat="1" ht="16" customHeight="1" x14ac:dyDescent="0.2"/>
    <row r="5321" customFormat="1" ht="16" customHeight="1" x14ac:dyDescent="0.2"/>
    <row r="5322" customFormat="1" ht="16" customHeight="1" x14ac:dyDescent="0.2"/>
    <row r="5323" customFormat="1" ht="16" customHeight="1" x14ac:dyDescent="0.2"/>
    <row r="5324" customFormat="1" ht="16" customHeight="1" x14ac:dyDescent="0.2"/>
    <row r="5325" customFormat="1" ht="16" customHeight="1" x14ac:dyDescent="0.2"/>
    <row r="5326" customFormat="1" ht="16" customHeight="1" x14ac:dyDescent="0.2"/>
    <row r="5327" customFormat="1" ht="16" customHeight="1" x14ac:dyDescent="0.2"/>
    <row r="5328" customFormat="1" ht="16" customHeight="1" x14ac:dyDescent="0.2"/>
    <row r="5329" customFormat="1" ht="16" customHeight="1" x14ac:dyDescent="0.2"/>
    <row r="5330" customFormat="1" ht="16" customHeight="1" x14ac:dyDescent="0.2"/>
    <row r="5331" customFormat="1" ht="16" customHeight="1" x14ac:dyDescent="0.2"/>
    <row r="5332" customFormat="1" ht="16" customHeight="1" x14ac:dyDescent="0.2"/>
    <row r="5333" customFormat="1" ht="16" customHeight="1" x14ac:dyDescent="0.2"/>
    <row r="5334" customFormat="1" ht="16" customHeight="1" x14ac:dyDescent="0.2"/>
    <row r="5335" customFormat="1" ht="16" customHeight="1" x14ac:dyDescent="0.2"/>
    <row r="5336" customFormat="1" ht="16" customHeight="1" x14ac:dyDescent="0.2"/>
    <row r="5337" customFormat="1" ht="16" customHeight="1" x14ac:dyDescent="0.2"/>
    <row r="5338" customFormat="1" ht="16" customHeight="1" x14ac:dyDescent="0.2"/>
    <row r="5339" customFormat="1" ht="16" customHeight="1" x14ac:dyDescent="0.2"/>
    <row r="5340" customFormat="1" ht="16" customHeight="1" x14ac:dyDescent="0.2"/>
    <row r="5341" customFormat="1" ht="16" customHeight="1" x14ac:dyDescent="0.2"/>
    <row r="5342" customFormat="1" ht="16" customHeight="1" x14ac:dyDescent="0.2"/>
    <row r="5343" customFormat="1" ht="16" customHeight="1" x14ac:dyDescent="0.2"/>
    <row r="5344" customFormat="1" ht="16" customHeight="1" x14ac:dyDescent="0.2"/>
    <row r="5345" customFormat="1" ht="16" customHeight="1" x14ac:dyDescent="0.2"/>
    <row r="5346" customFormat="1" ht="16" customHeight="1" x14ac:dyDescent="0.2"/>
    <row r="5347" customFormat="1" ht="16" customHeight="1" x14ac:dyDescent="0.2"/>
    <row r="5348" customFormat="1" ht="16" customHeight="1" x14ac:dyDescent="0.2"/>
    <row r="5349" customFormat="1" ht="16" customHeight="1" x14ac:dyDescent="0.2"/>
    <row r="5350" customFormat="1" ht="16" customHeight="1" x14ac:dyDescent="0.2"/>
    <row r="5351" customFormat="1" ht="16" customHeight="1" x14ac:dyDescent="0.2"/>
    <row r="5352" customFormat="1" ht="16" customHeight="1" x14ac:dyDescent="0.2"/>
    <row r="5353" customFormat="1" ht="16" customHeight="1" x14ac:dyDescent="0.2"/>
    <row r="5354" customFormat="1" ht="16" customHeight="1" x14ac:dyDescent="0.2"/>
    <row r="5355" customFormat="1" ht="16" customHeight="1" x14ac:dyDescent="0.2"/>
    <row r="5356" customFormat="1" ht="16" customHeight="1" x14ac:dyDescent="0.2"/>
    <row r="5357" customFormat="1" ht="16" customHeight="1" x14ac:dyDescent="0.2"/>
    <row r="5358" customFormat="1" ht="16" customHeight="1" x14ac:dyDescent="0.2"/>
    <row r="5359" customFormat="1" ht="16" customHeight="1" x14ac:dyDescent="0.2"/>
    <row r="5360" customFormat="1" ht="16" customHeight="1" x14ac:dyDescent="0.2"/>
    <row r="5361" customFormat="1" ht="16" customHeight="1" x14ac:dyDescent="0.2"/>
    <row r="5362" customFormat="1" ht="16" customHeight="1" x14ac:dyDescent="0.2"/>
    <row r="5363" customFormat="1" ht="16" customHeight="1" x14ac:dyDescent="0.2"/>
    <row r="5364" customFormat="1" ht="16" customHeight="1" x14ac:dyDescent="0.2"/>
    <row r="5365" customFormat="1" ht="16" customHeight="1" x14ac:dyDescent="0.2"/>
    <row r="5366" customFormat="1" ht="16" customHeight="1" x14ac:dyDescent="0.2"/>
    <row r="5367" customFormat="1" ht="16" customHeight="1" x14ac:dyDescent="0.2"/>
    <row r="5368" customFormat="1" ht="16" customHeight="1" x14ac:dyDescent="0.2"/>
    <row r="5369" customFormat="1" ht="16" customHeight="1" x14ac:dyDescent="0.2"/>
    <row r="5370" customFormat="1" ht="16" customHeight="1" x14ac:dyDescent="0.2"/>
    <row r="5371" customFormat="1" ht="16" customHeight="1" x14ac:dyDescent="0.2"/>
    <row r="5372" customFormat="1" ht="16" customHeight="1" x14ac:dyDescent="0.2"/>
    <row r="5373" customFormat="1" ht="16" customHeight="1" x14ac:dyDescent="0.2"/>
    <row r="5374" customFormat="1" ht="16" customHeight="1" x14ac:dyDescent="0.2"/>
    <row r="5375" customFormat="1" ht="16" customHeight="1" x14ac:dyDescent="0.2"/>
    <row r="5376" customFormat="1" ht="16" customHeight="1" x14ac:dyDescent="0.2"/>
    <row r="5377" customFormat="1" ht="16" customHeight="1" x14ac:dyDescent="0.2"/>
    <row r="5378" customFormat="1" ht="16" customHeight="1" x14ac:dyDescent="0.2"/>
    <row r="5379" customFormat="1" ht="16" customHeight="1" x14ac:dyDescent="0.2"/>
    <row r="5380" customFormat="1" ht="16" customHeight="1" x14ac:dyDescent="0.2"/>
    <row r="5381" customFormat="1" ht="16" customHeight="1" x14ac:dyDescent="0.2"/>
    <row r="5382" customFormat="1" ht="16" customHeight="1" x14ac:dyDescent="0.2"/>
    <row r="5383" customFormat="1" ht="16" customHeight="1" x14ac:dyDescent="0.2"/>
    <row r="5384" customFormat="1" ht="16" customHeight="1" x14ac:dyDescent="0.2"/>
    <row r="5385" customFormat="1" ht="16" customHeight="1" x14ac:dyDescent="0.2"/>
    <row r="5386" customFormat="1" ht="16" customHeight="1" x14ac:dyDescent="0.2"/>
    <row r="5387" customFormat="1" ht="16" customHeight="1" x14ac:dyDescent="0.2"/>
    <row r="5388" customFormat="1" ht="16" customHeight="1" x14ac:dyDescent="0.2"/>
    <row r="5389" customFormat="1" ht="16" customHeight="1" x14ac:dyDescent="0.2"/>
    <row r="5390" customFormat="1" ht="16" customHeight="1" x14ac:dyDescent="0.2"/>
    <row r="5391" customFormat="1" ht="16" customHeight="1" x14ac:dyDescent="0.2"/>
    <row r="5392" customFormat="1" ht="16" customHeight="1" x14ac:dyDescent="0.2"/>
    <row r="5393" customFormat="1" ht="16" customHeight="1" x14ac:dyDescent="0.2"/>
    <row r="5394" customFormat="1" ht="16" customHeight="1" x14ac:dyDescent="0.2"/>
    <row r="5395" customFormat="1" ht="16" customHeight="1" x14ac:dyDescent="0.2"/>
    <row r="5396" customFormat="1" ht="16" customHeight="1" x14ac:dyDescent="0.2"/>
    <row r="5397" customFormat="1" ht="16" customHeight="1" x14ac:dyDescent="0.2"/>
    <row r="5398" customFormat="1" ht="16" customHeight="1" x14ac:dyDescent="0.2"/>
    <row r="5399" customFormat="1" ht="16" customHeight="1" x14ac:dyDescent="0.2"/>
    <row r="5400" customFormat="1" ht="16" customHeight="1" x14ac:dyDescent="0.2"/>
    <row r="5401" customFormat="1" ht="16" customHeight="1" x14ac:dyDescent="0.2"/>
    <row r="5402" customFormat="1" ht="16" customHeight="1" x14ac:dyDescent="0.2"/>
    <row r="5403" customFormat="1" ht="16" customHeight="1" x14ac:dyDescent="0.2"/>
    <row r="5404" customFormat="1" ht="16" customHeight="1" x14ac:dyDescent="0.2"/>
    <row r="5405" customFormat="1" ht="16" customHeight="1" x14ac:dyDescent="0.2"/>
    <row r="5406" customFormat="1" ht="16" customHeight="1" x14ac:dyDescent="0.2"/>
    <row r="5407" customFormat="1" ht="16" customHeight="1" x14ac:dyDescent="0.2"/>
    <row r="5408" customFormat="1" ht="16" customHeight="1" x14ac:dyDescent="0.2"/>
    <row r="5409" customFormat="1" ht="16" customHeight="1" x14ac:dyDescent="0.2"/>
    <row r="5410" customFormat="1" ht="16" customHeight="1" x14ac:dyDescent="0.2"/>
    <row r="5411" customFormat="1" ht="16" customHeight="1" x14ac:dyDescent="0.2"/>
    <row r="5412" customFormat="1" ht="16" customHeight="1" x14ac:dyDescent="0.2"/>
    <row r="5413" customFormat="1" ht="16" customHeight="1" x14ac:dyDescent="0.2"/>
    <row r="5414" customFormat="1" ht="16" customHeight="1" x14ac:dyDescent="0.2"/>
    <row r="5415" customFormat="1" ht="16" customHeight="1" x14ac:dyDescent="0.2"/>
    <row r="5416" customFormat="1" ht="16" customHeight="1" x14ac:dyDescent="0.2"/>
    <row r="5417" customFormat="1" ht="16" customHeight="1" x14ac:dyDescent="0.2"/>
    <row r="5418" customFormat="1" ht="16" customHeight="1" x14ac:dyDescent="0.2"/>
    <row r="5419" customFormat="1" ht="16" customHeight="1" x14ac:dyDescent="0.2"/>
    <row r="5420" customFormat="1" ht="16" customHeight="1" x14ac:dyDescent="0.2"/>
    <row r="5421" customFormat="1" ht="16" customHeight="1" x14ac:dyDescent="0.2"/>
    <row r="5422" customFormat="1" ht="16" customHeight="1" x14ac:dyDescent="0.2"/>
    <row r="5423" customFormat="1" ht="16" customHeight="1" x14ac:dyDescent="0.2"/>
    <row r="5424" customFormat="1" ht="16" customHeight="1" x14ac:dyDescent="0.2"/>
    <row r="5425" customFormat="1" ht="16" customHeight="1" x14ac:dyDescent="0.2"/>
    <row r="5426" customFormat="1" ht="16" customHeight="1" x14ac:dyDescent="0.2"/>
    <row r="5427" customFormat="1" ht="16" customHeight="1" x14ac:dyDescent="0.2"/>
    <row r="5428" customFormat="1" ht="16" customHeight="1" x14ac:dyDescent="0.2"/>
    <row r="5429" customFormat="1" ht="16" customHeight="1" x14ac:dyDescent="0.2"/>
    <row r="5430" customFormat="1" ht="16" customHeight="1" x14ac:dyDescent="0.2"/>
    <row r="5431" customFormat="1" ht="16" customHeight="1" x14ac:dyDescent="0.2"/>
    <row r="5432" customFormat="1" ht="16" customHeight="1" x14ac:dyDescent="0.2"/>
    <row r="5433" customFormat="1" ht="16" customHeight="1" x14ac:dyDescent="0.2"/>
    <row r="5434" customFormat="1" ht="16" customHeight="1" x14ac:dyDescent="0.2"/>
    <row r="5435" customFormat="1" ht="16" customHeight="1" x14ac:dyDescent="0.2"/>
    <row r="5436" customFormat="1" ht="16" customHeight="1" x14ac:dyDescent="0.2"/>
    <row r="5437" customFormat="1" ht="16" customHeight="1" x14ac:dyDescent="0.2"/>
    <row r="5438" customFormat="1" ht="16" customHeight="1" x14ac:dyDescent="0.2"/>
    <row r="5439" customFormat="1" ht="16" customHeight="1" x14ac:dyDescent="0.2"/>
    <row r="5440" customFormat="1" ht="16" customHeight="1" x14ac:dyDescent="0.2"/>
    <row r="5441" customFormat="1" ht="16" customHeight="1" x14ac:dyDescent="0.2"/>
    <row r="5442" customFormat="1" ht="16" customHeight="1" x14ac:dyDescent="0.2"/>
    <row r="5443" customFormat="1" ht="16" customHeight="1" x14ac:dyDescent="0.2"/>
    <row r="5444" customFormat="1" ht="16" customHeight="1" x14ac:dyDescent="0.2"/>
    <row r="5445" customFormat="1" ht="16" customHeight="1" x14ac:dyDescent="0.2"/>
    <row r="5446" customFormat="1" ht="16" customHeight="1" x14ac:dyDescent="0.2"/>
    <row r="5447" customFormat="1" ht="16" customHeight="1" x14ac:dyDescent="0.2"/>
    <row r="5448" customFormat="1" ht="16" customHeight="1" x14ac:dyDescent="0.2"/>
    <row r="5449" customFormat="1" ht="16" customHeight="1" x14ac:dyDescent="0.2"/>
    <row r="5450" customFormat="1" ht="16" customHeight="1" x14ac:dyDescent="0.2"/>
    <row r="5451" customFormat="1" ht="16" customHeight="1" x14ac:dyDescent="0.2"/>
    <row r="5452" customFormat="1" ht="16" customHeight="1" x14ac:dyDescent="0.2"/>
    <row r="5453" customFormat="1" ht="16" customHeight="1" x14ac:dyDescent="0.2"/>
    <row r="5454" customFormat="1" ht="16" customHeight="1" x14ac:dyDescent="0.2"/>
    <row r="5455" customFormat="1" ht="16" customHeight="1" x14ac:dyDescent="0.2"/>
    <row r="5456" customFormat="1" ht="16" customHeight="1" x14ac:dyDescent="0.2"/>
    <row r="5457" customFormat="1" ht="16" customHeight="1" x14ac:dyDescent="0.2"/>
    <row r="5458" customFormat="1" ht="16" customHeight="1" x14ac:dyDescent="0.2"/>
    <row r="5459" customFormat="1" ht="16" customHeight="1" x14ac:dyDescent="0.2"/>
    <row r="5460" customFormat="1" ht="16" customHeight="1" x14ac:dyDescent="0.2"/>
    <row r="5461" customFormat="1" ht="16" customHeight="1" x14ac:dyDescent="0.2"/>
    <row r="5462" customFormat="1" ht="16" customHeight="1" x14ac:dyDescent="0.2"/>
    <row r="5463" customFormat="1" ht="16" customHeight="1" x14ac:dyDescent="0.2"/>
    <row r="5464" customFormat="1" ht="16" customHeight="1" x14ac:dyDescent="0.2"/>
    <row r="5465" customFormat="1" ht="16" customHeight="1" x14ac:dyDescent="0.2"/>
    <row r="5466" customFormat="1" ht="16" customHeight="1" x14ac:dyDescent="0.2"/>
    <row r="5467" customFormat="1" ht="16" customHeight="1" x14ac:dyDescent="0.2"/>
    <row r="5468" customFormat="1" ht="16" customHeight="1" x14ac:dyDescent="0.2"/>
    <row r="5469" customFormat="1" ht="16" customHeight="1" x14ac:dyDescent="0.2"/>
    <row r="5470" customFormat="1" ht="16" customHeight="1" x14ac:dyDescent="0.2"/>
    <row r="5471" customFormat="1" ht="16" customHeight="1" x14ac:dyDescent="0.2"/>
    <row r="5472" customFormat="1" ht="16" customHeight="1" x14ac:dyDescent="0.2"/>
    <row r="5473" customFormat="1" ht="16" customHeight="1" x14ac:dyDescent="0.2"/>
    <row r="5474" customFormat="1" ht="16" customHeight="1" x14ac:dyDescent="0.2"/>
    <row r="5475" customFormat="1" ht="16" customHeight="1" x14ac:dyDescent="0.2"/>
    <row r="5476" customFormat="1" ht="16" customHeight="1" x14ac:dyDescent="0.2"/>
    <row r="5477" customFormat="1" ht="16" customHeight="1" x14ac:dyDescent="0.2"/>
    <row r="5478" customFormat="1" ht="16" customHeight="1" x14ac:dyDescent="0.2"/>
    <row r="5479" customFormat="1" ht="16" customHeight="1" x14ac:dyDescent="0.2"/>
    <row r="5480" customFormat="1" ht="16" customHeight="1" x14ac:dyDescent="0.2"/>
    <row r="5481" customFormat="1" ht="16" customHeight="1" x14ac:dyDescent="0.2"/>
    <row r="5482" customFormat="1" ht="16" customHeight="1" x14ac:dyDescent="0.2"/>
    <row r="5483" customFormat="1" ht="16" customHeight="1" x14ac:dyDescent="0.2"/>
    <row r="5484" customFormat="1" ht="16" customHeight="1" x14ac:dyDescent="0.2"/>
    <row r="5485" customFormat="1" ht="16" customHeight="1" x14ac:dyDescent="0.2"/>
    <row r="5486" customFormat="1" ht="16" customHeight="1" x14ac:dyDescent="0.2"/>
    <row r="5487" customFormat="1" ht="16" customHeight="1" x14ac:dyDescent="0.2"/>
    <row r="5488" customFormat="1" ht="16" customHeight="1" x14ac:dyDescent="0.2"/>
    <row r="5489" customFormat="1" ht="16" customHeight="1" x14ac:dyDescent="0.2"/>
    <row r="5490" customFormat="1" ht="16" customHeight="1" x14ac:dyDescent="0.2"/>
    <row r="5491" customFormat="1" ht="16" customHeight="1" x14ac:dyDescent="0.2"/>
    <row r="5492" customFormat="1" ht="16" customHeight="1" x14ac:dyDescent="0.2"/>
    <row r="5493" customFormat="1" ht="16" customHeight="1" x14ac:dyDescent="0.2"/>
    <row r="5494" customFormat="1" ht="16" customHeight="1" x14ac:dyDescent="0.2"/>
    <row r="5495" customFormat="1" ht="16" customHeight="1" x14ac:dyDescent="0.2"/>
    <row r="5496" customFormat="1" ht="16" customHeight="1" x14ac:dyDescent="0.2"/>
    <row r="5497" customFormat="1" ht="16" customHeight="1" x14ac:dyDescent="0.2"/>
    <row r="5498" customFormat="1" ht="16" customHeight="1" x14ac:dyDescent="0.2"/>
    <row r="5499" customFormat="1" ht="16" customHeight="1" x14ac:dyDescent="0.2"/>
    <row r="5500" customFormat="1" ht="16" customHeight="1" x14ac:dyDescent="0.2"/>
    <row r="5501" customFormat="1" ht="16" customHeight="1" x14ac:dyDescent="0.2"/>
    <row r="5502" customFormat="1" ht="16" customHeight="1" x14ac:dyDescent="0.2"/>
    <row r="5503" customFormat="1" ht="16" customHeight="1" x14ac:dyDescent="0.2"/>
    <row r="5504" customFormat="1" ht="16" customHeight="1" x14ac:dyDescent="0.2"/>
    <row r="5505" customFormat="1" ht="16" customHeight="1" x14ac:dyDescent="0.2"/>
    <row r="5506" customFormat="1" ht="16" customHeight="1" x14ac:dyDescent="0.2"/>
    <row r="5507" customFormat="1" ht="16" customHeight="1" x14ac:dyDescent="0.2"/>
    <row r="5508" customFormat="1" ht="16" customHeight="1" x14ac:dyDescent="0.2"/>
    <row r="5509" customFormat="1" ht="16" customHeight="1" x14ac:dyDescent="0.2"/>
    <row r="5510" customFormat="1" ht="16" customHeight="1" x14ac:dyDescent="0.2"/>
    <row r="5511" customFormat="1" ht="16" customHeight="1" x14ac:dyDescent="0.2"/>
    <row r="5512" customFormat="1" ht="16" customHeight="1" x14ac:dyDescent="0.2"/>
    <row r="5513" customFormat="1" ht="16" customHeight="1" x14ac:dyDescent="0.2"/>
    <row r="5514" customFormat="1" ht="16" customHeight="1" x14ac:dyDescent="0.2"/>
    <row r="5515" customFormat="1" ht="16" customHeight="1" x14ac:dyDescent="0.2"/>
    <row r="5516" customFormat="1" ht="16" customHeight="1" x14ac:dyDescent="0.2"/>
    <row r="5517" customFormat="1" ht="16" customHeight="1" x14ac:dyDescent="0.2"/>
    <row r="5518" customFormat="1" ht="16" customHeight="1" x14ac:dyDescent="0.2"/>
    <row r="5519" customFormat="1" ht="16" customHeight="1" x14ac:dyDescent="0.2"/>
    <row r="5520" customFormat="1" ht="16" customHeight="1" x14ac:dyDescent="0.2"/>
    <row r="5521" customFormat="1" ht="16" customHeight="1" x14ac:dyDescent="0.2"/>
    <row r="5522" customFormat="1" ht="16" customHeight="1" x14ac:dyDescent="0.2"/>
    <row r="5523" customFormat="1" ht="16" customHeight="1" x14ac:dyDescent="0.2"/>
    <row r="5524" customFormat="1" ht="16" customHeight="1" x14ac:dyDescent="0.2"/>
    <row r="5525" customFormat="1" ht="16" customHeight="1" x14ac:dyDescent="0.2"/>
    <row r="5526" customFormat="1" ht="16" customHeight="1" x14ac:dyDescent="0.2"/>
    <row r="5527" customFormat="1" ht="16" customHeight="1" x14ac:dyDescent="0.2"/>
    <row r="5528" customFormat="1" ht="16" customHeight="1" x14ac:dyDescent="0.2"/>
    <row r="5529" customFormat="1" ht="16" customHeight="1" x14ac:dyDescent="0.2"/>
    <row r="5530" customFormat="1" ht="16" customHeight="1" x14ac:dyDescent="0.2"/>
    <row r="5531" customFormat="1" ht="16" customHeight="1" x14ac:dyDescent="0.2"/>
    <row r="5532" customFormat="1" ht="16" customHeight="1" x14ac:dyDescent="0.2"/>
    <row r="5533" customFormat="1" ht="16" customHeight="1" x14ac:dyDescent="0.2"/>
    <row r="5534" customFormat="1" ht="16" customHeight="1" x14ac:dyDescent="0.2"/>
    <row r="5535" customFormat="1" ht="16" customHeight="1" x14ac:dyDescent="0.2"/>
    <row r="5536" customFormat="1" ht="16" customHeight="1" x14ac:dyDescent="0.2"/>
    <row r="5537" customFormat="1" ht="16" customHeight="1" x14ac:dyDescent="0.2"/>
    <row r="5538" customFormat="1" ht="16" customHeight="1" x14ac:dyDescent="0.2"/>
    <row r="5539" customFormat="1" ht="16" customHeight="1" x14ac:dyDescent="0.2"/>
    <row r="5540" customFormat="1" ht="16" customHeight="1" x14ac:dyDescent="0.2"/>
    <row r="5541" customFormat="1" ht="16" customHeight="1" x14ac:dyDescent="0.2"/>
    <row r="5542" customFormat="1" ht="16" customHeight="1" x14ac:dyDescent="0.2"/>
    <row r="5543" customFormat="1" ht="16" customHeight="1" x14ac:dyDescent="0.2"/>
    <row r="5544" customFormat="1" ht="16" customHeight="1" x14ac:dyDescent="0.2"/>
    <row r="5545" customFormat="1" ht="16" customHeight="1" x14ac:dyDescent="0.2"/>
    <row r="5546" customFormat="1" ht="16" customHeight="1" x14ac:dyDescent="0.2"/>
    <row r="5547" customFormat="1" ht="16" customHeight="1" x14ac:dyDescent="0.2"/>
    <row r="5548" customFormat="1" ht="16" customHeight="1" x14ac:dyDescent="0.2"/>
    <row r="5549" customFormat="1" ht="16" customHeight="1" x14ac:dyDescent="0.2"/>
    <row r="5550" customFormat="1" ht="16" customHeight="1" x14ac:dyDescent="0.2"/>
    <row r="5551" customFormat="1" ht="16" customHeight="1" x14ac:dyDescent="0.2"/>
    <row r="5552" customFormat="1" ht="16" customHeight="1" x14ac:dyDescent="0.2"/>
    <row r="5553" customFormat="1" ht="16" customHeight="1" x14ac:dyDescent="0.2"/>
    <row r="5554" customFormat="1" ht="16" customHeight="1" x14ac:dyDescent="0.2"/>
    <row r="5555" customFormat="1" ht="16" customHeight="1" x14ac:dyDescent="0.2"/>
    <row r="5556" customFormat="1" ht="16" customHeight="1" x14ac:dyDescent="0.2"/>
    <row r="5557" customFormat="1" ht="16" customHeight="1" x14ac:dyDescent="0.2"/>
    <row r="5558" customFormat="1" ht="16" customHeight="1" x14ac:dyDescent="0.2"/>
    <row r="5559" customFormat="1" ht="16" customHeight="1" x14ac:dyDescent="0.2"/>
    <row r="5560" customFormat="1" ht="16" customHeight="1" x14ac:dyDescent="0.2"/>
    <row r="5561" customFormat="1" ht="16" customHeight="1" x14ac:dyDescent="0.2"/>
    <row r="5562" customFormat="1" ht="16" customHeight="1" x14ac:dyDescent="0.2"/>
    <row r="5563" customFormat="1" ht="16" customHeight="1" x14ac:dyDescent="0.2"/>
    <row r="5564" customFormat="1" ht="16" customHeight="1" x14ac:dyDescent="0.2"/>
    <row r="5565" customFormat="1" ht="16" customHeight="1" x14ac:dyDescent="0.2"/>
    <row r="5566" customFormat="1" ht="16" customHeight="1" x14ac:dyDescent="0.2"/>
    <row r="5567" customFormat="1" ht="16" customHeight="1" x14ac:dyDescent="0.2"/>
    <row r="5568" customFormat="1" ht="16" customHeight="1" x14ac:dyDescent="0.2"/>
    <row r="5569" customFormat="1" ht="16" customHeight="1" x14ac:dyDescent="0.2"/>
    <row r="5570" customFormat="1" ht="16" customHeight="1" x14ac:dyDescent="0.2"/>
    <row r="5571" customFormat="1" ht="16" customHeight="1" x14ac:dyDescent="0.2"/>
    <row r="5572" customFormat="1" ht="16" customHeight="1" x14ac:dyDescent="0.2"/>
    <row r="5573" customFormat="1" ht="16" customHeight="1" x14ac:dyDescent="0.2"/>
    <row r="5574" customFormat="1" ht="16" customHeight="1" x14ac:dyDescent="0.2"/>
    <row r="5575" customFormat="1" ht="16" customHeight="1" x14ac:dyDescent="0.2"/>
    <row r="5576" customFormat="1" ht="16" customHeight="1" x14ac:dyDescent="0.2"/>
    <row r="5577" customFormat="1" ht="16" customHeight="1" x14ac:dyDescent="0.2"/>
    <row r="5578" customFormat="1" ht="16" customHeight="1" x14ac:dyDescent="0.2"/>
    <row r="5579" customFormat="1" ht="16" customHeight="1" x14ac:dyDescent="0.2"/>
    <row r="5580" customFormat="1" ht="16" customHeight="1" x14ac:dyDescent="0.2"/>
    <row r="5581" customFormat="1" ht="16" customHeight="1" x14ac:dyDescent="0.2"/>
    <row r="5582" customFormat="1" ht="16" customHeight="1" x14ac:dyDescent="0.2"/>
    <row r="5583" customFormat="1" ht="16" customHeight="1" x14ac:dyDescent="0.2"/>
    <row r="5584" customFormat="1" ht="16" customHeight="1" x14ac:dyDescent="0.2"/>
    <row r="5585" customFormat="1" ht="16" customHeight="1" x14ac:dyDescent="0.2"/>
    <row r="5586" customFormat="1" ht="16" customHeight="1" x14ac:dyDescent="0.2"/>
    <row r="5587" customFormat="1" ht="16" customHeight="1" x14ac:dyDescent="0.2"/>
    <row r="5588" customFormat="1" ht="16" customHeight="1" x14ac:dyDescent="0.2"/>
    <row r="5589" customFormat="1" ht="16" customHeight="1" x14ac:dyDescent="0.2"/>
    <row r="5590" customFormat="1" ht="16" customHeight="1" x14ac:dyDescent="0.2"/>
    <row r="5591" customFormat="1" ht="16" customHeight="1" x14ac:dyDescent="0.2"/>
    <row r="5592" customFormat="1" ht="16" customHeight="1" x14ac:dyDescent="0.2"/>
    <row r="5593" customFormat="1" ht="16" customHeight="1" x14ac:dyDescent="0.2"/>
    <row r="5594" customFormat="1" ht="16" customHeight="1" x14ac:dyDescent="0.2"/>
    <row r="5595" customFormat="1" ht="16" customHeight="1" x14ac:dyDescent="0.2"/>
    <row r="5596" customFormat="1" ht="16" customHeight="1" x14ac:dyDescent="0.2"/>
    <row r="5597" customFormat="1" ht="16" customHeight="1" x14ac:dyDescent="0.2"/>
    <row r="5598" customFormat="1" ht="16" customHeight="1" x14ac:dyDescent="0.2"/>
    <row r="5599" customFormat="1" ht="16" customHeight="1" x14ac:dyDescent="0.2"/>
    <row r="5600" customFormat="1" ht="16" customHeight="1" x14ac:dyDescent="0.2"/>
    <row r="5601" customFormat="1" ht="16" customHeight="1" x14ac:dyDescent="0.2"/>
    <row r="5602" customFormat="1" ht="16" customHeight="1" x14ac:dyDescent="0.2"/>
    <row r="5603" customFormat="1" ht="16" customHeight="1" x14ac:dyDescent="0.2"/>
    <row r="5604" customFormat="1" ht="16" customHeight="1" x14ac:dyDescent="0.2"/>
    <row r="5605" customFormat="1" ht="16" customHeight="1" x14ac:dyDescent="0.2"/>
    <row r="5606" customFormat="1" ht="16" customHeight="1" x14ac:dyDescent="0.2"/>
    <row r="5607" customFormat="1" ht="16" customHeight="1" x14ac:dyDescent="0.2"/>
    <row r="5608" customFormat="1" ht="16" customHeight="1" x14ac:dyDescent="0.2"/>
    <row r="5609" customFormat="1" ht="16" customHeight="1" x14ac:dyDescent="0.2"/>
    <row r="5610" customFormat="1" ht="16" customHeight="1" x14ac:dyDescent="0.2"/>
    <row r="5611" customFormat="1" ht="16" customHeight="1" x14ac:dyDescent="0.2"/>
    <row r="5612" customFormat="1" ht="16" customHeight="1" x14ac:dyDescent="0.2"/>
    <row r="5613" customFormat="1" ht="16" customHeight="1" x14ac:dyDescent="0.2"/>
    <row r="5614" customFormat="1" ht="16" customHeight="1" x14ac:dyDescent="0.2"/>
    <row r="5615" customFormat="1" ht="16" customHeight="1" x14ac:dyDescent="0.2"/>
    <row r="5616" customFormat="1" ht="16" customHeight="1" x14ac:dyDescent="0.2"/>
    <row r="5617" customFormat="1" ht="16" customHeight="1" x14ac:dyDescent="0.2"/>
    <row r="5618" customFormat="1" ht="16" customHeight="1" x14ac:dyDescent="0.2"/>
    <row r="5619" customFormat="1" ht="16" customHeight="1" x14ac:dyDescent="0.2"/>
    <row r="5620" customFormat="1" ht="16" customHeight="1" x14ac:dyDescent="0.2"/>
    <row r="5621" customFormat="1" ht="16" customHeight="1" x14ac:dyDescent="0.2"/>
    <row r="5622" customFormat="1" ht="16" customHeight="1" x14ac:dyDescent="0.2"/>
    <row r="5623" customFormat="1" ht="16" customHeight="1" x14ac:dyDescent="0.2"/>
    <row r="5624" customFormat="1" ht="16" customHeight="1" x14ac:dyDescent="0.2"/>
    <row r="5625" customFormat="1" ht="16" customHeight="1" x14ac:dyDescent="0.2"/>
    <row r="5626" customFormat="1" ht="16" customHeight="1" x14ac:dyDescent="0.2"/>
    <row r="5627" customFormat="1" ht="16" customHeight="1" x14ac:dyDescent="0.2"/>
    <row r="5628" customFormat="1" ht="16" customHeight="1" x14ac:dyDescent="0.2"/>
    <row r="5629" customFormat="1" ht="16" customHeight="1" x14ac:dyDescent="0.2"/>
    <row r="5630" customFormat="1" ht="16" customHeight="1" x14ac:dyDescent="0.2"/>
    <row r="5631" customFormat="1" ht="16" customHeight="1" x14ac:dyDescent="0.2"/>
    <row r="5632" customFormat="1" ht="16" customHeight="1" x14ac:dyDescent="0.2"/>
    <row r="5633" customFormat="1" ht="16" customHeight="1" x14ac:dyDescent="0.2"/>
    <row r="5634" customFormat="1" ht="16" customHeight="1" x14ac:dyDescent="0.2"/>
    <row r="5635" customFormat="1" ht="16" customHeight="1" x14ac:dyDescent="0.2"/>
    <row r="5636" customFormat="1" ht="16" customHeight="1" x14ac:dyDescent="0.2"/>
    <row r="5637" customFormat="1" ht="16" customHeight="1" x14ac:dyDescent="0.2"/>
    <row r="5638" customFormat="1" ht="16" customHeight="1" x14ac:dyDescent="0.2"/>
    <row r="5639" customFormat="1" ht="16" customHeight="1" x14ac:dyDescent="0.2"/>
    <row r="5640" customFormat="1" ht="16" customHeight="1" x14ac:dyDescent="0.2"/>
    <row r="5641" customFormat="1" ht="16" customHeight="1" x14ac:dyDescent="0.2"/>
    <row r="5642" customFormat="1" ht="16" customHeight="1" x14ac:dyDescent="0.2"/>
    <row r="5643" customFormat="1" ht="16" customHeight="1" x14ac:dyDescent="0.2"/>
    <row r="5644" customFormat="1" ht="16" customHeight="1" x14ac:dyDescent="0.2"/>
    <row r="5645" customFormat="1" ht="16" customHeight="1" x14ac:dyDescent="0.2"/>
    <row r="5646" customFormat="1" ht="16" customHeight="1" x14ac:dyDescent="0.2"/>
    <row r="5647" customFormat="1" ht="16" customHeight="1" x14ac:dyDescent="0.2"/>
    <row r="5648" customFormat="1" ht="16" customHeight="1" x14ac:dyDescent="0.2"/>
    <row r="5649" customFormat="1" ht="16" customHeight="1" x14ac:dyDescent="0.2"/>
    <row r="5650" customFormat="1" ht="16" customHeight="1" x14ac:dyDescent="0.2"/>
    <row r="5651" customFormat="1" ht="16" customHeight="1" x14ac:dyDescent="0.2"/>
    <row r="5652" customFormat="1" ht="16" customHeight="1" x14ac:dyDescent="0.2"/>
    <row r="5653" customFormat="1" ht="16" customHeight="1" x14ac:dyDescent="0.2"/>
    <row r="5654" customFormat="1" ht="16" customHeight="1" x14ac:dyDescent="0.2"/>
    <row r="5655" customFormat="1" ht="16" customHeight="1" x14ac:dyDescent="0.2"/>
    <row r="5656" customFormat="1" ht="16" customHeight="1" x14ac:dyDescent="0.2"/>
    <row r="5657" customFormat="1" ht="16" customHeight="1" x14ac:dyDescent="0.2"/>
    <row r="5658" customFormat="1" ht="16" customHeight="1" x14ac:dyDescent="0.2"/>
    <row r="5659" customFormat="1" ht="16" customHeight="1" x14ac:dyDescent="0.2"/>
    <row r="5660" customFormat="1" ht="16" customHeight="1" x14ac:dyDescent="0.2"/>
    <row r="5661" customFormat="1" ht="16" customHeight="1" x14ac:dyDescent="0.2"/>
    <row r="5662" customFormat="1" ht="16" customHeight="1" x14ac:dyDescent="0.2"/>
    <row r="5663" customFormat="1" ht="16" customHeight="1" x14ac:dyDescent="0.2"/>
    <row r="5664" customFormat="1" ht="16" customHeight="1" x14ac:dyDescent="0.2"/>
    <row r="5665" customFormat="1" ht="16" customHeight="1" x14ac:dyDescent="0.2"/>
    <row r="5666" customFormat="1" ht="16" customHeight="1" x14ac:dyDescent="0.2"/>
    <row r="5667" customFormat="1" ht="16" customHeight="1" x14ac:dyDescent="0.2"/>
    <row r="5668" customFormat="1" ht="16" customHeight="1" x14ac:dyDescent="0.2"/>
    <row r="5669" customFormat="1" ht="16" customHeight="1" x14ac:dyDescent="0.2"/>
    <row r="5670" customFormat="1" ht="16" customHeight="1" x14ac:dyDescent="0.2"/>
    <row r="5671" customFormat="1" ht="16" customHeight="1" x14ac:dyDescent="0.2"/>
    <row r="5672" customFormat="1" ht="16" customHeight="1" x14ac:dyDescent="0.2"/>
    <row r="5673" customFormat="1" ht="16" customHeight="1" x14ac:dyDescent="0.2"/>
    <row r="5674" customFormat="1" ht="16" customHeight="1" x14ac:dyDescent="0.2"/>
    <row r="5675" customFormat="1" ht="16" customHeight="1" x14ac:dyDescent="0.2"/>
    <row r="5676" customFormat="1" ht="16" customHeight="1" x14ac:dyDescent="0.2"/>
    <row r="5677" customFormat="1" ht="16" customHeight="1" x14ac:dyDescent="0.2"/>
    <row r="5678" customFormat="1" ht="16" customHeight="1" x14ac:dyDescent="0.2"/>
    <row r="5679" customFormat="1" ht="16" customHeight="1" x14ac:dyDescent="0.2"/>
    <row r="5680" customFormat="1" ht="16" customHeight="1" x14ac:dyDescent="0.2"/>
    <row r="5681" customFormat="1" ht="16" customHeight="1" x14ac:dyDescent="0.2"/>
    <row r="5682" customFormat="1" ht="16" customHeight="1" x14ac:dyDescent="0.2"/>
    <row r="5683" customFormat="1" ht="16" customHeight="1" x14ac:dyDescent="0.2"/>
    <row r="5684" customFormat="1" ht="16" customHeight="1" x14ac:dyDescent="0.2"/>
    <row r="5685" customFormat="1" ht="16" customHeight="1" x14ac:dyDescent="0.2"/>
    <row r="5686" customFormat="1" ht="16" customHeight="1" x14ac:dyDescent="0.2"/>
    <row r="5687" customFormat="1" ht="16" customHeight="1" x14ac:dyDescent="0.2"/>
    <row r="5688" customFormat="1" ht="16" customHeight="1" x14ac:dyDescent="0.2"/>
    <row r="5689" customFormat="1" ht="16" customHeight="1" x14ac:dyDescent="0.2"/>
    <row r="5690" customFormat="1" ht="16" customHeight="1" x14ac:dyDescent="0.2"/>
    <row r="5691" customFormat="1" ht="16" customHeight="1" x14ac:dyDescent="0.2"/>
    <row r="5692" customFormat="1" ht="16" customHeight="1" x14ac:dyDescent="0.2"/>
    <row r="5693" customFormat="1" ht="16" customHeight="1" x14ac:dyDescent="0.2"/>
    <row r="5694" customFormat="1" ht="16" customHeight="1" x14ac:dyDescent="0.2"/>
    <row r="5695" customFormat="1" ht="16" customHeight="1" x14ac:dyDescent="0.2"/>
    <row r="5696" customFormat="1" ht="16" customHeight="1" x14ac:dyDescent="0.2"/>
    <row r="5697" customFormat="1" ht="16" customHeight="1" x14ac:dyDescent="0.2"/>
    <row r="5698" customFormat="1" ht="16" customHeight="1" x14ac:dyDescent="0.2"/>
    <row r="5699" customFormat="1" ht="16" customHeight="1" x14ac:dyDescent="0.2"/>
    <row r="5700" customFormat="1" ht="16" customHeight="1" x14ac:dyDescent="0.2"/>
    <row r="5701" customFormat="1" ht="16" customHeight="1" x14ac:dyDescent="0.2"/>
    <row r="5702" customFormat="1" ht="16" customHeight="1" x14ac:dyDescent="0.2"/>
    <row r="5703" customFormat="1" ht="16" customHeight="1" x14ac:dyDescent="0.2"/>
    <row r="5704" customFormat="1" ht="16" customHeight="1" x14ac:dyDescent="0.2"/>
    <row r="5705" customFormat="1" ht="16" customHeight="1" x14ac:dyDescent="0.2"/>
    <row r="5706" customFormat="1" ht="16" customHeight="1" x14ac:dyDescent="0.2"/>
    <row r="5707" customFormat="1" ht="16" customHeight="1" x14ac:dyDescent="0.2"/>
    <row r="5708" customFormat="1" ht="16" customHeight="1" x14ac:dyDescent="0.2"/>
    <row r="5709" customFormat="1" ht="16" customHeight="1" x14ac:dyDescent="0.2"/>
    <row r="5710" customFormat="1" ht="16" customHeight="1" x14ac:dyDescent="0.2"/>
    <row r="5711" customFormat="1" ht="16" customHeight="1" x14ac:dyDescent="0.2"/>
    <row r="5712" customFormat="1" ht="16" customHeight="1" x14ac:dyDescent="0.2"/>
    <row r="5713" customFormat="1" ht="16" customHeight="1" x14ac:dyDescent="0.2"/>
    <row r="5714" customFormat="1" ht="16" customHeight="1" x14ac:dyDescent="0.2"/>
    <row r="5715" customFormat="1" ht="16" customHeight="1" x14ac:dyDescent="0.2"/>
    <row r="5716" customFormat="1" ht="16" customHeight="1" x14ac:dyDescent="0.2"/>
    <row r="5717" customFormat="1" ht="16" customHeight="1" x14ac:dyDescent="0.2"/>
    <row r="5718" customFormat="1" ht="16" customHeight="1" x14ac:dyDescent="0.2"/>
    <row r="5719" customFormat="1" ht="16" customHeight="1" x14ac:dyDescent="0.2"/>
    <row r="5720" customFormat="1" ht="16" customHeight="1" x14ac:dyDescent="0.2"/>
    <row r="5721" customFormat="1" ht="16" customHeight="1" x14ac:dyDescent="0.2"/>
    <row r="5722" customFormat="1" ht="16" customHeight="1" x14ac:dyDescent="0.2"/>
    <row r="5723" customFormat="1" ht="16" customHeight="1" x14ac:dyDescent="0.2"/>
    <row r="5724" customFormat="1" ht="16" customHeight="1" x14ac:dyDescent="0.2"/>
    <row r="5725" customFormat="1" ht="16" customHeight="1" x14ac:dyDescent="0.2"/>
    <row r="5726" customFormat="1" ht="16" customHeight="1" x14ac:dyDescent="0.2"/>
    <row r="5727" customFormat="1" ht="16" customHeight="1" x14ac:dyDescent="0.2"/>
    <row r="5728" customFormat="1" ht="16" customHeight="1" x14ac:dyDescent="0.2"/>
    <row r="5729" customFormat="1" ht="16" customHeight="1" x14ac:dyDescent="0.2"/>
    <row r="5730" customFormat="1" ht="16" customHeight="1" x14ac:dyDescent="0.2"/>
    <row r="5731" customFormat="1" ht="16" customHeight="1" x14ac:dyDescent="0.2"/>
    <row r="5732" customFormat="1" ht="16" customHeight="1" x14ac:dyDescent="0.2"/>
    <row r="5733" customFormat="1" ht="16" customHeight="1" x14ac:dyDescent="0.2"/>
    <row r="5734" customFormat="1" ht="16" customHeight="1" x14ac:dyDescent="0.2"/>
    <row r="5735" customFormat="1" ht="16" customHeight="1" x14ac:dyDescent="0.2"/>
    <row r="5736" customFormat="1" ht="16" customHeight="1" x14ac:dyDescent="0.2"/>
    <row r="5737" customFormat="1" ht="16" customHeight="1" x14ac:dyDescent="0.2"/>
    <row r="5738" customFormat="1" ht="16" customHeight="1" x14ac:dyDescent="0.2"/>
    <row r="5739" customFormat="1" ht="16" customHeight="1" x14ac:dyDescent="0.2"/>
    <row r="5740" customFormat="1" ht="16" customHeight="1" x14ac:dyDescent="0.2"/>
    <row r="5741" customFormat="1" ht="16" customHeight="1" x14ac:dyDescent="0.2"/>
    <row r="5742" customFormat="1" ht="16" customHeight="1" x14ac:dyDescent="0.2"/>
    <row r="5743" customFormat="1" ht="16" customHeight="1" x14ac:dyDescent="0.2"/>
    <row r="5744" customFormat="1" ht="16" customHeight="1" x14ac:dyDescent="0.2"/>
    <row r="5745" customFormat="1" ht="16" customHeight="1" x14ac:dyDescent="0.2"/>
    <row r="5746" customFormat="1" ht="16" customHeight="1" x14ac:dyDescent="0.2"/>
    <row r="5747" customFormat="1" ht="16" customHeight="1" x14ac:dyDescent="0.2"/>
    <row r="5748" customFormat="1" ht="16" customHeight="1" x14ac:dyDescent="0.2"/>
    <row r="5749" customFormat="1" ht="16" customHeight="1" x14ac:dyDescent="0.2"/>
    <row r="5750" customFormat="1" ht="16" customHeight="1" x14ac:dyDescent="0.2"/>
    <row r="5751" customFormat="1" ht="16" customHeight="1" x14ac:dyDescent="0.2"/>
    <row r="5752" customFormat="1" ht="16" customHeight="1" x14ac:dyDescent="0.2"/>
    <row r="5753" customFormat="1" ht="16" customHeight="1" x14ac:dyDescent="0.2"/>
    <row r="5754" customFormat="1" ht="16" customHeight="1" x14ac:dyDescent="0.2"/>
    <row r="5755" customFormat="1" ht="16" customHeight="1" x14ac:dyDescent="0.2"/>
    <row r="5756" customFormat="1" ht="16" customHeight="1" x14ac:dyDescent="0.2"/>
    <row r="5757" customFormat="1" ht="16" customHeight="1" x14ac:dyDescent="0.2"/>
    <row r="5758" customFormat="1" ht="16" customHeight="1" x14ac:dyDescent="0.2"/>
    <row r="5759" customFormat="1" ht="16" customHeight="1" x14ac:dyDescent="0.2"/>
    <row r="5760" customFormat="1" ht="16" customHeight="1" x14ac:dyDescent="0.2"/>
    <row r="5761" customFormat="1" ht="16" customHeight="1" x14ac:dyDescent="0.2"/>
    <row r="5762" customFormat="1" ht="16" customHeight="1" x14ac:dyDescent="0.2"/>
    <row r="5763" customFormat="1" ht="16" customHeight="1" x14ac:dyDescent="0.2"/>
    <row r="5764" customFormat="1" ht="16" customHeight="1" x14ac:dyDescent="0.2"/>
    <row r="5765" customFormat="1" ht="16" customHeight="1" x14ac:dyDescent="0.2"/>
    <row r="5766" customFormat="1" ht="16" customHeight="1" x14ac:dyDescent="0.2"/>
    <row r="5767" customFormat="1" ht="16" customHeight="1" x14ac:dyDescent="0.2"/>
    <row r="5768" customFormat="1" ht="16" customHeight="1" x14ac:dyDescent="0.2"/>
    <row r="5769" customFormat="1" ht="16" customHeight="1" x14ac:dyDescent="0.2"/>
    <row r="5770" customFormat="1" ht="16" customHeight="1" x14ac:dyDescent="0.2"/>
    <row r="5771" customFormat="1" ht="16" customHeight="1" x14ac:dyDescent="0.2"/>
    <row r="5772" customFormat="1" ht="16" customHeight="1" x14ac:dyDescent="0.2"/>
    <row r="5773" customFormat="1" ht="16" customHeight="1" x14ac:dyDescent="0.2"/>
    <row r="5774" customFormat="1" ht="16" customHeight="1" x14ac:dyDescent="0.2"/>
    <row r="5775" customFormat="1" ht="16" customHeight="1" x14ac:dyDescent="0.2"/>
    <row r="5776" customFormat="1" ht="16" customHeight="1" x14ac:dyDescent="0.2"/>
    <row r="5777" customFormat="1" ht="16" customHeight="1" x14ac:dyDescent="0.2"/>
    <row r="5778" customFormat="1" ht="16" customHeight="1" x14ac:dyDescent="0.2"/>
    <row r="5779" customFormat="1" ht="16" customHeight="1" x14ac:dyDescent="0.2"/>
    <row r="5780" customFormat="1" ht="16" customHeight="1" x14ac:dyDescent="0.2"/>
    <row r="5781" customFormat="1" ht="16" customHeight="1" x14ac:dyDescent="0.2"/>
    <row r="5782" customFormat="1" ht="16" customHeight="1" x14ac:dyDescent="0.2"/>
    <row r="5783" customFormat="1" ht="16" customHeight="1" x14ac:dyDescent="0.2"/>
    <row r="5784" customFormat="1" ht="16" customHeight="1" x14ac:dyDescent="0.2"/>
    <row r="5785" customFormat="1" ht="16" customHeight="1" x14ac:dyDescent="0.2"/>
    <row r="5786" customFormat="1" ht="16" customHeight="1" x14ac:dyDescent="0.2"/>
    <row r="5787" customFormat="1" ht="16" customHeight="1" x14ac:dyDescent="0.2"/>
    <row r="5788" customFormat="1" ht="16" customHeight="1" x14ac:dyDescent="0.2"/>
    <row r="5789" customFormat="1" ht="16" customHeight="1" x14ac:dyDescent="0.2"/>
    <row r="5790" customFormat="1" ht="16" customHeight="1" x14ac:dyDescent="0.2"/>
    <row r="5791" customFormat="1" ht="16" customHeight="1" x14ac:dyDescent="0.2"/>
    <row r="5792" customFormat="1" ht="16" customHeight="1" x14ac:dyDescent="0.2"/>
    <row r="5793" customFormat="1" ht="16" customHeight="1" x14ac:dyDescent="0.2"/>
    <row r="5794" customFormat="1" ht="16" customHeight="1" x14ac:dyDescent="0.2"/>
    <row r="5795" customFormat="1" ht="16" customHeight="1" x14ac:dyDescent="0.2"/>
    <row r="5796" customFormat="1" ht="16" customHeight="1" x14ac:dyDescent="0.2"/>
    <row r="5797" customFormat="1" ht="16" customHeight="1" x14ac:dyDescent="0.2"/>
    <row r="5798" customFormat="1" ht="16" customHeight="1" x14ac:dyDescent="0.2"/>
    <row r="5799" customFormat="1" ht="16" customHeight="1" x14ac:dyDescent="0.2"/>
    <row r="5800" customFormat="1" ht="16" customHeight="1" x14ac:dyDescent="0.2"/>
    <row r="5801" customFormat="1" ht="16" customHeight="1" x14ac:dyDescent="0.2"/>
    <row r="5802" customFormat="1" ht="16" customHeight="1" x14ac:dyDescent="0.2"/>
    <row r="5803" customFormat="1" ht="16" customHeight="1" x14ac:dyDescent="0.2"/>
    <row r="5804" customFormat="1" ht="16" customHeight="1" x14ac:dyDescent="0.2"/>
    <row r="5805" customFormat="1" ht="16" customHeight="1" x14ac:dyDescent="0.2"/>
    <row r="5806" customFormat="1" ht="16" customHeight="1" x14ac:dyDescent="0.2"/>
    <row r="5807" customFormat="1" ht="16" customHeight="1" x14ac:dyDescent="0.2"/>
    <row r="5808" customFormat="1" ht="16" customHeight="1" x14ac:dyDescent="0.2"/>
    <row r="5809" customFormat="1" ht="16" customHeight="1" x14ac:dyDescent="0.2"/>
    <row r="5810" customFormat="1" ht="16" customHeight="1" x14ac:dyDescent="0.2"/>
    <row r="5811" customFormat="1" ht="16" customHeight="1" x14ac:dyDescent="0.2"/>
    <row r="5812" customFormat="1" ht="16" customHeight="1" x14ac:dyDescent="0.2"/>
    <row r="5813" customFormat="1" ht="16" customHeight="1" x14ac:dyDescent="0.2"/>
    <row r="5814" customFormat="1" ht="16" customHeight="1" x14ac:dyDescent="0.2"/>
    <row r="5815" customFormat="1" ht="16" customHeight="1" x14ac:dyDescent="0.2"/>
    <row r="5816" customFormat="1" ht="16" customHeight="1" x14ac:dyDescent="0.2"/>
    <row r="5817" customFormat="1" ht="16" customHeight="1" x14ac:dyDescent="0.2"/>
    <row r="5818" customFormat="1" ht="16" customHeight="1" x14ac:dyDescent="0.2"/>
    <row r="5819" customFormat="1" ht="16" customHeight="1" x14ac:dyDescent="0.2"/>
    <row r="5820" customFormat="1" ht="16" customHeight="1" x14ac:dyDescent="0.2"/>
    <row r="5821" customFormat="1" ht="16" customHeight="1" x14ac:dyDescent="0.2"/>
    <row r="5822" customFormat="1" ht="16" customHeight="1" x14ac:dyDescent="0.2"/>
    <row r="5823" customFormat="1" ht="16" customHeight="1" x14ac:dyDescent="0.2"/>
    <row r="5824" customFormat="1" ht="16" customHeight="1" x14ac:dyDescent="0.2"/>
    <row r="5825" customFormat="1" ht="16" customHeight="1" x14ac:dyDescent="0.2"/>
    <row r="5826" customFormat="1" ht="16" customHeight="1" x14ac:dyDescent="0.2"/>
    <row r="5827" customFormat="1" ht="16" customHeight="1" x14ac:dyDescent="0.2"/>
    <row r="5828" customFormat="1" ht="16" customHeight="1" x14ac:dyDescent="0.2"/>
    <row r="5829" customFormat="1" ht="16" customHeight="1" x14ac:dyDescent="0.2"/>
    <row r="5830" customFormat="1" ht="16" customHeight="1" x14ac:dyDescent="0.2"/>
    <row r="5831" customFormat="1" ht="16" customHeight="1" x14ac:dyDescent="0.2"/>
    <row r="5832" customFormat="1" ht="16" customHeight="1" x14ac:dyDescent="0.2"/>
    <row r="5833" customFormat="1" ht="16" customHeight="1" x14ac:dyDescent="0.2"/>
    <row r="5834" customFormat="1" ht="16" customHeight="1" x14ac:dyDescent="0.2"/>
    <row r="5835" customFormat="1" ht="16" customHeight="1" x14ac:dyDescent="0.2"/>
    <row r="5836" customFormat="1" ht="16" customHeight="1" x14ac:dyDescent="0.2"/>
    <row r="5837" customFormat="1" ht="16" customHeight="1" x14ac:dyDescent="0.2"/>
    <row r="5838" customFormat="1" ht="16" customHeight="1" x14ac:dyDescent="0.2"/>
    <row r="5839" customFormat="1" ht="16" customHeight="1" x14ac:dyDescent="0.2"/>
    <row r="5840" customFormat="1" ht="16" customHeight="1" x14ac:dyDescent="0.2"/>
    <row r="5841" customFormat="1" ht="16" customHeight="1" x14ac:dyDescent="0.2"/>
    <row r="5842" customFormat="1" ht="16" customHeight="1" x14ac:dyDescent="0.2"/>
    <row r="5843" customFormat="1" ht="16" customHeight="1" x14ac:dyDescent="0.2"/>
    <row r="5844" customFormat="1" ht="16" customHeight="1" x14ac:dyDescent="0.2"/>
    <row r="5845" customFormat="1" ht="16" customHeight="1" x14ac:dyDescent="0.2"/>
    <row r="5846" customFormat="1" ht="16" customHeight="1" x14ac:dyDescent="0.2"/>
    <row r="5847" customFormat="1" ht="16" customHeight="1" x14ac:dyDescent="0.2"/>
    <row r="5848" customFormat="1" ht="16" customHeight="1" x14ac:dyDescent="0.2"/>
    <row r="5849" customFormat="1" ht="16" customHeight="1" x14ac:dyDescent="0.2"/>
    <row r="5850" customFormat="1" ht="16" customHeight="1" x14ac:dyDescent="0.2"/>
    <row r="5851" customFormat="1" ht="16" customHeight="1" x14ac:dyDescent="0.2"/>
    <row r="5852" customFormat="1" ht="16" customHeight="1" x14ac:dyDescent="0.2"/>
    <row r="5853" customFormat="1" ht="16" customHeight="1" x14ac:dyDescent="0.2"/>
    <row r="5854" customFormat="1" ht="16" customHeight="1" x14ac:dyDescent="0.2"/>
    <row r="5855" customFormat="1" ht="16" customHeight="1" x14ac:dyDescent="0.2"/>
    <row r="5856" customFormat="1" ht="16" customHeight="1" x14ac:dyDescent="0.2"/>
    <row r="5857" customFormat="1" ht="16" customHeight="1" x14ac:dyDescent="0.2"/>
    <row r="5858" customFormat="1" ht="16" customHeight="1" x14ac:dyDescent="0.2"/>
    <row r="5859" customFormat="1" ht="16" customHeight="1" x14ac:dyDescent="0.2"/>
    <row r="5860" customFormat="1" ht="16" customHeight="1" x14ac:dyDescent="0.2"/>
    <row r="5861" customFormat="1" ht="16" customHeight="1" x14ac:dyDescent="0.2"/>
    <row r="5862" customFormat="1" ht="16" customHeight="1" x14ac:dyDescent="0.2"/>
    <row r="5863" customFormat="1" ht="16" customHeight="1" x14ac:dyDescent="0.2"/>
    <row r="5864" customFormat="1" ht="16" customHeight="1" x14ac:dyDescent="0.2"/>
    <row r="5865" customFormat="1" ht="16" customHeight="1" x14ac:dyDescent="0.2"/>
    <row r="5866" customFormat="1" ht="16" customHeight="1" x14ac:dyDescent="0.2"/>
    <row r="5867" customFormat="1" ht="16" customHeight="1" x14ac:dyDescent="0.2"/>
    <row r="5868" customFormat="1" ht="16" customHeight="1" x14ac:dyDescent="0.2"/>
    <row r="5869" customFormat="1" ht="16" customHeight="1" x14ac:dyDescent="0.2"/>
    <row r="5870" customFormat="1" ht="16" customHeight="1" x14ac:dyDescent="0.2"/>
    <row r="5871" customFormat="1" ht="16" customHeight="1" x14ac:dyDescent="0.2"/>
    <row r="5872" customFormat="1" ht="16" customHeight="1" x14ac:dyDescent="0.2"/>
    <row r="5873" customFormat="1" ht="16" customHeight="1" x14ac:dyDescent="0.2"/>
    <row r="5874" customFormat="1" ht="16" customHeight="1" x14ac:dyDescent="0.2"/>
    <row r="5875" customFormat="1" ht="16" customHeight="1" x14ac:dyDescent="0.2"/>
    <row r="5876" customFormat="1" ht="16" customHeight="1" x14ac:dyDescent="0.2"/>
    <row r="5877" customFormat="1" ht="16" customHeight="1" x14ac:dyDescent="0.2"/>
    <row r="5878" customFormat="1" ht="16" customHeight="1" x14ac:dyDescent="0.2"/>
    <row r="5879" customFormat="1" ht="16" customHeight="1" x14ac:dyDescent="0.2"/>
    <row r="5880" customFormat="1" ht="16" customHeight="1" x14ac:dyDescent="0.2"/>
    <row r="5881" customFormat="1" ht="16" customHeight="1" x14ac:dyDescent="0.2"/>
    <row r="5882" customFormat="1" ht="16" customHeight="1" x14ac:dyDescent="0.2"/>
    <row r="5883" customFormat="1" ht="16" customHeight="1" x14ac:dyDescent="0.2"/>
    <row r="5884" customFormat="1" ht="16" customHeight="1" x14ac:dyDescent="0.2"/>
    <row r="5885" customFormat="1" ht="16" customHeight="1" x14ac:dyDescent="0.2"/>
    <row r="5886" customFormat="1" ht="16" customHeight="1" x14ac:dyDescent="0.2"/>
    <row r="5887" customFormat="1" ht="16" customHeight="1" x14ac:dyDescent="0.2"/>
    <row r="5888" customFormat="1" ht="16" customHeight="1" x14ac:dyDescent="0.2"/>
    <row r="5889" customFormat="1" ht="16" customHeight="1" x14ac:dyDescent="0.2"/>
    <row r="5890" customFormat="1" ht="16" customHeight="1" x14ac:dyDescent="0.2"/>
    <row r="5891" customFormat="1" ht="16" customHeight="1" x14ac:dyDescent="0.2"/>
    <row r="5892" customFormat="1" ht="16" customHeight="1" x14ac:dyDescent="0.2"/>
    <row r="5893" customFormat="1" ht="16" customHeight="1" x14ac:dyDescent="0.2"/>
    <row r="5894" customFormat="1" ht="16" customHeight="1" x14ac:dyDescent="0.2"/>
    <row r="5895" customFormat="1" ht="16" customHeight="1" x14ac:dyDescent="0.2"/>
    <row r="5896" customFormat="1" ht="16" customHeight="1" x14ac:dyDescent="0.2"/>
    <row r="5897" customFormat="1" ht="16" customHeight="1" x14ac:dyDescent="0.2"/>
    <row r="5898" customFormat="1" ht="16" customHeight="1" x14ac:dyDescent="0.2"/>
    <row r="5899" customFormat="1" ht="16" customHeight="1" x14ac:dyDescent="0.2"/>
    <row r="5900" customFormat="1" ht="16" customHeight="1" x14ac:dyDescent="0.2"/>
    <row r="5901" customFormat="1" ht="16" customHeight="1" x14ac:dyDescent="0.2"/>
    <row r="5902" customFormat="1" ht="16" customHeight="1" x14ac:dyDescent="0.2"/>
    <row r="5903" customFormat="1" ht="16" customHeight="1" x14ac:dyDescent="0.2"/>
    <row r="5904" customFormat="1" ht="16" customHeight="1" x14ac:dyDescent="0.2"/>
    <row r="5905" customFormat="1" ht="16" customHeight="1" x14ac:dyDescent="0.2"/>
    <row r="5906" customFormat="1" ht="16" customHeight="1" x14ac:dyDescent="0.2"/>
    <row r="5907" customFormat="1" ht="16" customHeight="1" x14ac:dyDescent="0.2"/>
    <row r="5908" customFormat="1" ht="16" customHeight="1" x14ac:dyDescent="0.2"/>
    <row r="5909" customFormat="1" ht="16" customHeight="1" x14ac:dyDescent="0.2"/>
    <row r="5910" customFormat="1" ht="16" customHeight="1" x14ac:dyDescent="0.2"/>
    <row r="5911" customFormat="1" ht="16" customHeight="1" x14ac:dyDescent="0.2"/>
    <row r="5912" customFormat="1" ht="16" customHeight="1" x14ac:dyDescent="0.2"/>
    <row r="5913" customFormat="1" ht="16" customHeight="1" x14ac:dyDescent="0.2"/>
    <row r="5914" customFormat="1" ht="16" customHeight="1" x14ac:dyDescent="0.2"/>
    <row r="5915" customFormat="1" ht="16" customHeight="1" x14ac:dyDescent="0.2"/>
    <row r="5916" customFormat="1" ht="16" customHeight="1" x14ac:dyDescent="0.2"/>
    <row r="5917" customFormat="1" ht="16" customHeight="1" x14ac:dyDescent="0.2"/>
    <row r="5918" customFormat="1" ht="16" customHeight="1" x14ac:dyDescent="0.2"/>
    <row r="5919" customFormat="1" ht="16" customHeight="1" x14ac:dyDescent="0.2"/>
    <row r="5920" customFormat="1" ht="16" customHeight="1" x14ac:dyDescent="0.2"/>
    <row r="5921" customFormat="1" ht="16" customHeight="1" x14ac:dyDescent="0.2"/>
    <row r="5922" customFormat="1" ht="16" customHeight="1" x14ac:dyDescent="0.2"/>
    <row r="5923" customFormat="1" ht="16" customHeight="1" x14ac:dyDescent="0.2"/>
    <row r="5924" customFormat="1" ht="16" customHeight="1" x14ac:dyDescent="0.2"/>
    <row r="5925" customFormat="1" ht="16" customHeight="1" x14ac:dyDescent="0.2"/>
    <row r="5926" customFormat="1" ht="16" customHeight="1" x14ac:dyDescent="0.2"/>
    <row r="5927" customFormat="1" ht="16" customHeight="1" x14ac:dyDescent="0.2"/>
    <row r="5928" customFormat="1" ht="16" customHeight="1" x14ac:dyDescent="0.2"/>
    <row r="5929" customFormat="1" ht="16" customHeight="1" x14ac:dyDescent="0.2"/>
    <row r="5930" customFormat="1" ht="16" customHeight="1" x14ac:dyDescent="0.2"/>
    <row r="5931" customFormat="1" ht="16" customHeight="1" x14ac:dyDescent="0.2"/>
    <row r="5932" customFormat="1" ht="16" customHeight="1" x14ac:dyDescent="0.2"/>
    <row r="5933" customFormat="1" ht="16" customHeight="1" x14ac:dyDescent="0.2"/>
    <row r="5934" customFormat="1" ht="16" customHeight="1" x14ac:dyDescent="0.2"/>
    <row r="5935" customFormat="1" ht="16" customHeight="1" x14ac:dyDescent="0.2"/>
    <row r="5936" customFormat="1" ht="16" customHeight="1" x14ac:dyDescent="0.2"/>
    <row r="5937" customFormat="1" ht="16" customHeight="1" x14ac:dyDescent="0.2"/>
    <row r="5938" customFormat="1" ht="16" customHeight="1" x14ac:dyDescent="0.2"/>
    <row r="5939" customFormat="1" ht="16" customHeight="1" x14ac:dyDescent="0.2"/>
    <row r="5940" customFormat="1" ht="16" customHeight="1" x14ac:dyDescent="0.2"/>
    <row r="5941" customFormat="1" ht="16" customHeight="1" x14ac:dyDescent="0.2"/>
    <row r="5942" customFormat="1" ht="16" customHeight="1" x14ac:dyDescent="0.2"/>
    <row r="5943" customFormat="1" ht="16" customHeight="1" x14ac:dyDescent="0.2"/>
    <row r="5944" customFormat="1" ht="16" customHeight="1" x14ac:dyDescent="0.2"/>
    <row r="5945" customFormat="1" ht="16" customHeight="1" x14ac:dyDescent="0.2"/>
    <row r="5946" customFormat="1" ht="16" customHeight="1" x14ac:dyDescent="0.2"/>
    <row r="5947" customFormat="1" ht="16" customHeight="1" x14ac:dyDescent="0.2"/>
    <row r="5948" customFormat="1" ht="16" customHeight="1" x14ac:dyDescent="0.2"/>
    <row r="5949" customFormat="1" ht="16" customHeight="1" x14ac:dyDescent="0.2"/>
    <row r="5950" customFormat="1" ht="16" customHeight="1" x14ac:dyDescent="0.2"/>
    <row r="5951" customFormat="1" ht="16" customHeight="1" x14ac:dyDescent="0.2"/>
    <row r="5952" customFormat="1" ht="16" customHeight="1" x14ac:dyDescent="0.2"/>
    <row r="5953" customFormat="1" ht="16" customHeight="1" x14ac:dyDescent="0.2"/>
    <row r="5954" customFormat="1" ht="16" customHeight="1" x14ac:dyDescent="0.2"/>
    <row r="5955" customFormat="1" ht="16" customHeight="1" x14ac:dyDescent="0.2"/>
    <row r="5956" customFormat="1" ht="16" customHeight="1" x14ac:dyDescent="0.2"/>
    <row r="5957" customFormat="1" ht="16" customHeight="1" x14ac:dyDescent="0.2"/>
    <row r="5958" customFormat="1" ht="16" customHeight="1" x14ac:dyDescent="0.2"/>
    <row r="5959" customFormat="1" ht="16" customHeight="1" x14ac:dyDescent="0.2"/>
    <row r="5960" customFormat="1" ht="16" customHeight="1" x14ac:dyDescent="0.2"/>
    <row r="5961" customFormat="1" ht="16" customHeight="1" x14ac:dyDescent="0.2"/>
    <row r="5962" customFormat="1" ht="16" customHeight="1" x14ac:dyDescent="0.2"/>
    <row r="5963" customFormat="1" ht="16" customHeight="1" x14ac:dyDescent="0.2"/>
    <row r="5964" customFormat="1" ht="16" customHeight="1" x14ac:dyDescent="0.2"/>
    <row r="5965" customFormat="1" ht="16" customHeight="1" x14ac:dyDescent="0.2"/>
    <row r="5966" customFormat="1" ht="16" customHeight="1" x14ac:dyDescent="0.2"/>
    <row r="5967" customFormat="1" ht="16" customHeight="1" x14ac:dyDescent="0.2"/>
    <row r="5968" customFormat="1" ht="16" customHeight="1" x14ac:dyDescent="0.2"/>
    <row r="5969" customFormat="1" ht="16" customHeight="1" x14ac:dyDescent="0.2"/>
    <row r="5970" customFormat="1" ht="16" customHeight="1" x14ac:dyDescent="0.2"/>
    <row r="5971" customFormat="1" ht="16" customHeight="1" x14ac:dyDescent="0.2"/>
    <row r="5972" customFormat="1" ht="16" customHeight="1" x14ac:dyDescent="0.2"/>
    <row r="5973" customFormat="1" ht="16" customHeight="1" x14ac:dyDescent="0.2"/>
    <row r="5974" customFormat="1" ht="16" customHeight="1" x14ac:dyDescent="0.2"/>
    <row r="5975" customFormat="1" ht="16" customHeight="1" x14ac:dyDescent="0.2"/>
    <row r="5976" customFormat="1" ht="16" customHeight="1" x14ac:dyDescent="0.2"/>
    <row r="5977" customFormat="1" ht="16" customHeight="1" x14ac:dyDescent="0.2"/>
    <row r="5978" customFormat="1" ht="16" customHeight="1" x14ac:dyDescent="0.2"/>
    <row r="5979" customFormat="1" ht="16" customHeight="1" x14ac:dyDescent="0.2"/>
    <row r="5980" customFormat="1" ht="16" customHeight="1" x14ac:dyDescent="0.2"/>
    <row r="5981" customFormat="1" ht="16" customHeight="1" x14ac:dyDescent="0.2"/>
    <row r="5982" customFormat="1" ht="16" customHeight="1" x14ac:dyDescent="0.2"/>
    <row r="5983" customFormat="1" ht="16" customHeight="1" x14ac:dyDescent="0.2"/>
    <row r="5984" customFormat="1" ht="16" customHeight="1" x14ac:dyDescent="0.2"/>
    <row r="5985" customFormat="1" ht="16" customHeight="1" x14ac:dyDescent="0.2"/>
    <row r="5986" customFormat="1" ht="16" customHeight="1" x14ac:dyDescent="0.2"/>
    <row r="5987" customFormat="1" ht="16" customHeight="1" x14ac:dyDescent="0.2"/>
    <row r="5988" customFormat="1" ht="16" customHeight="1" x14ac:dyDescent="0.2"/>
    <row r="5989" customFormat="1" ht="16" customHeight="1" x14ac:dyDescent="0.2"/>
    <row r="5990" customFormat="1" ht="16" customHeight="1" x14ac:dyDescent="0.2"/>
    <row r="5991" customFormat="1" ht="16" customHeight="1" x14ac:dyDescent="0.2"/>
    <row r="5992" customFormat="1" ht="16" customHeight="1" x14ac:dyDescent="0.2"/>
    <row r="5993" customFormat="1" ht="16" customHeight="1" x14ac:dyDescent="0.2"/>
    <row r="5994" customFormat="1" ht="16" customHeight="1" x14ac:dyDescent="0.2"/>
    <row r="5995" customFormat="1" ht="16" customHeight="1" x14ac:dyDescent="0.2"/>
    <row r="5996" customFormat="1" ht="16" customHeight="1" x14ac:dyDescent="0.2"/>
    <row r="5997" customFormat="1" ht="16" customHeight="1" x14ac:dyDescent="0.2"/>
    <row r="5998" customFormat="1" ht="16" customHeight="1" x14ac:dyDescent="0.2"/>
    <row r="5999" customFormat="1" ht="16" customHeight="1" x14ac:dyDescent="0.2"/>
    <row r="6000" customFormat="1" ht="16" customHeight="1" x14ac:dyDescent="0.2"/>
    <row r="6001" customFormat="1" ht="16" customHeight="1" x14ac:dyDescent="0.2"/>
    <row r="6002" customFormat="1" ht="16" customHeight="1" x14ac:dyDescent="0.2"/>
    <row r="6003" customFormat="1" ht="16" customHeight="1" x14ac:dyDescent="0.2"/>
    <row r="6004" customFormat="1" ht="16" customHeight="1" x14ac:dyDescent="0.2"/>
    <row r="6005" customFormat="1" ht="16" customHeight="1" x14ac:dyDescent="0.2"/>
    <row r="6006" customFormat="1" ht="16" customHeight="1" x14ac:dyDescent="0.2"/>
    <row r="6007" customFormat="1" ht="16" customHeight="1" x14ac:dyDescent="0.2"/>
    <row r="6008" customFormat="1" ht="16" customHeight="1" x14ac:dyDescent="0.2"/>
    <row r="6009" customFormat="1" ht="16" customHeight="1" x14ac:dyDescent="0.2"/>
    <row r="6010" customFormat="1" ht="16" customHeight="1" x14ac:dyDescent="0.2"/>
    <row r="6011" customFormat="1" ht="16" customHeight="1" x14ac:dyDescent="0.2"/>
    <row r="6012" customFormat="1" ht="16" customHeight="1" x14ac:dyDescent="0.2"/>
    <row r="6013" customFormat="1" ht="16" customHeight="1" x14ac:dyDescent="0.2"/>
    <row r="6014" customFormat="1" ht="16" customHeight="1" x14ac:dyDescent="0.2"/>
    <row r="6015" customFormat="1" ht="16" customHeight="1" x14ac:dyDescent="0.2"/>
    <row r="6016" customFormat="1" ht="16" customHeight="1" x14ac:dyDescent="0.2"/>
    <row r="6017" customFormat="1" ht="16" customHeight="1" x14ac:dyDescent="0.2"/>
    <row r="6018" customFormat="1" ht="16" customHeight="1" x14ac:dyDescent="0.2"/>
    <row r="6019" customFormat="1" ht="16" customHeight="1" x14ac:dyDescent="0.2"/>
    <row r="6020" customFormat="1" ht="16" customHeight="1" x14ac:dyDescent="0.2"/>
    <row r="6021" customFormat="1" ht="16" customHeight="1" x14ac:dyDescent="0.2"/>
    <row r="6022" customFormat="1" ht="16" customHeight="1" x14ac:dyDescent="0.2"/>
    <row r="6023" customFormat="1" ht="16" customHeight="1" x14ac:dyDescent="0.2"/>
    <row r="6024" customFormat="1" ht="16" customHeight="1" x14ac:dyDescent="0.2"/>
    <row r="6025" customFormat="1" ht="16" customHeight="1" x14ac:dyDescent="0.2"/>
    <row r="6026" customFormat="1" ht="16" customHeight="1" x14ac:dyDescent="0.2"/>
    <row r="6027" customFormat="1" ht="16" customHeight="1" x14ac:dyDescent="0.2"/>
    <row r="6028" customFormat="1" ht="16" customHeight="1" x14ac:dyDescent="0.2"/>
    <row r="6029" customFormat="1" ht="16" customHeight="1" x14ac:dyDescent="0.2"/>
    <row r="6030" customFormat="1" ht="16" customHeight="1" x14ac:dyDescent="0.2"/>
    <row r="6031" customFormat="1" ht="16" customHeight="1" x14ac:dyDescent="0.2"/>
    <row r="6032" customFormat="1" ht="16" customHeight="1" x14ac:dyDescent="0.2"/>
    <row r="6033" customFormat="1" ht="16" customHeight="1" x14ac:dyDescent="0.2"/>
    <row r="6034" customFormat="1" ht="16" customHeight="1" x14ac:dyDescent="0.2"/>
    <row r="6035" customFormat="1" ht="16" customHeight="1" x14ac:dyDescent="0.2"/>
    <row r="6036" customFormat="1" ht="16" customHeight="1" x14ac:dyDescent="0.2"/>
    <row r="6037" customFormat="1" ht="16" customHeight="1" x14ac:dyDescent="0.2"/>
    <row r="6038" customFormat="1" ht="16" customHeight="1" x14ac:dyDescent="0.2"/>
    <row r="6039" customFormat="1" ht="16" customHeight="1" x14ac:dyDescent="0.2"/>
    <row r="6040" customFormat="1" ht="16" customHeight="1" x14ac:dyDescent="0.2"/>
    <row r="6041" customFormat="1" ht="16" customHeight="1" x14ac:dyDescent="0.2"/>
    <row r="6042" customFormat="1" ht="16" customHeight="1" x14ac:dyDescent="0.2"/>
    <row r="6043" customFormat="1" ht="16" customHeight="1" x14ac:dyDescent="0.2"/>
    <row r="6044" customFormat="1" ht="16" customHeight="1" x14ac:dyDescent="0.2"/>
    <row r="6045" customFormat="1" ht="16" customHeight="1" x14ac:dyDescent="0.2"/>
    <row r="6046" customFormat="1" ht="16" customHeight="1" x14ac:dyDescent="0.2"/>
    <row r="6047" customFormat="1" ht="16" customHeight="1" x14ac:dyDescent="0.2"/>
    <row r="6048" customFormat="1" ht="16" customHeight="1" x14ac:dyDescent="0.2"/>
    <row r="6049" customFormat="1" ht="16" customHeight="1" x14ac:dyDescent="0.2"/>
    <row r="6050" customFormat="1" ht="16" customHeight="1" x14ac:dyDescent="0.2"/>
    <row r="6051" customFormat="1" ht="16" customHeight="1" x14ac:dyDescent="0.2"/>
    <row r="6052" customFormat="1" ht="16" customHeight="1" x14ac:dyDescent="0.2"/>
    <row r="6053" customFormat="1" ht="16" customHeight="1" x14ac:dyDescent="0.2"/>
    <row r="6054" customFormat="1" ht="16" customHeight="1" x14ac:dyDescent="0.2"/>
    <row r="6055" customFormat="1" ht="16" customHeight="1" x14ac:dyDescent="0.2"/>
    <row r="6056" customFormat="1" ht="16" customHeight="1" x14ac:dyDescent="0.2"/>
    <row r="6057" customFormat="1" ht="16" customHeight="1" x14ac:dyDescent="0.2"/>
    <row r="6058" customFormat="1" ht="16" customHeight="1" x14ac:dyDescent="0.2"/>
    <row r="6059" customFormat="1" ht="16" customHeight="1" x14ac:dyDescent="0.2"/>
    <row r="6060" customFormat="1" ht="16" customHeight="1" x14ac:dyDescent="0.2"/>
    <row r="6061" customFormat="1" ht="16" customHeight="1" x14ac:dyDescent="0.2"/>
    <row r="6062" customFormat="1" ht="16" customHeight="1" x14ac:dyDescent="0.2"/>
    <row r="6063" customFormat="1" ht="16" customHeight="1" x14ac:dyDescent="0.2"/>
    <row r="6064" customFormat="1" ht="16" customHeight="1" x14ac:dyDescent="0.2"/>
    <row r="6065" customFormat="1" ht="16" customHeight="1" x14ac:dyDescent="0.2"/>
    <row r="6066" customFormat="1" ht="16" customHeight="1" x14ac:dyDescent="0.2"/>
    <row r="6067" customFormat="1" ht="16" customHeight="1" x14ac:dyDescent="0.2"/>
    <row r="6068" customFormat="1" ht="16" customHeight="1" x14ac:dyDescent="0.2"/>
    <row r="6069" customFormat="1" ht="16" customHeight="1" x14ac:dyDescent="0.2"/>
    <row r="6070" customFormat="1" ht="16" customHeight="1" x14ac:dyDescent="0.2"/>
    <row r="6071" customFormat="1" ht="16" customHeight="1" x14ac:dyDescent="0.2"/>
    <row r="6072" customFormat="1" ht="16" customHeight="1" x14ac:dyDescent="0.2"/>
    <row r="6073" customFormat="1" ht="16" customHeight="1" x14ac:dyDescent="0.2"/>
    <row r="6074" customFormat="1" ht="16" customHeight="1" x14ac:dyDescent="0.2"/>
    <row r="6075" customFormat="1" ht="16" customHeight="1" x14ac:dyDescent="0.2"/>
    <row r="6076" customFormat="1" ht="16" customHeight="1" x14ac:dyDescent="0.2"/>
    <row r="6077" customFormat="1" ht="16" customHeight="1" x14ac:dyDescent="0.2"/>
    <row r="6078" customFormat="1" ht="16" customHeight="1" x14ac:dyDescent="0.2"/>
    <row r="6079" customFormat="1" ht="16" customHeight="1" x14ac:dyDescent="0.2"/>
    <row r="6080" customFormat="1" ht="16" customHeight="1" x14ac:dyDescent="0.2"/>
    <row r="6081" customFormat="1" ht="16" customHeight="1" x14ac:dyDescent="0.2"/>
    <row r="6082" customFormat="1" ht="16" customHeight="1" x14ac:dyDescent="0.2"/>
    <row r="6083" customFormat="1" ht="16" customHeight="1" x14ac:dyDescent="0.2"/>
    <row r="6084" customFormat="1" ht="16" customHeight="1" x14ac:dyDescent="0.2"/>
    <row r="6085" customFormat="1" ht="16" customHeight="1" x14ac:dyDescent="0.2"/>
    <row r="6086" customFormat="1" ht="16" customHeight="1" x14ac:dyDescent="0.2"/>
    <row r="6087" customFormat="1" ht="16" customHeight="1" x14ac:dyDescent="0.2"/>
    <row r="6088" customFormat="1" ht="16" customHeight="1" x14ac:dyDescent="0.2"/>
    <row r="6089" customFormat="1" ht="16" customHeight="1" x14ac:dyDescent="0.2"/>
    <row r="6090" customFormat="1" ht="16" customHeight="1" x14ac:dyDescent="0.2"/>
    <row r="6091" customFormat="1" ht="16" customHeight="1" x14ac:dyDescent="0.2"/>
    <row r="6092" customFormat="1" ht="16" customHeight="1" x14ac:dyDescent="0.2"/>
    <row r="6093" customFormat="1" ht="16" customHeight="1" x14ac:dyDescent="0.2"/>
    <row r="6094" customFormat="1" ht="16" customHeight="1" x14ac:dyDescent="0.2"/>
    <row r="6095" customFormat="1" ht="16" customHeight="1" x14ac:dyDescent="0.2"/>
    <row r="6096" customFormat="1" ht="16" customHeight="1" x14ac:dyDescent="0.2"/>
    <row r="6097" customFormat="1" ht="16" customHeight="1" x14ac:dyDescent="0.2"/>
    <row r="6098" customFormat="1" ht="16" customHeight="1" x14ac:dyDescent="0.2"/>
    <row r="6099" customFormat="1" ht="16" customHeight="1" x14ac:dyDescent="0.2"/>
    <row r="6100" customFormat="1" ht="16" customHeight="1" x14ac:dyDescent="0.2"/>
    <row r="6101" customFormat="1" ht="16" customHeight="1" x14ac:dyDescent="0.2"/>
    <row r="6102" customFormat="1" ht="16" customHeight="1" x14ac:dyDescent="0.2"/>
    <row r="6103" customFormat="1" ht="16" customHeight="1" x14ac:dyDescent="0.2"/>
    <row r="6104" customFormat="1" ht="16" customHeight="1" x14ac:dyDescent="0.2"/>
    <row r="6105" customFormat="1" ht="16" customHeight="1" x14ac:dyDescent="0.2"/>
    <row r="6106" customFormat="1" ht="16" customHeight="1" x14ac:dyDescent="0.2"/>
    <row r="6107" customFormat="1" ht="16" customHeight="1" x14ac:dyDescent="0.2"/>
    <row r="6108" customFormat="1" ht="16" customHeight="1" x14ac:dyDescent="0.2"/>
    <row r="6109" customFormat="1" ht="16" customHeight="1" x14ac:dyDescent="0.2"/>
    <row r="6110" customFormat="1" ht="16" customHeight="1" x14ac:dyDescent="0.2"/>
    <row r="6111" customFormat="1" ht="16" customHeight="1" x14ac:dyDescent="0.2"/>
    <row r="6112" customFormat="1" ht="16" customHeight="1" x14ac:dyDescent="0.2"/>
    <row r="6113" customFormat="1" ht="16" customHeight="1" x14ac:dyDescent="0.2"/>
    <row r="6114" customFormat="1" ht="16" customHeight="1" x14ac:dyDescent="0.2"/>
    <row r="6115" customFormat="1" ht="16" customHeight="1" x14ac:dyDescent="0.2"/>
    <row r="6116" customFormat="1" ht="16" customHeight="1" x14ac:dyDescent="0.2"/>
    <row r="6117" customFormat="1" ht="16" customHeight="1" x14ac:dyDescent="0.2"/>
    <row r="6118" customFormat="1" ht="16" customHeight="1" x14ac:dyDescent="0.2"/>
    <row r="6119" customFormat="1" ht="16" customHeight="1" x14ac:dyDescent="0.2"/>
    <row r="6120" customFormat="1" ht="16" customHeight="1" x14ac:dyDescent="0.2"/>
    <row r="6121" customFormat="1" ht="16" customHeight="1" x14ac:dyDescent="0.2"/>
    <row r="6122" customFormat="1" ht="16" customHeight="1" x14ac:dyDescent="0.2"/>
    <row r="6123" customFormat="1" ht="16" customHeight="1" x14ac:dyDescent="0.2"/>
    <row r="6124" customFormat="1" ht="16" customHeight="1" x14ac:dyDescent="0.2"/>
    <row r="6125" customFormat="1" ht="16" customHeight="1" x14ac:dyDescent="0.2"/>
    <row r="6126" customFormat="1" ht="16" customHeight="1" x14ac:dyDescent="0.2"/>
    <row r="6127" customFormat="1" ht="16" customHeight="1" x14ac:dyDescent="0.2"/>
    <row r="6128" customFormat="1" ht="16" customHeight="1" x14ac:dyDescent="0.2"/>
    <row r="6129" customFormat="1" ht="16" customHeight="1" x14ac:dyDescent="0.2"/>
    <row r="6130" customFormat="1" ht="16" customHeight="1" x14ac:dyDescent="0.2"/>
    <row r="6131" customFormat="1" ht="16" customHeight="1" x14ac:dyDescent="0.2"/>
    <row r="6132" customFormat="1" ht="16" customHeight="1" x14ac:dyDescent="0.2"/>
    <row r="6133" customFormat="1" ht="16" customHeight="1" x14ac:dyDescent="0.2"/>
    <row r="6134" customFormat="1" ht="16" customHeight="1" x14ac:dyDescent="0.2"/>
    <row r="6135" customFormat="1" ht="16" customHeight="1" x14ac:dyDescent="0.2"/>
    <row r="6136" customFormat="1" ht="16" customHeight="1" x14ac:dyDescent="0.2"/>
    <row r="6137" customFormat="1" ht="16" customHeight="1" x14ac:dyDescent="0.2"/>
    <row r="6138" customFormat="1" ht="16" customHeight="1" x14ac:dyDescent="0.2"/>
    <row r="6139" customFormat="1" ht="16" customHeight="1" x14ac:dyDescent="0.2"/>
    <row r="6140" customFormat="1" ht="16" customHeight="1" x14ac:dyDescent="0.2"/>
    <row r="6141" customFormat="1" ht="16" customHeight="1" x14ac:dyDescent="0.2"/>
    <row r="6142" customFormat="1" ht="16" customHeight="1" x14ac:dyDescent="0.2"/>
    <row r="6143" customFormat="1" ht="16" customHeight="1" x14ac:dyDescent="0.2"/>
    <row r="6144" customFormat="1" ht="16" customHeight="1" x14ac:dyDescent="0.2"/>
    <row r="6145" customFormat="1" ht="16" customHeight="1" x14ac:dyDescent="0.2"/>
    <row r="6146" customFormat="1" ht="16" customHeight="1" x14ac:dyDescent="0.2"/>
    <row r="6147" customFormat="1" ht="16" customHeight="1" x14ac:dyDescent="0.2"/>
    <row r="6148" customFormat="1" ht="16" customHeight="1" x14ac:dyDescent="0.2"/>
    <row r="6149" customFormat="1" ht="16" customHeight="1" x14ac:dyDescent="0.2"/>
    <row r="6150" customFormat="1" ht="16" customHeight="1" x14ac:dyDescent="0.2"/>
    <row r="6151" customFormat="1" ht="16" customHeight="1" x14ac:dyDescent="0.2"/>
    <row r="6152" customFormat="1" ht="16" customHeight="1" x14ac:dyDescent="0.2"/>
    <row r="6153" customFormat="1" ht="16" customHeight="1" x14ac:dyDescent="0.2"/>
    <row r="6154" customFormat="1" ht="16" customHeight="1" x14ac:dyDescent="0.2"/>
    <row r="6155" customFormat="1" ht="16" customHeight="1" x14ac:dyDescent="0.2"/>
    <row r="6156" customFormat="1" ht="16" customHeight="1" x14ac:dyDescent="0.2"/>
    <row r="6157" customFormat="1" ht="16" customHeight="1" x14ac:dyDescent="0.2"/>
    <row r="6158" customFormat="1" ht="16" customHeight="1" x14ac:dyDescent="0.2"/>
    <row r="6159" customFormat="1" ht="16" customHeight="1" x14ac:dyDescent="0.2"/>
    <row r="6160" customFormat="1" ht="16" customHeight="1" x14ac:dyDescent="0.2"/>
    <row r="6161" customFormat="1" ht="16" customHeight="1" x14ac:dyDescent="0.2"/>
    <row r="6162" customFormat="1" ht="16" customHeight="1" x14ac:dyDescent="0.2"/>
    <row r="6163" customFormat="1" ht="16" customHeight="1" x14ac:dyDescent="0.2"/>
    <row r="6164" customFormat="1" ht="16" customHeight="1" x14ac:dyDescent="0.2"/>
    <row r="6165" customFormat="1" ht="16" customHeight="1" x14ac:dyDescent="0.2"/>
    <row r="6166" customFormat="1" ht="16" customHeight="1" x14ac:dyDescent="0.2"/>
    <row r="6167" customFormat="1" ht="16" customHeight="1" x14ac:dyDescent="0.2"/>
    <row r="6168" customFormat="1" ht="16" customHeight="1" x14ac:dyDescent="0.2"/>
    <row r="6169" customFormat="1" ht="16" customHeight="1" x14ac:dyDescent="0.2"/>
    <row r="6170" customFormat="1" ht="16" customHeight="1" x14ac:dyDescent="0.2"/>
    <row r="6171" customFormat="1" ht="16" customHeight="1" x14ac:dyDescent="0.2"/>
    <row r="6172" customFormat="1" ht="16" customHeight="1" x14ac:dyDescent="0.2"/>
    <row r="6173" customFormat="1" ht="16" customHeight="1" x14ac:dyDescent="0.2"/>
    <row r="6174" customFormat="1" ht="16" customHeight="1" x14ac:dyDescent="0.2"/>
    <row r="6175" customFormat="1" ht="16" customHeight="1" x14ac:dyDescent="0.2"/>
    <row r="6176" customFormat="1" ht="16" customHeight="1" x14ac:dyDescent="0.2"/>
    <row r="6177" customFormat="1" ht="16" customHeight="1" x14ac:dyDescent="0.2"/>
    <row r="6178" customFormat="1" ht="16" customHeight="1" x14ac:dyDescent="0.2"/>
    <row r="6179" customFormat="1" ht="16" customHeight="1" x14ac:dyDescent="0.2"/>
    <row r="6180" customFormat="1" ht="16" customHeight="1" x14ac:dyDescent="0.2"/>
    <row r="6181" customFormat="1" ht="16" customHeight="1" x14ac:dyDescent="0.2"/>
    <row r="6182" customFormat="1" ht="16" customHeight="1" x14ac:dyDescent="0.2"/>
    <row r="6183" customFormat="1" ht="16" customHeight="1" x14ac:dyDescent="0.2"/>
    <row r="6184" customFormat="1" ht="16" customHeight="1" x14ac:dyDescent="0.2"/>
    <row r="6185" customFormat="1" ht="16" customHeight="1" x14ac:dyDescent="0.2"/>
    <row r="6186" customFormat="1" ht="16" customHeight="1" x14ac:dyDescent="0.2"/>
    <row r="6187" customFormat="1" ht="16" customHeight="1" x14ac:dyDescent="0.2"/>
    <row r="6188" customFormat="1" ht="16" customHeight="1" x14ac:dyDescent="0.2"/>
    <row r="6189" customFormat="1" ht="16" customHeight="1" x14ac:dyDescent="0.2"/>
    <row r="6190" customFormat="1" ht="16" customHeight="1" x14ac:dyDescent="0.2"/>
    <row r="6191" customFormat="1" ht="16" customHeight="1" x14ac:dyDescent="0.2"/>
    <row r="6192" customFormat="1" ht="16" customHeight="1" x14ac:dyDescent="0.2"/>
    <row r="6193" customFormat="1" ht="16" customHeight="1" x14ac:dyDescent="0.2"/>
    <row r="6194" customFormat="1" ht="16" customHeight="1" x14ac:dyDescent="0.2"/>
    <row r="6195" customFormat="1" ht="16" customHeight="1" x14ac:dyDescent="0.2"/>
    <row r="6196" customFormat="1" ht="16" customHeight="1" x14ac:dyDescent="0.2"/>
    <row r="6197" customFormat="1" ht="16" customHeight="1" x14ac:dyDescent="0.2"/>
    <row r="6198" customFormat="1" ht="16" customHeight="1" x14ac:dyDescent="0.2"/>
    <row r="6199" customFormat="1" ht="16" customHeight="1" x14ac:dyDescent="0.2"/>
    <row r="6200" customFormat="1" ht="16" customHeight="1" x14ac:dyDescent="0.2"/>
    <row r="6201" customFormat="1" ht="16" customHeight="1" x14ac:dyDescent="0.2"/>
    <row r="6202" customFormat="1" ht="16" customHeight="1" x14ac:dyDescent="0.2"/>
    <row r="6203" customFormat="1" ht="16" customHeight="1" x14ac:dyDescent="0.2"/>
    <row r="6204" customFormat="1" ht="16" customHeight="1" x14ac:dyDescent="0.2"/>
    <row r="6205" customFormat="1" ht="16" customHeight="1" x14ac:dyDescent="0.2"/>
    <row r="6206" customFormat="1" ht="16" customHeight="1" x14ac:dyDescent="0.2"/>
    <row r="6207" customFormat="1" ht="16" customHeight="1" x14ac:dyDescent="0.2"/>
    <row r="6208" customFormat="1" ht="16" customHeight="1" x14ac:dyDescent="0.2"/>
    <row r="6209" customFormat="1" ht="16" customHeight="1" x14ac:dyDescent="0.2"/>
    <row r="6210" customFormat="1" ht="16" customHeight="1" x14ac:dyDescent="0.2"/>
    <row r="6211" customFormat="1" ht="16" customHeight="1" x14ac:dyDescent="0.2"/>
    <row r="6212" customFormat="1" ht="16" customHeight="1" x14ac:dyDescent="0.2"/>
    <row r="6213" customFormat="1" ht="16" customHeight="1" x14ac:dyDescent="0.2"/>
    <row r="6214" customFormat="1" ht="16" customHeight="1" x14ac:dyDescent="0.2"/>
    <row r="6215" customFormat="1" ht="16" customHeight="1" x14ac:dyDescent="0.2"/>
    <row r="6216" customFormat="1" ht="16" customHeight="1" x14ac:dyDescent="0.2"/>
    <row r="6217" customFormat="1" ht="16" customHeight="1" x14ac:dyDescent="0.2"/>
    <row r="6218" customFormat="1" ht="16" customHeight="1" x14ac:dyDescent="0.2"/>
    <row r="6219" customFormat="1" ht="16" customHeight="1" x14ac:dyDescent="0.2"/>
    <row r="6220" customFormat="1" ht="16" customHeight="1" x14ac:dyDescent="0.2"/>
    <row r="6221" customFormat="1" ht="16" customHeight="1" x14ac:dyDescent="0.2"/>
    <row r="6222" customFormat="1" ht="16" customHeight="1" x14ac:dyDescent="0.2"/>
    <row r="6223" customFormat="1" ht="16" customHeight="1" x14ac:dyDescent="0.2"/>
    <row r="6224" customFormat="1" ht="16" customHeight="1" x14ac:dyDescent="0.2"/>
    <row r="6225" customFormat="1" ht="16" customHeight="1" x14ac:dyDescent="0.2"/>
    <row r="6226" customFormat="1" ht="16" customHeight="1" x14ac:dyDescent="0.2"/>
    <row r="6227" customFormat="1" ht="16" customHeight="1" x14ac:dyDescent="0.2"/>
    <row r="6228" customFormat="1" ht="16" customHeight="1" x14ac:dyDescent="0.2"/>
    <row r="6229" customFormat="1" ht="16" customHeight="1" x14ac:dyDescent="0.2"/>
    <row r="6230" customFormat="1" ht="16" customHeight="1" x14ac:dyDescent="0.2"/>
    <row r="6231" customFormat="1" ht="16" customHeight="1" x14ac:dyDescent="0.2"/>
    <row r="6232" customFormat="1" ht="16" customHeight="1" x14ac:dyDescent="0.2"/>
    <row r="6233" customFormat="1" ht="16" customHeight="1" x14ac:dyDescent="0.2"/>
    <row r="6234" customFormat="1" ht="16" customHeight="1" x14ac:dyDescent="0.2"/>
    <row r="6235" customFormat="1" ht="16" customHeight="1" x14ac:dyDescent="0.2"/>
    <row r="6236" customFormat="1" ht="16" customHeight="1" x14ac:dyDescent="0.2"/>
    <row r="6237" customFormat="1" ht="16" customHeight="1" x14ac:dyDescent="0.2"/>
    <row r="6238" customFormat="1" ht="16" customHeight="1" x14ac:dyDescent="0.2"/>
    <row r="6239" customFormat="1" ht="16" customHeight="1" x14ac:dyDescent="0.2"/>
    <row r="6240" customFormat="1" ht="16" customHeight="1" x14ac:dyDescent="0.2"/>
    <row r="6241" customFormat="1" ht="16" customHeight="1" x14ac:dyDescent="0.2"/>
    <row r="6242" customFormat="1" ht="16" customHeight="1" x14ac:dyDescent="0.2"/>
    <row r="6243" customFormat="1" ht="16" customHeight="1" x14ac:dyDescent="0.2"/>
    <row r="6244" customFormat="1" ht="16" customHeight="1" x14ac:dyDescent="0.2"/>
    <row r="6245" customFormat="1" ht="16" customHeight="1" x14ac:dyDescent="0.2"/>
    <row r="6246" customFormat="1" ht="16" customHeight="1" x14ac:dyDescent="0.2"/>
    <row r="6247" customFormat="1" ht="16" customHeight="1" x14ac:dyDescent="0.2"/>
    <row r="6248" customFormat="1" ht="16" customHeight="1" x14ac:dyDescent="0.2"/>
    <row r="6249" customFormat="1" ht="16" customHeight="1" x14ac:dyDescent="0.2"/>
    <row r="6250" customFormat="1" ht="16" customHeight="1" x14ac:dyDescent="0.2"/>
    <row r="6251" customFormat="1" ht="16" customHeight="1" x14ac:dyDescent="0.2"/>
    <row r="6252" customFormat="1" ht="16" customHeight="1" x14ac:dyDescent="0.2"/>
    <row r="6253" customFormat="1" ht="16" customHeight="1" x14ac:dyDescent="0.2"/>
    <row r="6254" customFormat="1" ht="16" customHeight="1" x14ac:dyDescent="0.2"/>
    <row r="6255" customFormat="1" ht="16" customHeight="1" x14ac:dyDescent="0.2"/>
    <row r="6256" customFormat="1" ht="16" customHeight="1" x14ac:dyDescent="0.2"/>
    <row r="6257" customFormat="1" ht="16" customHeight="1" x14ac:dyDescent="0.2"/>
    <row r="6258" customFormat="1" ht="16" customHeight="1" x14ac:dyDescent="0.2"/>
    <row r="6259" customFormat="1" ht="16" customHeight="1" x14ac:dyDescent="0.2"/>
    <row r="6260" customFormat="1" ht="16" customHeight="1" x14ac:dyDescent="0.2"/>
    <row r="6261" customFormat="1" ht="16" customHeight="1" x14ac:dyDescent="0.2"/>
    <row r="6262" customFormat="1" ht="16" customHeight="1" x14ac:dyDescent="0.2"/>
    <row r="6263" customFormat="1" ht="16" customHeight="1" x14ac:dyDescent="0.2"/>
    <row r="6264" customFormat="1" ht="16" customHeight="1" x14ac:dyDescent="0.2"/>
    <row r="6265" customFormat="1" ht="16" customHeight="1" x14ac:dyDescent="0.2"/>
    <row r="6266" customFormat="1" ht="16" customHeight="1" x14ac:dyDescent="0.2"/>
    <row r="6267" customFormat="1" ht="16" customHeight="1" x14ac:dyDescent="0.2"/>
    <row r="6268" customFormat="1" ht="16" customHeight="1" x14ac:dyDescent="0.2"/>
    <row r="6269" customFormat="1" ht="16" customHeight="1" x14ac:dyDescent="0.2"/>
    <row r="6270" customFormat="1" ht="16" customHeight="1" x14ac:dyDescent="0.2"/>
    <row r="6271" customFormat="1" ht="16" customHeight="1" x14ac:dyDescent="0.2"/>
    <row r="6272" customFormat="1" ht="16" customHeight="1" x14ac:dyDescent="0.2"/>
    <row r="6273" customFormat="1" ht="16" customHeight="1" x14ac:dyDescent="0.2"/>
    <row r="6274" customFormat="1" ht="16" customHeight="1" x14ac:dyDescent="0.2"/>
    <row r="6275" customFormat="1" ht="16" customHeight="1" x14ac:dyDescent="0.2"/>
    <row r="6276" customFormat="1" ht="16" customHeight="1" x14ac:dyDescent="0.2"/>
    <row r="6277" customFormat="1" ht="16" customHeight="1" x14ac:dyDescent="0.2"/>
    <row r="6278" customFormat="1" ht="16" customHeight="1" x14ac:dyDescent="0.2"/>
    <row r="6279" customFormat="1" ht="16" customHeight="1" x14ac:dyDescent="0.2"/>
    <row r="6280" customFormat="1" ht="16" customHeight="1" x14ac:dyDescent="0.2"/>
    <row r="6281" customFormat="1" ht="16" customHeight="1" x14ac:dyDescent="0.2"/>
    <row r="6282" customFormat="1" ht="16" customHeight="1" x14ac:dyDescent="0.2"/>
    <row r="6283" customFormat="1" ht="16" customHeight="1" x14ac:dyDescent="0.2"/>
    <row r="6284" customFormat="1" ht="16" customHeight="1" x14ac:dyDescent="0.2"/>
    <row r="6285" customFormat="1" ht="16" customHeight="1" x14ac:dyDescent="0.2"/>
    <row r="6286" customFormat="1" ht="16" customHeight="1" x14ac:dyDescent="0.2"/>
    <row r="6287" customFormat="1" ht="16" customHeight="1" x14ac:dyDescent="0.2"/>
    <row r="6288" customFormat="1" ht="16" customHeight="1" x14ac:dyDescent="0.2"/>
    <row r="6289" customFormat="1" ht="16" customHeight="1" x14ac:dyDescent="0.2"/>
    <row r="6290" customFormat="1" ht="16" customHeight="1" x14ac:dyDescent="0.2"/>
    <row r="6291" customFormat="1" ht="16" customHeight="1" x14ac:dyDescent="0.2"/>
    <row r="6292" customFormat="1" ht="16" customHeight="1" x14ac:dyDescent="0.2"/>
    <row r="6293" customFormat="1" ht="16" customHeight="1" x14ac:dyDescent="0.2"/>
    <row r="6294" customFormat="1" ht="16" customHeight="1" x14ac:dyDescent="0.2"/>
    <row r="6295" customFormat="1" ht="16" customHeight="1" x14ac:dyDescent="0.2"/>
    <row r="6296" customFormat="1" ht="16" customHeight="1" x14ac:dyDescent="0.2"/>
    <row r="6297" customFormat="1" ht="16" customHeight="1" x14ac:dyDescent="0.2"/>
    <row r="6298" customFormat="1" ht="16" customHeight="1" x14ac:dyDescent="0.2"/>
    <row r="6299" customFormat="1" ht="16" customHeight="1" x14ac:dyDescent="0.2"/>
    <row r="6300" customFormat="1" ht="16" customHeight="1" x14ac:dyDescent="0.2"/>
    <row r="6301" customFormat="1" ht="16" customHeight="1" x14ac:dyDescent="0.2"/>
    <row r="6302" customFormat="1" ht="16" customHeight="1" x14ac:dyDescent="0.2"/>
    <row r="6303" customFormat="1" ht="16" customHeight="1" x14ac:dyDescent="0.2"/>
    <row r="6304" customFormat="1" ht="16" customHeight="1" x14ac:dyDescent="0.2"/>
    <row r="6305" customFormat="1" ht="16" customHeight="1" x14ac:dyDescent="0.2"/>
    <row r="6306" customFormat="1" ht="16" customHeight="1" x14ac:dyDescent="0.2"/>
    <row r="6307" customFormat="1" ht="16" customHeight="1" x14ac:dyDescent="0.2"/>
    <row r="6308" customFormat="1" ht="16" customHeight="1" x14ac:dyDescent="0.2"/>
    <row r="6309" customFormat="1" ht="16" customHeight="1" x14ac:dyDescent="0.2"/>
    <row r="6310" customFormat="1" ht="16" customHeight="1" x14ac:dyDescent="0.2"/>
    <row r="6311" customFormat="1" ht="16" customHeight="1" x14ac:dyDescent="0.2"/>
    <row r="6312" customFormat="1" ht="16" customHeight="1" x14ac:dyDescent="0.2"/>
    <row r="6313" customFormat="1" ht="16" customHeight="1" x14ac:dyDescent="0.2"/>
    <row r="6314" customFormat="1" ht="16" customHeight="1" x14ac:dyDescent="0.2"/>
    <row r="6315" customFormat="1" ht="16" customHeight="1" x14ac:dyDescent="0.2"/>
    <row r="6316" customFormat="1" ht="16" customHeight="1" x14ac:dyDescent="0.2"/>
    <row r="6317" customFormat="1" ht="16" customHeight="1" x14ac:dyDescent="0.2"/>
    <row r="6318" customFormat="1" ht="16" customHeight="1" x14ac:dyDescent="0.2"/>
    <row r="6319" customFormat="1" ht="16" customHeight="1" x14ac:dyDescent="0.2"/>
    <row r="6320" customFormat="1" ht="16" customHeight="1" x14ac:dyDescent="0.2"/>
    <row r="6321" customFormat="1" ht="16" customHeight="1" x14ac:dyDescent="0.2"/>
    <row r="6322" customFormat="1" ht="16" customHeight="1" x14ac:dyDescent="0.2"/>
    <row r="6323" customFormat="1" ht="16" customHeight="1" x14ac:dyDescent="0.2"/>
    <row r="6324" customFormat="1" ht="16" customHeight="1" x14ac:dyDescent="0.2"/>
    <row r="6325" customFormat="1" ht="16" customHeight="1" x14ac:dyDescent="0.2"/>
    <row r="6326" customFormat="1" ht="16" customHeight="1" x14ac:dyDescent="0.2"/>
    <row r="6327" customFormat="1" ht="16" customHeight="1" x14ac:dyDescent="0.2"/>
    <row r="6328" customFormat="1" ht="16" customHeight="1" x14ac:dyDescent="0.2"/>
    <row r="6329" customFormat="1" ht="16" customHeight="1" x14ac:dyDescent="0.2"/>
    <row r="6330" customFormat="1" ht="16" customHeight="1" x14ac:dyDescent="0.2"/>
    <row r="6331" customFormat="1" ht="16" customHeight="1" x14ac:dyDescent="0.2"/>
    <row r="6332" customFormat="1" ht="16" customHeight="1" x14ac:dyDescent="0.2"/>
    <row r="6333" customFormat="1" ht="16" customHeight="1" x14ac:dyDescent="0.2"/>
    <row r="6334" customFormat="1" ht="16" customHeight="1" x14ac:dyDescent="0.2"/>
    <row r="6335" customFormat="1" ht="16" customHeight="1" x14ac:dyDescent="0.2"/>
    <row r="6336" customFormat="1" ht="16" customHeight="1" x14ac:dyDescent="0.2"/>
    <row r="6337" customFormat="1" ht="16" customHeight="1" x14ac:dyDescent="0.2"/>
    <row r="6338" customFormat="1" ht="16" customHeight="1" x14ac:dyDescent="0.2"/>
    <row r="6339" customFormat="1" ht="16" customHeight="1" x14ac:dyDescent="0.2"/>
    <row r="6340" customFormat="1" ht="16" customHeight="1" x14ac:dyDescent="0.2"/>
    <row r="6341" customFormat="1" ht="16" customHeight="1" x14ac:dyDescent="0.2"/>
    <row r="6342" customFormat="1" ht="16" customHeight="1" x14ac:dyDescent="0.2"/>
    <row r="6343" customFormat="1" ht="16" customHeight="1" x14ac:dyDescent="0.2"/>
    <row r="6344" customFormat="1" ht="16" customHeight="1" x14ac:dyDescent="0.2"/>
    <row r="6345" customFormat="1" ht="16" customHeight="1" x14ac:dyDescent="0.2"/>
    <row r="6346" customFormat="1" ht="16" customHeight="1" x14ac:dyDescent="0.2"/>
    <row r="6347" customFormat="1" ht="16" customHeight="1" x14ac:dyDescent="0.2"/>
    <row r="6348" customFormat="1" ht="16" customHeight="1" x14ac:dyDescent="0.2"/>
    <row r="6349" customFormat="1" ht="16" customHeight="1" x14ac:dyDescent="0.2"/>
    <row r="6350" customFormat="1" ht="16" customHeight="1" x14ac:dyDescent="0.2"/>
    <row r="6351" customFormat="1" ht="16" customHeight="1" x14ac:dyDescent="0.2"/>
    <row r="6352" customFormat="1" ht="16" customHeight="1" x14ac:dyDescent="0.2"/>
    <row r="6353" customFormat="1" ht="16" customHeight="1" x14ac:dyDescent="0.2"/>
    <row r="6354" customFormat="1" ht="16" customHeight="1" x14ac:dyDescent="0.2"/>
    <row r="6355" customFormat="1" ht="16" customHeight="1" x14ac:dyDescent="0.2"/>
    <row r="6356" customFormat="1" ht="16" customHeight="1" x14ac:dyDescent="0.2"/>
    <row r="6357" customFormat="1" ht="16" customHeight="1" x14ac:dyDescent="0.2"/>
    <row r="6358" customFormat="1" ht="16" customHeight="1" x14ac:dyDescent="0.2"/>
    <row r="6359" customFormat="1" ht="16" customHeight="1" x14ac:dyDescent="0.2"/>
    <row r="6360" customFormat="1" ht="16" customHeight="1" x14ac:dyDescent="0.2"/>
    <row r="6361" customFormat="1" ht="16" customHeight="1" x14ac:dyDescent="0.2"/>
    <row r="6362" customFormat="1" ht="16" customHeight="1" x14ac:dyDescent="0.2"/>
    <row r="6363" customFormat="1" ht="16" customHeight="1" x14ac:dyDescent="0.2"/>
    <row r="6364" customFormat="1" ht="16" customHeight="1" x14ac:dyDescent="0.2"/>
    <row r="6365" customFormat="1" ht="16" customHeight="1" x14ac:dyDescent="0.2"/>
    <row r="6366" customFormat="1" ht="16" customHeight="1" x14ac:dyDescent="0.2"/>
    <row r="6367" customFormat="1" ht="16" customHeight="1" x14ac:dyDescent="0.2"/>
    <row r="6368" customFormat="1" ht="16" customHeight="1" x14ac:dyDescent="0.2"/>
    <row r="6369" customFormat="1" ht="16" customHeight="1" x14ac:dyDescent="0.2"/>
    <row r="6370" customFormat="1" ht="16" customHeight="1" x14ac:dyDescent="0.2"/>
    <row r="6371" customFormat="1" ht="16" customHeight="1" x14ac:dyDescent="0.2"/>
    <row r="6372" customFormat="1" ht="16" customHeight="1" x14ac:dyDescent="0.2"/>
    <row r="6373" customFormat="1" ht="16" customHeight="1" x14ac:dyDescent="0.2"/>
    <row r="6374" customFormat="1" ht="16" customHeight="1" x14ac:dyDescent="0.2"/>
    <row r="6375" customFormat="1" ht="16" customHeight="1" x14ac:dyDescent="0.2"/>
    <row r="6376" customFormat="1" ht="16" customHeight="1" x14ac:dyDescent="0.2"/>
    <row r="6377" customFormat="1" ht="16" customHeight="1" x14ac:dyDescent="0.2"/>
    <row r="6378" customFormat="1" ht="16" customHeight="1" x14ac:dyDescent="0.2"/>
    <row r="6379" customFormat="1" ht="16" customHeight="1" x14ac:dyDescent="0.2"/>
    <row r="6380" customFormat="1" ht="16" customHeight="1" x14ac:dyDescent="0.2"/>
    <row r="6381" customFormat="1" ht="16" customHeight="1" x14ac:dyDescent="0.2"/>
    <row r="6382" customFormat="1" ht="16" customHeight="1" x14ac:dyDescent="0.2"/>
    <row r="6383" customFormat="1" ht="16" customHeight="1" x14ac:dyDescent="0.2"/>
    <row r="6384" customFormat="1" ht="16" customHeight="1" x14ac:dyDescent="0.2"/>
    <row r="6385" customFormat="1" ht="16" customHeight="1" x14ac:dyDescent="0.2"/>
    <row r="6386" customFormat="1" ht="16" customHeight="1" x14ac:dyDescent="0.2"/>
    <row r="6387" customFormat="1" ht="16" customHeight="1" x14ac:dyDescent="0.2"/>
    <row r="6388" customFormat="1" ht="16" customHeight="1" x14ac:dyDescent="0.2"/>
    <row r="6389" customFormat="1" ht="16" customHeight="1" x14ac:dyDescent="0.2"/>
    <row r="6390" customFormat="1" ht="16" customHeight="1" x14ac:dyDescent="0.2"/>
    <row r="6391" customFormat="1" ht="16" customHeight="1" x14ac:dyDescent="0.2"/>
    <row r="6392" customFormat="1" ht="16" customHeight="1" x14ac:dyDescent="0.2"/>
    <row r="6393" customFormat="1" ht="16" customHeight="1" x14ac:dyDescent="0.2"/>
    <row r="6394" customFormat="1" ht="16" customHeight="1" x14ac:dyDescent="0.2"/>
    <row r="6395" customFormat="1" ht="16" customHeight="1" x14ac:dyDescent="0.2"/>
    <row r="6396" customFormat="1" ht="16" customHeight="1" x14ac:dyDescent="0.2"/>
    <row r="6397" customFormat="1" ht="16" customHeight="1" x14ac:dyDescent="0.2"/>
    <row r="6398" customFormat="1" ht="16" customHeight="1" x14ac:dyDescent="0.2"/>
    <row r="6399" customFormat="1" ht="16" customHeight="1" x14ac:dyDescent="0.2"/>
    <row r="6400" customFormat="1" ht="16" customHeight="1" x14ac:dyDescent="0.2"/>
    <row r="6401" customFormat="1" ht="16" customHeight="1" x14ac:dyDescent="0.2"/>
    <row r="6402" customFormat="1" ht="16" customHeight="1" x14ac:dyDescent="0.2"/>
    <row r="6403" customFormat="1" ht="16" customHeight="1" x14ac:dyDescent="0.2"/>
    <row r="6404" customFormat="1" ht="16" customHeight="1" x14ac:dyDescent="0.2"/>
    <row r="6405" customFormat="1" ht="16" customHeight="1" x14ac:dyDescent="0.2"/>
    <row r="6406" customFormat="1" ht="16" customHeight="1" x14ac:dyDescent="0.2"/>
    <row r="6407" customFormat="1" ht="16" customHeight="1" x14ac:dyDescent="0.2"/>
    <row r="6408" customFormat="1" ht="16" customHeight="1" x14ac:dyDescent="0.2"/>
    <row r="6409" customFormat="1" ht="16" customHeight="1" x14ac:dyDescent="0.2"/>
    <row r="6410" customFormat="1" ht="16" customHeight="1" x14ac:dyDescent="0.2"/>
    <row r="6411" customFormat="1" ht="16" customHeight="1" x14ac:dyDescent="0.2"/>
    <row r="6412" customFormat="1" ht="16" customHeight="1" x14ac:dyDescent="0.2"/>
    <row r="6413" customFormat="1" ht="16" customHeight="1" x14ac:dyDescent="0.2"/>
    <row r="6414" customFormat="1" ht="16" customHeight="1" x14ac:dyDescent="0.2"/>
    <row r="6415" customFormat="1" ht="16" customHeight="1" x14ac:dyDescent="0.2"/>
    <row r="6416" customFormat="1" ht="16" customHeight="1" x14ac:dyDescent="0.2"/>
    <row r="6417" customFormat="1" ht="16" customHeight="1" x14ac:dyDescent="0.2"/>
    <row r="6418" customFormat="1" ht="16" customHeight="1" x14ac:dyDescent="0.2"/>
    <row r="6419" customFormat="1" ht="16" customHeight="1" x14ac:dyDescent="0.2"/>
    <row r="6420" customFormat="1" ht="16" customHeight="1" x14ac:dyDescent="0.2"/>
    <row r="6421" customFormat="1" ht="16" customHeight="1" x14ac:dyDescent="0.2"/>
    <row r="6422" customFormat="1" ht="16" customHeight="1" x14ac:dyDescent="0.2"/>
    <row r="6423" customFormat="1" ht="16" customHeight="1" x14ac:dyDescent="0.2"/>
    <row r="6424" customFormat="1" ht="16" customHeight="1" x14ac:dyDescent="0.2"/>
    <row r="6425" customFormat="1" ht="16" customHeight="1" x14ac:dyDescent="0.2"/>
    <row r="6426" customFormat="1" ht="16" customHeight="1" x14ac:dyDescent="0.2"/>
    <row r="6427" customFormat="1" ht="16" customHeight="1" x14ac:dyDescent="0.2"/>
    <row r="6428" customFormat="1" ht="16" customHeight="1" x14ac:dyDescent="0.2"/>
    <row r="6429" customFormat="1" ht="16" customHeight="1" x14ac:dyDescent="0.2"/>
    <row r="6430" customFormat="1" ht="16" customHeight="1" x14ac:dyDescent="0.2"/>
    <row r="6431" customFormat="1" ht="16" customHeight="1" x14ac:dyDescent="0.2"/>
    <row r="6432" customFormat="1" ht="16" customHeight="1" x14ac:dyDescent="0.2"/>
    <row r="6433" customFormat="1" ht="16" customHeight="1" x14ac:dyDescent="0.2"/>
    <row r="6434" customFormat="1" ht="16" customHeight="1" x14ac:dyDescent="0.2"/>
    <row r="6435" customFormat="1" ht="16" customHeight="1" x14ac:dyDescent="0.2"/>
    <row r="6436" customFormat="1" ht="16" customHeight="1" x14ac:dyDescent="0.2"/>
    <row r="6437" customFormat="1" ht="16" customHeight="1" x14ac:dyDescent="0.2"/>
    <row r="6438" customFormat="1" ht="16" customHeight="1" x14ac:dyDescent="0.2"/>
    <row r="6439" customFormat="1" ht="16" customHeight="1" x14ac:dyDescent="0.2"/>
    <row r="6440" customFormat="1" ht="16" customHeight="1" x14ac:dyDescent="0.2"/>
    <row r="6441" customFormat="1" ht="16" customHeight="1" x14ac:dyDescent="0.2"/>
    <row r="6442" customFormat="1" ht="16" customHeight="1" x14ac:dyDescent="0.2"/>
    <row r="6443" customFormat="1" ht="16" customHeight="1" x14ac:dyDescent="0.2"/>
    <row r="6444" customFormat="1" ht="16" customHeight="1" x14ac:dyDescent="0.2"/>
    <row r="6445" customFormat="1" ht="16" customHeight="1" x14ac:dyDescent="0.2"/>
    <row r="6446" customFormat="1" ht="16" customHeight="1" x14ac:dyDescent="0.2"/>
    <row r="6447" customFormat="1" ht="16" customHeight="1" x14ac:dyDescent="0.2"/>
    <row r="6448" customFormat="1" ht="16" customHeight="1" x14ac:dyDescent="0.2"/>
    <row r="6449" customFormat="1" ht="16" customHeight="1" x14ac:dyDescent="0.2"/>
    <row r="6450" customFormat="1" ht="16" customHeight="1" x14ac:dyDescent="0.2"/>
    <row r="6451" customFormat="1" ht="16" customHeight="1" x14ac:dyDescent="0.2"/>
    <row r="6452" customFormat="1" ht="16" customHeight="1" x14ac:dyDescent="0.2"/>
    <row r="6453" customFormat="1" ht="16" customHeight="1" x14ac:dyDescent="0.2"/>
    <row r="6454" customFormat="1" ht="16" customHeight="1" x14ac:dyDescent="0.2"/>
    <row r="6455" customFormat="1" ht="16" customHeight="1" x14ac:dyDescent="0.2"/>
    <row r="6456" customFormat="1" ht="16" customHeight="1" x14ac:dyDescent="0.2"/>
    <row r="6457" customFormat="1" ht="16" customHeight="1" x14ac:dyDescent="0.2"/>
    <row r="6458" customFormat="1" ht="16" customHeight="1" x14ac:dyDescent="0.2"/>
    <row r="6459" customFormat="1" ht="16" customHeight="1" x14ac:dyDescent="0.2"/>
    <row r="6460" customFormat="1" ht="16" customHeight="1" x14ac:dyDescent="0.2"/>
    <row r="6461" customFormat="1" ht="16" customHeight="1" x14ac:dyDescent="0.2"/>
    <row r="6462" customFormat="1" ht="16" customHeight="1" x14ac:dyDescent="0.2"/>
    <row r="6463" customFormat="1" ht="16" customHeight="1" x14ac:dyDescent="0.2"/>
    <row r="6464" customFormat="1" ht="16" customHeight="1" x14ac:dyDescent="0.2"/>
    <row r="6465" customFormat="1" ht="16" customHeight="1" x14ac:dyDescent="0.2"/>
    <row r="6466" customFormat="1" ht="16" customHeight="1" x14ac:dyDescent="0.2"/>
    <row r="6467" customFormat="1" ht="16" customHeight="1" x14ac:dyDescent="0.2"/>
    <row r="6468" customFormat="1" ht="16" customHeight="1" x14ac:dyDescent="0.2"/>
    <row r="6469" customFormat="1" ht="16" customHeight="1" x14ac:dyDescent="0.2"/>
    <row r="6470" customFormat="1" ht="16" customHeight="1" x14ac:dyDescent="0.2"/>
    <row r="6471" customFormat="1" ht="16" customHeight="1" x14ac:dyDescent="0.2"/>
    <row r="6472" customFormat="1" ht="16" customHeight="1" x14ac:dyDescent="0.2"/>
    <row r="6473" customFormat="1" ht="16" customHeight="1" x14ac:dyDescent="0.2"/>
    <row r="6474" customFormat="1" ht="16" customHeight="1" x14ac:dyDescent="0.2"/>
    <row r="6475" customFormat="1" ht="16" customHeight="1" x14ac:dyDescent="0.2"/>
    <row r="6476" customFormat="1" ht="16" customHeight="1" x14ac:dyDescent="0.2"/>
    <row r="6477" customFormat="1" ht="16" customHeight="1" x14ac:dyDescent="0.2"/>
    <row r="6478" customFormat="1" ht="16" customHeight="1" x14ac:dyDescent="0.2"/>
    <row r="6479" customFormat="1" ht="16" customHeight="1" x14ac:dyDescent="0.2"/>
    <row r="6480" customFormat="1" ht="16" customHeight="1" x14ac:dyDescent="0.2"/>
    <row r="6481" customFormat="1" ht="16" customHeight="1" x14ac:dyDescent="0.2"/>
    <row r="6482" customFormat="1" ht="16" customHeight="1" x14ac:dyDescent="0.2"/>
    <row r="6483" customFormat="1" ht="16" customHeight="1" x14ac:dyDescent="0.2"/>
    <row r="6484" customFormat="1" ht="16" customHeight="1" x14ac:dyDescent="0.2"/>
    <row r="6485" customFormat="1" ht="16" customHeight="1" x14ac:dyDescent="0.2"/>
    <row r="6486" customFormat="1" ht="16" customHeight="1" x14ac:dyDescent="0.2"/>
    <row r="6487" customFormat="1" ht="16" customHeight="1" x14ac:dyDescent="0.2"/>
    <row r="6488" customFormat="1" ht="16" customHeight="1" x14ac:dyDescent="0.2"/>
    <row r="6489" customFormat="1" ht="16" customHeight="1" x14ac:dyDescent="0.2"/>
    <row r="6490" customFormat="1" ht="16" customHeight="1" x14ac:dyDescent="0.2"/>
    <row r="6491" customFormat="1" ht="16" customHeight="1" x14ac:dyDescent="0.2"/>
    <row r="6492" customFormat="1" ht="16" customHeight="1" x14ac:dyDescent="0.2"/>
    <row r="6493" customFormat="1" ht="16" customHeight="1" x14ac:dyDescent="0.2"/>
    <row r="6494" customFormat="1" ht="16" customHeight="1" x14ac:dyDescent="0.2"/>
    <row r="6495" customFormat="1" ht="16" customHeight="1" x14ac:dyDescent="0.2"/>
    <row r="6496" customFormat="1" ht="16" customHeight="1" x14ac:dyDescent="0.2"/>
    <row r="6497" customFormat="1" ht="16" customHeight="1" x14ac:dyDescent="0.2"/>
    <row r="6498" customFormat="1" ht="16" customHeight="1" x14ac:dyDescent="0.2"/>
    <row r="6499" customFormat="1" ht="16" customHeight="1" x14ac:dyDescent="0.2"/>
    <row r="6500" customFormat="1" ht="16" customHeight="1" x14ac:dyDescent="0.2"/>
    <row r="6501" customFormat="1" ht="16" customHeight="1" x14ac:dyDescent="0.2"/>
    <row r="6502" customFormat="1" ht="16" customHeight="1" x14ac:dyDescent="0.2"/>
    <row r="6503" customFormat="1" ht="16" customHeight="1" x14ac:dyDescent="0.2"/>
    <row r="6504" customFormat="1" ht="16" customHeight="1" x14ac:dyDescent="0.2"/>
    <row r="6505" customFormat="1" ht="16" customHeight="1" x14ac:dyDescent="0.2"/>
    <row r="6506" customFormat="1" ht="16" customHeight="1" x14ac:dyDescent="0.2"/>
    <row r="6507" customFormat="1" ht="16" customHeight="1" x14ac:dyDescent="0.2"/>
    <row r="6508" customFormat="1" ht="16" customHeight="1" x14ac:dyDescent="0.2"/>
    <row r="6509" customFormat="1" ht="16" customHeight="1" x14ac:dyDescent="0.2"/>
    <row r="6510" customFormat="1" ht="16" customHeight="1" x14ac:dyDescent="0.2"/>
    <row r="6511" customFormat="1" ht="16" customHeight="1" x14ac:dyDescent="0.2"/>
    <row r="6512" customFormat="1" ht="16" customHeight="1" x14ac:dyDescent="0.2"/>
    <row r="6513" customFormat="1" ht="16" customHeight="1" x14ac:dyDescent="0.2"/>
    <row r="6514" customFormat="1" ht="16" customHeight="1" x14ac:dyDescent="0.2"/>
    <row r="6515" customFormat="1" ht="16" customHeight="1" x14ac:dyDescent="0.2"/>
    <row r="6516" customFormat="1" ht="16" customHeight="1" x14ac:dyDescent="0.2"/>
    <row r="6517" customFormat="1" ht="16" customHeight="1" x14ac:dyDescent="0.2"/>
    <row r="6518" customFormat="1" ht="16" customHeight="1" x14ac:dyDescent="0.2"/>
    <row r="6519" customFormat="1" ht="16" customHeight="1" x14ac:dyDescent="0.2"/>
    <row r="6520" customFormat="1" ht="16" customHeight="1" x14ac:dyDescent="0.2"/>
    <row r="6521" customFormat="1" ht="16" customHeight="1" x14ac:dyDescent="0.2"/>
    <row r="6522" customFormat="1" ht="16" customHeight="1" x14ac:dyDescent="0.2"/>
    <row r="6523" customFormat="1" ht="16" customHeight="1" x14ac:dyDescent="0.2"/>
    <row r="6524" customFormat="1" ht="16" customHeight="1" x14ac:dyDescent="0.2"/>
    <row r="6525" customFormat="1" ht="16" customHeight="1" x14ac:dyDescent="0.2"/>
    <row r="6526" customFormat="1" ht="16" customHeight="1" x14ac:dyDescent="0.2"/>
    <row r="6527" customFormat="1" ht="16" customHeight="1" x14ac:dyDescent="0.2"/>
    <row r="6528" customFormat="1" ht="16" customHeight="1" x14ac:dyDescent="0.2"/>
    <row r="6529" customFormat="1" ht="16" customHeight="1" x14ac:dyDescent="0.2"/>
    <row r="6530" customFormat="1" ht="16" customHeight="1" x14ac:dyDescent="0.2"/>
    <row r="6531" customFormat="1" ht="16" customHeight="1" x14ac:dyDescent="0.2"/>
    <row r="6532" customFormat="1" ht="16" customHeight="1" x14ac:dyDescent="0.2"/>
    <row r="6533" customFormat="1" ht="16" customHeight="1" x14ac:dyDescent="0.2"/>
    <row r="6534" customFormat="1" ht="16" customHeight="1" x14ac:dyDescent="0.2"/>
    <row r="6535" customFormat="1" ht="16" customHeight="1" x14ac:dyDescent="0.2"/>
    <row r="6536" customFormat="1" ht="16" customHeight="1" x14ac:dyDescent="0.2"/>
    <row r="6537" customFormat="1" ht="16" customHeight="1" x14ac:dyDescent="0.2"/>
    <row r="6538" customFormat="1" ht="16" customHeight="1" x14ac:dyDescent="0.2"/>
    <row r="6539" customFormat="1" ht="16" customHeight="1" x14ac:dyDescent="0.2"/>
    <row r="6540" customFormat="1" ht="16" customHeight="1" x14ac:dyDescent="0.2"/>
    <row r="6541" customFormat="1" ht="16" customHeight="1" x14ac:dyDescent="0.2"/>
    <row r="6542" customFormat="1" ht="16" customHeight="1" x14ac:dyDescent="0.2"/>
    <row r="6543" customFormat="1" ht="16" customHeight="1" x14ac:dyDescent="0.2"/>
    <row r="6544" customFormat="1" ht="16" customHeight="1" x14ac:dyDescent="0.2"/>
    <row r="6545" customFormat="1" ht="16" customHeight="1" x14ac:dyDescent="0.2"/>
    <row r="6546" customFormat="1" ht="16" customHeight="1" x14ac:dyDescent="0.2"/>
    <row r="6547" customFormat="1" ht="16" customHeight="1" x14ac:dyDescent="0.2"/>
    <row r="6548" customFormat="1" ht="16" customHeight="1" x14ac:dyDescent="0.2"/>
    <row r="6549" customFormat="1" ht="16" customHeight="1" x14ac:dyDescent="0.2"/>
    <row r="6550" customFormat="1" ht="16" customHeight="1" x14ac:dyDescent="0.2"/>
    <row r="6551" customFormat="1" ht="16" customHeight="1" x14ac:dyDescent="0.2"/>
    <row r="6552" customFormat="1" ht="16" customHeight="1" x14ac:dyDescent="0.2"/>
    <row r="6553" customFormat="1" ht="16" customHeight="1" x14ac:dyDescent="0.2"/>
    <row r="6554" customFormat="1" ht="16" customHeight="1" x14ac:dyDescent="0.2"/>
    <row r="6555" customFormat="1" ht="16" customHeight="1" x14ac:dyDescent="0.2"/>
    <row r="6556" customFormat="1" ht="16" customHeight="1" x14ac:dyDescent="0.2"/>
    <row r="6557" customFormat="1" ht="16" customHeight="1" x14ac:dyDescent="0.2"/>
    <row r="6558" customFormat="1" ht="16" customHeight="1" x14ac:dyDescent="0.2"/>
    <row r="6559" customFormat="1" ht="16" customHeight="1" x14ac:dyDescent="0.2"/>
    <row r="6560" customFormat="1" ht="16" customHeight="1" x14ac:dyDescent="0.2"/>
    <row r="6561" customFormat="1" ht="16" customHeight="1" x14ac:dyDescent="0.2"/>
    <row r="6562" customFormat="1" ht="16" customHeight="1" x14ac:dyDescent="0.2"/>
    <row r="6563" customFormat="1" ht="16" customHeight="1" x14ac:dyDescent="0.2"/>
    <row r="6564" customFormat="1" ht="16" customHeight="1" x14ac:dyDescent="0.2"/>
    <row r="6565" customFormat="1" ht="16" customHeight="1" x14ac:dyDescent="0.2"/>
    <row r="6566" customFormat="1" ht="16" customHeight="1" x14ac:dyDescent="0.2"/>
    <row r="6567" customFormat="1" ht="16" customHeight="1" x14ac:dyDescent="0.2"/>
    <row r="6568" customFormat="1" ht="16" customHeight="1" x14ac:dyDescent="0.2"/>
    <row r="6569" customFormat="1" ht="16" customHeight="1" x14ac:dyDescent="0.2"/>
    <row r="6570" customFormat="1" ht="16" customHeight="1" x14ac:dyDescent="0.2"/>
    <row r="6571" customFormat="1" ht="16" customHeight="1" x14ac:dyDescent="0.2"/>
    <row r="6572" customFormat="1" ht="16" customHeight="1" x14ac:dyDescent="0.2"/>
    <row r="6573" customFormat="1" ht="16" customHeight="1" x14ac:dyDescent="0.2"/>
    <row r="6574" customFormat="1" ht="16" customHeight="1" x14ac:dyDescent="0.2"/>
    <row r="6575" customFormat="1" ht="16" customHeight="1" x14ac:dyDescent="0.2"/>
    <row r="6576" customFormat="1" ht="16" customHeight="1" x14ac:dyDescent="0.2"/>
    <row r="6577" customFormat="1" ht="16" customHeight="1" x14ac:dyDescent="0.2"/>
    <row r="6578" customFormat="1" ht="16" customHeight="1" x14ac:dyDescent="0.2"/>
    <row r="6579" customFormat="1" ht="16" customHeight="1" x14ac:dyDescent="0.2"/>
    <row r="6580" customFormat="1" ht="16" customHeight="1" x14ac:dyDescent="0.2"/>
    <row r="6581" customFormat="1" ht="16" customHeight="1" x14ac:dyDescent="0.2"/>
    <row r="6582" customFormat="1" ht="16" customHeight="1" x14ac:dyDescent="0.2"/>
    <row r="6583" customFormat="1" ht="16" customHeight="1" x14ac:dyDescent="0.2"/>
    <row r="6584" customFormat="1" ht="16" customHeight="1" x14ac:dyDescent="0.2"/>
    <row r="6585" customFormat="1" ht="16" customHeight="1" x14ac:dyDescent="0.2"/>
    <row r="6586" customFormat="1" ht="16" customHeight="1" x14ac:dyDescent="0.2"/>
    <row r="6587" customFormat="1" ht="16" customHeight="1" x14ac:dyDescent="0.2"/>
    <row r="6588" customFormat="1" ht="16" customHeight="1" x14ac:dyDescent="0.2"/>
    <row r="6589" customFormat="1" ht="16" customHeight="1" x14ac:dyDescent="0.2"/>
    <row r="6590" customFormat="1" ht="16" customHeight="1" x14ac:dyDescent="0.2"/>
    <row r="6591" customFormat="1" ht="16" customHeight="1" x14ac:dyDescent="0.2"/>
    <row r="6592" customFormat="1" ht="16" customHeight="1" x14ac:dyDescent="0.2"/>
    <row r="6593" customFormat="1" ht="16" customHeight="1" x14ac:dyDescent="0.2"/>
    <row r="6594" customFormat="1" ht="16" customHeight="1" x14ac:dyDescent="0.2"/>
    <row r="6595" customFormat="1" ht="16" customHeight="1" x14ac:dyDescent="0.2"/>
    <row r="6596" customFormat="1" ht="16" customHeight="1" x14ac:dyDescent="0.2"/>
    <row r="6597" customFormat="1" ht="16" customHeight="1" x14ac:dyDescent="0.2"/>
    <row r="6598" customFormat="1" ht="16" customHeight="1" x14ac:dyDescent="0.2"/>
    <row r="6599" customFormat="1" ht="16" customHeight="1" x14ac:dyDescent="0.2"/>
    <row r="6600" customFormat="1" ht="16" customHeight="1" x14ac:dyDescent="0.2"/>
    <row r="6601" customFormat="1" ht="16" customHeight="1" x14ac:dyDescent="0.2"/>
    <row r="6602" customFormat="1" ht="16" customHeight="1" x14ac:dyDescent="0.2"/>
    <row r="6603" customFormat="1" ht="16" customHeight="1" x14ac:dyDescent="0.2"/>
    <row r="6604" customFormat="1" ht="16" customHeight="1" x14ac:dyDescent="0.2"/>
    <row r="6605" customFormat="1" ht="16" customHeight="1" x14ac:dyDescent="0.2"/>
    <row r="6606" customFormat="1" ht="16" customHeight="1" x14ac:dyDescent="0.2"/>
    <row r="6607" customFormat="1" ht="16" customHeight="1" x14ac:dyDescent="0.2"/>
    <row r="6608" customFormat="1" ht="16" customHeight="1" x14ac:dyDescent="0.2"/>
    <row r="6609" customFormat="1" ht="16" customHeight="1" x14ac:dyDescent="0.2"/>
    <row r="6610" customFormat="1" ht="16" customHeight="1" x14ac:dyDescent="0.2"/>
    <row r="6611" customFormat="1" ht="16" customHeight="1" x14ac:dyDescent="0.2"/>
    <row r="6612" customFormat="1" ht="16" customHeight="1" x14ac:dyDescent="0.2"/>
    <row r="6613" customFormat="1" ht="16" customHeight="1" x14ac:dyDescent="0.2"/>
    <row r="6614" customFormat="1" ht="16" customHeight="1" x14ac:dyDescent="0.2"/>
    <row r="6615" customFormat="1" ht="16" customHeight="1" x14ac:dyDescent="0.2"/>
    <row r="6616" customFormat="1" ht="16" customHeight="1" x14ac:dyDescent="0.2"/>
    <row r="6617" customFormat="1" ht="16" customHeight="1" x14ac:dyDescent="0.2"/>
    <row r="6618" customFormat="1" ht="16" customHeight="1" x14ac:dyDescent="0.2"/>
    <row r="6619" customFormat="1" ht="16" customHeight="1" x14ac:dyDescent="0.2"/>
    <row r="6620" customFormat="1" ht="16" customHeight="1" x14ac:dyDescent="0.2"/>
    <row r="6621" customFormat="1" ht="16" customHeight="1" x14ac:dyDescent="0.2"/>
    <row r="6622" customFormat="1" ht="16" customHeight="1" x14ac:dyDescent="0.2"/>
    <row r="6623" customFormat="1" ht="16" customHeight="1" x14ac:dyDescent="0.2"/>
    <row r="6624" customFormat="1" ht="16" customHeight="1" x14ac:dyDescent="0.2"/>
    <row r="6625" customFormat="1" ht="16" customHeight="1" x14ac:dyDescent="0.2"/>
    <row r="6626" customFormat="1" ht="16" customHeight="1" x14ac:dyDescent="0.2"/>
    <row r="6627" customFormat="1" ht="16" customHeight="1" x14ac:dyDescent="0.2"/>
    <row r="6628" customFormat="1" ht="16" customHeight="1" x14ac:dyDescent="0.2"/>
    <row r="6629" customFormat="1" ht="16" customHeight="1" x14ac:dyDescent="0.2"/>
    <row r="6630" customFormat="1" ht="16" customHeight="1" x14ac:dyDescent="0.2"/>
    <row r="6631" customFormat="1" ht="16" customHeight="1" x14ac:dyDescent="0.2"/>
    <row r="6632" customFormat="1" ht="16" customHeight="1" x14ac:dyDescent="0.2"/>
    <row r="6633" customFormat="1" ht="16" customHeight="1" x14ac:dyDescent="0.2"/>
    <row r="6634" customFormat="1" ht="16" customHeight="1" x14ac:dyDescent="0.2"/>
    <row r="6635" customFormat="1" ht="16" customHeight="1" x14ac:dyDescent="0.2"/>
    <row r="6636" customFormat="1" ht="16" customHeight="1" x14ac:dyDescent="0.2"/>
    <row r="6637" customFormat="1" ht="16" customHeight="1" x14ac:dyDescent="0.2"/>
    <row r="6638" customFormat="1" ht="16" customHeight="1" x14ac:dyDescent="0.2"/>
    <row r="6639" customFormat="1" ht="16" customHeight="1" x14ac:dyDescent="0.2"/>
    <row r="6640" customFormat="1" ht="16" customHeight="1" x14ac:dyDescent="0.2"/>
    <row r="6641" customFormat="1" ht="16" customHeight="1" x14ac:dyDescent="0.2"/>
    <row r="6642" customFormat="1" ht="16" customHeight="1" x14ac:dyDescent="0.2"/>
    <row r="6643" customFormat="1" ht="16" customHeight="1" x14ac:dyDescent="0.2"/>
    <row r="6644" customFormat="1" ht="16" customHeight="1" x14ac:dyDescent="0.2"/>
    <row r="6645" customFormat="1" ht="16" customHeight="1" x14ac:dyDescent="0.2"/>
    <row r="6646" customFormat="1" ht="16" customHeight="1" x14ac:dyDescent="0.2"/>
    <row r="6647" customFormat="1" ht="16" customHeight="1" x14ac:dyDescent="0.2"/>
    <row r="6648" customFormat="1" ht="16" customHeight="1" x14ac:dyDescent="0.2"/>
    <row r="6649" customFormat="1" ht="16" customHeight="1" x14ac:dyDescent="0.2"/>
    <row r="6650" customFormat="1" ht="16" customHeight="1" x14ac:dyDescent="0.2"/>
    <row r="6651" customFormat="1" ht="16" customHeight="1" x14ac:dyDescent="0.2"/>
    <row r="6652" customFormat="1" ht="16" customHeight="1" x14ac:dyDescent="0.2"/>
    <row r="6653" customFormat="1" ht="16" customHeight="1" x14ac:dyDescent="0.2"/>
    <row r="6654" customFormat="1" ht="16" customHeight="1" x14ac:dyDescent="0.2"/>
    <row r="6655" customFormat="1" ht="16" customHeight="1" x14ac:dyDescent="0.2"/>
    <row r="6656" customFormat="1" ht="16" customHeight="1" x14ac:dyDescent="0.2"/>
    <row r="6657" customFormat="1" ht="16" customHeight="1" x14ac:dyDescent="0.2"/>
    <row r="6658" customFormat="1" ht="16" customHeight="1" x14ac:dyDescent="0.2"/>
    <row r="6659" customFormat="1" ht="16" customHeight="1" x14ac:dyDescent="0.2"/>
    <row r="6660" customFormat="1" ht="16" customHeight="1" x14ac:dyDescent="0.2"/>
    <row r="6661" customFormat="1" ht="16" customHeight="1" x14ac:dyDescent="0.2"/>
    <row r="6662" customFormat="1" ht="16" customHeight="1" x14ac:dyDescent="0.2"/>
    <row r="6663" customFormat="1" ht="16" customHeight="1" x14ac:dyDescent="0.2"/>
    <row r="6664" customFormat="1" ht="16" customHeight="1" x14ac:dyDescent="0.2"/>
    <row r="6665" customFormat="1" ht="16" customHeight="1" x14ac:dyDescent="0.2"/>
    <row r="6666" customFormat="1" ht="16" customHeight="1" x14ac:dyDescent="0.2"/>
    <row r="6667" customFormat="1" ht="16" customHeight="1" x14ac:dyDescent="0.2"/>
    <row r="6668" customFormat="1" ht="16" customHeight="1" x14ac:dyDescent="0.2"/>
    <row r="6669" customFormat="1" ht="16" customHeight="1" x14ac:dyDescent="0.2"/>
    <row r="6670" customFormat="1" ht="16" customHeight="1" x14ac:dyDescent="0.2"/>
    <row r="6671" customFormat="1" ht="16" customHeight="1" x14ac:dyDescent="0.2"/>
    <row r="6672" customFormat="1" ht="16" customHeight="1" x14ac:dyDescent="0.2"/>
    <row r="6673" customFormat="1" ht="16" customHeight="1" x14ac:dyDescent="0.2"/>
    <row r="6674" customFormat="1" ht="16" customHeight="1" x14ac:dyDescent="0.2"/>
    <row r="6675" customFormat="1" ht="16" customHeight="1" x14ac:dyDescent="0.2"/>
    <row r="6676" customFormat="1" ht="16" customHeight="1" x14ac:dyDescent="0.2"/>
    <row r="6677" customFormat="1" ht="16" customHeight="1" x14ac:dyDescent="0.2"/>
    <row r="6678" customFormat="1" ht="16" customHeight="1" x14ac:dyDescent="0.2"/>
    <row r="6679" customFormat="1" ht="16" customHeight="1" x14ac:dyDescent="0.2"/>
    <row r="6680" customFormat="1" ht="16" customHeight="1" x14ac:dyDescent="0.2"/>
    <row r="6681" customFormat="1" ht="16" customHeight="1" x14ac:dyDescent="0.2"/>
    <row r="6682" customFormat="1" ht="16" customHeight="1" x14ac:dyDescent="0.2"/>
    <row r="6683" customFormat="1" ht="16" customHeight="1" x14ac:dyDescent="0.2"/>
    <row r="6684" customFormat="1" ht="16" customHeight="1" x14ac:dyDescent="0.2"/>
    <row r="6685" customFormat="1" ht="16" customHeight="1" x14ac:dyDescent="0.2"/>
    <row r="6686" customFormat="1" ht="16" customHeight="1" x14ac:dyDescent="0.2"/>
    <row r="6687" customFormat="1" ht="16" customHeight="1" x14ac:dyDescent="0.2"/>
    <row r="6688" customFormat="1" ht="16" customHeight="1" x14ac:dyDescent="0.2"/>
    <row r="6689" customFormat="1" ht="16" customHeight="1" x14ac:dyDescent="0.2"/>
    <row r="6690" customFormat="1" ht="16" customHeight="1" x14ac:dyDescent="0.2"/>
    <row r="6691" customFormat="1" ht="16" customHeight="1" x14ac:dyDescent="0.2"/>
    <row r="6692" customFormat="1" ht="16" customHeight="1" x14ac:dyDescent="0.2"/>
    <row r="6693" customFormat="1" ht="16" customHeight="1" x14ac:dyDescent="0.2"/>
    <row r="6694" customFormat="1" ht="16" customHeight="1" x14ac:dyDescent="0.2"/>
    <row r="6695" customFormat="1" ht="16" customHeight="1" x14ac:dyDescent="0.2"/>
    <row r="6696" customFormat="1" ht="16" customHeight="1" x14ac:dyDescent="0.2"/>
    <row r="6697" customFormat="1" ht="16" customHeight="1" x14ac:dyDescent="0.2"/>
    <row r="6698" customFormat="1" ht="16" customHeight="1" x14ac:dyDescent="0.2"/>
    <row r="6699" customFormat="1" ht="16" customHeight="1" x14ac:dyDescent="0.2"/>
    <row r="6700" customFormat="1" ht="16" customHeight="1" x14ac:dyDescent="0.2"/>
    <row r="6701" customFormat="1" ht="16" customHeight="1" x14ac:dyDescent="0.2"/>
    <row r="6702" customFormat="1" ht="16" customHeight="1" x14ac:dyDescent="0.2"/>
    <row r="6703" customFormat="1" ht="16" customHeight="1" x14ac:dyDescent="0.2"/>
    <row r="6704" customFormat="1" ht="16" customHeight="1" x14ac:dyDescent="0.2"/>
    <row r="6705" customFormat="1" ht="16" customHeight="1" x14ac:dyDescent="0.2"/>
    <row r="6706" customFormat="1" ht="16" customHeight="1" x14ac:dyDescent="0.2"/>
    <row r="6707" customFormat="1" ht="16" customHeight="1" x14ac:dyDescent="0.2"/>
    <row r="6708" customFormat="1" ht="16" customHeight="1" x14ac:dyDescent="0.2"/>
    <row r="6709" customFormat="1" ht="16" customHeight="1" x14ac:dyDescent="0.2"/>
    <row r="6710" customFormat="1" ht="16" customHeight="1" x14ac:dyDescent="0.2"/>
    <row r="6711" customFormat="1" ht="16" customHeight="1" x14ac:dyDescent="0.2"/>
    <row r="6712" customFormat="1" ht="16" customHeight="1" x14ac:dyDescent="0.2"/>
    <row r="6713" customFormat="1" ht="16" customHeight="1" x14ac:dyDescent="0.2"/>
    <row r="6714" customFormat="1" ht="16" customHeight="1" x14ac:dyDescent="0.2"/>
    <row r="6715" customFormat="1" ht="16" customHeight="1" x14ac:dyDescent="0.2"/>
    <row r="6716" customFormat="1" ht="16" customHeight="1" x14ac:dyDescent="0.2"/>
    <row r="6717" customFormat="1" ht="16" customHeight="1" x14ac:dyDescent="0.2"/>
    <row r="6718" customFormat="1" ht="16" customHeight="1" x14ac:dyDescent="0.2"/>
    <row r="6719" customFormat="1" ht="16" customHeight="1" x14ac:dyDescent="0.2"/>
    <row r="6720" customFormat="1" ht="16" customHeight="1" x14ac:dyDescent="0.2"/>
    <row r="6721" customFormat="1" ht="16" customHeight="1" x14ac:dyDescent="0.2"/>
    <row r="6722" customFormat="1" ht="16" customHeight="1" x14ac:dyDescent="0.2"/>
    <row r="6723" customFormat="1" ht="16" customHeight="1" x14ac:dyDescent="0.2"/>
    <row r="6724" customFormat="1" ht="16" customHeight="1" x14ac:dyDescent="0.2"/>
    <row r="6725" customFormat="1" ht="16" customHeight="1" x14ac:dyDescent="0.2"/>
    <row r="6726" customFormat="1" ht="16" customHeight="1" x14ac:dyDescent="0.2"/>
    <row r="6727" customFormat="1" ht="16" customHeight="1" x14ac:dyDescent="0.2"/>
    <row r="6728" customFormat="1" ht="16" customHeight="1" x14ac:dyDescent="0.2"/>
    <row r="6729" customFormat="1" ht="16" customHeight="1" x14ac:dyDescent="0.2"/>
    <row r="6730" customFormat="1" ht="16" customHeight="1" x14ac:dyDescent="0.2"/>
    <row r="6731" customFormat="1" ht="16" customHeight="1" x14ac:dyDescent="0.2"/>
    <row r="6732" customFormat="1" ht="16" customHeight="1" x14ac:dyDescent="0.2"/>
    <row r="6733" customFormat="1" ht="16" customHeight="1" x14ac:dyDescent="0.2"/>
    <row r="6734" customFormat="1" ht="16" customHeight="1" x14ac:dyDescent="0.2"/>
    <row r="6735" customFormat="1" ht="16" customHeight="1" x14ac:dyDescent="0.2"/>
    <row r="6736" customFormat="1" ht="16" customHeight="1" x14ac:dyDescent="0.2"/>
    <row r="6737" customFormat="1" ht="16" customHeight="1" x14ac:dyDescent="0.2"/>
    <row r="6738" customFormat="1" ht="16" customHeight="1" x14ac:dyDescent="0.2"/>
    <row r="6739" customFormat="1" ht="16" customHeight="1" x14ac:dyDescent="0.2"/>
    <row r="6740" customFormat="1" ht="16" customHeight="1" x14ac:dyDescent="0.2"/>
    <row r="6741" customFormat="1" ht="16" customHeight="1" x14ac:dyDescent="0.2"/>
    <row r="6742" customFormat="1" ht="16" customHeight="1" x14ac:dyDescent="0.2"/>
    <row r="6743" customFormat="1" ht="16" customHeight="1" x14ac:dyDescent="0.2"/>
    <row r="6744" customFormat="1" ht="16" customHeight="1" x14ac:dyDescent="0.2"/>
    <row r="6745" customFormat="1" ht="16" customHeight="1" x14ac:dyDescent="0.2"/>
    <row r="6746" customFormat="1" ht="16" customHeight="1" x14ac:dyDescent="0.2"/>
    <row r="6747" customFormat="1" ht="16" customHeight="1" x14ac:dyDescent="0.2"/>
    <row r="6748" customFormat="1" ht="16" customHeight="1" x14ac:dyDescent="0.2"/>
    <row r="6749" customFormat="1" ht="16" customHeight="1" x14ac:dyDescent="0.2"/>
    <row r="6750" customFormat="1" ht="16" customHeight="1" x14ac:dyDescent="0.2"/>
    <row r="6751" customFormat="1" ht="16" customHeight="1" x14ac:dyDescent="0.2"/>
    <row r="6752" customFormat="1" ht="16" customHeight="1" x14ac:dyDescent="0.2"/>
    <row r="6753" customFormat="1" ht="16" customHeight="1" x14ac:dyDescent="0.2"/>
    <row r="6754" customFormat="1" ht="16" customHeight="1" x14ac:dyDescent="0.2"/>
    <row r="6755" customFormat="1" ht="16" customHeight="1" x14ac:dyDescent="0.2"/>
    <row r="6756" customFormat="1" ht="16" customHeight="1" x14ac:dyDescent="0.2"/>
    <row r="6757" customFormat="1" ht="16" customHeight="1" x14ac:dyDescent="0.2"/>
    <row r="6758" customFormat="1" ht="16" customHeight="1" x14ac:dyDescent="0.2"/>
    <row r="6759" customFormat="1" ht="16" customHeight="1" x14ac:dyDescent="0.2"/>
    <row r="6760" customFormat="1" ht="16" customHeight="1" x14ac:dyDescent="0.2"/>
    <row r="6761" customFormat="1" ht="16" customHeight="1" x14ac:dyDescent="0.2"/>
    <row r="6762" customFormat="1" ht="16" customHeight="1" x14ac:dyDescent="0.2"/>
    <row r="6763" customFormat="1" ht="16" customHeight="1" x14ac:dyDescent="0.2"/>
    <row r="6764" customFormat="1" ht="16" customHeight="1" x14ac:dyDescent="0.2"/>
    <row r="6765" customFormat="1" ht="16" customHeight="1" x14ac:dyDescent="0.2"/>
    <row r="6766" customFormat="1" ht="16" customHeight="1" x14ac:dyDescent="0.2"/>
    <row r="6767" customFormat="1" ht="16" customHeight="1" x14ac:dyDescent="0.2"/>
    <row r="6768" customFormat="1" ht="16" customHeight="1" x14ac:dyDescent="0.2"/>
    <row r="6769" customFormat="1" ht="16" customHeight="1" x14ac:dyDescent="0.2"/>
    <row r="6770" customFormat="1" ht="16" customHeight="1" x14ac:dyDescent="0.2"/>
    <row r="6771" customFormat="1" ht="16" customHeight="1" x14ac:dyDescent="0.2"/>
    <row r="6772" customFormat="1" ht="16" customHeight="1" x14ac:dyDescent="0.2"/>
    <row r="6773" customFormat="1" ht="16" customHeight="1" x14ac:dyDescent="0.2"/>
    <row r="6774" customFormat="1" ht="16" customHeight="1" x14ac:dyDescent="0.2"/>
    <row r="6775" customFormat="1" ht="16" customHeight="1" x14ac:dyDescent="0.2"/>
    <row r="6776" customFormat="1" ht="16" customHeight="1" x14ac:dyDescent="0.2"/>
    <row r="6777" customFormat="1" ht="16" customHeight="1" x14ac:dyDescent="0.2"/>
    <row r="6778" customFormat="1" ht="16" customHeight="1" x14ac:dyDescent="0.2"/>
    <row r="6779" customFormat="1" ht="16" customHeight="1" x14ac:dyDescent="0.2"/>
    <row r="6780" customFormat="1" ht="16" customHeight="1" x14ac:dyDescent="0.2"/>
    <row r="6781" customFormat="1" ht="16" customHeight="1" x14ac:dyDescent="0.2"/>
    <row r="6782" customFormat="1" ht="16" customHeight="1" x14ac:dyDescent="0.2"/>
    <row r="6783" customFormat="1" ht="16" customHeight="1" x14ac:dyDescent="0.2"/>
    <row r="6784" customFormat="1" ht="16" customHeight="1" x14ac:dyDescent="0.2"/>
    <row r="6785" customFormat="1" ht="16" customHeight="1" x14ac:dyDescent="0.2"/>
    <row r="6786" customFormat="1" ht="16" customHeight="1" x14ac:dyDescent="0.2"/>
    <row r="6787" customFormat="1" ht="16" customHeight="1" x14ac:dyDescent="0.2"/>
    <row r="6788" customFormat="1" ht="16" customHeight="1" x14ac:dyDescent="0.2"/>
    <row r="6789" customFormat="1" ht="16" customHeight="1" x14ac:dyDescent="0.2"/>
    <row r="6790" customFormat="1" ht="16" customHeight="1" x14ac:dyDescent="0.2"/>
    <row r="6791" customFormat="1" ht="16" customHeight="1" x14ac:dyDescent="0.2"/>
    <row r="6792" customFormat="1" ht="16" customHeight="1" x14ac:dyDescent="0.2"/>
    <row r="6793" customFormat="1" ht="16" customHeight="1" x14ac:dyDescent="0.2"/>
    <row r="6794" customFormat="1" ht="16" customHeight="1" x14ac:dyDescent="0.2"/>
    <row r="6795" customFormat="1" ht="16" customHeight="1" x14ac:dyDescent="0.2"/>
    <row r="6796" customFormat="1" ht="16" customHeight="1" x14ac:dyDescent="0.2"/>
    <row r="6797" customFormat="1" ht="16" customHeight="1" x14ac:dyDescent="0.2"/>
    <row r="6798" customFormat="1" ht="16" customHeight="1" x14ac:dyDescent="0.2"/>
    <row r="6799" customFormat="1" ht="16" customHeight="1" x14ac:dyDescent="0.2"/>
    <row r="6800" customFormat="1" ht="16" customHeight="1" x14ac:dyDescent="0.2"/>
    <row r="6801" customFormat="1" ht="16" customHeight="1" x14ac:dyDescent="0.2"/>
    <row r="6802" customFormat="1" ht="16" customHeight="1" x14ac:dyDescent="0.2"/>
    <row r="6803" customFormat="1" ht="16" customHeight="1" x14ac:dyDescent="0.2"/>
    <row r="6804" customFormat="1" ht="16" customHeight="1" x14ac:dyDescent="0.2"/>
    <row r="6805" customFormat="1" ht="16" customHeight="1" x14ac:dyDescent="0.2"/>
    <row r="6806" customFormat="1" ht="16" customHeight="1" x14ac:dyDescent="0.2"/>
    <row r="6807" customFormat="1" ht="16" customHeight="1" x14ac:dyDescent="0.2"/>
    <row r="6808" customFormat="1" ht="16" customHeight="1" x14ac:dyDescent="0.2"/>
    <row r="6809" customFormat="1" ht="16" customHeight="1" x14ac:dyDescent="0.2"/>
    <row r="6810" customFormat="1" ht="16" customHeight="1" x14ac:dyDescent="0.2"/>
    <row r="6811" customFormat="1" ht="16" customHeight="1" x14ac:dyDescent="0.2"/>
    <row r="6812" customFormat="1" ht="16" customHeight="1" x14ac:dyDescent="0.2"/>
    <row r="6813" customFormat="1" ht="16" customHeight="1" x14ac:dyDescent="0.2"/>
    <row r="6814" customFormat="1" ht="16" customHeight="1" x14ac:dyDescent="0.2"/>
    <row r="6815" customFormat="1" ht="16" customHeight="1" x14ac:dyDescent="0.2"/>
    <row r="6816" customFormat="1" ht="16" customHeight="1" x14ac:dyDescent="0.2"/>
    <row r="6817" customFormat="1" ht="16" customHeight="1" x14ac:dyDescent="0.2"/>
    <row r="6818" customFormat="1" ht="16" customHeight="1" x14ac:dyDescent="0.2"/>
    <row r="6819" customFormat="1" ht="16" customHeight="1" x14ac:dyDescent="0.2"/>
    <row r="6820" customFormat="1" ht="16" customHeight="1" x14ac:dyDescent="0.2"/>
    <row r="6821" customFormat="1" ht="16" customHeight="1" x14ac:dyDescent="0.2"/>
    <row r="6822" customFormat="1" ht="16" customHeight="1" x14ac:dyDescent="0.2"/>
    <row r="6823" customFormat="1" ht="16" customHeight="1" x14ac:dyDescent="0.2"/>
    <row r="6824" customFormat="1" ht="16" customHeight="1" x14ac:dyDescent="0.2"/>
    <row r="6825" customFormat="1" ht="16" customHeight="1" x14ac:dyDescent="0.2"/>
    <row r="6826" customFormat="1" ht="16" customHeight="1" x14ac:dyDescent="0.2"/>
    <row r="6827" customFormat="1" ht="16" customHeight="1" x14ac:dyDescent="0.2"/>
    <row r="6828" customFormat="1" ht="16" customHeight="1" x14ac:dyDescent="0.2"/>
    <row r="6829" customFormat="1" ht="16" customHeight="1" x14ac:dyDescent="0.2"/>
    <row r="6830" customFormat="1" ht="16" customHeight="1" x14ac:dyDescent="0.2"/>
    <row r="6831" customFormat="1" ht="16" customHeight="1" x14ac:dyDescent="0.2"/>
    <row r="6832" customFormat="1" ht="16" customHeight="1" x14ac:dyDescent="0.2"/>
    <row r="6833" customFormat="1" ht="16" customHeight="1" x14ac:dyDescent="0.2"/>
    <row r="6834" customFormat="1" ht="16" customHeight="1" x14ac:dyDescent="0.2"/>
    <row r="6835" customFormat="1" ht="16" customHeight="1" x14ac:dyDescent="0.2"/>
    <row r="6836" customFormat="1" ht="16" customHeight="1" x14ac:dyDescent="0.2"/>
    <row r="6837" customFormat="1" ht="16" customHeight="1" x14ac:dyDescent="0.2"/>
    <row r="6838" customFormat="1" ht="16" customHeight="1" x14ac:dyDescent="0.2"/>
    <row r="6839" customFormat="1" ht="16" customHeight="1" x14ac:dyDescent="0.2"/>
    <row r="6840" customFormat="1" ht="16" customHeight="1" x14ac:dyDescent="0.2"/>
    <row r="6841" customFormat="1" ht="16" customHeight="1" x14ac:dyDescent="0.2"/>
    <row r="6842" customFormat="1" ht="16" customHeight="1" x14ac:dyDescent="0.2"/>
    <row r="6843" customFormat="1" ht="16" customHeight="1" x14ac:dyDescent="0.2"/>
    <row r="6844" customFormat="1" ht="16" customHeight="1" x14ac:dyDescent="0.2"/>
    <row r="6845" customFormat="1" ht="16" customHeight="1" x14ac:dyDescent="0.2"/>
    <row r="6846" customFormat="1" ht="16" customHeight="1" x14ac:dyDescent="0.2"/>
    <row r="6847" customFormat="1" ht="16" customHeight="1" x14ac:dyDescent="0.2"/>
    <row r="6848" customFormat="1" ht="16" customHeight="1" x14ac:dyDescent="0.2"/>
    <row r="6849" customFormat="1" ht="16" customHeight="1" x14ac:dyDescent="0.2"/>
    <row r="6850" customFormat="1" ht="16" customHeight="1" x14ac:dyDescent="0.2"/>
    <row r="6851" customFormat="1" ht="16" customHeight="1" x14ac:dyDescent="0.2"/>
    <row r="6852" customFormat="1" ht="16" customHeight="1" x14ac:dyDescent="0.2"/>
    <row r="6853" customFormat="1" ht="16" customHeight="1" x14ac:dyDescent="0.2"/>
    <row r="6854" customFormat="1" ht="16" customHeight="1" x14ac:dyDescent="0.2"/>
    <row r="6855" customFormat="1" ht="16" customHeight="1" x14ac:dyDescent="0.2"/>
    <row r="6856" customFormat="1" ht="16" customHeight="1" x14ac:dyDescent="0.2"/>
    <row r="6857" customFormat="1" ht="16" customHeight="1" x14ac:dyDescent="0.2"/>
    <row r="6858" customFormat="1" ht="16" customHeight="1" x14ac:dyDescent="0.2"/>
    <row r="6859" customFormat="1" ht="16" customHeight="1" x14ac:dyDescent="0.2"/>
    <row r="6860" customFormat="1" ht="16" customHeight="1" x14ac:dyDescent="0.2"/>
    <row r="6861" customFormat="1" ht="16" customHeight="1" x14ac:dyDescent="0.2"/>
    <row r="6862" customFormat="1" ht="16" customHeight="1" x14ac:dyDescent="0.2"/>
    <row r="6863" customFormat="1" ht="16" customHeight="1" x14ac:dyDescent="0.2"/>
    <row r="6864" customFormat="1" ht="16" customHeight="1" x14ac:dyDescent="0.2"/>
    <row r="6865" customFormat="1" ht="16" customHeight="1" x14ac:dyDescent="0.2"/>
    <row r="6866" customFormat="1" ht="16" customHeight="1" x14ac:dyDescent="0.2"/>
    <row r="6867" customFormat="1" ht="16" customHeight="1" x14ac:dyDescent="0.2"/>
    <row r="6868" customFormat="1" ht="16" customHeight="1" x14ac:dyDescent="0.2"/>
    <row r="6869" customFormat="1" ht="16" customHeight="1" x14ac:dyDescent="0.2"/>
    <row r="6870" customFormat="1" ht="16" customHeight="1" x14ac:dyDescent="0.2"/>
    <row r="6871" customFormat="1" ht="16" customHeight="1" x14ac:dyDescent="0.2"/>
    <row r="6872" customFormat="1" ht="16" customHeight="1" x14ac:dyDescent="0.2"/>
    <row r="6873" customFormat="1" ht="16" customHeight="1" x14ac:dyDescent="0.2"/>
    <row r="6874" customFormat="1" ht="16" customHeight="1" x14ac:dyDescent="0.2"/>
    <row r="6875" customFormat="1" ht="16" customHeight="1" x14ac:dyDescent="0.2"/>
    <row r="6876" customFormat="1" ht="16" customHeight="1" x14ac:dyDescent="0.2"/>
    <row r="6877" customFormat="1" ht="16" customHeight="1" x14ac:dyDescent="0.2"/>
    <row r="6878" customFormat="1" ht="16" customHeight="1" x14ac:dyDescent="0.2"/>
    <row r="6879" customFormat="1" ht="16" customHeight="1" x14ac:dyDescent="0.2"/>
    <row r="6880" customFormat="1" ht="16" customHeight="1" x14ac:dyDescent="0.2"/>
    <row r="6881" customFormat="1" ht="16" customHeight="1" x14ac:dyDescent="0.2"/>
    <row r="6882" customFormat="1" ht="16" customHeight="1" x14ac:dyDescent="0.2"/>
    <row r="6883" customFormat="1" ht="16" customHeight="1" x14ac:dyDescent="0.2"/>
    <row r="6884" customFormat="1" ht="16" customHeight="1" x14ac:dyDescent="0.2"/>
    <row r="6885" customFormat="1" ht="16" customHeight="1" x14ac:dyDescent="0.2"/>
    <row r="6886" customFormat="1" ht="16" customHeight="1" x14ac:dyDescent="0.2"/>
    <row r="6887" customFormat="1" ht="16" customHeight="1" x14ac:dyDescent="0.2"/>
    <row r="6888" customFormat="1" ht="16" customHeight="1" x14ac:dyDescent="0.2"/>
    <row r="6889" customFormat="1" ht="16" customHeight="1" x14ac:dyDescent="0.2"/>
    <row r="6890" customFormat="1" ht="16" customHeight="1" x14ac:dyDescent="0.2"/>
    <row r="6891" customFormat="1" ht="16" customHeight="1" x14ac:dyDescent="0.2"/>
    <row r="6892" customFormat="1" ht="16" customHeight="1" x14ac:dyDescent="0.2"/>
    <row r="6893" customFormat="1" ht="16" customHeight="1" x14ac:dyDescent="0.2"/>
    <row r="6894" customFormat="1" ht="16" customHeight="1" x14ac:dyDescent="0.2"/>
    <row r="6895" customFormat="1" ht="16" customHeight="1" x14ac:dyDescent="0.2"/>
    <row r="6896" customFormat="1" ht="16" customHeight="1" x14ac:dyDescent="0.2"/>
    <row r="6897" customFormat="1" ht="16" customHeight="1" x14ac:dyDescent="0.2"/>
    <row r="6898" customFormat="1" ht="16" customHeight="1" x14ac:dyDescent="0.2"/>
    <row r="6899" customFormat="1" ht="16" customHeight="1" x14ac:dyDescent="0.2"/>
    <row r="6900" customFormat="1" ht="16" customHeight="1" x14ac:dyDescent="0.2"/>
    <row r="6901" customFormat="1" ht="16" customHeight="1" x14ac:dyDescent="0.2"/>
    <row r="6902" customFormat="1" ht="16" customHeight="1" x14ac:dyDescent="0.2"/>
    <row r="6903" customFormat="1" ht="16" customHeight="1" x14ac:dyDescent="0.2"/>
    <row r="6904" customFormat="1" ht="16" customHeight="1" x14ac:dyDescent="0.2"/>
    <row r="6905" customFormat="1" ht="16" customHeight="1" x14ac:dyDescent="0.2"/>
    <row r="6906" customFormat="1" ht="16" customHeight="1" x14ac:dyDescent="0.2"/>
    <row r="6907" customFormat="1" ht="16" customHeight="1" x14ac:dyDescent="0.2"/>
    <row r="6908" customFormat="1" ht="16" customHeight="1" x14ac:dyDescent="0.2"/>
    <row r="6909" customFormat="1" ht="16" customHeight="1" x14ac:dyDescent="0.2"/>
    <row r="6910" customFormat="1" ht="16" customHeight="1" x14ac:dyDescent="0.2"/>
    <row r="6911" customFormat="1" ht="16" customHeight="1" x14ac:dyDescent="0.2"/>
    <row r="6912" customFormat="1" ht="16" customHeight="1" x14ac:dyDescent="0.2"/>
    <row r="6913" customFormat="1" ht="16" customHeight="1" x14ac:dyDescent="0.2"/>
    <row r="6914" customFormat="1" ht="16" customHeight="1" x14ac:dyDescent="0.2"/>
    <row r="6915" customFormat="1" ht="16" customHeight="1" x14ac:dyDescent="0.2"/>
    <row r="6916" customFormat="1" ht="16" customHeight="1" x14ac:dyDescent="0.2"/>
    <row r="6917" customFormat="1" ht="16" customHeight="1" x14ac:dyDescent="0.2"/>
    <row r="6918" customFormat="1" ht="16" customHeight="1" x14ac:dyDescent="0.2"/>
    <row r="6919" customFormat="1" ht="16" customHeight="1" x14ac:dyDescent="0.2"/>
    <row r="6920" customFormat="1" ht="16" customHeight="1" x14ac:dyDescent="0.2"/>
    <row r="6921" customFormat="1" ht="16" customHeight="1" x14ac:dyDescent="0.2"/>
    <row r="6922" customFormat="1" ht="16" customHeight="1" x14ac:dyDescent="0.2"/>
    <row r="6923" customFormat="1" ht="16" customHeight="1" x14ac:dyDescent="0.2"/>
    <row r="6924" customFormat="1" ht="16" customHeight="1" x14ac:dyDescent="0.2"/>
    <row r="6925" customFormat="1" ht="16" customHeight="1" x14ac:dyDescent="0.2"/>
    <row r="6926" customFormat="1" ht="16" customHeight="1" x14ac:dyDescent="0.2"/>
    <row r="6927" customFormat="1" ht="16" customHeight="1" x14ac:dyDescent="0.2"/>
    <row r="6928" customFormat="1" ht="16" customHeight="1" x14ac:dyDescent="0.2"/>
    <row r="6929" customFormat="1" ht="16" customHeight="1" x14ac:dyDescent="0.2"/>
    <row r="6930" customFormat="1" ht="16" customHeight="1" x14ac:dyDescent="0.2"/>
    <row r="6931" customFormat="1" ht="16" customHeight="1" x14ac:dyDescent="0.2"/>
    <row r="6932" customFormat="1" ht="16" customHeight="1" x14ac:dyDescent="0.2"/>
    <row r="6933" customFormat="1" ht="16" customHeight="1" x14ac:dyDescent="0.2"/>
    <row r="6934" customFormat="1" ht="16" customHeight="1" x14ac:dyDescent="0.2"/>
    <row r="6935" customFormat="1" ht="16" customHeight="1" x14ac:dyDescent="0.2"/>
    <row r="6936" customFormat="1" ht="16" customHeight="1" x14ac:dyDescent="0.2"/>
    <row r="6937" customFormat="1" ht="16" customHeight="1" x14ac:dyDescent="0.2"/>
    <row r="6938" customFormat="1" ht="16" customHeight="1" x14ac:dyDescent="0.2"/>
    <row r="6939" customFormat="1" ht="16" customHeight="1" x14ac:dyDescent="0.2"/>
    <row r="6940" customFormat="1" ht="16" customHeight="1" x14ac:dyDescent="0.2"/>
    <row r="6941" customFormat="1" ht="16" customHeight="1" x14ac:dyDescent="0.2"/>
    <row r="6942" customFormat="1" ht="16" customHeight="1" x14ac:dyDescent="0.2"/>
    <row r="6943" customFormat="1" ht="16" customHeight="1" x14ac:dyDescent="0.2"/>
    <row r="6944" customFormat="1" ht="16" customHeight="1" x14ac:dyDescent="0.2"/>
    <row r="6945" customFormat="1" ht="16" customHeight="1" x14ac:dyDescent="0.2"/>
    <row r="6946" customFormat="1" ht="16" customHeight="1" x14ac:dyDescent="0.2"/>
    <row r="6947" customFormat="1" ht="16" customHeight="1" x14ac:dyDescent="0.2"/>
    <row r="6948" customFormat="1" ht="16" customHeight="1" x14ac:dyDescent="0.2"/>
    <row r="6949" customFormat="1" ht="16" customHeight="1" x14ac:dyDescent="0.2"/>
    <row r="6950" customFormat="1" ht="16" customHeight="1" x14ac:dyDescent="0.2"/>
    <row r="6951" customFormat="1" ht="16" customHeight="1" x14ac:dyDescent="0.2"/>
    <row r="6952" customFormat="1" ht="16" customHeight="1" x14ac:dyDescent="0.2"/>
    <row r="6953" customFormat="1" ht="16" customHeight="1" x14ac:dyDescent="0.2"/>
    <row r="6954" customFormat="1" ht="16" customHeight="1" x14ac:dyDescent="0.2"/>
    <row r="6955" customFormat="1" ht="16" customHeight="1" x14ac:dyDescent="0.2"/>
    <row r="6956" customFormat="1" ht="16" customHeight="1" x14ac:dyDescent="0.2"/>
    <row r="6957" customFormat="1" ht="16" customHeight="1" x14ac:dyDescent="0.2"/>
    <row r="6958" customFormat="1" ht="16" customHeight="1" x14ac:dyDescent="0.2"/>
    <row r="6959" customFormat="1" ht="16" customHeight="1" x14ac:dyDescent="0.2"/>
    <row r="6960" customFormat="1" ht="16" customHeight="1" x14ac:dyDescent="0.2"/>
    <row r="6961" customFormat="1" ht="16" customHeight="1" x14ac:dyDescent="0.2"/>
    <row r="6962" customFormat="1" ht="16" customHeight="1" x14ac:dyDescent="0.2"/>
    <row r="6963" customFormat="1" ht="16" customHeight="1" x14ac:dyDescent="0.2"/>
    <row r="6964" customFormat="1" ht="16" customHeight="1" x14ac:dyDescent="0.2"/>
    <row r="6965" customFormat="1" ht="16" customHeight="1" x14ac:dyDescent="0.2"/>
    <row r="6966" customFormat="1" ht="16" customHeight="1" x14ac:dyDescent="0.2"/>
    <row r="6967" customFormat="1" ht="16" customHeight="1" x14ac:dyDescent="0.2"/>
    <row r="6968" customFormat="1" ht="16" customHeight="1" x14ac:dyDescent="0.2"/>
    <row r="6969" customFormat="1" ht="16" customHeight="1" x14ac:dyDescent="0.2"/>
    <row r="6970" customFormat="1" ht="16" customHeight="1" x14ac:dyDescent="0.2"/>
    <row r="6971" customFormat="1" ht="16" customHeight="1" x14ac:dyDescent="0.2"/>
    <row r="6972" customFormat="1" ht="16" customHeight="1" x14ac:dyDescent="0.2"/>
    <row r="6973" customFormat="1" ht="16" customHeight="1" x14ac:dyDescent="0.2"/>
    <row r="6974" customFormat="1" ht="16" customHeight="1" x14ac:dyDescent="0.2"/>
    <row r="6975" customFormat="1" ht="16" customHeight="1" x14ac:dyDescent="0.2"/>
    <row r="6976" customFormat="1" ht="16" customHeight="1" x14ac:dyDescent="0.2"/>
    <row r="6977" customFormat="1" ht="16" customHeight="1" x14ac:dyDescent="0.2"/>
    <row r="6978" customFormat="1" ht="16" customHeight="1" x14ac:dyDescent="0.2"/>
    <row r="6979" customFormat="1" ht="16" customHeight="1" x14ac:dyDescent="0.2"/>
    <row r="6980" customFormat="1" ht="16" customHeight="1" x14ac:dyDescent="0.2"/>
    <row r="6981" customFormat="1" ht="16" customHeight="1" x14ac:dyDescent="0.2"/>
    <row r="6982" customFormat="1" ht="16" customHeight="1" x14ac:dyDescent="0.2"/>
    <row r="6983" customFormat="1" ht="16" customHeight="1" x14ac:dyDescent="0.2"/>
    <row r="6984" customFormat="1" ht="16" customHeight="1" x14ac:dyDescent="0.2"/>
    <row r="6985" customFormat="1" ht="16" customHeight="1" x14ac:dyDescent="0.2"/>
    <row r="6986" customFormat="1" ht="16" customHeight="1" x14ac:dyDescent="0.2"/>
    <row r="6987" customFormat="1" ht="16" customHeight="1" x14ac:dyDescent="0.2"/>
    <row r="6988" customFormat="1" ht="16" customHeight="1" x14ac:dyDescent="0.2"/>
    <row r="6989" customFormat="1" ht="16" customHeight="1" x14ac:dyDescent="0.2"/>
    <row r="6990" customFormat="1" ht="16" customHeight="1" x14ac:dyDescent="0.2"/>
    <row r="6991" customFormat="1" ht="16" customHeight="1" x14ac:dyDescent="0.2"/>
    <row r="6992" customFormat="1" ht="16" customHeight="1" x14ac:dyDescent="0.2"/>
    <row r="6993" customFormat="1" ht="16" customHeight="1" x14ac:dyDescent="0.2"/>
    <row r="6994" customFormat="1" ht="16" customHeight="1" x14ac:dyDescent="0.2"/>
    <row r="6995" customFormat="1" ht="16" customHeight="1" x14ac:dyDescent="0.2"/>
    <row r="6996" customFormat="1" ht="16" customHeight="1" x14ac:dyDescent="0.2"/>
    <row r="6997" customFormat="1" ht="16" customHeight="1" x14ac:dyDescent="0.2"/>
    <row r="6998" customFormat="1" ht="16" customHeight="1" x14ac:dyDescent="0.2"/>
    <row r="6999" customFormat="1" ht="16" customHeight="1" x14ac:dyDescent="0.2"/>
    <row r="7000" customFormat="1" ht="16" customHeight="1" x14ac:dyDescent="0.2"/>
    <row r="7001" customFormat="1" ht="16" customHeight="1" x14ac:dyDescent="0.2"/>
    <row r="7002" customFormat="1" ht="16" customHeight="1" x14ac:dyDescent="0.2"/>
    <row r="7003" customFormat="1" ht="16" customHeight="1" x14ac:dyDescent="0.2"/>
    <row r="7004" customFormat="1" ht="16" customHeight="1" x14ac:dyDescent="0.2"/>
    <row r="7005" customFormat="1" ht="16" customHeight="1" x14ac:dyDescent="0.2"/>
    <row r="7006" customFormat="1" ht="16" customHeight="1" x14ac:dyDescent="0.2"/>
    <row r="7007" customFormat="1" ht="16" customHeight="1" x14ac:dyDescent="0.2"/>
    <row r="7008" customFormat="1" ht="16" customHeight="1" x14ac:dyDescent="0.2"/>
    <row r="7009" customFormat="1" ht="16" customHeight="1" x14ac:dyDescent="0.2"/>
    <row r="7010" customFormat="1" ht="16" customHeight="1" x14ac:dyDescent="0.2"/>
    <row r="7011" customFormat="1" ht="16" customHeight="1" x14ac:dyDescent="0.2"/>
    <row r="7012" customFormat="1" ht="16" customHeight="1" x14ac:dyDescent="0.2"/>
    <row r="7013" customFormat="1" ht="16" customHeight="1" x14ac:dyDescent="0.2"/>
    <row r="7014" customFormat="1" ht="16" customHeight="1" x14ac:dyDescent="0.2"/>
    <row r="7015" customFormat="1" ht="16" customHeight="1" x14ac:dyDescent="0.2"/>
    <row r="7016" customFormat="1" ht="16" customHeight="1" x14ac:dyDescent="0.2"/>
    <row r="7017" customFormat="1" ht="16" customHeight="1" x14ac:dyDescent="0.2"/>
    <row r="7018" customFormat="1" ht="16" customHeight="1" x14ac:dyDescent="0.2"/>
    <row r="7019" customFormat="1" ht="16" customHeight="1" x14ac:dyDescent="0.2"/>
    <row r="7020" customFormat="1" ht="16" customHeight="1" x14ac:dyDescent="0.2"/>
    <row r="7021" customFormat="1" ht="16" customHeight="1" x14ac:dyDescent="0.2"/>
    <row r="7022" customFormat="1" ht="16" customHeight="1" x14ac:dyDescent="0.2"/>
    <row r="7023" customFormat="1" ht="16" customHeight="1" x14ac:dyDescent="0.2"/>
    <row r="7024" customFormat="1" ht="16" customHeight="1" x14ac:dyDescent="0.2"/>
    <row r="7025" customFormat="1" ht="16" customHeight="1" x14ac:dyDescent="0.2"/>
    <row r="7026" customFormat="1" ht="16" customHeight="1" x14ac:dyDescent="0.2"/>
    <row r="7027" customFormat="1" ht="16" customHeight="1" x14ac:dyDescent="0.2"/>
    <row r="7028" customFormat="1" ht="16" customHeight="1" x14ac:dyDescent="0.2"/>
    <row r="7029" customFormat="1" ht="16" customHeight="1" x14ac:dyDescent="0.2"/>
    <row r="7030" customFormat="1" ht="16" customHeight="1" x14ac:dyDescent="0.2"/>
    <row r="7031" customFormat="1" ht="16" customHeight="1" x14ac:dyDescent="0.2"/>
    <row r="7032" customFormat="1" ht="16" customHeight="1" x14ac:dyDescent="0.2"/>
    <row r="7033" customFormat="1" ht="16" customHeight="1" x14ac:dyDescent="0.2"/>
    <row r="7034" customFormat="1" ht="16" customHeight="1" x14ac:dyDescent="0.2"/>
    <row r="7035" customFormat="1" ht="16" customHeight="1" x14ac:dyDescent="0.2"/>
    <row r="7036" customFormat="1" ht="16" customHeight="1" x14ac:dyDescent="0.2"/>
    <row r="7037" customFormat="1" ht="16" customHeight="1" x14ac:dyDescent="0.2"/>
    <row r="7038" customFormat="1" ht="16" customHeight="1" x14ac:dyDescent="0.2"/>
    <row r="7039" customFormat="1" ht="16" customHeight="1" x14ac:dyDescent="0.2"/>
    <row r="7040" customFormat="1" ht="16" customHeight="1" x14ac:dyDescent="0.2"/>
    <row r="7041" customFormat="1" ht="16" customHeight="1" x14ac:dyDescent="0.2"/>
    <row r="7042" customFormat="1" ht="16" customHeight="1" x14ac:dyDescent="0.2"/>
    <row r="7043" customFormat="1" ht="16" customHeight="1" x14ac:dyDescent="0.2"/>
    <row r="7044" customFormat="1" ht="16" customHeight="1" x14ac:dyDescent="0.2"/>
    <row r="7045" customFormat="1" ht="16" customHeight="1" x14ac:dyDescent="0.2"/>
    <row r="7046" customFormat="1" ht="16" customHeight="1" x14ac:dyDescent="0.2"/>
    <row r="7047" customFormat="1" ht="16" customHeight="1" x14ac:dyDescent="0.2"/>
    <row r="7048" customFormat="1" ht="16" customHeight="1" x14ac:dyDescent="0.2"/>
    <row r="7049" customFormat="1" ht="16" customHeight="1" x14ac:dyDescent="0.2"/>
    <row r="7050" customFormat="1" ht="16" customHeight="1" x14ac:dyDescent="0.2"/>
    <row r="7051" customFormat="1" ht="16" customHeight="1" x14ac:dyDescent="0.2"/>
    <row r="7052" customFormat="1" ht="16" customHeight="1" x14ac:dyDescent="0.2"/>
    <row r="7053" customFormat="1" ht="16" customHeight="1" x14ac:dyDescent="0.2"/>
    <row r="7054" customFormat="1" ht="16" customHeight="1" x14ac:dyDescent="0.2"/>
    <row r="7055" customFormat="1" ht="16" customHeight="1" x14ac:dyDescent="0.2"/>
    <row r="7056" customFormat="1" ht="16" customHeight="1" x14ac:dyDescent="0.2"/>
    <row r="7057" customFormat="1" ht="16" customHeight="1" x14ac:dyDescent="0.2"/>
    <row r="7058" customFormat="1" ht="16" customHeight="1" x14ac:dyDescent="0.2"/>
    <row r="7059" customFormat="1" ht="16" customHeight="1" x14ac:dyDescent="0.2"/>
    <row r="7060" customFormat="1" ht="16" customHeight="1" x14ac:dyDescent="0.2"/>
    <row r="7061" customFormat="1" ht="16" customHeight="1" x14ac:dyDescent="0.2"/>
    <row r="7062" customFormat="1" ht="16" customHeight="1" x14ac:dyDescent="0.2"/>
    <row r="7063" customFormat="1" ht="16" customHeight="1" x14ac:dyDescent="0.2"/>
    <row r="7064" customFormat="1" ht="16" customHeight="1" x14ac:dyDescent="0.2"/>
    <row r="7065" customFormat="1" ht="16" customHeight="1" x14ac:dyDescent="0.2"/>
    <row r="7066" customFormat="1" ht="16" customHeight="1" x14ac:dyDescent="0.2"/>
    <row r="7067" customFormat="1" ht="16" customHeight="1" x14ac:dyDescent="0.2"/>
    <row r="7068" customFormat="1" ht="16" customHeight="1" x14ac:dyDescent="0.2"/>
    <row r="7069" customFormat="1" ht="16" customHeight="1" x14ac:dyDescent="0.2"/>
    <row r="7070" customFormat="1" ht="16" customHeight="1" x14ac:dyDescent="0.2"/>
    <row r="7071" customFormat="1" ht="16" customHeight="1" x14ac:dyDescent="0.2"/>
    <row r="7072" customFormat="1" ht="16" customHeight="1" x14ac:dyDescent="0.2"/>
    <row r="7073" customFormat="1" ht="16" customHeight="1" x14ac:dyDescent="0.2"/>
    <row r="7074" customFormat="1" ht="16" customHeight="1" x14ac:dyDescent="0.2"/>
    <row r="7075" customFormat="1" ht="16" customHeight="1" x14ac:dyDescent="0.2"/>
    <row r="7076" customFormat="1" ht="16" customHeight="1" x14ac:dyDescent="0.2"/>
    <row r="7077" customFormat="1" ht="16" customHeight="1" x14ac:dyDescent="0.2"/>
    <row r="7078" customFormat="1" ht="16" customHeight="1" x14ac:dyDescent="0.2"/>
    <row r="7079" customFormat="1" ht="16" customHeight="1" x14ac:dyDescent="0.2"/>
    <row r="7080" customFormat="1" ht="16" customHeight="1" x14ac:dyDescent="0.2"/>
    <row r="7081" customFormat="1" ht="16" customHeight="1" x14ac:dyDescent="0.2"/>
    <row r="7082" customFormat="1" ht="16" customHeight="1" x14ac:dyDescent="0.2"/>
    <row r="7083" customFormat="1" ht="16" customHeight="1" x14ac:dyDescent="0.2"/>
    <row r="7084" customFormat="1" ht="16" customHeight="1" x14ac:dyDescent="0.2"/>
    <row r="7085" customFormat="1" ht="16" customHeight="1" x14ac:dyDescent="0.2"/>
    <row r="7086" customFormat="1" ht="16" customHeight="1" x14ac:dyDescent="0.2"/>
    <row r="7087" customFormat="1" ht="16" customHeight="1" x14ac:dyDescent="0.2"/>
    <row r="7088" customFormat="1" ht="16" customHeight="1" x14ac:dyDescent="0.2"/>
    <row r="7089" customFormat="1" ht="16" customHeight="1" x14ac:dyDescent="0.2"/>
    <row r="7090" customFormat="1" ht="16" customHeight="1" x14ac:dyDescent="0.2"/>
    <row r="7091" customFormat="1" ht="16" customHeight="1" x14ac:dyDescent="0.2"/>
    <row r="7092" customFormat="1" ht="16" customHeight="1" x14ac:dyDescent="0.2"/>
    <row r="7093" customFormat="1" ht="16" customHeight="1" x14ac:dyDescent="0.2"/>
    <row r="7094" customFormat="1" ht="16" customHeight="1" x14ac:dyDescent="0.2"/>
    <row r="7095" customFormat="1" ht="16" customHeight="1" x14ac:dyDescent="0.2"/>
    <row r="7096" customFormat="1" ht="16" customHeight="1" x14ac:dyDescent="0.2"/>
    <row r="7097" customFormat="1" ht="16" customHeight="1" x14ac:dyDescent="0.2"/>
    <row r="7098" customFormat="1" ht="16" customHeight="1" x14ac:dyDescent="0.2"/>
    <row r="7099" customFormat="1" ht="16" customHeight="1" x14ac:dyDescent="0.2"/>
    <row r="7100" customFormat="1" ht="16" customHeight="1" x14ac:dyDescent="0.2"/>
    <row r="7101" customFormat="1" ht="16" customHeight="1" x14ac:dyDescent="0.2"/>
    <row r="7102" customFormat="1" ht="16" customHeight="1" x14ac:dyDescent="0.2"/>
    <row r="7103" customFormat="1" ht="16" customHeight="1" x14ac:dyDescent="0.2"/>
    <row r="7104" customFormat="1" ht="16" customHeight="1" x14ac:dyDescent="0.2"/>
    <row r="7105" customFormat="1" ht="16" customHeight="1" x14ac:dyDescent="0.2"/>
    <row r="7106" customFormat="1" ht="16" customHeight="1" x14ac:dyDescent="0.2"/>
    <row r="7107" customFormat="1" ht="16" customHeight="1" x14ac:dyDescent="0.2"/>
    <row r="7108" customFormat="1" ht="16" customHeight="1" x14ac:dyDescent="0.2"/>
    <row r="7109" customFormat="1" ht="16" customHeight="1" x14ac:dyDescent="0.2"/>
    <row r="7110" customFormat="1" ht="16" customHeight="1" x14ac:dyDescent="0.2"/>
    <row r="7111" customFormat="1" ht="16" customHeight="1" x14ac:dyDescent="0.2"/>
    <row r="7112" customFormat="1" ht="16" customHeight="1" x14ac:dyDescent="0.2"/>
    <row r="7113" customFormat="1" ht="16" customHeight="1" x14ac:dyDescent="0.2"/>
    <row r="7114" customFormat="1" ht="16" customHeight="1" x14ac:dyDescent="0.2"/>
    <row r="7115" customFormat="1" ht="16" customHeight="1" x14ac:dyDescent="0.2"/>
    <row r="7116" customFormat="1" ht="16" customHeight="1" x14ac:dyDescent="0.2"/>
    <row r="7117" customFormat="1" ht="16" customHeight="1" x14ac:dyDescent="0.2"/>
    <row r="7118" customFormat="1" ht="16" customHeight="1" x14ac:dyDescent="0.2"/>
    <row r="7119" customFormat="1" ht="16" customHeight="1" x14ac:dyDescent="0.2"/>
    <row r="7120" customFormat="1" ht="16" customHeight="1" x14ac:dyDescent="0.2"/>
    <row r="7121" customFormat="1" ht="16" customHeight="1" x14ac:dyDescent="0.2"/>
    <row r="7122" customFormat="1" ht="16" customHeight="1" x14ac:dyDescent="0.2"/>
    <row r="7123" customFormat="1" ht="16" customHeight="1" x14ac:dyDescent="0.2"/>
    <row r="7124" customFormat="1" ht="16" customHeight="1" x14ac:dyDescent="0.2"/>
    <row r="7125" customFormat="1" ht="16" customHeight="1" x14ac:dyDescent="0.2"/>
    <row r="7126" customFormat="1" ht="16" customHeight="1" x14ac:dyDescent="0.2"/>
    <row r="7127" customFormat="1" ht="16" customHeight="1" x14ac:dyDescent="0.2"/>
    <row r="7128" customFormat="1" ht="16" customHeight="1" x14ac:dyDescent="0.2"/>
    <row r="7129" customFormat="1" ht="16" customHeight="1" x14ac:dyDescent="0.2"/>
    <row r="7130" customFormat="1" ht="16" customHeight="1" x14ac:dyDescent="0.2"/>
    <row r="7131" customFormat="1" ht="16" customHeight="1" x14ac:dyDescent="0.2"/>
    <row r="7132" customFormat="1" ht="16" customHeight="1" x14ac:dyDescent="0.2"/>
    <row r="7133" customFormat="1" ht="16" customHeight="1" x14ac:dyDescent="0.2"/>
    <row r="7134" customFormat="1" ht="16" customHeight="1" x14ac:dyDescent="0.2"/>
    <row r="7135" customFormat="1" ht="16" customHeight="1" x14ac:dyDescent="0.2"/>
    <row r="7136" customFormat="1" ht="16" customHeight="1" x14ac:dyDescent="0.2"/>
    <row r="7137" customFormat="1" ht="16" customHeight="1" x14ac:dyDescent="0.2"/>
    <row r="7138" customFormat="1" ht="16" customHeight="1" x14ac:dyDescent="0.2"/>
    <row r="7139" customFormat="1" ht="16" customHeight="1" x14ac:dyDescent="0.2"/>
    <row r="7140" customFormat="1" ht="16" customHeight="1" x14ac:dyDescent="0.2"/>
    <row r="7141" customFormat="1" ht="16" customHeight="1" x14ac:dyDescent="0.2"/>
    <row r="7142" customFormat="1" ht="16" customHeight="1" x14ac:dyDescent="0.2"/>
    <row r="7143" customFormat="1" ht="16" customHeight="1" x14ac:dyDescent="0.2"/>
    <row r="7144" customFormat="1" ht="16" customHeight="1" x14ac:dyDescent="0.2"/>
    <row r="7145" customFormat="1" ht="16" customHeight="1" x14ac:dyDescent="0.2"/>
    <row r="7146" customFormat="1" ht="16" customHeight="1" x14ac:dyDescent="0.2"/>
    <row r="7147" customFormat="1" ht="16" customHeight="1" x14ac:dyDescent="0.2"/>
    <row r="7148" customFormat="1" ht="16" customHeight="1" x14ac:dyDescent="0.2"/>
    <row r="7149" customFormat="1" ht="16" customHeight="1" x14ac:dyDescent="0.2"/>
    <row r="7150" customFormat="1" ht="16" customHeight="1" x14ac:dyDescent="0.2"/>
    <row r="7151" customFormat="1" ht="16" customHeight="1" x14ac:dyDescent="0.2"/>
    <row r="7152" customFormat="1" ht="16" customHeight="1" x14ac:dyDescent="0.2"/>
    <row r="7153" customFormat="1" ht="16" customHeight="1" x14ac:dyDescent="0.2"/>
    <row r="7154" customFormat="1" ht="16" customHeight="1" x14ac:dyDescent="0.2"/>
    <row r="7155" customFormat="1" ht="16" customHeight="1" x14ac:dyDescent="0.2"/>
    <row r="7156" customFormat="1" ht="16" customHeight="1" x14ac:dyDescent="0.2"/>
    <row r="7157" customFormat="1" ht="16" customHeight="1" x14ac:dyDescent="0.2"/>
    <row r="7158" customFormat="1" ht="16" customHeight="1" x14ac:dyDescent="0.2"/>
    <row r="7159" customFormat="1" ht="16" customHeight="1" x14ac:dyDescent="0.2"/>
    <row r="7160" customFormat="1" ht="16" customHeight="1" x14ac:dyDescent="0.2"/>
    <row r="7161" customFormat="1" ht="16" customHeight="1" x14ac:dyDescent="0.2"/>
    <row r="7162" customFormat="1" ht="16" customHeight="1" x14ac:dyDescent="0.2"/>
    <row r="7163" customFormat="1" ht="16" customHeight="1" x14ac:dyDescent="0.2"/>
    <row r="7164" customFormat="1" ht="16" customHeight="1" x14ac:dyDescent="0.2"/>
    <row r="7165" customFormat="1" ht="16" customHeight="1" x14ac:dyDescent="0.2"/>
    <row r="7166" customFormat="1" ht="16" customHeight="1" x14ac:dyDescent="0.2"/>
    <row r="7167" customFormat="1" ht="16" customHeight="1" x14ac:dyDescent="0.2"/>
    <row r="7168" customFormat="1" ht="16" customHeight="1" x14ac:dyDescent="0.2"/>
    <row r="7169" customFormat="1" ht="16" customHeight="1" x14ac:dyDescent="0.2"/>
    <row r="7170" customFormat="1" ht="16" customHeight="1" x14ac:dyDescent="0.2"/>
    <row r="7171" customFormat="1" ht="16" customHeight="1" x14ac:dyDescent="0.2"/>
    <row r="7172" customFormat="1" ht="16" customHeight="1" x14ac:dyDescent="0.2"/>
    <row r="7173" customFormat="1" ht="16" customHeight="1" x14ac:dyDescent="0.2"/>
    <row r="7174" customFormat="1" ht="16" customHeight="1" x14ac:dyDescent="0.2"/>
    <row r="7175" customFormat="1" ht="16" customHeight="1" x14ac:dyDescent="0.2"/>
    <row r="7176" customFormat="1" ht="16" customHeight="1" x14ac:dyDescent="0.2"/>
    <row r="7177" customFormat="1" ht="16" customHeight="1" x14ac:dyDescent="0.2"/>
    <row r="7178" customFormat="1" ht="16" customHeight="1" x14ac:dyDescent="0.2"/>
    <row r="7179" customFormat="1" ht="16" customHeight="1" x14ac:dyDescent="0.2"/>
    <row r="7180" customFormat="1" ht="16" customHeight="1" x14ac:dyDescent="0.2"/>
    <row r="7181" customFormat="1" ht="16" customHeight="1" x14ac:dyDescent="0.2"/>
    <row r="7182" customFormat="1" ht="16" customHeight="1" x14ac:dyDescent="0.2"/>
    <row r="7183" customFormat="1" ht="16" customHeight="1" x14ac:dyDescent="0.2"/>
    <row r="7184" customFormat="1" ht="16" customHeight="1" x14ac:dyDescent="0.2"/>
    <row r="7185" customFormat="1" ht="16" customHeight="1" x14ac:dyDescent="0.2"/>
    <row r="7186" customFormat="1" ht="16" customHeight="1" x14ac:dyDescent="0.2"/>
    <row r="7187" customFormat="1" ht="16" customHeight="1" x14ac:dyDescent="0.2"/>
    <row r="7188" customFormat="1" ht="16" customHeight="1" x14ac:dyDescent="0.2"/>
    <row r="7189" customFormat="1" ht="16" customHeight="1" x14ac:dyDescent="0.2"/>
    <row r="7190" customFormat="1" ht="16" customHeight="1" x14ac:dyDescent="0.2"/>
    <row r="7191" customFormat="1" ht="16" customHeight="1" x14ac:dyDescent="0.2"/>
    <row r="7192" customFormat="1" ht="16" customHeight="1" x14ac:dyDescent="0.2"/>
    <row r="7193" customFormat="1" ht="16" customHeight="1" x14ac:dyDescent="0.2"/>
    <row r="7194" customFormat="1" ht="16" customHeight="1" x14ac:dyDescent="0.2"/>
    <row r="7195" customFormat="1" ht="16" customHeight="1" x14ac:dyDescent="0.2"/>
    <row r="7196" customFormat="1" ht="16" customHeight="1" x14ac:dyDescent="0.2"/>
    <row r="7197" customFormat="1" ht="16" customHeight="1" x14ac:dyDescent="0.2"/>
    <row r="7198" customFormat="1" ht="16" customHeight="1" x14ac:dyDescent="0.2"/>
    <row r="7199" customFormat="1" ht="16" customHeight="1" x14ac:dyDescent="0.2"/>
    <row r="7200" customFormat="1" ht="16" customHeight="1" x14ac:dyDescent="0.2"/>
    <row r="7201" customFormat="1" ht="16" customHeight="1" x14ac:dyDescent="0.2"/>
    <row r="7202" customFormat="1" ht="16" customHeight="1" x14ac:dyDescent="0.2"/>
    <row r="7203" customFormat="1" ht="16" customHeight="1" x14ac:dyDescent="0.2"/>
    <row r="7204" customFormat="1" ht="16" customHeight="1" x14ac:dyDescent="0.2"/>
    <row r="7205" customFormat="1" ht="16" customHeight="1" x14ac:dyDescent="0.2"/>
    <row r="7206" customFormat="1" ht="16" customHeight="1" x14ac:dyDescent="0.2"/>
    <row r="7207" customFormat="1" ht="16" customHeight="1" x14ac:dyDescent="0.2"/>
    <row r="7208" customFormat="1" ht="16" customHeight="1" x14ac:dyDescent="0.2"/>
    <row r="7209" customFormat="1" ht="16" customHeight="1" x14ac:dyDescent="0.2"/>
    <row r="7210" customFormat="1" ht="16" customHeight="1" x14ac:dyDescent="0.2"/>
    <row r="7211" customFormat="1" ht="16" customHeight="1" x14ac:dyDescent="0.2"/>
    <row r="7212" customFormat="1" ht="16" customHeight="1" x14ac:dyDescent="0.2"/>
    <row r="7213" customFormat="1" ht="16" customHeight="1" x14ac:dyDescent="0.2"/>
    <row r="7214" customFormat="1" ht="16" customHeight="1" x14ac:dyDescent="0.2"/>
    <row r="7215" customFormat="1" ht="16" customHeight="1" x14ac:dyDescent="0.2"/>
    <row r="7216" customFormat="1" ht="16" customHeight="1" x14ac:dyDescent="0.2"/>
    <row r="7217" customFormat="1" ht="16" customHeight="1" x14ac:dyDescent="0.2"/>
    <row r="7218" customFormat="1" ht="16" customHeight="1" x14ac:dyDescent="0.2"/>
    <row r="7219" customFormat="1" ht="16" customHeight="1" x14ac:dyDescent="0.2"/>
    <row r="7220" customFormat="1" ht="16" customHeight="1" x14ac:dyDescent="0.2"/>
    <row r="7221" customFormat="1" ht="16" customHeight="1" x14ac:dyDescent="0.2"/>
    <row r="7222" customFormat="1" ht="16" customHeight="1" x14ac:dyDescent="0.2"/>
    <row r="7223" customFormat="1" ht="16" customHeight="1" x14ac:dyDescent="0.2"/>
    <row r="7224" customFormat="1" ht="16" customHeight="1" x14ac:dyDescent="0.2"/>
    <row r="7225" customFormat="1" ht="16" customHeight="1" x14ac:dyDescent="0.2"/>
    <row r="7226" customFormat="1" ht="16" customHeight="1" x14ac:dyDescent="0.2"/>
    <row r="7227" customFormat="1" ht="16" customHeight="1" x14ac:dyDescent="0.2"/>
    <row r="7228" customFormat="1" ht="16" customHeight="1" x14ac:dyDescent="0.2"/>
    <row r="7229" customFormat="1" ht="16" customHeight="1" x14ac:dyDescent="0.2"/>
    <row r="7230" customFormat="1" ht="16" customHeight="1" x14ac:dyDescent="0.2"/>
    <row r="7231" customFormat="1" ht="16" customHeight="1" x14ac:dyDescent="0.2"/>
    <row r="7232" customFormat="1" ht="16" customHeight="1" x14ac:dyDescent="0.2"/>
    <row r="7233" customFormat="1" ht="16" customHeight="1" x14ac:dyDescent="0.2"/>
    <row r="7234" customFormat="1" ht="16" customHeight="1" x14ac:dyDescent="0.2"/>
    <row r="7235" customFormat="1" ht="16" customHeight="1" x14ac:dyDescent="0.2"/>
    <row r="7236" customFormat="1" ht="16" customHeight="1" x14ac:dyDescent="0.2"/>
    <row r="7237" customFormat="1" ht="16" customHeight="1" x14ac:dyDescent="0.2"/>
    <row r="7238" customFormat="1" ht="16" customHeight="1" x14ac:dyDescent="0.2"/>
    <row r="7239" customFormat="1" ht="16" customHeight="1" x14ac:dyDescent="0.2"/>
    <row r="7240" customFormat="1" ht="16" customHeight="1" x14ac:dyDescent="0.2"/>
    <row r="7241" customFormat="1" ht="16" customHeight="1" x14ac:dyDescent="0.2"/>
    <row r="7242" customFormat="1" ht="16" customHeight="1" x14ac:dyDescent="0.2"/>
    <row r="7243" customFormat="1" ht="16" customHeight="1" x14ac:dyDescent="0.2"/>
    <row r="7244" customFormat="1" ht="16" customHeight="1" x14ac:dyDescent="0.2"/>
    <row r="7245" customFormat="1" ht="16" customHeight="1" x14ac:dyDescent="0.2"/>
    <row r="7246" customFormat="1" ht="16" customHeight="1" x14ac:dyDescent="0.2"/>
    <row r="7247" customFormat="1" ht="16" customHeight="1" x14ac:dyDescent="0.2"/>
    <row r="7248" customFormat="1" ht="16" customHeight="1" x14ac:dyDescent="0.2"/>
    <row r="7249" customFormat="1" ht="16" customHeight="1" x14ac:dyDescent="0.2"/>
    <row r="7250" customFormat="1" ht="16" customHeight="1" x14ac:dyDescent="0.2"/>
    <row r="7251" customFormat="1" ht="16" customHeight="1" x14ac:dyDescent="0.2"/>
    <row r="7252" customFormat="1" ht="16" customHeight="1" x14ac:dyDescent="0.2"/>
    <row r="7253" customFormat="1" ht="16" customHeight="1" x14ac:dyDescent="0.2"/>
    <row r="7254" customFormat="1" ht="16" customHeight="1" x14ac:dyDescent="0.2"/>
    <row r="7255" customFormat="1" ht="16" customHeight="1" x14ac:dyDescent="0.2"/>
    <row r="7256" customFormat="1" ht="16" customHeight="1" x14ac:dyDescent="0.2"/>
    <row r="7257" customFormat="1" ht="16" customHeight="1" x14ac:dyDescent="0.2"/>
    <row r="7258" customFormat="1" ht="16" customHeight="1" x14ac:dyDescent="0.2"/>
    <row r="7259" customFormat="1" ht="16" customHeight="1" x14ac:dyDescent="0.2"/>
    <row r="7260" customFormat="1" ht="16" customHeight="1" x14ac:dyDescent="0.2"/>
    <row r="7261" customFormat="1" ht="16" customHeight="1" x14ac:dyDescent="0.2"/>
    <row r="7262" customFormat="1" ht="16" customHeight="1" x14ac:dyDescent="0.2"/>
    <row r="7263" customFormat="1" ht="16" customHeight="1" x14ac:dyDescent="0.2"/>
    <row r="7264" customFormat="1" ht="16" customHeight="1" x14ac:dyDescent="0.2"/>
    <row r="7265" customFormat="1" ht="16" customHeight="1" x14ac:dyDescent="0.2"/>
    <row r="7266" customFormat="1" ht="16" customHeight="1" x14ac:dyDescent="0.2"/>
    <row r="7267" customFormat="1" ht="16" customHeight="1" x14ac:dyDescent="0.2"/>
    <row r="7268" customFormat="1" ht="16" customHeight="1" x14ac:dyDescent="0.2"/>
    <row r="7269" customFormat="1" ht="16" customHeight="1" x14ac:dyDescent="0.2"/>
    <row r="7270" customFormat="1" ht="16" customHeight="1" x14ac:dyDescent="0.2"/>
    <row r="7271" customFormat="1" ht="16" customHeight="1" x14ac:dyDescent="0.2"/>
    <row r="7272" customFormat="1" ht="16" customHeight="1" x14ac:dyDescent="0.2"/>
    <row r="7273" customFormat="1" ht="16" customHeight="1" x14ac:dyDescent="0.2"/>
    <row r="7274" customFormat="1" ht="16" customHeight="1" x14ac:dyDescent="0.2"/>
    <row r="7275" customFormat="1" ht="16" customHeight="1" x14ac:dyDescent="0.2"/>
    <row r="7276" customFormat="1" ht="16" customHeight="1" x14ac:dyDescent="0.2"/>
    <row r="7277" customFormat="1" ht="16" customHeight="1" x14ac:dyDescent="0.2"/>
    <row r="7278" customFormat="1" ht="16" customHeight="1" x14ac:dyDescent="0.2"/>
    <row r="7279" customFormat="1" ht="16" customHeight="1" x14ac:dyDescent="0.2"/>
    <row r="7280" customFormat="1" ht="16" customHeight="1" x14ac:dyDescent="0.2"/>
    <row r="7281" customFormat="1" ht="16" customHeight="1" x14ac:dyDescent="0.2"/>
    <row r="7282" customFormat="1" ht="16" customHeight="1" x14ac:dyDescent="0.2"/>
    <row r="7283" customFormat="1" ht="16" customHeight="1" x14ac:dyDescent="0.2"/>
    <row r="7284" customFormat="1" ht="16" customHeight="1" x14ac:dyDescent="0.2"/>
    <row r="7285" customFormat="1" ht="16" customHeight="1" x14ac:dyDescent="0.2"/>
    <row r="7286" customFormat="1" ht="16" customHeight="1" x14ac:dyDescent="0.2"/>
    <row r="7287" customFormat="1" ht="16" customHeight="1" x14ac:dyDescent="0.2"/>
    <row r="7288" customFormat="1" ht="16" customHeight="1" x14ac:dyDescent="0.2"/>
    <row r="7289" customFormat="1" ht="16" customHeight="1" x14ac:dyDescent="0.2"/>
    <row r="7290" customFormat="1" ht="16" customHeight="1" x14ac:dyDescent="0.2"/>
    <row r="7291" customFormat="1" ht="16" customHeight="1" x14ac:dyDescent="0.2"/>
    <row r="7292" customFormat="1" ht="16" customHeight="1" x14ac:dyDescent="0.2"/>
    <row r="7293" customFormat="1" ht="16" customHeight="1" x14ac:dyDescent="0.2"/>
    <row r="7294" customFormat="1" ht="16" customHeight="1" x14ac:dyDescent="0.2"/>
    <row r="7295" customFormat="1" ht="16" customHeight="1" x14ac:dyDescent="0.2"/>
    <row r="7296" customFormat="1" ht="16" customHeight="1" x14ac:dyDescent="0.2"/>
    <row r="7297" customFormat="1" ht="16" customHeight="1" x14ac:dyDescent="0.2"/>
    <row r="7298" customFormat="1" ht="16" customHeight="1" x14ac:dyDescent="0.2"/>
    <row r="7299" customFormat="1" ht="16" customHeight="1" x14ac:dyDescent="0.2"/>
    <row r="7300" customFormat="1" ht="16" customHeight="1" x14ac:dyDescent="0.2"/>
    <row r="7301" customFormat="1" ht="16" customHeight="1" x14ac:dyDescent="0.2"/>
    <row r="7302" customFormat="1" ht="16" customHeight="1" x14ac:dyDescent="0.2"/>
    <row r="7303" customFormat="1" ht="16" customHeight="1" x14ac:dyDescent="0.2"/>
    <row r="7304" customFormat="1" ht="16" customHeight="1" x14ac:dyDescent="0.2"/>
    <row r="7305" customFormat="1" ht="16" customHeight="1" x14ac:dyDescent="0.2"/>
    <row r="7306" customFormat="1" ht="16" customHeight="1" x14ac:dyDescent="0.2"/>
    <row r="7307" customFormat="1" ht="16" customHeight="1" x14ac:dyDescent="0.2"/>
    <row r="7308" customFormat="1" ht="16" customHeight="1" x14ac:dyDescent="0.2"/>
    <row r="7309" customFormat="1" ht="16" customHeight="1" x14ac:dyDescent="0.2"/>
    <row r="7310" customFormat="1" ht="16" customHeight="1" x14ac:dyDescent="0.2"/>
    <row r="7311" customFormat="1" ht="16" customHeight="1" x14ac:dyDescent="0.2"/>
    <row r="7312" customFormat="1" ht="16" customHeight="1" x14ac:dyDescent="0.2"/>
    <row r="7313" customFormat="1" ht="16" customHeight="1" x14ac:dyDescent="0.2"/>
    <row r="7314" customFormat="1" ht="16" customHeight="1" x14ac:dyDescent="0.2"/>
    <row r="7315" customFormat="1" ht="16" customHeight="1" x14ac:dyDescent="0.2"/>
    <row r="7316" customFormat="1" ht="16" customHeight="1" x14ac:dyDescent="0.2"/>
    <row r="7317" customFormat="1" ht="16" customHeight="1" x14ac:dyDescent="0.2"/>
    <row r="7318" customFormat="1" ht="16" customHeight="1" x14ac:dyDescent="0.2"/>
    <row r="7319" customFormat="1" ht="16" customHeight="1" x14ac:dyDescent="0.2"/>
    <row r="7320" customFormat="1" ht="16" customHeight="1" x14ac:dyDescent="0.2"/>
    <row r="7321" customFormat="1" ht="16" customHeight="1" x14ac:dyDescent="0.2"/>
    <row r="7322" customFormat="1" ht="16" customHeight="1" x14ac:dyDescent="0.2"/>
    <row r="7323" customFormat="1" ht="16" customHeight="1" x14ac:dyDescent="0.2"/>
    <row r="7324" customFormat="1" ht="16" customHeight="1" x14ac:dyDescent="0.2"/>
    <row r="7325" customFormat="1" ht="16" customHeight="1" x14ac:dyDescent="0.2"/>
    <row r="7326" customFormat="1" ht="16" customHeight="1" x14ac:dyDescent="0.2"/>
    <row r="7327" customFormat="1" ht="16" customHeight="1" x14ac:dyDescent="0.2"/>
    <row r="7328" customFormat="1" ht="16" customHeight="1" x14ac:dyDescent="0.2"/>
    <row r="7329" customFormat="1" ht="16" customHeight="1" x14ac:dyDescent="0.2"/>
    <row r="7330" customFormat="1" ht="16" customHeight="1" x14ac:dyDescent="0.2"/>
    <row r="7331" customFormat="1" ht="16" customHeight="1" x14ac:dyDescent="0.2"/>
    <row r="7332" customFormat="1" ht="16" customHeight="1" x14ac:dyDescent="0.2"/>
    <row r="7333" customFormat="1" ht="16" customHeight="1" x14ac:dyDescent="0.2"/>
    <row r="7334" customFormat="1" ht="16" customHeight="1" x14ac:dyDescent="0.2"/>
    <row r="7335" customFormat="1" ht="16" customHeight="1" x14ac:dyDescent="0.2"/>
    <row r="7336" customFormat="1" ht="16" customHeight="1" x14ac:dyDescent="0.2"/>
    <row r="7337" customFormat="1" ht="16" customHeight="1" x14ac:dyDescent="0.2"/>
    <row r="7338" customFormat="1" ht="16" customHeight="1" x14ac:dyDescent="0.2"/>
    <row r="7339" customFormat="1" ht="16" customHeight="1" x14ac:dyDescent="0.2"/>
    <row r="7340" customFormat="1" ht="16" customHeight="1" x14ac:dyDescent="0.2"/>
    <row r="7341" customFormat="1" ht="16" customHeight="1" x14ac:dyDescent="0.2"/>
    <row r="7342" customFormat="1" ht="16" customHeight="1" x14ac:dyDescent="0.2"/>
    <row r="7343" customFormat="1" ht="16" customHeight="1" x14ac:dyDescent="0.2"/>
    <row r="7344" customFormat="1" ht="16" customHeight="1" x14ac:dyDescent="0.2"/>
    <row r="7345" customFormat="1" ht="16" customHeight="1" x14ac:dyDescent="0.2"/>
    <row r="7346" customFormat="1" ht="16" customHeight="1" x14ac:dyDescent="0.2"/>
    <row r="7347" customFormat="1" ht="16" customHeight="1" x14ac:dyDescent="0.2"/>
    <row r="7348" customFormat="1" ht="16" customHeight="1" x14ac:dyDescent="0.2"/>
    <row r="7349" customFormat="1" ht="16" customHeight="1" x14ac:dyDescent="0.2"/>
    <row r="7350" customFormat="1" ht="16" customHeight="1" x14ac:dyDescent="0.2"/>
    <row r="7351" customFormat="1" ht="16" customHeight="1" x14ac:dyDescent="0.2"/>
    <row r="7352" customFormat="1" ht="16" customHeight="1" x14ac:dyDescent="0.2"/>
    <row r="7353" customFormat="1" ht="16" customHeight="1" x14ac:dyDescent="0.2"/>
    <row r="7354" customFormat="1" ht="16" customHeight="1" x14ac:dyDescent="0.2"/>
    <row r="7355" customFormat="1" ht="16" customHeight="1" x14ac:dyDescent="0.2"/>
    <row r="7356" customFormat="1" ht="16" customHeight="1" x14ac:dyDescent="0.2"/>
    <row r="7357" customFormat="1" ht="16" customHeight="1" x14ac:dyDescent="0.2"/>
    <row r="7358" customFormat="1" ht="16" customHeight="1" x14ac:dyDescent="0.2"/>
    <row r="7359" customFormat="1" ht="16" customHeight="1" x14ac:dyDescent="0.2"/>
    <row r="7360" customFormat="1" ht="16" customHeight="1" x14ac:dyDescent="0.2"/>
    <row r="7361" customFormat="1" ht="16" customHeight="1" x14ac:dyDescent="0.2"/>
    <row r="7362" customFormat="1" ht="16" customHeight="1" x14ac:dyDescent="0.2"/>
    <row r="7363" customFormat="1" ht="16" customHeight="1" x14ac:dyDescent="0.2"/>
    <row r="7364" customFormat="1" ht="16" customHeight="1" x14ac:dyDescent="0.2"/>
    <row r="7365" customFormat="1" ht="16" customHeight="1" x14ac:dyDescent="0.2"/>
    <row r="7366" customFormat="1" ht="16" customHeight="1" x14ac:dyDescent="0.2"/>
    <row r="7367" customFormat="1" ht="16" customHeight="1" x14ac:dyDescent="0.2"/>
    <row r="7368" customFormat="1" ht="16" customHeight="1" x14ac:dyDescent="0.2"/>
    <row r="7369" customFormat="1" ht="16" customHeight="1" x14ac:dyDescent="0.2"/>
    <row r="7370" customFormat="1" ht="16" customHeight="1" x14ac:dyDescent="0.2"/>
    <row r="7371" customFormat="1" ht="16" customHeight="1" x14ac:dyDescent="0.2"/>
    <row r="7372" customFormat="1" ht="16" customHeight="1" x14ac:dyDescent="0.2"/>
    <row r="7373" customFormat="1" ht="16" customHeight="1" x14ac:dyDescent="0.2"/>
    <row r="7374" customFormat="1" ht="16" customHeight="1" x14ac:dyDescent="0.2"/>
    <row r="7375" customFormat="1" ht="16" customHeight="1" x14ac:dyDescent="0.2"/>
    <row r="7376" customFormat="1" ht="16" customHeight="1" x14ac:dyDescent="0.2"/>
    <row r="7377" customFormat="1" ht="16" customHeight="1" x14ac:dyDescent="0.2"/>
    <row r="7378" customFormat="1" ht="16" customHeight="1" x14ac:dyDescent="0.2"/>
    <row r="7379" customFormat="1" ht="16" customHeight="1" x14ac:dyDescent="0.2"/>
    <row r="7380" customFormat="1" ht="16" customHeight="1" x14ac:dyDescent="0.2"/>
    <row r="7381" customFormat="1" ht="16" customHeight="1" x14ac:dyDescent="0.2"/>
    <row r="7382" customFormat="1" ht="16" customHeight="1" x14ac:dyDescent="0.2"/>
    <row r="7383" customFormat="1" ht="16" customHeight="1" x14ac:dyDescent="0.2"/>
    <row r="7384" customFormat="1" ht="16" customHeight="1" x14ac:dyDescent="0.2"/>
    <row r="7385" customFormat="1" ht="16" customHeight="1" x14ac:dyDescent="0.2"/>
    <row r="7386" customFormat="1" ht="16" customHeight="1" x14ac:dyDescent="0.2"/>
    <row r="7387" customFormat="1" ht="16" customHeight="1" x14ac:dyDescent="0.2"/>
    <row r="7388" customFormat="1" ht="16" customHeight="1" x14ac:dyDescent="0.2"/>
    <row r="7389" customFormat="1" ht="16" customHeight="1" x14ac:dyDescent="0.2"/>
    <row r="7390" customFormat="1" ht="16" customHeight="1" x14ac:dyDescent="0.2"/>
    <row r="7391" customFormat="1" ht="16" customHeight="1" x14ac:dyDescent="0.2"/>
    <row r="7392" customFormat="1" ht="16" customHeight="1" x14ac:dyDescent="0.2"/>
    <row r="7393" customFormat="1" ht="16" customHeight="1" x14ac:dyDescent="0.2"/>
    <row r="7394" customFormat="1" ht="16" customHeight="1" x14ac:dyDescent="0.2"/>
    <row r="7395" customFormat="1" ht="16" customHeight="1" x14ac:dyDescent="0.2"/>
    <row r="7396" customFormat="1" ht="16" customHeight="1" x14ac:dyDescent="0.2"/>
    <row r="7397" customFormat="1" ht="16" customHeight="1" x14ac:dyDescent="0.2"/>
    <row r="7398" customFormat="1" ht="16" customHeight="1" x14ac:dyDescent="0.2"/>
    <row r="7399" customFormat="1" ht="16" customHeight="1" x14ac:dyDescent="0.2"/>
    <row r="7400" customFormat="1" ht="16" customHeight="1" x14ac:dyDescent="0.2"/>
    <row r="7401" customFormat="1" ht="16" customHeight="1" x14ac:dyDescent="0.2"/>
    <row r="7402" customFormat="1" ht="16" customHeight="1" x14ac:dyDescent="0.2"/>
    <row r="7403" customFormat="1" ht="16" customHeight="1" x14ac:dyDescent="0.2"/>
    <row r="7404" customFormat="1" ht="16" customHeight="1" x14ac:dyDescent="0.2"/>
    <row r="7405" customFormat="1" ht="16" customHeight="1" x14ac:dyDescent="0.2"/>
    <row r="7406" customFormat="1" ht="16" customHeight="1" x14ac:dyDescent="0.2"/>
    <row r="7407" customFormat="1" ht="16" customHeight="1" x14ac:dyDescent="0.2"/>
    <row r="7408" customFormat="1" ht="16" customHeight="1" x14ac:dyDescent="0.2"/>
    <row r="7409" customFormat="1" ht="16" customHeight="1" x14ac:dyDescent="0.2"/>
    <row r="7410" customFormat="1" ht="16" customHeight="1" x14ac:dyDescent="0.2"/>
    <row r="7411" customFormat="1" ht="16" customHeight="1" x14ac:dyDescent="0.2"/>
    <row r="7412" customFormat="1" ht="16" customHeight="1" x14ac:dyDescent="0.2"/>
    <row r="7413" customFormat="1" ht="16" customHeight="1" x14ac:dyDescent="0.2"/>
    <row r="7414" customFormat="1" ht="16" customHeight="1" x14ac:dyDescent="0.2"/>
    <row r="7415" customFormat="1" ht="16" customHeight="1" x14ac:dyDescent="0.2"/>
    <row r="7416" customFormat="1" ht="16" customHeight="1" x14ac:dyDescent="0.2"/>
    <row r="7417" customFormat="1" ht="16" customHeight="1" x14ac:dyDescent="0.2"/>
    <row r="7418" customFormat="1" ht="16" customHeight="1" x14ac:dyDescent="0.2"/>
    <row r="7419" customFormat="1" ht="16" customHeight="1" x14ac:dyDescent="0.2"/>
    <row r="7420" customFormat="1" ht="16" customHeight="1" x14ac:dyDescent="0.2"/>
    <row r="7421" customFormat="1" ht="16" customHeight="1" x14ac:dyDescent="0.2"/>
    <row r="7422" customFormat="1" ht="16" customHeight="1" x14ac:dyDescent="0.2"/>
    <row r="7423" customFormat="1" ht="16" customHeight="1" x14ac:dyDescent="0.2"/>
    <row r="7424" customFormat="1" ht="16" customHeight="1" x14ac:dyDescent="0.2"/>
    <row r="7425" customFormat="1" ht="16" customHeight="1" x14ac:dyDescent="0.2"/>
    <row r="7426" customFormat="1" ht="16" customHeight="1" x14ac:dyDescent="0.2"/>
    <row r="7427" customFormat="1" ht="16" customHeight="1" x14ac:dyDescent="0.2"/>
    <row r="7428" customFormat="1" ht="16" customHeight="1" x14ac:dyDescent="0.2"/>
    <row r="7429" customFormat="1" ht="16" customHeight="1" x14ac:dyDescent="0.2"/>
    <row r="7430" customFormat="1" ht="16" customHeight="1" x14ac:dyDescent="0.2"/>
    <row r="7431" customFormat="1" ht="16" customHeight="1" x14ac:dyDescent="0.2"/>
    <row r="7432" customFormat="1" ht="16" customHeight="1" x14ac:dyDescent="0.2"/>
    <row r="7433" customFormat="1" ht="16" customHeight="1" x14ac:dyDescent="0.2"/>
    <row r="7434" customFormat="1" ht="16" customHeight="1" x14ac:dyDescent="0.2"/>
    <row r="7435" customFormat="1" ht="16" customHeight="1" x14ac:dyDescent="0.2"/>
    <row r="7436" customFormat="1" ht="16" customHeight="1" x14ac:dyDescent="0.2"/>
    <row r="7437" customFormat="1" ht="16" customHeight="1" x14ac:dyDescent="0.2"/>
    <row r="7438" customFormat="1" ht="16" customHeight="1" x14ac:dyDescent="0.2"/>
    <row r="7439" customFormat="1" ht="16" customHeight="1" x14ac:dyDescent="0.2"/>
    <row r="7440" customFormat="1" ht="16" customHeight="1" x14ac:dyDescent="0.2"/>
    <row r="7441" customFormat="1" ht="16" customHeight="1" x14ac:dyDescent="0.2"/>
    <row r="7442" customFormat="1" ht="16" customHeight="1" x14ac:dyDescent="0.2"/>
    <row r="7443" customFormat="1" ht="16" customHeight="1" x14ac:dyDescent="0.2"/>
    <row r="7444" customFormat="1" ht="16" customHeight="1" x14ac:dyDescent="0.2"/>
    <row r="7445" customFormat="1" ht="16" customHeight="1" x14ac:dyDescent="0.2"/>
    <row r="7446" customFormat="1" ht="16" customHeight="1" x14ac:dyDescent="0.2"/>
    <row r="7447" customFormat="1" ht="16" customHeight="1" x14ac:dyDescent="0.2"/>
    <row r="7448" customFormat="1" ht="16" customHeight="1" x14ac:dyDescent="0.2"/>
    <row r="7449" customFormat="1" ht="16" customHeight="1" x14ac:dyDescent="0.2"/>
    <row r="7450" customFormat="1" ht="16" customHeight="1" x14ac:dyDescent="0.2"/>
    <row r="7451" customFormat="1" ht="16" customHeight="1" x14ac:dyDescent="0.2"/>
    <row r="7452" customFormat="1" ht="16" customHeight="1" x14ac:dyDescent="0.2"/>
    <row r="7453" customFormat="1" ht="16" customHeight="1" x14ac:dyDescent="0.2"/>
    <row r="7454" customFormat="1" ht="16" customHeight="1" x14ac:dyDescent="0.2"/>
    <row r="7455" customFormat="1" ht="16" customHeight="1" x14ac:dyDescent="0.2"/>
    <row r="7456" customFormat="1" ht="16" customHeight="1" x14ac:dyDescent="0.2"/>
    <row r="7457" customFormat="1" ht="16" customHeight="1" x14ac:dyDescent="0.2"/>
    <row r="7458" customFormat="1" ht="16" customHeight="1" x14ac:dyDescent="0.2"/>
    <row r="7459" customFormat="1" ht="16" customHeight="1" x14ac:dyDescent="0.2"/>
    <row r="7460" customFormat="1" ht="16" customHeight="1" x14ac:dyDescent="0.2"/>
    <row r="7461" customFormat="1" ht="16" customHeight="1" x14ac:dyDescent="0.2"/>
    <row r="7462" customFormat="1" ht="16" customHeight="1" x14ac:dyDescent="0.2"/>
    <row r="7463" customFormat="1" ht="16" customHeight="1" x14ac:dyDescent="0.2"/>
    <row r="7464" customFormat="1" ht="16" customHeight="1" x14ac:dyDescent="0.2"/>
    <row r="7465" customFormat="1" ht="16" customHeight="1" x14ac:dyDescent="0.2"/>
    <row r="7466" customFormat="1" ht="16" customHeight="1" x14ac:dyDescent="0.2"/>
    <row r="7467" customFormat="1" ht="16" customHeight="1" x14ac:dyDescent="0.2"/>
    <row r="7468" customFormat="1" ht="16" customHeight="1" x14ac:dyDescent="0.2"/>
    <row r="7469" customFormat="1" ht="16" customHeight="1" x14ac:dyDescent="0.2"/>
    <row r="7470" customFormat="1" ht="16" customHeight="1" x14ac:dyDescent="0.2"/>
    <row r="7471" customFormat="1" ht="16" customHeight="1" x14ac:dyDescent="0.2"/>
    <row r="7472" customFormat="1" ht="16" customHeight="1" x14ac:dyDescent="0.2"/>
    <row r="7473" customFormat="1" ht="16" customHeight="1" x14ac:dyDescent="0.2"/>
    <row r="7474" customFormat="1" ht="16" customHeight="1" x14ac:dyDescent="0.2"/>
    <row r="7475" customFormat="1" ht="16" customHeight="1" x14ac:dyDescent="0.2"/>
    <row r="7476" customFormat="1" ht="16" customHeight="1" x14ac:dyDescent="0.2"/>
    <row r="7477" customFormat="1" ht="16" customHeight="1" x14ac:dyDescent="0.2"/>
    <row r="7478" customFormat="1" ht="16" customHeight="1" x14ac:dyDescent="0.2"/>
    <row r="7479" customFormat="1" ht="16" customHeight="1" x14ac:dyDescent="0.2"/>
    <row r="7480" customFormat="1" ht="16" customHeight="1" x14ac:dyDescent="0.2"/>
    <row r="7481" customFormat="1" ht="16" customHeight="1" x14ac:dyDescent="0.2"/>
    <row r="7482" customFormat="1" ht="16" customHeight="1" x14ac:dyDescent="0.2"/>
    <row r="7483" customFormat="1" ht="16" customHeight="1" x14ac:dyDescent="0.2"/>
    <row r="7484" customFormat="1" ht="16" customHeight="1" x14ac:dyDescent="0.2"/>
    <row r="7485" customFormat="1" ht="16" customHeight="1" x14ac:dyDescent="0.2"/>
    <row r="7486" customFormat="1" ht="16" customHeight="1" x14ac:dyDescent="0.2"/>
    <row r="7487" customFormat="1" ht="16" customHeight="1" x14ac:dyDescent="0.2"/>
    <row r="7488" customFormat="1" ht="16" customHeight="1" x14ac:dyDescent="0.2"/>
    <row r="7489" customFormat="1" ht="16" customHeight="1" x14ac:dyDescent="0.2"/>
    <row r="7490" customFormat="1" ht="16" customHeight="1" x14ac:dyDescent="0.2"/>
    <row r="7491" customFormat="1" ht="16" customHeight="1" x14ac:dyDescent="0.2"/>
    <row r="7492" customFormat="1" ht="16" customHeight="1" x14ac:dyDescent="0.2"/>
    <row r="7493" customFormat="1" ht="16" customHeight="1" x14ac:dyDescent="0.2"/>
    <row r="7494" customFormat="1" ht="16" customHeight="1" x14ac:dyDescent="0.2"/>
    <row r="7495" customFormat="1" ht="16" customHeight="1" x14ac:dyDescent="0.2"/>
    <row r="7496" customFormat="1" ht="16" customHeight="1" x14ac:dyDescent="0.2"/>
    <row r="7497" customFormat="1" ht="16" customHeight="1" x14ac:dyDescent="0.2"/>
    <row r="7498" customFormat="1" ht="16" customHeight="1" x14ac:dyDescent="0.2"/>
    <row r="7499" customFormat="1" ht="16" customHeight="1" x14ac:dyDescent="0.2"/>
    <row r="7500" customFormat="1" ht="16" customHeight="1" x14ac:dyDescent="0.2"/>
    <row r="7501" customFormat="1" ht="16" customHeight="1" x14ac:dyDescent="0.2"/>
    <row r="7502" customFormat="1" ht="16" customHeight="1" x14ac:dyDescent="0.2"/>
    <row r="7503" customFormat="1" ht="16" customHeight="1" x14ac:dyDescent="0.2"/>
    <row r="7504" customFormat="1" ht="16" customHeight="1" x14ac:dyDescent="0.2"/>
    <row r="7505" customFormat="1" ht="16" customHeight="1" x14ac:dyDescent="0.2"/>
    <row r="7506" customFormat="1" ht="16" customHeight="1" x14ac:dyDescent="0.2"/>
    <row r="7507" customFormat="1" ht="16" customHeight="1" x14ac:dyDescent="0.2"/>
    <row r="7508" customFormat="1" ht="16" customHeight="1" x14ac:dyDescent="0.2"/>
    <row r="7509" customFormat="1" ht="16" customHeight="1" x14ac:dyDescent="0.2"/>
    <row r="7510" customFormat="1" ht="16" customHeight="1" x14ac:dyDescent="0.2"/>
    <row r="7511" customFormat="1" ht="16" customHeight="1" x14ac:dyDescent="0.2"/>
    <row r="7512" customFormat="1" ht="16" customHeight="1" x14ac:dyDescent="0.2"/>
    <row r="7513" customFormat="1" ht="16" customHeight="1" x14ac:dyDescent="0.2"/>
    <row r="7514" customFormat="1" ht="16" customHeight="1" x14ac:dyDescent="0.2"/>
    <row r="7515" customFormat="1" ht="16" customHeight="1" x14ac:dyDescent="0.2"/>
    <row r="7516" customFormat="1" ht="16" customHeight="1" x14ac:dyDescent="0.2"/>
    <row r="7517" customFormat="1" ht="16" customHeight="1" x14ac:dyDescent="0.2"/>
    <row r="7518" customFormat="1" ht="16" customHeight="1" x14ac:dyDescent="0.2"/>
    <row r="7519" customFormat="1" ht="16" customHeight="1" x14ac:dyDescent="0.2"/>
    <row r="7520" customFormat="1" ht="16" customHeight="1" x14ac:dyDescent="0.2"/>
    <row r="7521" customFormat="1" ht="16" customHeight="1" x14ac:dyDescent="0.2"/>
    <row r="7522" customFormat="1" ht="16" customHeight="1" x14ac:dyDescent="0.2"/>
    <row r="7523" customFormat="1" ht="16" customHeight="1" x14ac:dyDescent="0.2"/>
    <row r="7524" customFormat="1" ht="16" customHeight="1" x14ac:dyDescent="0.2"/>
    <row r="7525" customFormat="1" ht="16" customHeight="1" x14ac:dyDescent="0.2"/>
    <row r="7526" customFormat="1" ht="16" customHeight="1" x14ac:dyDescent="0.2"/>
    <row r="7527" customFormat="1" ht="16" customHeight="1" x14ac:dyDescent="0.2"/>
    <row r="7528" customFormat="1" ht="16" customHeight="1" x14ac:dyDescent="0.2"/>
    <row r="7529" customFormat="1" ht="16" customHeight="1" x14ac:dyDescent="0.2"/>
    <row r="7530" customFormat="1" ht="16" customHeight="1" x14ac:dyDescent="0.2"/>
    <row r="7531" customFormat="1" ht="16" customHeight="1" x14ac:dyDescent="0.2"/>
    <row r="7532" customFormat="1" ht="16" customHeight="1" x14ac:dyDescent="0.2"/>
    <row r="7533" customFormat="1" ht="16" customHeight="1" x14ac:dyDescent="0.2"/>
    <row r="7534" customFormat="1" ht="16" customHeight="1" x14ac:dyDescent="0.2"/>
    <row r="7535" customFormat="1" ht="16" customHeight="1" x14ac:dyDescent="0.2"/>
    <row r="7536" customFormat="1" ht="16" customHeight="1" x14ac:dyDescent="0.2"/>
    <row r="7537" customFormat="1" ht="16" customHeight="1" x14ac:dyDescent="0.2"/>
    <row r="7538" customFormat="1" ht="16" customHeight="1" x14ac:dyDescent="0.2"/>
    <row r="7539" customFormat="1" ht="16" customHeight="1" x14ac:dyDescent="0.2"/>
    <row r="7540" customFormat="1" ht="16" customHeight="1" x14ac:dyDescent="0.2"/>
    <row r="7541" customFormat="1" ht="16" customHeight="1" x14ac:dyDescent="0.2"/>
    <row r="7542" customFormat="1" ht="16" customHeight="1" x14ac:dyDescent="0.2"/>
    <row r="7543" customFormat="1" ht="16" customHeight="1" x14ac:dyDescent="0.2"/>
    <row r="7544" customFormat="1" ht="16" customHeight="1" x14ac:dyDescent="0.2"/>
    <row r="7545" customFormat="1" ht="16" customHeight="1" x14ac:dyDescent="0.2"/>
    <row r="7546" customFormat="1" ht="16" customHeight="1" x14ac:dyDescent="0.2"/>
    <row r="7547" customFormat="1" ht="16" customHeight="1" x14ac:dyDescent="0.2"/>
    <row r="7548" customFormat="1" ht="16" customHeight="1" x14ac:dyDescent="0.2"/>
    <row r="7549" customFormat="1" ht="16" customHeight="1" x14ac:dyDescent="0.2"/>
    <row r="7550" customFormat="1" ht="16" customHeight="1" x14ac:dyDescent="0.2"/>
    <row r="7551" customFormat="1" ht="16" customHeight="1" x14ac:dyDescent="0.2"/>
    <row r="7552" customFormat="1" ht="16" customHeight="1" x14ac:dyDescent="0.2"/>
    <row r="7553" customFormat="1" ht="16" customHeight="1" x14ac:dyDescent="0.2"/>
    <row r="7554" customFormat="1" ht="16" customHeight="1" x14ac:dyDescent="0.2"/>
    <row r="7555" customFormat="1" ht="16" customHeight="1" x14ac:dyDescent="0.2"/>
    <row r="7556" customFormat="1" ht="16" customHeight="1" x14ac:dyDescent="0.2"/>
    <row r="7557" customFormat="1" ht="16" customHeight="1" x14ac:dyDescent="0.2"/>
    <row r="7558" customFormat="1" ht="16" customHeight="1" x14ac:dyDescent="0.2"/>
    <row r="7559" customFormat="1" ht="16" customHeight="1" x14ac:dyDescent="0.2"/>
    <row r="7560" customFormat="1" ht="16" customHeight="1" x14ac:dyDescent="0.2"/>
    <row r="7561" customFormat="1" ht="16" customHeight="1" x14ac:dyDescent="0.2"/>
    <row r="7562" customFormat="1" ht="16" customHeight="1" x14ac:dyDescent="0.2"/>
    <row r="7563" customFormat="1" ht="16" customHeight="1" x14ac:dyDescent="0.2"/>
    <row r="7564" customFormat="1" ht="16" customHeight="1" x14ac:dyDescent="0.2"/>
    <row r="7565" customFormat="1" ht="16" customHeight="1" x14ac:dyDescent="0.2"/>
    <row r="7566" customFormat="1" ht="16" customHeight="1" x14ac:dyDescent="0.2"/>
    <row r="7567" customFormat="1" ht="16" customHeight="1" x14ac:dyDescent="0.2"/>
    <row r="7568" customFormat="1" ht="16" customHeight="1" x14ac:dyDescent="0.2"/>
    <row r="7569" customFormat="1" ht="16" customHeight="1" x14ac:dyDescent="0.2"/>
    <row r="7570" customFormat="1" ht="16" customHeight="1" x14ac:dyDescent="0.2"/>
    <row r="7571" customFormat="1" ht="16" customHeight="1" x14ac:dyDescent="0.2"/>
    <row r="7572" customFormat="1" ht="16" customHeight="1" x14ac:dyDescent="0.2"/>
    <row r="7573" customFormat="1" ht="16" customHeight="1" x14ac:dyDescent="0.2"/>
    <row r="7574" customFormat="1" ht="16" customHeight="1" x14ac:dyDescent="0.2"/>
    <row r="7575" customFormat="1" ht="16" customHeight="1" x14ac:dyDescent="0.2"/>
    <row r="7576" customFormat="1" ht="16" customHeight="1" x14ac:dyDescent="0.2"/>
    <row r="7577" customFormat="1" ht="16" customHeight="1" x14ac:dyDescent="0.2"/>
    <row r="7578" customFormat="1" ht="16" customHeight="1" x14ac:dyDescent="0.2"/>
    <row r="7579" customFormat="1" ht="16" customHeight="1" x14ac:dyDescent="0.2"/>
    <row r="7580" customFormat="1" ht="16" customHeight="1" x14ac:dyDescent="0.2"/>
    <row r="7581" customFormat="1" ht="16" customHeight="1" x14ac:dyDescent="0.2"/>
    <row r="7582" customFormat="1" ht="16" customHeight="1" x14ac:dyDescent="0.2"/>
    <row r="7583" customFormat="1" ht="16" customHeight="1" x14ac:dyDescent="0.2"/>
    <row r="7584" customFormat="1" ht="16" customHeight="1" x14ac:dyDescent="0.2"/>
    <row r="7585" customFormat="1" ht="16" customHeight="1" x14ac:dyDescent="0.2"/>
    <row r="7586" customFormat="1" ht="16" customHeight="1" x14ac:dyDescent="0.2"/>
    <row r="7587" customFormat="1" ht="16" customHeight="1" x14ac:dyDescent="0.2"/>
    <row r="7588" customFormat="1" ht="16" customHeight="1" x14ac:dyDescent="0.2"/>
    <row r="7589" customFormat="1" ht="16" customHeight="1" x14ac:dyDescent="0.2"/>
    <row r="7590" customFormat="1" ht="16" customHeight="1" x14ac:dyDescent="0.2"/>
    <row r="7591" customFormat="1" ht="16" customHeight="1" x14ac:dyDescent="0.2"/>
    <row r="7592" customFormat="1" ht="16" customHeight="1" x14ac:dyDescent="0.2"/>
    <row r="7593" customFormat="1" ht="16" customHeight="1" x14ac:dyDescent="0.2"/>
    <row r="7594" customFormat="1" ht="16" customHeight="1" x14ac:dyDescent="0.2"/>
    <row r="7595" customFormat="1" ht="16" customHeight="1" x14ac:dyDescent="0.2"/>
    <row r="7596" customFormat="1" ht="16" customHeight="1" x14ac:dyDescent="0.2"/>
    <row r="7597" customFormat="1" ht="16" customHeight="1" x14ac:dyDescent="0.2"/>
    <row r="7598" customFormat="1" ht="16" customHeight="1" x14ac:dyDescent="0.2"/>
    <row r="7599" customFormat="1" ht="16" customHeight="1" x14ac:dyDescent="0.2"/>
    <row r="7600" customFormat="1" ht="16" customHeight="1" x14ac:dyDescent="0.2"/>
    <row r="7601" customFormat="1" ht="16" customHeight="1" x14ac:dyDescent="0.2"/>
    <row r="7602" customFormat="1" ht="16" customHeight="1" x14ac:dyDescent="0.2"/>
    <row r="7603" customFormat="1" ht="16" customHeight="1" x14ac:dyDescent="0.2"/>
    <row r="7604" customFormat="1" ht="16" customHeight="1" x14ac:dyDescent="0.2"/>
    <row r="7605" customFormat="1" ht="16" customHeight="1" x14ac:dyDescent="0.2"/>
    <row r="7606" customFormat="1" ht="16" customHeight="1" x14ac:dyDescent="0.2"/>
    <row r="7607" customFormat="1" ht="16" customHeight="1" x14ac:dyDescent="0.2"/>
    <row r="7608" customFormat="1" ht="16" customHeight="1" x14ac:dyDescent="0.2"/>
    <row r="7609" customFormat="1" ht="16" customHeight="1" x14ac:dyDescent="0.2"/>
    <row r="7610" customFormat="1" ht="16" customHeight="1" x14ac:dyDescent="0.2"/>
    <row r="7611" customFormat="1" ht="16" customHeight="1" x14ac:dyDescent="0.2"/>
    <row r="7612" customFormat="1" ht="16" customHeight="1" x14ac:dyDescent="0.2"/>
    <row r="7613" customFormat="1" ht="16" customHeight="1" x14ac:dyDescent="0.2"/>
    <row r="7614" customFormat="1" ht="16" customHeight="1" x14ac:dyDescent="0.2"/>
    <row r="7615" customFormat="1" ht="16" customHeight="1" x14ac:dyDescent="0.2"/>
    <row r="7616" customFormat="1" ht="16" customHeight="1" x14ac:dyDescent="0.2"/>
    <row r="7617" customFormat="1" ht="16" customHeight="1" x14ac:dyDescent="0.2"/>
    <row r="7618" customFormat="1" ht="16" customHeight="1" x14ac:dyDescent="0.2"/>
    <row r="7619" customFormat="1" ht="16" customHeight="1" x14ac:dyDescent="0.2"/>
    <row r="7620" customFormat="1" ht="16" customHeight="1" x14ac:dyDescent="0.2"/>
    <row r="7621" customFormat="1" ht="16" customHeight="1" x14ac:dyDescent="0.2"/>
    <row r="7622" customFormat="1" ht="16" customHeight="1" x14ac:dyDescent="0.2"/>
    <row r="7623" customFormat="1" ht="16" customHeight="1" x14ac:dyDescent="0.2"/>
    <row r="7624" customFormat="1" ht="16" customHeight="1" x14ac:dyDescent="0.2"/>
    <row r="7625" customFormat="1" ht="16" customHeight="1" x14ac:dyDescent="0.2"/>
    <row r="7626" customFormat="1" ht="16" customHeight="1" x14ac:dyDescent="0.2"/>
    <row r="7627" customFormat="1" ht="16" customHeight="1" x14ac:dyDescent="0.2"/>
    <row r="7628" customFormat="1" ht="16" customHeight="1" x14ac:dyDescent="0.2"/>
    <row r="7629" customFormat="1" ht="16" customHeight="1" x14ac:dyDescent="0.2"/>
    <row r="7630" customFormat="1" ht="16" customHeight="1" x14ac:dyDescent="0.2"/>
    <row r="7631" customFormat="1" ht="16" customHeight="1" x14ac:dyDescent="0.2"/>
    <row r="7632" customFormat="1" ht="16" customHeight="1" x14ac:dyDescent="0.2"/>
    <row r="7633" customFormat="1" ht="16" customHeight="1" x14ac:dyDescent="0.2"/>
    <row r="7634" customFormat="1" ht="16" customHeight="1" x14ac:dyDescent="0.2"/>
    <row r="7635" customFormat="1" ht="16" customHeight="1" x14ac:dyDescent="0.2"/>
    <row r="7636" customFormat="1" ht="16" customHeight="1" x14ac:dyDescent="0.2"/>
    <row r="7637" customFormat="1" ht="16" customHeight="1" x14ac:dyDescent="0.2"/>
    <row r="7638" customFormat="1" ht="16" customHeight="1" x14ac:dyDescent="0.2"/>
    <row r="7639" customFormat="1" ht="16" customHeight="1" x14ac:dyDescent="0.2"/>
    <row r="7640" customFormat="1" ht="16" customHeight="1" x14ac:dyDescent="0.2"/>
    <row r="7641" customFormat="1" ht="16" customHeight="1" x14ac:dyDescent="0.2"/>
    <row r="7642" customFormat="1" ht="16" customHeight="1" x14ac:dyDescent="0.2"/>
    <row r="7643" customFormat="1" ht="16" customHeight="1" x14ac:dyDescent="0.2"/>
    <row r="7644" customFormat="1" ht="16" customHeight="1" x14ac:dyDescent="0.2"/>
    <row r="7645" customFormat="1" ht="16" customHeight="1" x14ac:dyDescent="0.2"/>
    <row r="7646" customFormat="1" ht="16" customHeight="1" x14ac:dyDescent="0.2"/>
    <row r="7647" customFormat="1" ht="16" customHeight="1" x14ac:dyDescent="0.2"/>
    <row r="7648" customFormat="1" ht="16" customHeight="1" x14ac:dyDescent="0.2"/>
    <row r="7649" customFormat="1" ht="16" customHeight="1" x14ac:dyDescent="0.2"/>
    <row r="7650" customFormat="1" ht="16" customHeight="1" x14ac:dyDescent="0.2"/>
    <row r="7651" customFormat="1" ht="16" customHeight="1" x14ac:dyDescent="0.2"/>
    <row r="7652" customFormat="1" ht="16" customHeight="1" x14ac:dyDescent="0.2"/>
    <row r="7653" customFormat="1" ht="16" customHeight="1" x14ac:dyDescent="0.2"/>
    <row r="7654" customFormat="1" ht="16" customHeight="1" x14ac:dyDescent="0.2"/>
    <row r="7655" customFormat="1" ht="16" customHeight="1" x14ac:dyDescent="0.2"/>
    <row r="7656" customFormat="1" ht="16" customHeight="1" x14ac:dyDescent="0.2"/>
    <row r="7657" customFormat="1" ht="16" customHeight="1" x14ac:dyDescent="0.2"/>
    <row r="7658" customFormat="1" ht="16" customHeight="1" x14ac:dyDescent="0.2"/>
    <row r="7659" customFormat="1" ht="16" customHeight="1" x14ac:dyDescent="0.2"/>
    <row r="7660" customFormat="1" ht="16" customHeight="1" x14ac:dyDescent="0.2"/>
    <row r="7661" customFormat="1" ht="16" customHeight="1" x14ac:dyDescent="0.2"/>
    <row r="7662" customFormat="1" ht="16" customHeight="1" x14ac:dyDescent="0.2"/>
    <row r="7663" customFormat="1" ht="16" customHeight="1" x14ac:dyDescent="0.2"/>
    <row r="7664" customFormat="1" ht="16" customHeight="1" x14ac:dyDescent="0.2"/>
    <row r="7665" customFormat="1" ht="16" customHeight="1" x14ac:dyDescent="0.2"/>
    <row r="7666" customFormat="1" ht="16" customHeight="1" x14ac:dyDescent="0.2"/>
    <row r="7667" customFormat="1" ht="16" customHeight="1" x14ac:dyDescent="0.2"/>
    <row r="7668" customFormat="1" ht="16" customHeight="1" x14ac:dyDescent="0.2"/>
    <row r="7669" customFormat="1" ht="16" customHeight="1" x14ac:dyDescent="0.2"/>
    <row r="7670" customFormat="1" ht="16" customHeight="1" x14ac:dyDescent="0.2"/>
    <row r="7671" customFormat="1" ht="16" customHeight="1" x14ac:dyDescent="0.2"/>
    <row r="7672" customFormat="1" ht="16" customHeight="1" x14ac:dyDescent="0.2"/>
    <row r="7673" customFormat="1" ht="16" customHeight="1" x14ac:dyDescent="0.2"/>
    <row r="7674" customFormat="1" ht="16" customHeight="1" x14ac:dyDescent="0.2"/>
    <row r="7675" customFormat="1" ht="16" customHeight="1" x14ac:dyDescent="0.2"/>
    <row r="7676" customFormat="1" ht="16" customHeight="1" x14ac:dyDescent="0.2"/>
    <row r="7677" customFormat="1" ht="16" customHeight="1" x14ac:dyDescent="0.2"/>
    <row r="7678" customFormat="1" ht="16" customHeight="1" x14ac:dyDescent="0.2"/>
    <row r="7679" customFormat="1" ht="16" customHeight="1" x14ac:dyDescent="0.2"/>
    <row r="7680" customFormat="1" ht="16" customHeight="1" x14ac:dyDescent="0.2"/>
    <row r="7681" customFormat="1" ht="16" customHeight="1" x14ac:dyDescent="0.2"/>
    <row r="7682" customFormat="1" ht="16" customHeight="1" x14ac:dyDescent="0.2"/>
    <row r="7683" customFormat="1" ht="16" customHeight="1" x14ac:dyDescent="0.2"/>
    <row r="7684" customFormat="1" ht="16" customHeight="1" x14ac:dyDescent="0.2"/>
    <row r="7685" customFormat="1" ht="16" customHeight="1" x14ac:dyDescent="0.2"/>
    <row r="7686" customFormat="1" ht="16" customHeight="1" x14ac:dyDescent="0.2"/>
    <row r="7687" customFormat="1" ht="16" customHeight="1" x14ac:dyDescent="0.2"/>
    <row r="7688" customFormat="1" ht="16" customHeight="1" x14ac:dyDescent="0.2"/>
    <row r="7689" customFormat="1" ht="16" customHeight="1" x14ac:dyDescent="0.2"/>
    <row r="7690" customFormat="1" ht="16" customHeight="1" x14ac:dyDescent="0.2"/>
    <row r="7691" customFormat="1" ht="16" customHeight="1" x14ac:dyDescent="0.2"/>
    <row r="7692" customFormat="1" ht="16" customHeight="1" x14ac:dyDescent="0.2"/>
    <row r="7693" customFormat="1" ht="16" customHeight="1" x14ac:dyDescent="0.2"/>
    <row r="7694" customFormat="1" ht="16" customHeight="1" x14ac:dyDescent="0.2"/>
    <row r="7695" customFormat="1" ht="16" customHeight="1" x14ac:dyDescent="0.2"/>
    <row r="7696" customFormat="1" ht="16" customHeight="1" x14ac:dyDescent="0.2"/>
    <row r="7697" customFormat="1" ht="16" customHeight="1" x14ac:dyDescent="0.2"/>
    <row r="7698" customFormat="1" ht="16" customHeight="1" x14ac:dyDescent="0.2"/>
    <row r="7699" customFormat="1" ht="16" customHeight="1" x14ac:dyDescent="0.2"/>
    <row r="7700" customFormat="1" ht="16" customHeight="1" x14ac:dyDescent="0.2"/>
    <row r="7701" customFormat="1" ht="16" customHeight="1" x14ac:dyDescent="0.2"/>
    <row r="7702" customFormat="1" ht="16" customHeight="1" x14ac:dyDescent="0.2"/>
    <row r="7703" customFormat="1" ht="16" customHeight="1" x14ac:dyDescent="0.2"/>
    <row r="7704" customFormat="1" ht="16" customHeight="1" x14ac:dyDescent="0.2"/>
    <row r="7705" customFormat="1" ht="16" customHeight="1" x14ac:dyDescent="0.2"/>
    <row r="7706" customFormat="1" ht="16" customHeight="1" x14ac:dyDescent="0.2"/>
    <row r="7707" customFormat="1" ht="16" customHeight="1" x14ac:dyDescent="0.2"/>
    <row r="7708" customFormat="1" ht="16" customHeight="1" x14ac:dyDescent="0.2"/>
    <row r="7709" customFormat="1" ht="16" customHeight="1" x14ac:dyDescent="0.2"/>
    <row r="7710" customFormat="1" ht="16" customHeight="1" x14ac:dyDescent="0.2"/>
    <row r="7711" customFormat="1" ht="16" customHeight="1" x14ac:dyDescent="0.2"/>
    <row r="7712" customFormat="1" ht="16" customHeight="1" x14ac:dyDescent="0.2"/>
    <row r="7713" customFormat="1" ht="16" customHeight="1" x14ac:dyDescent="0.2"/>
    <row r="7714" customFormat="1" ht="16" customHeight="1" x14ac:dyDescent="0.2"/>
    <row r="7715" customFormat="1" ht="16" customHeight="1" x14ac:dyDescent="0.2"/>
    <row r="7716" customFormat="1" ht="16" customHeight="1" x14ac:dyDescent="0.2"/>
    <row r="7717" customFormat="1" ht="16" customHeight="1" x14ac:dyDescent="0.2"/>
    <row r="7718" customFormat="1" ht="16" customHeight="1" x14ac:dyDescent="0.2"/>
    <row r="7719" customFormat="1" ht="16" customHeight="1" x14ac:dyDescent="0.2"/>
    <row r="7720" customFormat="1" ht="16" customHeight="1" x14ac:dyDescent="0.2"/>
    <row r="7721" customFormat="1" ht="16" customHeight="1" x14ac:dyDescent="0.2"/>
    <row r="7722" customFormat="1" ht="16" customHeight="1" x14ac:dyDescent="0.2"/>
    <row r="7723" customFormat="1" ht="16" customHeight="1" x14ac:dyDescent="0.2"/>
    <row r="7724" customFormat="1" ht="16" customHeight="1" x14ac:dyDescent="0.2"/>
    <row r="7725" customFormat="1" ht="16" customHeight="1" x14ac:dyDescent="0.2"/>
    <row r="7726" customFormat="1" ht="16" customHeight="1" x14ac:dyDescent="0.2"/>
    <row r="7727" customFormat="1" ht="16" customHeight="1" x14ac:dyDescent="0.2"/>
    <row r="7728" customFormat="1" ht="16" customHeight="1" x14ac:dyDescent="0.2"/>
    <row r="7729" customFormat="1" ht="16" customHeight="1" x14ac:dyDescent="0.2"/>
    <row r="7730" customFormat="1" ht="16" customHeight="1" x14ac:dyDescent="0.2"/>
    <row r="7731" customFormat="1" ht="16" customHeight="1" x14ac:dyDescent="0.2"/>
    <row r="7732" customFormat="1" ht="16" customHeight="1" x14ac:dyDescent="0.2"/>
    <row r="7733" customFormat="1" ht="16" customHeight="1" x14ac:dyDescent="0.2"/>
    <row r="7734" customFormat="1" ht="16" customHeight="1" x14ac:dyDescent="0.2"/>
    <row r="7735" customFormat="1" ht="16" customHeight="1" x14ac:dyDescent="0.2"/>
    <row r="7736" customFormat="1" ht="16" customHeight="1" x14ac:dyDescent="0.2"/>
    <row r="7737" customFormat="1" ht="16" customHeight="1" x14ac:dyDescent="0.2"/>
    <row r="7738" customFormat="1" ht="16" customHeight="1" x14ac:dyDescent="0.2"/>
    <row r="7739" customFormat="1" ht="16" customHeight="1" x14ac:dyDescent="0.2"/>
    <row r="7740" customFormat="1" ht="16" customHeight="1" x14ac:dyDescent="0.2"/>
    <row r="7741" customFormat="1" ht="16" customHeight="1" x14ac:dyDescent="0.2"/>
    <row r="7742" customFormat="1" ht="16" customHeight="1" x14ac:dyDescent="0.2"/>
    <row r="7743" customFormat="1" ht="16" customHeight="1" x14ac:dyDescent="0.2"/>
    <row r="7744" customFormat="1" ht="16" customHeight="1" x14ac:dyDescent="0.2"/>
    <row r="7745" customFormat="1" ht="16" customHeight="1" x14ac:dyDescent="0.2"/>
    <row r="7746" customFormat="1" ht="16" customHeight="1" x14ac:dyDescent="0.2"/>
    <row r="7747" customFormat="1" ht="16" customHeight="1" x14ac:dyDescent="0.2"/>
    <row r="7748" customFormat="1" ht="16" customHeight="1" x14ac:dyDescent="0.2"/>
    <row r="7749" customFormat="1" ht="16" customHeight="1" x14ac:dyDescent="0.2"/>
    <row r="7750" customFormat="1" ht="16" customHeight="1" x14ac:dyDescent="0.2"/>
    <row r="7751" customFormat="1" ht="16" customHeight="1" x14ac:dyDescent="0.2"/>
    <row r="7752" customFormat="1" ht="16" customHeight="1" x14ac:dyDescent="0.2"/>
    <row r="7753" customFormat="1" ht="16" customHeight="1" x14ac:dyDescent="0.2"/>
    <row r="7754" customFormat="1" ht="16" customHeight="1" x14ac:dyDescent="0.2"/>
    <row r="7755" customFormat="1" ht="16" customHeight="1" x14ac:dyDescent="0.2"/>
    <row r="7756" customFormat="1" ht="16" customHeight="1" x14ac:dyDescent="0.2"/>
    <row r="7757" customFormat="1" ht="16" customHeight="1" x14ac:dyDescent="0.2"/>
    <row r="7758" customFormat="1" ht="16" customHeight="1" x14ac:dyDescent="0.2"/>
    <row r="7759" customFormat="1" ht="16" customHeight="1" x14ac:dyDescent="0.2"/>
    <row r="7760" customFormat="1" ht="16" customHeight="1" x14ac:dyDescent="0.2"/>
    <row r="7761" customFormat="1" ht="16" customHeight="1" x14ac:dyDescent="0.2"/>
    <row r="7762" customFormat="1" ht="16" customHeight="1" x14ac:dyDescent="0.2"/>
    <row r="7763" customFormat="1" ht="16" customHeight="1" x14ac:dyDescent="0.2"/>
    <row r="7764" customFormat="1" ht="16" customHeight="1" x14ac:dyDescent="0.2"/>
    <row r="7765" customFormat="1" ht="16" customHeight="1" x14ac:dyDescent="0.2"/>
    <row r="7766" customFormat="1" ht="16" customHeight="1" x14ac:dyDescent="0.2"/>
    <row r="7767" customFormat="1" ht="16" customHeight="1" x14ac:dyDescent="0.2"/>
    <row r="7768" customFormat="1" ht="16" customHeight="1" x14ac:dyDescent="0.2"/>
    <row r="7769" customFormat="1" ht="16" customHeight="1" x14ac:dyDescent="0.2"/>
    <row r="7770" customFormat="1" ht="16" customHeight="1" x14ac:dyDescent="0.2"/>
    <row r="7771" customFormat="1" ht="16" customHeight="1" x14ac:dyDescent="0.2"/>
    <row r="7772" customFormat="1" ht="16" customHeight="1" x14ac:dyDescent="0.2"/>
    <row r="7773" customFormat="1" ht="16" customHeight="1" x14ac:dyDescent="0.2"/>
    <row r="7774" customFormat="1" ht="16" customHeight="1" x14ac:dyDescent="0.2"/>
    <row r="7775" customFormat="1" ht="16" customHeight="1" x14ac:dyDescent="0.2"/>
    <row r="7776" customFormat="1" ht="16" customHeight="1" x14ac:dyDescent="0.2"/>
    <row r="7777" customFormat="1" ht="16" customHeight="1" x14ac:dyDescent="0.2"/>
    <row r="7778" customFormat="1" ht="16" customHeight="1" x14ac:dyDescent="0.2"/>
    <row r="7779" customFormat="1" ht="16" customHeight="1" x14ac:dyDescent="0.2"/>
    <row r="7780" customFormat="1" ht="16" customHeight="1" x14ac:dyDescent="0.2"/>
    <row r="7781" customFormat="1" ht="16" customHeight="1" x14ac:dyDescent="0.2"/>
    <row r="7782" customFormat="1" ht="16" customHeight="1" x14ac:dyDescent="0.2"/>
    <row r="7783" customFormat="1" ht="16" customHeight="1" x14ac:dyDescent="0.2"/>
    <row r="7784" customFormat="1" ht="16" customHeight="1" x14ac:dyDescent="0.2"/>
    <row r="7785" customFormat="1" ht="16" customHeight="1" x14ac:dyDescent="0.2"/>
    <row r="7786" customFormat="1" ht="16" customHeight="1" x14ac:dyDescent="0.2"/>
    <row r="7787" customFormat="1" ht="16" customHeight="1" x14ac:dyDescent="0.2"/>
    <row r="7788" customFormat="1" ht="16" customHeight="1" x14ac:dyDescent="0.2"/>
    <row r="7789" customFormat="1" ht="16" customHeight="1" x14ac:dyDescent="0.2"/>
    <row r="7790" customFormat="1" ht="16" customHeight="1" x14ac:dyDescent="0.2"/>
    <row r="7791" customFormat="1" ht="16" customHeight="1" x14ac:dyDescent="0.2"/>
    <row r="7792" customFormat="1" ht="16" customHeight="1" x14ac:dyDescent="0.2"/>
    <row r="7793" customFormat="1" ht="16" customHeight="1" x14ac:dyDescent="0.2"/>
    <row r="7794" customFormat="1" ht="16" customHeight="1" x14ac:dyDescent="0.2"/>
    <row r="7795" customFormat="1" ht="16" customHeight="1" x14ac:dyDescent="0.2"/>
    <row r="7796" customFormat="1" ht="16" customHeight="1" x14ac:dyDescent="0.2"/>
    <row r="7797" customFormat="1" ht="16" customHeight="1" x14ac:dyDescent="0.2"/>
    <row r="7798" customFormat="1" ht="16" customHeight="1" x14ac:dyDescent="0.2"/>
    <row r="7799" customFormat="1" ht="16" customHeight="1" x14ac:dyDescent="0.2"/>
    <row r="7800" customFormat="1" ht="16" customHeight="1" x14ac:dyDescent="0.2"/>
    <row r="7801" customFormat="1" ht="16" customHeight="1" x14ac:dyDescent="0.2"/>
    <row r="7802" customFormat="1" ht="16" customHeight="1" x14ac:dyDescent="0.2"/>
    <row r="7803" customFormat="1" ht="16" customHeight="1" x14ac:dyDescent="0.2"/>
    <row r="7804" customFormat="1" ht="16" customHeight="1" x14ac:dyDescent="0.2"/>
    <row r="7805" customFormat="1" ht="16" customHeight="1" x14ac:dyDescent="0.2"/>
    <row r="7806" customFormat="1" ht="16" customHeight="1" x14ac:dyDescent="0.2"/>
    <row r="7807" customFormat="1" ht="16" customHeight="1" x14ac:dyDescent="0.2"/>
    <row r="7808" customFormat="1" ht="16" customHeight="1" x14ac:dyDescent="0.2"/>
    <row r="7809" customFormat="1" ht="16" customHeight="1" x14ac:dyDescent="0.2"/>
    <row r="7810" customFormat="1" ht="16" customHeight="1" x14ac:dyDescent="0.2"/>
    <row r="7811" customFormat="1" ht="16" customHeight="1" x14ac:dyDescent="0.2"/>
    <row r="7812" customFormat="1" ht="16" customHeight="1" x14ac:dyDescent="0.2"/>
    <row r="7813" customFormat="1" ht="16" customHeight="1" x14ac:dyDescent="0.2"/>
    <row r="7814" customFormat="1" ht="16" customHeight="1" x14ac:dyDescent="0.2"/>
    <row r="7815" customFormat="1" ht="16" customHeight="1" x14ac:dyDescent="0.2"/>
    <row r="7816" customFormat="1" ht="16" customHeight="1" x14ac:dyDescent="0.2"/>
    <row r="7817" customFormat="1" ht="16" customHeight="1" x14ac:dyDescent="0.2"/>
    <row r="7818" customFormat="1" ht="16" customHeight="1" x14ac:dyDescent="0.2"/>
    <row r="7819" customFormat="1" ht="16" customHeight="1" x14ac:dyDescent="0.2"/>
    <row r="7820" customFormat="1" ht="16" customHeight="1" x14ac:dyDescent="0.2"/>
    <row r="7821" customFormat="1" ht="16" customHeight="1" x14ac:dyDescent="0.2"/>
    <row r="7822" customFormat="1" ht="16" customHeight="1" x14ac:dyDescent="0.2"/>
    <row r="7823" customFormat="1" ht="16" customHeight="1" x14ac:dyDescent="0.2"/>
    <row r="7824" customFormat="1" ht="16" customHeight="1" x14ac:dyDescent="0.2"/>
    <row r="7825" customFormat="1" ht="16" customHeight="1" x14ac:dyDescent="0.2"/>
    <row r="7826" customFormat="1" ht="16" customHeight="1" x14ac:dyDescent="0.2"/>
    <row r="7827" customFormat="1" ht="16" customHeight="1" x14ac:dyDescent="0.2"/>
    <row r="7828" customFormat="1" ht="16" customHeight="1" x14ac:dyDescent="0.2"/>
    <row r="7829" customFormat="1" ht="16" customHeight="1" x14ac:dyDescent="0.2"/>
    <row r="7830" customFormat="1" ht="16" customHeight="1" x14ac:dyDescent="0.2"/>
    <row r="7831" customFormat="1" ht="16" customHeight="1" x14ac:dyDescent="0.2"/>
    <row r="7832" customFormat="1" ht="16" customHeight="1" x14ac:dyDescent="0.2"/>
    <row r="7833" customFormat="1" ht="16" customHeight="1" x14ac:dyDescent="0.2"/>
    <row r="7834" customFormat="1" ht="16" customHeight="1" x14ac:dyDescent="0.2"/>
    <row r="7835" customFormat="1" ht="16" customHeight="1" x14ac:dyDescent="0.2"/>
    <row r="7836" customFormat="1" ht="16" customHeight="1" x14ac:dyDescent="0.2"/>
    <row r="7837" customFormat="1" ht="16" customHeight="1" x14ac:dyDescent="0.2"/>
    <row r="7838" customFormat="1" ht="16" customHeight="1" x14ac:dyDescent="0.2"/>
    <row r="7839" customFormat="1" ht="16" customHeight="1" x14ac:dyDescent="0.2"/>
    <row r="7840" customFormat="1" ht="16" customHeight="1" x14ac:dyDescent="0.2"/>
    <row r="7841" customFormat="1" ht="16" customHeight="1" x14ac:dyDescent="0.2"/>
    <row r="7842" customFormat="1" ht="16" customHeight="1" x14ac:dyDescent="0.2"/>
    <row r="7843" customFormat="1" ht="16" customHeight="1" x14ac:dyDescent="0.2"/>
    <row r="7844" customFormat="1" ht="16" customHeight="1" x14ac:dyDescent="0.2"/>
    <row r="7845" customFormat="1" ht="16" customHeight="1" x14ac:dyDescent="0.2"/>
    <row r="7846" customFormat="1" ht="16" customHeight="1" x14ac:dyDescent="0.2"/>
    <row r="7847" customFormat="1" ht="16" customHeight="1" x14ac:dyDescent="0.2"/>
    <row r="7848" customFormat="1" ht="16" customHeight="1" x14ac:dyDescent="0.2"/>
    <row r="7849" customFormat="1" ht="16" customHeight="1" x14ac:dyDescent="0.2"/>
    <row r="7850" customFormat="1" ht="16" customHeight="1" x14ac:dyDescent="0.2"/>
    <row r="7851" customFormat="1" ht="16" customHeight="1" x14ac:dyDescent="0.2"/>
    <row r="7852" customFormat="1" ht="16" customHeight="1" x14ac:dyDescent="0.2"/>
    <row r="7853" customFormat="1" ht="16" customHeight="1" x14ac:dyDescent="0.2"/>
    <row r="7854" customFormat="1" ht="16" customHeight="1" x14ac:dyDescent="0.2"/>
    <row r="7855" customFormat="1" ht="16" customHeight="1" x14ac:dyDescent="0.2"/>
    <row r="7856" customFormat="1" ht="16" customHeight="1" x14ac:dyDescent="0.2"/>
    <row r="7857" customFormat="1" ht="16" customHeight="1" x14ac:dyDescent="0.2"/>
    <row r="7858" customFormat="1" ht="16" customHeight="1" x14ac:dyDescent="0.2"/>
    <row r="7859" customFormat="1" ht="16" customHeight="1" x14ac:dyDescent="0.2"/>
    <row r="7860" customFormat="1" ht="16" customHeight="1" x14ac:dyDescent="0.2"/>
    <row r="7861" customFormat="1" ht="16" customHeight="1" x14ac:dyDescent="0.2"/>
    <row r="7862" customFormat="1" ht="16" customHeight="1" x14ac:dyDescent="0.2"/>
    <row r="7863" customFormat="1" ht="16" customHeight="1" x14ac:dyDescent="0.2"/>
    <row r="7864" customFormat="1" ht="16" customHeight="1" x14ac:dyDescent="0.2"/>
    <row r="7865" customFormat="1" ht="16" customHeight="1" x14ac:dyDescent="0.2"/>
    <row r="7866" customFormat="1" ht="16" customHeight="1" x14ac:dyDescent="0.2"/>
    <row r="7867" customFormat="1" ht="16" customHeight="1" x14ac:dyDescent="0.2"/>
    <row r="7868" customFormat="1" ht="16" customHeight="1" x14ac:dyDescent="0.2"/>
    <row r="7869" customFormat="1" ht="16" customHeight="1" x14ac:dyDescent="0.2"/>
    <row r="7870" customFormat="1" ht="16" customHeight="1" x14ac:dyDescent="0.2"/>
    <row r="7871" customFormat="1" ht="16" customHeight="1" x14ac:dyDescent="0.2"/>
    <row r="7872" customFormat="1" ht="16" customHeight="1" x14ac:dyDescent="0.2"/>
    <row r="7873" customFormat="1" ht="16" customHeight="1" x14ac:dyDescent="0.2"/>
    <row r="7874" customFormat="1" ht="16" customHeight="1" x14ac:dyDescent="0.2"/>
    <row r="7875" customFormat="1" ht="16" customHeight="1" x14ac:dyDescent="0.2"/>
    <row r="7876" customFormat="1" ht="16" customHeight="1" x14ac:dyDescent="0.2"/>
    <row r="7877" customFormat="1" ht="16" customHeight="1" x14ac:dyDescent="0.2"/>
    <row r="7878" customFormat="1" ht="16" customHeight="1" x14ac:dyDescent="0.2"/>
    <row r="7879" customFormat="1" ht="16" customHeight="1" x14ac:dyDescent="0.2"/>
    <row r="7880" customFormat="1" ht="16" customHeight="1" x14ac:dyDescent="0.2"/>
    <row r="7881" customFormat="1" ht="16" customHeight="1" x14ac:dyDescent="0.2"/>
    <row r="7882" customFormat="1" ht="16" customHeight="1" x14ac:dyDescent="0.2"/>
    <row r="7883" customFormat="1" ht="16" customHeight="1" x14ac:dyDescent="0.2"/>
    <row r="7884" customFormat="1" ht="16" customHeight="1" x14ac:dyDescent="0.2"/>
    <row r="7885" customFormat="1" ht="16" customHeight="1" x14ac:dyDescent="0.2"/>
    <row r="7886" customFormat="1" ht="16" customHeight="1" x14ac:dyDescent="0.2"/>
    <row r="7887" customFormat="1" ht="16" customHeight="1" x14ac:dyDescent="0.2"/>
    <row r="7888" customFormat="1" ht="16" customHeight="1" x14ac:dyDescent="0.2"/>
    <row r="7889" customFormat="1" ht="16" customHeight="1" x14ac:dyDescent="0.2"/>
    <row r="7890" customFormat="1" ht="16" customHeight="1" x14ac:dyDescent="0.2"/>
    <row r="7891" customFormat="1" ht="16" customHeight="1" x14ac:dyDescent="0.2"/>
    <row r="7892" customFormat="1" ht="16" customHeight="1" x14ac:dyDescent="0.2"/>
    <row r="7893" customFormat="1" ht="16" customHeight="1" x14ac:dyDescent="0.2"/>
    <row r="7894" customFormat="1" ht="16" customHeight="1" x14ac:dyDescent="0.2"/>
    <row r="7895" customFormat="1" ht="16" customHeight="1" x14ac:dyDescent="0.2"/>
    <row r="7896" customFormat="1" ht="16" customHeight="1" x14ac:dyDescent="0.2"/>
    <row r="7897" customFormat="1" ht="16" customHeight="1" x14ac:dyDescent="0.2"/>
    <row r="7898" customFormat="1" ht="16" customHeight="1" x14ac:dyDescent="0.2"/>
    <row r="7899" customFormat="1" ht="16" customHeight="1" x14ac:dyDescent="0.2"/>
    <row r="7900" customFormat="1" ht="16" customHeight="1" x14ac:dyDescent="0.2"/>
    <row r="7901" customFormat="1" ht="16" customHeight="1" x14ac:dyDescent="0.2"/>
    <row r="7902" customFormat="1" ht="16" customHeight="1" x14ac:dyDescent="0.2"/>
    <row r="7903" customFormat="1" ht="16" customHeight="1" x14ac:dyDescent="0.2"/>
    <row r="7904" customFormat="1" ht="16" customHeight="1" x14ac:dyDescent="0.2"/>
    <row r="7905" customFormat="1" ht="16" customHeight="1" x14ac:dyDescent="0.2"/>
    <row r="7906" customFormat="1" ht="16" customHeight="1" x14ac:dyDescent="0.2"/>
    <row r="7907" customFormat="1" ht="16" customHeight="1" x14ac:dyDescent="0.2"/>
    <row r="7908" customFormat="1" ht="16" customHeight="1" x14ac:dyDescent="0.2"/>
    <row r="7909" customFormat="1" ht="16" customHeight="1" x14ac:dyDescent="0.2"/>
    <row r="7910" customFormat="1" ht="16" customHeight="1" x14ac:dyDescent="0.2"/>
    <row r="7911" customFormat="1" ht="16" customHeight="1" x14ac:dyDescent="0.2"/>
    <row r="7912" customFormat="1" ht="16" customHeight="1" x14ac:dyDescent="0.2"/>
    <row r="7913" customFormat="1" ht="16" customHeight="1" x14ac:dyDescent="0.2"/>
    <row r="7914" customFormat="1" ht="16" customHeight="1" x14ac:dyDescent="0.2"/>
    <row r="7915" customFormat="1" ht="16" customHeight="1" x14ac:dyDescent="0.2"/>
    <row r="7916" customFormat="1" ht="16" customHeight="1" x14ac:dyDescent="0.2"/>
    <row r="7917" customFormat="1" ht="16" customHeight="1" x14ac:dyDescent="0.2"/>
    <row r="7918" customFormat="1" ht="16" customHeight="1" x14ac:dyDescent="0.2"/>
    <row r="7919" customFormat="1" ht="16" customHeight="1" x14ac:dyDescent="0.2"/>
    <row r="7920" customFormat="1" ht="16" customHeight="1" x14ac:dyDescent="0.2"/>
    <row r="7921" customFormat="1" ht="16" customHeight="1" x14ac:dyDescent="0.2"/>
    <row r="7922" customFormat="1" ht="16" customHeight="1" x14ac:dyDescent="0.2"/>
    <row r="7923" customFormat="1" ht="16" customHeight="1" x14ac:dyDescent="0.2"/>
    <row r="7924" customFormat="1" ht="16" customHeight="1" x14ac:dyDescent="0.2"/>
    <row r="7925" customFormat="1" ht="16" customHeight="1" x14ac:dyDescent="0.2"/>
    <row r="7926" customFormat="1" ht="16" customHeight="1" x14ac:dyDescent="0.2"/>
    <row r="7927" customFormat="1" ht="16" customHeight="1" x14ac:dyDescent="0.2"/>
    <row r="7928" customFormat="1" ht="16" customHeight="1" x14ac:dyDescent="0.2"/>
    <row r="7929" customFormat="1" ht="16" customHeight="1" x14ac:dyDescent="0.2"/>
    <row r="7930" customFormat="1" ht="16" customHeight="1" x14ac:dyDescent="0.2"/>
    <row r="7931" customFormat="1" ht="16" customHeight="1" x14ac:dyDescent="0.2"/>
    <row r="7932" customFormat="1" ht="16" customHeight="1" x14ac:dyDescent="0.2"/>
    <row r="7933" customFormat="1" ht="16" customHeight="1" x14ac:dyDescent="0.2"/>
    <row r="7934" customFormat="1" ht="16" customHeight="1" x14ac:dyDescent="0.2"/>
    <row r="7935" customFormat="1" ht="16" customHeight="1" x14ac:dyDescent="0.2"/>
    <row r="7936" customFormat="1" ht="16" customHeight="1" x14ac:dyDescent="0.2"/>
    <row r="7937" customFormat="1" ht="16" customHeight="1" x14ac:dyDescent="0.2"/>
    <row r="7938" customFormat="1" ht="16" customHeight="1" x14ac:dyDescent="0.2"/>
    <row r="7939" customFormat="1" ht="16" customHeight="1" x14ac:dyDescent="0.2"/>
    <row r="7940" customFormat="1" ht="16" customHeight="1" x14ac:dyDescent="0.2"/>
    <row r="7941" customFormat="1" ht="16" customHeight="1" x14ac:dyDescent="0.2"/>
    <row r="7942" customFormat="1" ht="16" customHeight="1" x14ac:dyDescent="0.2"/>
    <row r="7943" customFormat="1" ht="16" customHeight="1" x14ac:dyDescent="0.2"/>
    <row r="7944" customFormat="1" ht="16" customHeight="1" x14ac:dyDescent="0.2"/>
    <row r="7945" customFormat="1" ht="16" customHeight="1" x14ac:dyDescent="0.2"/>
    <row r="7946" customFormat="1" ht="16" customHeight="1" x14ac:dyDescent="0.2"/>
    <row r="7947" customFormat="1" ht="16" customHeight="1" x14ac:dyDescent="0.2"/>
    <row r="7948" customFormat="1" ht="16" customHeight="1" x14ac:dyDescent="0.2"/>
    <row r="7949" customFormat="1" ht="16" customHeight="1" x14ac:dyDescent="0.2"/>
    <row r="7950" customFormat="1" ht="16" customHeight="1" x14ac:dyDescent="0.2"/>
    <row r="7951" customFormat="1" ht="16" customHeight="1" x14ac:dyDescent="0.2"/>
    <row r="7952" customFormat="1" ht="16" customHeight="1" x14ac:dyDescent="0.2"/>
    <row r="7953" customFormat="1" ht="16" customHeight="1" x14ac:dyDescent="0.2"/>
    <row r="7954" customFormat="1" ht="16" customHeight="1" x14ac:dyDescent="0.2"/>
    <row r="7955" customFormat="1" ht="16" customHeight="1" x14ac:dyDescent="0.2"/>
    <row r="7956" customFormat="1" ht="16" customHeight="1" x14ac:dyDescent="0.2"/>
    <row r="7957" customFormat="1" ht="16" customHeight="1" x14ac:dyDescent="0.2"/>
    <row r="7958" customFormat="1" ht="16" customHeight="1" x14ac:dyDescent="0.2"/>
    <row r="7959" customFormat="1" ht="16" customHeight="1" x14ac:dyDescent="0.2"/>
    <row r="7960" customFormat="1" ht="16" customHeight="1" x14ac:dyDescent="0.2"/>
    <row r="7961" customFormat="1" ht="16" customHeight="1" x14ac:dyDescent="0.2"/>
    <row r="7962" customFormat="1" ht="16" customHeight="1" x14ac:dyDescent="0.2"/>
    <row r="7963" customFormat="1" ht="16" customHeight="1" x14ac:dyDescent="0.2"/>
    <row r="7964" customFormat="1" ht="16" customHeight="1" x14ac:dyDescent="0.2"/>
    <row r="7965" customFormat="1" ht="16" customHeight="1" x14ac:dyDescent="0.2"/>
    <row r="7966" customFormat="1" ht="16" customHeight="1" x14ac:dyDescent="0.2"/>
    <row r="7967" customFormat="1" ht="16" customHeight="1" x14ac:dyDescent="0.2"/>
    <row r="7968" customFormat="1" ht="16" customHeight="1" x14ac:dyDescent="0.2"/>
    <row r="7969" customFormat="1" ht="16" customHeight="1" x14ac:dyDescent="0.2"/>
    <row r="7970" customFormat="1" ht="16" customHeight="1" x14ac:dyDescent="0.2"/>
    <row r="7971" customFormat="1" ht="16" customHeight="1" x14ac:dyDescent="0.2"/>
    <row r="7972" customFormat="1" ht="16" customHeight="1" x14ac:dyDescent="0.2"/>
    <row r="7973" customFormat="1" ht="16" customHeight="1" x14ac:dyDescent="0.2"/>
    <row r="7974" customFormat="1" ht="16" customHeight="1" x14ac:dyDescent="0.2"/>
    <row r="7975" customFormat="1" ht="16" customHeight="1" x14ac:dyDescent="0.2"/>
    <row r="7976" customFormat="1" ht="16" customHeight="1" x14ac:dyDescent="0.2"/>
    <row r="7977" customFormat="1" ht="16" customHeight="1" x14ac:dyDescent="0.2"/>
    <row r="7978" customFormat="1" ht="16" customHeight="1" x14ac:dyDescent="0.2"/>
    <row r="7979" customFormat="1" ht="16" customHeight="1" x14ac:dyDescent="0.2"/>
    <row r="7980" customFormat="1" ht="16" customHeight="1" x14ac:dyDescent="0.2"/>
    <row r="7981" customFormat="1" ht="16" customHeight="1" x14ac:dyDescent="0.2"/>
    <row r="7982" customFormat="1" ht="16" customHeight="1" x14ac:dyDescent="0.2"/>
    <row r="7983" customFormat="1" ht="16" customHeight="1" x14ac:dyDescent="0.2"/>
    <row r="7984" customFormat="1" ht="16" customHeight="1" x14ac:dyDescent="0.2"/>
    <row r="7985" customFormat="1" ht="16" customHeight="1" x14ac:dyDescent="0.2"/>
    <row r="7986" customFormat="1" ht="16" customHeight="1" x14ac:dyDescent="0.2"/>
    <row r="7987" customFormat="1" ht="16" customHeight="1" x14ac:dyDescent="0.2"/>
    <row r="7988" customFormat="1" ht="16" customHeight="1" x14ac:dyDescent="0.2"/>
    <row r="7989" customFormat="1" ht="16" customHeight="1" x14ac:dyDescent="0.2"/>
    <row r="7990" customFormat="1" ht="16" customHeight="1" x14ac:dyDescent="0.2"/>
    <row r="7991" customFormat="1" ht="16" customHeight="1" x14ac:dyDescent="0.2"/>
    <row r="7992" customFormat="1" ht="16" customHeight="1" x14ac:dyDescent="0.2"/>
    <row r="7993" customFormat="1" ht="16" customHeight="1" x14ac:dyDescent="0.2"/>
    <row r="7994" customFormat="1" ht="16" customHeight="1" x14ac:dyDescent="0.2"/>
    <row r="7995" customFormat="1" ht="16" customHeight="1" x14ac:dyDescent="0.2"/>
    <row r="7996" customFormat="1" ht="16" customHeight="1" x14ac:dyDescent="0.2"/>
    <row r="7997" customFormat="1" ht="16" customHeight="1" x14ac:dyDescent="0.2"/>
    <row r="7998" customFormat="1" ht="16" customHeight="1" x14ac:dyDescent="0.2"/>
    <row r="7999" customFormat="1" ht="16" customHeight="1" x14ac:dyDescent="0.2"/>
    <row r="8000" customFormat="1" ht="16" customHeight="1" x14ac:dyDescent="0.2"/>
    <row r="8001" customFormat="1" ht="16" customHeight="1" x14ac:dyDescent="0.2"/>
    <row r="8002" customFormat="1" ht="16" customHeight="1" x14ac:dyDescent="0.2"/>
    <row r="8003" customFormat="1" ht="16" customHeight="1" x14ac:dyDescent="0.2"/>
    <row r="8004" customFormat="1" ht="16" customHeight="1" x14ac:dyDescent="0.2"/>
    <row r="8005" customFormat="1" ht="16" customHeight="1" x14ac:dyDescent="0.2"/>
    <row r="8006" customFormat="1" ht="16" customHeight="1" x14ac:dyDescent="0.2"/>
    <row r="8007" customFormat="1" ht="16" customHeight="1" x14ac:dyDescent="0.2"/>
    <row r="8008" customFormat="1" ht="16" customHeight="1" x14ac:dyDescent="0.2"/>
    <row r="8009" customFormat="1" ht="16" customHeight="1" x14ac:dyDescent="0.2"/>
    <row r="8010" customFormat="1" ht="16" customHeight="1" x14ac:dyDescent="0.2"/>
    <row r="8011" customFormat="1" ht="16" customHeight="1" x14ac:dyDescent="0.2"/>
    <row r="8012" customFormat="1" ht="16" customHeight="1" x14ac:dyDescent="0.2"/>
    <row r="8013" customFormat="1" ht="16" customHeight="1" x14ac:dyDescent="0.2"/>
    <row r="8014" customFormat="1" ht="16" customHeight="1" x14ac:dyDescent="0.2"/>
    <row r="8015" customFormat="1" ht="16" customHeight="1" x14ac:dyDescent="0.2"/>
    <row r="8016" customFormat="1" ht="16" customHeight="1" x14ac:dyDescent="0.2"/>
    <row r="8017" customFormat="1" ht="16" customHeight="1" x14ac:dyDescent="0.2"/>
    <row r="8018" customFormat="1" ht="16" customHeight="1" x14ac:dyDescent="0.2"/>
    <row r="8019" customFormat="1" ht="16" customHeight="1" x14ac:dyDescent="0.2"/>
    <row r="8020" customFormat="1" ht="16" customHeight="1" x14ac:dyDescent="0.2"/>
    <row r="8021" customFormat="1" ht="16" customHeight="1" x14ac:dyDescent="0.2"/>
    <row r="8022" customFormat="1" ht="16" customHeight="1" x14ac:dyDescent="0.2"/>
    <row r="8023" customFormat="1" ht="16" customHeight="1" x14ac:dyDescent="0.2"/>
    <row r="8024" customFormat="1" ht="16" customHeight="1" x14ac:dyDescent="0.2"/>
    <row r="8025" customFormat="1" ht="16" customHeight="1" x14ac:dyDescent="0.2"/>
    <row r="8026" customFormat="1" ht="16" customHeight="1" x14ac:dyDescent="0.2"/>
    <row r="8027" customFormat="1" ht="16" customHeight="1" x14ac:dyDescent="0.2"/>
    <row r="8028" customFormat="1" ht="16" customHeight="1" x14ac:dyDescent="0.2"/>
    <row r="8029" customFormat="1" ht="16" customHeight="1" x14ac:dyDescent="0.2"/>
    <row r="8030" customFormat="1" ht="16" customHeight="1" x14ac:dyDescent="0.2"/>
    <row r="8031" customFormat="1" ht="16" customHeight="1" x14ac:dyDescent="0.2"/>
    <row r="8032" customFormat="1" ht="16" customHeight="1" x14ac:dyDescent="0.2"/>
    <row r="8033" customFormat="1" ht="16" customHeight="1" x14ac:dyDescent="0.2"/>
    <row r="8034" customFormat="1" ht="16" customHeight="1" x14ac:dyDescent="0.2"/>
    <row r="8035" customFormat="1" ht="16" customHeight="1" x14ac:dyDescent="0.2"/>
    <row r="8036" customFormat="1" ht="16" customHeight="1" x14ac:dyDescent="0.2"/>
    <row r="8037" customFormat="1" ht="16" customHeight="1" x14ac:dyDescent="0.2"/>
    <row r="8038" customFormat="1" ht="16" customHeight="1" x14ac:dyDescent="0.2"/>
    <row r="8039" customFormat="1" ht="16" customHeight="1" x14ac:dyDescent="0.2"/>
    <row r="8040" customFormat="1" ht="16" customHeight="1" x14ac:dyDescent="0.2"/>
    <row r="8041" customFormat="1" ht="16" customHeight="1" x14ac:dyDescent="0.2"/>
    <row r="8042" customFormat="1" ht="16" customHeight="1" x14ac:dyDescent="0.2"/>
    <row r="8043" customFormat="1" ht="16" customHeight="1" x14ac:dyDescent="0.2"/>
    <row r="8044" customFormat="1" ht="16" customHeight="1" x14ac:dyDescent="0.2"/>
    <row r="8045" customFormat="1" ht="16" customHeight="1" x14ac:dyDescent="0.2"/>
    <row r="8046" customFormat="1" ht="16" customHeight="1" x14ac:dyDescent="0.2"/>
    <row r="8047" customFormat="1" ht="16" customHeight="1" x14ac:dyDescent="0.2"/>
    <row r="8048" customFormat="1" ht="16" customHeight="1" x14ac:dyDescent="0.2"/>
    <row r="8049" customFormat="1" ht="16" customHeight="1" x14ac:dyDescent="0.2"/>
    <row r="8050" customFormat="1" ht="16" customHeight="1" x14ac:dyDescent="0.2"/>
    <row r="8051" customFormat="1" ht="16" customHeight="1" x14ac:dyDescent="0.2"/>
    <row r="8052" customFormat="1" ht="16" customHeight="1" x14ac:dyDescent="0.2"/>
    <row r="8053" customFormat="1" ht="16" customHeight="1" x14ac:dyDescent="0.2"/>
    <row r="8054" customFormat="1" ht="16" customHeight="1" x14ac:dyDescent="0.2"/>
    <row r="8055" customFormat="1" ht="16" customHeight="1" x14ac:dyDescent="0.2"/>
    <row r="8056" customFormat="1" ht="16" customHeight="1" x14ac:dyDescent="0.2"/>
    <row r="8057" customFormat="1" ht="16" customHeight="1" x14ac:dyDescent="0.2"/>
    <row r="8058" customFormat="1" ht="16" customHeight="1" x14ac:dyDescent="0.2"/>
    <row r="8059" customFormat="1" ht="16" customHeight="1" x14ac:dyDescent="0.2"/>
    <row r="8060" customFormat="1" ht="16" customHeight="1" x14ac:dyDescent="0.2"/>
    <row r="8061" customFormat="1" ht="16" customHeight="1" x14ac:dyDescent="0.2"/>
    <row r="8062" customFormat="1" ht="16" customHeight="1" x14ac:dyDescent="0.2"/>
    <row r="8063" customFormat="1" ht="16" customHeight="1" x14ac:dyDescent="0.2"/>
    <row r="8064" customFormat="1" ht="16" customHeight="1" x14ac:dyDescent="0.2"/>
    <row r="8065" customFormat="1" ht="16" customHeight="1" x14ac:dyDescent="0.2"/>
    <row r="8066" customFormat="1" ht="16" customHeight="1" x14ac:dyDescent="0.2"/>
    <row r="8067" customFormat="1" ht="16" customHeight="1" x14ac:dyDescent="0.2"/>
    <row r="8068" customFormat="1" ht="16" customHeight="1" x14ac:dyDescent="0.2"/>
    <row r="8069" customFormat="1" ht="16" customHeight="1" x14ac:dyDescent="0.2"/>
    <row r="8070" customFormat="1" ht="16" customHeight="1" x14ac:dyDescent="0.2"/>
    <row r="8071" customFormat="1" ht="16" customHeight="1" x14ac:dyDescent="0.2"/>
    <row r="8072" customFormat="1" ht="16" customHeight="1" x14ac:dyDescent="0.2"/>
    <row r="8073" customFormat="1" ht="16" customHeight="1" x14ac:dyDescent="0.2"/>
    <row r="8074" customFormat="1" ht="16" customHeight="1" x14ac:dyDescent="0.2"/>
    <row r="8075" customFormat="1" ht="16" customHeight="1" x14ac:dyDescent="0.2"/>
    <row r="8076" customFormat="1" ht="16" customHeight="1" x14ac:dyDescent="0.2"/>
    <row r="8077" customFormat="1" ht="16" customHeight="1" x14ac:dyDescent="0.2"/>
    <row r="8078" customFormat="1" ht="16" customHeight="1" x14ac:dyDescent="0.2"/>
    <row r="8079" customFormat="1" ht="16" customHeight="1" x14ac:dyDescent="0.2"/>
    <row r="8080" customFormat="1" ht="16" customHeight="1" x14ac:dyDescent="0.2"/>
    <row r="8081" customFormat="1" ht="16" customHeight="1" x14ac:dyDescent="0.2"/>
    <row r="8082" customFormat="1" ht="16" customHeight="1" x14ac:dyDescent="0.2"/>
    <row r="8083" customFormat="1" ht="16" customHeight="1" x14ac:dyDescent="0.2"/>
    <row r="8084" customFormat="1" ht="16" customHeight="1" x14ac:dyDescent="0.2"/>
    <row r="8085" customFormat="1" ht="16" customHeight="1" x14ac:dyDescent="0.2"/>
    <row r="8086" customFormat="1" ht="16" customHeight="1" x14ac:dyDescent="0.2"/>
    <row r="8087" customFormat="1" ht="16" customHeight="1" x14ac:dyDescent="0.2"/>
    <row r="8088" customFormat="1" ht="16" customHeight="1" x14ac:dyDescent="0.2"/>
    <row r="8089" customFormat="1" ht="16" customHeight="1" x14ac:dyDescent="0.2"/>
    <row r="8090" customFormat="1" ht="16" customHeight="1" x14ac:dyDescent="0.2"/>
    <row r="8091" customFormat="1" ht="16" customHeight="1" x14ac:dyDescent="0.2"/>
    <row r="8092" customFormat="1" ht="16" customHeight="1" x14ac:dyDescent="0.2"/>
    <row r="8093" customFormat="1" ht="16" customHeight="1" x14ac:dyDescent="0.2"/>
    <row r="8094" customFormat="1" ht="16" customHeight="1" x14ac:dyDescent="0.2"/>
    <row r="8095" customFormat="1" ht="16" customHeight="1" x14ac:dyDescent="0.2"/>
    <row r="8096" customFormat="1" ht="16" customHeight="1" x14ac:dyDescent="0.2"/>
    <row r="8097" customFormat="1" ht="16" customHeight="1" x14ac:dyDescent="0.2"/>
    <row r="8098" customFormat="1" ht="16" customHeight="1" x14ac:dyDescent="0.2"/>
    <row r="8099" customFormat="1" ht="16" customHeight="1" x14ac:dyDescent="0.2"/>
    <row r="8100" customFormat="1" ht="16" customHeight="1" x14ac:dyDescent="0.2"/>
    <row r="8101" customFormat="1" ht="16" customHeight="1" x14ac:dyDescent="0.2"/>
    <row r="8102" customFormat="1" ht="16" customHeight="1" x14ac:dyDescent="0.2"/>
    <row r="8103" customFormat="1" ht="16" customHeight="1" x14ac:dyDescent="0.2"/>
    <row r="8104" customFormat="1" ht="16" customHeight="1" x14ac:dyDescent="0.2"/>
    <row r="8105" customFormat="1" ht="16" customHeight="1" x14ac:dyDescent="0.2"/>
    <row r="8106" customFormat="1" ht="16" customHeight="1" x14ac:dyDescent="0.2"/>
    <row r="8107" customFormat="1" ht="16" customHeight="1" x14ac:dyDescent="0.2"/>
    <row r="8108" customFormat="1" ht="16" customHeight="1" x14ac:dyDescent="0.2"/>
    <row r="8109" customFormat="1" ht="16" customHeight="1" x14ac:dyDescent="0.2"/>
    <row r="8110" customFormat="1" ht="16" customHeight="1" x14ac:dyDescent="0.2"/>
    <row r="8111" customFormat="1" ht="16" customHeight="1" x14ac:dyDescent="0.2"/>
    <row r="8112" customFormat="1" ht="16" customHeight="1" x14ac:dyDescent="0.2"/>
    <row r="8113" customFormat="1" ht="16" customHeight="1" x14ac:dyDescent="0.2"/>
    <row r="8114" customFormat="1" ht="16" customHeight="1" x14ac:dyDescent="0.2"/>
    <row r="8115" customFormat="1" ht="16" customHeight="1" x14ac:dyDescent="0.2"/>
    <row r="8116" customFormat="1" ht="16" customHeight="1" x14ac:dyDescent="0.2"/>
    <row r="8117" customFormat="1" ht="16" customHeight="1" x14ac:dyDescent="0.2"/>
    <row r="8118" customFormat="1" ht="16" customHeight="1" x14ac:dyDescent="0.2"/>
    <row r="8119" customFormat="1" ht="16" customHeight="1" x14ac:dyDescent="0.2"/>
    <row r="8120" customFormat="1" ht="16" customHeight="1" x14ac:dyDescent="0.2"/>
    <row r="8121" customFormat="1" ht="16" customHeight="1" x14ac:dyDescent="0.2"/>
    <row r="8122" customFormat="1" ht="16" customHeight="1" x14ac:dyDescent="0.2"/>
    <row r="8123" customFormat="1" ht="16" customHeight="1" x14ac:dyDescent="0.2"/>
    <row r="8124" customFormat="1" ht="16" customHeight="1" x14ac:dyDescent="0.2"/>
    <row r="8125" customFormat="1" ht="16" customHeight="1" x14ac:dyDescent="0.2"/>
    <row r="8126" customFormat="1" ht="16" customHeight="1" x14ac:dyDescent="0.2"/>
    <row r="8127" customFormat="1" ht="16" customHeight="1" x14ac:dyDescent="0.2"/>
    <row r="8128" customFormat="1" ht="16" customHeight="1" x14ac:dyDescent="0.2"/>
    <row r="8129" customFormat="1" ht="16" customHeight="1" x14ac:dyDescent="0.2"/>
    <row r="8130" customFormat="1" ht="16" customHeight="1" x14ac:dyDescent="0.2"/>
    <row r="8131" customFormat="1" ht="16" customHeight="1" x14ac:dyDescent="0.2"/>
    <row r="8132" customFormat="1" ht="16" customHeight="1" x14ac:dyDescent="0.2"/>
    <row r="8133" customFormat="1" ht="16" customHeight="1" x14ac:dyDescent="0.2"/>
    <row r="8134" customFormat="1" ht="16" customHeight="1" x14ac:dyDescent="0.2"/>
    <row r="8135" customFormat="1" ht="16" customHeight="1" x14ac:dyDescent="0.2"/>
    <row r="8136" customFormat="1" ht="16" customHeight="1" x14ac:dyDescent="0.2"/>
    <row r="8137" customFormat="1" ht="16" customHeight="1" x14ac:dyDescent="0.2"/>
    <row r="8138" customFormat="1" ht="16" customHeight="1" x14ac:dyDescent="0.2"/>
    <row r="8139" customFormat="1" ht="16" customHeight="1" x14ac:dyDescent="0.2"/>
    <row r="8140" customFormat="1" ht="16" customHeight="1" x14ac:dyDescent="0.2"/>
    <row r="8141" customFormat="1" ht="16" customHeight="1" x14ac:dyDescent="0.2"/>
    <row r="8142" customFormat="1" ht="16" customHeight="1" x14ac:dyDescent="0.2"/>
    <row r="8143" customFormat="1" ht="16" customHeight="1" x14ac:dyDescent="0.2"/>
    <row r="8144" customFormat="1" ht="16" customHeight="1" x14ac:dyDescent="0.2"/>
    <row r="8145" customFormat="1" ht="16" customHeight="1" x14ac:dyDescent="0.2"/>
    <row r="8146" customFormat="1" ht="16" customHeight="1" x14ac:dyDescent="0.2"/>
    <row r="8147" customFormat="1" ht="16" customHeight="1" x14ac:dyDescent="0.2"/>
    <row r="8148" customFormat="1" ht="16" customHeight="1" x14ac:dyDescent="0.2"/>
    <row r="8149" customFormat="1" ht="16" customHeight="1" x14ac:dyDescent="0.2"/>
    <row r="8150" customFormat="1" ht="16" customHeight="1" x14ac:dyDescent="0.2"/>
    <row r="8151" customFormat="1" ht="16" customHeight="1" x14ac:dyDescent="0.2"/>
    <row r="8152" customFormat="1" ht="16" customHeight="1" x14ac:dyDescent="0.2"/>
    <row r="8153" customFormat="1" ht="16" customHeight="1" x14ac:dyDescent="0.2"/>
    <row r="8154" customFormat="1" ht="16" customHeight="1" x14ac:dyDescent="0.2"/>
    <row r="8155" customFormat="1" ht="16" customHeight="1" x14ac:dyDescent="0.2"/>
    <row r="8156" customFormat="1" ht="16" customHeight="1" x14ac:dyDescent="0.2"/>
    <row r="8157" customFormat="1" ht="16" customHeight="1" x14ac:dyDescent="0.2"/>
    <row r="8158" customFormat="1" ht="16" customHeight="1" x14ac:dyDescent="0.2"/>
    <row r="8159" customFormat="1" ht="16" customHeight="1" x14ac:dyDescent="0.2"/>
    <row r="8160" customFormat="1" ht="16" customHeight="1" x14ac:dyDescent="0.2"/>
    <row r="8161" customFormat="1" ht="16" customHeight="1" x14ac:dyDescent="0.2"/>
    <row r="8162" customFormat="1" ht="16" customHeight="1" x14ac:dyDescent="0.2"/>
    <row r="8163" customFormat="1" ht="16" customHeight="1" x14ac:dyDescent="0.2"/>
    <row r="8164" customFormat="1" ht="16" customHeight="1" x14ac:dyDescent="0.2"/>
    <row r="8165" customFormat="1" ht="16" customHeight="1" x14ac:dyDescent="0.2"/>
    <row r="8166" customFormat="1" ht="16" customHeight="1" x14ac:dyDescent="0.2"/>
    <row r="8167" customFormat="1" ht="16" customHeight="1" x14ac:dyDescent="0.2"/>
    <row r="8168" customFormat="1" ht="16" customHeight="1" x14ac:dyDescent="0.2"/>
    <row r="8169" customFormat="1" ht="16" customHeight="1" x14ac:dyDescent="0.2"/>
    <row r="8170" customFormat="1" ht="16" customHeight="1" x14ac:dyDescent="0.2"/>
    <row r="8171" customFormat="1" ht="16" customHeight="1" x14ac:dyDescent="0.2"/>
    <row r="8172" customFormat="1" ht="16" customHeight="1" x14ac:dyDescent="0.2"/>
    <row r="8173" customFormat="1" ht="16" customHeight="1" x14ac:dyDescent="0.2"/>
    <row r="8174" customFormat="1" ht="16" customHeight="1" x14ac:dyDescent="0.2"/>
    <row r="8175" customFormat="1" ht="16" customHeight="1" x14ac:dyDescent="0.2"/>
    <row r="8176" customFormat="1" ht="16" customHeight="1" x14ac:dyDescent="0.2"/>
    <row r="8177" customFormat="1" ht="16" customHeight="1" x14ac:dyDescent="0.2"/>
    <row r="8178" customFormat="1" ht="16" customHeight="1" x14ac:dyDescent="0.2"/>
    <row r="8179" customFormat="1" ht="16" customHeight="1" x14ac:dyDescent="0.2"/>
    <row r="8180" customFormat="1" ht="16" customHeight="1" x14ac:dyDescent="0.2"/>
    <row r="8181" customFormat="1" ht="16" customHeight="1" x14ac:dyDescent="0.2"/>
    <row r="8182" customFormat="1" ht="16" customHeight="1" x14ac:dyDescent="0.2"/>
    <row r="8183" customFormat="1" ht="16" customHeight="1" x14ac:dyDescent="0.2"/>
    <row r="8184" customFormat="1" ht="16" customHeight="1" x14ac:dyDescent="0.2"/>
    <row r="8185" customFormat="1" ht="16" customHeight="1" x14ac:dyDescent="0.2"/>
    <row r="8186" customFormat="1" ht="16" customHeight="1" x14ac:dyDescent="0.2"/>
    <row r="8187" customFormat="1" ht="16" customHeight="1" x14ac:dyDescent="0.2"/>
    <row r="8188" customFormat="1" ht="16" customHeight="1" x14ac:dyDescent="0.2"/>
    <row r="8189" customFormat="1" ht="16" customHeight="1" x14ac:dyDescent="0.2"/>
    <row r="8190" customFormat="1" ht="16" customHeight="1" x14ac:dyDescent="0.2"/>
    <row r="8191" customFormat="1" ht="16" customHeight="1" x14ac:dyDescent="0.2"/>
    <row r="8192" customFormat="1" ht="16" customHeight="1" x14ac:dyDescent="0.2"/>
    <row r="8193" customFormat="1" ht="16" customHeight="1" x14ac:dyDescent="0.2"/>
    <row r="8194" customFormat="1" ht="16" customHeight="1" x14ac:dyDescent="0.2"/>
    <row r="8195" customFormat="1" ht="16" customHeight="1" x14ac:dyDescent="0.2"/>
    <row r="8196" customFormat="1" ht="16" customHeight="1" x14ac:dyDescent="0.2"/>
    <row r="8197" customFormat="1" ht="16" customHeight="1" x14ac:dyDescent="0.2"/>
    <row r="8198" customFormat="1" ht="16" customHeight="1" x14ac:dyDescent="0.2"/>
    <row r="8199" customFormat="1" ht="16" customHeight="1" x14ac:dyDescent="0.2"/>
    <row r="8200" customFormat="1" ht="16" customHeight="1" x14ac:dyDescent="0.2"/>
    <row r="8201" customFormat="1" ht="16" customHeight="1" x14ac:dyDescent="0.2"/>
    <row r="8202" customFormat="1" ht="16" customHeight="1" x14ac:dyDescent="0.2"/>
    <row r="8203" customFormat="1" ht="16" customHeight="1" x14ac:dyDescent="0.2"/>
    <row r="8204" customFormat="1" ht="16" customHeight="1" x14ac:dyDescent="0.2"/>
    <row r="8205" customFormat="1" ht="16" customHeight="1" x14ac:dyDescent="0.2"/>
    <row r="8206" customFormat="1" ht="16" customHeight="1" x14ac:dyDescent="0.2"/>
    <row r="8207" customFormat="1" ht="16" customHeight="1" x14ac:dyDescent="0.2"/>
    <row r="8208" customFormat="1" ht="16" customHeight="1" x14ac:dyDescent="0.2"/>
    <row r="8209" customFormat="1" ht="16" customHeight="1" x14ac:dyDescent="0.2"/>
    <row r="8210" customFormat="1" ht="16" customHeight="1" x14ac:dyDescent="0.2"/>
    <row r="8211" customFormat="1" ht="16" customHeight="1" x14ac:dyDescent="0.2"/>
    <row r="8212" customFormat="1" ht="16" customHeight="1" x14ac:dyDescent="0.2"/>
    <row r="8213" customFormat="1" ht="16" customHeight="1" x14ac:dyDescent="0.2"/>
    <row r="8214" customFormat="1" ht="16" customHeight="1" x14ac:dyDescent="0.2"/>
    <row r="8215" customFormat="1" ht="16" customHeight="1" x14ac:dyDescent="0.2"/>
    <row r="8216" customFormat="1" ht="16" customHeight="1" x14ac:dyDescent="0.2"/>
    <row r="8217" customFormat="1" ht="16" customHeight="1" x14ac:dyDescent="0.2"/>
    <row r="8218" customFormat="1" ht="16" customHeight="1" x14ac:dyDescent="0.2"/>
    <row r="8219" customFormat="1" ht="16" customHeight="1" x14ac:dyDescent="0.2"/>
    <row r="8220" customFormat="1" ht="16" customHeight="1" x14ac:dyDescent="0.2"/>
    <row r="8221" customFormat="1" ht="16" customHeight="1" x14ac:dyDescent="0.2"/>
    <row r="8222" customFormat="1" ht="16" customHeight="1" x14ac:dyDescent="0.2"/>
    <row r="8223" customFormat="1" ht="16" customHeight="1" x14ac:dyDescent="0.2"/>
    <row r="8224" customFormat="1" ht="16" customHeight="1" x14ac:dyDescent="0.2"/>
    <row r="8225" customFormat="1" ht="16" customHeight="1" x14ac:dyDescent="0.2"/>
    <row r="8226" customFormat="1" ht="16" customHeight="1" x14ac:dyDescent="0.2"/>
    <row r="8227" customFormat="1" ht="16" customHeight="1" x14ac:dyDescent="0.2"/>
    <row r="8228" customFormat="1" ht="16" customHeight="1" x14ac:dyDescent="0.2"/>
    <row r="8229" customFormat="1" ht="16" customHeight="1" x14ac:dyDescent="0.2"/>
    <row r="8230" customFormat="1" ht="16" customHeight="1" x14ac:dyDescent="0.2"/>
    <row r="8231" customFormat="1" ht="16" customHeight="1" x14ac:dyDescent="0.2"/>
    <row r="8232" customFormat="1" ht="16" customHeight="1" x14ac:dyDescent="0.2"/>
    <row r="8233" customFormat="1" ht="16" customHeight="1" x14ac:dyDescent="0.2"/>
    <row r="8234" customFormat="1" ht="16" customHeight="1" x14ac:dyDescent="0.2"/>
    <row r="8235" customFormat="1" ht="16" customHeight="1" x14ac:dyDescent="0.2"/>
    <row r="8236" customFormat="1" ht="16" customHeight="1" x14ac:dyDescent="0.2"/>
    <row r="8237" customFormat="1" ht="16" customHeight="1" x14ac:dyDescent="0.2"/>
    <row r="8238" customFormat="1" ht="16" customHeight="1" x14ac:dyDescent="0.2"/>
    <row r="8239" customFormat="1" ht="16" customHeight="1" x14ac:dyDescent="0.2"/>
    <row r="8240" customFormat="1" ht="16" customHeight="1" x14ac:dyDescent="0.2"/>
    <row r="8241" customFormat="1" ht="16" customHeight="1" x14ac:dyDescent="0.2"/>
    <row r="8242" customFormat="1" ht="16" customHeight="1" x14ac:dyDescent="0.2"/>
    <row r="8243" customFormat="1" ht="16" customHeight="1" x14ac:dyDescent="0.2"/>
    <row r="8244" customFormat="1" ht="16" customHeight="1" x14ac:dyDescent="0.2"/>
    <row r="8245" customFormat="1" ht="16" customHeight="1" x14ac:dyDescent="0.2"/>
    <row r="8246" customFormat="1" ht="16" customHeight="1" x14ac:dyDescent="0.2"/>
    <row r="8247" customFormat="1" ht="16" customHeight="1" x14ac:dyDescent="0.2"/>
    <row r="8248" customFormat="1" ht="16" customHeight="1" x14ac:dyDescent="0.2"/>
    <row r="8249" customFormat="1" ht="16" customHeight="1" x14ac:dyDescent="0.2"/>
    <row r="8250" customFormat="1" ht="16" customHeight="1" x14ac:dyDescent="0.2"/>
    <row r="8251" customFormat="1" ht="16" customHeight="1" x14ac:dyDescent="0.2"/>
    <row r="8252" customFormat="1" ht="16" customHeight="1" x14ac:dyDescent="0.2"/>
    <row r="8253" customFormat="1" ht="16" customHeight="1" x14ac:dyDescent="0.2"/>
    <row r="8254" customFormat="1" ht="16" customHeight="1" x14ac:dyDescent="0.2"/>
    <row r="8255" customFormat="1" ht="16" customHeight="1" x14ac:dyDescent="0.2"/>
    <row r="8256" customFormat="1" ht="16" customHeight="1" x14ac:dyDescent="0.2"/>
    <row r="8257" customFormat="1" ht="16" customHeight="1" x14ac:dyDescent="0.2"/>
    <row r="8258" customFormat="1" ht="16" customHeight="1" x14ac:dyDescent="0.2"/>
    <row r="8259" customFormat="1" ht="16" customHeight="1" x14ac:dyDescent="0.2"/>
    <row r="8260" customFormat="1" ht="16" customHeight="1" x14ac:dyDescent="0.2"/>
    <row r="8261" customFormat="1" ht="16" customHeight="1" x14ac:dyDescent="0.2"/>
    <row r="8262" customFormat="1" ht="16" customHeight="1" x14ac:dyDescent="0.2"/>
    <row r="8263" customFormat="1" ht="16" customHeight="1" x14ac:dyDescent="0.2"/>
    <row r="8264" customFormat="1" ht="16" customHeight="1" x14ac:dyDescent="0.2"/>
    <row r="8265" customFormat="1" ht="16" customHeight="1" x14ac:dyDescent="0.2"/>
    <row r="8266" customFormat="1" ht="16" customHeight="1" x14ac:dyDescent="0.2"/>
    <row r="8267" customFormat="1" ht="16" customHeight="1" x14ac:dyDescent="0.2"/>
    <row r="8268" customFormat="1" ht="16" customHeight="1" x14ac:dyDescent="0.2"/>
    <row r="8269" customFormat="1" ht="16" customHeight="1" x14ac:dyDescent="0.2"/>
    <row r="8270" customFormat="1" ht="16" customHeight="1" x14ac:dyDescent="0.2"/>
    <row r="8271" customFormat="1" ht="16" customHeight="1" x14ac:dyDescent="0.2"/>
    <row r="8272" customFormat="1" ht="16" customHeight="1" x14ac:dyDescent="0.2"/>
    <row r="8273" customFormat="1" ht="16" customHeight="1" x14ac:dyDescent="0.2"/>
    <row r="8274" customFormat="1" ht="16" customHeight="1" x14ac:dyDescent="0.2"/>
    <row r="8275" customFormat="1" ht="16" customHeight="1" x14ac:dyDescent="0.2"/>
    <row r="8276" customFormat="1" ht="16" customHeight="1" x14ac:dyDescent="0.2"/>
    <row r="8277" customFormat="1" ht="16" customHeight="1" x14ac:dyDescent="0.2"/>
    <row r="8278" customFormat="1" ht="16" customHeight="1" x14ac:dyDescent="0.2"/>
    <row r="8279" customFormat="1" ht="16" customHeight="1" x14ac:dyDescent="0.2"/>
    <row r="8280" customFormat="1" ht="16" customHeight="1" x14ac:dyDescent="0.2"/>
    <row r="8281" customFormat="1" ht="16" customHeight="1" x14ac:dyDescent="0.2"/>
    <row r="8282" customFormat="1" ht="16" customHeight="1" x14ac:dyDescent="0.2"/>
    <row r="8283" customFormat="1" ht="16" customHeight="1" x14ac:dyDescent="0.2"/>
    <row r="8284" customFormat="1" ht="16" customHeight="1" x14ac:dyDescent="0.2"/>
    <row r="8285" customFormat="1" ht="16" customHeight="1" x14ac:dyDescent="0.2"/>
    <row r="8286" customFormat="1" ht="16" customHeight="1" x14ac:dyDescent="0.2"/>
    <row r="8287" customFormat="1" ht="16" customHeight="1" x14ac:dyDescent="0.2"/>
    <row r="8288" customFormat="1" ht="16" customHeight="1" x14ac:dyDescent="0.2"/>
    <row r="8289" customFormat="1" ht="16" customHeight="1" x14ac:dyDescent="0.2"/>
    <row r="8290" customFormat="1" ht="16" customHeight="1" x14ac:dyDescent="0.2"/>
    <row r="8291" customFormat="1" ht="16" customHeight="1" x14ac:dyDescent="0.2"/>
    <row r="8292" customFormat="1" ht="16" customHeight="1" x14ac:dyDescent="0.2"/>
    <row r="8293" customFormat="1" ht="16" customHeight="1" x14ac:dyDescent="0.2"/>
    <row r="8294" customFormat="1" ht="16" customHeight="1" x14ac:dyDescent="0.2"/>
    <row r="8295" customFormat="1" ht="16" customHeight="1" x14ac:dyDescent="0.2"/>
    <row r="8296" customFormat="1" ht="16" customHeight="1" x14ac:dyDescent="0.2"/>
    <row r="8297" customFormat="1" ht="16" customHeight="1" x14ac:dyDescent="0.2"/>
    <row r="8298" customFormat="1" ht="16" customHeight="1" x14ac:dyDescent="0.2"/>
    <row r="8299" customFormat="1" ht="16" customHeight="1" x14ac:dyDescent="0.2"/>
    <row r="8300" customFormat="1" ht="16" customHeight="1" x14ac:dyDescent="0.2"/>
    <row r="8301" customFormat="1" ht="16" customHeight="1" x14ac:dyDescent="0.2"/>
    <row r="8302" customFormat="1" ht="16" customHeight="1" x14ac:dyDescent="0.2"/>
    <row r="8303" customFormat="1" ht="16" customHeight="1" x14ac:dyDescent="0.2"/>
    <row r="8304" customFormat="1" ht="16" customHeight="1" x14ac:dyDescent="0.2"/>
    <row r="8305" customFormat="1" ht="16" customHeight="1" x14ac:dyDescent="0.2"/>
    <row r="8306" customFormat="1" ht="16" customHeight="1" x14ac:dyDescent="0.2"/>
    <row r="8307" customFormat="1" ht="16" customHeight="1" x14ac:dyDescent="0.2"/>
    <row r="8308" customFormat="1" ht="16" customHeight="1" x14ac:dyDescent="0.2"/>
    <row r="8309" customFormat="1" ht="16" customHeight="1" x14ac:dyDescent="0.2"/>
    <row r="8310" customFormat="1" ht="16" customHeight="1" x14ac:dyDescent="0.2"/>
    <row r="8311" customFormat="1" ht="16" customHeight="1" x14ac:dyDescent="0.2"/>
    <row r="8312" customFormat="1" ht="16" customHeight="1" x14ac:dyDescent="0.2"/>
    <row r="8313" customFormat="1" ht="16" customHeight="1" x14ac:dyDescent="0.2"/>
    <row r="8314" customFormat="1" ht="16" customHeight="1" x14ac:dyDescent="0.2"/>
    <row r="8315" customFormat="1" ht="16" customHeight="1" x14ac:dyDescent="0.2"/>
    <row r="8316" customFormat="1" ht="16" customHeight="1" x14ac:dyDescent="0.2"/>
    <row r="8317" customFormat="1" ht="16" customHeight="1" x14ac:dyDescent="0.2"/>
    <row r="8318" customFormat="1" ht="16" customHeight="1" x14ac:dyDescent="0.2"/>
    <row r="8319" customFormat="1" ht="16" customHeight="1" x14ac:dyDescent="0.2"/>
    <row r="8320" customFormat="1" ht="16" customHeight="1" x14ac:dyDescent="0.2"/>
    <row r="8321" customFormat="1" ht="16" customHeight="1" x14ac:dyDescent="0.2"/>
    <row r="8322" customFormat="1" ht="16" customHeight="1" x14ac:dyDescent="0.2"/>
    <row r="8323" customFormat="1" ht="16" customHeight="1" x14ac:dyDescent="0.2"/>
    <row r="8324" customFormat="1" ht="16" customHeight="1" x14ac:dyDescent="0.2"/>
    <row r="8325" customFormat="1" ht="16" customHeight="1" x14ac:dyDescent="0.2"/>
    <row r="8326" customFormat="1" ht="16" customHeight="1" x14ac:dyDescent="0.2"/>
    <row r="8327" customFormat="1" ht="16" customHeight="1" x14ac:dyDescent="0.2"/>
    <row r="8328" customFormat="1" ht="16" customHeight="1" x14ac:dyDescent="0.2"/>
    <row r="8329" customFormat="1" ht="16" customHeight="1" x14ac:dyDescent="0.2"/>
    <row r="8330" customFormat="1" ht="16" customHeight="1" x14ac:dyDescent="0.2"/>
    <row r="8331" customFormat="1" ht="16" customHeight="1" x14ac:dyDescent="0.2"/>
    <row r="8332" customFormat="1" ht="16" customHeight="1" x14ac:dyDescent="0.2"/>
    <row r="8333" customFormat="1" ht="16" customHeight="1" x14ac:dyDescent="0.2"/>
    <row r="8334" customFormat="1" ht="16" customHeight="1" x14ac:dyDescent="0.2"/>
    <row r="8335" customFormat="1" ht="16" customHeight="1" x14ac:dyDescent="0.2"/>
    <row r="8336" customFormat="1" ht="16" customHeight="1" x14ac:dyDescent="0.2"/>
    <row r="8337" customFormat="1" ht="16" customHeight="1" x14ac:dyDescent="0.2"/>
    <row r="8338" customFormat="1" ht="16" customHeight="1" x14ac:dyDescent="0.2"/>
    <row r="8339" customFormat="1" ht="16" customHeight="1" x14ac:dyDescent="0.2"/>
    <row r="8340" customFormat="1" ht="16" customHeight="1" x14ac:dyDescent="0.2"/>
    <row r="8341" customFormat="1" ht="16" customHeight="1" x14ac:dyDescent="0.2"/>
    <row r="8342" customFormat="1" ht="16" customHeight="1" x14ac:dyDescent="0.2"/>
    <row r="8343" customFormat="1" ht="16" customHeight="1" x14ac:dyDescent="0.2"/>
    <row r="8344" customFormat="1" ht="16" customHeight="1" x14ac:dyDescent="0.2"/>
    <row r="8345" customFormat="1" ht="16" customHeight="1" x14ac:dyDescent="0.2"/>
    <row r="8346" customFormat="1" ht="16" customHeight="1" x14ac:dyDescent="0.2"/>
    <row r="8347" customFormat="1" ht="16" customHeight="1" x14ac:dyDescent="0.2"/>
    <row r="8348" customFormat="1" ht="16" customHeight="1" x14ac:dyDescent="0.2"/>
    <row r="8349" customFormat="1" ht="16" customHeight="1" x14ac:dyDescent="0.2"/>
    <row r="8350" customFormat="1" ht="16" customHeight="1" x14ac:dyDescent="0.2"/>
    <row r="8351" customFormat="1" ht="16" customHeight="1" x14ac:dyDescent="0.2"/>
    <row r="8352" customFormat="1" ht="16" customHeight="1" x14ac:dyDescent="0.2"/>
    <row r="8353" customFormat="1" ht="16" customHeight="1" x14ac:dyDescent="0.2"/>
    <row r="8354" customFormat="1" ht="16" customHeight="1" x14ac:dyDescent="0.2"/>
    <row r="8355" customFormat="1" ht="16" customHeight="1" x14ac:dyDescent="0.2"/>
    <row r="8356" customFormat="1" ht="16" customHeight="1" x14ac:dyDescent="0.2"/>
    <row r="8357" customFormat="1" ht="16" customHeight="1" x14ac:dyDescent="0.2"/>
    <row r="8358" customFormat="1" ht="16" customHeight="1" x14ac:dyDescent="0.2"/>
    <row r="8359" customFormat="1" ht="16" customHeight="1" x14ac:dyDescent="0.2"/>
    <row r="8360" customFormat="1" ht="16" customHeight="1" x14ac:dyDescent="0.2"/>
    <row r="8361" customFormat="1" ht="16" customHeight="1" x14ac:dyDescent="0.2"/>
    <row r="8362" customFormat="1" ht="16" customHeight="1" x14ac:dyDescent="0.2"/>
    <row r="8363" customFormat="1" ht="16" customHeight="1" x14ac:dyDescent="0.2"/>
    <row r="8364" customFormat="1" ht="16" customHeight="1" x14ac:dyDescent="0.2"/>
    <row r="8365" customFormat="1" ht="16" customHeight="1" x14ac:dyDescent="0.2"/>
    <row r="8366" customFormat="1" ht="16" customHeight="1" x14ac:dyDescent="0.2"/>
    <row r="8367" customFormat="1" ht="16" customHeight="1" x14ac:dyDescent="0.2"/>
    <row r="8368" customFormat="1" ht="16" customHeight="1" x14ac:dyDescent="0.2"/>
    <row r="8369" customFormat="1" ht="16" customHeight="1" x14ac:dyDescent="0.2"/>
    <row r="8370" customFormat="1" ht="16" customHeight="1" x14ac:dyDescent="0.2"/>
    <row r="8371" customFormat="1" ht="16" customHeight="1" x14ac:dyDescent="0.2"/>
    <row r="8372" customFormat="1" ht="16" customHeight="1" x14ac:dyDescent="0.2"/>
    <row r="8373" customFormat="1" ht="16" customHeight="1" x14ac:dyDescent="0.2"/>
    <row r="8374" customFormat="1" ht="16" customHeight="1" x14ac:dyDescent="0.2"/>
    <row r="8375" customFormat="1" ht="16" customHeight="1" x14ac:dyDescent="0.2"/>
    <row r="8376" customFormat="1" ht="16" customHeight="1" x14ac:dyDescent="0.2"/>
    <row r="8377" customFormat="1" ht="16" customHeight="1" x14ac:dyDescent="0.2"/>
    <row r="8378" customFormat="1" ht="16" customHeight="1" x14ac:dyDescent="0.2"/>
    <row r="8379" customFormat="1" ht="16" customHeight="1" x14ac:dyDescent="0.2"/>
    <row r="8380" customFormat="1" ht="16" customHeight="1" x14ac:dyDescent="0.2"/>
    <row r="8381" customFormat="1" ht="16" customHeight="1" x14ac:dyDescent="0.2"/>
    <row r="8382" customFormat="1" ht="16" customHeight="1" x14ac:dyDescent="0.2"/>
    <row r="8383" customFormat="1" ht="16" customHeight="1" x14ac:dyDescent="0.2"/>
    <row r="8384" customFormat="1" ht="16" customHeight="1" x14ac:dyDescent="0.2"/>
    <row r="8385" customFormat="1" ht="16" customHeight="1" x14ac:dyDescent="0.2"/>
    <row r="8386" customFormat="1" ht="16" customHeight="1" x14ac:dyDescent="0.2"/>
    <row r="8387" customFormat="1" ht="16" customHeight="1" x14ac:dyDescent="0.2"/>
    <row r="8388" customFormat="1" ht="16" customHeight="1" x14ac:dyDescent="0.2"/>
    <row r="8389" customFormat="1" ht="16" customHeight="1" x14ac:dyDescent="0.2"/>
    <row r="8390" customFormat="1" ht="16" customHeight="1" x14ac:dyDescent="0.2"/>
    <row r="8391" customFormat="1" ht="16" customHeight="1" x14ac:dyDescent="0.2"/>
    <row r="8392" customFormat="1" ht="16" customHeight="1" x14ac:dyDescent="0.2"/>
    <row r="8393" customFormat="1" ht="16" customHeight="1" x14ac:dyDescent="0.2"/>
    <row r="8394" customFormat="1" ht="16" customHeight="1" x14ac:dyDescent="0.2"/>
    <row r="8395" customFormat="1" ht="16" customHeight="1" x14ac:dyDescent="0.2"/>
    <row r="8396" customFormat="1" ht="16" customHeight="1" x14ac:dyDescent="0.2"/>
    <row r="8397" customFormat="1" ht="16" customHeight="1" x14ac:dyDescent="0.2"/>
    <row r="8398" customFormat="1" ht="16" customHeight="1" x14ac:dyDescent="0.2"/>
    <row r="8399" customFormat="1" ht="16" customHeight="1" x14ac:dyDescent="0.2"/>
    <row r="8400" customFormat="1" ht="16" customHeight="1" x14ac:dyDescent="0.2"/>
    <row r="8401" customFormat="1" ht="16" customHeight="1" x14ac:dyDescent="0.2"/>
    <row r="8402" customFormat="1" ht="16" customHeight="1" x14ac:dyDescent="0.2"/>
    <row r="8403" customFormat="1" ht="16" customHeight="1" x14ac:dyDescent="0.2"/>
    <row r="8404" customFormat="1" ht="16" customHeight="1" x14ac:dyDescent="0.2"/>
    <row r="8405" customFormat="1" ht="16" customHeight="1" x14ac:dyDescent="0.2"/>
    <row r="8406" customFormat="1" ht="16" customHeight="1" x14ac:dyDescent="0.2"/>
    <row r="8407" customFormat="1" ht="16" customHeight="1" x14ac:dyDescent="0.2"/>
    <row r="8408" customFormat="1" ht="16" customHeight="1" x14ac:dyDescent="0.2"/>
    <row r="8409" customFormat="1" ht="16" customHeight="1" x14ac:dyDescent="0.2"/>
    <row r="8410" customFormat="1" ht="16" customHeight="1" x14ac:dyDescent="0.2"/>
    <row r="8411" customFormat="1" ht="16" customHeight="1" x14ac:dyDescent="0.2"/>
    <row r="8412" customFormat="1" ht="16" customHeight="1" x14ac:dyDescent="0.2"/>
    <row r="8413" customFormat="1" ht="16" customHeight="1" x14ac:dyDescent="0.2"/>
    <row r="8414" customFormat="1" ht="16" customHeight="1" x14ac:dyDescent="0.2"/>
    <row r="8415" customFormat="1" ht="16" customHeight="1" x14ac:dyDescent="0.2"/>
    <row r="8416" customFormat="1" ht="16" customHeight="1" x14ac:dyDescent="0.2"/>
    <row r="8417" customFormat="1" ht="16" customHeight="1" x14ac:dyDescent="0.2"/>
    <row r="8418" customFormat="1" ht="16" customHeight="1" x14ac:dyDescent="0.2"/>
    <row r="8419" customFormat="1" ht="16" customHeight="1" x14ac:dyDescent="0.2"/>
    <row r="8420" customFormat="1" ht="16" customHeight="1" x14ac:dyDescent="0.2"/>
    <row r="8421" customFormat="1" ht="16" customHeight="1" x14ac:dyDescent="0.2"/>
    <row r="8422" customFormat="1" ht="16" customHeight="1" x14ac:dyDescent="0.2"/>
    <row r="8423" customFormat="1" ht="16" customHeight="1" x14ac:dyDescent="0.2"/>
    <row r="8424" customFormat="1" ht="16" customHeight="1" x14ac:dyDescent="0.2"/>
    <row r="8425" customFormat="1" ht="16" customHeight="1" x14ac:dyDescent="0.2"/>
    <row r="8426" customFormat="1" ht="16" customHeight="1" x14ac:dyDescent="0.2"/>
    <row r="8427" customFormat="1" ht="16" customHeight="1" x14ac:dyDescent="0.2"/>
    <row r="8428" customFormat="1" ht="16" customHeight="1" x14ac:dyDescent="0.2"/>
    <row r="8429" customFormat="1" ht="16" customHeight="1" x14ac:dyDescent="0.2"/>
    <row r="8430" customFormat="1" ht="16" customHeight="1" x14ac:dyDescent="0.2"/>
    <row r="8431" customFormat="1" ht="16" customHeight="1" x14ac:dyDescent="0.2"/>
    <row r="8432" customFormat="1" ht="16" customHeight="1" x14ac:dyDescent="0.2"/>
    <row r="8433" customFormat="1" ht="16" customHeight="1" x14ac:dyDescent="0.2"/>
    <row r="8434" customFormat="1" ht="16" customHeight="1" x14ac:dyDescent="0.2"/>
    <row r="8435" customFormat="1" ht="16" customHeight="1" x14ac:dyDescent="0.2"/>
    <row r="8436" customFormat="1" ht="16" customHeight="1" x14ac:dyDescent="0.2"/>
    <row r="8437" customFormat="1" ht="16" customHeight="1" x14ac:dyDescent="0.2"/>
    <row r="8438" customFormat="1" ht="16" customHeight="1" x14ac:dyDescent="0.2"/>
    <row r="8439" customFormat="1" ht="16" customHeight="1" x14ac:dyDescent="0.2"/>
    <row r="8440" customFormat="1" ht="16" customHeight="1" x14ac:dyDescent="0.2"/>
    <row r="8441" customFormat="1" ht="16" customHeight="1" x14ac:dyDescent="0.2"/>
    <row r="8442" customFormat="1" ht="16" customHeight="1" x14ac:dyDescent="0.2"/>
    <row r="8443" customFormat="1" ht="16" customHeight="1" x14ac:dyDescent="0.2"/>
    <row r="8444" customFormat="1" ht="16" customHeight="1" x14ac:dyDescent="0.2"/>
    <row r="8445" customFormat="1" ht="16" customHeight="1" x14ac:dyDescent="0.2"/>
    <row r="8446" customFormat="1" ht="16" customHeight="1" x14ac:dyDescent="0.2"/>
    <row r="8447" customFormat="1" ht="16" customHeight="1" x14ac:dyDescent="0.2"/>
    <row r="8448" customFormat="1" ht="16" customHeight="1" x14ac:dyDescent="0.2"/>
    <row r="8449" customFormat="1" ht="16" customHeight="1" x14ac:dyDescent="0.2"/>
    <row r="8450" customFormat="1" ht="16" customHeight="1" x14ac:dyDescent="0.2"/>
    <row r="8451" customFormat="1" ht="16" customHeight="1" x14ac:dyDescent="0.2"/>
    <row r="8452" customFormat="1" ht="16" customHeight="1" x14ac:dyDescent="0.2"/>
    <row r="8453" customFormat="1" ht="16" customHeight="1" x14ac:dyDescent="0.2"/>
    <row r="8454" customFormat="1" ht="16" customHeight="1" x14ac:dyDescent="0.2"/>
    <row r="8455" customFormat="1" ht="16" customHeight="1" x14ac:dyDescent="0.2"/>
    <row r="8456" customFormat="1" ht="16" customHeight="1" x14ac:dyDescent="0.2"/>
    <row r="8457" customFormat="1" ht="16" customHeight="1" x14ac:dyDescent="0.2"/>
    <row r="8458" customFormat="1" ht="16" customHeight="1" x14ac:dyDescent="0.2"/>
    <row r="8459" customFormat="1" ht="16" customHeight="1" x14ac:dyDescent="0.2"/>
    <row r="8460" customFormat="1" ht="16" customHeight="1" x14ac:dyDescent="0.2"/>
    <row r="8461" customFormat="1" ht="16" customHeight="1" x14ac:dyDescent="0.2"/>
    <row r="8462" customFormat="1" ht="16" customHeight="1" x14ac:dyDescent="0.2"/>
    <row r="8463" customFormat="1" ht="16" customHeight="1" x14ac:dyDescent="0.2"/>
    <row r="8464" customFormat="1" ht="16" customHeight="1" x14ac:dyDescent="0.2"/>
    <row r="8465" customFormat="1" ht="16" customHeight="1" x14ac:dyDescent="0.2"/>
    <row r="8466" customFormat="1" ht="16" customHeight="1" x14ac:dyDescent="0.2"/>
    <row r="8467" customFormat="1" ht="16" customHeight="1" x14ac:dyDescent="0.2"/>
    <row r="8468" customFormat="1" ht="16" customHeight="1" x14ac:dyDescent="0.2"/>
    <row r="8469" customFormat="1" ht="16" customHeight="1" x14ac:dyDescent="0.2"/>
    <row r="8470" customFormat="1" ht="16" customHeight="1" x14ac:dyDescent="0.2"/>
    <row r="8471" customFormat="1" ht="16" customHeight="1" x14ac:dyDescent="0.2"/>
    <row r="8472" customFormat="1" ht="16" customHeight="1" x14ac:dyDescent="0.2"/>
    <row r="8473" customFormat="1" ht="16" customHeight="1" x14ac:dyDescent="0.2"/>
    <row r="8474" customFormat="1" ht="16" customHeight="1" x14ac:dyDescent="0.2"/>
    <row r="8475" customFormat="1" ht="16" customHeight="1" x14ac:dyDescent="0.2"/>
    <row r="8476" customFormat="1" ht="16" customHeight="1" x14ac:dyDescent="0.2"/>
    <row r="8477" customFormat="1" ht="16" customHeight="1" x14ac:dyDescent="0.2"/>
    <row r="8478" customFormat="1" ht="16" customHeight="1" x14ac:dyDescent="0.2"/>
    <row r="8479" customFormat="1" ht="16" customHeight="1" x14ac:dyDescent="0.2"/>
    <row r="8480" customFormat="1" ht="16" customHeight="1" x14ac:dyDescent="0.2"/>
    <row r="8481" customFormat="1" ht="16" customHeight="1" x14ac:dyDescent="0.2"/>
    <row r="8482" customFormat="1" ht="16" customHeight="1" x14ac:dyDescent="0.2"/>
    <row r="8483" customFormat="1" ht="16" customHeight="1" x14ac:dyDescent="0.2"/>
    <row r="8484" customFormat="1" ht="16" customHeight="1" x14ac:dyDescent="0.2"/>
    <row r="8485" customFormat="1" ht="16" customHeight="1" x14ac:dyDescent="0.2"/>
    <row r="8486" customFormat="1" ht="16" customHeight="1" x14ac:dyDescent="0.2"/>
    <row r="8487" customFormat="1" ht="16" customHeight="1" x14ac:dyDescent="0.2"/>
    <row r="8488" customFormat="1" ht="16" customHeight="1" x14ac:dyDescent="0.2"/>
    <row r="8489" customFormat="1" ht="16" customHeight="1" x14ac:dyDescent="0.2"/>
    <row r="8490" customFormat="1" ht="16" customHeight="1" x14ac:dyDescent="0.2"/>
    <row r="8491" customFormat="1" ht="16" customHeight="1" x14ac:dyDescent="0.2"/>
    <row r="8492" customFormat="1" ht="16" customHeight="1" x14ac:dyDescent="0.2"/>
    <row r="8493" customFormat="1" ht="16" customHeight="1" x14ac:dyDescent="0.2"/>
    <row r="8494" customFormat="1" ht="16" customHeight="1" x14ac:dyDescent="0.2"/>
    <row r="8495" customFormat="1" ht="16" customHeight="1" x14ac:dyDescent="0.2"/>
    <row r="8496" customFormat="1" ht="16" customHeight="1" x14ac:dyDescent="0.2"/>
    <row r="8497" customFormat="1" ht="16" customHeight="1" x14ac:dyDescent="0.2"/>
    <row r="8498" customFormat="1" ht="16" customHeight="1" x14ac:dyDescent="0.2"/>
    <row r="8499" customFormat="1" ht="16" customHeight="1" x14ac:dyDescent="0.2"/>
    <row r="8500" customFormat="1" ht="16" customHeight="1" x14ac:dyDescent="0.2"/>
    <row r="8501" customFormat="1" ht="16" customHeight="1" x14ac:dyDescent="0.2"/>
    <row r="8502" customFormat="1" ht="16" customHeight="1" x14ac:dyDescent="0.2"/>
    <row r="8503" customFormat="1" ht="16" customHeight="1" x14ac:dyDescent="0.2"/>
    <row r="8504" customFormat="1" ht="16" customHeight="1" x14ac:dyDescent="0.2"/>
    <row r="8505" customFormat="1" ht="16" customHeight="1" x14ac:dyDescent="0.2"/>
    <row r="8506" customFormat="1" ht="16" customHeight="1" x14ac:dyDescent="0.2"/>
    <row r="8507" customFormat="1" ht="16" customHeight="1" x14ac:dyDescent="0.2"/>
    <row r="8508" customFormat="1" ht="16" customHeight="1" x14ac:dyDescent="0.2"/>
    <row r="8509" customFormat="1" ht="16" customHeight="1" x14ac:dyDescent="0.2"/>
    <row r="8510" customFormat="1" ht="16" customHeight="1" x14ac:dyDescent="0.2"/>
    <row r="8511" customFormat="1" ht="16" customHeight="1" x14ac:dyDescent="0.2"/>
    <row r="8512" customFormat="1" ht="16" customHeight="1" x14ac:dyDescent="0.2"/>
    <row r="8513" customFormat="1" ht="16" customHeight="1" x14ac:dyDescent="0.2"/>
    <row r="8514" customFormat="1" ht="16" customHeight="1" x14ac:dyDescent="0.2"/>
    <row r="8515" customFormat="1" ht="16" customHeight="1" x14ac:dyDescent="0.2"/>
    <row r="8516" customFormat="1" ht="16" customHeight="1" x14ac:dyDescent="0.2"/>
    <row r="8517" customFormat="1" ht="16" customHeight="1" x14ac:dyDescent="0.2"/>
    <row r="8518" customFormat="1" ht="16" customHeight="1" x14ac:dyDescent="0.2"/>
    <row r="8519" customFormat="1" ht="16" customHeight="1" x14ac:dyDescent="0.2"/>
    <row r="8520" customFormat="1" ht="16" customHeight="1" x14ac:dyDescent="0.2"/>
    <row r="8521" customFormat="1" ht="16" customHeight="1" x14ac:dyDescent="0.2"/>
    <row r="8522" customFormat="1" ht="16" customHeight="1" x14ac:dyDescent="0.2"/>
    <row r="8523" customFormat="1" ht="16" customHeight="1" x14ac:dyDescent="0.2"/>
    <row r="8524" customFormat="1" ht="16" customHeight="1" x14ac:dyDescent="0.2"/>
    <row r="8525" customFormat="1" ht="16" customHeight="1" x14ac:dyDescent="0.2"/>
    <row r="8526" customFormat="1" ht="16" customHeight="1" x14ac:dyDescent="0.2"/>
    <row r="8527" customFormat="1" ht="16" customHeight="1" x14ac:dyDescent="0.2"/>
    <row r="8528" customFormat="1" ht="16" customHeight="1" x14ac:dyDescent="0.2"/>
    <row r="8529" customFormat="1" ht="16" customHeight="1" x14ac:dyDescent="0.2"/>
    <row r="8530" customFormat="1" ht="16" customHeight="1" x14ac:dyDescent="0.2"/>
    <row r="8531" customFormat="1" ht="16" customHeight="1" x14ac:dyDescent="0.2"/>
    <row r="8532" customFormat="1" ht="16" customHeight="1" x14ac:dyDescent="0.2"/>
    <row r="8533" customFormat="1" ht="16" customHeight="1" x14ac:dyDescent="0.2"/>
    <row r="8534" customFormat="1" ht="16" customHeight="1" x14ac:dyDescent="0.2"/>
    <row r="8535" customFormat="1" ht="16" customHeight="1" x14ac:dyDescent="0.2"/>
    <row r="8536" customFormat="1" ht="16" customHeight="1" x14ac:dyDescent="0.2"/>
    <row r="8537" customFormat="1" ht="16" customHeight="1" x14ac:dyDescent="0.2"/>
    <row r="8538" customFormat="1" ht="16" customHeight="1" x14ac:dyDescent="0.2"/>
    <row r="8539" customFormat="1" ht="16" customHeight="1" x14ac:dyDescent="0.2"/>
    <row r="8540" customFormat="1" ht="16" customHeight="1" x14ac:dyDescent="0.2"/>
    <row r="8541" customFormat="1" ht="16" customHeight="1" x14ac:dyDescent="0.2"/>
    <row r="8542" customFormat="1" ht="16" customHeight="1" x14ac:dyDescent="0.2"/>
    <row r="8543" customFormat="1" ht="16" customHeight="1" x14ac:dyDescent="0.2"/>
    <row r="8544" customFormat="1" ht="16" customHeight="1" x14ac:dyDescent="0.2"/>
    <row r="8545" customFormat="1" ht="16" customHeight="1" x14ac:dyDescent="0.2"/>
    <row r="8546" customFormat="1" ht="16" customHeight="1" x14ac:dyDescent="0.2"/>
    <row r="8547" customFormat="1" ht="16" customHeight="1" x14ac:dyDescent="0.2"/>
    <row r="8548" customFormat="1" ht="16" customHeight="1" x14ac:dyDescent="0.2"/>
    <row r="8549" customFormat="1" ht="16" customHeight="1" x14ac:dyDescent="0.2"/>
    <row r="8550" customFormat="1" ht="16" customHeight="1" x14ac:dyDescent="0.2"/>
    <row r="8551" customFormat="1" ht="16" customHeight="1" x14ac:dyDescent="0.2"/>
    <row r="8552" customFormat="1" ht="16" customHeight="1" x14ac:dyDescent="0.2"/>
    <row r="8553" customFormat="1" ht="16" customHeight="1" x14ac:dyDescent="0.2"/>
    <row r="8554" customFormat="1" ht="16" customHeight="1" x14ac:dyDescent="0.2"/>
    <row r="8555" customFormat="1" ht="16" customHeight="1" x14ac:dyDescent="0.2"/>
    <row r="8556" customFormat="1" ht="16" customHeight="1" x14ac:dyDescent="0.2"/>
    <row r="8557" customFormat="1" ht="16" customHeight="1" x14ac:dyDescent="0.2"/>
    <row r="8558" customFormat="1" ht="16" customHeight="1" x14ac:dyDescent="0.2"/>
    <row r="8559" customFormat="1" ht="16" customHeight="1" x14ac:dyDescent="0.2"/>
    <row r="8560" customFormat="1" ht="16" customHeight="1" x14ac:dyDescent="0.2"/>
    <row r="8561" customFormat="1" ht="16" customHeight="1" x14ac:dyDescent="0.2"/>
    <row r="8562" customFormat="1" ht="16" customHeight="1" x14ac:dyDescent="0.2"/>
    <row r="8563" customFormat="1" ht="16" customHeight="1" x14ac:dyDescent="0.2"/>
    <row r="8564" customFormat="1" ht="16" customHeight="1" x14ac:dyDescent="0.2"/>
    <row r="8565" customFormat="1" ht="16" customHeight="1" x14ac:dyDescent="0.2"/>
    <row r="8566" customFormat="1" ht="16" customHeight="1" x14ac:dyDescent="0.2"/>
    <row r="8567" customFormat="1" ht="16" customHeight="1" x14ac:dyDescent="0.2"/>
    <row r="8568" customFormat="1" ht="16" customHeight="1" x14ac:dyDescent="0.2"/>
    <row r="8569" customFormat="1" ht="16" customHeight="1" x14ac:dyDescent="0.2"/>
    <row r="8570" customFormat="1" ht="16" customHeight="1" x14ac:dyDescent="0.2"/>
    <row r="8571" customFormat="1" ht="16" customHeight="1" x14ac:dyDescent="0.2"/>
    <row r="8572" customFormat="1" ht="16" customHeight="1" x14ac:dyDescent="0.2"/>
    <row r="8573" customFormat="1" ht="16" customHeight="1" x14ac:dyDescent="0.2"/>
    <row r="8574" customFormat="1" ht="16" customHeight="1" x14ac:dyDescent="0.2"/>
    <row r="8575" customFormat="1" ht="16" customHeight="1" x14ac:dyDescent="0.2"/>
    <row r="8576" customFormat="1" ht="16" customHeight="1" x14ac:dyDescent="0.2"/>
    <row r="8577" customFormat="1" ht="16" customHeight="1" x14ac:dyDescent="0.2"/>
    <row r="8578" customFormat="1" ht="16" customHeight="1" x14ac:dyDescent="0.2"/>
    <row r="8579" customFormat="1" ht="16" customHeight="1" x14ac:dyDescent="0.2"/>
    <row r="8580" customFormat="1" ht="16" customHeight="1" x14ac:dyDescent="0.2"/>
    <row r="8581" customFormat="1" ht="16" customHeight="1" x14ac:dyDescent="0.2"/>
    <row r="8582" customFormat="1" ht="16" customHeight="1" x14ac:dyDescent="0.2"/>
    <row r="8583" customFormat="1" ht="16" customHeight="1" x14ac:dyDescent="0.2"/>
    <row r="8584" customFormat="1" ht="16" customHeight="1" x14ac:dyDescent="0.2"/>
    <row r="8585" customFormat="1" ht="16" customHeight="1" x14ac:dyDescent="0.2"/>
    <row r="8586" customFormat="1" ht="16" customHeight="1" x14ac:dyDescent="0.2"/>
    <row r="8587" customFormat="1" ht="16" customHeight="1" x14ac:dyDescent="0.2"/>
    <row r="8588" customFormat="1" ht="16" customHeight="1" x14ac:dyDescent="0.2"/>
    <row r="8589" customFormat="1" ht="16" customHeight="1" x14ac:dyDescent="0.2"/>
    <row r="8590" customFormat="1" ht="16" customHeight="1" x14ac:dyDescent="0.2"/>
    <row r="8591" customFormat="1" ht="16" customHeight="1" x14ac:dyDescent="0.2"/>
    <row r="8592" customFormat="1" ht="16" customHeight="1" x14ac:dyDescent="0.2"/>
    <row r="8593" customFormat="1" ht="16" customHeight="1" x14ac:dyDescent="0.2"/>
    <row r="8594" customFormat="1" ht="16" customHeight="1" x14ac:dyDescent="0.2"/>
    <row r="8595" customFormat="1" ht="16" customHeight="1" x14ac:dyDescent="0.2"/>
    <row r="8596" customFormat="1" ht="16" customHeight="1" x14ac:dyDescent="0.2"/>
    <row r="8597" customFormat="1" ht="16" customHeight="1" x14ac:dyDescent="0.2"/>
    <row r="8598" customFormat="1" ht="16" customHeight="1" x14ac:dyDescent="0.2"/>
    <row r="8599" customFormat="1" ht="16" customHeight="1" x14ac:dyDescent="0.2"/>
    <row r="8600" customFormat="1" ht="16" customHeight="1" x14ac:dyDescent="0.2"/>
    <row r="8601" customFormat="1" ht="16" customHeight="1" x14ac:dyDescent="0.2"/>
    <row r="8602" customFormat="1" ht="16" customHeight="1" x14ac:dyDescent="0.2"/>
    <row r="8603" customFormat="1" ht="16" customHeight="1" x14ac:dyDescent="0.2"/>
    <row r="8604" customFormat="1" ht="16" customHeight="1" x14ac:dyDescent="0.2"/>
    <row r="8605" customFormat="1" ht="16" customHeight="1" x14ac:dyDescent="0.2"/>
    <row r="8606" customFormat="1" ht="16" customHeight="1" x14ac:dyDescent="0.2"/>
    <row r="8607" customFormat="1" ht="16" customHeight="1" x14ac:dyDescent="0.2"/>
    <row r="8608" customFormat="1" ht="16" customHeight="1" x14ac:dyDescent="0.2"/>
    <row r="8609" customFormat="1" ht="16" customHeight="1" x14ac:dyDescent="0.2"/>
    <row r="8610" customFormat="1" ht="16" customHeight="1" x14ac:dyDescent="0.2"/>
    <row r="8611" customFormat="1" ht="16" customHeight="1" x14ac:dyDescent="0.2"/>
    <row r="8612" customFormat="1" ht="16" customHeight="1" x14ac:dyDescent="0.2"/>
    <row r="8613" customFormat="1" ht="16" customHeight="1" x14ac:dyDescent="0.2"/>
    <row r="8614" customFormat="1" ht="16" customHeight="1" x14ac:dyDescent="0.2"/>
    <row r="8615" customFormat="1" ht="16" customHeight="1" x14ac:dyDescent="0.2"/>
    <row r="8616" customFormat="1" ht="16" customHeight="1" x14ac:dyDescent="0.2"/>
    <row r="8617" customFormat="1" ht="16" customHeight="1" x14ac:dyDescent="0.2"/>
    <row r="8618" customFormat="1" ht="16" customHeight="1" x14ac:dyDescent="0.2"/>
    <row r="8619" customFormat="1" ht="16" customHeight="1" x14ac:dyDescent="0.2"/>
    <row r="8620" customFormat="1" ht="16" customHeight="1" x14ac:dyDescent="0.2"/>
    <row r="8621" customFormat="1" ht="16" customHeight="1" x14ac:dyDescent="0.2"/>
    <row r="8622" customFormat="1" ht="16" customHeight="1" x14ac:dyDescent="0.2"/>
    <row r="8623" customFormat="1" ht="16" customHeight="1" x14ac:dyDescent="0.2"/>
    <row r="8624" customFormat="1" ht="16" customHeight="1" x14ac:dyDescent="0.2"/>
    <row r="8625" customFormat="1" ht="16" customHeight="1" x14ac:dyDescent="0.2"/>
    <row r="8626" customFormat="1" ht="16" customHeight="1" x14ac:dyDescent="0.2"/>
    <row r="8627" customFormat="1" ht="16" customHeight="1" x14ac:dyDescent="0.2"/>
    <row r="8628" customFormat="1" ht="16" customHeight="1" x14ac:dyDescent="0.2"/>
    <row r="8629" customFormat="1" ht="16" customHeight="1" x14ac:dyDescent="0.2"/>
    <row r="8630" customFormat="1" ht="16" customHeight="1" x14ac:dyDescent="0.2"/>
    <row r="8631" customFormat="1" ht="16" customHeight="1" x14ac:dyDescent="0.2"/>
    <row r="8632" customFormat="1" ht="16" customHeight="1" x14ac:dyDescent="0.2"/>
    <row r="8633" customFormat="1" ht="16" customHeight="1" x14ac:dyDescent="0.2"/>
    <row r="8634" customFormat="1" ht="16" customHeight="1" x14ac:dyDescent="0.2"/>
    <row r="8635" customFormat="1" ht="16" customHeight="1" x14ac:dyDescent="0.2"/>
    <row r="8636" customFormat="1" ht="16" customHeight="1" x14ac:dyDescent="0.2"/>
    <row r="8637" customFormat="1" ht="16" customHeight="1" x14ac:dyDescent="0.2"/>
    <row r="8638" customFormat="1" ht="16" customHeight="1" x14ac:dyDescent="0.2"/>
    <row r="8639" customFormat="1" ht="16" customHeight="1" x14ac:dyDescent="0.2"/>
    <row r="8640" customFormat="1" ht="16" customHeight="1" x14ac:dyDescent="0.2"/>
    <row r="8641" customFormat="1" ht="16" customHeight="1" x14ac:dyDescent="0.2"/>
    <row r="8642" customFormat="1" ht="16" customHeight="1" x14ac:dyDescent="0.2"/>
    <row r="8643" customFormat="1" ht="16" customHeight="1" x14ac:dyDescent="0.2"/>
    <row r="8644" customFormat="1" ht="16" customHeight="1" x14ac:dyDescent="0.2"/>
    <row r="8645" customFormat="1" ht="16" customHeight="1" x14ac:dyDescent="0.2"/>
    <row r="8646" customFormat="1" ht="16" customHeight="1" x14ac:dyDescent="0.2"/>
    <row r="8647" customFormat="1" ht="16" customHeight="1" x14ac:dyDescent="0.2"/>
    <row r="8648" customFormat="1" ht="16" customHeight="1" x14ac:dyDescent="0.2"/>
    <row r="8649" customFormat="1" ht="16" customHeight="1" x14ac:dyDescent="0.2"/>
    <row r="8650" customFormat="1" ht="16" customHeight="1" x14ac:dyDescent="0.2"/>
    <row r="8651" customFormat="1" ht="16" customHeight="1" x14ac:dyDescent="0.2"/>
    <row r="8652" customFormat="1" ht="16" customHeight="1" x14ac:dyDescent="0.2"/>
    <row r="8653" customFormat="1" ht="16" customHeight="1" x14ac:dyDescent="0.2"/>
    <row r="8654" customFormat="1" ht="16" customHeight="1" x14ac:dyDescent="0.2"/>
    <row r="8655" customFormat="1" ht="16" customHeight="1" x14ac:dyDescent="0.2"/>
    <row r="8656" customFormat="1" ht="16" customHeight="1" x14ac:dyDescent="0.2"/>
    <row r="8657" customFormat="1" ht="16" customHeight="1" x14ac:dyDescent="0.2"/>
    <row r="8658" customFormat="1" ht="16" customHeight="1" x14ac:dyDescent="0.2"/>
    <row r="8659" customFormat="1" ht="16" customHeight="1" x14ac:dyDescent="0.2"/>
    <row r="8660" customFormat="1" ht="16" customHeight="1" x14ac:dyDescent="0.2"/>
    <row r="8661" customFormat="1" ht="16" customHeight="1" x14ac:dyDescent="0.2"/>
    <row r="8662" customFormat="1" ht="16" customHeight="1" x14ac:dyDescent="0.2"/>
    <row r="8663" customFormat="1" ht="16" customHeight="1" x14ac:dyDescent="0.2"/>
    <row r="8664" customFormat="1" ht="16" customHeight="1" x14ac:dyDescent="0.2"/>
    <row r="8665" customFormat="1" ht="16" customHeight="1" x14ac:dyDescent="0.2"/>
    <row r="8666" customFormat="1" ht="16" customHeight="1" x14ac:dyDescent="0.2"/>
    <row r="8667" customFormat="1" ht="16" customHeight="1" x14ac:dyDescent="0.2"/>
    <row r="8668" customFormat="1" ht="16" customHeight="1" x14ac:dyDescent="0.2"/>
    <row r="8669" customFormat="1" ht="16" customHeight="1" x14ac:dyDescent="0.2"/>
    <row r="8670" customFormat="1" ht="16" customHeight="1" x14ac:dyDescent="0.2"/>
    <row r="8671" customFormat="1" ht="16" customHeight="1" x14ac:dyDescent="0.2"/>
    <row r="8672" customFormat="1" ht="16" customHeight="1" x14ac:dyDescent="0.2"/>
    <row r="8673" customFormat="1" ht="16" customHeight="1" x14ac:dyDescent="0.2"/>
    <row r="8674" customFormat="1" ht="16" customHeight="1" x14ac:dyDescent="0.2"/>
    <row r="8675" customFormat="1" ht="16" customHeight="1" x14ac:dyDescent="0.2"/>
    <row r="8676" customFormat="1" ht="16" customHeight="1" x14ac:dyDescent="0.2"/>
    <row r="8677" customFormat="1" ht="16" customHeight="1" x14ac:dyDescent="0.2"/>
    <row r="8678" customFormat="1" ht="16" customHeight="1" x14ac:dyDescent="0.2"/>
    <row r="8679" customFormat="1" ht="16" customHeight="1" x14ac:dyDescent="0.2"/>
    <row r="8680" customFormat="1" ht="16" customHeight="1" x14ac:dyDescent="0.2"/>
    <row r="8681" customFormat="1" ht="16" customHeight="1" x14ac:dyDescent="0.2"/>
    <row r="8682" customFormat="1" ht="16" customHeight="1" x14ac:dyDescent="0.2"/>
    <row r="8683" customFormat="1" ht="16" customHeight="1" x14ac:dyDescent="0.2"/>
    <row r="8684" customFormat="1" ht="16" customHeight="1" x14ac:dyDescent="0.2"/>
    <row r="8685" customFormat="1" ht="16" customHeight="1" x14ac:dyDescent="0.2"/>
    <row r="8686" customFormat="1" ht="16" customHeight="1" x14ac:dyDescent="0.2"/>
    <row r="8687" customFormat="1" ht="16" customHeight="1" x14ac:dyDescent="0.2"/>
    <row r="8688" customFormat="1" ht="16" customHeight="1" x14ac:dyDescent="0.2"/>
    <row r="8689" customFormat="1" ht="16" customHeight="1" x14ac:dyDescent="0.2"/>
    <row r="8690" customFormat="1" ht="16" customHeight="1" x14ac:dyDescent="0.2"/>
    <row r="8691" customFormat="1" ht="16" customHeight="1" x14ac:dyDescent="0.2"/>
    <row r="8692" customFormat="1" ht="16" customHeight="1" x14ac:dyDescent="0.2"/>
    <row r="8693" customFormat="1" ht="16" customHeight="1" x14ac:dyDescent="0.2"/>
    <row r="8694" customFormat="1" ht="16" customHeight="1" x14ac:dyDescent="0.2"/>
    <row r="8695" customFormat="1" ht="16" customHeight="1" x14ac:dyDescent="0.2"/>
    <row r="8696" customFormat="1" ht="16" customHeight="1" x14ac:dyDescent="0.2"/>
    <row r="8697" customFormat="1" ht="16" customHeight="1" x14ac:dyDescent="0.2"/>
    <row r="8698" customFormat="1" ht="16" customHeight="1" x14ac:dyDescent="0.2"/>
    <row r="8699" customFormat="1" ht="16" customHeight="1" x14ac:dyDescent="0.2"/>
    <row r="8700" customFormat="1" ht="16" customHeight="1" x14ac:dyDescent="0.2"/>
    <row r="8701" customFormat="1" ht="16" customHeight="1" x14ac:dyDescent="0.2"/>
    <row r="8702" customFormat="1" ht="16" customHeight="1" x14ac:dyDescent="0.2"/>
    <row r="8703" customFormat="1" ht="16" customHeight="1" x14ac:dyDescent="0.2"/>
    <row r="8704" customFormat="1" ht="16" customHeight="1" x14ac:dyDescent="0.2"/>
    <row r="8705" customFormat="1" ht="16" customHeight="1" x14ac:dyDescent="0.2"/>
    <row r="8706" customFormat="1" ht="16" customHeight="1" x14ac:dyDescent="0.2"/>
    <row r="8707" customFormat="1" ht="16" customHeight="1" x14ac:dyDescent="0.2"/>
    <row r="8708" customFormat="1" ht="16" customHeight="1" x14ac:dyDescent="0.2"/>
    <row r="8709" customFormat="1" ht="16" customHeight="1" x14ac:dyDescent="0.2"/>
    <row r="8710" customFormat="1" ht="16" customHeight="1" x14ac:dyDescent="0.2"/>
    <row r="8711" customFormat="1" ht="16" customHeight="1" x14ac:dyDescent="0.2"/>
    <row r="8712" customFormat="1" ht="16" customHeight="1" x14ac:dyDescent="0.2"/>
    <row r="8713" customFormat="1" ht="16" customHeight="1" x14ac:dyDescent="0.2"/>
    <row r="8714" customFormat="1" ht="16" customHeight="1" x14ac:dyDescent="0.2"/>
    <row r="8715" customFormat="1" ht="16" customHeight="1" x14ac:dyDescent="0.2"/>
    <row r="8716" customFormat="1" ht="16" customHeight="1" x14ac:dyDescent="0.2"/>
    <row r="8717" customFormat="1" ht="16" customHeight="1" x14ac:dyDescent="0.2"/>
    <row r="8718" customFormat="1" ht="16" customHeight="1" x14ac:dyDescent="0.2"/>
    <row r="8719" customFormat="1" ht="16" customHeight="1" x14ac:dyDescent="0.2"/>
    <row r="8720" customFormat="1" ht="16" customHeight="1" x14ac:dyDescent="0.2"/>
    <row r="8721" customFormat="1" ht="16" customHeight="1" x14ac:dyDescent="0.2"/>
    <row r="8722" customFormat="1" ht="16" customHeight="1" x14ac:dyDescent="0.2"/>
    <row r="8723" customFormat="1" ht="16" customHeight="1" x14ac:dyDescent="0.2"/>
    <row r="8724" customFormat="1" ht="16" customHeight="1" x14ac:dyDescent="0.2"/>
    <row r="8725" customFormat="1" ht="16" customHeight="1" x14ac:dyDescent="0.2"/>
    <row r="8726" customFormat="1" ht="16" customHeight="1" x14ac:dyDescent="0.2"/>
    <row r="8727" customFormat="1" ht="16" customHeight="1" x14ac:dyDescent="0.2"/>
    <row r="8728" customFormat="1" ht="16" customHeight="1" x14ac:dyDescent="0.2"/>
    <row r="8729" customFormat="1" ht="16" customHeight="1" x14ac:dyDescent="0.2"/>
    <row r="8730" customFormat="1" ht="16" customHeight="1" x14ac:dyDescent="0.2"/>
    <row r="8731" customFormat="1" ht="16" customHeight="1" x14ac:dyDescent="0.2"/>
    <row r="8732" customFormat="1" ht="16" customHeight="1" x14ac:dyDescent="0.2"/>
    <row r="8733" customFormat="1" ht="16" customHeight="1" x14ac:dyDescent="0.2"/>
    <row r="8734" customFormat="1" ht="16" customHeight="1" x14ac:dyDescent="0.2"/>
    <row r="8735" customFormat="1" ht="16" customHeight="1" x14ac:dyDescent="0.2"/>
    <row r="8736" customFormat="1" ht="16" customHeight="1" x14ac:dyDescent="0.2"/>
    <row r="8737" customFormat="1" ht="16" customHeight="1" x14ac:dyDescent="0.2"/>
    <row r="8738" customFormat="1" ht="16" customHeight="1" x14ac:dyDescent="0.2"/>
    <row r="8739" customFormat="1" ht="16" customHeight="1" x14ac:dyDescent="0.2"/>
    <row r="8740" customFormat="1" ht="16" customHeight="1" x14ac:dyDescent="0.2"/>
    <row r="8741" customFormat="1" ht="16" customHeight="1" x14ac:dyDescent="0.2"/>
    <row r="8742" customFormat="1" ht="16" customHeight="1" x14ac:dyDescent="0.2"/>
    <row r="8743" customFormat="1" ht="16" customHeight="1" x14ac:dyDescent="0.2"/>
    <row r="8744" customFormat="1" ht="16" customHeight="1" x14ac:dyDescent="0.2"/>
    <row r="8745" customFormat="1" ht="16" customHeight="1" x14ac:dyDescent="0.2"/>
    <row r="8746" customFormat="1" ht="16" customHeight="1" x14ac:dyDescent="0.2"/>
    <row r="8747" customFormat="1" ht="16" customHeight="1" x14ac:dyDescent="0.2"/>
    <row r="8748" customFormat="1" ht="16" customHeight="1" x14ac:dyDescent="0.2"/>
    <row r="8749" customFormat="1" ht="16" customHeight="1" x14ac:dyDescent="0.2"/>
    <row r="8750" customFormat="1" ht="16" customHeight="1" x14ac:dyDescent="0.2"/>
    <row r="8751" customFormat="1" ht="16" customHeight="1" x14ac:dyDescent="0.2"/>
    <row r="8752" customFormat="1" ht="16" customHeight="1" x14ac:dyDescent="0.2"/>
    <row r="8753" customFormat="1" ht="16" customHeight="1" x14ac:dyDescent="0.2"/>
    <row r="8754" customFormat="1" ht="16" customHeight="1" x14ac:dyDescent="0.2"/>
    <row r="8755" customFormat="1" ht="16" customHeight="1" x14ac:dyDescent="0.2"/>
    <row r="8756" customFormat="1" ht="16" customHeight="1" x14ac:dyDescent="0.2"/>
    <row r="8757" customFormat="1" ht="16" customHeight="1" x14ac:dyDescent="0.2"/>
    <row r="8758" customFormat="1" ht="16" customHeight="1" x14ac:dyDescent="0.2"/>
    <row r="8759" customFormat="1" ht="16" customHeight="1" x14ac:dyDescent="0.2"/>
    <row r="8760" customFormat="1" ht="16" customHeight="1" x14ac:dyDescent="0.2"/>
    <row r="8761" customFormat="1" ht="16" customHeight="1" x14ac:dyDescent="0.2"/>
    <row r="8762" customFormat="1" ht="16" customHeight="1" x14ac:dyDescent="0.2"/>
    <row r="8763" customFormat="1" ht="16" customHeight="1" x14ac:dyDescent="0.2"/>
    <row r="8764" customFormat="1" ht="16" customHeight="1" x14ac:dyDescent="0.2"/>
    <row r="8765" customFormat="1" ht="16" customHeight="1" x14ac:dyDescent="0.2"/>
    <row r="8766" customFormat="1" ht="16" customHeight="1" x14ac:dyDescent="0.2"/>
    <row r="8767" customFormat="1" ht="16" customHeight="1" x14ac:dyDescent="0.2"/>
    <row r="8768" customFormat="1" ht="16" customHeight="1" x14ac:dyDescent="0.2"/>
    <row r="8769" customFormat="1" ht="16" customHeight="1" x14ac:dyDescent="0.2"/>
    <row r="8770" customFormat="1" ht="16" customHeight="1" x14ac:dyDescent="0.2"/>
    <row r="8771" customFormat="1" ht="16" customHeight="1" x14ac:dyDescent="0.2"/>
    <row r="8772" customFormat="1" ht="16" customHeight="1" x14ac:dyDescent="0.2"/>
    <row r="8773" customFormat="1" ht="16" customHeight="1" x14ac:dyDescent="0.2"/>
    <row r="8774" customFormat="1" ht="16" customHeight="1" x14ac:dyDescent="0.2"/>
    <row r="8775" customFormat="1" ht="16" customHeight="1" x14ac:dyDescent="0.2"/>
    <row r="8776" customFormat="1" ht="16" customHeight="1" x14ac:dyDescent="0.2"/>
    <row r="8777" customFormat="1" ht="16" customHeight="1" x14ac:dyDescent="0.2"/>
    <row r="8778" customFormat="1" ht="16" customHeight="1" x14ac:dyDescent="0.2"/>
    <row r="8779" customFormat="1" ht="16" customHeight="1" x14ac:dyDescent="0.2"/>
    <row r="8780" customFormat="1" ht="16" customHeight="1" x14ac:dyDescent="0.2"/>
    <row r="8781" customFormat="1" ht="16" customHeight="1" x14ac:dyDescent="0.2"/>
    <row r="8782" customFormat="1" ht="16" customHeight="1" x14ac:dyDescent="0.2"/>
    <row r="8783" customFormat="1" ht="16" customHeight="1" x14ac:dyDescent="0.2"/>
    <row r="8784" customFormat="1" ht="16" customHeight="1" x14ac:dyDescent="0.2"/>
    <row r="8785" customFormat="1" ht="16" customHeight="1" x14ac:dyDescent="0.2"/>
    <row r="8786" customFormat="1" ht="16" customHeight="1" x14ac:dyDescent="0.2"/>
    <row r="8787" customFormat="1" ht="16" customHeight="1" x14ac:dyDescent="0.2"/>
    <row r="8788" customFormat="1" ht="16" customHeight="1" x14ac:dyDescent="0.2"/>
    <row r="8789" customFormat="1" ht="16" customHeight="1" x14ac:dyDescent="0.2"/>
    <row r="8790" customFormat="1" ht="16" customHeight="1" x14ac:dyDescent="0.2"/>
    <row r="8791" customFormat="1" ht="16" customHeight="1" x14ac:dyDescent="0.2"/>
    <row r="8792" customFormat="1" ht="16" customHeight="1" x14ac:dyDescent="0.2"/>
    <row r="8793" customFormat="1" ht="16" customHeight="1" x14ac:dyDescent="0.2"/>
    <row r="8794" customFormat="1" ht="16" customHeight="1" x14ac:dyDescent="0.2"/>
    <row r="8795" customFormat="1" ht="16" customHeight="1" x14ac:dyDescent="0.2"/>
    <row r="8796" customFormat="1" ht="16" customHeight="1" x14ac:dyDescent="0.2"/>
    <row r="8797" customFormat="1" ht="16" customHeight="1" x14ac:dyDescent="0.2"/>
    <row r="8798" customFormat="1" ht="16" customHeight="1" x14ac:dyDescent="0.2"/>
    <row r="8799" customFormat="1" ht="16" customHeight="1" x14ac:dyDescent="0.2"/>
    <row r="8800" customFormat="1" ht="16" customHeight="1" x14ac:dyDescent="0.2"/>
    <row r="8801" customFormat="1" ht="16" customHeight="1" x14ac:dyDescent="0.2"/>
    <row r="8802" customFormat="1" ht="16" customHeight="1" x14ac:dyDescent="0.2"/>
    <row r="8803" customFormat="1" ht="16" customHeight="1" x14ac:dyDescent="0.2"/>
    <row r="8804" customFormat="1" ht="16" customHeight="1" x14ac:dyDescent="0.2"/>
    <row r="8805" customFormat="1" ht="16" customHeight="1" x14ac:dyDescent="0.2"/>
    <row r="8806" customFormat="1" ht="16" customHeight="1" x14ac:dyDescent="0.2"/>
    <row r="8807" customFormat="1" ht="16" customHeight="1" x14ac:dyDescent="0.2"/>
    <row r="8808" customFormat="1" ht="16" customHeight="1" x14ac:dyDescent="0.2"/>
    <row r="8809" customFormat="1" ht="16" customHeight="1" x14ac:dyDescent="0.2"/>
    <row r="8810" customFormat="1" ht="16" customHeight="1" x14ac:dyDescent="0.2"/>
    <row r="8811" customFormat="1" ht="16" customHeight="1" x14ac:dyDescent="0.2"/>
    <row r="8812" customFormat="1" ht="16" customHeight="1" x14ac:dyDescent="0.2"/>
    <row r="8813" customFormat="1" ht="16" customHeight="1" x14ac:dyDescent="0.2"/>
    <row r="8814" customFormat="1" ht="16" customHeight="1" x14ac:dyDescent="0.2"/>
    <row r="8815" customFormat="1" ht="16" customHeight="1" x14ac:dyDescent="0.2"/>
    <row r="8816" customFormat="1" ht="16" customHeight="1" x14ac:dyDescent="0.2"/>
    <row r="8817" customFormat="1" ht="16" customHeight="1" x14ac:dyDescent="0.2"/>
    <row r="8818" customFormat="1" ht="16" customHeight="1" x14ac:dyDescent="0.2"/>
    <row r="8819" customFormat="1" ht="16" customHeight="1" x14ac:dyDescent="0.2"/>
    <row r="8820" customFormat="1" ht="16" customHeight="1" x14ac:dyDescent="0.2"/>
    <row r="8821" customFormat="1" ht="16" customHeight="1" x14ac:dyDescent="0.2"/>
    <row r="8822" customFormat="1" ht="16" customHeight="1" x14ac:dyDescent="0.2"/>
    <row r="8823" customFormat="1" ht="16" customHeight="1" x14ac:dyDescent="0.2"/>
    <row r="8824" customFormat="1" ht="16" customHeight="1" x14ac:dyDescent="0.2"/>
    <row r="8825" customFormat="1" ht="16" customHeight="1" x14ac:dyDescent="0.2"/>
    <row r="8826" customFormat="1" ht="16" customHeight="1" x14ac:dyDescent="0.2"/>
    <row r="8827" customFormat="1" ht="16" customHeight="1" x14ac:dyDescent="0.2"/>
    <row r="8828" customFormat="1" ht="16" customHeight="1" x14ac:dyDescent="0.2"/>
    <row r="8829" customFormat="1" ht="16" customHeight="1" x14ac:dyDescent="0.2"/>
    <row r="8830" customFormat="1" ht="16" customHeight="1" x14ac:dyDescent="0.2"/>
    <row r="8831" customFormat="1" ht="16" customHeight="1" x14ac:dyDescent="0.2"/>
    <row r="8832" customFormat="1" ht="16" customHeight="1" x14ac:dyDescent="0.2"/>
    <row r="8833" customFormat="1" ht="16" customHeight="1" x14ac:dyDescent="0.2"/>
    <row r="8834" customFormat="1" ht="16" customHeight="1" x14ac:dyDescent="0.2"/>
    <row r="8835" customFormat="1" ht="16" customHeight="1" x14ac:dyDescent="0.2"/>
    <row r="8836" customFormat="1" ht="16" customHeight="1" x14ac:dyDescent="0.2"/>
    <row r="8837" customFormat="1" ht="16" customHeight="1" x14ac:dyDescent="0.2"/>
    <row r="8838" customFormat="1" ht="16" customHeight="1" x14ac:dyDescent="0.2"/>
    <row r="8839" customFormat="1" ht="16" customHeight="1" x14ac:dyDescent="0.2"/>
    <row r="8840" customFormat="1" ht="16" customHeight="1" x14ac:dyDescent="0.2"/>
    <row r="8841" customFormat="1" ht="16" customHeight="1" x14ac:dyDescent="0.2"/>
    <row r="8842" customFormat="1" ht="16" customHeight="1" x14ac:dyDescent="0.2"/>
    <row r="8843" customFormat="1" ht="16" customHeight="1" x14ac:dyDescent="0.2"/>
    <row r="8844" customFormat="1" ht="16" customHeight="1" x14ac:dyDescent="0.2"/>
    <row r="8845" customFormat="1" ht="16" customHeight="1" x14ac:dyDescent="0.2"/>
    <row r="8846" customFormat="1" ht="16" customHeight="1" x14ac:dyDescent="0.2"/>
    <row r="8847" customFormat="1" ht="16" customHeight="1" x14ac:dyDescent="0.2"/>
    <row r="8848" customFormat="1" ht="16" customHeight="1" x14ac:dyDescent="0.2"/>
    <row r="8849" customFormat="1" ht="16" customHeight="1" x14ac:dyDescent="0.2"/>
    <row r="8850" customFormat="1" ht="16" customHeight="1" x14ac:dyDescent="0.2"/>
    <row r="8851" customFormat="1" ht="16" customHeight="1" x14ac:dyDescent="0.2"/>
    <row r="8852" customFormat="1" ht="16" customHeight="1" x14ac:dyDescent="0.2"/>
    <row r="8853" customFormat="1" ht="16" customHeight="1" x14ac:dyDescent="0.2"/>
    <row r="8854" customFormat="1" ht="16" customHeight="1" x14ac:dyDescent="0.2"/>
    <row r="8855" customFormat="1" ht="16" customHeight="1" x14ac:dyDescent="0.2"/>
    <row r="8856" customFormat="1" ht="16" customHeight="1" x14ac:dyDescent="0.2"/>
    <row r="8857" customFormat="1" ht="16" customHeight="1" x14ac:dyDescent="0.2"/>
    <row r="8858" customFormat="1" ht="16" customHeight="1" x14ac:dyDescent="0.2"/>
    <row r="8859" customFormat="1" ht="16" customHeight="1" x14ac:dyDescent="0.2"/>
    <row r="8860" customFormat="1" ht="16" customHeight="1" x14ac:dyDescent="0.2"/>
    <row r="8861" customFormat="1" ht="16" customHeight="1" x14ac:dyDescent="0.2"/>
    <row r="8862" customFormat="1" ht="16" customHeight="1" x14ac:dyDescent="0.2"/>
    <row r="8863" customFormat="1" ht="16" customHeight="1" x14ac:dyDescent="0.2"/>
    <row r="8864" customFormat="1" ht="16" customHeight="1" x14ac:dyDescent="0.2"/>
    <row r="8865" customFormat="1" ht="16" customHeight="1" x14ac:dyDescent="0.2"/>
    <row r="8866" customFormat="1" ht="16" customHeight="1" x14ac:dyDescent="0.2"/>
    <row r="8867" customFormat="1" ht="16" customHeight="1" x14ac:dyDescent="0.2"/>
    <row r="8868" customFormat="1" ht="16" customHeight="1" x14ac:dyDescent="0.2"/>
    <row r="8869" customFormat="1" ht="16" customHeight="1" x14ac:dyDescent="0.2"/>
    <row r="8870" customFormat="1" ht="16" customHeight="1" x14ac:dyDescent="0.2"/>
    <row r="8871" customFormat="1" ht="16" customHeight="1" x14ac:dyDescent="0.2"/>
    <row r="8872" customFormat="1" ht="16" customHeight="1" x14ac:dyDescent="0.2"/>
    <row r="8873" customFormat="1" ht="16" customHeight="1" x14ac:dyDescent="0.2"/>
    <row r="8874" customFormat="1" ht="16" customHeight="1" x14ac:dyDescent="0.2"/>
    <row r="8875" customFormat="1" ht="16" customHeight="1" x14ac:dyDescent="0.2"/>
    <row r="8876" customFormat="1" ht="16" customHeight="1" x14ac:dyDescent="0.2"/>
    <row r="8877" customFormat="1" ht="16" customHeight="1" x14ac:dyDescent="0.2"/>
    <row r="8878" customFormat="1" ht="16" customHeight="1" x14ac:dyDescent="0.2"/>
    <row r="8879" customFormat="1" ht="16" customHeight="1" x14ac:dyDescent="0.2"/>
    <row r="8880" customFormat="1" ht="16" customHeight="1" x14ac:dyDescent="0.2"/>
    <row r="8881" customFormat="1" ht="16" customHeight="1" x14ac:dyDescent="0.2"/>
    <row r="8882" customFormat="1" ht="16" customHeight="1" x14ac:dyDescent="0.2"/>
    <row r="8883" customFormat="1" ht="16" customHeight="1" x14ac:dyDescent="0.2"/>
    <row r="8884" customFormat="1" ht="16" customHeight="1" x14ac:dyDescent="0.2"/>
    <row r="8885" customFormat="1" ht="16" customHeight="1" x14ac:dyDescent="0.2"/>
    <row r="8886" customFormat="1" ht="16" customHeight="1" x14ac:dyDescent="0.2"/>
    <row r="8887" customFormat="1" ht="16" customHeight="1" x14ac:dyDescent="0.2"/>
    <row r="8888" customFormat="1" ht="16" customHeight="1" x14ac:dyDescent="0.2"/>
    <row r="8889" customFormat="1" ht="16" customHeight="1" x14ac:dyDescent="0.2"/>
    <row r="8890" customFormat="1" ht="16" customHeight="1" x14ac:dyDescent="0.2"/>
    <row r="8891" customFormat="1" ht="16" customHeight="1" x14ac:dyDescent="0.2"/>
    <row r="8892" customFormat="1" ht="16" customHeight="1" x14ac:dyDescent="0.2"/>
    <row r="8893" customFormat="1" ht="16" customHeight="1" x14ac:dyDescent="0.2"/>
    <row r="8894" customFormat="1" ht="16" customHeight="1" x14ac:dyDescent="0.2"/>
    <row r="8895" customFormat="1" ht="16" customHeight="1" x14ac:dyDescent="0.2"/>
    <row r="8896" customFormat="1" ht="16" customHeight="1" x14ac:dyDescent="0.2"/>
    <row r="8897" customFormat="1" ht="16" customHeight="1" x14ac:dyDescent="0.2"/>
    <row r="8898" customFormat="1" ht="16" customHeight="1" x14ac:dyDescent="0.2"/>
    <row r="8899" customFormat="1" ht="16" customHeight="1" x14ac:dyDescent="0.2"/>
    <row r="8900" customFormat="1" ht="16" customHeight="1" x14ac:dyDescent="0.2"/>
    <row r="8901" customFormat="1" ht="16" customHeight="1" x14ac:dyDescent="0.2"/>
    <row r="8902" customFormat="1" ht="16" customHeight="1" x14ac:dyDescent="0.2"/>
    <row r="8903" customFormat="1" ht="16" customHeight="1" x14ac:dyDescent="0.2"/>
    <row r="8904" customFormat="1" ht="16" customHeight="1" x14ac:dyDescent="0.2"/>
    <row r="8905" customFormat="1" ht="16" customHeight="1" x14ac:dyDescent="0.2"/>
    <row r="8906" customFormat="1" ht="16" customHeight="1" x14ac:dyDescent="0.2"/>
    <row r="8907" customFormat="1" ht="16" customHeight="1" x14ac:dyDescent="0.2"/>
    <row r="8908" customFormat="1" ht="16" customHeight="1" x14ac:dyDescent="0.2"/>
    <row r="8909" customFormat="1" ht="16" customHeight="1" x14ac:dyDescent="0.2"/>
    <row r="8910" customFormat="1" ht="16" customHeight="1" x14ac:dyDescent="0.2"/>
    <row r="8911" customFormat="1" ht="16" customHeight="1" x14ac:dyDescent="0.2"/>
    <row r="8912" customFormat="1" ht="16" customHeight="1" x14ac:dyDescent="0.2"/>
    <row r="8913" customFormat="1" ht="16" customHeight="1" x14ac:dyDescent="0.2"/>
    <row r="8914" customFormat="1" ht="16" customHeight="1" x14ac:dyDescent="0.2"/>
    <row r="8915" customFormat="1" ht="16" customHeight="1" x14ac:dyDescent="0.2"/>
    <row r="8916" customFormat="1" ht="16" customHeight="1" x14ac:dyDescent="0.2"/>
    <row r="8917" customFormat="1" ht="16" customHeight="1" x14ac:dyDescent="0.2"/>
    <row r="8918" customFormat="1" ht="16" customHeight="1" x14ac:dyDescent="0.2"/>
    <row r="8919" customFormat="1" ht="16" customHeight="1" x14ac:dyDescent="0.2"/>
    <row r="8920" customFormat="1" ht="16" customHeight="1" x14ac:dyDescent="0.2"/>
    <row r="8921" customFormat="1" ht="16" customHeight="1" x14ac:dyDescent="0.2"/>
    <row r="8922" customFormat="1" ht="16" customHeight="1" x14ac:dyDescent="0.2"/>
    <row r="8923" customFormat="1" ht="16" customHeight="1" x14ac:dyDescent="0.2"/>
    <row r="8924" customFormat="1" ht="16" customHeight="1" x14ac:dyDescent="0.2"/>
    <row r="8925" customFormat="1" ht="16" customHeight="1" x14ac:dyDescent="0.2"/>
    <row r="8926" customFormat="1" ht="16" customHeight="1" x14ac:dyDescent="0.2"/>
    <row r="8927" customFormat="1" ht="16" customHeight="1" x14ac:dyDescent="0.2"/>
    <row r="8928" customFormat="1" ht="16" customHeight="1" x14ac:dyDescent="0.2"/>
    <row r="8929" customFormat="1" ht="16" customHeight="1" x14ac:dyDescent="0.2"/>
    <row r="8930" customFormat="1" ht="16" customHeight="1" x14ac:dyDescent="0.2"/>
    <row r="8931" customFormat="1" ht="16" customHeight="1" x14ac:dyDescent="0.2"/>
    <row r="8932" customFormat="1" ht="16" customHeight="1" x14ac:dyDescent="0.2"/>
    <row r="8933" customFormat="1" ht="16" customHeight="1" x14ac:dyDescent="0.2"/>
    <row r="8934" customFormat="1" ht="16" customHeight="1" x14ac:dyDescent="0.2"/>
    <row r="8935" customFormat="1" ht="16" customHeight="1" x14ac:dyDescent="0.2"/>
    <row r="8936" customFormat="1" ht="16" customHeight="1" x14ac:dyDescent="0.2"/>
    <row r="8937" customFormat="1" ht="16" customHeight="1" x14ac:dyDescent="0.2"/>
    <row r="8938" customFormat="1" ht="16" customHeight="1" x14ac:dyDescent="0.2"/>
    <row r="8939" customFormat="1" ht="16" customHeight="1" x14ac:dyDescent="0.2"/>
    <row r="8940" customFormat="1" ht="16" customHeight="1" x14ac:dyDescent="0.2"/>
    <row r="8941" customFormat="1" ht="16" customHeight="1" x14ac:dyDescent="0.2"/>
    <row r="8942" customFormat="1" ht="16" customHeight="1" x14ac:dyDescent="0.2"/>
    <row r="8943" customFormat="1" ht="16" customHeight="1" x14ac:dyDescent="0.2"/>
    <row r="8944" customFormat="1" ht="16" customHeight="1" x14ac:dyDescent="0.2"/>
    <row r="8945" customFormat="1" ht="16" customHeight="1" x14ac:dyDescent="0.2"/>
    <row r="8946" customFormat="1" ht="16" customHeight="1" x14ac:dyDescent="0.2"/>
    <row r="8947" customFormat="1" ht="16" customHeight="1" x14ac:dyDescent="0.2"/>
    <row r="8948" customFormat="1" ht="16" customHeight="1" x14ac:dyDescent="0.2"/>
    <row r="8949" customFormat="1" ht="16" customHeight="1" x14ac:dyDescent="0.2"/>
    <row r="8950" customFormat="1" ht="16" customHeight="1" x14ac:dyDescent="0.2"/>
    <row r="8951" customFormat="1" ht="16" customHeight="1" x14ac:dyDescent="0.2"/>
    <row r="8952" customFormat="1" ht="16" customHeight="1" x14ac:dyDescent="0.2"/>
    <row r="8953" customFormat="1" ht="16" customHeight="1" x14ac:dyDescent="0.2"/>
    <row r="8954" customFormat="1" ht="16" customHeight="1" x14ac:dyDescent="0.2"/>
    <row r="8955" customFormat="1" ht="16" customHeight="1" x14ac:dyDescent="0.2"/>
    <row r="8956" customFormat="1" ht="16" customHeight="1" x14ac:dyDescent="0.2"/>
    <row r="8957" customFormat="1" ht="16" customHeight="1" x14ac:dyDescent="0.2"/>
    <row r="8958" customFormat="1" ht="16" customHeight="1" x14ac:dyDescent="0.2"/>
    <row r="8959" customFormat="1" ht="16" customHeight="1" x14ac:dyDescent="0.2"/>
    <row r="8960" customFormat="1" ht="16" customHeight="1" x14ac:dyDescent="0.2"/>
    <row r="8961" customFormat="1" ht="16" customHeight="1" x14ac:dyDescent="0.2"/>
    <row r="8962" customFormat="1" ht="16" customHeight="1" x14ac:dyDescent="0.2"/>
    <row r="8963" customFormat="1" ht="16" customHeight="1" x14ac:dyDescent="0.2"/>
    <row r="8964" customFormat="1" ht="16" customHeight="1" x14ac:dyDescent="0.2"/>
    <row r="8965" customFormat="1" ht="16" customHeight="1" x14ac:dyDescent="0.2"/>
    <row r="8966" customFormat="1" ht="16" customHeight="1" x14ac:dyDescent="0.2"/>
    <row r="8967" customFormat="1" ht="16" customHeight="1" x14ac:dyDescent="0.2"/>
    <row r="8968" customFormat="1" ht="16" customHeight="1" x14ac:dyDescent="0.2"/>
    <row r="8969" customFormat="1" ht="16" customHeight="1" x14ac:dyDescent="0.2"/>
    <row r="8970" customFormat="1" ht="16" customHeight="1" x14ac:dyDescent="0.2"/>
    <row r="8971" customFormat="1" ht="16" customHeight="1" x14ac:dyDescent="0.2"/>
    <row r="8972" customFormat="1" ht="16" customHeight="1" x14ac:dyDescent="0.2"/>
    <row r="8973" customFormat="1" ht="16" customHeight="1" x14ac:dyDescent="0.2"/>
    <row r="8974" customFormat="1" ht="16" customHeight="1" x14ac:dyDescent="0.2"/>
    <row r="8975" customFormat="1" ht="16" customHeight="1" x14ac:dyDescent="0.2"/>
    <row r="8976" customFormat="1" ht="16" customHeight="1" x14ac:dyDescent="0.2"/>
    <row r="8977" customFormat="1" ht="16" customHeight="1" x14ac:dyDescent="0.2"/>
    <row r="8978" customFormat="1" ht="16" customHeight="1" x14ac:dyDescent="0.2"/>
    <row r="8979" customFormat="1" ht="16" customHeight="1" x14ac:dyDescent="0.2"/>
    <row r="8980" customFormat="1" ht="16" customHeight="1" x14ac:dyDescent="0.2"/>
    <row r="8981" customFormat="1" ht="16" customHeight="1" x14ac:dyDescent="0.2"/>
    <row r="8982" customFormat="1" ht="16" customHeight="1" x14ac:dyDescent="0.2"/>
    <row r="8983" customFormat="1" ht="16" customHeight="1" x14ac:dyDescent="0.2"/>
    <row r="8984" customFormat="1" ht="16" customHeight="1" x14ac:dyDescent="0.2"/>
    <row r="8985" customFormat="1" ht="16" customHeight="1" x14ac:dyDescent="0.2"/>
    <row r="8986" customFormat="1" ht="16" customHeight="1" x14ac:dyDescent="0.2"/>
    <row r="8987" customFormat="1" ht="16" customHeight="1" x14ac:dyDescent="0.2"/>
    <row r="8988" customFormat="1" ht="16" customHeight="1" x14ac:dyDescent="0.2"/>
    <row r="8989" customFormat="1" ht="16" customHeight="1" x14ac:dyDescent="0.2"/>
    <row r="8990" customFormat="1" ht="16" customHeight="1" x14ac:dyDescent="0.2"/>
    <row r="8991" customFormat="1" ht="16" customHeight="1" x14ac:dyDescent="0.2"/>
    <row r="8992" customFormat="1" ht="16" customHeight="1" x14ac:dyDescent="0.2"/>
    <row r="8993" customFormat="1" ht="16" customHeight="1" x14ac:dyDescent="0.2"/>
    <row r="8994" customFormat="1" ht="16" customHeight="1" x14ac:dyDescent="0.2"/>
    <row r="8995" customFormat="1" ht="16" customHeight="1" x14ac:dyDescent="0.2"/>
    <row r="8996" customFormat="1" ht="16" customHeight="1" x14ac:dyDescent="0.2"/>
    <row r="8997" customFormat="1" ht="16" customHeight="1" x14ac:dyDescent="0.2"/>
    <row r="8998" customFormat="1" ht="16" customHeight="1" x14ac:dyDescent="0.2"/>
    <row r="8999" customFormat="1" ht="16" customHeight="1" x14ac:dyDescent="0.2"/>
    <row r="9000" customFormat="1" ht="16" customHeight="1" x14ac:dyDescent="0.2"/>
    <row r="9001" customFormat="1" ht="16" customHeight="1" x14ac:dyDescent="0.2"/>
    <row r="9002" customFormat="1" ht="16" customHeight="1" x14ac:dyDescent="0.2"/>
    <row r="9003" customFormat="1" ht="16" customHeight="1" x14ac:dyDescent="0.2"/>
    <row r="9004" customFormat="1" ht="16" customHeight="1" x14ac:dyDescent="0.2"/>
    <row r="9005" customFormat="1" ht="16" customHeight="1" x14ac:dyDescent="0.2"/>
    <row r="9006" customFormat="1" ht="16" customHeight="1" x14ac:dyDescent="0.2"/>
    <row r="9007" customFormat="1" ht="16" customHeight="1" x14ac:dyDescent="0.2"/>
    <row r="9008" customFormat="1" ht="16" customHeight="1" x14ac:dyDescent="0.2"/>
    <row r="9009" customFormat="1" ht="16" customHeight="1" x14ac:dyDescent="0.2"/>
    <row r="9010" customFormat="1" ht="16" customHeight="1" x14ac:dyDescent="0.2"/>
    <row r="9011" customFormat="1" ht="16" customHeight="1" x14ac:dyDescent="0.2"/>
    <row r="9012" customFormat="1" ht="16" customHeight="1" x14ac:dyDescent="0.2"/>
    <row r="9013" customFormat="1" ht="16" customHeight="1" x14ac:dyDescent="0.2"/>
    <row r="9014" customFormat="1" ht="16" customHeight="1" x14ac:dyDescent="0.2"/>
    <row r="9015" customFormat="1" ht="16" customHeight="1" x14ac:dyDescent="0.2"/>
    <row r="9016" customFormat="1" ht="16" customHeight="1" x14ac:dyDescent="0.2"/>
    <row r="9017" customFormat="1" ht="16" customHeight="1" x14ac:dyDescent="0.2"/>
    <row r="9018" customFormat="1" ht="16" customHeight="1" x14ac:dyDescent="0.2"/>
    <row r="9019" customFormat="1" ht="16" customHeight="1" x14ac:dyDescent="0.2"/>
    <row r="9020" customFormat="1" ht="16" customHeight="1" x14ac:dyDescent="0.2"/>
    <row r="9021" customFormat="1" ht="16" customHeight="1" x14ac:dyDescent="0.2"/>
    <row r="9022" customFormat="1" ht="16" customHeight="1" x14ac:dyDescent="0.2"/>
    <row r="9023" customFormat="1" ht="16" customHeight="1" x14ac:dyDescent="0.2"/>
    <row r="9024" customFormat="1" ht="16" customHeight="1" x14ac:dyDescent="0.2"/>
    <row r="9025" customFormat="1" ht="16" customHeight="1" x14ac:dyDescent="0.2"/>
    <row r="9026" customFormat="1" ht="16" customHeight="1" x14ac:dyDescent="0.2"/>
    <row r="9027" customFormat="1" ht="16" customHeight="1" x14ac:dyDescent="0.2"/>
    <row r="9028" customFormat="1" ht="16" customHeight="1" x14ac:dyDescent="0.2"/>
    <row r="9029" customFormat="1" ht="16" customHeight="1" x14ac:dyDescent="0.2"/>
    <row r="9030" customFormat="1" ht="16" customHeight="1" x14ac:dyDescent="0.2"/>
    <row r="9031" customFormat="1" ht="16" customHeight="1" x14ac:dyDescent="0.2"/>
    <row r="9032" customFormat="1" ht="16" customHeight="1" x14ac:dyDescent="0.2"/>
    <row r="9033" customFormat="1" ht="16" customHeight="1" x14ac:dyDescent="0.2"/>
    <row r="9034" customFormat="1" ht="16" customHeight="1" x14ac:dyDescent="0.2"/>
    <row r="9035" customFormat="1" ht="16" customHeight="1" x14ac:dyDescent="0.2"/>
    <row r="9036" customFormat="1" ht="16" customHeight="1" x14ac:dyDescent="0.2"/>
    <row r="9037" customFormat="1" ht="16" customHeight="1" x14ac:dyDescent="0.2"/>
    <row r="9038" customFormat="1" ht="16" customHeight="1" x14ac:dyDescent="0.2"/>
    <row r="9039" customFormat="1" ht="16" customHeight="1" x14ac:dyDescent="0.2"/>
    <row r="9040" customFormat="1" ht="16" customHeight="1" x14ac:dyDescent="0.2"/>
    <row r="9041" customFormat="1" ht="16" customHeight="1" x14ac:dyDescent="0.2"/>
    <row r="9042" customFormat="1" ht="16" customHeight="1" x14ac:dyDescent="0.2"/>
    <row r="9043" customFormat="1" ht="16" customHeight="1" x14ac:dyDescent="0.2"/>
    <row r="9044" customFormat="1" ht="16" customHeight="1" x14ac:dyDescent="0.2"/>
    <row r="9045" customFormat="1" ht="16" customHeight="1" x14ac:dyDescent="0.2"/>
    <row r="9046" customFormat="1" ht="16" customHeight="1" x14ac:dyDescent="0.2"/>
    <row r="9047" customFormat="1" ht="16" customHeight="1" x14ac:dyDescent="0.2"/>
    <row r="9048" customFormat="1" ht="16" customHeight="1" x14ac:dyDescent="0.2"/>
    <row r="9049" customFormat="1" ht="16" customHeight="1" x14ac:dyDescent="0.2"/>
    <row r="9050" customFormat="1" ht="16" customHeight="1" x14ac:dyDescent="0.2"/>
    <row r="9051" customFormat="1" ht="16" customHeight="1" x14ac:dyDescent="0.2"/>
    <row r="9052" customFormat="1" ht="16" customHeight="1" x14ac:dyDescent="0.2"/>
    <row r="9053" customFormat="1" ht="16" customHeight="1" x14ac:dyDescent="0.2"/>
    <row r="9054" customFormat="1" ht="16" customHeight="1" x14ac:dyDescent="0.2"/>
    <row r="9055" customFormat="1" ht="16" customHeight="1" x14ac:dyDescent="0.2"/>
    <row r="9056" customFormat="1" ht="16" customHeight="1" x14ac:dyDescent="0.2"/>
    <row r="9057" customFormat="1" ht="16" customHeight="1" x14ac:dyDescent="0.2"/>
    <row r="9058" customFormat="1" ht="16" customHeight="1" x14ac:dyDescent="0.2"/>
    <row r="9059" customFormat="1" ht="16" customHeight="1" x14ac:dyDescent="0.2"/>
    <row r="9060" customFormat="1" ht="16" customHeight="1" x14ac:dyDescent="0.2"/>
    <row r="9061" customFormat="1" ht="16" customHeight="1" x14ac:dyDescent="0.2"/>
    <row r="9062" customFormat="1" ht="16" customHeight="1" x14ac:dyDescent="0.2"/>
    <row r="9063" customFormat="1" ht="16" customHeight="1" x14ac:dyDescent="0.2"/>
    <row r="9064" customFormat="1" ht="16" customHeight="1" x14ac:dyDescent="0.2"/>
    <row r="9065" customFormat="1" ht="16" customHeight="1" x14ac:dyDescent="0.2"/>
    <row r="9066" customFormat="1" ht="16" customHeight="1" x14ac:dyDescent="0.2"/>
    <row r="9067" customFormat="1" ht="16" customHeight="1" x14ac:dyDescent="0.2"/>
    <row r="9068" customFormat="1" ht="16" customHeight="1" x14ac:dyDescent="0.2"/>
    <row r="9069" customFormat="1" ht="16" customHeight="1" x14ac:dyDescent="0.2"/>
    <row r="9070" customFormat="1" ht="16" customHeight="1" x14ac:dyDescent="0.2"/>
    <row r="9071" customFormat="1" ht="16" customHeight="1" x14ac:dyDescent="0.2"/>
    <row r="9072" customFormat="1" ht="16" customHeight="1" x14ac:dyDescent="0.2"/>
    <row r="9073" customFormat="1" ht="16" customHeight="1" x14ac:dyDescent="0.2"/>
    <row r="9074" customFormat="1" ht="16" customHeight="1" x14ac:dyDescent="0.2"/>
    <row r="9075" customFormat="1" ht="16" customHeight="1" x14ac:dyDescent="0.2"/>
    <row r="9076" customFormat="1" ht="16" customHeight="1" x14ac:dyDescent="0.2"/>
    <row r="9077" customFormat="1" ht="16" customHeight="1" x14ac:dyDescent="0.2"/>
    <row r="9078" customFormat="1" ht="16" customHeight="1" x14ac:dyDescent="0.2"/>
    <row r="9079" customFormat="1" ht="16" customHeight="1" x14ac:dyDescent="0.2"/>
    <row r="9080" customFormat="1" ht="16" customHeight="1" x14ac:dyDescent="0.2"/>
    <row r="9081" customFormat="1" ht="16" customHeight="1" x14ac:dyDescent="0.2"/>
    <row r="9082" customFormat="1" ht="16" customHeight="1" x14ac:dyDescent="0.2"/>
    <row r="9083" customFormat="1" ht="16" customHeight="1" x14ac:dyDescent="0.2"/>
    <row r="9084" customFormat="1" ht="16" customHeight="1" x14ac:dyDescent="0.2"/>
    <row r="9085" customFormat="1" ht="16" customHeight="1" x14ac:dyDescent="0.2"/>
    <row r="9086" customFormat="1" ht="16" customHeight="1" x14ac:dyDescent="0.2"/>
    <row r="9087" customFormat="1" ht="16" customHeight="1" x14ac:dyDescent="0.2"/>
    <row r="9088" customFormat="1" ht="16" customHeight="1" x14ac:dyDescent="0.2"/>
    <row r="9089" customFormat="1" ht="16" customHeight="1" x14ac:dyDescent="0.2"/>
    <row r="9090" customFormat="1" ht="16" customHeight="1" x14ac:dyDescent="0.2"/>
    <row r="9091" customFormat="1" ht="16" customHeight="1" x14ac:dyDescent="0.2"/>
    <row r="9092" customFormat="1" ht="16" customHeight="1" x14ac:dyDescent="0.2"/>
    <row r="9093" customFormat="1" ht="16" customHeight="1" x14ac:dyDescent="0.2"/>
    <row r="9094" customFormat="1" ht="16" customHeight="1" x14ac:dyDescent="0.2"/>
    <row r="9095" customFormat="1" ht="16" customHeight="1" x14ac:dyDescent="0.2"/>
    <row r="9096" customFormat="1" ht="16" customHeight="1" x14ac:dyDescent="0.2"/>
    <row r="9097" customFormat="1" ht="16" customHeight="1" x14ac:dyDescent="0.2"/>
    <row r="9098" customFormat="1" ht="16" customHeight="1" x14ac:dyDescent="0.2"/>
    <row r="9099" customFormat="1" ht="16" customHeight="1" x14ac:dyDescent="0.2"/>
    <row r="9100" customFormat="1" ht="16" customHeight="1" x14ac:dyDescent="0.2"/>
    <row r="9101" customFormat="1" ht="16" customHeight="1" x14ac:dyDescent="0.2"/>
    <row r="9102" customFormat="1" ht="16" customHeight="1" x14ac:dyDescent="0.2"/>
    <row r="9103" customFormat="1" ht="16" customHeight="1" x14ac:dyDescent="0.2"/>
    <row r="9104" customFormat="1" ht="16" customHeight="1" x14ac:dyDescent="0.2"/>
    <row r="9105" customFormat="1" ht="16" customHeight="1" x14ac:dyDescent="0.2"/>
    <row r="9106" customFormat="1" ht="16" customHeight="1" x14ac:dyDescent="0.2"/>
    <row r="9107" customFormat="1" ht="16" customHeight="1" x14ac:dyDescent="0.2"/>
    <row r="9108" customFormat="1" ht="16" customHeight="1" x14ac:dyDescent="0.2"/>
    <row r="9109" customFormat="1" ht="16" customHeight="1" x14ac:dyDescent="0.2"/>
    <row r="9110" customFormat="1" ht="16" customHeight="1" x14ac:dyDescent="0.2"/>
    <row r="9111" customFormat="1" ht="16" customHeight="1" x14ac:dyDescent="0.2"/>
    <row r="9112" customFormat="1" ht="16" customHeight="1" x14ac:dyDescent="0.2"/>
    <row r="9113" customFormat="1" ht="16" customHeight="1" x14ac:dyDescent="0.2"/>
    <row r="9114" customFormat="1" ht="16" customHeight="1" x14ac:dyDescent="0.2"/>
    <row r="9115" customFormat="1" ht="16" customHeight="1" x14ac:dyDescent="0.2"/>
    <row r="9116" customFormat="1" ht="16" customHeight="1" x14ac:dyDescent="0.2"/>
    <row r="9117" customFormat="1" ht="16" customHeight="1" x14ac:dyDescent="0.2"/>
    <row r="9118" customFormat="1" ht="16" customHeight="1" x14ac:dyDescent="0.2"/>
    <row r="9119" customFormat="1" ht="16" customHeight="1" x14ac:dyDescent="0.2"/>
    <row r="9120" customFormat="1" ht="16" customHeight="1" x14ac:dyDescent="0.2"/>
    <row r="9121" customFormat="1" ht="16" customHeight="1" x14ac:dyDescent="0.2"/>
    <row r="9122" customFormat="1" ht="16" customHeight="1" x14ac:dyDescent="0.2"/>
    <row r="9123" customFormat="1" ht="16" customHeight="1" x14ac:dyDescent="0.2"/>
    <row r="9124" customFormat="1" ht="16" customHeight="1" x14ac:dyDescent="0.2"/>
    <row r="9125" customFormat="1" ht="16" customHeight="1" x14ac:dyDescent="0.2"/>
    <row r="9126" customFormat="1" ht="16" customHeight="1" x14ac:dyDescent="0.2"/>
    <row r="9127" customFormat="1" ht="16" customHeight="1" x14ac:dyDescent="0.2"/>
    <row r="9128" customFormat="1" ht="16" customHeight="1" x14ac:dyDescent="0.2"/>
    <row r="9129" customFormat="1" ht="16" customHeight="1" x14ac:dyDescent="0.2"/>
    <row r="9130" customFormat="1" ht="16" customHeight="1" x14ac:dyDescent="0.2"/>
    <row r="9131" customFormat="1" ht="16" customHeight="1" x14ac:dyDescent="0.2"/>
    <row r="9132" customFormat="1" ht="16" customHeight="1" x14ac:dyDescent="0.2"/>
    <row r="9133" customFormat="1" ht="16" customHeight="1" x14ac:dyDescent="0.2"/>
    <row r="9134" customFormat="1" ht="16" customHeight="1" x14ac:dyDescent="0.2"/>
    <row r="9135" customFormat="1" ht="16" customHeight="1" x14ac:dyDescent="0.2"/>
    <row r="9136" customFormat="1" ht="16" customHeight="1" x14ac:dyDescent="0.2"/>
    <row r="9137" customFormat="1" ht="16" customHeight="1" x14ac:dyDescent="0.2"/>
    <row r="9138" customFormat="1" ht="16" customHeight="1" x14ac:dyDescent="0.2"/>
    <row r="9139" customFormat="1" ht="16" customHeight="1" x14ac:dyDescent="0.2"/>
    <row r="9140" customFormat="1" ht="16" customHeight="1" x14ac:dyDescent="0.2"/>
    <row r="9141" customFormat="1" ht="16" customHeight="1" x14ac:dyDescent="0.2"/>
    <row r="9142" customFormat="1" ht="16" customHeight="1" x14ac:dyDescent="0.2"/>
    <row r="9143" customFormat="1" ht="16" customHeight="1" x14ac:dyDescent="0.2"/>
    <row r="9144" customFormat="1" ht="16" customHeight="1" x14ac:dyDescent="0.2"/>
    <row r="9145" customFormat="1" ht="16" customHeight="1" x14ac:dyDescent="0.2"/>
    <row r="9146" customFormat="1" ht="16" customHeight="1" x14ac:dyDescent="0.2"/>
    <row r="9147" customFormat="1" ht="16" customHeight="1" x14ac:dyDescent="0.2"/>
    <row r="9148" customFormat="1" ht="16" customHeight="1" x14ac:dyDescent="0.2"/>
    <row r="9149" customFormat="1" ht="16" customHeight="1" x14ac:dyDescent="0.2"/>
    <row r="9150" customFormat="1" ht="16" customHeight="1" x14ac:dyDescent="0.2"/>
    <row r="9151" customFormat="1" ht="16" customHeight="1" x14ac:dyDescent="0.2"/>
    <row r="9152" customFormat="1" ht="16" customHeight="1" x14ac:dyDescent="0.2"/>
    <row r="9153" customFormat="1" ht="16" customHeight="1" x14ac:dyDescent="0.2"/>
    <row r="9154" customFormat="1" ht="16" customHeight="1" x14ac:dyDescent="0.2"/>
    <row r="9155" customFormat="1" ht="16" customHeight="1" x14ac:dyDescent="0.2"/>
    <row r="9156" customFormat="1" ht="16" customHeight="1" x14ac:dyDescent="0.2"/>
    <row r="9157" customFormat="1" ht="16" customHeight="1" x14ac:dyDescent="0.2"/>
    <row r="9158" customFormat="1" ht="16" customHeight="1" x14ac:dyDescent="0.2"/>
    <row r="9159" customFormat="1" ht="16" customHeight="1" x14ac:dyDescent="0.2"/>
    <row r="9160" customFormat="1" ht="16" customHeight="1" x14ac:dyDescent="0.2"/>
    <row r="9161" customFormat="1" ht="16" customHeight="1" x14ac:dyDescent="0.2"/>
    <row r="9162" customFormat="1" ht="16" customHeight="1" x14ac:dyDescent="0.2"/>
    <row r="9163" customFormat="1" ht="16" customHeight="1" x14ac:dyDescent="0.2"/>
    <row r="9164" customFormat="1" ht="16" customHeight="1" x14ac:dyDescent="0.2"/>
    <row r="9165" customFormat="1" ht="16" customHeight="1" x14ac:dyDescent="0.2"/>
    <row r="9166" customFormat="1" ht="16" customHeight="1" x14ac:dyDescent="0.2"/>
    <row r="9167" customFormat="1" ht="16" customHeight="1" x14ac:dyDescent="0.2"/>
    <row r="9168" customFormat="1" ht="16" customHeight="1" x14ac:dyDescent="0.2"/>
    <row r="9169" customFormat="1" ht="16" customHeight="1" x14ac:dyDescent="0.2"/>
    <row r="9170" customFormat="1" ht="16" customHeight="1" x14ac:dyDescent="0.2"/>
    <row r="9171" customFormat="1" ht="16" customHeight="1" x14ac:dyDescent="0.2"/>
    <row r="9172" customFormat="1" ht="16" customHeight="1" x14ac:dyDescent="0.2"/>
    <row r="9173" customFormat="1" ht="16" customHeight="1" x14ac:dyDescent="0.2"/>
    <row r="9174" customFormat="1" ht="16" customHeight="1" x14ac:dyDescent="0.2"/>
    <row r="9175" customFormat="1" ht="16" customHeight="1" x14ac:dyDescent="0.2"/>
    <row r="9176" customFormat="1" ht="16" customHeight="1" x14ac:dyDescent="0.2"/>
    <row r="9177" customFormat="1" ht="16" customHeight="1" x14ac:dyDescent="0.2"/>
    <row r="9178" customFormat="1" ht="16" customHeight="1" x14ac:dyDescent="0.2"/>
    <row r="9179" customFormat="1" ht="16" customHeight="1" x14ac:dyDescent="0.2"/>
    <row r="9180" customFormat="1" ht="16" customHeight="1" x14ac:dyDescent="0.2"/>
    <row r="9181" customFormat="1" ht="16" customHeight="1" x14ac:dyDescent="0.2"/>
    <row r="9182" customFormat="1" ht="16" customHeight="1" x14ac:dyDescent="0.2"/>
    <row r="9183" customFormat="1" ht="16" customHeight="1" x14ac:dyDescent="0.2"/>
    <row r="9184" customFormat="1" ht="16" customHeight="1" x14ac:dyDescent="0.2"/>
    <row r="9185" customFormat="1" ht="16" customHeight="1" x14ac:dyDescent="0.2"/>
    <row r="9186" customFormat="1" ht="16" customHeight="1" x14ac:dyDescent="0.2"/>
    <row r="9187" customFormat="1" ht="16" customHeight="1" x14ac:dyDescent="0.2"/>
    <row r="9188" customFormat="1" ht="16" customHeight="1" x14ac:dyDescent="0.2"/>
    <row r="9189" customFormat="1" ht="16" customHeight="1" x14ac:dyDescent="0.2"/>
    <row r="9190" customFormat="1" ht="16" customHeight="1" x14ac:dyDescent="0.2"/>
    <row r="9191" customFormat="1" ht="16" customHeight="1" x14ac:dyDescent="0.2"/>
    <row r="9192" customFormat="1" ht="16" customHeight="1" x14ac:dyDescent="0.2"/>
    <row r="9193" customFormat="1" ht="16" customHeight="1" x14ac:dyDescent="0.2"/>
    <row r="9194" customFormat="1" ht="16" customHeight="1" x14ac:dyDescent="0.2"/>
    <row r="9195" customFormat="1" ht="16" customHeight="1" x14ac:dyDescent="0.2"/>
    <row r="9196" customFormat="1" ht="16" customHeight="1" x14ac:dyDescent="0.2"/>
    <row r="9197" customFormat="1" ht="16" customHeight="1" x14ac:dyDescent="0.2"/>
    <row r="9198" customFormat="1" ht="16" customHeight="1" x14ac:dyDescent="0.2"/>
    <row r="9199" customFormat="1" ht="16" customHeight="1" x14ac:dyDescent="0.2"/>
    <row r="9200" customFormat="1" ht="16" customHeight="1" x14ac:dyDescent="0.2"/>
    <row r="9201" customFormat="1" ht="16" customHeight="1" x14ac:dyDescent="0.2"/>
    <row r="9202" customFormat="1" ht="16" customHeight="1" x14ac:dyDescent="0.2"/>
    <row r="9203" customFormat="1" ht="16" customHeight="1" x14ac:dyDescent="0.2"/>
    <row r="9204" customFormat="1" ht="16" customHeight="1" x14ac:dyDescent="0.2"/>
    <row r="9205" customFormat="1" ht="16" customHeight="1" x14ac:dyDescent="0.2"/>
    <row r="9206" customFormat="1" ht="16" customHeight="1" x14ac:dyDescent="0.2"/>
    <row r="9207" customFormat="1" ht="16" customHeight="1" x14ac:dyDescent="0.2"/>
    <row r="9208" customFormat="1" ht="16" customHeight="1" x14ac:dyDescent="0.2"/>
    <row r="9209" customFormat="1" ht="16" customHeight="1" x14ac:dyDescent="0.2"/>
    <row r="9210" customFormat="1" ht="16" customHeight="1" x14ac:dyDescent="0.2"/>
    <row r="9211" customFormat="1" ht="16" customHeight="1" x14ac:dyDescent="0.2"/>
    <row r="9212" customFormat="1" ht="16" customHeight="1" x14ac:dyDescent="0.2"/>
    <row r="9213" customFormat="1" ht="16" customHeight="1" x14ac:dyDescent="0.2"/>
    <row r="9214" customFormat="1" ht="16" customHeight="1" x14ac:dyDescent="0.2"/>
    <row r="9215" customFormat="1" ht="16" customHeight="1" x14ac:dyDescent="0.2"/>
    <row r="9216" customFormat="1" ht="16" customHeight="1" x14ac:dyDescent="0.2"/>
    <row r="9217" customFormat="1" ht="16" customHeight="1" x14ac:dyDescent="0.2"/>
    <row r="9218" customFormat="1" ht="16" customHeight="1" x14ac:dyDescent="0.2"/>
    <row r="9219" customFormat="1" ht="16" customHeight="1" x14ac:dyDescent="0.2"/>
    <row r="9220" customFormat="1" ht="16" customHeight="1" x14ac:dyDescent="0.2"/>
    <row r="9221" customFormat="1" ht="16" customHeight="1" x14ac:dyDescent="0.2"/>
    <row r="9222" customFormat="1" ht="16" customHeight="1" x14ac:dyDescent="0.2"/>
    <row r="9223" customFormat="1" ht="16" customHeight="1" x14ac:dyDescent="0.2"/>
    <row r="9224" customFormat="1" ht="16" customHeight="1" x14ac:dyDescent="0.2"/>
    <row r="9225" customFormat="1" ht="16" customHeight="1" x14ac:dyDescent="0.2"/>
    <row r="9226" customFormat="1" ht="16" customHeight="1" x14ac:dyDescent="0.2"/>
    <row r="9227" customFormat="1" ht="16" customHeight="1" x14ac:dyDescent="0.2"/>
    <row r="9228" customFormat="1" ht="16" customHeight="1" x14ac:dyDescent="0.2"/>
    <row r="9229" customFormat="1" ht="16" customHeight="1" x14ac:dyDescent="0.2"/>
    <row r="9230" customFormat="1" ht="16" customHeight="1" x14ac:dyDescent="0.2"/>
    <row r="9231" customFormat="1" ht="16" customHeight="1" x14ac:dyDescent="0.2"/>
    <row r="9232" customFormat="1" ht="16" customHeight="1" x14ac:dyDescent="0.2"/>
    <row r="9233" customFormat="1" ht="16" customHeight="1" x14ac:dyDescent="0.2"/>
    <row r="9234" customFormat="1" ht="16" customHeight="1" x14ac:dyDescent="0.2"/>
    <row r="9235" customFormat="1" ht="16" customHeight="1" x14ac:dyDescent="0.2"/>
    <row r="9236" customFormat="1" ht="16" customHeight="1" x14ac:dyDescent="0.2"/>
    <row r="9237" customFormat="1" ht="16" customHeight="1" x14ac:dyDescent="0.2"/>
    <row r="9238" customFormat="1" ht="16" customHeight="1" x14ac:dyDescent="0.2"/>
    <row r="9239" customFormat="1" ht="16" customHeight="1" x14ac:dyDescent="0.2"/>
    <row r="9240" customFormat="1" ht="16" customHeight="1" x14ac:dyDescent="0.2"/>
    <row r="9241" customFormat="1" ht="16" customHeight="1" x14ac:dyDescent="0.2"/>
    <row r="9242" customFormat="1" ht="16" customHeight="1" x14ac:dyDescent="0.2"/>
    <row r="9243" customFormat="1" ht="16" customHeight="1" x14ac:dyDescent="0.2"/>
    <row r="9244" customFormat="1" ht="16" customHeight="1" x14ac:dyDescent="0.2"/>
    <row r="9245" customFormat="1" ht="16" customHeight="1" x14ac:dyDescent="0.2"/>
    <row r="9246" customFormat="1" ht="16" customHeight="1" x14ac:dyDescent="0.2"/>
    <row r="9247" customFormat="1" ht="16" customHeight="1" x14ac:dyDescent="0.2"/>
    <row r="9248" customFormat="1" ht="16" customHeight="1" x14ac:dyDescent="0.2"/>
    <row r="9249" customFormat="1" ht="16" customHeight="1" x14ac:dyDescent="0.2"/>
    <row r="9250" customFormat="1" ht="16" customHeight="1" x14ac:dyDescent="0.2"/>
    <row r="9251" customFormat="1" ht="16" customHeight="1" x14ac:dyDescent="0.2"/>
    <row r="9252" customFormat="1" ht="16" customHeight="1" x14ac:dyDescent="0.2"/>
    <row r="9253" customFormat="1" ht="16" customHeight="1" x14ac:dyDescent="0.2"/>
    <row r="9254" customFormat="1" ht="16" customHeight="1" x14ac:dyDescent="0.2"/>
    <row r="9255" customFormat="1" ht="16" customHeight="1" x14ac:dyDescent="0.2"/>
    <row r="9256" customFormat="1" ht="16" customHeight="1" x14ac:dyDescent="0.2"/>
    <row r="9257" customFormat="1" ht="16" customHeight="1" x14ac:dyDescent="0.2"/>
    <row r="9258" customFormat="1" ht="16" customHeight="1" x14ac:dyDescent="0.2"/>
    <row r="9259" customFormat="1" ht="16" customHeight="1" x14ac:dyDescent="0.2"/>
    <row r="9260" customFormat="1" ht="16" customHeight="1" x14ac:dyDescent="0.2"/>
    <row r="9261" customFormat="1" ht="16" customHeight="1" x14ac:dyDescent="0.2"/>
    <row r="9262" customFormat="1" ht="16" customHeight="1" x14ac:dyDescent="0.2"/>
    <row r="9263" customFormat="1" ht="16" customHeight="1" x14ac:dyDescent="0.2"/>
    <row r="9264" customFormat="1" ht="16" customHeight="1" x14ac:dyDescent="0.2"/>
    <row r="9265" customFormat="1" ht="16" customHeight="1" x14ac:dyDescent="0.2"/>
    <row r="9266" customFormat="1" ht="16" customHeight="1" x14ac:dyDescent="0.2"/>
    <row r="9267" customFormat="1" ht="16" customHeight="1" x14ac:dyDescent="0.2"/>
    <row r="9268" customFormat="1" ht="16" customHeight="1" x14ac:dyDescent="0.2"/>
    <row r="9269" customFormat="1" ht="16" customHeight="1" x14ac:dyDescent="0.2"/>
    <row r="9270" customFormat="1" ht="16" customHeight="1" x14ac:dyDescent="0.2"/>
    <row r="9271" customFormat="1" ht="16" customHeight="1" x14ac:dyDescent="0.2"/>
    <row r="9272" customFormat="1" ht="16" customHeight="1" x14ac:dyDescent="0.2"/>
    <row r="9273" customFormat="1" ht="16" customHeight="1" x14ac:dyDescent="0.2"/>
    <row r="9274" customFormat="1" ht="16" customHeight="1" x14ac:dyDescent="0.2"/>
    <row r="9275" customFormat="1" ht="16" customHeight="1" x14ac:dyDescent="0.2"/>
    <row r="9276" customFormat="1" ht="16" customHeight="1" x14ac:dyDescent="0.2"/>
    <row r="9277" customFormat="1" ht="16" customHeight="1" x14ac:dyDescent="0.2"/>
    <row r="9278" customFormat="1" ht="16" customHeight="1" x14ac:dyDescent="0.2"/>
    <row r="9279" customFormat="1" ht="16" customHeight="1" x14ac:dyDescent="0.2"/>
    <row r="9280" customFormat="1" ht="16" customHeight="1" x14ac:dyDescent="0.2"/>
    <row r="9281" customFormat="1" ht="16" customHeight="1" x14ac:dyDescent="0.2"/>
    <row r="9282" customFormat="1" ht="16" customHeight="1" x14ac:dyDescent="0.2"/>
    <row r="9283" customFormat="1" ht="16" customHeight="1" x14ac:dyDescent="0.2"/>
    <row r="9284" customFormat="1" ht="16" customHeight="1" x14ac:dyDescent="0.2"/>
    <row r="9285" customFormat="1" ht="16" customHeight="1" x14ac:dyDescent="0.2"/>
    <row r="9286" customFormat="1" ht="16" customHeight="1" x14ac:dyDescent="0.2"/>
    <row r="9287" customFormat="1" ht="16" customHeight="1" x14ac:dyDescent="0.2"/>
    <row r="9288" customFormat="1" ht="16" customHeight="1" x14ac:dyDescent="0.2"/>
    <row r="9289" customFormat="1" ht="16" customHeight="1" x14ac:dyDescent="0.2"/>
    <row r="9290" customFormat="1" ht="16" customHeight="1" x14ac:dyDescent="0.2"/>
    <row r="9291" customFormat="1" ht="16" customHeight="1" x14ac:dyDescent="0.2"/>
    <row r="9292" customFormat="1" ht="16" customHeight="1" x14ac:dyDescent="0.2"/>
    <row r="9293" customFormat="1" ht="16" customHeight="1" x14ac:dyDescent="0.2"/>
    <row r="9294" customFormat="1" ht="16" customHeight="1" x14ac:dyDescent="0.2"/>
    <row r="9295" customFormat="1" ht="16" customHeight="1" x14ac:dyDescent="0.2"/>
    <row r="9296" customFormat="1" ht="16" customHeight="1" x14ac:dyDescent="0.2"/>
    <row r="9297" customFormat="1" ht="16" customHeight="1" x14ac:dyDescent="0.2"/>
    <row r="9298" customFormat="1" ht="16" customHeight="1" x14ac:dyDescent="0.2"/>
    <row r="9299" customFormat="1" ht="16" customHeight="1" x14ac:dyDescent="0.2"/>
    <row r="9300" customFormat="1" ht="16" customHeight="1" x14ac:dyDescent="0.2"/>
    <row r="9301" customFormat="1" ht="16" customHeight="1" x14ac:dyDescent="0.2"/>
    <row r="9302" customFormat="1" ht="16" customHeight="1" x14ac:dyDescent="0.2"/>
    <row r="9303" customFormat="1" ht="16" customHeight="1" x14ac:dyDescent="0.2"/>
    <row r="9304" customFormat="1" ht="16" customHeight="1" x14ac:dyDescent="0.2"/>
    <row r="9305" customFormat="1" ht="16" customHeight="1" x14ac:dyDescent="0.2"/>
    <row r="9306" customFormat="1" ht="16" customHeight="1" x14ac:dyDescent="0.2"/>
    <row r="9307" customFormat="1" ht="16" customHeight="1" x14ac:dyDescent="0.2"/>
    <row r="9308" customFormat="1" ht="16" customHeight="1" x14ac:dyDescent="0.2"/>
    <row r="9309" customFormat="1" ht="16" customHeight="1" x14ac:dyDescent="0.2"/>
    <row r="9310" customFormat="1" ht="16" customHeight="1" x14ac:dyDescent="0.2"/>
    <row r="9311" customFormat="1" ht="16" customHeight="1" x14ac:dyDescent="0.2"/>
    <row r="9312" customFormat="1" ht="16" customHeight="1" x14ac:dyDescent="0.2"/>
    <row r="9313" customFormat="1" ht="16" customHeight="1" x14ac:dyDescent="0.2"/>
    <row r="9314" customFormat="1" ht="16" customHeight="1" x14ac:dyDescent="0.2"/>
    <row r="9315" customFormat="1" ht="16" customHeight="1" x14ac:dyDescent="0.2"/>
    <row r="9316" customFormat="1" ht="16" customHeight="1" x14ac:dyDescent="0.2"/>
    <row r="9317" customFormat="1" ht="16" customHeight="1" x14ac:dyDescent="0.2"/>
    <row r="9318" customFormat="1" ht="16" customHeight="1" x14ac:dyDescent="0.2"/>
    <row r="9319" customFormat="1" ht="16" customHeight="1" x14ac:dyDescent="0.2"/>
    <row r="9320" customFormat="1" ht="16" customHeight="1" x14ac:dyDescent="0.2"/>
    <row r="9321" customFormat="1" ht="16" customHeight="1" x14ac:dyDescent="0.2"/>
    <row r="9322" customFormat="1" ht="16" customHeight="1" x14ac:dyDescent="0.2"/>
    <row r="9323" customFormat="1" ht="16" customHeight="1" x14ac:dyDescent="0.2"/>
    <row r="9324" customFormat="1" ht="16" customHeight="1" x14ac:dyDescent="0.2"/>
    <row r="9325" customFormat="1" ht="16" customHeight="1" x14ac:dyDescent="0.2"/>
    <row r="9326" customFormat="1" ht="16" customHeight="1" x14ac:dyDescent="0.2"/>
    <row r="9327" customFormat="1" ht="16" customHeight="1" x14ac:dyDescent="0.2"/>
    <row r="9328" customFormat="1" ht="16" customHeight="1" x14ac:dyDescent="0.2"/>
    <row r="9329" customFormat="1" ht="16" customHeight="1" x14ac:dyDescent="0.2"/>
    <row r="9330" customFormat="1" ht="16" customHeight="1" x14ac:dyDescent="0.2"/>
    <row r="9331" customFormat="1" ht="16" customHeight="1" x14ac:dyDescent="0.2"/>
    <row r="9332" customFormat="1" ht="16" customHeight="1" x14ac:dyDescent="0.2"/>
    <row r="9333" customFormat="1" ht="16" customHeight="1" x14ac:dyDescent="0.2"/>
    <row r="9334" customFormat="1" ht="16" customHeight="1" x14ac:dyDescent="0.2"/>
    <row r="9335" customFormat="1" ht="16" customHeight="1" x14ac:dyDescent="0.2"/>
    <row r="9336" customFormat="1" ht="16" customHeight="1" x14ac:dyDescent="0.2"/>
    <row r="9337" customFormat="1" ht="16" customHeight="1" x14ac:dyDescent="0.2"/>
    <row r="9338" customFormat="1" ht="16" customHeight="1" x14ac:dyDescent="0.2"/>
    <row r="9339" customFormat="1" ht="16" customHeight="1" x14ac:dyDescent="0.2"/>
    <row r="9340" customFormat="1" ht="16" customHeight="1" x14ac:dyDescent="0.2"/>
    <row r="9341" customFormat="1" ht="16" customHeight="1" x14ac:dyDescent="0.2"/>
    <row r="9342" customFormat="1" ht="16" customHeight="1" x14ac:dyDescent="0.2"/>
    <row r="9343" customFormat="1" ht="16" customHeight="1" x14ac:dyDescent="0.2"/>
    <row r="9344" customFormat="1" ht="16" customHeight="1" x14ac:dyDescent="0.2"/>
    <row r="9345" customFormat="1" ht="16" customHeight="1" x14ac:dyDescent="0.2"/>
    <row r="9346" customFormat="1" ht="16" customHeight="1" x14ac:dyDescent="0.2"/>
    <row r="9347" customFormat="1" ht="16" customHeight="1" x14ac:dyDescent="0.2"/>
    <row r="9348" customFormat="1" ht="16" customHeight="1" x14ac:dyDescent="0.2"/>
    <row r="9349" customFormat="1" ht="16" customHeight="1" x14ac:dyDescent="0.2"/>
    <row r="9350" customFormat="1" ht="16" customHeight="1" x14ac:dyDescent="0.2"/>
    <row r="9351" customFormat="1" ht="16" customHeight="1" x14ac:dyDescent="0.2"/>
    <row r="9352" customFormat="1" ht="16" customHeight="1" x14ac:dyDescent="0.2"/>
    <row r="9353" customFormat="1" ht="16" customHeight="1" x14ac:dyDescent="0.2"/>
    <row r="9354" customFormat="1" ht="16" customHeight="1" x14ac:dyDescent="0.2"/>
    <row r="9355" customFormat="1" ht="16" customHeight="1" x14ac:dyDescent="0.2"/>
    <row r="9356" customFormat="1" ht="16" customHeight="1" x14ac:dyDescent="0.2"/>
    <row r="9357" customFormat="1" ht="16" customHeight="1" x14ac:dyDescent="0.2"/>
    <row r="9358" customFormat="1" ht="16" customHeight="1" x14ac:dyDescent="0.2"/>
    <row r="9359" customFormat="1" ht="16" customHeight="1" x14ac:dyDescent="0.2"/>
    <row r="9360" customFormat="1" ht="16" customHeight="1" x14ac:dyDescent="0.2"/>
    <row r="9361" customFormat="1" ht="16" customHeight="1" x14ac:dyDescent="0.2"/>
    <row r="9362" customFormat="1" ht="16" customHeight="1" x14ac:dyDescent="0.2"/>
    <row r="9363" customFormat="1" ht="16" customHeight="1" x14ac:dyDescent="0.2"/>
    <row r="9364" customFormat="1" ht="16" customHeight="1" x14ac:dyDescent="0.2"/>
    <row r="9365" customFormat="1" ht="16" customHeight="1" x14ac:dyDescent="0.2"/>
    <row r="9366" customFormat="1" ht="16" customHeight="1" x14ac:dyDescent="0.2"/>
    <row r="9367" customFormat="1" ht="16" customHeight="1" x14ac:dyDescent="0.2"/>
    <row r="9368" customFormat="1" ht="16" customHeight="1" x14ac:dyDescent="0.2"/>
    <row r="9369" customFormat="1" ht="16" customHeight="1" x14ac:dyDescent="0.2"/>
    <row r="9370" customFormat="1" ht="16" customHeight="1" x14ac:dyDescent="0.2"/>
    <row r="9371" customFormat="1" ht="16" customHeight="1" x14ac:dyDescent="0.2"/>
    <row r="9372" customFormat="1" ht="16" customHeight="1" x14ac:dyDescent="0.2"/>
    <row r="9373" customFormat="1" ht="16" customHeight="1" x14ac:dyDescent="0.2"/>
    <row r="9374" customFormat="1" ht="16" customHeight="1" x14ac:dyDescent="0.2"/>
    <row r="9375" customFormat="1" ht="16" customHeight="1" x14ac:dyDescent="0.2"/>
    <row r="9376" customFormat="1" ht="16" customHeight="1" x14ac:dyDescent="0.2"/>
    <row r="9377" customFormat="1" ht="16" customHeight="1" x14ac:dyDescent="0.2"/>
    <row r="9378" customFormat="1" ht="16" customHeight="1" x14ac:dyDescent="0.2"/>
    <row r="9379" customFormat="1" ht="16" customHeight="1" x14ac:dyDescent="0.2"/>
    <row r="9380" customFormat="1" ht="16" customHeight="1" x14ac:dyDescent="0.2"/>
    <row r="9381" customFormat="1" ht="16" customHeight="1" x14ac:dyDescent="0.2"/>
    <row r="9382" customFormat="1" ht="16" customHeight="1" x14ac:dyDescent="0.2"/>
    <row r="9383" customFormat="1" ht="16" customHeight="1" x14ac:dyDescent="0.2"/>
    <row r="9384" customFormat="1" ht="16" customHeight="1" x14ac:dyDescent="0.2"/>
    <row r="9385" customFormat="1" ht="16" customHeight="1" x14ac:dyDescent="0.2"/>
    <row r="9386" customFormat="1" ht="16" customHeight="1" x14ac:dyDescent="0.2"/>
    <row r="9387" customFormat="1" ht="16" customHeight="1" x14ac:dyDescent="0.2"/>
    <row r="9388" customFormat="1" ht="16" customHeight="1" x14ac:dyDescent="0.2"/>
    <row r="9389" customFormat="1" ht="16" customHeight="1" x14ac:dyDescent="0.2"/>
    <row r="9390" customFormat="1" ht="16" customHeight="1" x14ac:dyDescent="0.2"/>
    <row r="9391" customFormat="1" ht="16" customHeight="1" x14ac:dyDescent="0.2"/>
    <row r="9392" customFormat="1" ht="16" customHeight="1" x14ac:dyDescent="0.2"/>
    <row r="9393" customFormat="1" ht="16" customHeight="1" x14ac:dyDescent="0.2"/>
    <row r="9394" customFormat="1" ht="16" customHeight="1" x14ac:dyDescent="0.2"/>
    <row r="9395" customFormat="1" ht="16" customHeight="1" x14ac:dyDescent="0.2"/>
    <row r="9396" customFormat="1" ht="16" customHeight="1" x14ac:dyDescent="0.2"/>
    <row r="9397" customFormat="1" ht="16" customHeight="1" x14ac:dyDescent="0.2"/>
    <row r="9398" customFormat="1" ht="16" customHeight="1" x14ac:dyDescent="0.2"/>
    <row r="9399" customFormat="1" ht="16" customHeight="1" x14ac:dyDescent="0.2"/>
    <row r="9400" customFormat="1" ht="16" customHeight="1" x14ac:dyDescent="0.2"/>
    <row r="9401" customFormat="1" ht="16" customHeight="1" x14ac:dyDescent="0.2"/>
    <row r="9402" customFormat="1" ht="16" customHeight="1" x14ac:dyDescent="0.2"/>
    <row r="9403" customFormat="1" ht="16" customHeight="1" x14ac:dyDescent="0.2"/>
    <row r="9404" customFormat="1" ht="16" customHeight="1" x14ac:dyDescent="0.2"/>
    <row r="9405" customFormat="1" ht="16" customHeight="1" x14ac:dyDescent="0.2"/>
    <row r="9406" customFormat="1" ht="16" customHeight="1" x14ac:dyDescent="0.2"/>
    <row r="9407" customFormat="1" ht="16" customHeight="1" x14ac:dyDescent="0.2"/>
    <row r="9408" customFormat="1" ht="16" customHeight="1" x14ac:dyDescent="0.2"/>
    <row r="9409" customFormat="1" ht="16" customHeight="1" x14ac:dyDescent="0.2"/>
    <row r="9410" customFormat="1" ht="16" customHeight="1" x14ac:dyDescent="0.2"/>
    <row r="9411" customFormat="1" ht="16" customHeight="1" x14ac:dyDescent="0.2"/>
    <row r="9412" customFormat="1" ht="16" customHeight="1" x14ac:dyDescent="0.2"/>
    <row r="9413" customFormat="1" ht="16" customHeight="1" x14ac:dyDescent="0.2"/>
    <row r="9414" customFormat="1" ht="16" customHeight="1" x14ac:dyDescent="0.2"/>
    <row r="9415" customFormat="1" ht="16" customHeight="1" x14ac:dyDescent="0.2"/>
    <row r="9416" customFormat="1" ht="16" customHeight="1" x14ac:dyDescent="0.2"/>
    <row r="9417" customFormat="1" ht="16" customHeight="1" x14ac:dyDescent="0.2"/>
    <row r="9418" customFormat="1" ht="16" customHeight="1" x14ac:dyDescent="0.2"/>
    <row r="9419" customFormat="1" ht="16" customHeight="1" x14ac:dyDescent="0.2"/>
    <row r="9420" customFormat="1" ht="16" customHeight="1" x14ac:dyDescent="0.2"/>
    <row r="9421" customFormat="1" ht="16" customHeight="1" x14ac:dyDescent="0.2"/>
    <row r="9422" customFormat="1" ht="16" customHeight="1" x14ac:dyDescent="0.2"/>
    <row r="9423" customFormat="1" ht="16" customHeight="1" x14ac:dyDescent="0.2"/>
    <row r="9424" customFormat="1" ht="16" customHeight="1" x14ac:dyDescent="0.2"/>
    <row r="9425" customFormat="1" ht="16" customHeight="1" x14ac:dyDescent="0.2"/>
    <row r="9426" customFormat="1" ht="16" customHeight="1" x14ac:dyDescent="0.2"/>
    <row r="9427" customFormat="1" ht="16" customHeight="1" x14ac:dyDescent="0.2"/>
    <row r="9428" customFormat="1" ht="16" customHeight="1" x14ac:dyDescent="0.2"/>
    <row r="9429" customFormat="1" ht="16" customHeight="1" x14ac:dyDescent="0.2"/>
    <row r="9430" customFormat="1" ht="16" customHeight="1" x14ac:dyDescent="0.2"/>
    <row r="9431" customFormat="1" ht="16" customHeight="1" x14ac:dyDescent="0.2"/>
    <row r="9432" customFormat="1" ht="16" customHeight="1" x14ac:dyDescent="0.2"/>
    <row r="9433" customFormat="1" ht="16" customHeight="1" x14ac:dyDescent="0.2"/>
    <row r="9434" customFormat="1" ht="16" customHeight="1" x14ac:dyDescent="0.2"/>
    <row r="9435" customFormat="1" ht="16" customHeight="1" x14ac:dyDescent="0.2"/>
    <row r="9436" customFormat="1" ht="16" customHeight="1" x14ac:dyDescent="0.2"/>
    <row r="9437" customFormat="1" ht="16" customHeight="1" x14ac:dyDescent="0.2"/>
    <row r="9438" customFormat="1" ht="16" customHeight="1" x14ac:dyDescent="0.2"/>
    <row r="9439" customFormat="1" ht="16" customHeight="1" x14ac:dyDescent="0.2"/>
    <row r="9440" customFormat="1" ht="16" customHeight="1" x14ac:dyDescent="0.2"/>
    <row r="9441" customFormat="1" ht="16" customHeight="1" x14ac:dyDescent="0.2"/>
    <row r="9442" customFormat="1" ht="16" customHeight="1" x14ac:dyDescent="0.2"/>
    <row r="9443" customFormat="1" ht="16" customHeight="1" x14ac:dyDescent="0.2"/>
    <row r="9444" customFormat="1" ht="16" customHeight="1" x14ac:dyDescent="0.2"/>
    <row r="9445" customFormat="1" ht="16" customHeight="1" x14ac:dyDescent="0.2"/>
    <row r="9446" customFormat="1" ht="16" customHeight="1" x14ac:dyDescent="0.2"/>
    <row r="9447" customFormat="1" ht="16" customHeight="1" x14ac:dyDescent="0.2"/>
    <row r="9448" customFormat="1" ht="16" customHeight="1" x14ac:dyDescent="0.2"/>
    <row r="9449" customFormat="1" ht="16" customHeight="1" x14ac:dyDescent="0.2"/>
    <row r="9450" customFormat="1" ht="16" customHeight="1" x14ac:dyDescent="0.2"/>
    <row r="9451" customFormat="1" ht="16" customHeight="1" x14ac:dyDescent="0.2"/>
    <row r="9452" customFormat="1" ht="16" customHeight="1" x14ac:dyDescent="0.2"/>
    <row r="9453" customFormat="1" ht="16" customHeight="1" x14ac:dyDescent="0.2"/>
    <row r="9454" customFormat="1" ht="16" customHeight="1" x14ac:dyDescent="0.2"/>
    <row r="9455" customFormat="1" ht="16" customHeight="1" x14ac:dyDescent="0.2"/>
    <row r="9456" customFormat="1" ht="16" customHeight="1" x14ac:dyDescent="0.2"/>
    <row r="9457" customFormat="1" ht="16" customHeight="1" x14ac:dyDescent="0.2"/>
    <row r="9458" customFormat="1" ht="16" customHeight="1" x14ac:dyDescent="0.2"/>
    <row r="9459" customFormat="1" ht="16" customHeight="1" x14ac:dyDescent="0.2"/>
    <row r="9460" customFormat="1" ht="16" customHeight="1" x14ac:dyDescent="0.2"/>
    <row r="9461" customFormat="1" ht="16" customHeight="1" x14ac:dyDescent="0.2"/>
    <row r="9462" customFormat="1" ht="16" customHeight="1" x14ac:dyDescent="0.2"/>
    <row r="9463" customFormat="1" ht="16" customHeight="1" x14ac:dyDescent="0.2"/>
    <row r="9464" customFormat="1" ht="16" customHeight="1" x14ac:dyDescent="0.2"/>
    <row r="9465" customFormat="1" ht="16" customHeight="1" x14ac:dyDescent="0.2"/>
    <row r="9466" customFormat="1" ht="16" customHeight="1" x14ac:dyDescent="0.2"/>
    <row r="9467" customFormat="1" ht="16" customHeight="1" x14ac:dyDescent="0.2"/>
    <row r="9468" customFormat="1" ht="16" customHeight="1" x14ac:dyDescent="0.2"/>
    <row r="9469" customFormat="1" ht="16" customHeight="1" x14ac:dyDescent="0.2"/>
    <row r="9470" customFormat="1" ht="16" customHeight="1" x14ac:dyDescent="0.2"/>
    <row r="9471" customFormat="1" ht="16" customHeight="1" x14ac:dyDescent="0.2"/>
    <row r="9472" customFormat="1" ht="16" customHeight="1" x14ac:dyDescent="0.2"/>
    <row r="9473" customFormat="1" ht="16" customHeight="1" x14ac:dyDescent="0.2"/>
    <row r="9474" customFormat="1" ht="16" customHeight="1" x14ac:dyDescent="0.2"/>
    <row r="9475" customFormat="1" ht="16" customHeight="1" x14ac:dyDescent="0.2"/>
    <row r="9476" customFormat="1" ht="16" customHeight="1" x14ac:dyDescent="0.2"/>
    <row r="9477" customFormat="1" ht="16" customHeight="1" x14ac:dyDescent="0.2"/>
    <row r="9478" customFormat="1" ht="16" customHeight="1" x14ac:dyDescent="0.2"/>
    <row r="9479" customFormat="1" ht="16" customHeight="1" x14ac:dyDescent="0.2"/>
    <row r="9480" customFormat="1" ht="16" customHeight="1" x14ac:dyDescent="0.2"/>
    <row r="9481" customFormat="1" ht="16" customHeight="1" x14ac:dyDescent="0.2"/>
    <row r="9482" customFormat="1" ht="16" customHeight="1" x14ac:dyDescent="0.2"/>
    <row r="9483" customFormat="1" ht="16" customHeight="1" x14ac:dyDescent="0.2"/>
    <row r="9484" customFormat="1" ht="16" customHeight="1" x14ac:dyDescent="0.2"/>
    <row r="9485" customFormat="1" ht="16" customHeight="1" x14ac:dyDescent="0.2"/>
    <row r="9486" customFormat="1" ht="16" customHeight="1" x14ac:dyDescent="0.2"/>
    <row r="9487" customFormat="1" ht="16" customHeight="1" x14ac:dyDescent="0.2"/>
    <row r="9488" customFormat="1" ht="16" customHeight="1" x14ac:dyDescent="0.2"/>
    <row r="9489" customFormat="1" ht="16" customHeight="1" x14ac:dyDescent="0.2"/>
    <row r="9490" customFormat="1" ht="16" customHeight="1" x14ac:dyDescent="0.2"/>
    <row r="9491" customFormat="1" ht="16" customHeight="1" x14ac:dyDescent="0.2"/>
    <row r="9492" customFormat="1" ht="16" customHeight="1" x14ac:dyDescent="0.2"/>
    <row r="9493" customFormat="1" ht="16" customHeight="1" x14ac:dyDescent="0.2"/>
    <row r="9494" customFormat="1" ht="16" customHeight="1" x14ac:dyDescent="0.2"/>
    <row r="9495" customFormat="1" ht="16" customHeight="1" x14ac:dyDescent="0.2"/>
    <row r="9496" customFormat="1" ht="16" customHeight="1" x14ac:dyDescent="0.2"/>
    <row r="9497" customFormat="1" ht="16" customHeight="1" x14ac:dyDescent="0.2"/>
    <row r="9498" customFormat="1" ht="16" customHeight="1" x14ac:dyDescent="0.2"/>
    <row r="9499" customFormat="1" ht="16" customHeight="1" x14ac:dyDescent="0.2"/>
    <row r="9500" customFormat="1" ht="16" customHeight="1" x14ac:dyDescent="0.2"/>
    <row r="9501" customFormat="1" ht="16" customHeight="1" x14ac:dyDescent="0.2"/>
    <row r="9502" customFormat="1" ht="16" customHeight="1" x14ac:dyDescent="0.2"/>
    <row r="9503" customFormat="1" ht="16" customHeight="1" x14ac:dyDescent="0.2"/>
    <row r="9504" customFormat="1" ht="16" customHeight="1" x14ac:dyDescent="0.2"/>
    <row r="9505" customFormat="1" ht="16" customHeight="1" x14ac:dyDescent="0.2"/>
    <row r="9506" customFormat="1" ht="16" customHeight="1" x14ac:dyDescent="0.2"/>
    <row r="9507" customFormat="1" ht="16" customHeight="1" x14ac:dyDescent="0.2"/>
    <row r="9508" customFormat="1" ht="16" customHeight="1" x14ac:dyDescent="0.2"/>
    <row r="9509" customFormat="1" ht="16" customHeight="1" x14ac:dyDescent="0.2"/>
    <row r="9510" customFormat="1" ht="16" customHeight="1" x14ac:dyDescent="0.2"/>
    <row r="9511" customFormat="1" ht="16" customHeight="1" x14ac:dyDescent="0.2"/>
    <row r="9512" customFormat="1" ht="16" customHeight="1" x14ac:dyDescent="0.2"/>
    <row r="9513" customFormat="1" ht="16" customHeight="1" x14ac:dyDescent="0.2"/>
    <row r="9514" customFormat="1" ht="16" customHeight="1" x14ac:dyDescent="0.2"/>
    <row r="9515" customFormat="1" ht="16" customHeight="1" x14ac:dyDescent="0.2"/>
    <row r="9516" customFormat="1" ht="16" customHeight="1" x14ac:dyDescent="0.2"/>
    <row r="9517" customFormat="1" ht="16" customHeight="1" x14ac:dyDescent="0.2"/>
    <row r="9518" customFormat="1" ht="16" customHeight="1" x14ac:dyDescent="0.2"/>
    <row r="9519" customFormat="1" ht="16" customHeight="1" x14ac:dyDescent="0.2"/>
    <row r="9520" customFormat="1" ht="16" customHeight="1" x14ac:dyDescent="0.2"/>
    <row r="9521" customFormat="1" ht="16" customHeight="1" x14ac:dyDescent="0.2"/>
    <row r="9522" customFormat="1" ht="16" customHeight="1" x14ac:dyDescent="0.2"/>
    <row r="9523" customFormat="1" ht="16" customHeight="1" x14ac:dyDescent="0.2"/>
    <row r="9524" customFormat="1" ht="16" customHeight="1" x14ac:dyDescent="0.2"/>
    <row r="9525" customFormat="1" ht="16" customHeight="1" x14ac:dyDescent="0.2"/>
    <row r="9526" customFormat="1" ht="16" customHeight="1" x14ac:dyDescent="0.2"/>
    <row r="9527" customFormat="1" ht="16" customHeight="1" x14ac:dyDescent="0.2"/>
    <row r="9528" customFormat="1" ht="16" customHeight="1" x14ac:dyDescent="0.2"/>
    <row r="9529" customFormat="1" ht="16" customHeight="1" x14ac:dyDescent="0.2"/>
    <row r="9530" customFormat="1" ht="16" customHeight="1" x14ac:dyDescent="0.2"/>
    <row r="9531" customFormat="1" ht="16" customHeight="1" x14ac:dyDescent="0.2"/>
    <row r="9532" customFormat="1" ht="16" customHeight="1" x14ac:dyDescent="0.2"/>
    <row r="9533" customFormat="1" ht="16" customHeight="1" x14ac:dyDescent="0.2"/>
    <row r="9534" customFormat="1" ht="16" customHeight="1" x14ac:dyDescent="0.2"/>
    <row r="9535" customFormat="1" ht="16" customHeight="1" x14ac:dyDescent="0.2"/>
    <row r="9536" customFormat="1" ht="16" customHeight="1" x14ac:dyDescent="0.2"/>
    <row r="9537" customFormat="1" ht="16" customHeight="1" x14ac:dyDescent="0.2"/>
    <row r="9538" customFormat="1" ht="16" customHeight="1" x14ac:dyDescent="0.2"/>
    <row r="9539" customFormat="1" ht="16" customHeight="1" x14ac:dyDescent="0.2"/>
    <row r="9540" customFormat="1" ht="16" customHeight="1" x14ac:dyDescent="0.2"/>
    <row r="9541" customFormat="1" ht="16" customHeight="1" x14ac:dyDescent="0.2"/>
    <row r="9542" customFormat="1" ht="16" customHeight="1" x14ac:dyDescent="0.2"/>
    <row r="9543" customFormat="1" ht="16" customHeight="1" x14ac:dyDescent="0.2"/>
    <row r="9544" customFormat="1" ht="16" customHeight="1" x14ac:dyDescent="0.2"/>
    <row r="9545" customFormat="1" ht="16" customHeight="1" x14ac:dyDescent="0.2"/>
    <row r="9546" customFormat="1" ht="16" customHeight="1" x14ac:dyDescent="0.2"/>
    <row r="9547" customFormat="1" ht="16" customHeight="1" x14ac:dyDescent="0.2"/>
    <row r="9548" customFormat="1" ht="16" customHeight="1" x14ac:dyDescent="0.2"/>
    <row r="9549" customFormat="1" ht="16" customHeight="1" x14ac:dyDescent="0.2"/>
    <row r="9550" customFormat="1" ht="16" customHeight="1" x14ac:dyDescent="0.2"/>
    <row r="9551" customFormat="1" ht="16" customHeight="1" x14ac:dyDescent="0.2"/>
    <row r="9552" customFormat="1" ht="16" customHeight="1" x14ac:dyDescent="0.2"/>
    <row r="9553" customFormat="1" ht="16" customHeight="1" x14ac:dyDescent="0.2"/>
    <row r="9554" customFormat="1" ht="16" customHeight="1" x14ac:dyDescent="0.2"/>
    <row r="9555" customFormat="1" ht="16" customHeight="1" x14ac:dyDescent="0.2"/>
    <row r="9556" customFormat="1" ht="16" customHeight="1" x14ac:dyDescent="0.2"/>
    <row r="9557" customFormat="1" ht="16" customHeight="1" x14ac:dyDescent="0.2"/>
    <row r="9558" customFormat="1" ht="16" customHeight="1" x14ac:dyDescent="0.2"/>
    <row r="9559" customFormat="1" ht="16" customHeight="1" x14ac:dyDescent="0.2"/>
    <row r="9560" customFormat="1" ht="16" customHeight="1" x14ac:dyDescent="0.2"/>
    <row r="9561" customFormat="1" ht="16" customHeight="1" x14ac:dyDescent="0.2"/>
    <row r="9562" customFormat="1" ht="16" customHeight="1" x14ac:dyDescent="0.2"/>
    <row r="9563" customFormat="1" ht="16" customHeight="1" x14ac:dyDescent="0.2"/>
    <row r="9564" customFormat="1" ht="16" customHeight="1" x14ac:dyDescent="0.2"/>
    <row r="9565" customFormat="1" ht="16" customHeight="1" x14ac:dyDescent="0.2"/>
    <row r="9566" customFormat="1" ht="16" customHeight="1" x14ac:dyDescent="0.2"/>
    <row r="9567" customFormat="1" ht="16" customHeight="1" x14ac:dyDescent="0.2"/>
    <row r="9568" customFormat="1" ht="16" customHeight="1" x14ac:dyDescent="0.2"/>
    <row r="9569" customFormat="1" ht="16" customHeight="1" x14ac:dyDescent="0.2"/>
    <row r="9570" customFormat="1" ht="16" customHeight="1" x14ac:dyDescent="0.2"/>
    <row r="9571" customFormat="1" ht="16" customHeight="1" x14ac:dyDescent="0.2"/>
    <row r="9572" customFormat="1" ht="16" customHeight="1" x14ac:dyDescent="0.2"/>
    <row r="9573" customFormat="1" ht="16" customHeight="1" x14ac:dyDescent="0.2"/>
    <row r="9574" customFormat="1" ht="16" customHeight="1" x14ac:dyDescent="0.2"/>
    <row r="9575" customFormat="1" ht="16" customHeight="1" x14ac:dyDescent="0.2"/>
    <row r="9576" customFormat="1" ht="16" customHeight="1" x14ac:dyDescent="0.2"/>
    <row r="9577" customFormat="1" ht="16" customHeight="1" x14ac:dyDescent="0.2"/>
    <row r="9578" customFormat="1" ht="16" customHeight="1" x14ac:dyDescent="0.2"/>
    <row r="9579" customFormat="1" ht="16" customHeight="1" x14ac:dyDescent="0.2"/>
    <row r="9580" customFormat="1" ht="16" customHeight="1" x14ac:dyDescent="0.2"/>
    <row r="9581" customFormat="1" ht="16" customHeight="1" x14ac:dyDescent="0.2"/>
    <row r="9582" customFormat="1" ht="16" customHeight="1" x14ac:dyDescent="0.2"/>
    <row r="9583" customFormat="1" ht="16" customHeight="1" x14ac:dyDescent="0.2"/>
    <row r="9584" customFormat="1" ht="16" customHeight="1" x14ac:dyDescent="0.2"/>
    <row r="9585" customFormat="1" ht="16" customHeight="1" x14ac:dyDescent="0.2"/>
    <row r="9586" customFormat="1" ht="16" customHeight="1" x14ac:dyDescent="0.2"/>
    <row r="9587" customFormat="1" ht="16" customHeight="1" x14ac:dyDescent="0.2"/>
    <row r="9588" customFormat="1" ht="16" customHeight="1" x14ac:dyDescent="0.2"/>
    <row r="9589" customFormat="1" ht="16" customHeight="1" x14ac:dyDescent="0.2"/>
    <row r="9590" customFormat="1" ht="16" customHeight="1" x14ac:dyDescent="0.2"/>
    <row r="9591" customFormat="1" ht="16" customHeight="1" x14ac:dyDescent="0.2"/>
    <row r="9592" customFormat="1" ht="16" customHeight="1" x14ac:dyDescent="0.2"/>
    <row r="9593" customFormat="1" ht="16" customHeight="1" x14ac:dyDescent="0.2"/>
    <row r="9594" customFormat="1" ht="16" customHeight="1" x14ac:dyDescent="0.2"/>
    <row r="9595" customFormat="1" ht="16" customHeight="1" x14ac:dyDescent="0.2"/>
    <row r="9596" customFormat="1" ht="16" customHeight="1" x14ac:dyDescent="0.2"/>
    <row r="9597" customFormat="1" ht="16" customHeight="1" x14ac:dyDescent="0.2"/>
    <row r="9598" customFormat="1" ht="16" customHeight="1" x14ac:dyDescent="0.2"/>
    <row r="9599" customFormat="1" ht="16" customHeight="1" x14ac:dyDescent="0.2"/>
    <row r="9600" customFormat="1" ht="16" customHeight="1" x14ac:dyDescent="0.2"/>
    <row r="9601" customFormat="1" ht="16" customHeight="1" x14ac:dyDescent="0.2"/>
    <row r="9602" customFormat="1" ht="16" customHeight="1" x14ac:dyDescent="0.2"/>
    <row r="9603" customFormat="1" ht="16" customHeight="1" x14ac:dyDescent="0.2"/>
    <row r="9604" customFormat="1" ht="16" customHeight="1" x14ac:dyDescent="0.2"/>
    <row r="9605" customFormat="1" ht="16" customHeight="1" x14ac:dyDescent="0.2"/>
    <row r="9606" customFormat="1" ht="16" customHeight="1" x14ac:dyDescent="0.2"/>
    <row r="9607" customFormat="1" ht="16" customHeight="1" x14ac:dyDescent="0.2"/>
    <row r="9608" customFormat="1" ht="16" customHeight="1" x14ac:dyDescent="0.2"/>
    <row r="9609" customFormat="1" ht="16" customHeight="1" x14ac:dyDescent="0.2"/>
    <row r="9610" customFormat="1" ht="16" customHeight="1" x14ac:dyDescent="0.2"/>
    <row r="9611" customFormat="1" ht="16" customHeight="1" x14ac:dyDescent="0.2"/>
    <row r="9612" customFormat="1" ht="16" customHeight="1" x14ac:dyDescent="0.2"/>
    <row r="9613" customFormat="1" ht="16" customHeight="1" x14ac:dyDescent="0.2"/>
    <row r="9614" customFormat="1" ht="16" customHeight="1" x14ac:dyDescent="0.2"/>
    <row r="9615" customFormat="1" ht="16" customHeight="1" x14ac:dyDescent="0.2"/>
    <row r="9616" customFormat="1" ht="16" customHeight="1" x14ac:dyDescent="0.2"/>
    <row r="9617" customFormat="1" ht="16" customHeight="1" x14ac:dyDescent="0.2"/>
    <row r="9618" customFormat="1" ht="16" customHeight="1" x14ac:dyDescent="0.2"/>
    <row r="9619" customFormat="1" ht="16" customHeight="1" x14ac:dyDescent="0.2"/>
    <row r="9620" customFormat="1" ht="16" customHeight="1" x14ac:dyDescent="0.2"/>
    <row r="9621" customFormat="1" ht="16" customHeight="1" x14ac:dyDescent="0.2"/>
    <row r="9622" customFormat="1" ht="16" customHeight="1" x14ac:dyDescent="0.2"/>
    <row r="9623" customFormat="1" ht="16" customHeight="1" x14ac:dyDescent="0.2"/>
    <row r="9624" customFormat="1" ht="16" customHeight="1" x14ac:dyDescent="0.2"/>
    <row r="9625" customFormat="1" ht="16" customHeight="1" x14ac:dyDescent="0.2"/>
    <row r="9626" customFormat="1" ht="16" customHeight="1" x14ac:dyDescent="0.2"/>
    <row r="9627" customFormat="1" ht="16" customHeight="1" x14ac:dyDescent="0.2"/>
    <row r="9628" customFormat="1" ht="16" customHeight="1" x14ac:dyDescent="0.2"/>
    <row r="9629" customFormat="1" ht="16" customHeight="1" x14ac:dyDescent="0.2"/>
    <row r="9630" customFormat="1" ht="16" customHeight="1" x14ac:dyDescent="0.2"/>
    <row r="9631" customFormat="1" ht="16" customHeight="1" x14ac:dyDescent="0.2"/>
    <row r="9632" customFormat="1" ht="16" customHeight="1" x14ac:dyDescent="0.2"/>
    <row r="9633" customFormat="1" ht="16" customHeight="1" x14ac:dyDescent="0.2"/>
    <row r="9634" customFormat="1" ht="16" customHeight="1" x14ac:dyDescent="0.2"/>
    <row r="9635" customFormat="1" ht="16" customHeight="1" x14ac:dyDescent="0.2"/>
    <row r="9636" customFormat="1" ht="16" customHeight="1" x14ac:dyDescent="0.2"/>
    <row r="9637" customFormat="1" ht="16" customHeight="1" x14ac:dyDescent="0.2"/>
    <row r="9638" customFormat="1" ht="16" customHeight="1" x14ac:dyDescent="0.2"/>
    <row r="9639" customFormat="1" ht="16" customHeight="1" x14ac:dyDescent="0.2"/>
    <row r="9640" customFormat="1" ht="16" customHeight="1" x14ac:dyDescent="0.2"/>
    <row r="9641" customFormat="1" ht="16" customHeight="1" x14ac:dyDescent="0.2"/>
    <row r="9642" customFormat="1" ht="16" customHeight="1" x14ac:dyDescent="0.2"/>
    <row r="9643" customFormat="1" ht="16" customHeight="1" x14ac:dyDescent="0.2"/>
    <row r="9644" customFormat="1" ht="16" customHeight="1" x14ac:dyDescent="0.2"/>
    <row r="9645" customFormat="1" ht="16" customHeight="1" x14ac:dyDescent="0.2"/>
    <row r="9646" customFormat="1" ht="16" customHeight="1" x14ac:dyDescent="0.2"/>
    <row r="9647" customFormat="1" ht="16" customHeight="1" x14ac:dyDescent="0.2"/>
    <row r="9648" customFormat="1" ht="16" customHeight="1" x14ac:dyDescent="0.2"/>
    <row r="9649" customFormat="1" ht="16" customHeight="1" x14ac:dyDescent="0.2"/>
    <row r="9650" customFormat="1" ht="16" customHeight="1" x14ac:dyDescent="0.2"/>
    <row r="9651" customFormat="1" ht="16" customHeight="1" x14ac:dyDescent="0.2"/>
    <row r="9652" customFormat="1" ht="16" customHeight="1" x14ac:dyDescent="0.2"/>
    <row r="9653" customFormat="1" ht="16" customHeight="1" x14ac:dyDescent="0.2"/>
    <row r="9654" customFormat="1" ht="16" customHeight="1" x14ac:dyDescent="0.2"/>
    <row r="9655" customFormat="1" ht="16" customHeight="1" x14ac:dyDescent="0.2"/>
    <row r="9656" customFormat="1" ht="16" customHeight="1" x14ac:dyDescent="0.2"/>
    <row r="9657" customFormat="1" ht="16" customHeight="1" x14ac:dyDescent="0.2"/>
    <row r="9658" customFormat="1" ht="16" customHeight="1" x14ac:dyDescent="0.2"/>
    <row r="9659" customFormat="1" ht="16" customHeight="1" x14ac:dyDescent="0.2"/>
    <row r="9660" customFormat="1" ht="16" customHeight="1" x14ac:dyDescent="0.2"/>
    <row r="9661" customFormat="1" ht="16" customHeight="1" x14ac:dyDescent="0.2"/>
    <row r="9662" customFormat="1" ht="16" customHeight="1" x14ac:dyDescent="0.2"/>
    <row r="9663" customFormat="1" ht="16" customHeight="1" x14ac:dyDescent="0.2"/>
    <row r="9664" customFormat="1" ht="16" customHeight="1" x14ac:dyDescent="0.2"/>
    <row r="9665" customFormat="1" ht="16" customHeight="1" x14ac:dyDescent="0.2"/>
    <row r="9666" customFormat="1" ht="16" customHeight="1" x14ac:dyDescent="0.2"/>
    <row r="9667" customFormat="1" ht="16" customHeight="1" x14ac:dyDescent="0.2"/>
    <row r="9668" customFormat="1" ht="16" customHeight="1" x14ac:dyDescent="0.2"/>
    <row r="9669" customFormat="1" ht="16" customHeight="1" x14ac:dyDescent="0.2"/>
    <row r="9670" customFormat="1" ht="16" customHeight="1" x14ac:dyDescent="0.2"/>
    <row r="9671" customFormat="1" ht="16" customHeight="1" x14ac:dyDescent="0.2"/>
    <row r="9672" customFormat="1" ht="16" customHeight="1" x14ac:dyDescent="0.2"/>
    <row r="9673" customFormat="1" ht="16" customHeight="1" x14ac:dyDescent="0.2"/>
    <row r="9674" customFormat="1" ht="16" customHeight="1" x14ac:dyDescent="0.2"/>
    <row r="9675" customFormat="1" ht="16" customHeight="1" x14ac:dyDescent="0.2"/>
    <row r="9676" customFormat="1" ht="16" customHeight="1" x14ac:dyDescent="0.2"/>
    <row r="9677" customFormat="1" ht="16" customHeight="1" x14ac:dyDescent="0.2"/>
    <row r="9678" customFormat="1" ht="16" customHeight="1" x14ac:dyDescent="0.2"/>
    <row r="9679" customFormat="1" ht="16" customHeight="1" x14ac:dyDescent="0.2"/>
    <row r="9680" customFormat="1" ht="16" customHeight="1" x14ac:dyDescent="0.2"/>
    <row r="9681" customFormat="1" ht="16" customHeight="1" x14ac:dyDescent="0.2"/>
    <row r="9682" customFormat="1" ht="16" customHeight="1" x14ac:dyDescent="0.2"/>
    <row r="9683" customFormat="1" ht="16" customHeight="1" x14ac:dyDescent="0.2"/>
    <row r="9684" customFormat="1" ht="16" customHeight="1" x14ac:dyDescent="0.2"/>
    <row r="9685" customFormat="1" ht="16" customHeight="1" x14ac:dyDescent="0.2"/>
    <row r="9686" customFormat="1" ht="16" customHeight="1" x14ac:dyDescent="0.2"/>
    <row r="9687" customFormat="1" ht="16" customHeight="1" x14ac:dyDescent="0.2"/>
    <row r="9688" customFormat="1" ht="16" customHeight="1" x14ac:dyDescent="0.2"/>
    <row r="9689" customFormat="1" ht="16" customHeight="1" x14ac:dyDescent="0.2"/>
    <row r="9690" customFormat="1" ht="16" customHeight="1" x14ac:dyDescent="0.2"/>
    <row r="9691" customFormat="1" ht="16" customHeight="1" x14ac:dyDescent="0.2"/>
    <row r="9692" customFormat="1" ht="16" customHeight="1" x14ac:dyDescent="0.2"/>
    <row r="9693" customFormat="1" ht="16" customHeight="1" x14ac:dyDescent="0.2"/>
    <row r="9694" customFormat="1" ht="16" customHeight="1" x14ac:dyDescent="0.2"/>
    <row r="9695" customFormat="1" ht="16" customHeight="1" x14ac:dyDescent="0.2"/>
    <row r="9696" customFormat="1" ht="16" customHeight="1" x14ac:dyDescent="0.2"/>
    <row r="9697" customFormat="1" ht="16" customHeight="1" x14ac:dyDescent="0.2"/>
    <row r="9698" customFormat="1" ht="16" customHeight="1" x14ac:dyDescent="0.2"/>
    <row r="9699" customFormat="1" ht="16" customHeight="1" x14ac:dyDescent="0.2"/>
    <row r="9700" customFormat="1" ht="16" customHeight="1" x14ac:dyDescent="0.2"/>
    <row r="9701" customFormat="1" ht="16" customHeight="1" x14ac:dyDescent="0.2"/>
    <row r="9702" customFormat="1" ht="16" customHeight="1" x14ac:dyDescent="0.2"/>
    <row r="9703" customFormat="1" ht="16" customHeight="1" x14ac:dyDescent="0.2"/>
    <row r="9704" customFormat="1" ht="16" customHeight="1" x14ac:dyDescent="0.2"/>
    <row r="9705" customFormat="1" ht="16" customHeight="1" x14ac:dyDescent="0.2"/>
    <row r="9706" customFormat="1" ht="16" customHeight="1" x14ac:dyDescent="0.2"/>
    <row r="9707" customFormat="1" ht="16" customHeight="1" x14ac:dyDescent="0.2"/>
    <row r="9708" customFormat="1" ht="16" customHeight="1" x14ac:dyDescent="0.2"/>
    <row r="9709" customFormat="1" ht="16" customHeight="1" x14ac:dyDescent="0.2"/>
    <row r="9710" customFormat="1" ht="16" customHeight="1" x14ac:dyDescent="0.2"/>
    <row r="9711" customFormat="1" ht="16" customHeight="1" x14ac:dyDescent="0.2"/>
    <row r="9712" customFormat="1" ht="16" customHeight="1" x14ac:dyDescent="0.2"/>
    <row r="9713" customFormat="1" ht="16" customHeight="1" x14ac:dyDescent="0.2"/>
    <row r="9714" customFormat="1" ht="16" customHeight="1" x14ac:dyDescent="0.2"/>
    <row r="9715" customFormat="1" ht="16" customHeight="1" x14ac:dyDescent="0.2"/>
    <row r="9716" customFormat="1" ht="16" customHeight="1" x14ac:dyDescent="0.2"/>
    <row r="9717" customFormat="1" ht="16" customHeight="1" x14ac:dyDescent="0.2"/>
    <row r="9718" customFormat="1" ht="16" customHeight="1" x14ac:dyDescent="0.2"/>
    <row r="9719" customFormat="1" ht="16" customHeight="1" x14ac:dyDescent="0.2"/>
    <row r="9720" customFormat="1" ht="16" customHeight="1" x14ac:dyDescent="0.2"/>
    <row r="9721" customFormat="1" ht="16" customHeight="1" x14ac:dyDescent="0.2"/>
    <row r="9722" customFormat="1" ht="16" customHeight="1" x14ac:dyDescent="0.2"/>
    <row r="9723" customFormat="1" ht="16" customHeight="1" x14ac:dyDescent="0.2"/>
    <row r="9724" customFormat="1" ht="16" customHeight="1" x14ac:dyDescent="0.2"/>
    <row r="9725" customFormat="1" ht="16" customHeight="1" x14ac:dyDescent="0.2"/>
    <row r="9726" customFormat="1" ht="16" customHeight="1" x14ac:dyDescent="0.2"/>
    <row r="9727" customFormat="1" ht="16" customHeight="1" x14ac:dyDescent="0.2"/>
    <row r="9728" customFormat="1" ht="16" customHeight="1" x14ac:dyDescent="0.2"/>
    <row r="9729" customFormat="1" ht="16" customHeight="1" x14ac:dyDescent="0.2"/>
    <row r="9730" customFormat="1" ht="16" customHeight="1" x14ac:dyDescent="0.2"/>
    <row r="9731" customFormat="1" ht="16" customHeight="1" x14ac:dyDescent="0.2"/>
    <row r="9732" customFormat="1" ht="16" customHeight="1" x14ac:dyDescent="0.2"/>
    <row r="9733" customFormat="1" ht="16" customHeight="1" x14ac:dyDescent="0.2"/>
    <row r="9734" customFormat="1" ht="16" customHeight="1" x14ac:dyDescent="0.2"/>
    <row r="9735" customFormat="1" ht="16" customHeight="1" x14ac:dyDescent="0.2"/>
    <row r="9736" customFormat="1" ht="16" customHeight="1" x14ac:dyDescent="0.2"/>
    <row r="9737" customFormat="1" ht="16" customHeight="1" x14ac:dyDescent="0.2"/>
    <row r="9738" customFormat="1" ht="16" customHeight="1" x14ac:dyDescent="0.2"/>
    <row r="9739" customFormat="1" ht="16" customHeight="1" x14ac:dyDescent="0.2"/>
    <row r="9740" customFormat="1" ht="16" customHeight="1" x14ac:dyDescent="0.2"/>
    <row r="9741" customFormat="1" ht="16" customHeight="1" x14ac:dyDescent="0.2"/>
    <row r="9742" customFormat="1" ht="16" customHeight="1" x14ac:dyDescent="0.2"/>
    <row r="9743" customFormat="1" ht="16" customHeight="1" x14ac:dyDescent="0.2"/>
    <row r="9744" customFormat="1" ht="16" customHeight="1" x14ac:dyDescent="0.2"/>
    <row r="9745" customFormat="1" ht="16" customHeight="1" x14ac:dyDescent="0.2"/>
    <row r="9746" customFormat="1" ht="16" customHeight="1" x14ac:dyDescent="0.2"/>
    <row r="9747" customFormat="1" ht="16" customHeight="1" x14ac:dyDescent="0.2"/>
    <row r="9748" customFormat="1" ht="16" customHeight="1" x14ac:dyDescent="0.2"/>
    <row r="9749" customFormat="1" ht="16" customHeight="1" x14ac:dyDescent="0.2"/>
    <row r="9750" customFormat="1" ht="16" customHeight="1" x14ac:dyDescent="0.2"/>
    <row r="9751" customFormat="1" ht="16" customHeight="1" x14ac:dyDescent="0.2"/>
    <row r="9752" customFormat="1" ht="16" customHeight="1" x14ac:dyDescent="0.2"/>
    <row r="9753" customFormat="1" ht="16" customHeight="1" x14ac:dyDescent="0.2"/>
    <row r="9754" customFormat="1" ht="16" customHeight="1" x14ac:dyDescent="0.2"/>
    <row r="9755" customFormat="1" ht="16" customHeight="1" x14ac:dyDescent="0.2"/>
    <row r="9756" customFormat="1" ht="16" customHeight="1" x14ac:dyDescent="0.2"/>
    <row r="9757" customFormat="1" ht="16" customHeight="1" x14ac:dyDescent="0.2"/>
    <row r="9758" customFormat="1" ht="16" customHeight="1" x14ac:dyDescent="0.2"/>
    <row r="9759" customFormat="1" ht="16" customHeight="1" x14ac:dyDescent="0.2"/>
    <row r="9760" customFormat="1" ht="16" customHeight="1" x14ac:dyDescent="0.2"/>
    <row r="9761" customFormat="1" ht="16" customHeight="1" x14ac:dyDescent="0.2"/>
    <row r="9762" customFormat="1" ht="16" customHeight="1" x14ac:dyDescent="0.2"/>
    <row r="9763" customFormat="1" ht="16" customHeight="1" x14ac:dyDescent="0.2"/>
    <row r="9764" customFormat="1" ht="16" customHeight="1" x14ac:dyDescent="0.2"/>
    <row r="9765" customFormat="1" ht="16" customHeight="1" x14ac:dyDescent="0.2"/>
    <row r="9766" customFormat="1" ht="16" customHeight="1" x14ac:dyDescent="0.2"/>
    <row r="9767" customFormat="1" ht="16" customHeight="1" x14ac:dyDescent="0.2"/>
    <row r="9768" customFormat="1" ht="16" customHeight="1" x14ac:dyDescent="0.2"/>
    <row r="9769" customFormat="1" ht="16" customHeight="1" x14ac:dyDescent="0.2"/>
    <row r="9770" customFormat="1" ht="16" customHeight="1" x14ac:dyDescent="0.2"/>
    <row r="9771" customFormat="1" ht="16" customHeight="1" x14ac:dyDescent="0.2"/>
    <row r="9772" customFormat="1" ht="16" customHeight="1" x14ac:dyDescent="0.2"/>
    <row r="9773" customFormat="1" ht="16" customHeight="1" x14ac:dyDescent="0.2"/>
    <row r="9774" customFormat="1" ht="16" customHeight="1" x14ac:dyDescent="0.2"/>
    <row r="9775" customFormat="1" ht="16" customHeight="1" x14ac:dyDescent="0.2"/>
    <row r="9776" customFormat="1" ht="16" customHeight="1" x14ac:dyDescent="0.2"/>
    <row r="9777" customFormat="1" ht="16" customHeight="1" x14ac:dyDescent="0.2"/>
    <row r="9778" customFormat="1" ht="16" customHeight="1" x14ac:dyDescent="0.2"/>
    <row r="9779" customFormat="1" ht="16" customHeight="1" x14ac:dyDescent="0.2"/>
    <row r="9780" customFormat="1" ht="16" customHeight="1" x14ac:dyDescent="0.2"/>
    <row r="9781" customFormat="1" ht="16" customHeight="1" x14ac:dyDescent="0.2"/>
    <row r="9782" customFormat="1" ht="16" customHeight="1" x14ac:dyDescent="0.2"/>
    <row r="9783" customFormat="1" ht="16" customHeight="1" x14ac:dyDescent="0.2"/>
    <row r="9784" customFormat="1" ht="16" customHeight="1" x14ac:dyDescent="0.2"/>
    <row r="9785" customFormat="1" ht="16" customHeight="1" x14ac:dyDescent="0.2"/>
    <row r="9786" customFormat="1" ht="16" customHeight="1" x14ac:dyDescent="0.2"/>
    <row r="9787" customFormat="1" ht="16" customHeight="1" x14ac:dyDescent="0.2"/>
    <row r="9788" customFormat="1" ht="16" customHeight="1" x14ac:dyDescent="0.2"/>
    <row r="9789" customFormat="1" ht="16" customHeight="1" x14ac:dyDescent="0.2"/>
    <row r="9790" customFormat="1" ht="16" customHeight="1" x14ac:dyDescent="0.2"/>
    <row r="9791" customFormat="1" ht="16" customHeight="1" x14ac:dyDescent="0.2"/>
    <row r="9792" customFormat="1" ht="16" customHeight="1" x14ac:dyDescent="0.2"/>
    <row r="9793" customFormat="1" ht="16" customHeight="1" x14ac:dyDescent="0.2"/>
    <row r="9794" customFormat="1" ht="16" customHeight="1" x14ac:dyDescent="0.2"/>
    <row r="9795" customFormat="1" ht="16" customHeight="1" x14ac:dyDescent="0.2"/>
    <row r="9796" customFormat="1" ht="16" customHeight="1" x14ac:dyDescent="0.2"/>
    <row r="9797" customFormat="1" ht="16" customHeight="1" x14ac:dyDescent="0.2"/>
    <row r="9798" customFormat="1" ht="16" customHeight="1" x14ac:dyDescent="0.2"/>
    <row r="9799" customFormat="1" ht="16" customHeight="1" x14ac:dyDescent="0.2"/>
    <row r="9800" customFormat="1" ht="16" customHeight="1" x14ac:dyDescent="0.2"/>
    <row r="9801" customFormat="1" ht="16" customHeight="1" x14ac:dyDescent="0.2"/>
    <row r="9802" customFormat="1" ht="16" customHeight="1" x14ac:dyDescent="0.2"/>
    <row r="9803" customFormat="1" ht="16" customHeight="1" x14ac:dyDescent="0.2"/>
    <row r="9804" customFormat="1" ht="16" customHeight="1" x14ac:dyDescent="0.2"/>
    <row r="9805" customFormat="1" ht="16" customHeight="1" x14ac:dyDescent="0.2"/>
    <row r="9806" customFormat="1" ht="16" customHeight="1" x14ac:dyDescent="0.2"/>
    <row r="9807" customFormat="1" ht="16" customHeight="1" x14ac:dyDescent="0.2"/>
    <row r="9808" customFormat="1" ht="16" customHeight="1" x14ac:dyDescent="0.2"/>
    <row r="9809" customFormat="1" ht="16" customHeight="1" x14ac:dyDescent="0.2"/>
    <row r="9810" customFormat="1" ht="16" customHeight="1" x14ac:dyDescent="0.2"/>
    <row r="9811" customFormat="1" ht="16" customHeight="1" x14ac:dyDescent="0.2"/>
    <row r="9812" customFormat="1" ht="16" customHeight="1" x14ac:dyDescent="0.2"/>
    <row r="9813" customFormat="1" ht="16" customHeight="1" x14ac:dyDescent="0.2"/>
    <row r="9814" customFormat="1" ht="16" customHeight="1" x14ac:dyDescent="0.2"/>
    <row r="9815" customFormat="1" ht="16" customHeight="1" x14ac:dyDescent="0.2"/>
    <row r="9816" customFormat="1" ht="16" customHeight="1" x14ac:dyDescent="0.2"/>
    <row r="9817" customFormat="1" ht="16" customHeight="1" x14ac:dyDescent="0.2"/>
    <row r="9818" customFormat="1" ht="16" customHeight="1" x14ac:dyDescent="0.2"/>
    <row r="9819" customFormat="1" ht="16" customHeight="1" x14ac:dyDescent="0.2"/>
    <row r="9820" customFormat="1" ht="16" customHeight="1" x14ac:dyDescent="0.2"/>
    <row r="9821" customFormat="1" ht="16" customHeight="1" x14ac:dyDescent="0.2"/>
    <row r="9822" customFormat="1" ht="16" customHeight="1" x14ac:dyDescent="0.2"/>
    <row r="9823" customFormat="1" ht="16" customHeight="1" x14ac:dyDescent="0.2"/>
    <row r="9824" customFormat="1" ht="16" customHeight="1" x14ac:dyDescent="0.2"/>
    <row r="9825" customFormat="1" ht="16" customHeight="1" x14ac:dyDescent="0.2"/>
    <row r="9826" customFormat="1" ht="16" customHeight="1" x14ac:dyDescent="0.2"/>
    <row r="9827" customFormat="1" ht="16" customHeight="1" x14ac:dyDescent="0.2"/>
    <row r="9828" customFormat="1" ht="16" customHeight="1" x14ac:dyDescent="0.2"/>
    <row r="9829" customFormat="1" ht="16" customHeight="1" x14ac:dyDescent="0.2"/>
    <row r="9830" customFormat="1" ht="16" customHeight="1" x14ac:dyDescent="0.2"/>
    <row r="9831" customFormat="1" ht="16" customHeight="1" x14ac:dyDescent="0.2"/>
    <row r="9832" customFormat="1" ht="16" customHeight="1" x14ac:dyDescent="0.2"/>
    <row r="9833" customFormat="1" ht="16" customHeight="1" x14ac:dyDescent="0.2"/>
    <row r="9834" customFormat="1" ht="16" customHeight="1" x14ac:dyDescent="0.2"/>
    <row r="9835" customFormat="1" ht="16" customHeight="1" x14ac:dyDescent="0.2"/>
    <row r="9836" customFormat="1" ht="16" customHeight="1" x14ac:dyDescent="0.2"/>
    <row r="9837" customFormat="1" ht="16" customHeight="1" x14ac:dyDescent="0.2"/>
    <row r="9838" customFormat="1" ht="16" customHeight="1" x14ac:dyDescent="0.2"/>
    <row r="9839" customFormat="1" ht="16" customHeight="1" x14ac:dyDescent="0.2"/>
    <row r="9840" customFormat="1" ht="16" customHeight="1" x14ac:dyDescent="0.2"/>
    <row r="9841" customFormat="1" ht="16" customHeight="1" x14ac:dyDescent="0.2"/>
    <row r="9842" customFormat="1" ht="16" customHeight="1" x14ac:dyDescent="0.2"/>
    <row r="9843" customFormat="1" ht="16" customHeight="1" x14ac:dyDescent="0.2"/>
    <row r="9844" customFormat="1" ht="16" customHeight="1" x14ac:dyDescent="0.2"/>
    <row r="9845" customFormat="1" ht="16" customHeight="1" x14ac:dyDescent="0.2"/>
    <row r="9846" customFormat="1" ht="16" customHeight="1" x14ac:dyDescent="0.2"/>
    <row r="9847" customFormat="1" ht="16" customHeight="1" x14ac:dyDescent="0.2"/>
    <row r="9848" customFormat="1" ht="16" customHeight="1" x14ac:dyDescent="0.2"/>
    <row r="9849" customFormat="1" ht="16" customHeight="1" x14ac:dyDescent="0.2"/>
    <row r="9850" customFormat="1" ht="16" customHeight="1" x14ac:dyDescent="0.2"/>
    <row r="9851" customFormat="1" ht="16" customHeight="1" x14ac:dyDescent="0.2"/>
    <row r="9852" customFormat="1" ht="16" customHeight="1" x14ac:dyDescent="0.2"/>
    <row r="9853" customFormat="1" ht="16" customHeight="1" x14ac:dyDescent="0.2"/>
    <row r="9854" customFormat="1" ht="16" customHeight="1" x14ac:dyDescent="0.2"/>
    <row r="9855" customFormat="1" ht="16" customHeight="1" x14ac:dyDescent="0.2"/>
    <row r="9856" customFormat="1" ht="16" customHeight="1" x14ac:dyDescent="0.2"/>
    <row r="9857" customFormat="1" ht="16" customHeight="1" x14ac:dyDescent="0.2"/>
    <row r="9858" customFormat="1" ht="16" customHeight="1" x14ac:dyDescent="0.2"/>
    <row r="9859" customFormat="1" ht="16" customHeight="1" x14ac:dyDescent="0.2"/>
    <row r="9860" customFormat="1" ht="16" customHeight="1" x14ac:dyDescent="0.2"/>
    <row r="9861" customFormat="1" ht="16" customHeight="1" x14ac:dyDescent="0.2"/>
    <row r="9862" customFormat="1" ht="16" customHeight="1" x14ac:dyDescent="0.2"/>
    <row r="9863" customFormat="1" ht="16" customHeight="1" x14ac:dyDescent="0.2"/>
    <row r="9864" customFormat="1" ht="16" customHeight="1" x14ac:dyDescent="0.2"/>
    <row r="9865" customFormat="1" ht="16" customHeight="1" x14ac:dyDescent="0.2"/>
    <row r="9866" customFormat="1" ht="16" customHeight="1" x14ac:dyDescent="0.2"/>
    <row r="9867" customFormat="1" ht="16" customHeight="1" x14ac:dyDescent="0.2"/>
    <row r="9868" customFormat="1" ht="16" customHeight="1" x14ac:dyDescent="0.2"/>
    <row r="9869" customFormat="1" ht="16" customHeight="1" x14ac:dyDescent="0.2"/>
    <row r="9870" customFormat="1" ht="16" customHeight="1" x14ac:dyDescent="0.2"/>
    <row r="9871" customFormat="1" ht="16" customHeight="1" x14ac:dyDescent="0.2"/>
    <row r="9872" customFormat="1" ht="16" customHeight="1" x14ac:dyDescent="0.2"/>
    <row r="9873" customFormat="1" ht="16" customHeight="1" x14ac:dyDescent="0.2"/>
    <row r="9874" customFormat="1" ht="16" customHeight="1" x14ac:dyDescent="0.2"/>
    <row r="9875" customFormat="1" ht="16" customHeight="1" x14ac:dyDescent="0.2"/>
    <row r="9876" customFormat="1" ht="16" customHeight="1" x14ac:dyDescent="0.2"/>
    <row r="9877" customFormat="1" ht="16" customHeight="1" x14ac:dyDescent="0.2"/>
    <row r="9878" customFormat="1" ht="16" customHeight="1" x14ac:dyDescent="0.2"/>
    <row r="9879" customFormat="1" ht="16" customHeight="1" x14ac:dyDescent="0.2"/>
    <row r="9880" customFormat="1" ht="16" customHeight="1" x14ac:dyDescent="0.2"/>
    <row r="9881" customFormat="1" ht="16" customHeight="1" x14ac:dyDescent="0.2"/>
    <row r="9882" customFormat="1" ht="16" customHeight="1" x14ac:dyDescent="0.2"/>
    <row r="9883" customFormat="1" ht="16" customHeight="1" x14ac:dyDescent="0.2"/>
    <row r="9884" customFormat="1" ht="16" customHeight="1" x14ac:dyDescent="0.2"/>
    <row r="9885" customFormat="1" ht="16" customHeight="1" x14ac:dyDescent="0.2"/>
    <row r="9886" customFormat="1" ht="16" customHeight="1" x14ac:dyDescent="0.2"/>
    <row r="9887" customFormat="1" ht="16" customHeight="1" x14ac:dyDescent="0.2"/>
    <row r="9888" customFormat="1" ht="16" customHeight="1" x14ac:dyDescent="0.2"/>
    <row r="9889" customFormat="1" ht="16" customHeight="1" x14ac:dyDescent="0.2"/>
    <row r="9890" customFormat="1" ht="16" customHeight="1" x14ac:dyDescent="0.2"/>
    <row r="9891" customFormat="1" ht="16" customHeight="1" x14ac:dyDescent="0.2"/>
    <row r="9892" customFormat="1" ht="16" customHeight="1" x14ac:dyDescent="0.2"/>
    <row r="9893" customFormat="1" ht="16" customHeight="1" x14ac:dyDescent="0.2"/>
    <row r="9894" customFormat="1" ht="16" customHeight="1" x14ac:dyDescent="0.2"/>
    <row r="9895" customFormat="1" ht="16" customHeight="1" x14ac:dyDescent="0.2"/>
    <row r="9896" customFormat="1" ht="16" customHeight="1" x14ac:dyDescent="0.2"/>
    <row r="9897" customFormat="1" ht="16" customHeight="1" x14ac:dyDescent="0.2"/>
    <row r="9898" customFormat="1" ht="16" customHeight="1" x14ac:dyDescent="0.2"/>
    <row r="9899" customFormat="1" ht="16" customHeight="1" x14ac:dyDescent="0.2"/>
    <row r="9900" customFormat="1" ht="16" customHeight="1" x14ac:dyDescent="0.2"/>
    <row r="9901" customFormat="1" ht="16" customHeight="1" x14ac:dyDescent="0.2"/>
    <row r="9902" customFormat="1" ht="16" customHeight="1" x14ac:dyDescent="0.2"/>
    <row r="9903" customFormat="1" ht="16" customHeight="1" x14ac:dyDescent="0.2"/>
    <row r="9904" customFormat="1" ht="16" customHeight="1" x14ac:dyDescent="0.2"/>
    <row r="9905" customFormat="1" ht="16" customHeight="1" x14ac:dyDescent="0.2"/>
    <row r="9906" customFormat="1" ht="16" customHeight="1" x14ac:dyDescent="0.2"/>
    <row r="9907" customFormat="1" ht="16" customHeight="1" x14ac:dyDescent="0.2"/>
    <row r="9908" customFormat="1" ht="16" customHeight="1" x14ac:dyDescent="0.2"/>
    <row r="9909" customFormat="1" ht="16" customHeight="1" x14ac:dyDescent="0.2"/>
    <row r="9910" customFormat="1" ht="16" customHeight="1" x14ac:dyDescent="0.2"/>
    <row r="9911" customFormat="1" ht="16" customHeight="1" x14ac:dyDescent="0.2"/>
    <row r="9912" customFormat="1" ht="16" customHeight="1" x14ac:dyDescent="0.2"/>
    <row r="9913" customFormat="1" ht="16" customHeight="1" x14ac:dyDescent="0.2"/>
    <row r="9914" customFormat="1" ht="16" customHeight="1" x14ac:dyDescent="0.2"/>
    <row r="9915" customFormat="1" ht="16" customHeight="1" x14ac:dyDescent="0.2"/>
    <row r="9916" customFormat="1" ht="16" customHeight="1" x14ac:dyDescent="0.2"/>
    <row r="9917" customFormat="1" ht="16" customHeight="1" x14ac:dyDescent="0.2"/>
    <row r="9918" customFormat="1" ht="16" customHeight="1" x14ac:dyDescent="0.2"/>
    <row r="9919" customFormat="1" ht="16" customHeight="1" x14ac:dyDescent="0.2"/>
    <row r="9920" customFormat="1" ht="16" customHeight="1" x14ac:dyDescent="0.2"/>
    <row r="9921" customFormat="1" ht="16" customHeight="1" x14ac:dyDescent="0.2"/>
    <row r="9922" customFormat="1" ht="16" customHeight="1" x14ac:dyDescent="0.2"/>
    <row r="9923" customFormat="1" ht="16" customHeight="1" x14ac:dyDescent="0.2"/>
    <row r="9924" customFormat="1" ht="16" customHeight="1" x14ac:dyDescent="0.2"/>
    <row r="9925" customFormat="1" ht="16" customHeight="1" x14ac:dyDescent="0.2"/>
    <row r="9926" customFormat="1" ht="16" customHeight="1" x14ac:dyDescent="0.2"/>
    <row r="9927" customFormat="1" ht="16" customHeight="1" x14ac:dyDescent="0.2"/>
    <row r="9928" customFormat="1" ht="16" customHeight="1" x14ac:dyDescent="0.2"/>
    <row r="9929" customFormat="1" ht="16" customHeight="1" x14ac:dyDescent="0.2"/>
    <row r="9930" customFormat="1" ht="16" customHeight="1" x14ac:dyDescent="0.2"/>
    <row r="9931" customFormat="1" ht="16" customHeight="1" x14ac:dyDescent="0.2"/>
    <row r="9932" customFormat="1" ht="16" customHeight="1" x14ac:dyDescent="0.2"/>
    <row r="9933" customFormat="1" ht="16" customHeight="1" x14ac:dyDescent="0.2"/>
    <row r="9934" customFormat="1" ht="16" customHeight="1" x14ac:dyDescent="0.2"/>
    <row r="9935" customFormat="1" ht="16" customHeight="1" x14ac:dyDescent="0.2"/>
    <row r="9936" customFormat="1" ht="16" customHeight="1" x14ac:dyDescent="0.2"/>
    <row r="9937" customFormat="1" ht="16" customHeight="1" x14ac:dyDescent="0.2"/>
    <row r="9938" customFormat="1" ht="16" customHeight="1" x14ac:dyDescent="0.2"/>
    <row r="9939" customFormat="1" ht="16" customHeight="1" x14ac:dyDescent="0.2"/>
    <row r="9940" customFormat="1" ht="16" customHeight="1" x14ac:dyDescent="0.2"/>
    <row r="9941" customFormat="1" ht="16" customHeight="1" x14ac:dyDescent="0.2"/>
    <row r="9942" customFormat="1" ht="16" customHeight="1" x14ac:dyDescent="0.2"/>
    <row r="9943" customFormat="1" ht="16" customHeight="1" x14ac:dyDescent="0.2"/>
    <row r="9944" customFormat="1" ht="16" customHeight="1" x14ac:dyDescent="0.2"/>
    <row r="9945" customFormat="1" ht="16" customHeight="1" x14ac:dyDescent="0.2"/>
    <row r="9946" customFormat="1" ht="16" customHeight="1" x14ac:dyDescent="0.2"/>
    <row r="9947" customFormat="1" ht="16" customHeight="1" x14ac:dyDescent="0.2"/>
    <row r="9948" customFormat="1" ht="16" customHeight="1" x14ac:dyDescent="0.2"/>
    <row r="9949" customFormat="1" ht="16" customHeight="1" x14ac:dyDescent="0.2"/>
    <row r="9950" customFormat="1" ht="16" customHeight="1" x14ac:dyDescent="0.2"/>
    <row r="9951" customFormat="1" ht="16" customHeight="1" x14ac:dyDescent="0.2"/>
    <row r="9952" customFormat="1" ht="16" customHeight="1" x14ac:dyDescent="0.2"/>
    <row r="9953" customFormat="1" ht="16" customHeight="1" x14ac:dyDescent="0.2"/>
    <row r="9954" customFormat="1" ht="16" customHeight="1" x14ac:dyDescent="0.2"/>
    <row r="9955" customFormat="1" ht="16" customHeight="1" x14ac:dyDescent="0.2"/>
    <row r="9956" customFormat="1" ht="16" customHeight="1" x14ac:dyDescent="0.2"/>
    <row r="9957" customFormat="1" ht="16" customHeight="1" x14ac:dyDescent="0.2"/>
    <row r="9958" customFormat="1" ht="16" customHeight="1" x14ac:dyDescent="0.2"/>
    <row r="9959" customFormat="1" ht="16" customHeight="1" x14ac:dyDescent="0.2"/>
    <row r="9960" customFormat="1" ht="16" customHeight="1" x14ac:dyDescent="0.2"/>
    <row r="9961" customFormat="1" ht="16" customHeight="1" x14ac:dyDescent="0.2"/>
    <row r="9962" customFormat="1" ht="16" customHeight="1" x14ac:dyDescent="0.2"/>
    <row r="9963" customFormat="1" ht="16" customHeight="1" x14ac:dyDescent="0.2"/>
    <row r="9964" customFormat="1" ht="16" customHeight="1" x14ac:dyDescent="0.2"/>
    <row r="9965" customFormat="1" ht="16" customHeight="1" x14ac:dyDescent="0.2"/>
    <row r="9966" customFormat="1" ht="16" customHeight="1" x14ac:dyDescent="0.2"/>
    <row r="9967" customFormat="1" ht="16" customHeight="1" x14ac:dyDescent="0.2"/>
    <row r="9968" customFormat="1" ht="16" customHeight="1" x14ac:dyDescent="0.2"/>
    <row r="9969" customFormat="1" ht="16" customHeight="1" x14ac:dyDescent="0.2"/>
    <row r="9970" customFormat="1" ht="16" customHeight="1" x14ac:dyDescent="0.2"/>
    <row r="9971" customFormat="1" ht="16" customHeight="1" x14ac:dyDescent="0.2"/>
    <row r="9972" customFormat="1" ht="16" customHeight="1" x14ac:dyDescent="0.2"/>
    <row r="9973" customFormat="1" ht="16" customHeight="1" x14ac:dyDescent="0.2"/>
    <row r="9974" customFormat="1" ht="16" customHeight="1" x14ac:dyDescent="0.2"/>
    <row r="9975" customFormat="1" ht="16" customHeight="1" x14ac:dyDescent="0.2"/>
    <row r="9976" customFormat="1" ht="16" customHeight="1" x14ac:dyDescent="0.2"/>
    <row r="9977" customFormat="1" ht="16" customHeight="1" x14ac:dyDescent="0.2"/>
    <row r="9978" customFormat="1" ht="16" customHeight="1" x14ac:dyDescent="0.2"/>
    <row r="9979" customFormat="1" ht="16" customHeight="1" x14ac:dyDescent="0.2"/>
    <row r="9980" customFormat="1" ht="16" customHeight="1" x14ac:dyDescent="0.2"/>
    <row r="9981" customFormat="1" ht="16" customHeight="1" x14ac:dyDescent="0.2"/>
    <row r="9982" customFormat="1" ht="16" customHeight="1" x14ac:dyDescent="0.2"/>
    <row r="9983" customFormat="1" ht="16" customHeight="1" x14ac:dyDescent="0.2"/>
    <row r="9984" customFormat="1" ht="16" customHeight="1" x14ac:dyDescent="0.2"/>
    <row r="9985" customFormat="1" ht="16" customHeight="1" x14ac:dyDescent="0.2"/>
    <row r="9986" customFormat="1" ht="16" customHeight="1" x14ac:dyDescent="0.2"/>
    <row r="9987" customFormat="1" ht="16" customHeight="1" x14ac:dyDescent="0.2"/>
    <row r="9988" customFormat="1" ht="16" customHeight="1" x14ac:dyDescent="0.2"/>
    <row r="9989" customFormat="1" ht="16" customHeight="1" x14ac:dyDescent="0.2"/>
    <row r="9990" customFormat="1" ht="16" customHeight="1" x14ac:dyDescent="0.2"/>
    <row r="9991" customFormat="1" ht="16" customHeight="1" x14ac:dyDescent="0.2"/>
    <row r="9992" customFormat="1" ht="16" customHeight="1" x14ac:dyDescent="0.2"/>
    <row r="9993" customFormat="1" ht="16" customHeight="1" x14ac:dyDescent="0.2"/>
    <row r="9994" customFormat="1" ht="16" customHeight="1" x14ac:dyDescent="0.2"/>
    <row r="9995" customFormat="1" ht="16" customHeight="1" x14ac:dyDescent="0.2"/>
    <row r="9996" customFormat="1" ht="16" customHeight="1" x14ac:dyDescent="0.2"/>
    <row r="9997" customFormat="1" ht="16" customHeight="1" x14ac:dyDescent="0.2"/>
    <row r="9998" customFormat="1" ht="16" customHeight="1" x14ac:dyDescent="0.2"/>
    <row r="9999" customFormat="1" ht="16" customHeight="1" x14ac:dyDescent="0.2"/>
    <row r="10000" customFormat="1" ht="16" customHeight="1" x14ac:dyDescent="0.2"/>
    <row r="10001" customFormat="1" ht="16" customHeight="1" x14ac:dyDescent="0.2"/>
    <row r="10002" customFormat="1" ht="16" customHeight="1" x14ac:dyDescent="0.2"/>
    <row r="10003" customFormat="1" ht="16" customHeight="1" x14ac:dyDescent="0.2"/>
    <row r="10004" customFormat="1" ht="16" customHeight="1" x14ac:dyDescent="0.2"/>
    <row r="10005" customFormat="1" ht="16" customHeight="1" x14ac:dyDescent="0.2"/>
    <row r="10006" customFormat="1" ht="16" customHeight="1" x14ac:dyDescent="0.2"/>
    <row r="10007" customFormat="1" ht="16" customHeight="1" x14ac:dyDescent="0.2"/>
    <row r="10008" customFormat="1" ht="16" customHeight="1" x14ac:dyDescent="0.2"/>
    <row r="10009" customFormat="1" ht="16" customHeight="1" x14ac:dyDescent="0.2"/>
    <row r="10010" customFormat="1" ht="16" customHeight="1" x14ac:dyDescent="0.2"/>
    <row r="10011" customFormat="1" ht="16" customHeight="1" x14ac:dyDescent="0.2"/>
    <row r="10012" customFormat="1" ht="16" customHeight="1" x14ac:dyDescent="0.2"/>
    <row r="10013" customFormat="1" ht="16" customHeight="1" x14ac:dyDescent="0.2"/>
    <row r="10014" customFormat="1" ht="16" customHeight="1" x14ac:dyDescent="0.2"/>
    <row r="10015" customFormat="1" ht="16" customHeight="1" x14ac:dyDescent="0.2"/>
    <row r="10016" customFormat="1" ht="16" customHeight="1" x14ac:dyDescent="0.2"/>
    <row r="10017" customFormat="1" ht="16" customHeight="1" x14ac:dyDescent="0.2"/>
    <row r="10018" customFormat="1" ht="16" customHeight="1" x14ac:dyDescent="0.2"/>
    <row r="10019" customFormat="1" ht="16" customHeight="1" x14ac:dyDescent="0.2"/>
    <row r="10020" customFormat="1" ht="16" customHeight="1" x14ac:dyDescent="0.2"/>
    <row r="10021" customFormat="1" ht="16" customHeight="1" x14ac:dyDescent="0.2"/>
    <row r="10022" customFormat="1" ht="16" customHeight="1" x14ac:dyDescent="0.2"/>
    <row r="10023" customFormat="1" ht="16" customHeight="1" x14ac:dyDescent="0.2"/>
    <row r="10024" customFormat="1" ht="16" customHeight="1" x14ac:dyDescent="0.2"/>
    <row r="10025" customFormat="1" ht="16" customHeight="1" x14ac:dyDescent="0.2"/>
    <row r="10026" customFormat="1" ht="16" customHeight="1" x14ac:dyDescent="0.2"/>
    <row r="10027" customFormat="1" ht="16" customHeight="1" x14ac:dyDescent="0.2"/>
    <row r="10028" customFormat="1" ht="16" customHeight="1" x14ac:dyDescent="0.2"/>
    <row r="10029" customFormat="1" ht="16" customHeight="1" x14ac:dyDescent="0.2"/>
    <row r="10030" customFormat="1" ht="16" customHeight="1" x14ac:dyDescent="0.2"/>
    <row r="10031" customFormat="1" ht="16" customHeight="1" x14ac:dyDescent="0.2"/>
    <row r="10032" customFormat="1" ht="16" customHeight="1" x14ac:dyDescent="0.2"/>
    <row r="10033" customFormat="1" ht="16" customHeight="1" x14ac:dyDescent="0.2"/>
    <row r="10034" customFormat="1" ht="16" customHeight="1" x14ac:dyDescent="0.2"/>
    <row r="10035" customFormat="1" ht="16" customHeight="1" x14ac:dyDescent="0.2"/>
    <row r="10036" customFormat="1" ht="16" customHeight="1" x14ac:dyDescent="0.2"/>
    <row r="10037" customFormat="1" ht="16" customHeight="1" x14ac:dyDescent="0.2"/>
    <row r="10038" customFormat="1" ht="16" customHeight="1" x14ac:dyDescent="0.2"/>
    <row r="10039" customFormat="1" ht="16" customHeight="1" x14ac:dyDescent="0.2"/>
    <row r="10040" customFormat="1" ht="16" customHeight="1" x14ac:dyDescent="0.2"/>
    <row r="10041" customFormat="1" ht="16" customHeight="1" x14ac:dyDescent="0.2"/>
    <row r="10042" customFormat="1" ht="16" customHeight="1" x14ac:dyDescent="0.2"/>
    <row r="10043" customFormat="1" ht="16" customHeight="1" x14ac:dyDescent="0.2"/>
    <row r="10044" customFormat="1" ht="16" customHeight="1" x14ac:dyDescent="0.2"/>
    <row r="10045" customFormat="1" ht="16" customHeight="1" x14ac:dyDescent="0.2"/>
    <row r="10046" customFormat="1" ht="16" customHeight="1" x14ac:dyDescent="0.2"/>
    <row r="10047" customFormat="1" ht="16" customHeight="1" x14ac:dyDescent="0.2"/>
    <row r="10048" customFormat="1" ht="16" customHeight="1" x14ac:dyDescent="0.2"/>
    <row r="10049" customFormat="1" ht="16" customHeight="1" x14ac:dyDescent="0.2"/>
    <row r="10050" customFormat="1" ht="16" customHeight="1" x14ac:dyDescent="0.2"/>
    <row r="10051" customFormat="1" ht="16" customHeight="1" x14ac:dyDescent="0.2"/>
    <row r="10052" customFormat="1" ht="16" customHeight="1" x14ac:dyDescent="0.2"/>
    <row r="10053" customFormat="1" ht="16" customHeight="1" x14ac:dyDescent="0.2"/>
    <row r="10054" customFormat="1" ht="16" customHeight="1" x14ac:dyDescent="0.2"/>
    <row r="10055" customFormat="1" ht="16" customHeight="1" x14ac:dyDescent="0.2"/>
    <row r="10056" customFormat="1" ht="16" customHeight="1" x14ac:dyDescent="0.2"/>
    <row r="10057" customFormat="1" ht="16" customHeight="1" x14ac:dyDescent="0.2"/>
    <row r="10058" customFormat="1" ht="16" customHeight="1" x14ac:dyDescent="0.2"/>
    <row r="10059" customFormat="1" ht="16" customHeight="1" x14ac:dyDescent="0.2"/>
    <row r="10060" customFormat="1" ht="16" customHeight="1" x14ac:dyDescent="0.2"/>
    <row r="10061" customFormat="1" ht="16" customHeight="1" x14ac:dyDescent="0.2"/>
    <row r="10062" customFormat="1" ht="16" customHeight="1" x14ac:dyDescent="0.2"/>
    <row r="10063" customFormat="1" ht="16" customHeight="1" x14ac:dyDescent="0.2"/>
    <row r="10064" customFormat="1" ht="16" customHeight="1" x14ac:dyDescent="0.2"/>
    <row r="10065" customFormat="1" ht="16" customHeight="1" x14ac:dyDescent="0.2"/>
    <row r="10066" customFormat="1" ht="16" customHeight="1" x14ac:dyDescent="0.2"/>
    <row r="10067" customFormat="1" ht="16" customHeight="1" x14ac:dyDescent="0.2"/>
    <row r="10068" customFormat="1" ht="16" customHeight="1" x14ac:dyDescent="0.2"/>
    <row r="10069" customFormat="1" ht="16" customHeight="1" x14ac:dyDescent="0.2"/>
    <row r="10070" customFormat="1" ht="16" customHeight="1" x14ac:dyDescent="0.2"/>
    <row r="10071" customFormat="1" ht="16" customHeight="1" x14ac:dyDescent="0.2"/>
    <row r="10072" customFormat="1" ht="16" customHeight="1" x14ac:dyDescent="0.2"/>
    <row r="10073" customFormat="1" ht="16" customHeight="1" x14ac:dyDescent="0.2"/>
    <row r="10074" customFormat="1" ht="16" customHeight="1" x14ac:dyDescent="0.2"/>
    <row r="10075" customFormat="1" ht="16" customHeight="1" x14ac:dyDescent="0.2"/>
    <row r="10076" customFormat="1" ht="16" customHeight="1" x14ac:dyDescent="0.2"/>
    <row r="10077" customFormat="1" ht="16" customHeight="1" x14ac:dyDescent="0.2"/>
    <row r="10078" customFormat="1" ht="16" customHeight="1" x14ac:dyDescent="0.2"/>
    <row r="10079" customFormat="1" ht="16" customHeight="1" x14ac:dyDescent="0.2"/>
    <row r="10080" customFormat="1" ht="16" customHeight="1" x14ac:dyDescent="0.2"/>
    <row r="10081" customFormat="1" ht="16" customHeight="1" x14ac:dyDescent="0.2"/>
    <row r="10082" customFormat="1" ht="16" customHeight="1" x14ac:dyDescent="0.2"/>
    <row r="10083" customFormat="1" ht="16" customHeight="1" x14ac:dyDescent="0.2"/>
    <row r="10084" customFormat="1" ht="16" customHeight="1" x14ac:dyDescent="0.2"/>
    <row r="10085" customFormat="1" ht="16" customHeight="1" x14ac:dyDescent="0.2"/>
    <row r="10086" customFormat="1" ht="16" customHeight="1" x14ac:dyDescent="0.2"/>
    <row r="10087" customFormat="1" ht="16" customHeight="1" x14ac:dyDescent="0.2"/>
    <row r="10088" customFormat="1" ht="16" customHeight="1" x14ac:dyDescent="0.2"/>
    <row r="10089" customFormat="1" ht="16" customHeight="1" x14ac:dyDescent="0.2"/>
    <row r="10090" customFormat="1" ht="16" customHeight="1" x14ac:dyDescent="0.2"/>
    <row r="10091" customFormat="1" ht="16" customHeight="1" x14ac:dyDescent="0.2"/>
    <row r="10092" customFormat="1" ht="16" customHeight="1" x14ac:dyDescent="0.2"/>
    <row r="10093" customFormat="1" ht="16" customHeight="1" x14ac:dyDescent="0.2"/>
    <row r="10094" customFormat="1" ht="16" customHeight="1" x14ac:dyDescent="0.2"/>
    <row r="10095" customFormat="1" ht="16" customHeight="1" x14ac:dyDescent="0.2"/>
    <row r="10096" customFormat="1" ht="16" customHeight="1" x14ac:dyDescent="0.2"/>
    <row r="10097" customFormat="1" ht="16" customHeight="1" x14ac:dyDescent="0.2"/>
    <row r="10098" customFormat="1" ht="16" customHeight="1" x14ac:dyDescent="0.2"/>
    <row r="10099" customFormat="1" ht="16" customHeight="1" x14ac:dyDescent="0.2"/>
    <row r="10100" customFormat="1" ht="16" customHeight="1" x14ac:dyDescent="0.2"/>
    <row r="10101" customFormat="1" ht="16" customHeight="1" x14ac:dyDescent="0.2"/>
    <row r="10102" customFormat="1" ht="16" customHeight="1" x14ac:dyDescent="0.2"/>
    <row r="10103" customFormat="1" ht="16" customHeight="1" x14ac:dyDescent="0.2"/>
    <row r="10104" customFormat="1" ht="16" customHeight="1" x14ac:dyDescent="0.2"/>
    <row r="10105" customFormat="1" ht="16" customHeight="1" x14ac:dyDescent="0.2"/>
    <row r="10106" customFormat="1" ht="16" customHeight="1" x14ac:dyDescent="0.2"/>
    <row r="10107" customFormat="1" ht="16" customHeight="1" x14ac:dyDescent="0.2"/>
    <row r="10108" customFormat="1" ht="16" customHeight="1" x14ac:dyDescent="0.2"/>
    <row r="10109" customFormat="1" ht="16" customHeight="1" x14ac:dyDescent="0.2"/>
    <row r="10110" customFormat="1" ht="16" customHeight="1" x14ac:dyDescent="0.2"/>
    <row r="10111" customFormat="1" ht="16" customHeight="1" x14ac:dyDescent="0.2"/>
    <row r="10112" customFormat="1" ht="16" customHeight="1" x14ac:dyDescent="0.2"/>
    <row r="10113" customFormat="1" ht="16" customHeight="1" x14ac:dyDescent="0.2"/>
    <row r="10114" customFormat="1" ht="16" customHeight="1" x14ac:dyDescent="0.2"/>
    <row r="10115" customFormat="1" ht="16" customHeight="1" x14ac:dyDescent="0.2"/>
    <row r="10116" customFormat="1" ht="16" customHeight="1" x14ac:dyDescent="0.2"/>
    <row r="10117" customFormat="1" ht="16" customHeight="1" x14ac:dyDescent="0.2"/>
    <row r="10118" customFormat="1" ht="16" customHeight="1" x14ac:dyDescent="0.2"/>
    <row r="10119" customFormat="1" ht="16" customHeight="1" x14ac:dyDescent="0.2"/>
    <row r="10120" customFormat="1" ht="16" customHeight="1" x14ac:dyDescent="0.2"/>
    <row r="10121" customFormat="1" ht="16" customHeight="1" x14ac:dyDescent="0.2"/>
    <row r="10122" customFormat="1" ht="16" customHeight="1" x14ac:dyDescent="0.2"/>
    <row r="10123" customFormat="1" ht="16" customHeight="1" x14ac:dyDescent="0.2"/>
    <row r="10124" customFormat="1" ht="16" customHeight="1" x14ac:dyDescent="0.2"/>
    <row r="10125" customFormat="1" ht="16" customHeight="1" x14ac:dyDescent="0.2"/>
    <row r="10126" customFormat="1" ht="16" customHeight="1" x14ac:dyDescent="0.2"/>
    <row r="10127" customFormat="1" ht="16" customHeight="1" x14ac:dyDescent="0.2"/>
    <row r="10128" customFormat="1" ht="16" customHeight="1" x14ac:dyDescent="0.2"/>
    <row r="10129" customFormat="1" ht="16" customHeight="1" x14ac:dyDescent="0.2"/>
    <row r="10130" customFormat="1" ht="16" customHeight="1" x14ac:dyDescent="0.2"/>
    <row r="10131" customFormat="1" ht="16" customHeight="1" x14ac:dyDescent="0.2"/>
    <row r="10132" customFormat="1" ht="16" customHeight="1" x14ac:dyDescent="0.2"/>
    <row r="10133" customFormat="1" ht="16" customHeight="1" x14ac:dyDescent="0.2"/>
    <row r="10134" customFormat="1" ht="16" customHeight="1" x14ac:dyDescent="0.2"/>
    <row r="10135" customFormat="1" ht="16" customHeight="1" x14ac:dyDescent="0.2"/>
    <row r="10136" customFormat="1" ht="16" customHeight="1" x14ac:dyDescent="0.2"/>
    <row r="10137" customFormat="1" ht="16" customHeight="1" x14ac:dyDescent="0.2"/>
    <row r="10138" customFormat="1" ht="16" customHeight="1" x14ac:dyDescent="0.2"/>
    <row r="10139" customFormat="1" ht="16" customHeight="1" x14ac:dyDescent="0.2"/>
    <row r="10140" customFormat="1" ht="16" customHeight="1" x14ac:dyDescent="0.2"/>
    <row r="10141" customFormat="1" ht="16" customHeight="1" x14ac:dyDescent="0.2"/>
    <row r="10142" customFormat="1" ht="16" customHeight="1" x14ac:dyDescent="0.2"/>
    <row r="10143" customFormat="1" ht="16" customHeight="1" x14ac:dyDescent="0.2"/>
    <row r="10144" customFormat="1" ht="16" customHeight="1" x14ac:dyDescent="0.2"/>
    <row r="10145" customFormat="1" ht="16" customHeight="1" x14ac:dyDescent="0.2"/>
    <row r="10146" customFormat="1" ht="16" customHeight="1" x14ac:dyDescent="0.2"/>
    <row r="10147" customFormat="1" ht="16" customHeight="1" x14ac:dyDescent="0.2"/>
    <row r="10148" customFormat="1" ht="16" customHeight="1" x14ac:dyDescent="0.2"/>
    <row r="10149" customFormat="1" ht="16" customHeight="1" x14ac:dyDescent="0.2"/>
    <row r="10150" customFormat="1" ht="16" customHeight="1" x14ac:dyDescent="0.2"/>
    <row r="10151" customFormat="1" ht="16" customHeight="1" x14ac:dyDescent="0.2"/>
    <row r="10152" customFormat="1" ht="16" customHeight="1" x14ac:dyDescent="0.2"/>
    <row r="10153" customFormat="1" ht="16" customHeight="1" x14ac:dyDescent="0.2"/>
    <row r="10154" customFormat="1" ht="16" customHeight="1" x14ac:dyDescent="0.2"/>
    <row r="10155" customFormat="1" ht="16" customHeight="1" x14ac:dyDescent="0.2"/>
    <row r="10156" customFormat="1" ht="16" customHeight="1" x14ac:dyDescent="0.2"/>
    <row r="10157" customFormat="1" ht="16" customHeight="1" x14ac:dyDescent="0.2"/>
    <row r="10158" customFormat="1" ht="16" customHeight="1" x14ac:dyDescent="0.2"/>
    <row r="10159" customFormat="1" ht="16" customHeight="1" x14ac:dyDescent="0.2"/>
    <row r="10160" customFormat="1" ht="16" customHeight="1" x14ac:dyDescent="0.2"/>
    <row r="10161" customFormat="1" ht="16" customHeight="1" x14ac:dyDescent="0.2"/>
    <row r="10162" customFormat="1" ht="16" customHeight="1" x14ac:dyDescent="0.2"/>
    <row r="10163" customFormat="1" ht="16" customHeight="1" x14ac:dyDescent="0.2"/>
    <row r="10164" customFormat="1" ht="16" customHeight="1" x14ac:dyDescent="0.2"/>
    <row r="10165" customFormat="1" ht="16" customHeight="1" x14ac:dyDescent="0.2"/>
    <row r="10166" customFormat="1" ht="16" customHeight="1" x14ac:dyDescent="0.2"/>
    <row r="10167" customFormat="1" ht="16" customHeight="1" x14ac:dyDescent="0.2"/>
    <row r="10168" customFormat="1" ht="16" customHeight="1" x14ac:dyDescent="0.2"/>
    <row r="10169" customFormat="1" ht="16" customHeight="1" x14ac:dyDescent="0.2"/>
    <row r="10170" customFormat="1" ht="16" customHeight="1" x14ac:dyDescent="0.2"/>
    <row r="10171" customFormat="1" ht="16" customHeight="1" x14ac:dyDescent="0.2"/>
    <row r="10172" customFormat="1" ht="16" customHeight="1" x14ac:dyDescent="0.2"/>
    <row r="10173" customFormat="1" ht="16" customHeight="1" x14ac:dyDescent="0.2"/>
    <row r="10174" customFormat="1" ht="16" customHeight="1" x14ac:dyDescent="0.2"/>
    <row r="10175" customFormat="1" ht="16" customHeight="1" x14ac:dyDescent="0.2"/>
    <row r="10176" customFormat="1" ht="16" customHeight="1" x14ac:dyDescent="0.2"/>
    <row r="10177" customFormat="1" ht="16" customHeight="1" x14ac:dyDescent="0.2"/>
    <row r="10178" customFormat="1" ht="16" customHeight="1" x14ac:dyDescent="0.2"/>
    <row r="10179" customFormat="1" ht="16" customHeight="1" x14ac:dyDescent="0.2"/>
    <row r="10180" customFormat="1" ht="16" customHeight="1" x14ac:dyDescent="0.2"/>
    <row r="10181" customFormat="1" ht="16" customHeight="1" x14ac:dyDescent="0.2"/>
    <row r="10182" customFormat="1" ht="16" customHeight="1" x14ac:dyDescent="0.2"/>
    <row r="10183" customFormat="1" ht="16" customHeight="1" x14ac:dyDescent="0.2"/>
    <row r="10184" customFormat="1" ht="16" customHeight="1" x14ac:dyDescent="0.2"/>
    <row r="10185" customFormat="1" ht="16" customHeight="1" x14ac:dyDescent="0.2"/>
    <row r="10186" customFormat="1" ht="16" customHeight="1" x14ac:dyDescent="0.2"/>
    <row r="10187" customFormat="1" ht="16" customHeight="1" x14ac:dyDescent="0.2"/>
    <row r="10188" customFormat="1" ht="16" customHeight="1" x14ac:dyDescent="0.2"/>
    <row r="10189" customFormat="1" ht="16" customHeight="1" x14ac:dyDescent="0.2"/>
    <row r="10190" customFormat="1" ht="16" customHeight="1" x14ac:dyDescent="0.2"/>
    <row r="10191" customFormat="1" ht="16" customHeight="1" x14ac:dyDescent="0.2"/>
    <row r="10192" customFormat="1" ht="16" customHeight="1" x14ac:dyDescent="0.2"/>
    <row r="10193" customFormat="1" ht="16" customHeight="1" x14ac:dyDescent="0.2"/>
    <row r="10194" customFormat="1" ht="16" customHeight="1" x14ac:dyDescent="0.2"/>
    <row r="10195" customFormat="1" ht="16" customHeight="1" x14ac:dyDescent="0.2"/>
    <row r="10196" customFormat="1" ht="16" customHeight="1" x14ac:dyDescent="0.2"/>
    <row r="10197" customFormat="1" ht="16" customHeight="1" x14ac:dyDescent="0.2"/>
    <row r="10198" customFormat="1" ht="16" customHeight="1" x14ac:dyDescent="0.2"/>
    <row r="10199" customFormat="1" ht="16" customHeight="1" x14ac:dyDescent="0.2"/>
    <row r="10200" customFormat="1" ht="16" customHeight="1" x14ac:dyDescent="0.2"/>
    <row r="10201" customFormat="1" ht="16" customHeight="1" x14ac:dyDescent="0.2"/>
    <row r="10202" customFormat="1" ht="16" customHeight="1" x14ac:dyDescent="0.2"/>
    <row r="10203" customFormat="1" ht="16" customHeight="1" x14ac:dyDescent="0.2"/>
    <row r="10204" customFormat="1" ht="16" customHeight="1" x14ac:dyDescent="0.2"/>
    <row r="10205" customFormat="1" ht="16" customHeight="1" x14ac:dyDescent="0.2"/>
    <row r="10206" customFormat="1" ht="16" customHeight="1" x14ac:dyDescent="0.2"/>
    <row r="10207" customFormat="1" ht="16" customHeight="1" x14ac:dyDescent="0.2"/>
    <row r="10208" customFormat="1" ht="16" customHeight="1" x14ac:dyDescent="0.2"/>
    <row r="10209" customFormat="1" ht="16" customHeight="1" x14ac:dyDescent="0.2"/>
    <row r="10210" customFormat="1" ht="16" customHeight="1" x14ac:dyDescent="0.2"/>
    <row r="10211" customFormat="1" ht="16" customHeight="1" x14ac:dyDescent="0.2"/>
    <row r="10212" customFormat="1" ht="16" customHeight="1" x14ac:dyDescent="0.2"/>
    <row r="10213" customFormat="1" ht="16" customHeight="1" x14ac:dyDescent="0.2"/>
    <row r="10214" customFormat="1" ht="16" customHeight="1" x14ac:dyDescent="0.2"/>
    <row r="10215" customFormat="1" ht="16" customHeight="1" x14ac:dyDescent="0.2"/>
    <row r="10216" customFormat="1" ht="16" customHeight="1" x14ac:dyDescent="0.2"/>
    <row r="10217" customFormat="1" ht="16" customHeight="1" x14ac:dyDescent="0.2"/>
    <row r="10218" customFormat="1" ht="16" customHeight="1" x14ac:dyDescent="0.2"/>
    <row r="10219" customFormat="1" ht="16" customHeight="1" x14ac:dyDescent="0.2"/>
    <row r="10220" customFormat="1" ht="16" customHeight="1" x14ac:dyDescent="0.2"/>
    <row r="10221" customFormat="1" ht="16" customHeight="1" x14ac:dyDescent="0.2"/>
    <row r="10222" customFormat="1" ht="16" customHeight="1" x14ac:dyDescent="0.2"/>
    <row r="10223" customFormat="1" ht="16" customHeight="1" x14ac:dyDescent="0.2"/>
    <row r="10224" customFormat="1" ht="16" customHeight="1" x14ac:dyDescent="0.2"/>
    <row r="10225" customFormat="1" ht="16" customHeight="1" x14ac:dyDescent="0.2"/>
    <row r="10226" customFormat="1" ht="16" customHeight="1" x14ac:dyDescent="0.2"/>
    <row r="10227" customFormat="1" ht="16" customHeight="1" x14ac:dyDescent="0.2"/>
    <row r="10228" customFormat="1" ht="16" customHeight="1" x14ac:dyDescent="0.2"/>
    <row r="10229" customFormat="1" ht="16" customHeight="1" x14ac:dyDescent="0.2"/>
    <row r="10230" customFormat="1" ht="16" customHeight="1" x14ac:dyDescent="0.2"/>
    <row r="10231" customFormat="1" ht="16" customHeight="1" x14ac:dyDescent="0.2"/>
    <row r="10232" customFormat="1" ht="16" customHeight="1" x14ac:dyDescent="0.2"/>
    <row r="10233" customFormat="1" ht="16" customHeight="1" x14ac:dyDescent="0.2"/>
    <row r="10234" customFormat="1" ht="16" customHeight="1" x14ac:dyDescent="0.2"/>
    <row r="10235" customFormat="1" ht="16" customHeight="1" x14ac:dyDescent="0.2"/>
    <row r="10236" customFormat="1" ht="16" customHeight="1" x14ac:dyDescent="0.2"/>
    <row r="10237" customFormat="1" ht="16" customHeight="1" x14ac:dyDescent="0.2"/>
    <row r="10238" customFormat="1" ht="16" customHeight="1" x14ac:dyDescent="0.2"/>
    <row r="10239" customFormat="1" ht="16" customHeight="1" x14ac:dyDescent="0.2"/>
    <row r="10240" customFormat="1" ht="16" customHeight="1" x14ac:dyDescent="0.2"/>
    <row r="10241" customFormat="1" ht="16" customHeight="1" x14ac:dyDescent="0.2"/>
    <row r="10242" customFormat="1" ht="16" customHeight="1" x14ac:dyDescent="0.2"/>
    <row r="10243" customFormat="1" ht="16" customHeight="1" x14ac:dyDescent="0.2"/>
    <row r="10244" customFormat="1" ht="16" customHeight="1" x14ac:dyDescent="0.2"/>
    <row r="10245" customFormat="1" ht="16" customHeight="1" x14ac:dyDescent="0.2"/>
    <row r="10246" customFormat="1" ht="16" customHeight="1" x14ac:dyDescent="0.2"/>
    <row r="10247" customFormat="1" ht="16" customHeight="1" x14ac:dyDescent="0.2"/>
    <row r="10248" customFormat="1" ht="16" customHeight="1" x14ac:dyDescent="0.2"/>
    <row r="10249" customFormat="1" ht="16" customHeight="1" x14ac:dyDescent="0.2"/>
    <row r="10250" customFormat="1" ht="16" customHeight="1" x14ac:dyDescent="0.2"/>
    <row r="10251" customFormat="1" ht="16" customHeight="1" x14ac:dyDescent="0.2"/>
    <row r="10252" customFormat="1" ht="16" customHeight="1" x14ac:dyDescent="0.2"/>
    <row r="10253" customFormat="1" ht="16" customHeight="1" x14ac:dyDescent="0.2"/>
    <row r="10254" customFormat="1" ht="16" customHeight="1" x14ac:dyDescent="0.2"/>
    <row r="10255" customFormat="1" ht="16" customHeight="1" x14ac:dyDescent="0.2"/>
    <row r="10256" customFormat="1" ht="16" customHeight="1" x14ac:dyDescent="0.2"/>
    <row r="10257" customFormat="1" ht="16" customHeight="1" x14ac:dyDescent="0.2"/>
    <row r="10258" customFormat="1" ht="16" customHeight="1" x14ac:dyDescent="0.2"/>
    <row r="10259" customFormat="1" ht="16" customHeight="1" x14ac:dyDescent="0.2"/>
    <row r="10260" customFormat="1" ht="16" customHeight="1" x14ac:dyDescent="0.2"/>
    <row r="10261" customFormat="1" ht="16" customHeight="1" x14ac:dyDescent="0.2"/>
    <row r="10262" customFormat="1" ht="16" customHeight="1" x14ac:dyDescent="0.2"/>
    <row r="10263" customFormat="1" ht="16" customHeight="1" x14ac:dyDescent="0.2"/>
    <row r="10264" customFormat="1" ht="16" customHeight="1" x14ac:dyDescent="0.2"/>
    <row r="10265" customFormat="1" ht="16" customHeight="1" x14ac:dyDescent="0.2"/>
    <row r="10266" customFormat="1" ht="16" customHeight="1" x14ac:dyDescent="0.2"/>
    <row r="10267" customFormat="1" ht="16" customHeight="1" x14ac:dyDescent="0.2"/>
    <row r="10268" customFormat="1" ht="16" customHeight="1" x14ac:dyDescent="0.2"/>
    <row r="10269" customFormat="1" ht="16" customHeight="1" x14ac:dyDescent="0.2"/>
    <row r="10270" customFormat="1" ht="16" customHeight="1" x14ac:dyDescent="0.2"/>
    <row r="10271" customFormat="1" ht="16" customHeight="1" x14ac:dyDescent="0.2"/>
    <row r="10272" customFormat="1" ht="16" customHeight="1" x14ac:dyDescent="0.2"/>
    <row r="10273" customFormat="1" ht="16" customHeight="1" x14ac:dyDescent="0.2"/>
    <row r="10274" customFormat="1" ht="16" customHeight="1" x14ac:dyDescent="0.2"/>
    <row r="10275" customFormat="1" ht="16" customHeight="1" x14ac:dyDescent="0.2"/>
    <row r="10276" customFormat="1" ht="16" customHeight="1" x14ac:dyDescent="0.2"/>
    <row r="10277" customFormat="1" ht="16" customHeight="1" x14ac:dyDescent="0.2"/>
    <row r="10278" customFormat="1" ht="16" customHeight="1" x14ac:dyDescent="0.2"/>
    <row r="10279" customFormat="1" ht="16" customHeight="1" x14ac:dyDescent="0.2"/>
    <row r="10280" customFormat="1" ht="16" customHeight="1" x14ac:dyDescent="0.2"/>
    <row r="10281" customFormat="1" ht="16" customHeight="1" x14ac:dyDescent="0.2"/>
    <row r="10282" customFormat="1" ht="16" customHeight="1" x14ac:dyDescent="0.2"/>
    <row r="10283" customFormat="1" ht="16" customHeight="1" x14ac:dyDescent="0.2"/>
    <row r="10284" customFormat="1" ht="16" customHeight="1" x14ac:dyDescent="0.2"/>
    <row r="10285" customFormat="1" ht="16" customHeight="1" x14ac:dyDescent="0.2"/>
    <row r="10286" customFormat="1" ht="16" customHeight="1" x14ac:dyDescent="0.2"/>
    <row r="10287" customFormat="1" ht="16" customHeight="1" x14ac:dyDescent="0.2"/>
    <row r="10288" customFormat="1" ht="16" customHeight="1" x14ac:dyDescent="0.2"/>
    <row r="10289" customFormat="1" ht="16" customHeight="1" x14ac:dyDescent="0.2"/>
    <row r="10290" customFormat="1" ht="16" customHeight="1" x14ac:dyDescent="0.2"/>
    <row r="10291" customFormat="1" ht="16" customHeight="1" x14ac:dyDescent="0.2"/>
    <row r="10292" customFormat="1" ht="16" customHeight="1" x14ac:dyDescent="0.2"/>
    <row r="10293" customFormat="1" ht="16" customHeight="1" x14ac:dyDescent="0.2"/>
    <row r="10294" customFormat="1" ht="16" customHeight="1" x14ac:dyDescent="0.2"/>
    <row r="10295" customFormat="1" ht="16" customHeight="1" x14ac:dyDescent="0.2"/>
    <row r="10296" customFormat="1" ht="16" customHeight="1" x14ac:dyDescent="0.2"/>
    <row r="10297" customFormat="1" ht="16" customHeight="1" x14ac:dyDescent="0.2"/>
    <row r="10298" customFormat="1" ht="16" customHeight="1" x14ac:dyDescent="0.2"/>
    <row r="10299" customFormat="1" ht="16" customHeight="1" x14ac:dyDescent="0.2"/>
    <row r="10300" customFormat="1" ht="16" customHeight="1" x14ac:dyDescent="0.2"/>
    <row r="10301" customFormat="1" ht="16" customHeight="1" x14ac:dyDescent="0.2"/>
    <row r="10302" customFormat="1" ht="16" customHeight="1" x14ac:dyDescent="0.2"/>
    <row r="10303" customFormat="1" ht="16" customHeight="1" x14ac:dyDescent="0.2"/>
    <row r="10304" customFormat="1" ht="16" customHeight="1" x14ac:dyDescent="0.2"/>
    <row r="10305" customFormat="1" ht="16" customHeight="1" x14ac:dyDescent="0.2"/>
    <row r="10306" customFormat="1" ht="16" customHeight="1" x14ac:dyDescent="0.2"/>
    <row r="10307" customFormat="1" ht="16" customHeight="1" x14ac:dyDescent="0.2"/>
    <row r="10308" customFormat="1" ht="16" customHeight="1" x14ac:dyDescent="0.2"/>
    <row r="10309" customFormat="1" ht="16" customHeight="1" x14ac:dyDescent="0.2"/>
    <row r="10310" customFormat="1" ht="16" customHeight="1" x14ac:dyDescent="0.2"/>
    <row r="10311" customFormat="1" ht="16" customHeight="1" x14ac:dyDescent="0.2"/>
    <row r="10312" customFormat="1" ht="16" customHeight="1" x14ac:dyDescent="0.2"/>
    <row r="10313" customFormat="1" ht="16" customHeight="1" x14ac:dyDescent="0.2"/>
    <row r="10314" customFormat="1" ht="16" customHeight="1" x14ac:dyDescent="0.2"/>
    <row r="10315" customFormat="1" ht="16" customHeight="1" x14ac:dyDescent="0.2"/>
    <row r="10316" customFormat="1" ht="16" customHeight="1" x14ac:dyDescent="0.2"/>
    <row r="10317" customFormat="1" ht="16" customHeight="1" x14ac:dyDescent="0.2"/>
    <row r="10318" customFormat="1" ht="16" customHeight="1" x14ac:dyDescent="0.2"/>
    <row r="10319" customFormat="1" ht="16" customHeight="1" x14ac:dyDescent="0.2"/>
    <row r="10320" customFormat="1" ht="16" customHeight="1" x14ac:dyDescent="0.2"/>
    <row r="10321" customFormat="1" ht="16" customHeight="1" x14ac:dyDescent="0.2"/>
    <row r="10322" customFormat="1" ht="16" customHeight="1" x14ac:dyDescent="0.2"/>
    <row r="10323" customFormat="1" ht="16" customHeight="1" x14ac:dyDescent="0.2"/>
    <row r="10324" customFormat="1" ht="16" customHeight="1" x14ac:dyDescent="0.2"/>
    <row r="10325" customFormat="1" ht="16" customHeight="1" x14ac:dyDescent="0.2"/>
    <row r="10326" customFormat="1" ht="16" customHeight="1" x14ac:dyDescent="0.2"/>
    <row r="10327" customFormat="1" ht="16" customHeight="1" x14ac:dyDescent="0.2"/>
    <row r="10328" customFormat="1" ht="16" customHeight="1" x14ac:dyDescent="0.2"/>
    <row r="10329" customFormat="1" ht="16" customHeight="1" x14ac:dyDescent="0.2"/>
    <row r="10330" customFormat="1" ht="16" customHeight="1" x14ac:dyDescent="0.2"/>
    <row r="10331" customFormat="1" ht="16" customHeight="1" x14ac:dyDescent="0.2"/>
    <row r="10332" customFormat="1" ht="16" customHeight="1" x14ac:dyDescent="0.2"/>
    <row r="10333" customFormat="1" ht="16" customHeight="1" x14ac:dyDescent="0.2"/>
    <row r="10334" customFormat="1" ht="16" customHeight="1" x14ac:dyDescent="0.2"/>
    <row r="10335" customFormat="1" ht="16" customHeight="1" x14ac:dyDescent="0.2"/>
    <row r="10336" customFormat="1" ht="16" customHeight="1" x14ac:dyDescent="0.2"/>
    <row r="10337" customFormat="1" ht="16" customHeight="1" x14ac:dyDescent="0.2"/>
    <row r="10338" customFormat="1" ht="16" customHeight="1" x14ac:dyDescent="0.2"/>
    <row r="10339" customFormat="1" ht="16" customHeight="1" x14ac:dyDescent="0.2"/>
    <row r="10340" customFormat="1" ht="16" customHeight="1" x14ac:dyDescent="0.2"/>
    <row r="10341" customFormat="1" ht="16" customHeight="1" x14ac:dyDescent="0.2"/>
    <row r="10342" customFormat="1" ht="16" customHeight="1" x14ac:dyDescent="0.2"/>
    <row r="10343" customFormat="1" ht="16" customHeight="1" x14ac:dyDescent="0.2"/>
    <row r="10344" customFormat="1" ht="16" customHeight="1" x14ac:dyDescent="0.2"/>
    <row r="10345" customFormat="1" ht="16" customHeight="1" x14ac:dyDescent="0.2"/>
    <row r="10346" customFormat="1" ht="16" customHeight="1" x14ac:dyDescent="0.2"/>
    <row r="10347" customFormat="1" ht="16" customHeight="1" x14ac:dyDescent="0.2"/>
    <row r="10348" customFormat="1" ht="16" customHeight="1" x14ac:dyDescent="0.2"/>
    <row r="10349" customFormat="1" ht="16" customHeight="1" x14ac:dyDescent="0.2"/>
    <row r="10350" customFormat="1" ht="16" customHeight="1" x14ac:dyDescent="0.2"/>
    <row r="10351" customFormat="1" ht="16" customHeight="1" x14ac:dyDescent="0.2"/>
    <row r="10352" customFormat="1" ht="16" customHeight="1" x14ac:dyDescent="0.2"/>
    <row r="10353" customFormat="1" ht="16" customHeight="1" x14ac:dyDescent="0.2"/>
    <row r="10354" customFormat="1" ht="16" customHeight="1" x14ac:dyDescent="0.2"/>
    <row r="10355" customFormat="1" ht="16" customHeight="1" x14ac:dyDescent="0.2"/>
    <row r="10356" customFormat="1" ht="16" customHeight="1" x14ac:dyDescent="0.2"/>
    <row r="10357" customFormat="1" ht="16" customHeight="1" x14ac:dyDescent="0.2"/>
    <row r="10358" customFormat="1" ht="16" customHeight="1" x14ac:dyDescent="0.2"/>
    <row r="10359" customFormat="1" ht="16" customHeight="1" x14ac:dyDescent="0.2"/>
    <row r="10360" customFormat="1" ht="16" customHeight="1" x14ac:dyDescent="0.2"/>
    <row r="10361" customFormat="1" ht="16" customHeight="1" x14ac:dyDescent="0.2"/>
    <row r="10362" customFormat="1" ht="16" customHeight="1" x14ac:dyDescent="0.2"/>
    <row r="10363" customFormat="1" ht="16" customHeight="1" x14ac:dyDescent="0.2"/>
    <row r="10364" customFormat="1" ht="16" customHeight="1" x14ac:dyDescent="0.2"/>
    <row r="10365" customFormat="1" ht="16" customHeight="1" x14ac:dyDescent="0.2"/>
    <row r="10366" customFormat="1" ht="16" customHeight="1" x14ac:dyDescent="0.2"/>
    <row r="10367" customFormat="1" ht="16" customHeight="1" x14ac:dyDescent="0.2"/>
  </sheetData>
  <sheetProtection algorithmName="SHA-512" hashValue="jeCFXEyJEFld1ymcjwcNq66nVGzXwe6sAMotcig9jx8iwA9ZSyuZZzH9h0JsDiwhLZAE7yOSGTgMEf/P83QcSA==" saltValue="NsrRk+DSrDEsmtHLPfyhjA==" spinCount="100000" sheet="1" objects="1" scenarios="1" selectLockedCells="1"/>
  <mergeCells count="3">
    <mergeCell ref="A14:I14"/>
    <mergeCell ref="A15:D15"/>
    <mergeCell ref="F15:I15"/>
  </mergeCells>
  <hyperlinks>
    <hyperlink ref="A11" r:id="rId1" xr:uid="{F033487E-22B9-924C-8087-DA79504ED236}"/>
  </hyperlinks>
  <printOptions horizontalCentered="1"/>
  <pageMargins left="0.2" right="0.2" top="0.25" bottom="0.25" header="0" footer="0"/>
  <pageSetup paperSize="9" scale="29" fitToHeight="0" orientation="portrait" r:id="rId2"/>
  <drawing r:id="rId3"/>
  <legacyDrawing r:id="rId4"/>
  <tableParts count="4">
    <tablePart r:id="rId5"/>
    <tablePart r:id="rId6"/>
    <tablePart r:id="rId7"/>
    <tablePart r:id="rId8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>
    <pageSetUpPr autoPageBreaks="0" fitToPage="1"/>
  </sheetPr>
  <dimension ref="A1:TB10367"/>
  <sheetViews>
    <sheetView showGridLines="0" zoomScaleNormal="100" workbookViewId="0">
      <selection activeCell="B19" sqref="B19"/>
    </sheetView>
  </sheetViews>
  <sheetFormatPr baseColWidth="10" defaultColWidth="8.83203125" defaultRowHeight="16" customHeight="1" x14ac:dyDescent="0.2"/>
  <cols>
    <col min="1" max="1" width="35.6640625" style="3" bestFit="1" customWidth="1"/>
    <col min="2" max="4" width="14.6640625" style="3" customWidth="1"/>
    <col min="5" max="5" width="4.6640625" style="3" customWidth="1"/>
    <col min="6" max="6" width="38.6640625" style="3" customWidth="1"/>
    <col min="7" max="9" width="14.6640625" style="2" customWidth="1"/>
    <col min="10" max="10" width="21.6640625" style="2" customWidth="1"/>
    <col min="11" max="11" width="14" customWidth="1"/>
    <col min="12" max="13" width="13.83203125" customWidth="1"/>
    <col min="353" max="523" width="9.1640625"/>
  </cols>
  <sheetData>
    <row r="1" spans="1:23" s="17" customFormat="1" ht="16" customHeight="1" x14ac:dyDescent="0.2">
      <c r="A1" s="19"/>
      <c r="B1" s="19"/>
      <c r="C1" s="19"/>
      <c r="D1" s="19"/>
      <c r="E1" s="19"/>
      <c r="F1" s="19"/>
      <c r="G1" s="19"/>
      <c r="H1" s="19"/>
      <c r="I1" s="19"/>
    </row>
    <row r="2" spans="1:23" s="17" customFormat="1" ht="16" customHeight="1" x14ac:dyDescent="0.2">
      <c r="A2" s="19"/>
      <c r="B2" s="19"/>
      <c r="C2" s="19"/>
      <c r="D2" s="19"/>
      <c r="E2" s="19"/>
      <c r="F2" s="19"/>
      <c r="G2" s="19"/>
      <c r="H2" s="19"/>
      <c r="I2" s="19"/>
    </row>
    <row r="3" spans="1:23" s="17" customFormat="1" ht="16" customHeight="1" x14ac:dyDescent="0.2">
      <c r="A3" s="19"/>
      <c r="B3" s="19"/>
      <c r="C3" s="19"/>
      <c r="D3" s="19"/>
      <c r="E3" s="19"/>
      <c r="F3" s="19"/>
      <c r="G3" s="19"/>
      <c r="H3" s="19"/>
      <c r="I3" s="19"/>
    </row>
    <row r="4" spans="1:23" s="17" customFormat="1" ht="16" customHeight="1" x14ac:dyDescent="0.2">
      <c r="A4" s="19"/>
      <c r="B4" s="19"/>
      <c r="C4" s="19"/>
      <c r="D4" s="19"/>
      <c r="E4" s="19"/>
      <c r="F4" s="19"/>
      <c r="G4" s="19"/>
      <c r="H4" s="19"/>
      <c r="I4" s="19"/>
    </row>
    <row r="5" spans="1:23" s="17" customFormat="1" ht="16" customHeight="1" x14ac:dyDescent="0.2">
      <c r="A5" s="19"/>
      <c r="B5" s="19"/>
      <c r="C5" s="19"/>
      <c r="D5" s="19"/>
      <c r="E5" s="19"/>
      <c r="F5" s="19"/>
      <c r="G5" s="19"/>
      <c r="H5" s="19"/>
      <c r="I5" s="19"/>
    </row>
    <row r="6" spans="1:23" s="17" customFormat="1" ht="16" customHeight="1" x14ac:dyDescent="0.2">
      <c r="A6" s="19"/>
      <c r="B6" s="19"/>
      <c r="C6" s="19"/>
      <c r="D6" s="19"/>
      <c r="E6" s="19"/>
      <c r="F6" s="19"/>
      <c r="G6" s="19"/>
      <c r="H6" s="19"/>
      <c r="I6" s="19"/>
    </row>
    <row r="7" spans="1:23" s="17" customFormat="1" ht="16" customHeight="1" x14ac:dyDescent="0.2">
      <c r="A7" s="19"/>
      <c r="B7" s="19"/>
      <c r="C7" s="19"/>
      <c r="D7" s="19"/>
      <c r="E7" s="19"/>
      <c r="F7" s="19"/>
      <c r="G7" s="19"/>
      <c r="H7" s="19"/>
      <c r="I7" s="19"/>
    </row>
    <row r="8" spans="1:23" s="17" customFormat="1" ht="16" customHeight="1" x14ac:dyDescent="0.2">
      <c r="A8" s="19"/>
      <c r="B8" s="19"/>
      <c r="C8" s="19"/>
      <c r="D8" s="19"/>
      <c r="E8" s="19"/>
      <c r="F8" s="19"/>
      <c r="G8" s="19"/>
      <c r="H8" s="19"/>
      <c r="I8" s="19"/>
    </row>
    <row r="9" spans="1:23" s="17" customFormat="1" ht="16" customHeight="1" x14ac:dyDescent="0.2">
      <c r="A9" s="19"/>
      <c r="B9" s="19"/>
      <c r="C9" s="19"/>
      <c r="D9" s="19"/>
      <c r="E9" s="19"/>
      <c r="F9" s="19"/>
      <c r="G9" s="19"/>
      <c r="H9" s="19"/>
      <c r="I9" s="19"/>
    </row>
    <row r="10" spans="1:23" s="17" customFormat="1" ht="16" customHeight="1" x14ac:dyDescent="0.2">
      <c r="A10" s="19"/>
      <c r="B10" s="19"/>
      <c r="C10" s="19"/>
      <c r="D10" s="19"/>
      <c r="E10" s="19"/>
      <c r="F10" s="19"/>
      <c r="G10" s="19"/>
      <c r="H10" s="19"/>
      <c r="I10" s="19"/>
    </row>
    <row r="11" spans="1:23" s="17" customFormat="1" ht="16" customHeight="1" x14ac:dyDescent="0.2">
      <c r="A11" s="18" t="s">
        <v>36</v>
      </c>
      <c r="B11" s="20"/>
      <c r="C11" s="20"/>
      <c r="D11" s="21"/>
      <c r="E11" s="22"/>
      <c r="F11" s="19"/>
      <c r="G11" s="19"/>
      <c r="H11" s="21" t="s">
        <v>37</v>
      </c>
      <c r="I11" s="22" t="s">
        <v>38</v>
      </c>
    </row>
    <row r="12" spans="1:23" s="17" customFormat="1" ht="16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</row>
    <row r="13" spans="1:23" s="17" customFormat="1" ht="16" customHeight="1" x14ac:dyDescent="0.2">
      <c r="A13" s="19"/>
      <c r="B13" s="19"/>
      <c r="C13" s="19"/>
      <c r="D13" s="19"/>
      <c r="E13" s="19"/>
      <c r="F13" s="19"/>
      <c r="G13" s="19"/>
      <c r="H13" s="19"/>
      <c r="I13" s="19"/>
    </row>
    <row r="14" spans="1:23" ht="21" x14ac:dyDescent="0.25">
      <c r="A14" s="12" t="s">
        <v>35</v>
      </c>
      <c r="B14" s="13"/>
      <c r="C14" s="13"/>
      <c r="D14" s="13"/>
      <c r="E14" s="13"/>
      <c r="F14" s="13"/>
      <c r="G14" s="13"/>
      <c r="H14" s="13"/>
      <c r="I14" s="1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19" x14ac:dyDescent="0.25">
      <c r="A15" s="23" t="str">
        <f>ANO!A15</f>
        <v>COLOQUE O NOME DA EMPRESA AQUI!</v>
      </c>
      <c r="B15" s="24"/>
      <c r="C15" s="24"/>
      <c r="D15" s="25"/>
      <c r="E15" s="26"/>
      <c r="F15" s="27" t="s">
        <v>33</v>
      </c>
      <c r="G15" s="28"/>
      <c r="H15" s="28"/>
      <c r="I15" s="29"/>
      <c r="J15" s="5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19" x14ac:dyDescent="0.25">
      <c r="A16" s="30"/>
      <c r="B16" s="54">
        <f>ANO!B16</f>
        <v>2024</v>
      </c>
      <c r="C16" s="54">
        <f>ANO!C16</f>
        <v>2024</v>
      </c>
      <c r="D16" s="32"/>
      <c r="E16" s="26"/>
      <c r="F16" s="33"/>
      <c r="G16" s="34"/>
      <c r="H16" s="34"/>
      <c r="I16" s="34"/>
      <c r="J16" s="5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s="1" customFormat="1" ht="15" x14ac:dyDescent="0.2">
      <c r="A17" s="35" t="s">
        <v>12</v>
      </c>
      <c r="B17" s="36" t="s">
        <v>1</v>
      </c>
      <c r="C17" s="36" t="s">
        <v>2</v>
      </c>
      <c r="D17" s="37" t="s">
        <v>3</v>
      </c>
      <c r="E17" s="38"/>
      <c r="F17" s="39" t="s">
        <v>0</v>
      </c>
      <c r="G17" s="40" t="s">
        <v>1</v>
      </c>
      <c r="H17" s="40" t="s">
        <v>2</v>
      </c>
      <c r="I17" s="40" t="s">
        <v>3</v>
      </c>
      <c r="J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3" ht="15" x14ac:dyDescent="0.2">
      <c r="A18" s="41" t="str">
        <f>TabelaDeRendimentos8131563371115[[#This Row],[RENDIMENTOS]]</f>
        <v>Revenda de Mercadorias</v>
      </c>
      <c r="B18" s="55">
        <f>TabelaDeRendimentos8131563371119[[#This Row],[ESTIMADO]]+TabelaDeRendimentos813156337111923[[#This Row],[ESTIMADO]]+TabelaDeRendimentos81315633711192327[[#This Row],[ESTIMADO]]</f>
        <v>3</v>
      </c>
      <c r="C18" s="55">
        <f>TabelaDeRendimentos8131563371119[[#This Row],[REAL]]+TabelaDeRendimentos813156337111923[[#This Row],[REAL]]+TabelaDeRendimentos81315633711192327[[#This Row],[REAL]]</f>
        <v>3</v>
      </c>
      <c r="D18" s="6">
        <f>TabelaDeRendimentos8131563[[#This Row],[REAL]]-TabelaDeRendimentos8131563[[#This Row],[ESTIMADO]]</f>
        <v>0</v>
      </c>
      <c r="E18" s="38"/>
      <c r="F18" s="41" t="s">
        <v>4</v>
      </c>
      <c r="G18" s="6">
        <f>TabelaDeRendimentos8131563[[#Totals],[ESTIMADO]]</f>
        <v>15</v>
      </c>
      <c r="H18" s="6">
        <f>TabelaDeRendimentos8131563[[#Totals],[REAL]]</f>
        <v>15</v>
      </c>
      <c r="I18" s="6">
        <f>TabelaDeTotais9141664[[#This Row],[REAL]]-TabelaDeTotais9141664[[#This Row],[ESTIMADO]]</f>
        <v>0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3" ht="15" x14ac:dyDescent="0.2">
      <c r="A19" s="41" t="str">
        <f>TabelaDeRendimentos8131563371115[[#This Row],[RENDIMENTOS]]</f>
        <v>Venda de Produtos Industrializados</v>
      </c>
      <c r="B19" s="55">
        <f>TabelaDeRendimentos8131563371119[[#This Row],[ESTIMADO]]+TabelaDeRendimentos813156337111923[[#This Row],[ESTIMADO]]+TabelaDeRendimentos81315633711192327[[#This Row],[ESTIMADO]]</f>
        <v>12</v>
      </c>
      <c r="C19" s="55">
        <f>TabelaDeRendimentos8131563371119[[#This Row],[REAL]]+TabelaDeRendimentos813156337111923[[#This Row],[REAL]]+TabelaDeRendimentos81315633711192327[[#This Row],[REAL]]</f>
        <v>12</v>
      </c>
      <c r="D19" s="6">
        <f>TabelaDeRendimentos8131563[[#This Row],[REAL]]-TabelaDeRendimentos8131563[[#This Row],[ESTIMADO]]</f>
        <v>0</v>
      </c>
      <c r="E19" s="38"/>
      <c r="F19" s="41" t="s">
        <v>5</v>
      </c>
      <c r="G19" s="6">
        <f>TabelaDeDespesasDePessoal11161865[[#Totals],[ESTIMADO]]+TabelaDeDespesasOperacionais7121462[[#Totals],[ESTIMADO]]</f>
        <v>0</v>
      </c>
      <c r="H19" s="6">
        <f>TabelaDeDespesasDePessoal11161865[[#Totals],[REAL]]+TabelaDeDespesasOperacionais7121462[[#Totals],[REAL]]</f>
        <v>0</v>
      </c>
      <c r="I19" s="6">
        <f>TabelaDeTotais9141664[[#This Row],[ESTIMADO]]-TabelaDeTotais9141664[[#This Row],[REAL]]</f>
        <v>0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3" ht="15" x14ac:dyDescent="0.2">
      <c r="A20" s="41" t="str">
        <f>TabelaDeRendimentos8131563371115[[#This Row],[RENDIMENTOS]]</f>
        <v>Prestação de Serviços</v>
      </c>
      <c r="B20" s="55">
        <f>TabelaDeRendimentos8131563371119[[#This Row],[ESTIMADO]]+TabelaDeRendimentos813156337111923[[#This Row],[ESTIMADO]]+TabelaDeRendimentos81315633711192327[[#This Row],[ESTIMADO]]</f>
        <v>0</v>
      </c>
      <c r="C20" s="55">
        <f>TabelaDeRendimentos8131563371119[[#This Row],[REAL]]+TabelaDeRendimentos813156337111923[[#This Row],[REAL]]+TabelaDeRendimentos81315633711192327[[#This Row],[REAL]]</f>
        <v>0</v>
      </c>
      <c r="D20" s="6">
        <f>TabelaDeRendimentos8131563[[#This Row],[REAL]]-TabelaDeRendimentos8131563[[#This Row],[ESTIMADO]]</f>
        <v>0</v>
      </c>
      <c r="E20" s="38"/>
      <c r="F20" s="42" t="s">
        <v>6</v>
      </c>
      <c r="G20" s="15">
        <f>G18-G19</f>
        <v>15</v>
      </c>
      <c r="H20" s="15">
        <f>H18-H19</f>
        <v>15</v>
      </c>
      <c r="I20" s="16">
        <f>TabelaDeTotais9141664[[#Totals],[REAL]]-TabelaDeTotais9141664[[#Totals],[ESTIMADO]]</f>
        <v>0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3" ht="15" x14ac:dyDescent="0.2">
      <c r="A21" s="41" t="str">
        <f>TabelaDeRendimentos8131563371115[[#This Row],[RENDIMENTOS]]</f>
        <v>Outras receitas</v>
      </c>
      <c r="B21" s="55">
        <f>TabelaDeRendimentos8131563371119[[#This Row],[ESTIMADO]]+TabelaDeRendimentos813156337111923[[#This Row],[ESTIMADO]]+TabelaDeRendimentos81315633711192327[[#This Row],[ESTIMADO]]</f>
        <v>0</v>
      </c>
      <c r="C21" s="55">
        <f>TabelaDeRendimentos8131563371119[[#This Row],[REAL]]+TabelaDeRendimentos813156337111923[[#This Row],[REAL]]+TabelaDeRendimentos81315633711192327[[#This Row],[REAL]]</f>
        <v>0</v>
      </c>
      <c r="D21" s="6">
        <f>TabelaDeRendimentos8131563[[#This Row],[REAL]]-TabelaDeRendimentos8131563[[#This Row],[ESTIMADO]]</f>
        <v>0</v>
      </c>
      <c r="E21" s="38"/>
      <c r="F21" s="38"/>
      <c r="G21" s="38"/>
      <c r="H21" s="38"/>
      <c r="I21" s="3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3" ht="15" x14ac:dyDescent="0.2">
      <c r="A22" s="43" t="s">
        <v>11</v>
      </c>
      <c r="B22" s="44">
        <f>SUBTOTAL(9,TabelaDeRendimentos8131563[ESTIMADO])</f>
        <v>15</v>
      </c>
      <c r="C22" s="44">
        <f>SUBTOTAL(9,TabelaDeRendimentos8131563[REAL])</f>
        <v>15</v>
      </c>
      <c r="D22" s="45">
        <f>SUBTOTAL(9,TabelaDeRendimentos8131563[DIFERENÇA])</f>
        <v>0</v>
      </c>
      <c r="E22" s="38"/>
      <c r="F22" s="38"/>
      <c r="G22" s="38"/>
      <c r="H22" s="38"/>
      <c r="I22" s="3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3" ht="15" x14ac:dyDescent="0.2">
      <c r="A23" s="46"/>
      <c r="B23" s="47"/>
      <c r="C23" s="47"/>
      <c r="D23" s="47"/>
      <c r="E23" s="38"/>
      <c r="F23" s="38"/>
      <c r="G23" s="38"/>
      <c r="H23" s="38"/>
      <c r="I23" s="3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3" ht="15" x14ac:dyDescent="0.2">
      <c r="A24" s="38"/>
      <c r="B24" s="31">
        <f>$B$16</f>
        <v>2024</v>
      </c>
      <c r="C24" s="31">
        <f>$C$16</f>
        <v>2024</v>
      </c>
      <c r="D24" s="38"/>
      <c r="E24" s="38"/>
      <c r="F24" s="38"/>
      <c r="G24" s="38"/>
      <c r="H24" s="38"/>
      <c r="I24" s="3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15" x14ac:dyDescent="0.2">
      <c r="A25" s="48" t="s">
        <v>17</v>
      </c>
      <c r="B25" s="31" t="s">
        <v>1</v>
      </c>
      <c r="C25" s="31" t="s">
        <v>2</v>
      </c>
      <c r="D25" s="31" t="s">
        <v>3</v>
      </c>
      <c r="E25" s="38"/>
      <c r="F25" s="38"/>
      <c r="G25" s="38"/>
      <c r="H25" s="38"/>
      <c r="I25" s="38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3" ht="15" x14ac:dyDescent="0.2">
      <c r="A26" s="41" t="str">
        <f>TabelaDeDespesasDePessoal11161865591317[[#This Row],[DESPESAS PRINCIPAIS]]</f>
        <v>Compra de Mercadorias</v>
      </c>
      <c r="B26" s="55">
        <f>TabelaDeDespesasDePessoal11161865591321[[#This Row],[ESTIMADO]]+TabelaDeDespesasDePessoal1116186559132125[[#This Row],[ESTIMADO]]+TabelaDeDespesasDePessoal111618655913212529[[#This Row],[ESTIMADO]]</f>
        <v>0</v>
      </c>
      <c r="C26" s="55">
        <f>TabelaDeDespesasDePessoal11161865591321[[#This Row],[REAL]]+TabelaDeDespesasDePessoal1116186559132125[[#This Row],[REAL]]+TabelaDeDespesasDePessoal111618655913212529[[#This Row],[REAL]]</f>
        <v>0</v>
      </c>
      <c r="D26" s="6">
        <f>TabelaDeDespesasDePessoal11161865[[#This Row],[ESTIMADO]]-TabelaDeDespesasDePessoal11161865[[#This Row],[REAL]]</f>
        <v>0</v>
      </c>
      <c r="E26" s="38"/>
      <c r="F26" s="38"/>
      <c r="G26" s="38"/>
      <c r="H26" s="38"/>
      <c r="I26" s="3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3" ht="15" x14ac:dyDescent="0.2">
      <c r="A27" s="41" t="str">
        <f>TabelaDeDespesasDePessoal11161865591317[[#This Row],[DESPESAS PRINCIPAIS]]</f>
        <v>Material de Expediente</v>
      </c>
      <c r="B27" s="55">
        <f>TabelaDeDespesasDePessoal11161865591321[[#This Row],[ESTIMADO]]+TabelaDeDespesasDePessoal1116186559132125[[#This Row],[ESTIMADO]]+TabelaDeDespesasDePessoal111618655913212529[[#This Row],[ESTIMADO]]</f>
        <v>0</v>
      </c>
      <c r="C27" s="55">
        <f>TabelaDeDespesasDePessoal11161865591321[[#This Row],[REAL]]+TabelaDeDespesasDePessoal1116186559132125[[#This Row],[REAL]]+TabelaDeDespesasDePessoal111618655913212529[[#This Row],[REAL]]</f>
        <v>0</v>
      </c>
      <c r="D27" s="6">
        <f>TabelaDeDespesasDePessoal11161865[[#This Row],[ESTIMADO]]-TabelaDeDespesasDePessoal11161865[[#This Row],[REAL]]</f>
        <v>0</v>
      </c>
      <c r="E27" s="38"/>
      <c r="F27" s="38"/>
      <c r="G27" s="38"/>
      <c r="H27" s="38"/>
      <c r="I27" s="38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3" ht="15" x14ac:dyDescent="0.2">
      <c r="A28" s="41" t="str">
        <f>TabelaDeDespesasDePessoal11161865591317[[#This Row],[DESPESAS PRINCIPAIS]]</f>
        <v>Funcionários e Pro Labore</v>
      </c>
      <c r="B28" s="55">
        <f>TabelaDeDespesasDePessoal11161865591321[[#This Row],[ESTIMADO]]+TabelaDeDespesasDePessoal1116186559132125[[#This Row],[ESTIMADO]]+TabelaDeDespesasDePessoal111618655913212529[[#This Row],[ESTIMADO]]</f>
        <v>0</v>
      </c>
      <c r="C28" s="55">
        <f>TabelaDeDespesasDePessoal11161865591321[[#This Row],[REAL]]+TabelaDeDespesasDePessoal1116186559132125[[#This Row],[REAL]]+TabelaDeDespesasDePessoal111618655913212529[[#This Row],[REAL]]</f>
        <v>0</v>
      </c>
      <c r="D28" s="6">
        <f>TabelaDeDespesasDePessoal11161865[[#This Row],[ESTIMADO]]-TabelaDeDespesasDePessoal11161865[[#This Row],[REAL]]</f>
        <v>0</v>
      </c>
      <c r="E28" s="38"/>
      <c r="F28" s="38"/>
      <c r="G28" s="38"/>
      <c r="H28" s="38"/>
      <c r="I28" s="38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3" ht="15" x14ac:dyDescent="0.2">
      <c r="A29" s="41" t="str">
        <f>TabelaDeDespesasDePessoal11161865591317[[#This Row],[DESPESAS PRINCIPAIS]]</f>
        <v>Veículos (Manutenção e Combustível)</v>
      </c>
      <c r="B29" s="55">
        <f>TabelaDeDespesasDePessoal11161865591321[[#This Row],[ESTIMADO]]+TabelaDeDespesasDePessoal1116186559132125[[#This Row],[ESTIMADO]]+TabelaDeDespesasDePessoal111618655913212529[[#This Row],[ESTIMADO]]</f>
        <v>0</v>
      </c>
      <c r="C29" s="55">
        <f>TabelaDeDespesasDePessoal11161865591321[[#This Row],[REAL]]+TabelaDeDespesasDePessoal1116186559132125[[#This Row],[REAL]]+TabelaDeDespesasDePessoal111618655913212529[[#This Row],[REAL]]</f>
        <v>0</v>
      </c>
      <c r="D29" s="6">
        <f>TabelaDeDespesasDePessoal11161865[[#This Row],[ESTIMADO]]-TabelaDeDespesasDePessoal11161865[[#This Row],[REAL]]</f>
        <v>0</v>
      </c>
      <c r="E29" s="38"/>
      <c r="F29" s="38"/>
      <c r="G29" s="38"/>
      <c r="H29" s="38"/>
      <c r="I29" s="3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3" ht="15" x14ac:dyDescent="0.2">
      <c r="A30" s="49" t="s">
        <v>19</v>
      </c>
      <c r="B30" s="50">
        <f>SUBTOTAL(9,TabelaDeDespesasDePessoal11161865[ESTIMADO])</f>
        <v>0</v>
      </c>
      <c r="C30" s="50">
        <f>SUBTOTAL(9,TabelaDeDespesasDePessoal11161865[REAL])</f>
        <v>0</v>
      </c>
      <c r="D30" s="50">
        <f>SUBTOTAL(9,TabelaDeDespesasDePessoal11161865[DIFERENÇA])</f>
        <v>0</v>
      </c>
      <c r="E30" s="38"/>
      <c r="F30" s="38"/>
      <c r="G30" s="38"/>
      <c r="H30" s="38"/>
      <c r="I30" s="3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3" ht="15" x14ac:dyDescent="0.2">
      <c r="A31" s="38"/>
      <c r="B31" s="38"/>
      <c r="C31" s="38"/>
      <c r="D31" s="38"/>
      <c r="E31" s="38"/>
      <c r="F31" s="38"/>
      <c r="G31" s="38"/>
      <c r="H31" s="38"/>
      <c r="I31" s="3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15" x14ac:dyDescent="0.2">
      <c r="A32" s="38"/>
      <c r="B32" s="31">
        <f>$B$16</f>
        <v>2024</v>
      </c>
      <c r="C32" s="31">
        <f>$C$16</f>
        <v>2024</v>
      </c>
      <c r="D32" s="38"/>
      <c r="E32" s="38"/>
      <c r="F32" s="38"/>
      <c r="G32" s="38"/>
      <c r="H32" s="38"/>
      <c r="I32" s="3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522" s="3" customFormat="1" ht="15" x14ac:dyDescent="0.2">
      <c r="A33" s="48" t="s">
        <v>21</v>
      </c>
      <c r="B33" s="31" t="s">
        <v>1</v>
      </c>
      <c r="C33" s="31" t="s">
        <v>2</v>
      </c>
      <c r="D33" s="31" t="s">
        <v>3</v>
      </c>
      <c r="E33" s="38"/>
      <c r="F33" s="38"/>
      <c r="G33" s="38"/>
      <c r="H33" s="38"/>
      <c r="I33" s="3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</row>
    <row r="34" spans="1:522" s="3" customFormat="1" ht="15" x14ac:dyDescent="0.2">
      <c r="A34" s="41" t="str">
        <f>TabelaDeDespesasOperacionais7121462261014[[#This Row],[OUTRAS DESPESAS]]</f>
        <v>Energia Elétrica</v>
      </c>
      <c r="B34" s="56">
        <f>TabelaDeDespesasOperacionais7121462261018[[#This Row],[ESTIMADO]]+TabelaDeDespesasOperacionais712146226101822[[#This Row],[ESTIMADO]]+TabelaDeDespesasOperacionais71214622610182226[[#This Row],[ESTIMADO]]</f>
        <v>0</v>
      </c>
      <c r="C34" s="56">
        <f>TabelaDeDespesasOperacionais7121462261018[[#This Row],[REAL]]+TabelaDeDespesasOperacionais712146226101822[[#This Row],[REAL]]+TabelaDeDespesasOperacionais71214622610182226[[#This Row],[REAL]]</f>
        <v>0</v>
      </c>
      <c r="D34" s="51">
        <f>TabelaDeDespesasOperacionais7121462[[#This Row],[ESTIMADO]]-TabelaDeDespesasOperacionais7121462[[#This Row],[REAL]]</f>
        <v>0</v>
      </c>
      <c r="E34" s="38"/>
      <c r="F34" s="38"/>
      <c r="G34" s="38"/>
      <c r="H34" s="38"/>
      <c r="I34" s="38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</row>
    <row r="35" spans="1:522" s="3" customFormat="1" ht="16.5" customHeight="1" x14ac:dyDescent="0.2">
      <c r="A35" s="41" t="str">
        <f>TabelaDeDespesasOperacionais7121462261014[[#This Row],[OUTRAS DESPESAS]]</f>
        <v>Telefone e Internet</v>
      </c>
      <c r="B35" s="56">
        <f>TabelaDeDespesasOperacionais7121462261018[[#This Row],[ESTIMADO]]+TabelaDeDespesasOperacionais712146226101822[[#This Row],[ESTIMADO]]+TabelaDeDespesasOperacionais71214622610182226[[#This Row],[ESTIMADO]]</f>
        <v>0</v>
      </c>
      <c r="C35" s="56">
        <f>TabelaDeDespesasOperacionais7121462261018[[#This Row],[REAL]]+TabelaDeDespesasOperacionais712146226101822[[#This Row],[REAL]]+TabelaDeDespesasOperacionais71214622610182226[[#This Row],[REAL]]</f>
        <v>0</v>
      </c>
      <c r="D35" s="51">
        <f>TabelaDeDespesasOperacionais7121462[[#This Row],[ESTIMADO]]-TabelaDeDespesasOperacionais7121462[[#This Row],[REAL]]</f>
        <v>0</v>
      </c>
      <c r="E35" s="38"/>
      <c r="F35" s="38"/>
      <c r="G35" s="38"/>
      <c r="H35" s="38"/>
      <c r="I35" s="38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</row>
    <row r="36" spans="1:522" s="3" customFormat="1" ht="16.5" customHeight="1" x14ac:dyDescent="0.2">
      <c r="A36" s="41" t="str">
        <f>TabelaDeDespesasOperacionais7121462261014[[#This Row],[OUTRAS DESPESAS]]</f>
        <v>Água e Esgoto</v>
      </c>
      <c r="B36" s="56">
        <f>TabelaDeDespesasOperacionais7121462261018[[#This Row],[ESTIMADO]]+TabelaDeDespesasOperacionais712146226101822[[#This Row],[ESTIMADO]]+TabelaDeDespesasOperacionais71214622610182226[[#This Row],[ESTIMADO]]</f>
        <v>0</v>
      </c>
      <c r="C36" s="56">
        <f>TabelaDeDespesasOperacionais7121462261018[[#This Row],[REAL]]+TabelaDeDespesasOperacionais712146226101822[[#This Row],[REAL]]+TabelaDeDespesasOperacionais71214622610182226[[#This Row],[REAL]]</f>
        <v>0</v>
      </c>
      <c r="D36" s="51">
        <f>TabelaDeDespesasOperacionais7121462[[#This Row],[ESTIMADO]]-TabelaDeDespesasOperacionais7121462[[#This Row],[REAL]]</f>
        <v>0</v>
      </c>
      <c r="E36" s="38"/>
      <c r="F36" s="38"/>
      <c r="G36" s="38"/>
      <c r="H36" s="38"/>
      <c r="I36" s="38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</row>
    <row r="37" spans="1:522" s="3" customFormat="1" ht="16.5" customHeight="1" x14ac:dyDescent="0.2">
      <c r="A37" s="41" t="str">
        <f>TabelaDeDespesasOperacionais7121462261014[[#This Row],[OUTRAS DESPESAS]]</f>
        <v>Consultorias</v>
      </c>
      <c r="B37" s="56">
        <f>TabelaDeDespesasOperacionais7121462261018[[#This Row],[ESTIMADO]]+TabelaDeDespesasOperacionais712146226101822[[#This Row],[ESTIMADO]]+TabelaDeDespesasOperacionais71214622610182226[[#This Row],[ESTIMADO]]</f>
        <v>0</v>
      </c>
      <c r="C37" s="56">
        <f>TabelaDeDespesasOperacionais7121462261018[[#This Row],[REAL]]+TabelaDeDespesasOperacionais712146226101822[[#This Row],[REAL]]+TabelaDeDespesasOperacionais71214622610182226[[#This Row],[REAL]]</f>
        <v>0</v>
      </c>
      <c r="D37" s="51">
        <f>TabelaDeDespesasOperacionais7121462[[#This Row],[ESTIMADO]]-TabelaDeDespesasOperacionais7121462[[#This Row],[REAL]]</f>
        <v>0</v>
      </c>
      <c r="E37" s="38"/>
      <c r="F37" s="38"/>
      <c r="G37" s="38"/>
      <c r="H37" s="38"/>
      <c r="I37" s="38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</row>
    <row r="38" spans="1:522" s="3" customFormat="1" ht="16.5" customHeight="1" x14ac:dyDescent="0.2">
      <c r="A38" s="41" t="str">
        <f>TabelaDeDespesasOperacionais7121462261014[[#This Row],[OUTRAS DESPESAS]]</f>
        <v>Assistência Técnica</v>
      </c>
      <c r="B38" s="56">
        <f>TabelaDeDespesasOperacionais7121462261018[[#This Row],[ESTIMADO]]+TabelaDeDespesasOperacionais712146226101822[[#This Row],[ESTIMADO]]+TabelaDeDespesasOperacionais71214622610182226[[#This Row],[ESTIMADO]]</f>
        <v>0</v>
      </c>
      <c r="C38" s="56">
        <f>TabelaDeDespesasOperacionais7121462261018[[#This Row],[REAL]]+TabelaDeDespesasOperacionais712146226101822[[#This Row],[REAL]]+TabelaDeDespesasOperacionais71214622610182226[[#This Row],[REAL]]</f>
        <v>0</v>
      </c>
      <c r="D38" s="51">
        <f>TabelaDeDespesasOperacionais7121462[[#This Row],[ESTIMADO]]-TabelaDeDespesasOperacionais7121462[[#This Row],[REAL]]</f>
        <v>0</v>
      </c>
      <c r="E38" s="38"/>
      <c r="F38" s="38"/>
      <c r="G38" s="38"/>
      <c r="H38" s="38"/>
      <c r="I38" s="38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</row>
    <row r="39" spans="1:522" s="3" customFormat="1" ht="16.5" customHeight="1" x14ac:dyDescent="0.2">
      <c r="A39" s="41" t="str">
        <f>TabelaDeDespesasOperacionais7121462261014[[#This Row],[OUTRAS DESPESAS]]</f>
        <v>Sistema de Gestão</v>
      </c>
      <c r="B39" s="56">
        <f>TabelaDeDespesasOperacionais7121462261018[[#This Row],[ESTIMADO]]+TabelaDeDespesasOperacionais712146226101822[[#This Row],[ESTIMADO]]+TabelaDeDespesasOperacionais71214622610182226[[#This Row],[ESTIMADO]]</f>
        <v>0</v>
      </c>
      <c r="C39" s="56">
        <f>TabelaDeDespesasOperacionais7121462261018[[#This Row],[REAL]]+TabelaDeDespesasOperacionais712146226101822[[#This Row],[REAL]]+TabelaDeDespesasOperacionais71214622610182226[[#This Row],[REAL]]</f>
        <v>0</v>
      </c>
      <c r="D39" s="51">
        <f>TabelaDeDespesasOperacionais7121462[[#This Row],[ESTIMADO]]-TabelaDeDespesasOperacionais7121462[[#This Row],[REAL]]</f>
        <v>0</v>
      </c>
      <c r="E39" s="38"/>
      <c r="F39" s="38"/>
      <c r="G39" s="38"/>
      <c r="H39" s="38"/>
      <c r="I39" s="3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</row>
    <row r="40" spans="1:522" s="3" customFormat="1" ht="16.5" customHeight="1" x14ac:dyDescent="0.2">
      <c r="A40" s="41" t="str">
        <f>TabelaDeDespesasOperacionais7121462261014[[#This Row],[OUTRAS DESPESAS]]</f>
        <v>Marketing e Publicidade</v>
      </c>
      <c r="B40" s="56">
        <f>TabelaDeDespesasOperacionais7121462261018[[#This Row],[ESTIMADO]]+TabelaDeDespesasOperacionais712146226101822[[#This Row],[ESTIMADO]]+TabelaDeDespesasOperacionais71214622610182226[[#This Row],[ESTIMADO]]</f>
        <v>0</v>
      </c>
      <c r="C40" s="56">
        <f>TabelaDeDespesasOperacionais7121462261018[[#This Row],[REAL]]+TabelaDeDespesasOperacionais712146226101822[[#This Row],[REAL]]+TabelaDeDespesasOperacionais71214622610182226[[#This Row],[REAL]]</f>
        <v>0</v>
      </c>
      <c r="D40" s="51">
        <f>TabelaDeDespesasOperacionais7121462[[#This Row],[ESTIMADO]]-TabelaDeDespesasOperacionais7121462[[#This Row],[REAL]]</f>
        <v>0</v>
      </c>
      <c r="E40" s="38"/>
      <c r="F40" s="38"/>
      <c r="G40" s="38"/>
      <c r="H40" s="38"/>
      <c r="I40" s="38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</row>
    <row r="41" spans="1:522" s="3" customFormat="1" ht="16.5" customHeight="1" x14ac:dyDescent="0.2">
      <c r="A41" s="41" t="str">
        <f>TabelaDeDespesasOperacionais7121462261014[[#This Row],[OUTRAS DESPESAS]]</f>
        <v>Fretes, Seguros e Correios</v>
      </c>
      <c r="B41" s="56">
        <f>TabelaDeDespesasOperacionais7121462261018[[#This Row],[ESTIMADO]]+TabelaDeDespesasOperacionais712146226101822[[#This Row],[ESTIMADO]]+TabelaDeDespesasOperacionais71214622610182226[[#This Row],[ESTIMADO]]</f>
        <v>0</v>
      </c>
      <c r="C41" s="56">
        <f>TabelaDeDespesasOperacionais7121462261018[[#This Row],[REAL]]+TabelaDeDespesasOperacionais712146226101822[[#This Row],[REAL]]+TabelaDeDespesasOperacionais71214622610182226[[#This Row],[REAL]]</f>
        <v>0</v>
      </c>
      <c r="D41" s="51">
        <f>TabelaDeDespesasOperacionais7121462[[#This Row],[ESTIMADO]]-TabelaDeDespesasOperacionais7121462[[#This Row],[REAL]]</f>
        <v>0</v>
      </c>
      <c r="E41" s="38"/>
      <c r="F41" s="38"/>
      <c r="G41" s="38"/>
      <c r="H41" s="38"/>
      <c r="I41" s="3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</row>
    <row r="42" spans="1:522" s="3" customFormat="1" ht="16.5" customHeight="1" x14ac:dyDescent="0.2">
      <c r="A42" s="41" t="str">
        <f>TabelaDeDespesasOperacionais7121462261014[[#This Row],[OUTRAS DESPESAS]]</f>
        <v>Comissões</v>
      </c>
      <c r="B42" s="56">
        <f>TabelaDeDespesasOperacionais7121462261018[[#This Row],[ESTIMADO]]+TabelaDeDespesasOperacionais712146226101822[[#This Row],[ESTIMADO]]+TabelaDeDespesasOperacionais71214622610182226[[#This Row],[ESTIMADO]]</f>
        <v>0</v>
      </c>
      <c r="C42" s="56">
        <f>TabelaDeDespesasOperacionais7121462261018[[#This Row],[REAL]]+TabelaDeDespesasOperacionais712146226101822[[#This Row],[REAL]]+TabelaDeDespesasOperacionais71214622610182226[[#This Row],[REAL]]</f>
        <v>0</v>
      </c>
      <c r="D42" s="51">
        <f>TabelaDeDespesasOperacionais7121462[[#This Row],[ESTIMADO]]-TabelaDeDespesasOperacionais7121462[[#This Row],[REAL]]</f>
        <v>0</v>
      </c>
      <c r="E42" s="38"/>
      <c r="F42" s="38"/>
      <c r="G42" s="38"/>
      <c r="H42" s="38"/>
      <c r="I42" s="38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</row>
    <row r="43" spans="1:522" s="3" customFormat="1" ht="16.5" customHeight="1" x14ac:dyDescent="0.2">
      <c r="A43" s="41" t="str">
        <f>TabelaDeDespesasOperacionais7121462261014[[#This Row],[OUTRAS DESPESAS]]</f>
        <v>Empréstimos e Financiamentos</v>
      </c>
      <c r="B43" s="56">
        <f>TabelaDeDespesasOperacionais7121462261018[[#This Row],[ESTIMADO]]+TabelaDeDespesasOperacionais712146226101822[[#This Row],[ESTIMADO]]+TabelaDeDespesasOperacionais71214622610182226[[#This Row],[ESTIMADO]]</f>
        <v>0</v>
      </c>
      <c r="C43" s="56">
        <f>TabelaDeDespesasOperacionais7121462261018[[#This Row],[REAL]]+TabelaDeDespesasOperacionais712146226101822[[#This Row],[REAL]]+TabelaDeDespesasOperacionais71214622610182226[[#This Row],[REAL]]</f>
        <v>0</v>
      </c>
      <c r="D43" s="51">
        <f>TabelaDeDespesasOperacionais7121462[[#This Row],[ESTIMADO]]-TabelaDeDespesasOperacionais7121462[[#This Row],[REAL]]</f>
        <v>0</v>
      </c>
      <c r="E43" s="38"/>
      <c r="F43" s="38"/>
      <c r="G43" s="38"/>
      <c r="H43" s="38"/>
      <c r="I43" s="38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</row>
    <row r="44" spans="1:522" s="3" customFormat="1" ht="16.5" customHeight="1" x14ac:dyDescent="0.2">
      <c r="A44" s="41" t="str">
        <f>TabelaDeDespesasOperacionais7121462261014[[#This Row],[OUTRAS DESPESAS]]</f>
        <v>Impostos</v>
      </c>
      <c r="B44" s="56">
        <f>TabelaDeDespesasOperacionais7121462261018[[#This Row],[ESTIMADO]]+TabelaDeDespesasOperacionais712146226101822[[#This Row],[ESTIMADO]]+TabelaDeDespesasOperacionais71214622610182226[[#This Row],[ESTIMADO]]</f>
        <v>0</v>
      </c>
      <c r="C44" s="56">
        <f>TabelaDeDespesasOperacionais7121462261018[[#This Row],[REAL]]+TabelaDeDespesasOperacionais712146226101822[[#This Row],[REAL]]+TabelaDeDespesasOperacionais71214622610182226[[#This Row],[REAL]]</f>
        <v>0</v>
      </c>
      <c r="D44" s="51">
        <f>TabelaDeDespesasOperacionais7121462[[#This Row],[ESTIMADO]]-TabelaDeDespesasOperacionais7121462[[#This Row],[REAL]]</f>
        <v>0</v>
      </c>
      <c r="E44" s="38"/>
      <c r="F44" s="38"/>
      <c r="G44" s="38"/>
      <c r="H44" s="38"/>
      <c r="I44" s="38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</row>
    <row r="45" spans="1:522" s="3" customFormat="1" ht="16.5" customHeight="1" x14ac:dyDescent="0.2">
      <c r="A45" s="41" t="str">
        <f>TabelaDeDespesasOperacionais7121462261014[[#This Row],[OUTRAS DESPESAS]]</f>
        <v>Outros</v>
      </c>
      <c r="B45" s="56">
        <f>TabelaDeDespesasOperacionais7121462261018[[#This Row],[ESTIMADO]]+TabelaDeDespesasOperacionais712146226101822[[#This Row],[ESTIMADO]]+TabelaDeDespesasOperacionais71214622610182226[[#This Row],[ESTIMADO]]</f>
        <v>0</v>
      </c>
      <c r="C45" s="56">
        <f>TabelaDeDespesasOperacionais7121462261018[[#This Row],[REAL]]+TabelaDeDespesasOperacionais712146226101822[[#This Row],[REAL]]+TabelaDeDespesasOperacionais71214622610182226[[#This Row],[REAL]]</f>
        <v>0</v>
      </c>
      <c r="D45" s="51">
        <f>TabelaDeDespesasOperacionais7121462[[#This Row],[ESTIMADO]]-TabelaDeDespesasOperacionais7121462[[#This Row],[REAL]]</f>
        <v>0</v>
      </c>
      <c r="E45" s="38"/>
      <c r="F45" s="38"/>
      <c r="G45" s="38"/>
      <c r="H45" s="38"/>
      <c r="I45" s="38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</row>
    <row r="46" spans="1:522" s="3" customFormat="1" ht="16.5" customHeight="1" x14ac:dyDescent="0.2">
      <c r="A46" s="41" t="str">
        <f>TabelaDeDespesasOperacionais7121462261014[[#This Row],[OUTRAS DESPESAS]]</f>
        <v>Outros</v>
      </c>
      <c r="B46" s="56">
        <f>TabelaDeDespesasOperacionais7121462261018[[#This Row],[ESTIMADO]]+TabelaDeDespesasOperacionais712146226101822[[#This Row],[ESTIMADO]]+TabelaDeDespesasOperacionais71214622610182226[[#This Row],[ESTIMADO]]</f>
        <v>0</v>
      </c>
      <c r="C46" s="56">
        <f>TabelaDeDespesasOperacionais7121462261018[[#This Row],[REAL]]+TabelaDeDespesasOperacionais712146226101822[[#This Row],[REAL]]+TabelaDeDespesasOperacionais71214622610182226[[#This Row],[REAL]]</f>
        <v>0</v>
      </c>
      <c r="D46" s="51">
        <f>TabelaDeDespesasOperacionais7121462[[#This Row],[ESTIMADO]]-TabelaDeDespesasOperacionais7121462[[#This Row],[REAL]]</f>
        <v>0</v>
      </c>
      <c r="E46" s="38"/>
      <c r="F46" s="38"/>
      <c r="G46" s="38"/>
      <c r="H46" s="38"/>
      <c r="I46" s="3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</row>
    <row r="47" spans="1:522" s="3" customFormat="1" ht="16.5" customHeight="1" x14ac:dyDescent="0.2">
      <c r="A47" s="41" t="str">
        <f>TabelaDeDespesasOperacionais7121462261014[[#This Row],[OUTRAS DESPESAS]]</f>
        <v>Outros</v>
      </c>
      <c r="B47" s="56">
        <f>TabelaDeDespesasOperacionais7121462261018[[#This Row],[ESTIMADO]]+TabelaDeDespesasOperacionais712146226101822[[#This Row],[ESTIMADO]]+TabelaDeDespesasOperacionais71214622610182226[[#This Row],[ESTIMADO]]</f>
        <v>0</v>
      </c>
      <c r="C47" s="56">
        <f>TabelaDeDespesasOperacionais7121462261018[[#This Row],[REAL]]+TabelaDeDespesasOperacionais712146226101822[[#This Row],[REAL]]+TabelaDeDespesasOperacionais71214622610182226[[#This Row],[REAL]]</f>
        <v>0</v>
      </c>
      <c r="D47" s="51">
        <f>TabelaDeDespesasOperacionais7121462[[#This Row],[ESTIMADO]]-TabelaDeDespesasOperacionais7121462[[#This Row],[REAL]]</f>
        <v>0</v>
      </c>
      <c r="E47" s="38"/>
      <c r="F47" s="38"/>
      <c r="G47" s="38"/>
      <c r="H47" s="38"/>
      <c r="I47" s="38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</row>
    <row r="48" spans="1:522" s="3" customFormat="1" ht="16.5" customHeight="1" x14ac:dyDescent="0.2">
      <c r="A48" s="41" t="str">
        <f>TabelaDeDespesasOperacionais7121462261014[[#This Row],[OUTRAS DESPESAS]]</f>
        <v>Outros</v>
      </c>
      <c r="B48" s="56">
        <f>TabelaDeDespesasOperacionais7121462261018[[#This Row],[ESTIMADO]]+TabelaDeDespesasOperacionais712146226101822[[#This Row],[ESTIMADO]]+TabelaDeDespesasOperacionais71214622610182226[[#This Row],[ESTIMADO]]</f>
        <v>0</v>
      </c>
      <c r="C48" s="56">
        <f>TabelaDeDespesasOperacionais7121462261018[[#This Row],[REAL]]+TabelaDeDespesasOperacionais712146226101822[[#This Row],[REAL]]+TabelaDeDespesasOperacionais71214622610182226[[#This Row],[REAL]]</f>
        <v>0</v>
      </c>
      <c r="D48" s="51">
        <f>TabelaDeDespesasOperacionais7121462[[#This Row],[ESTIMADO]]-TabelaDeDespesasOperacionais7121462[[#This Row],[REAL]]</f>
        <v>0</v>
      </c>
      <c r="E48" s="38"/>
      <c r="F48" s="38"/>
      <c r="G48" s="38"/>
      <c r="H48" s="38"/>
      <c r="I48" s="3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</row>
    <row r="49" spans="1:522" s="3" customFormat="1" ht="16.5" customHeight="1" x14ac:dyDescent="0.2">
      <c r="A49" s="41" t="str">
        <f>TabelaDeDespesasOperacionais7121462261014[[#This Row],[OUTRAS DESPESAS]]</f>
        <v>Outros</v>
      </c>
      <c r="B49" s="56">
        <f>TabelaDeDespesasOperacionais7121462261018[[#This Row],[ESTIMADO]]+TabelaDeDespesasOperacionais712146226101822[[#This Row],[ESTIMADO]]+TabelaDeDespesasOperacionais71214622610182226[[#This Row],[ESTIMADO]]</f>
        <v>0</v>
      </c>
      <c r="C49" s="56">
        <f>TabelaDeDespesasOperacionais7121462261018[[#This Row],[REAL]]+TabelaDeDespesasOperacionais712146226101822[[#This Row],[REAL]]+TabelaDeDespesasOperacionais71214622610182226[[#This Row],[REAL]]</f>
        <v>0</v>
      </c>
      <c r="D49" s="51">
        <f>TabelaDeDespesasOperacionais7121462[[#This Row],[ESTIMADO]]-TabelaDeDespesasOperacionais7121462[[#This Row],[REAL]]</f>
        <v>0</v>
      </c>
      <c r="E49" s="38"/>
      <c r="F49" s="38"/>
      <c r="G49" s="38"/>
      <c r="H49" s="38"/>
      <c r="I49" s="3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</row>
    <row r="50" spans="1:522" s="3" customFormat="1" ht="16" customHeight="1" x14ac:dyDescent="0.2">
      <c r="A50" s="49" t="s">
        <v>22</v>
      </c>
      <c r="B50" s="50">
        <f>SUBTOTAL(9,TabelaDeDespesasOperacionais7121462[ESTIMADO])</f>
        <v>0</v>
      </c>
      <c r="C50" s="50">
        <f>SUBTOTAL(9,TabelaDeDespesasOperacionais7121462[REAL])</f>
        <v>0</v>
      </c>
      <c r="D50" s="50">
        <f>SUBTOTAL(9,TabelaDeDespesasOperacionais7121462[DIFERENÇA])</f>
        <v>0</v>
      </c>
      <c r="E50" s="38"/>
      <c r="F50" s="38"/>
      <c r="G50" s="38"/>
      <c r="H50" s="38"/>
      <c r="I50" s="38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</row>
    <row r="51" spans="1:522" ht="16" customHeight="1" x14ac:dyDescent="0.2">
      <c r="A51" s="4" t="s">
        <v>8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522" ht="16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522" ht="16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522" ht="16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522" ht="16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522" ht="16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522" ht="16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522" ht="16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522" ht="16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522" ht="16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522" ht="16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522" ht="16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522" ht="16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522" ht="16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6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6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6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6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6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6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6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6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6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6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6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6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6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6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6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6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6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6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6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6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6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6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6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6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6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6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6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6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6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6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6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6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6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6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6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6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6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6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6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6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6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6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6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6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6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6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6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6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6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6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6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6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6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6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6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6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6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6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6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6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6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6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6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6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6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6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6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6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6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6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6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6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6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6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6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6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6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6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6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6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6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6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6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6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6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6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6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6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6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6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6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6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6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6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6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6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6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6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6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6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6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6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6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6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6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6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6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6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6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6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6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6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6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6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6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6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6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6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6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6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6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6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6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6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6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6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6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6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6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6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6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6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6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6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6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6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6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6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6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6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6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6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6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6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6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6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6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6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6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6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6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6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6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6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6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6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6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6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6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6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6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6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6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6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6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6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6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6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6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6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6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6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6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6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6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6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6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6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6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6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6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6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6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6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6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6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6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6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6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6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6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6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6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6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6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6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6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6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6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6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6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6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6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6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6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6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6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6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6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6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6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6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6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6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6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6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6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6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6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6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6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6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6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6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6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6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6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6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6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6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6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6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6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6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6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6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6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6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6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6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6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6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6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6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6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6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6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6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6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6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6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6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6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6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6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6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6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6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6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6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6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6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6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6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6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6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6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6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6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6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6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6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6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6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6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6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6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6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6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6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6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6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6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6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6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6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6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6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6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6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6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6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6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6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6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6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6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6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6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6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6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6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6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6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6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6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6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6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6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6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6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6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6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6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6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6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6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6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6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6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6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6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6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6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6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6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6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6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6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6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6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6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6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6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6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6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6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6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6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6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6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6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6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6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6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6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6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6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6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6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6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6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6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6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6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6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6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6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6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6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6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6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6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6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6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6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6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6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6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6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6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6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6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6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6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6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6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6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6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6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6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6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6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6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6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6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6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6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6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6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6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6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6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6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6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6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6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6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6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6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6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6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6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6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6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6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6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6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6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6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6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6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6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6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6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6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6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6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6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6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6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6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6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6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6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6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6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6" customHeight="1" x14ac:dyDescent="0.2">
      <c r="A492"/>
      <c r="B492"/>
      <c r="C492"/>
      <c r="D492"/>
      <c r="E492"/>
      <c r="F492"/>
      <c r="G492"/>
      <c r="H492"/>
      <c r="I492"/>
      <c r="J492"/>
    </row>
    <row r="493" spans="1:23" ht="16" customHeight="1" x14ac:dyDescent="0.2">
      <c r="A493"/>
      <c r="B493"/>
      <c r="C493"/>
      <c r="D493"/>
      <c r="E493"/>
      <c r="F493"/>
      <c r="G493"/>
      <c r="H493"/>
      <c r="I493"/>
      <c r="J493"/>
    </row>
    <row r="494" spans="1:23" ht="16" customHeight="1" x14ac:dyDescent="0.2">
      <c r="A494"/>
      <c r="B494"/>
      <c r="C494"/>
      <c r="D494"/>
      <c r="E494"/>
      <c r="F494"/>
      <c r="G494"/>
      <c r="H494"/>
      <c r="I494"/>
      <c r="J494"/>
    </row>
    <row r="495" spans="1:23" ht="16" customHeight="1" x14ac:dyDescent="0.2">
      <c r="A495"/>
      <c r="B495"/>
      <c r="C495"/>
      <c r="D495"/>
      <c r="E495"/>
      <c r="F495"/>
      <c r="G495"/>
      <c r="H495"/>
      <c r="I495"/>
      <c r="J495"/>
    </row>
    <row r="496" spans="1:23" ht="16" customHeight="1" x14ac:dyDescent="0.2">
      <c r="A496"/>
      <c r="B496"/>
      <c r="C496"/>
      <c r="D496"/>
      <c r="E496"/>
      <c r="F496"/>
      <c r="G496"/>
      <c r="H496"/>
      <c r="I496"/>
      <c r="J496"/>
    </row>
    <row r="497" customFormat="1" ht="16" customHeight="1" x14ac:dyDescent="0.2"/>
    <row r="498" customFormat="1" ht="16" customHeight="1" x14ac:dyDescent="0.2"/>
    <row r="499" customFormat="1" ht="16" customHeight="1" x14ac:dyDescent="0.2"/>
    <row r="500" customFormat="1" ht="16" customHeight="1" x14ac:dyDescent="0.2"/>
    <row r="501" customFormat="1" ht="16" customHeight="1" x14ac:dyDescent="0.2"/>
    <row r="502" customFormat="1" ht="16" customHeight="1" x14ac:dyDescent="0.2"/>
    <row r="503" customFormat="1" ht="16" customHeight="1" x14ac:dyDescent="0.2"/>
    <row r="504" customFormat="1" ht="16" customHeight="1" x14ac:dyDescent="0.2"/>
    <row r="505" customFormat="1" ht="16" customHeight="1" x14ac:dyDescent="0.2"/>
    <row r="506" customFormat="1" ht="16" customHeight="1" x14ac:dyDescent="0.2"/>
    <row r="507" customFormat="1" ht="16" customHeight="1" x14ac:dyDescent="0.2"/>
    <row r="508" customFormat="1" ht="16" customHeight="1" x14ac:dyDescent="0.2"/>
    <row r="509" customFormat="1" ht="16" customHeight="1" x14ac:dyDescent="0.2"/>
    <row r="510" customFormat="1" ht="16" customHeight="1" x14ac:dyDescent="0.2"/>
    <row r="511" customFormat="1" ht="16" customHeight="1" x14ac:dyDescent="0.2"/>
    <row r="512" customFormat="1" ht="16" customHeight="1" x14ac:dyDescent="0.2"/>
    <row r="513" customFormat="1" ht="16" customHeight="1" x14ac:dyDescent="0.2"/>
    <row r="514" customFormat="1" ht="16" customHeight="1" x14ac:dyDescent="0.2"/>
    <row r="515" customFormat="1" ht="16" customHeight="1" x14ac:dyDescent="0.2"/>
    <row r="516" customFormat="1" ht="16" customHeight="1" x14ac:dyDescent="0.2"/>
    <row r="517" customFormat="1" ht="16" customHeight="1" x14ac:dyDescent="0.2"/>
    <row r="518" customFormat="1" ht="16" customHeight="1" x14ac:dyDescent="0.2"/>
    <row r="519" customFormat="1" ht="16" customHeight="1" x14ac:dyDescent="0.2"/>
    <row r="520" customFormat="1" ht="16" customHeight="1" x14ac:dyDescent="0.2"/>
    <row r="521" customFormat="1" ht="16" customHeight="1" x14ac:dyDescent="0.2"/>
    <row r="522" customFormat="1" ht="16" customHeight="1" x14ac:dyDescent="0.2"/>
    <row r="523" customFormat="1" ht="16" customHeight="1" x14ac:dyDescent="0.2"/>
    <row r="524" customFormat="1" ht="16" customHeight="1" x14ac:dyDescent="0.2"/>
    <row r="525" customFormat="1" ht="16" customHeight="1" x14ac:dyDescent="0.2"/>
    <row r="526" customFormat="1" ht="16" customHeight="1" x14ac:dyDescent="0.2"/>
    <row r="527" customFormat="1" ht="16" customHeight="1" x14ac:dyDescent="0.2"/>
    <row r="528" customFormat="1" ht="16" customHeight="1" x14ac:dyDescent="0.2"/>
    <row r="529" customFormat="1" ht="16" customHeight="1" x14ac:dyDescent="0.2"/>
    <row r="530" customFormat="1" ht="16" customHeight="1" x14ac:dyDescent="0.2"/>
    <row r="531" customFormat="1" ht="16" customHeight="1" x14ac:dyDescent="0.2"/>
    <row r="532" customFormat="1" ht="16" customHeight="1" x14ac:dyDescent="0.2"/>
    <row r="533" customFormat="1" ht="16" customHeight="1" x14ac:dyDescent="0.2"/>
    <row r="534" customFormat="1" ht="16" customHeight="1" x14ac:dyDescent="0.2"/>
    <row r="535" customFormat="1" ht="16" customHeight="1" x14ac:dyDescent="0.2"/>
    <row r="536" customFormat="1" ht="16" customHeight="1" x14ac:dyDescent="0.2"/>
    <row r="537" customFormat="1" ht="16" customHeight="1" x14ac:dyDescent="0.2"/>
    <row r="538" customFormat="1" ht="16" customHeight="1" x14ac:dyDescent="0.2"/>
    <row r="539" customFormat="1" ht="16" customHeight="1" x14ac:dyDescent="0.2"/>
    <row r="540" customFormat="1" ht="16" customHeight="1" x14ac:dyDescent="0.2"/>
    <row r="541" customFormat="1" ht="16" customHeight="1" x14ac:dyDescent="0.2"/>
    <row r="542" customFormat="1" ht="16" customHeight="1" x14ac:dyDescent="0.2"/>
    <row r="543" customFormat="1" ht="16" customHeight="1" x14ac:dyDescent="0.2"/>
    <row r="544" customFormat="1" ht="16" customHeight="1" x14ac:dyDescent="0.2"/>
    <row r="545" customFormat="1" ht="16" customHeight="1" x14ac:dyDescent="0.2"/>
    <row r="546" customFormat="1" ht="16" customHeight="1" x14ac:dyDescent="0.2"/>
    <row r="547" customFormat="1" ht="16" customHeight="1" x14ac:dyDescent="0.2"/>
    <row r="548" customFormat="1" ht="16" customHeight="1" x14ac:dyDescent="0.2"/>
    <row r="549" customFormat="1" ht="16" customHeight="1" x14ac:dyDescent="0.2"/>
    <row r="550" customFormat="1" ht="16" customHeight="1" x14ac:dyDescent="0.2"/>
    <row r="551" customFormat="1" ht="16" customHeight="1" x14ac:dyDescent="0.2"/>
    <row r="552" customFormat="1" ht="16" customHeight="1" x14ac:dyDescent="0.2"/>
    <row r="553" customFormat="1" ht="16" customHeight="1" x14ac:dyDescent="0.2"/>
    <row r="554" customFormat="1" ht="16" customHeight="1" x14ac:dyDescent="0.2"/>
    <row r="555" customFormat="1" ht="16" customHeight="1" x14ac:dyDescent="0.2"/>
    <row r="556" customFormat="1" ht="16" customHeight="1" x14ac:dyDescent="0.2"/>
    <row r="557" customFormat="1" ht="16" customHeight="1" x14ac:dyDescent="0.2"/>
    <row r="558" customFormat="1" ht="16" customHeight="1" x14ac:dyDescent="0.2"/>
    <row r="559" customFormat="1" ht="16" customHeight="1" x14ac:dyDescent="0.2"/>
    <row r="560" customFormat="1" ht="16" customHeight="1" x14ac:dyDescent="0.2"/>
    <row r="561" customFormat="1" ht="16" customHeight="1" x14ac:dyDescent="0.2"/>
    <row r="562" customFormat="1" ht="16" customHeight="1" x14ac:dyDescent="0.2"/>
    <row r="563" customFormat="1" ht="16" customHeight="1" x14ac:dyDescent="0.2"/>
    <row r="564" customFormat="1" ht="16" customHeight="1" x14ac:dyDescent="0.2"/>
    <row r="565" customFormat="1" ht="16" customHeight="1" x14ac:dyDescent="0.2"/>
    <row r="566" customFormat="1" ht="16" customHeight="1" x14ac:dyDescent="0.2"/>
    <row r="567" customFormat="1" ht="16" customHeight="1" x14ac:dyDescent="0.2"/>
    <row r="568" customFormat="1" ht="16" customHeight="1" x14ac:dyDescent="0.2"/>
    <row r="569" customFormat="1" ht="16" customHeight="1" x14ac:dyDescent="0.2"/>
    <row r="570" customFormat="1" ht="16" customHeight="1" x14ac:dyDescent="0.2"/>
    <row r="571" customFormat="1" ht="16" customHeight="1" x14ac:dyDescent="0.2"/>
    <row r="572" customFormat="1" ht="16" customHeight="1" x14ac:dyDescent="0.2"/>
    <row r="573" customFormat="1" ht="16" customHeight="1" x14ac:dyDescent="0.2"/>
    <row r="574" customFormat="1" ht="16" customHeight="1" x14ac:dyDescent="0.2"/>
    <row r="575" customFormat="1" ht="16" customHeight="1" x14ac:dyDescent="0.2"/>
    <row r="576" customFormat="1" ht="16" customHeight="1" x14ac:dyDescent="0.2"/>
    <row r="577" customFormat="1" ht="16" customHeight="1" x14ac:dyDescent="0.2"/>
    <row r="578" customFormat="1" ht="16" customHeight="1" x14ac:dyDescent="0.2"/>
    <row r="579" customFormat="1" ht="16" customHeight="1" x14ac:dyDescent="0.2"/>
    <row r="580" customFormat="1" ht="16" customHeight="1" x14ac:dyDescent="0.2"/>
    <row r="581" customFormat="1" ht="16" customHeight="1" x14ac:dyDescent="0.2"/>
    <row r="582" customFormat="1" ht="16" customHeight="1" x14ac:dyDescent="0.2"/>
    <row r="583" customFormat="1" ht="16" customHeight="1" x14ac:dyDescent="0.2"/>
    <row r="584" customFormat="1" ht="16" customHeight="1" x14ac:dyDescent="0.2"/>
    <row r="585" customFormat="1" ht="16" customHeight="1" x14ac:dyDescent="0.2"/>
    <row r="586" customFormat="1" ht="16" customHeight="1" x14ac:dyDescent="0.2"/>
    <row r="587" customFormat="1" ht="16" customHeight="1" x14ac:dyDescent="0.2"/>
    <row r="588" customFormat="1" ht="16" customHeight="1" x14ac:dyDescent="0.2"/>
    <row r="589" customFormat="1" ht="16" customHeight="1" x14ac:dyDescent="0.2"/>
    <row r="590" customFormat="1" ht="16" customHeight="1" x14ac:dyDescent="0.2"/>
    <row r="591" customFormat="1" ht="16" customHeight="1" x14ac:dyDescent="0.2"/>
    <row r="592" customFormat="1" ht="16" customHeight="1" x14ac:dyDescent="0.2"/>
    <row r="593" customFormat="1" ht="16" customHeight="1" x14ac:dyDescent="0.2"/>
    <row r="594" customFormat="1" ht="16" customHeight="1" x14ac:dyDescent="0.2"/>
    <row r="595" customFormat="1" ht="16" customHeight="1" x14ac:dyDescent="0.2"/>
    <row r="596" customFormat="1" ht="16" customHeight="1" x14ac:dyDescent="0.2"/>
    <row r="597" customFormat="1" ht="16" customHeight="1" x14ac:dyDescent="0.2"/>
    <row r="598" customFormat="1" ht="16" customHeight="1" x14ac:dyDescent="0.2"/>
    <row r="599" customFormat="1" ht="16" customHeight="1" x14ac:dyDescent="0.2"/>
    <row r="600" customFormat="1" ht="16" customHeight="1" x14ac:dyDescent="0.2"/>
    <row r="601" customFormat="1" ht="16" customHeight="1" x14ac:dyDescent="0.2"/>
    <row r="602" customFormat="1" ht="16" customHeight="1" x14ac:dyDescent="0.2"/>
    <row r="603" customFormat="1" ht="16" customHeight="1" x14ac:dyDescent="0.2"/>
    <row r="604" customFormat="1" ht="16" customHeight="1" x14ac:dyDescent="0.2"/>
    <row r="605" customFormat="1" ht="16" customHeight="1" x14ac:dyDescent="0.2"/>
    <row r="606" customFormat="1" ht="16" customHeight="1" x14ac:dyDescent="0.2"/>
    <row r="607" customFormat="1" ht="16" customHeight="1" x14ac:dyDescent="0.2"/>
    <row r="608" customFormat="1" ht="16" customHeight="1" x14ac:dyDescent="0.2"/>
    <row r="609" customFormat="1" ht="16" customHeight="1" x14ac:dyDescent="0.2"/>
    <row r="610" customFormat="1" ht="16" customHeight="1" x14ac:dyDescent="0.2"/>
    <row r="611" customFormat="1" ht="16" customHeight="1" x14ac:dyDescent="0.2"/>
    <row r="612" customFormat="1" ht="16" customHeight="1" x14ac:dyDescent="0.2"/>
    <row r="613" customFormat="1" ht="16" customHeight="1" x14ac:dyDescent="0.2"/>
    <row r="614" customFormat="1" ht="16" customHeight="1" x14ac:dyDescent="0.2"/>
    <row r="615" customFormat="1" ht="16" customHeight="1" x14ac:dyDescent="0.2"/>
    <row r="616" customFormat="1" ht="16" customHeight="1" x14ac:dyDescent="0.2"/>
    <row r="617" customFormat="1" ht="16" customHeight="1" x14ac:dyDescent="0.2"/>
    <row r="618" customFormat="1" ht="16" customHeight="1" x14ac:dyDescent="0.2"/>
    <row r="619" customFormat="1" ht="16" customHeight="1" x14ac:dyDescent="0.2"/>
    <row r="620" customFormat="1" ht="16" customHeight="1" x14ac:dyDescent="0.2"/>
    <row r="621" customFormat="1" ht="16" customHeight="1" x14ac:dyDescent="0.2"/>
    <row r="622" customFormat="1" ht="16" customHeight="1" x14ac:dyDescent="0.2"/>
    <row r="623" customFormat="1" ht="16" customHeight="1" x14ac:dyDescent="0.2"/>
    <row r="624" customFormat="1" ht="16" customHeight="1" x14ac:dyDescent="0.2"/>
    <row r="625" customFormat="1" ht="16" customHeight="1" x14ac:dyDescent="0.2"/>
    <row r="626" customFormat="1" ht="16" customHeight="1" x14ac:dyDescent="0.2"/>
    <row r="627" customFormat="1" ht="16" customHeight="1" x14ac:dyDescent="0.2"/>
    <row r="628" customFormat="1" ht="16" customHeight="1" x14ac:dyDescent="0.2"/>
    <row r="629" customFormat="1" ht="16" customHeight="1" x14ac:dyDescent="0.2"/>
    <row r="630" customFormat="1" ht="16" customHeight="1" x14ac:dyDescent="0.2"/>
    <row r="631" customFormat="1" ht="16" customHeight="1" x14ac:dyDescent="0.2"/>
    <row r="632" customFormat="1" ht="16" customHeight="1" x14ac:dyDescent="0.2"/>
    <row r="633" customFormat="1" ht="16" customHeight="1" x14ac:dyDescent="0.2"/>
    <row r="634" customFormat="1" ht="16" customHeight="1" x14ac:dyDescent="0.2"/>
    <row r="635" customFormat="1" ht="16" customHeight="1" x14ac:dyDescent="0.2"/>
    <row r="636" customFormat="1" ht="16" customHeight="1" x14ac:dyDescent="0.2"/>
    <row r="637" customFormat="1" ht="16" customHeight="1" x14ac:dyDescent="0.2"/>
    <row r="638" customFormat="1" ht="16" customHeight="1" x14ac:dyDescent="0.2"/>
    <row r="639" customFormat="1" ht="16" customHeight="1" x14ac:dyDescent="0.2"/>
    <row r="640" customFormat="1" ht="16" customHeight="1" x14ac:dyDescent="0.2"/>
    <row r="641" customFormat="1" ht="16" customHeight="1" x14ac:dyDescent="0.2"/>
    <row r="642" customFormat="1" ht="16" customHeight="1" x14ac:dyDescent="0.2"/>
    <row r="643" customFormat="1" ht="16" customHeight="1" x14ac:dyDescent="0.2"/>
    <row r="644" customFormat="1" ht="16" customHeight="1" x14ac:dyDescent="0.2"/>
    <row r="645" customFormat="1" ht="16" customHeight="1" x14ac:dyDescent="0.2"/>
    <row r="646" customFormat="1" ht="16" customHeight="1" x14ac:dyDescent="0.2"/>
    <row r="647" customFormat="1" ht="16" customHeight="1" x14ac:dyDescent="0.2"/>
    <row r="648" customFormat="1" ht="16" customHeight="1" x14ac:dyDescent="0.2"/>
    <row r="649" customFormat="1" ht="16" customHeight="1" x14ac:dyDescent="0.2"/>
    <row r="650" customFormat="1" ht="16" customHeight="1" x14ac:dyDescent="0.2"/>
    <row r="651" customFormat="1" ht="16" customHeight="1" x14ac:dyDescent="0.2"/>
    <row r="652" customFormat="1" ht="16" customHeight="1" x14ac:dyDescent="0.2"/>
    <row r="653" customFormat="1" ht="16" customHeight="1" x14ac:dyDescent="0.2"/>
    <row r="654" customFormat="1" ht="16" customHeight="1" x14ac:dyDescent="0.2"/>
    <row r="655" customFormat="1" ht="16" customHeight="1" x14ac:dyDescent="0.2"/>
    <row r="656" customFormat="1" ht="16" customHeight="1" x14ac:dyDescent="0.2"/>
    <row r="657" customFormat="1" ht="16" customHeight="1" x14ac:dyDescent="0.2"/>
    <row r="658" customFormat="1" ht="16" customHeight="1" x14ac:dyDescent="0.2"/>
    <row r="659" customFormat="1" ht="16" customHeight="1" x14ac:dyDescent="0.2"/>
    <row r="660" customFormat="1" ht="16" customHeight="1" x14ac:dyDescent="0.2"/>
    <row r="661" customFormat="1" ht="16" customHeight="1" x14ac:dyDescent="0.2"/>
    <row r="662" customFormat="1" ht="16" customHeight="1" x14ac:dyDescent="0.2"/>
    <row r="663" customFormat="1" ht="16" customHeight="1" x14ac:dyDescent="0.2"/>
    <row r="664" customFormat="1" ht="16" customHeight="1" x14ac:dyDescent="0.2"/>
    <row r="665" customFormat="1" ht="16" customHeight="1" x14ac:dyDescent="0.2"/>
    <row r="666" customFormat="1" ht="16" customHeight="1" x14ac:dyDescent="0.2"/>
    <row r="667" customFormat="1" ht="16" customHeight="1" x14ac:dyDescent="0.2"/>
    <row r="668" customFormat="1" ht="16" customHeight="1" x14ac:dyDescent="0.2"/>
    <row r="669" customFormat="1" ht="16" customHeight="1" x14ac:dyDescent="0.2"/>
    <row r="670" customFormat="1" ht="16" customHeight="1" x14ac:dyDescent="0.2"/>
    <row r="671" customFormat="1" ht="16" customHeight="1" x14ac:dyDescent="0.2"/>
    <row r="672" customFormat="1" ht="16" customHeight="1" x14ac:dyDescent="0.2"/>
    <row r="673" customFormat="1" ht="16" customHeight="1" x14ac:dyDescent="0.2"/>
    <row r="674" customFormat="1" ht="16" customHeight="1" x14ac:dyDescent="0.2"/>
    <row r="675" customFormat="1" ht="16" customHeight="1" x14ac:dyDescent="0.2"/>
    <row r="676" customFormat="1" ht="16" customHeight="1" x14ac:dyDescent="0.2"/>
    <row r="677" customFormat="1" ht="16" customHeight="1" x14ac:dyDescent="0.2"/>
    <row r="678" customFormat="1" ht="16" customHeight="1" x14ac:dyDescent="0.2"/>
    <row r="679" customFormat="1" ht="16" customHeight="1" x14ac:dyDescent="0.2"/>
    <row r="680" customFormat="1" ht="16" customHeight="1" x14ac:dyDescent="0.2"/>
    <row r="681" customFormat="1" ht="16" customHeight="1" x14ac:dyDescent="0.2"/>
    <row r="682" customFormat="1" ht="16" customHeight="1" x14ac:dyDescent="0.2"/>
    <row r="683" customFormat="1" ht="16" customHeight="1" x14ac:dyDescent="0.2"/>
    <row r="684" customFormat="1" ht="16" customHeight="1" x14ac:dyDescent="0.2"/>
    <row r="685" customFormat="1" ht="16" customHeight="1" x14ac:dyDescent="0.2"/>
    <row r="686" customFormat="1" ht="16" customHeight="1" x14ac:dyDescent="0.2"/>
    <row r="687" customFormat="1" ht="16" customHeight="1" x14ac:dyDescent="0.2"/>
    <row r="688" customFormat="1" ht="16" customHeight="1" x14ac:dyDescent="0.2"/>
    <row r="689" customFormat="1" ht="16" customHeight="1" x14ac:dyDescent="0.2"/>
    <row r="690" customFormat="1" ht="16" customHeight="1" x14ac:dyDescent="0.2"/>
    <row r="691" customFormat="1" ht="16" customHeight="1" x14ac:dyDescent="0.2"/>
    <row r="692" customFormat="1" ht="16" customHeight="1" x14ac:dyDescent="0.2"/>
    <row r="693" customFormat="1" ht="16" customHeight="1" x14ac:dyDescent="0.2"/>
    <row r="694" customFormat="1" ht="16" customHeight="1" x14ac:dyDescent="0.2"/>
    <row r="695" customFormat="1" ht="16" customHeight="1" x14ac:dyDescent="0.2"/>
    <row r="696" customFormat="1" ht="16" customHeight="1" x14ac:dyDescent="0.2"/>
    <row r="697" customFormat="1" ht="16" customHeight="1" x14ac:dyDescent="0.2"/>
    <row r="698" customFormat="1" ht="16" customHeight="1" x14ac:dyDescent="0.2"/>
    <row r="699" customFormat="1" ht="16" customHeight="1" x14ac:dyDescent="0.2"/>
    <row r="700" customFormat="1" ht="16" customHeight="1" x14ac:dyDescent="0.2"/>
    <row r="701" customFormat="1" ht="16" customHeight="1" x14ac:dyDescent="0.2"/>
    <row r="702" customFormat="1" ht="16" customHeight="1" x14ac:dyDescent="0.2"/>
    <row r="703" customFormat="1" ht="16" customHeight="1" x14ac:dyDescent="0.2"/>
    <row r="704" customFormat="1" ht="16" customHeight="1" x14ac:dyDescent="0.2"/>
    <row r="705" customFormat="1" ht="16" customHeight="1" x14ac:dyDescent="0.2"/>
    <row r="706" customFormat="1" ht="16" customHeight="1" x14ac:dyDescent="0.2"/>
    <row r="707" customFormat="1" ht="16" customHeight="1" x14ac:dyDescent="0.2"/>
    <row r="708" customFormat="1" ht="16" customHeight="1" x14ac:dyDescent="0.2"/>
    <row r="709" customFormat="1" ht="16" customHeight="1" x14ac:dyDescent="0.2"/>
    <row r="710" customFormat="1" ht="16" customHeight="1" x14ac:dyDescent="0.2"/>
    <row r="711" customFormat="1" ht="16" customHeight="1" x14ac:dyDescent="0.2"/>
    <row r="712" customFormat="1" ht="16" customHeight="1" x14ac:dyDescent="0.2"/>
    <row r="713" customFormat="1" ht="16" customHeight="1" x14ac:dyDescent="0.2"/>
    <row r="714" customFormat="1" ht="16" customHeight="1" x14ac:dyDescent="0.2"/>
    <row r="715" customFormat="1" ht="16" customHeight="1" x14ac:dyDescent="0.2"/>
    <row r="716" customFormat="1" ht="16" customHeight="1" x14ac:dyDescent="0.2"/>
    <row r="717" customFormat="1" ht="16" customHeight="1" x14ac:dyDescent="0.2"/>
    <row r="718" customFormat="1" ht="16" customHeight="1" x14ac:dyDescent="0.2"/>
    <row r="719" customFormat="1" ht="16" customHeight="1" x14ac:dyDescent="0.2"/>
    <row r="720" customFormat="1" ht="16" customHeight="1" x14ac:dyDescent="0.2"/>
    <row r="721" customFormat="1" ht="16" customHeight="1" x14ac:dyDescent="0.2"/>
    <row r="722" customFormat="1" ht="16" customHeight="1" x14ac:dyDescent="0.2"/>
    <row r="723" customFormat="1" ht="16" customHeight="1" x14ac:dyDescent="0.2"/>
    <row r="724" customFormat="1" ht="16" customHeight="1" x14ac:dyDescent="0.2"/>
    <row r="725" customFormat="1" ht="16" customHeight="1" x14ac:dyDescent="0.2"/>
    <row r="726" customFormat="1" ht="16" customHeight="1" x14ac:dyDescent="0.2"/>
    <row r="727" customFormat="1" ht="16" customHeight="1" x14ac:dyDescent="0.2"/>
    <row r="728" customFormat="1" ht="16" customHeight="1" x14ac:dyDescent="0.2"/>
    <row r="729" customFormat="1" ht="16" customHeight="1" x14ac:dyDescent="0.2"/>
    <row r="730" customFormat="1" ht="16" customHeight="1" x14ac:dyDescent="0.2"/>
    <row r="731" customFormat="1" ht="16" customHeight="1" x14ac:dyDescent="0.2"/>
    <row r="732" customFormat="1" ht="16" customHeight="1" x14ac:dyDescent="0.2"/>
    <row r="733" customFormat="1" ht="16" customHeight="1" x14ac:dyDescent="0.2"/>
    <row r="734" customFormat="1" ht="16" customHeight="1" x14ac:dyDescent="0.2"/>
    <row r="735" customFormat="1" ht="16" customHeight="1" x14ac:dyDescent="0.2"/>
    <row r="736" customFormat="1" ht="16" customHeight="1" x14ac:dyDescent="0.2"/>
    <row r="737" customFormat="1" ht="16" customHeight="1" x14ac:dyDescent="0.2"/>
    <row r="738" customFormat="1" ht="16" customHeight="1" x14ac:dyDescent="0.2"/>
    <row r="739" customFormat="1" ht="16" customHeight="1" x14ac:dyDescent="0.2"/>
    <row r="740" customFormat="1" ht="16" customHeight="1" x14ac:dyDescent="0.2"/>
    <row r="741" customFormat="1" ht="16" customHeight="1" x14ac:dyDescent="0.2"/>
    <row r="742" customFormat="1" ht="16" customHeight="1" x14ac:dyDescent="0.2"/>
    <row r="743" customFormat="1" ht="16" customHeight="1" x14ac:dyDescent="0.2"/>
    <row r="744" customFormat="1" ht="16" customHeight="1" x14ac:dyDescent="0.2"/>
    <row r="745" customFormat="1" ht="16" customHeight="1" x14ac:dyDescent="0.2"/>
    <row r="746" customFormat="1" ht="16" customHeight="1" x14ac:dyDescent="0.2"/>
    <row r="747" customFormat="1" ht="16" customHeight="1" x14ac:dyDescent="0.2"/>
    <row r="748" customFormat="1" ht="16" customHeight="1" x14ac:dyDescent="0.2"/>
    <row r="749" customFormat="1" ht="16" customHeight="1" x14ac:dyDescent="0.2"/>
    <row r="750" customFormat="1" ht="16" customHeight="1" x14ac:dyDescent="0.2"/>
    <row r="751" customFormat="1" ht="16" customHeight="1" x14ac:dyDescent="0.2"/>
    <row r="752" customFormat="1" ht="16" customHeight="1" x14ac:dyDescent="0.2"/>
    <row r="753" customFormat="1" ht="16" customHeight="1" x14ac:dyDescent="0.2"/>
    <row r="754" customFormat="1" ht="16" customHeight="1" x14ac:dyDescent="0.2"/>
    <row r="755" customFormat="1" ht="16" customHeight="1" x14ac:dyDescent="0.2"/>
    <row r="756" customFormat="1" ht="16" customHeight="1" x14ac:dyDescent="0.2"/>
    <row r="757" customFormat="1" ht="16" customHeight="1" x14ac:dyDescent="0.2"/>
    <row r="758" customFormat="1" ht="16" customHeight="1" x14ac:dyDescent="0.2"/>
    <row r="759" customFormat="1" ht="16" customHeight="1" x14ac:dyDescent="0.2"/>
    <row r="760" customFormat="1" ht="16" customHeight="1" x14ac:dyDescent="0.2"/>
    <row r="761" customFormat="1" ht="16" customHeight="1" x14ac:dyDescent="0.2"/>
    <row r="762" customFormat="1" ht="16" customHeight="1" x14ac:dyDescent="0.2"/>
    <row r="763" customFormat="1" ht="16" customHeight="1" x14ac:dyDescent="0.2"/>
    <row r="764" customFormat="1" ht="16" customHeight="1" x14ac:dyDescent="0.2"/>
    <row r="765" customFormat="1" ht="16" customHeight="1" x14ac:dyDescent="0.2"/>
    <row r="766" customFormat="1" ht="16" customHeight="1" x14ac:dyDescent="0.2"/>
    <row r="767" customFormat="1" ht="16" customHeight="1" x14ac:dyDescent="0.2"/>
    <row r="768" customFormat="1" ht="16" customHeight="1" x14ac:dyDescent="0.2"/>
    <row r="769" customFormat="1" ht="16" customHeight="1" x14ac:dyDescent="0.2"/>
    <row r="770" customFormat="1" ht="16" customHeight="1" x14ac:dyDescent="0.2"/>
    <row r="771" customFormat="1" ht="16" customHeight="1" x14ac:dyDescent="0.2"/>
    <row r="772" customFormat="1" ht="16" customHeight="1" x14ac:dyDescent="0.2"/>
    <row r="773" customFormat="1" ht="16" customHeight="1" x14ac:dyDescent="0.2"/>
    <row r="774" customFormat="1" ht="16" customHeight="1" x14ac:dyDescent="0.2"/>
    <row r="775" customFormat="1" ht="16" customHeight="1" x14ac:dyDescent="0.2"/>
    <row r="776" customFormat="1" ht="16" customHeight="1" x14ac:dyDescent="0.2"/>
    <row r="777" customFormat="1" ht="16" customHeight="1" x14ac:dyDescent="0.2"/>
    <row r="778" customFormat="1" ht="16" customHeight="1" x14ac:dyDescent="0.2"/>
    <row r="779" customFormat="1" ht="16" customHeight="1" x14ac:dyDescent="0.2"/>
    <row r="780" customFormat="1" ht="16" customHeight="1" x14ac:dyDescent="0.2"/>
    <row r="781" customFormat="1" ht="16" customHeight="1" x14ac:dyDescent="0.2"/>
    <row r="782" customFormat="1" ht="16" customHeight="1" x14ac:dyDescent="0.2"/>
    <row r="783" customFormat="1" ht="16" customHeight="1" x14ac:dyDescent="0.2"/>
    <row r="784" customFormat="1" ht="16" customHeight="1" x14ac:dyDescent="0.2"/>
    <row r="785" customFormat="1" ht="16" customHeight="1" x14ac:dyDescent="0.2"/>
    <row r="786" customFormat="1" ht="16" customHeight="1" x14ac:dyDescent="0.2"/>
    <row r="787" customFormat="1" ht="16" customHeight="1" x14ac:dyDescent="0.2"/>
    <row r="788" customFormat="1" ht="16" customHeight="1" x14ac:dyDescent="0.2"/>
    <row r="789" customFormat="1" ht="16" customHeight="1" x14ac:dyDescent="0.2"/>
    <row r="790" customFormat="1" ht="16" customHeight="1" x14ac:dyDescent="0.2"/>
    <row r="791" customFormat="1" ht="16" customHeight="1" x14ac:dyDescent="0.2"/>
    <row r="792" customFormat="1" ht="16" customHeight="1" x14ac:dyDescent="0.2"/>
    <row r="793" customFormat="1" ht="16" customHeight="1" x14ac:dyDescent="0.2"/>
    <row r="794" customFormat="1" ht="16" customHeight="1" x14ac:dyDescent="0.2"/>
    <row r="795" customFormat="1" ht="16" customHeight="1" x14ac:dyDescent="0.2"/>
    <row r="796" customFormat="1" ht="16" customHeight="1" x14ac:dyDescent="0.2"/>
    <row r="797" customFormat="1" ht="16" customHeight="1" x14ac:dyDescent="0.2"/>
    <row r="798" customFormat="1" ht="16" customHeight="1" x14ac:dyDescent="0.2"/>
    <row r="799" customFormat="1" ht="16" customHeight="1" x14ac:dyDescent="0.2"/>
    <row r="800" customFormat="1" ht="16" customHeight="1" x14ac:dyDescent="0.2"/>
    <row r="801" customFormat="1" ht="16" customHeight="1" x14ac:dyDescent="0.2"/>
    <row r="802" customFormat="1" ht="16" customHeight="1" x14ac:dyDescent="0.2"/>
    <row r="803" customFormat="1" ht="16" customHeight="1" x14ac:dyDescent="0.2"/>
    <row r="804" customFormat="1" ht="16" customHeight="1" x14ac:dyDescent="0.2"/>
    <row r="805" customFormat="1" ht="16" customHeight="1" x14ac:dyDescent="0.2"/>
    <row r="806" customFormat="1" ht="16" customHeight="1" x14ac:dyDescent="0.2"/>
    <row r="807" customFormat="1" ht="16" customHeight="1" x14ac:dyDescent="0.2"/>
    <row r="808" customFormat="1" ht="16" customHeight="1" x14ac:dyDescent="0.2"/>
    <row r="809" customFormat="1" ht="16" customHeight="1" x14ac:dyDescent="0.2"/>
    <row r="810" customFormat="1" ht="16" customHeight="1" x14ac:dyDescent="0.2"/>
    <row r="811" customFormat="1" ht="16" customHeight="1" x14ac:dyDescent="0.2"/>
    <row r="812" customFormat="1" ht="16" customHeight="1" x14ac:dyDescent="0.2"/>
    <row r="813" customFormat="1" ht="16" customHeight="1" x14ac:dyDescent="0.2"/>
    <row r="814" customFormat="1" ht="16" customHeight="1" x14ac:dyDescent="0.2"/>
    <row r="815" customFormat="1" ht="16" customHeight="1" x14ac:dyDescent="0.2"/>
    <row r="816" customFormat="1" ht="16" customHeight="1" x14ac:dyDescent="0.2"/>
    <row r="817" customFormat="1" ht="16" customHeight="1" x14ac:dyDescent="0.2"/>
    <row r="818" customFormat="1" ht="16" customHeight="1" x14ac:dyDescent="0.2"/>
    <row r="819" customFormat="1" ht="16" customHeight="1" x14ac:dyDescent="0.2"/>
    <row r="820" customFormat="1" ht="16" customHeight="1" x14ac:dyDescent="0.2"/>
    <row r="821" customFormat="1" ht="16" customHeight="1" x14ac:dyDescent="0.2"/>
    <row r="822" customFormat="1" ht="16" customHeight="1" x14ac:dyDescent="0.2"/>
    <row r="823" customFormat="1" ht="16" customHeight="1" x14ac:dyDescent="0.2"/>
    <row r="824" customFormat="1" ht="16" customHeight="1" x14ac:dyDescent="0.2"/>
    <row r="825" customFormat="1" ht="16" customHeight="1" x14ac:dyDescent="0.2"/>
    <row r="826" customFormat="1" ht="16" customHeight="1" x14ac:dyDescent="0.2"/>
    <row r="827" customFormat="1" ht="16" customHeight="1" x14ac:dyDescent="0.2"/>
    <row r="828" customFormat="1" ht="16" customHeight="1" x14ac:dyDescent="0.2"/>
    <row r="829" customFormat="1" ht="16" customHeight="1" x14ac:dyDescent="0.2"/>
    <row r="830" customFormat="1" ht="16" customHeight="1" x14ac:dyDescent="0.2"/>
    <row r="831" customFormat="1" ht="16" customHeight="1" x14ac:dyDescent="0.2"/>
    <row r="832" customFormat="1" ht="16" customHeight="1" x14ac:dyDescent="0.2"/>
    <row r="833" customFormat="1" ht="16" customHeight="1" x14ac:dyDescent="0.2"/>
    <row r="834" customFormat="1" ht="16" customHeight="1" x14ac:dyDescent="0.2"/>
    <row r="835" customFormat="1" ht="16" customHeight="1" x14ac:dyDescent="0.2"/>
    <row r="836" customFormat="1" ht="16" customHeight="1" x14ac:dyDescent="0.2"/>
    <row r="837" customFormat="1" ht="16" customHeight="1" x14ac:dyDescent="0.2"/>
    <row r="838" customFormat="1" ht="16" customHeight="1" x14ac:dyDescent="0.2"/>
    <row r="839" customFormat="1" ht="16" customHeight="1" x14ac:dyDescent="0.2"/>
    <row r="840" customFormat="1" ht="16" customHeight="1" x14ac:dyDescent="0.2"/>
    <row r="841" customFormat="1" ht="16" customHeight="1" x14ac:dyDescent="0.2"/>
    <row r="842" customFormat="1" ht="16" customHeight="1" x14ac:dyDescent="0.2"/>
    <row r="843" customFormat="1" ht="16" customHeight="1" x14ac:dyDescent="0.2"/>
    <row r="844" customFormat="1" ht="16" customHeight="1" x14ac:dyDescent="0.2"/>
    <row r="845" customFormat="1" ht="16" customHeight="1" x14ac:dyDescent="0.2"/>
    <row r="846" customFormat="1" ht="16" customHeight="1" x14ac:dyDescent="0.2"/>
    <row r="847" customFormat="1" ht="16" customHeight="1" x14ac:dyDescent="0.2"/>
    <row r="848" customFormat="1" ht="16" customHeight="1" x14ac:dyDescent="0.2"/>
    <row r="849" customFormat="1" ht="16" customHeight="1" x14ac:dyDescent="0.2"/>
    <row r="850" customFormat="1" ht="16" customHeight="1" x14ac:dyDescent="0.2"/>
    <row r="851" customFormat="1" ht="16" customHeight="1" x14ac:dyDescent="0.2"/>
    <row r="852" customFormat="1" ht="16" customHeight="1" x14ac:dyDescent="0.2"/>
    <row r="853" customFormat="1" ht="16" customHeight="1" x14ac:dyDescent="0.2"/>
    <row r="854" customFormat="1" ht="16" customHeight="1" x14ac:dyDescent="0.2"/>
    <row r="855" customFormat="1" ht="16" customHeight="1" x14ac:dyDescent="0.2"/>
    <row r="856" customFormat="1" ht="16" customHeight="1" x14ac:dyDescent="0.2"/>
    <row r="857" customFormat="1" ht="16" customHeight="1" x14ac:dyDescent="0.2"/>
    <row r="858" customFormat="1" ht="16" customHeight="1" x14ac:dyDescent="0.2"/>
    <row r="859" customFormat="1" ht="16" customHeight="1" x14ac:dyDescent="0.2"/>
    <row r="860" customFormat="1" ht="16" customHeight="1" x14ac:dyDescent="0.2"/>
    <row r="861" customFormat="1" ht="16" customHeight="1" x14ac:dyDescent="0.2"/>
    <row r="862" customFormat="1" ht="16" customHeight="1" x14ac:dyDescent="0.2"/>
    <row r="863" customFormat="1" ht="16" customHeight="1" x14ac:dyDescent="0.2"/>
    <row r="864" customFormat="1" ht="16" customHeight="1" x14ac:dyDescent="0.2"/>
    <row r="865" customFormat="1" ht="16" customHeight="1" x14ac:dyDescent="0.2"/>
    <row r="866" customFormat="1" ht="16" customHeight="1" x14ac:dyDescent="0.2"/>
    <row r="867" customFormat="1" ht="16" customHeight="1" x14ac:dyDescent="0.2"/>
    <row r="868" customFormat="1" ht="16" customHeight="1" x14ac:dyDescent="0.2"/>
    <row r="869" customFormat="1" ht="16" customHeight="1" x14ac:dyDescent="0.2"/>
    <row r="870" customFormat="1" ht="16" customHeight="1" x14ac:dyDescent="0.2"/>
    <row r="871" customFormat="1" ht="16" customHeight="1" x14ac:dyDescent="0.2"/>
    <row r="872" customFormat="1" ht="16" customHeight="1" x14ac:dyDescent="0.2"/>
    <row r="873" customFormat="1" ht="16" customHeight="1" x14ac:dyDescent="0.2"/>
    <row r="874" customFormat="1" ht="16" customHeight="1" x14ac:dyDescent="0.2"/>
    <row r="875" customFormat="1" ht="16" customHeight="1" x14ac:dyDescent="0.2"/>
    <row r="876" customFormat="1" ht="16" customHeight="1" x14ac:dyDescent="0.2"/>
    <row r="877" customFormat="1" ht="16" customHeight="1" x14ac:dyDescent="0.2"/>
    <row r="878" customFormat="1" ht="16" customHeight="1" x14ac:dyDescent="0.2"/>
    <row r="879" customFormat="1" ht="16" customHeight="1" x14ac:dyDescent="0.2"/>
    <row r="880" customFormat="1" ht="16" customHeight="1" x14ac:dyDescent="0.2"/>
    <row r="881" customFormat="1" ht="16" customHeight="1" x14ac:dyDescent="0.2"/>
    <row r="882" customFormat="1" ht="16" customHeight="1" x14ac:dyDescent="0.2"/>
    <row r="883" customFormat="1" ht="16" customHeight="1" x14ac:dyDescent="0.2"/>
    <row r="884" customFormat="1" ht="16" customHeight="1" x14ac:dyDescent="0.2"/>
    <row r="885" customFormat="1" ht="16" customHeight="1" x14ac:dyDescent="0.2"/>
    <row r="886" customFormat="1" ht="16" customHeight="1" x14ac:dyDescent="0.2"/>
    <row r="887" customFormat="1" ht="16" customHeight="1" x14ac:dyDescent="0.2"/>
    <row r="888" customFormat="1" ht="16" customHeight="1" x14ac:dyDescent="0.2"/>
    <row r="889" customFormat="1" ht="16" customHeight="1" x14ac:dyDescent="0.2"/>
    <row r="890" customFormat="1" ht="16" customHeight="1" x14ac:dyDescent="0.2"/>
    <row r="891" customFormat="1" ht="16" customHeight="1" x14ac:dyDescent="0.2"/>
    <row r="892" customFormat="1" ht="16" customHeight="1" x14ac:dyDescent="0.2"/>
    <row r="893" customFormat="1" ht="16" customHeight="1" x14ac:dyDescent="0.2"/>
    <row r="894" customFormat="1" ht="16" customHeight="1" x14ac:dyDescent="0.2"/>
    <row r="895" customFormat="1" ht="16" customHeight="1" x14ac:dyDescent="0.2"/>
    <row r="896" customFormat="1" ht="16" customHeight="1" x14ac:dyDescent="0.2"/>
    <row r="897" customFormat="1" ht="16" customHeight="1" x14ac:dyDescent="0.2"/>
    <row r="898" customFormat="1" ht="16" customHeight="1" x14ac:dyDescent="0.2"/>
    <row r="899" customFormat="1" ht="16" customHeight="1" x14ac:dyDescent="0.2"/>
    <row r="900" customFormat="1" ht="16" customHeight="1" x14ac:dyDescent="0.2"/>
    <row r="901" customFormat="1" ht="16" customHeight="1" x14ac:dyDescent="0.2"/>
    <row r="902" customFormat="1" ht="16" customHeight="1" x14ac:dyDescent="0.2"/>
    <row r="903" customFormat="1" ht="16" customHeight="1" x14ac:dyDescent="0.2"/>
    <row r="904" customFormat="1" ht="16" customHeight="1" x14ac:dyDescent="0.2"/>
    <row r="905" customFormat="1" ht="16" customHeight="1" x14ac:dyDescent="0.2"/>
    <row r="906" customFormat="1" ht="16" customHeight="1" x14ac:dyDescent="0.2"/>
    <row r="907" customFormat="1" ht="16" customHeight="1" x14ac:dyDescent="0.2"/>
    <row r="908" customFormat="1" ht="16" customHeight="1" x14ac:dyDescent="0.2"/>
    <row r="909" customFormat="1" ht="16" customHeight="1" x14ac:dyDescent="0.2"/>
    <row r="910" customFormat="1" ht="16" customHeight="1" x14ac:dyDescent="0.2"/>
    <row r="911" customFormat="1" ht="16" customHeight="1" x14ac:dyDescent="0.2"/>
    <row r="912" customFormat="1" ht="16" customHeight="1" x14ac:dyDescent="0.2"/>
    <row r="913" customFormat="1" ht="16" customHeight="1" x14ac:dyDescent="0.2"/>
    <row r="914" customFormat="1" ht="16" customHeight="1" x14ac:dyDescent="0.2"/>
    <row r="915" customFormat="1" ht="16" customHeight="1" x14ac:dyDescent="0.2"/>
    <row r="916" customFormat="1" ht="16" customHeight="1" x14ac:dyDescent="0.2"/>
    <row r="917" customFormat="1" ht="16" customHeight="1" x14ac:dyDescent="0.2"/>
    <row r="918" customFormat="1" ht="16" customHeight="1" x14ac:dyDescent="0.2"/>
    <row r="919" customFormat="1" ht="16" customHeight="1" x14ac:dyDescent="0.2"/>
    <row r="920" customFormat="1" ht="16" customHeight="1" x14ac:dyDescent="0.2"/>
    <row r="921" customFormat="1" ht="16" customHeight="1" x14ac:dyDescent="0.2"/>
    <row r="922" customFormat="1" ht="16" customHeight="1" x14ac:dyDescent="0.2"/>
    <row r="923" customFormat="1" ht="16" customHeight="1" x14ac:dyDescent="0.2"/>
    <row r="924" customFormat="1" ht="16" customHeight="1" x14ac:dyDescent="0.2"/>
    <row r="925" customFormat="1" ht="16" customHeight="1" x14ac:dyDescent="0.2"/>
    <row r="926" customFormat="1" ht="16" customHeight="1" x14ac:dyDescent="0.2"/>
    <row r="927" customFormat="1" ht="16" customHeight="1" x14ac:dyDescent="0.2"/>
    <row r="928" customFormat="1" ht="16" customHeight="1" x14ac:dyDescent="0.2"/>
    <row r="929" customFormat="1" ht="16" customHeight="1" x14ac:dyDescent="0.2"/>
    <row r="930" customFormat="1" ht="16" customHeight="1" x14ac:dyDescent="0.2"/>
    <row r="931" customFormat="1" ht="16" customHeight="1" x14ac:dyDescent="0.2"/>
    <row r="932" customFormat="1" ht="16" customHeight="1" x14ac:dyDescent="0.2"/>
    <row r="933" customFormat="1" ht="16" customHeight="1" x14ac:dyDescent="0.2"/>
    <row r="934" customFormat="1" ht="16" customHeight="1" x14ac:dyDescent="0.2"/>
    <row r="935" customFormat="1" ht="16" customHeight="1" x14ac:dyDescent="0.2"/>
    <row r="936" customFormat="1" ht="16" customHeight="1" x14ac:dyDescent="0.2"/>
    <row r="937" customFormat="1" ht="16" customHeight="1" x14ac:dyDescent="0.2"/>
    <row r="938" customFormat="1" ht="16" customHeight="1" x14ac:dyDescent="0.2"/>
    <row r="939" customFormat="1" ht="16" customHeight="1" x14ac:dyDescent="0.2"/>
    <row r="940" customFormat="1" ht="16" customHeight="1" x14ac:dyDescent="0.2"/>
    <row r="941" customFormat="1" ht="16" customHeight="1" x14ac:dyDescent="0.2"/>
    <row r="942" customFormat="1" ht="16" customHeight="1" x14ac:dyDescent="0.2"/>
    <row r="943" customFormat="1" ht="16" customHeight="1" x14ac:dyDescent="0.2"/>
    <row r="944" customFormat="1" ht="16" customHeight="1" x14ac:dyDescent="0.2"/>
    <row r="945" customFormat="1" ht="16" customHeight="1" x14ac:dyDescent="0.2"/>
    <row r="946" customFormat="1" ht="16" customHeight="1" x14ac:dyDescent="0.2"/>
    <row r="947" customFormat="1" ht="16" customHeight="1" x14ac:dyDescent="0.2"/>
    <row r="948" customFormat="1" ht="16" customHeight="1" x14ac:dyDescent="0.2"/>
    <row r="949" customFormat="1" ht="16" customHeight="1" x14ac:dyDescent="0.2"/>
    <row r="950" customFormat="1" ht="16" customHeight="1" x14ac:dyDescent="0.2"/>
    <row r="951" customFormat="1" ht="16" customHeight="1" x14ac:dyDescent="0.2"/>
    <row r="952" customFormat="1" ht="16" customHeight="1" x14ac:dyDescent="0.2"/>
    <row r="953" customFormat="1" ht="16" customHeight="1" x14ac:dyDescent="0.2"/>
    <row r="954" customFormat="1" ht="16" customHeight="1" x14ac:dyDescent="0.2"/>
    <row r="955" customFormat="1" ht="16" customHeight="1" x14ac:dyDescent="0.2"/>
    <row r="956" customFormat="1" ht="16" customHeight="1" x14ac:dyDescent="0.2"/>
    <row r="957" customFormat="1" ht="16" customHeight="1" x14ac:dyDescent="0.2"/>
    <row r="958" customFormat="1" ht="16" customHeight="1" x14ac:dyDescent="0.2"/>
    <row r="959" customFormat="1" ht="16" customHeight="1" x14ac:dyDescent="0.2"/>
    <row r="960" customFormat="1" ht="16" customHeight="1" x14ac:dyDescent="0.2"/>
    <row r="961" customFormat="1" ht="16" customHeight="1" x14ac:dyDescent="0.2"/>
    <row r="962" customFormat="1" ht="16" customHeight="1" x14ac:dyDescent="0.2"/>
    <row r="963" customFormat="1" ht="16" customHeight="1" x14ac:dyDescent="0.2"/>
    <row r="964" customFormat="1" ht="16" customHeight="1" x14ac:dyDescent="0.2"/>
    <row r="965" customFormat="1" ht="16" customHeight="1" x14ac:dyDescent="0.2"/>
    <row r="966" customFormat="1" ht="16" customHeight="1" x14ac:dyDescent="0.2"/>
    <row r="967" customFormat="1" ht="16" customHeight="1" x14ac:dyDescent="0.2"/>
    <row r="968" customFormat="1" ht="16" customHeight="1" x14ac:dyDescent="0.2"/>
    <row r="969" customFormat="1" ht="16" customHeight="1" x14ac:dyDescent="0.2"/>
    <row r="970" customFormat="1" ht="16" customHeight="1" x14ac:dyDescent="0.2"/>
    <row r="971" customFormat="1" ht="16" customHeight="1" x14ac:dyDescent="0.2"/>
    <row r="972" customFormat="1" ht="16" customHeight="1" x14ac:dyDescent="0.2"/>
    <row r="973" customFormat="1" ht="16" customHeight="1" x14ac:dyDescent="0.2"/>
    <row r="974" customFormat="1" ht="16" customHeight="1" x14ac:dyDescent="0.2"/>
    <row r="975" customFormat="1" ht="16" customHeight="1" x14ac:dyDescent="0.2"/>
    <row r="976" customFormat="1" ht="16" customHeight="1" x14ac:dyDescent="0.2"/>
    <row r="977" customFormat="1" ht="16" customHeight="1" x14ac:dyDescent="0.2"/>
    <row r="978" customFormat="1" ht="16" customHeight="1" x14ac:dyDescent="0.2"/>
    <row r="979" customFormat="1" ht="16" customHeight="1" x14ac:dyDescent="0.2"/>
    <row r="980" customFormat="1" ht="16" customHeight="1" x14ac:dyDescent="0.2"/>
    <row r="981" customFormat="1" ht="16" customHeight="1" x14ac:dyDescent="0.2"/>
    <row r="982" customFormat="1" ht="16" customHeight="1" x14ac:dyDescent="0.2"/>
    <row r="983" customFormat="1" ht="16" customHeight="1" x14ac:dyDescent="0.2"/>
    <row r="984" customFormat="1" ht="16" customHeight="1" x14ac:dyDescent="0.2"/>
    <row r="985" customFormat="1" ht="16" customHeight="1" x14ac:dyDescent="0.2"/>
    <row r="986" customFormat="1" ht="16" customHeight="1" x14ac:dyDescent="0.2"/>
    <row r="987" customFormat="1" ht="16" customHeight="1" x14ac:dyDescent="0.2"/>
    <row r="988" customFormat="1" ht="16" customHeight="1" x14ac:dyDescent="0.2"/>
    <row r="989" customFormat="1" ht="16" customHeight="1" x14ac:dyDescent="0.2"/>
    <row r="990" customFormat="1" ht="16" customHeight="1" x14ac:dyDescent="0.2"/>
    <row r="991" customFormat="1" ht="16" customHeight="1" x14ac:dyDescent="0.2"/>
    <row r="992" customFormat="1" ht="16" customHeight="1" x14ac:dyDescent="0.2"/>
    <row r="993" customFormat="1" ht="16" customHeight="1" x14ac:dyDescent="0.2"/>
    <row r="994" customFormat="1" ht="16" customHeight="1" x14ac:dyDescent="0.2"/>
    <row r="995" customFormat="1" ht="16" customHeight="1" x14ac:dyDescent="0.2"/>
    <row r="996" customFormat="1" ht="16" customHeight="1" x14ac:dyDescent="0.2"/>
    <row r="997" customFormat="1" ht="16" customHeight="1" x14ac:dyDescent="0.2"/>
    <row r="998" customFormat="1" ht="16" customHeight="1" x14ac:dyDescent="0.2"/>
    <row r="999" customFormat="1" ht="16" customHeight="1" x14ac:dyDescent="0.2"/>
    <row r="1000" customFormat="1" ht="16" customHeight="1" x14ac:dyDescent="0.2"/>
    <row r="1001" customFormat="1" ht="16" customHeight="1" x14ac:dyDescent="0.2"/>
    <row r="1002" customFormat="1" ht="16" customHeight="1" x14ac:dyDescent="0.2"/>
    <row r="1003" customFormat="1" ht="16" customHeight="1" x14ac:dyDescent="0.2"/>
    <row r="1004" customFormat="1" ht="16" customHeight="1" x14ac:dyDescent="0.2"/>
    <row r="1005" customFormat="1" ht="16" customHeight="1" x14ac:dyDescent="0.2"/>
    <row r="1006" customFormat="1" ht="16" customHeight="1" x14ac:dyDescent="0.2"/>
    <row r="1007" customFormat="1" ht="16" customHeight="1" x14ac:dyDescent="0.2"/>
    <row r="1008" customFormat="1" ht="16" customHeight="1" x14ac:dyDescent="0.2"/>
    <row r="1009" customFormat="1" ht="16" customHeight="1" x14ac:dyDescent="0.2"/>
    <row r="1010" customFormat="1" ht="16" customHeight="1" x14ac:dyDescent="0.2"/>
    <row r="1011" customFormat="1" ht="16" customHeight="1" x14ac:dyDescent="0.2"/>
    <row r="1012" customFormat="1" ht="16" customHeight="1" x14ac:dyDescent="0.2"/>
    <row r="1013" customFormat="1" ht="16" customHeight="1" x14ac:dyDescent="0.2"/>
    <row r="1014" customFormat="1" ht="16" customHeight="1" x14ac:dyDescent="0.2"/>
    <row r="1015" customFormat="1" ht="16" customHeight="1" x14ac:dyDescent="0.2"/>
    <row r="1016" customFormat="1" ht="16" customHeight="1" x14ac:dyDescent="0.2"/>
    <row r="1017" customFormat="1" ht="16" customHeight="1" x14ac:dyDescent="0.2"/>
    <row r="1018" customFormat="1" ht="16" customHeight="1" x14ac:dyDescent="0.2"/>
    <row r="1019" customFormat="1" ht="16" customHeight="1" x14ac:dyDescent="0.2"/>
    <row r="1020" customFormat="1" ht="16" customHeight="1" x14ac:dyDescent="0.2"/>
    <row r="1021" customFormat="1" ht="16" customHeight="1" x14ac:dyDescent="0.2"/>
    <row r="1022" customFormat="1" ht="16" customHeight="1" x14ac:dyDescent="0.2"/>
    <row r="1023" customFormat="1" ht="16" customHeight="1" x14ac:dyDescent="0.2"/>
    <row r="1024" customFormat="1" ht="16" customHeight="1" x14ac:dyDescent="0.2"/>
    <row r="1025" customFormat="1" ht="16" customHeight="1" x14ac:dyDescent="0.2"/>
    <row r="1026" customFormat="1" ht="16" customHeight="1" x14ac:dyDescent="0.2"/>
    <row r="1027" customFormat="1" ht="16" customHeight="1" x14ac:dyDescent="0.2"/>
    <row r="1028" customFormat="1" ht="16" customHeight="1" x14ac:dyDescent="0.2"/>
    <row r="1029" customFormat="1" ht="16" customHeight="1" x14ac:dyDescent="0.2"/>
    <row r="1030" customFormat="1" ht="16" customHeight="1" x14ac:dyDescent="0.2"/>
    <row r="1031" customFormat="1" ht="16" customHeight="1" x14ac:dyDescent="0.2"/>
    <row r="1032" customFormat="1" ht="16" customHeight="1" x14ac:dyDescent="0.2"/>
    <row r="1033" customFormat="1" ht="16" customHeight="1" x14ac:dyDescent="0.2"/>
    <row r="1034" customFormat="1" ht="16" customHeight="1" x14ac:dyDescent="0.2"/>
    <row r="1035" customFormat="1" ht="16" customHeight="1" x14ac:dyDescent="0.2"/>
    <row r="1036" customFormat="1" ht="16" customHeight="1" x14ac:dyDescent="0.2"/>
    <row r="1037" customFormat="1" ht="16" customHeight="1" x14ac:dyDescent="0.2"/>
    <row r="1038" customFormat="1" ht="16" customHeight="1" x14ac:dyDescent="0.2"/>
    <row r="1039" customFormat="1" ht="16" customHeight="1" x14ac:dyDescent="0.2"/>
    <row r="1040" customFormat="1" ht="16" customHeight="1" x14ac:dyDescent="0.2"/>
    <row r="1041" customFormat="1" ht="16" customHeight="1" x14ac:dyDescent="0.2"/>
    <row r="1042" customFormat="1" ht="16" customHeight="1" x14ac:dyDescent="0.2"/>
    <row r="1043" customFormat="1" ht="16" customHeight="1" x14ac:dyDescent="0.2"/>
    <row r="1044" customFormat="1" ht="16" customHeight="1" x14ac:dyDescent="0.2"/>
    <row r="1045" customFormat="1" ht="16" customHeight="1" x14ac:dyDescent="0.2"/>
    <row r="1046" customFormat="1" ht="16" customHeight="1" x14ac:dyDescent="0.2"/>
    <row r="1047" customFormat="1" ht="16" customHeight="1" x14ac:dyDescent="0.2"/>
    <row r="1048" customFormat="1" ht="16" customHeight="1" x14ac:dyDescent="0.2"/>
    <row r="1049" customFormat="1" ht="16" customHeight="1" x14ac:dyDescent="0.2"/>
    <row r="1050" customFormat="1" ht="16" customHeight="1" x14ac:dyDescent="0.2"/>
    <row r="1051" customFormat="1" ht="16" customHeight="1" x14ac:dyDescent="0.2"/>
    <row r="1052" customFormat="1" ht="16" customHeight="1" x14ac:dyDescent="0.2"/>
    <row r="1053" customFormat="1" ht="16" customHeight="1" x14ac:dyDescent="0.2"/>
    <row r="1054" customFormat="1" ht="16" customHeight="1" x14ac:dyDescent="0.2"/>
    <row r="1055" customFormat="1" ht="16" customHeight="1" x14ac:dyDescent="0.2"/>
    <row r="1056" customFormat="1" ht="16" customHeight="1" x14ac:dyDescent="0.2"/>
    <row r="1057" customFormat="1" ht="16" customHeight="1" x14ac:dyDescent="0.2"/>
    <row r="1058" customFormat="1" ht="16" customHeight="1" x14ac:dyDescent="0.2"/>
    <row r="1059" customFormat="1" ht="16" customHeight="1" x14ac:dyDescent="0.2"/>
    <row r="1060" customFormat="1" ht="16" customHeight="1" x14ac:dyDescent="0.2"/>
    <row r="1061" customFormat="1" ht="16" customHeight="1" x14ac:dyDescent="0.2"/>
    <row r="1062" customFormat="1" ht="16" customHeight="1" x14ac:dyDescent="0.2"/>
    <row r="1063" customFormat="1" ht="16" customHeight="1" x14ac:dyDescent="0.2"/>
    <row r="1064" customFormat="1" ht="16" customHeight="1" x14ac:dyDescent="0.2"/>
    <row r="1065" customFormat="1" ht="16" customHeight="1" x14ac:dyDescent="0.2"/>
    <row r="1066" customFormat="1" ht="16" customHeight="1" x14ac:dyDescent="0.2"/>
    <row r="1067" customFormat="1" ht="16" customHeight="1" x14ac:dyDescent="0.2"/>
    <row r="1068" customFormat="1" ht="16" customHeight="1" x14ac:dyDescent="0.2"/>
    <row r="1069" customFormat="1" ht="16" customHeight="1" x14ac:dyDescent="0.2"/>
    <row r="1070" customFormat="1" ht="16" customHeight="1" x14ac:dyDescent="0.2"/>
    <row r="1071" customFormat="1" ht="16" customHeight="1" x14ac:dyDescent="0.2"/>
    <row r="1072" customFormat="1" ht="16" customHeight="1" x14ac:dyDescent="0.2"/>
    <row r="1073" customFormat="1" ht="16" customHeight="1" x14ac:dyDescent="0.2"/>
    <row r="1074" customFormat="1" ht="16" customHeight="1" x14ac:dyDescent="0.2"/>
    <row r="1075" customFormat="1" ht="16" customHeight="1" x14ac:dyDescent="0.2"/>
    <row r="1076" customFormat="1" ht="16" customHeight="1" x14ac:dyDescent="0.2"/>
    <row r="1077" customFormat="1" ht="16" customHeight="1" x14ac:dyDescent="0.2"/>
    <row r="1078" customFormat="1" ht="16" customHeight="1" x14ac:dyDescent="0.2"/>
    <row r="1079" customFormat="1" ht="16" customHeight="1" x14ac:dyDescent="0.2"/>
    <row r="1080" customFormat="1" ht="16" customHeight="1" x14ac:dyDescent="0.2"/>
    <row r="1081" customFormat="1" ht="16" customHeight="1" x14ac:dyDescent="0.2"/>
    <row r="1082" customFormat="1" ht="16" customHeight="1" x14ac:dyDescent="0.2"/>
    <row r="1083" customFormat="1" ht="16" customHeight="1" x14ac:dyDescent="0.2"/>
    <row r="1084" customFormat="1" ht="16" customHeight="1" x14ac:dyDescent="0.2"/>
    <row r="1085" customFormat="1" ht="16" customHeight="1" x14ac:dyDescent="0.2"/>
    <row r="1086" customFormat="1" ht="16" customHeight="1" x14ac:dyDescent="0.2"/>
    <row r="1087" customFormat="1" ht="16" customHeight="1" x14ac:dyDescent="0.2"/>
    <row r="1088" customFormat="1" ht="16" customHeight="1" x14ac:dyDescent="0.2"/>
    <row r="1089" customFormat="1" ht="16" customHeight="1" x14ac:dyDescent="0.2"/>
    <row r="1090" customFormat="1" ht="16" customHeight="1" x14ac:dyDescent="0.2"/>
    <row r="1091" customFormat="1" ht="16" customHeight="1" x14ac:dyDescent="0.2"/>
    <row r="1092" customFormat="1" ht="16" customHeight="1" x14ac:dyDescent="0.2"/>
    <row r="1093" customFormat="1" ht="16" customHeight="1" x14ac:dyDescent="0.2"/>
    <row r="1094" customFormat="1" ht="16" customHeight="1" x14ac:dyDescent="0.2"/>
    <row r="1095" customFormat="1" ht="16" customHeight="1" x14ac:dyDescent="0.2"/>
    <row r="1096" customFormat="1" ht="16" customHeight="1" x14ac:dyDescent="0.2"/>
    <row r="1097" customFormat="1" ht="16" customHeight="1" x14ac:dyDescent="0.2"/>
    <row r="1098" customFormat="1" ht="16" customHeight="1" x14ac:dyDescent="0.2"/>
    <row r="1099" customFormat="1" ht="16" customHeight="1" x14ac:dyDescent="0.2"/>
    <row r="1100" customFormat="1" ht="16" customHeight="1" x14ac:dyDescent="0.2"/>
    <row r="1101" customFormat="1" ht="16" customHeight="1" x14ac:dyDescent="0.2"/>
    <row r="1102" customFormat="1" ht="16" customHeight="1" x14ac:dyDescent="0.2"/>
    <row r="1103" customFormat="1" ht="16" customHeight="1" x14ac:dyDescent="0.2"/>
    <row r="1104" customFormat="1" ht="16" customHeight="1" x14ac:dyDescent="0.2"/>
    <row r="1105" customFormat="1" ht="16" customHeight="1" x14ac:dyDescent="0.2"/>
    <row r="1106" customFormat="1" ht="16" customHeight="1" x14ac:dyDescent="0.2"/>
    <row r="1107" customFormat="1" ht="16" customHeight="1" x14ac:dyDescent="0.2"/>
    <row r="1108" customFormat="1" ht="16" customHeight="1" x14ac:dyDescent="0.2"/>
    <row r="1109" customFormat="1" ht="16" customHeight="1" x14ac:dyDescent="0.2"/>
    <row r="1110" customFormat="1" ht="16" customHeight="1" x14ac:dyDescent="0.2"/>
    <row r="1111" customFormat="1" ht="16" customHeight="1" x14ac:dyDescent="0.2"/>
    <row r="1112" customFormat="1" ht="16" customHeight="1" x14ac:dyDescent="0.2"/>
    <row r="1113" customFormat="1" ht="16" customHeight="1" x14ac:dyDescent="0.2"/>
    <row r="1114" customFormat="1" ht="16" customHeight="1" x14ac:dyDescent="0.2"/>
    <row r="1115" customFormat="1" ht="16" customHeight="1" x14ac:dyDescent="0.2"/>
    <row r="1116" customFormat="1" ht="16" customHeight="1" x14ac:dyDescent="0.2"/>
    <row r="1117" customFormat="1" ht="16" customHeight="1" x14ac:dyDescent="0.2"/>
    <row r="1118" customFormat="1" ht="16" customHeight="1" x14ac:dyDescent="0.2"/>
    <row r="1119" customFormat="1" ht="16" customHeight="1" x14ac:dyDescent="0.2"/>
    <row r="1120" customFormat="1" ht="16" customHeight="1" x14ac:dyDescent="0.2"/>
    <row r="1121" customFormat="1" ht="16" customHeight="1" x14ac:dyDescent="0.2"/>
    <row r="1122" customFormat="1" ht="16" customHeight="1" x14ac:dyDescent="0.2"/>
    <row r="1123" customFormat="1" ht="16" customHeight="1" x14ac:dyDescent="0.2"/>
    <row r="1124" customFormat="1" ht="16" customHeight="1" x14ac:dyDescent="0.2"/>
    <row r="1125" customFormat="1" ht="16" customHeight="1" x14ac:dyDescent="0.2"/>
    <row r="1126" customFormat="1" ht="16" customHeight="1" x14ac:dyDescent="0.2"/>
    <row r="1127" customFormat="1" ht="16" customHeight="1" x14ac:dyDescent="0.2"/>
    <row r="1128" customFormat="1" ht="16" customHeight="1" x14ac:dyDescent="0.2"/>
    <row r="1129" customFormat="1" ht="16" customHeight="1" x14ac:dyDescent="0.2"/>
    <row r="1130" customFormat="1" ht="16" customHeight="1" x14ac:dyDescent="0.2"/>
    <row r="1131" customFormat="1" ht="16" customHeight="1" x14ac:dyDescent="0.2"/>
    <row r="1132" customFormat="1" ht="16" customHeight="1" x14ac:dyDescent="0.2"/>
    <row r="1133" customFormat="1" ht="16" customHeight="1" x14ac:dyDescent="0.2"/>
    <row r="1134" customFormat="1" ht="16" customHeight="1" x14ac:dyDescent="0.2"/>
    <row r="1135" customFormat="1" ht="16" customHeight="1" x14ac:dyDescent="0.2"/>
    <row r="1136" customFormat="1" ht="16" customHeight="1" x14ac:dyDescent="0.2"/>
    <row r="1137" customFormat="1" ht="16" customHeight="1" x14ac:dyDescent="0.2"/>
    <row r="1138" customFormat="1" ht="16" customHeight="1" x14ac:dyDescent="0.2"/>
    <row r="1139" customFormat="1" ht="16" customHeight="1" x14ac:dyDescent="0.2"/>
    <row r="1140" customFormat="1" ht="16" customHeight="1" x14ac:dyDescent="0.2"/>
    <row r="1141" customFormat="1" ht="16" customHeight="1" x14ac:dyDescent="0.2"/>
    <row r="1142" customFormat="1" ht="16" customHeight="1" x14ac:dyDescent="0.2"/>
    <row r="1143" customFormat="1" ht="16" customHeight="1" x14ac:dyDescent="0.2"/>
    <row r="1144" customFormat="1" ht="16" customHeight="1" x14ac:dyDescent="0.2"/>
    <row r="1145" customFormat="1" ht="16" customHeight="1" x14ac:dyDescent="0.2"/>
    <row r="1146" customFormat="1" ht="16" customHeight="1" x14ac:dyDescent="0.2"/>
    <row r="1147" customFormat="1" ht="16" customHeight="1" x14ac:dyDescent="0.2"/>
    <row r="1148" customFormat="1" ht="16" customHeight="1" x14ac:dyDescent="0.2"/>
    <row r="1149" customFormat="1" ht="16" customHeight="1" x14ac:dyDescent="0.2"/>
    <row r="1150" customFormat="1" ht="16" customHeight="1" x14ac:dyDescent="0.2"/>
    <row r="1151" customFormat="1" ht="16" customHeight="1" x14ac:dyDescent="0.2"/>
    <row r="1152" customFormat="1" ht="16" customHeight="1" x14ac:dyDescent="0.2"/>
    <row r="1153" customFormat="1" ht="16" customHeight="1" x14ac:dyDescent="0.2"/>
    <row r="1154" customFormat="1" ht="16" customHeight="1" x14ac:dyDescent="0.2"/>
    <row r="1155" customFormat="1" ht="16" customHeight="1" x14ac:dyDescent="0.2"/>
    <row r="1156" customFormat="1" ht="16" customHeight="1" x14ac:dyDescent="0.2"/>
    <row r="1157" customFormat="1" ht="16" customHeight="1" x14ac:dyDescent="0.2"/>
    <row r="1158" customFormat="1" ht="16" customHeight="1" x14ac:dyDescent="0.2"/>
    <row r="1159" customFormat="1" ht="16" customHeight="1" x14ac:dyDescent="0.2"/>
    <row r="1160" customFormat="1" ht="16" customHeight="1" x14ac:dyDescent="0.2"/>
    <row r="1161" customFormat="1" ht="16" customHeight="1" x14ac:dyDescent="0.2"/>
    <row r="1162" customFormat="1" ht="16" customHeight="1" x14ac:dyDescent="0.2"/>
    <row r="1163" customFormat="1" ht="16" customHeight="1" x14ac:dyDescent="0.2"/>
    <row r="1164" customFormat="1" ht="16" customHeight="1" x14ac:dyDescent="0.2"/>
    <row r="1165" customFormat="1" ht="16" customHeight="1" x14ac:dyDescent="0.2"/>
    <row r="1166" customFormat="1" ht="16" customHeight="1" x14ac:dyDescent="0.2"/>
    <row r="1167" customFormat="1" ht="16" customHeight="1" x14ac:dyDescent="0.2"/>
    <row r="1168" customFormat="1" ht="16" customHeight="1" x14ac:dyDescent="0.2"/>
    <row r="1169" customFormat="1" ht="16" customHeight="1" x14ac:dyDescent="0.2"/>
    <row r="1170" customFormat="1" ht="16" customHeight="1" x14ac:dyDescent="0.2"/>
    <row r="1171" customFormat="1" ht="16" customHeight="1" x14ac:dyDescent="0.2"/>
    <row r="1172" customFormat="1" ht="16" customHeight="1" x14ac:dyDescent="0.2"/>
    <row r="1173" customFormat="1" ht="16" customHeight="1" x14ac:dyDescent="0.2"/>
    <row r="1174" customFormat="1" ht="16" customHeight="1" x14ac:dyDescent="0.2"/>
    <row r="1175" customFormat="1" ht="16" customHeight="1" x14ac:dyDescent="0.2"/>
    <row r="1176" customFormat="1" ht="16" customHeight="1" x14ac:dyDescent="0.2"/>
    <row r="1177" customFormat="1" ht="16" customHeight="1" x14ac:dyDescent="0.2"/>
    <row r="1178" customFormat="1" ht="16" customHeight="1" x14ac:dyDescent="0.2"/>
    <row r="1179" customFormat="1" ht="16" customHeight="1" x14ac:dyDescent="0.2"/>
    <row r="1180" customFormat="1" ht="16" customHeight="1" x14ac:dyDescent="0.2"/>
    <row r="1181" customFormat="1" ht="16" customHeight="1" x14ac:dyDescent="0.2"/>
    <row r="1182" customFormat="1" ht="16" customHeight="1" x14ac:dyDescent="0.2"/>
    <row r="1183" customFormat="1" ht="16" customHeight="1" x14ac:dyDescent="0.2"/>
    <row r="1184" customFormat="1" ht="16" customHeight="1" x14ac:dyDescent="0.2"/>
    <row r="1185" customFormat="1" ht="16" customHeight="1" x14ac:dyDescent="0.2"/>
    <row r="1186" customFormat="1" ht="16" customHeight="1" x14ac:dyDescent="0.2"/>
    <row r="1187" customFormat="1" ht="16" customHeight="1" x14ac:dyDescent="0.2"/>
    <row r="1188" customFormat="1" ht="16" customHeight="1" x14ac:dyDescent="0.2"/>
    <row r="1189" customFormat="1" ht="16" customHeight="1" x14ac:dyDescent="0.2"/>
    <row r="1190" customFormat="1" ht="16" customHeight="1" x14ac:dyDescent="0.2"/>
    <row r="1191" customFormat="1" ht="16" customHeight="1" x14ac:dyDescent="0.2"/>
    <row r="1192" customFormat="1" ht="16" customHeight="1" x14ac:dyDescent="0.2"/>
    <row r="1193" customFormat="1" ht="16" customHeight="1" x14ac:dyDescent="0.2"/>
    <row r="1194" customFormat="1" ht="16" customHeight="1" x14ac:dyDescent="0.2"/>
    <row r="1195" customFormat="1" ht="16" customHeight="1" x14ac:dyDescent="0.2"/>
    <row r="1196" customFormat="1" ht="16" customHeight="1" x14ac:dyDescent="0.2"/>
    <row r="1197" customFormat="1" ht="16" customHeight="1" x14ac:dyDescent="0.2"/>
    <row r="1198" customFormat="1" ht="16" customHeight="1" x14ac:dyDescent="0.2"/>
    <row r="1199" customFormat="1" ht="16" customHeight="1" x14ac:dyDescent="0.2"/>
    <row r="1200" customFormat="1" ht="16" customHeight="1" x14ac:dyDescent="0.2"/>
    <row r="1201" customFormat="1" ht="16" customHeight="1" x14ac:dyDescent="0.2"/>
    <row r="1202" customFormat="1" ht="16" customHeight="1" x14ac:dyDescent="0.2"/>
    <row r="1203" customFormat="1" ht="16" customHeight="1" x14ac:dyDescent="0.2"/>
    <row r="1204" customFormat="1" ht="16" customHeight="1" x14ac:dyDescent="0.2"/>
    <row r="1205" customFormat="1" ht="16" customHeight="1" x14ac:dyDescent="0.2"/>
    <row r="1206" customFormat="1" ht="16" customHeight="1" x14ac:dyDescent="0.2"/>
    <row r="1207" customFormat="1" ht="16" customHeight="1" x14ac:dyDescent="0.2"/>
    <row r="1208" customFormat="1" ht="16" customHeight="1" x14ac:dyDescent="0.2"/>
    <row r="1209" customFormat="1" ht="16" customHeight="1" x14ac:dyDescent="0.2"/>
    <row r="1210" customFormat="1" ht="16" customHeight="1" x14ac:dyDescent="0.2"/>
    <row r="1211" customFormat="1" ht="16" customHeight="1" x14ac:dyDescent="0.2"/>
    <row r="1212" customFormat="1" ht="16" customHeight="1" x14ac:dyDescent="0.2"/>
    <row r="1213" customFormat="1" ht="16" customHeight="1" x14ac:dyDescent="0.2"/>
    <row r="1214" customFormat="1" ht="16" customHeight="1" x14ac:dyDescent="0.2"/>
    <row r="1215" customFormat="1" ht="16" customHeight="1" x14ac:dyDescent="0.2"/>
    <row r="1216" customFormat="1" ht="16" customHeight="1" x14ac:dyDescent="0.2"/>
    <row r="1217" customFormat="1" ht="16" customHeight="1" x14ac:dyDescent="0.2"/>
    <row r="1218" customFormat="1" ht="16" customHeight="1" x14ac:dyDescent="0.2"/>
    <row r="1219" customFormat="1" ht="16" customHeight="1" x14ac:dyDescent="0.2"/>
    <row r="1220" customFormat="1" ht="16" customHeight="1" x14ac:dyDescent="0.2"/>
    <row r="1221" customFormat="1" ht="16" customHeight="1" x14ac:dyDescent="0.2"/>
    <row r="1222" customFormat="1" ht="16" customHeight="1" x14ac:dyDescent="0.2"/>
    <row r="1223" customFormat="1" ht="16" customHeight="1" x14ac:dyDescent="0.2"/>
    <row r="1224" customFormat="1" ht="16" customHeight="1" x14ac:dyDescent="0.2"/>
    <row r="1225" customFormat="1" ht="16" customHeight="1" x14ac:dyDescent="0.2"/>
    <row r="1226" customFormat="1" ht="16" customHeight="1" x14ac:dyDescent="0.2"/>
    <row r="1227" customFormat="1" ht="16" customHeight="1" x14ac:dyDescent="0.2"/>
    <row r="1228" customFormat="1" ht="16" customHeight="1" x14ac:dyDescent="0.2"/>
    <row r="1229" customFormat="1" ht="16" customHeight="1" x14ac:dyDescent="0.2"/>
    <row r="1230" customFormat="1" ht="16" customHeight="1" x14ac:dyDescent="0.2"/>
    <row r="1231" customFormat="1" ht="16" customHeight="1" x14ac:dyDescent="0.2"/>
    <row r="1232" customFormat="1" ht="16" customHeight="1" x14ac:dyDescent="0.2"/>
    <row r="1233" customFormat="1" ht="16" customHeight="1" x14ac:dyDescent="0.2"/>
    <row r="1234" customFormat="1" ht="16" customHeight="1" x14ac:dyDescent="0.2"/>
    <row r="1235" customFormat="1" ht="16" customHeight="1" x14ac:dyDescent="0.2"/>
    <row r="1236" customFormat="1" ht="16" customHeight="1" x14ac:dyDescent="0.2"/>
    <row r="1237" customFormat="1" ht="16" customHeight="1" x14ac:dyDescent="0.2"/>
    <row r="1238" customFormat="1" ht="16" customHeight="1" x14ac:dyDescent="0.2"/>
    <row r="1239" customFormat="1" ht="16" customHeight="1" x14ac:dyDescent="0.2"/>
    <row r="1240" customFormat="1" ht="16" customHeight="1" x14ac:dyDescent="0.2"/>
    <row r="1241" customFormat="1" ht="16" customHeight="1" x14ac:dyDescent="0.2"/>
    <row r="1242" customFormat="1" ht="16" customHeight="1" x14ac:dyDescent="0.2"/>
    <row r="1243" customFormat="1" ht="16" customHeight="1" x14ac:dyDescent="0.2"/>
    <row r="1244" customFormat="1" ht="16" customHeight="1" x14ac:dyDescent="0.2"/>
    <row r="1245" customFormat="1" ht="16" customHeight="1" x14ac:dyDescent="0.2"/>
    <row r="1246" customFormat="1" ht="16" customHeight="1" x14ac:dyDescent="0.2"/>
    <row r="1247" customFormat="1" ht="16" customHeight="1" x14ac:dyDescent="0.2"/>
    <row r="1248" customFormat="1" ht="16" customHeight="1" x14ac:dyDescent="0.2"/>
    <row r="1249" customFormat="1" ht="16" customHeight="1" x14ac:dyDescent="0.2"/>
    <row r="1250" customFormat="1" ht="16" customHeight="1" x14ac:dyDescent="0.2"/>
    <row r="1251" customFormat="1" ht="16" customHeight="1" x14ac:dyDescent="0.2"/>
    <row r="1252" customFormat="1" ht="16" customHeight="1" x14ac:dyDescent="0.2"/>
    <row r="1253" customFormat="1" ht="16" customHeight="1" x14ac:dyDescent="0.2"/>
    <row r="1254" customFormat="1" ht="16" customHeight="1" x14ac:dyDescent="0.2"/>
    <row r="1255" customFormat="1" ht="16" customHeight="1" x14ac:dyDescent="0.2"/>
    <row r="1256" customFormat="1" ht="16" customHeight="1" x14ac:dyDescent="0.2"/>
    <row r="1257" customFormat="1" ht="16" customHeight="1" x14ac:dyDescent="0.2"/>
    <row r="1258" customFormat="1" ht="16" customHeight="1" x14ac:dyDescent="0.2"/>
    <row r="1259" customFormat="1" ht="16" customHeight="1" x14ac:dyDescent="0.2"/>
    <row r="1260" customFormat="1" ht="16" customHeight="1" x14ac:dyDescent="0.2"/>
    <row r="1261" customFormat="1" ht="16" customHeight="1" x14ac:dyDescent="0.2"/>
    <row r="1262" customFormat="1" ht="16" customHeight="1" x14ac:dyDescent="0.2"/>
    <row r="1263" customFormat="1" ht="16" customHeight="1" x14ac:dyDescent="0.2"/>
    <row r="1264" customFormat="1" ht="16" customHeight="1" x14ac:dyDescent="0.2"/>
    <row r="1265" customFormat="1" ht="16" customHeight="1" x14ac:dyDescent="0.2"/>
    <row r="1266" customFormat="1" ht="16" customHeight="1" x14ac:dyDescent="0.2"/>
    <row r="1267" customFormat="1" ht="16" customHeight="1" x14ac:dyDescent="0.2"/>
    <row r="1268" customFormat="1" ht="16" customHeight="1" x14ac:dyDescent="0.2"/>
    <row r="1269" customFormat="1" ht="16" customHeight="1" x14ac:dyDescent="0.2"/>
    <row r="1270" customFormat="1" ht="16" customHeight="1" x14ac:dyDescent="0.2"/>
    <row r="1271" customFormat="1" ht="16" customHeight="1" x14ac:dyDescent="0.2"/>
    <row r="1272" customFormat="1" ht="16" customHeight="1" x14ac:dyDescent="0.2"/>
    <row r="1273" customFormat="1" ht="16" customHeight="1" x14ac:dyDescent="0.2"/>
    <row r="1274" customFormat="1" ht="16" customHeight="1" x14ac:dyDescent="0.2"/>
    <row r="1275" customFormat="1" ht="16" customHeight="1" x14ac:dyDescent="0.2"/>
    <row r="1276" customFormat="1" ht="16" customHeight="1" x14ac:dyDescent="0.2"/>
    <row r="1277" customFormat="1" ht="16" customHeight="1" x14ac:dyDescent="0.2"/>
    <row r="1278" customFormat="1" ht="16" customHeight="1" x14ac:dyDescent="0.2"/>
    <row r="1279" customFormat="1" ht="16" customHeight="1" x14ac:dyDescent="0.2"/>
    <row r="1280" customFormat="1" ht="16" customHeight="1" x14ac:dyDescent="0.2"/>
    <row r="1281" customFormat="1" ht="16" customHeight="1" x14ac:dyDescent="0.2"/>
    <row r="1282" customFormat="1" ht="16" customHeight="1" x14ac:dyDescent="0.2"/>
    <row r="1283" customFormat="1" ht="16" customHeight="1" x14ac:dyDescent="0.2"/>
    <row r="1284" customFormat="1" ht="16" customHeight="1" x14ac:dyDescent="0.2"/>
    <row r="1285" customFormat="1" ht="16" customHeight="1" x14ac:dyDescent="0.2"/>
    <row r="1286" customFormat="1" ht="16" customHeight="1" x14ac:dyDescent="0.2"/>
    <row r="1287" customFormat="1" ht="16" customHeight="1" x14ac:dyDescent="0.2"/>
    <row r="1288" customFormat="1" ht="16" customHeight="1" x14ac:dyDescent="0.2"/>
    <row r="1289" customFormat="1" ht="16" customHeight="1" x14ac:dyDescent="0.2"/>
    <row r="1290" customFormat="1" ht="16" customHeight="1" x14ac:dyDescent="0.2"/>
    <row r="1291" customFormat="1" ht="16" customHeight="1" x14ac:dyDescent="0.2"/>
    <row r="1292" customFormat="1" ht="16" customHeight="1" x14ac:dyDescent="0.2"/>
    <row r="1293" customFormat="1" ht="16" customHeight="1" x14ac:dyDescent="0.2"/>
    <row r="1294" customFormat="1" ht="16" customHeight="1" x14ac:dyDescent="0.2"/>
    <row r="1295" customFormat="1" ht="16" customHeight="1" x14ac:dyDescent="0.2"/>
    <row r="1296" customFormat="1" ht="16" customHeight="1" x14ac:dyDescent="0.2"/>
    <row r="1297" customFormat="1" ht="16" customHeight="1" x14ac:dyDescent="0.2"/>
    <row r="1298" customFormat="1" ht="16" customHeight="1" x14ac:dyDescent="0.2"/>
    <row r="1299" customFormat="1" ht="16" customHeight="1" x14ac:dyDescent="0.2"/>
    <row r="1300" customFormat="1" ht="16" customHeight="1" x14ac:dyDescent="0.2"/>
    <row r="1301" customFormat="1" ht="16" customHeight="1" x14ac:dyDescent="0.2"/>
    <row r="1302" customFormat="1" ht="16" customHeight="1" x14ac:dyDescent="0.2"/>
    <row r="1303" customFormat="1" ht="16" customHeight="1" x14ac:dyDescent="0.2"/>
    <row r="1304" customFormat="1" ht="16" customHeight="1" x14ac:dyDescent="0.2"/>
    <row r="1305" customFormat="1" ht="16" customHeight="1" x14ac:dyDescent="0.2"/>
    <row r="1306" customFormat="1" ht="16" customHeight="1" x14ac:dyDescent="0.2"/>
    <row r="1307" customFormat="1" ht="16" customHeight="1" x14ac:dyDescent="0.2"/>
    <row r="1308" customFormat="1" ht="16" customHeight="1" x14ac:dyDescent="0.2"/>
    <row r="1309" customFormat="1" ht="16" customHeight="1" x14ac:dyDescent="0.2"/>
    <row r="1310" customFormat="1" ht="16" customHeight="1" x14ac:dyDescent="0.2"/>
    <row r="1311" customFormat="1" ht="16" customHeight="1" x14ac:dyDescent="0.2"/>
    <row r="1312" customFormat="1" ht="16" customHeight="1" x14ac:dyDescent="0.2"/>
    <row r="1313" customFormat="1" ht="16" customHeight="1" x14ac:dyDescent="0.2"/>
    <row r="1314" customFormat="1" ht="16" customHeight="1" x14ac:dyDescent="0.2"/>
    <row r="1315" customFormat="1" ht="16" customHeight="1" x14ac:dyDescent="0.2"/>
    <row r="1316" customFormat="1" ht="16" customHeight="1" x14ac:dyDescent="0.2"/>
    <row r="1317" customFormat="1" ht="16" customHeight="1" x14ac:dyDescent="0.2"/>
    <row r="1318" customFormat="1" ht="16" customHeight="1" x14ac:dyDescent="0.2"/>
    <row r="1319" customFormat="1" ht="16" customHeight="1" x14ac:dyDescent="0.2"/>
    <row r="1320" customFormat="1" ht="16" customHeight="1" x14ac:dyDescent="0.2"/>
    <row r="1321" customFormat="1" ht="16" customHeight="1" x14ac:dyDescent="0.2"/>
    <row r="1322" customFormat="1" ht="16" customHeight="1" x14ac:dyDescent="0.2"/>
    <row r="1323" customFormat="1" ht="16" customHeight="1" x14ac:dyDescent="0.2"/>
    <row r="1324" customFormat="1" ht="16" customHeight="1" x14ac:dyDescent="0.2"/>
    <row r="1325" customFormat="1" ht="16" customHeight="1" x14ac:dyDescent="0.2"/>
    <row r="1326" customFormat="1" ht="16" customHeight="1" x14ac:dyDescent="0.2"/>
    <row r="1327" customFormat="1" ht="16" customHeight="1" x14ac:dyDescent="0.2"/>
    <row r="1328" customFormat="1" ht="16" customHeight="1" x14ac:dyDescent="0.2"/>
    <row r="1329" customFormat="1" ht="16" customHeight="1" x14ac:dyDescent="0.2"/>
    <row r="1330" customFormat="1" ht="16" customHeight="1" x14ac:dyDescent="0.2"/>
    <row r="1331" customFormat="1" ht="16" customHeight="1" x14ac:dyDescent="0.2"/>
    <row r="1332" customFormat="1" ht="16" customHeight="1" x14ac:dyDescent="0.2"/>
    <row r="1333" customFormat="1" ht="16" customHeight="1" x14ac:dyDescent="0.2"/>
    <row r="1334" customFormat="1" ht="16" customHeight="1" x14ac:dyDescent="0.2"/>
    <row r="1335" customFormat="1" ht="16" customHeight="1" x14ac:dyDescent="0.2"/>
    <row r="1336" customFormat="1" ht="16" customHeight="1" x14ac:dyDescent="0.2"/>
    <row r="1337" customFormat="1" ht="16" customHeight="1" x14ac:dyDescent="0.2"/>
    <row r="1338" customFormat="1" ht="16" customHeight="1" x14ac:dyDescent="0.2"/>
    <row r="1339" customFormat="1" ht="16" customHeight="1" x14ac:dyDescent="0.2"/>
    <row r="1340" customFormat="1" ht="16" customHeight="1" x14ac:dyDescent="0.2"/>
    <row r="1341" customFormat="1" ht="16" customHeight="1" x14ac:dyDescent="0.2"/>
    <row r="1342" customFormat="1" ht="16" customHeight="1" x14ac:dyDescent="0.2"/>
    <row r="1343" customFormat="1" ht="16" customHeight="1" x14ac:dyDescent="0.2"/>
    <row r="1344" customFormat="1" ht="16" customHeight="1" x14ac:dyDescent="0.2"/>
    <row r="1345" customFormat="1" ht="16" customHeight="1" x14ac:dyDescent="0.2"/>
    <row r="1346" customFormat="1" ht="16" customHeight="1" x14ac:dyDescent="0.2"/>
    <row r="1347" customFormat="1" ht="16" customHeight="1" x14ac:dyDescent="0.2"/>
    <row r="1348" customFormat="1" ht="16" customHeight="1" x14ac:dyDescent="0.2"/>
    <row r="1349" customFormat="1" ht="16" customHeight="1" x14ac:dyDescent="0.2"/>
    <row r="1350" customFormat="1" ht="16" customHeight="1" x14ac:dyDescent="0.2"/>
    <row r="1351" customFormat="1" ht="16" customHeight="1" x14ac:dyDescent="0.2"/>
    <row r="1352" customFormat="1" ht="16" customHeight="1" x14ac:dyDescent="0.2"/>
    <row r="1353" customFormat="1" ht="16" customHeight="1" x14ac:dyDescent="0.2"/>
    <row r="1354" customFormat="1" ht="16" customHeight="1" x14ac:dyDescent="0.2"/>
    <row r="1355" customFormat="1" ht="16" customHeight="1" x14ac:dyDescent="0.2"/>
    <row r="1356" customFormat="1" ht="16" customHeight="1" x14ac:dyDescent="0.2"/>
    <row r="1357" customFormat="1" ht="16" customHeight="1" x14ac:dyDescent="0.2"/>
    <row r="1358" customFormat="1" ht="16" customHeight="1" x14ac:dyDescent="0.2"/>
    <row r="1359" customFormat="1" ht="16" customHeight="1" x14ac:dyDescent="0.2"/>
    <row r="1360" customFormat="1" ht="16" customHeight="1" x14ac:dyDescent="0.2"/>
    <row r="1361" customFormat="1" ht="16" customHeight="1" x14ac:dyDescent="0.2"/>
    <row r="1362" customFormat="1" ht="16" customHeight="1" x14ac:dyDescent="0.2"/>
    <row r="1363" customFormat="1" ht="16" customHeight="1" x14ac:dyDescent="0.2"/>
    <row r="1364" customFormat="1" ht="16" customHeight="1" x14ac:dyDescent="0.2"/>
    <row r="1365" customFormat="1" ht="16" customHeight="1" x14ac:dyDescent="0.2"/>
    <row r="1366" customFormat="1" ht="16" customHeight="1" x14ac:dyDescent="0.2"/>
    <row r="1367" customFormat="1" ht="16" customHeight="1" x14ac:dyDescent="0.2"/>
    <row r="1368" customFormat="1" ht="16" customHeight="1" x14ac:dyDescent="0.2"/>
    <row r="1369" customFormat="1" ht="16" customHeight="1" x14ac:dyDescent="0.2"/>
    <row r="1370" customFormat="1" ht="16" customHeight="1" x14ac:dyDescent="0.2"/>
    <row r="1371" customFormat="1" ht="16" customHeight="1" x14ac:dyDescent="0.2"/>
    <row r="1372" customFormat="1" ht="16" customHeight="1" x14ac:dyDescent="0.2"/>
    <row r="1373" customFormat="1" ht="16" customHeight="1" x14ac:dyDescent="0.2"/>
    <row r="1374" customFormat="1" ht="16" customHeight="1" x14ac:dyDescent="0.2"/>
    <row r="1375" customFormat="1" ht="16" customHeight="1" x14ac:dyDescent="0.2"/>
    <row r="1376" customFormat="1" ht="16" customHeight="1" x14ac:dyDescent="0.2"/>
    <row r="1377" customFormat="1" ht="16" customHeight="1" x14ac:dyDescent="0.2"/>
    <row r="1378" customFormat="1" ht="16" customHeight="1" x14ac:dyDescent="0.2"/>
    <row r="1379" customFormat="1" ht="16" customHeight="1" x14ac:dyDescent="0.2"/>
    <row r="1380" customFormat="1" ht="16" customHeight="1" x14ac:dyDescent="0.2"/>
    <row r="1381" customFormat="1" ht="16" customHeight="1" x14ac:dyDescent="0.2"/>
    <row r="1382" customFormat="1" ht="16" customHeight="1" x14ac:dyDescent="0.2"/>
    <row r="1383" customFormat="1" ht="16" customHeight="1" x14ac:dyDescent="0.2"/>
    <row r="1384" customFormat="1" ht="16" customHeight="1" x14ac:dyDescent="0.2"/>
    <row r="1385" customFormat="1" ht="16" customHeight="1" x14ac:dyDescent="0.2"/>
    <row r="1386" customFormat="1" ht="16" customHeight="1" x14ac:dyDescent="0.2"/>
    <row r="1387" customFormat="1" ht="16" customHeight="1" x14ac:dyDescent="0.2"/>
    <row r="1388" customFormat="1" ht="16" customHeight="1" x14ac:dyDescent="0.2"/>
    <row r="1389" customFormat="1" ht="16" customHeight="1" x14ac:dyDescent="0.2"/>
    <row r="1390" customFormat="1" ht="16" customHeight="1" x14ac:dyDescent="0.2"/>
    <row r="1391" customFormat="1" ht="16" customHeight="1" x14ac:dyDescent="0.2"/>
    <row r="1392" customFormat="1" ht="16" customHeight="1" x14ac:dyDescent="0.2"/>
    <row r="1393" customFormat="1" ht="16" customHeight="1" x14ac:dyDescent="0.2"/>
    <row r="1394" customFormat="1" ht="16" customHeight="1" x14ac:dyDescent="0.2"/>
    <row r="1395" customFormat="1" ht="16" customHeight="1" x14ac:dyDescent="0.2"/>
    <row r="1396" customFormat="1" ht="16" customHeight="1" x14ac:dyDescent="0.2"/>
    <row r="1397" customFormat="1" ht="16" customHeight="1" x14ac:dyDescent="0.2"/>
    <row r="1398" customFormat="1" ht="16" customHeight="1" x14ac:dyDescent="0.2"/>
    <row r="1399" customFormat="1" ht="16" customHeight="1" x14ac:dyDescent="0.2"/>
    <row r="1400" customFormat="1" ht="16" customHeight="1" x14ac:dyDescent="0.2"/>
    <row r="1401" customFormat="1" ht="16" customHeight="1" x14ac:dyDescent="0.2"/>
    <row r="1402" customFormat="1" ht="16" customHeight="1" x14ac:dyDescent="0.2"/>
    <row r="1403" customFormat="1" ht="16" customHeight="1" x14ac:dyDescent="0.2"/>
    <row r="1404" customFormat="1" ht="16" customHeight="1" x14ac:dyDescent="0.2"/>
    <row r="1405" customFormat="1" ht="16" customHeight="1" x14ac:dyDescent="0.2"/>
    <row r="1406" customFormat="1" ht="16" customHeight="1" x14ac:dyDescent="0.2"/>
    <row r="1407" customFormat="1" ht="16" customHeight="1" x14ac:dyDescent="0.2"/>
    <row r="1408" customFormat="1" ht="16" customHeight="1" x14ac:dyDescent="0.2"/>
    <row r="1409" customFormat="1" ht="16" customHeight="1" x14ac:dyDescent="0.2"/>
    <row r="1410" customFormat="1" ht="16" customHeight="1" x14ac:dyDescent="0.2"/>
    <row r="1411" customFormat="1" ht="16" customHeight="1" x14ac:dyDescent="0.2"/>
    <row r="1412" customFormat="1" ht="16" customHeight="1" x14ac:dyDescent="0.2"/>
    <row r="1413" customFormat="1" ht="16" customHeight="1" x14ac:dyDescent="0.2"/>
    <row r="1414" customFormat="1" ht="16" customHeight="1" x14ac:dyDescent="0.2"/>
    <row r="1415" customFormat="1" ht="16" customHeight="1" x14ac:dyDescent="0.2"/>
    <row r="1416" customFormat="1" ht="16" customHeight="1" x14ac:dyDescent="0.2"/>
    <row r="1417" customFormat="1" ht="16" customHeight="1" x14ac:dyDescent="0.2"/>
    <row r="1418" customFormat="1" ht="16" customHeight="1" x14ac:dyDescent="0.2"/>
    <row r="1419" customFormat="1" ht="16" customHeight="1" x14ac:dyDescent="0.2"/>
    <row r="1420" customFormat="1" ht="16" customHeight="1" x14ac:dyDescent="0.2"/>
    <row r="1421" customFormat="1" ht="16" customHeight="1" x14ac:dyDescent="0.2"/>
    <row r="1422" customFormat="1" ht="16" customHeight="1" x14ac:dyDescent="0.2"/>
    <row r="1423" customFormat="1" ht="16" customHeight="1" x14ac:dyDescent="0.2"/>
    <row r="1424" customFormat="1" ht="16" customHeight="1" x14ac:dyDescent="0.2"/>
    <row r="1425" customFormat="1" ht="16" customHeight="1" x14ac:dyDescent="0.2"/>
    <row r="1426" customFormat="1" ht="16" customHeight="1" x14ac:dyDescent="0.2"/>
    <row r="1427" customFormat="1" ht="16" customHeight="1" x14ac:dyDescent="0.2"/>
    <row r="1428" customFormat="1" ht="16" customHeight="1" x14ac:dyDescent="0.2"/>
    <row r="1429" customFormat="1" ht="16" customHeight="1" x14ac:dyDescent="0.2"/>
    <row r="1430" customFormat="1" ht="16" customHeight="1" x14ac:dyDescent="0.2"/>
    <row r="1431" customFormat="1" ht="16" customHeight="1" x14ac:dyDescent="0.2"/>
    <row r="1432" customFormat="1" ht="16" customHeight="1" x14ac:dyDescent="0.2"/>
    <row r="1433" customFormat="1" ht="16" customHeight="1" x14ac:dyDescent="0.2"/>
    <row r="1434" customFormat="1" ht="16" customHeight="1" x14ac:dyDescent="0.2"/>
    <row r="1435" customFormat="1" ht="16" customHeight="1" x14ac:dyDescent="0.2"/>
    <row r="1436" customFormat="1" ht="16" customHeight="1" x14ac:dyDescent="0.2"/>
    <row r="1437" customFormat="1" ht="16" customHeight="1" x14ac:dyDescent="0.2"/>
    <row r="1438" customFormat="1" ht="16" customHeight="1" x14ac:dyDescent="0.2"/>
    <row r="1439" customFormat="1" ht="16" customHeight="1" x14ac:dyDescent="0.2"/>
    <row r="1440" customFormat="1" ht="16" customHeight="1" x14ac:dyDescent="0.2"/>
    <row r="1441" customFormat="1" ht="16" customHeight="1" x14ac:dyDescent="0.2"/>
    <row r="1442" customFormat="1" ht="16" customHeight="1" x14ac:dyDescent="0.2"/>
    <row r="1443" customFormat="1" ht="16" customHeight="1" x14ac:dyDescent="0.2"/>
    <row r="1444" customFormat="1" ht="16" customHeight="1" x14ac:dyDescent="0.2"/>
    <row r="1445" customFormat="1" ht="16" customHeight="1" x14ac:dyDescent="0.2"/>
    <row r="1446" customFormat="1" ht="16" customHeight="1" x14ac:dyDescent="0.2"/>
    <row r="1447" customFormat="1" ht="16" customHeight="1" x14ac:dyDescent="0.2"/>
    <row r="1448" customFormat="1" ht="16" customHeight="1" x14ac:dyDescent="0.2"/>
    <row r="1449" customFormat="1" ht="16" customHeight="1" x14ac:dyDescent="0.2"/>
    <row r="1450" customFormat="1" ht="16" customHeight="1" x14ac:dyDescent="0.2"/>
    <row r="1451" customFormat="1" ht="16" customHeight="1" x14ac:dyDescent="0.2"/>
    <row r="1452" customFormat="1" ht="16" customHeight="1" x14ac:dyDescent="0.2"/>
    <row r="1453" customFormat="1" ht="16" customHeight="1" x14ac:dyDescent="0.2"/>
    <row r="1454" customFormat="1" ht="16" customHeight="1" x14ac:dyDescent="0.2"/>
    <row r="1455" customFormat="1" ht="16" customHeight="1" x14ac:dyDescent="0.2"/>
    <row r="1456" customFormat="1" ht="16" customHeight="1" x14ac:dyDescent="0.2"/>
    <row r="1457" customFormat="1" ht="16" customHeight="1" x14ac:dyDescent="0.2"/>
    <row r="1458" customFormat="1" ht="16" customHeight="1" x14ac:dyDescent="0.2"/>
    <row r="1459" customFormat="1" ht="16" customHeight="1" x14ac:dyDescent="0.2"/>
    <row r="1460" customFormat="1" ht="16" customHeight="1" x14ac:dyDescent="0.2"/>
    <row r="1461" customFormat="1" ht="16" customHeight="1" x14ac:dyDescent="0.2"/>
    <row r="1462" customFormat="1" ht="16" customHeight="1" x14ac:dyDescent="0.2"/>
    <row r="1463" customFormat="1" ht="16" customHeight="1" x14ac:dyDescent="0.2"/>
    <row r="1464" customFormat="1" ht="16" customHeight="1" x14ac:dyDescent="0.2"/>
    <row r="1465" customFormat="1" ht="16" customHeight="1" x14ac:dyDescent="0.2"/>
    <row r="1466" customFormat="1" ht="16" customHeight="1" x14ac:dyDescent="0.2"/>
    <row r="1467" customFormat="1" ht="16" customHeight="1" x14ac:dyDescent="0.2"/>
    <row r="1468" customFormat="1" ht="16" customHeight="1" x14ac:dyDescent="0.2"/>
    <row r="1469" customFormat="1" ht="16" customHeight="1" x14ac:dyDescent="0.2"/>
    <row r="1470" customFormat="1" ht="16" customHeight="1" x14ac:dyDescent="0.2"/>
    <row r="1471" customFormat="1" ht="16" customHeight="1" x14ac:dyDescent="0.2"/>
    <row r="1472" customFormat="1" ht="16" customHeight="1" x14ac:dyDescent="0.2"/>
    <row r="1473" customFormat="1" ht="16" customHeight="1" x14ac:dyDescent="0.2"/>
    <row r="1474" customFormat="1" ht="16" customHeight="1" x14ac:dyDescent="0.2"/>
    <row r="1475" customFormat="1" ht="16" customHeight="1" x14ac:dyDescent="0.2"/>
    <row r="1476" customFormat="1" ht="16" customHeight="1" x14ac:dyDescent="0.2"/>
    <row r="1477" customFormat="1" ht="16" customHeight="1" x14ac:dyDescent="0.2"/>
    <row r="1478" customFormat="1" ht="16" customHeight="1" x14ac:dyDescent="0.2"/>
    <row r="1479" customFormat="1" ht="16" customHeight="1" x14ac:dyDescent="0.2"/>
    <row r="1480" customFormat="1" ht="16" customHeight="1" x14ac:dyDescent="0.2"/>
    <row r="1481" customFormat="1" ht="16" customHeight="1" x14ac:dyDescent="0.2"/>
    <row r="1482" customFormat="1" ht="16" customHeight="1" x14ac:dyDescent="0.2"/>
    <row r="1483" customFormat="1" ht="16" customHeight="1" x14ac:dyDescent="0.2"/>
    <row r="1484" customFormat="1" ht="16" customHeight="1" x14ac:dyDescent="0.2"/>
    <row r="1485" customFormat="1" ht="16" customHeight="1" x14ac:dyDescent="0.2"/>
    <row r="1486" customFormat="1" ht="16" customHeight="1" x14ac:dyDescent="0.2"/>
    <row r="1487" customFormat="1" ht="16" customHeight="1" x14ac:dyDescent="0.2"/>
    <row r="1488" customFormat="1" ht="16" customHeight="1" x14ac:dyDescent="0.2"/>
    <row r="1489" customFormat="1" ht="16" customHeight="1" x14ac:dyDescent="0.2"/>
    <row r="1490" customFormat="1" ht="16" customHeight="1" x14ac:dyDescent="0.2"/>
    <row r="1491" customFormat="1" ht="16" customHeight="1" x14ac:dyDescent="0.2"/>
    <row r="1492" customFormat="1" ht="16" customHeight="1" x14ac:dyDescent="0.2"/>
    <row r="1493" customFormat="1" ht="16" customHeight="1" x14ac:dyDescent="0.2"/>
    <row r="1494" customFormat="1" ht="16" customHeight="1" x14ac:dyDescent="0.2"/>
    <row r="1495" customFormat="1" ht="16" customHeight="1" x14ac:dyDescent="0.2"/>
    <row r="1496" customFormat="1" ht="16" customHeight="1" x14ac:dyDescent="0.2"/>
    <row r="1497" customFormat="1" ht="16" customHeight="1" x14ac:dyDescent="0.2"/>
    <row r="1498" customFormat="1" ht="16" customHeight="1" x14ac:dyDescent="0.2"/>
    <row r="1499" customFormat="1" ht="16" customHeight="1" x14ac:dyDescent="0.2"/>
    <row r="1500" customFormat="1" ht="16" customHeight="1" x14ac:dyDescent="0.2"/>
    <row r="1501" customFormat="1" ht="16" customHeight="1" x14ac:dyDescent="0.2"/>
    <row r="1502" customFormat="1" ht="16" customHeight="1" x14ac:dyDescent="0.2"/>
    <row r="1503" customFormat="1" ht="16" customHeight="1" x14ac:dyDescent="0.2"/>
    <row r="1504" customFormat="1" ht="16" customHeight="1" x14ac:dyDescent="0.2"/>
    <row r="1505" customFormat="1" ht="16" customHeight="1" x14ac:dyDescent="0.2"/>
    <row r="1506" customFormat="1" ht="16" customHeight="1" x14ac:dyDescent="0.2"/>
    <row r="1507" customFormat="1" ht="16" customHeight="1" x14ac:dyDescent="0.2"/>
    <row r="1508" customFormat="1" ht="16" customHeight="1" x14ac:dyDescent="0.2"/>
    <row r="1509" customFormat="1" ht="16" customHeight="1" x14ac:dyDescent="0.2"/>
    <row r="1510" customFormat="1" ht="16" customHeight="1" x14ac:dyDescent="0.2"/>
    <row r="1511" customFormat="1" ht="16" customHeight="1" x14ac:dyDescent="0.2"/>
    <row r="1512" customFormat="1" ht="16" customHeight="1" x14ac:dyDescent="0.2"/>
    <row r="1513" customFormat="1" ht="16" customHeight="1" x14ac:dyDescent="0.2"/>
    <row r="1514" customFormat="1" ht="16" customHeight="1" x14ac:dyDescent="0.2"/>
    <row r="1515" customFormat="1" ht="16" customHeight="1" x14ac:dyDescent="0.2"/>
    <row r="1516" customFormat="1" ht="16" customHeight="1" x14ac:dyDescent="0.2"/>
    <row r="1517" customFormat="1" ht="16" customHeight="1" x14ac:dyDescent="0.2"/>
    <row r="1518" customFormat="1" ht="16" customHeight="1" x14ac:dyDescent="0.2"/>
    <row r="1519" customFormat="1" ht="16" customHeight="1" x14ac:dyDescent="0.2"/>
    <row r="1520" customFormat="1" ht="16" customHeight="1" x14ac:dyDescent="0.2"/>
    <row r="1521" customFormat="1" ht="16" customHeight="1" x14ac:dyDescent="0.2"/>
    <row r="1522" customFormat="1" ht="16" customHeight="1" x14ac:dyDescent="0.2"/>
    <row r="1523" customFormat="1" ht="16" customHeight="1" x14ac:dyDescent="0.2"/>
    <row r="1524" customFormat="1" ht="16" customHeight="1" x14ac:dyDescent="0.2"/>
    <row r="1525" customFormat="1" ht="16" customHeight="1" x14ac:dyDescent="0.2"/>
    <row r="1526" customFormat="1" ht="16" customHeight="1" x14ac:dyDescent="0.2"/>
    <row r="1527" customFormat="1" ht="16" customHeight="1" x14ac:dyDescent="0.2"/>
    <row r="1528" customFormat="1" ht="16" customHeight="1" x14ac:dyDescent="0.2"/>
    <row r="1529" customFormat="1" ht="16" customHeight="1" x14ac:dyDescent="0.2"/>
    <row r="1530" customFormat="1" ht="16" customHeight="1" x14ac:dyDescent="0.2"/>
    <row r="1531" customFormat="1" ht="16" customHeight="1" x14ac:dyDescent="0.2"/>
    <row r="1532" customFormat="1" ht="16" customHeight="1" x14ac:dyDescent="0.2"/>
    <row r="1533" customFormat="1" ht="16" customHeight="1" x14ac:dyDescent="0.2"/>
    <row r="1534" customFormat="1" ht="16" customHeight="1" x14ac:dyDescent="0.2"/>
    <row r="1535" customFormat="1" ht="16" customHeight="1" x14ac:dyDescent="0.2"/>
    <row r="1536" customFormat="1" ht="16" customHeight="1" x14ac:dyDescent="0.2"/>
    <row r="1537" customFormat="1" ht="16" customHeight="1" x14ac:dyDescent="0.2"/>
    <row r="1538" customFormat="1" ht="16" customHeight="1" x14ac:dyDescent="0.2"/>
    <row r="1539" customFormat="1" ht="16" customHeight="1" x14ac:dyDescent="0.2"/>
    <row r="1540" customFormat="1" ht="16" customHeight="1" x14ac:dyDescent="0.2"/>
    <row r="1541" customFormat="1" ht="16" customHeight="1" x14ac:dyDescent="0.2"/>
    <row r="1542" customFormat="1" ht="16" customHeight="1" x14ac:dyDescent="0.2"/>
    <row r="1543" customFormat="1" ht="16" customHeight="1" x14ac:dyDescent="0.2"/>
    <row r="1544" customFormat="1" ht="16" customHeight="1" x14ac:dyDescent="0.2"/>
    <row r="1545" customFormat="1" ht="16" customHeight="1" x14ac:dyDescent="0.2"/>
    <row r="1546" customFormat="1" ht="16" customHeight="1" x14ac:dyDescent="0.2"/>
    <row r="1547" customFormat="1" ht="16" customHeight="1" x14ac:dyDescent="0.2"/>
    <row r="1548" customFormat="1" ht="16" customHeight="1" x14ac:dyDescent="0.2"/>
    <row r="1549" customFormat="1" ht="16" customHeight="1" x14ac:dyDescent="0.2"/>
    <row r="1550" customFormat="1" ht="16" customHeight="1" x14ac:dyDescent="0.2"/>
    <row r="1551" customFormat="1" ht="16" customHeight="1" x14ac:dyDescent="0.2"/>
    <row r="1552" customFormat="1" ht="16" customHeight="1" x14ac:dyDescent="0.2"/>
    <row r="1553" customFormat="1" ht="16" customHeight="1" x14ac:dyDescent="0.2"/>
    <row r="1554" customFormat="1" ht="16" customHeight="1" x14ac:dyDescent="0.2"/>
    <row r="1555" customFormat="1" ht="16" customHeight="1" x14ac:dyDescent="0.2"/>
    <row r="1556" customFormat="1" ht="16" customHeight="1" x14ac:dyDescent="0.2"/>
    <row r="1557" customFormat="1" ht="16" customHeight="1" x14ac:dyDescent="0.2"/>
    <row r="1558" customFormat="1" ht="16" customHeight="1" x14ac:dyDescent="0.2"/>
    <row r="1559" customFormat="1" ht="16" customHeight="1" x14ac:dyDescent="0.2"/>
    <row r="1560" customFormat="1" ht="16" customHeight="1" x14ac:dyDescent="0.2"/>
    <row r="1561" customFormat="1" ht="16" customHeight="1" x14ac:dyDescent="0.2"/>
    <row r="1562" customFormat="1" ht="16" customHeight="1" x14ac:dyDescent="0.2"/>
    <row r="1563" customFormat="1" ht="16" customHeight="1" x14ac:dyDescent="0.2"/>
    <row r="1564" customFormat="1" ht="16" customHeight="1" x14ac:dyDescent="0.2"/>
    <row r="1565" customFormat="1" ht="16" customHeight="1" x14ac:dyDescent="0.2"/>
    <row r="1566" customFormat="1" ht="16" customHeight="1" x14ac:dyDescent="0.2"/>
    <row r="1567" customFormat="1" ht="16" customHeight="1" x14ac:dyDescent="0.2"/>
    <row r="1568" customFormat="1" ht="16" customHeight="1" x14ac:dyDescent="0.2"/>
    <row r="1569" customFormat="1" ht="16" customHeight="1" x14ac:dyDescent="0.2"/>
    <row r="1570" customFormat="1" ht="16" customHeight="1" x14ac:dyDescent="0.2"/>
    <row r="1571" customFormat="1" ht="16" customHeight="1" x14ac:dyDescent="0.2"/>
    <row r="1572" customFormat="1" ht="16" customHeight="1" x14ac:dyDescent="0.2"/>
    <row r="1573" customFormat="1" ht="16" customHeight="1" x14ac:dyDescent="0.2"/>
    <row r="1574" customFormat="1" ht="16" customHeight="1" x14ac:dyDescent="0.2"/>
    <row r="1575" customFormat="1" ht="16" customHeight="1" x14ac:dyDescent="0.2"/>
    <row r="1576" customFormat="1" ht="16" customHeight="1" x14ac:dyDescent="0.2"/>
    <row r="1577" customFormat="1" ht="16" customHeight="1" x14ac:dyDescent="0.2"/>
    <row r="1578" customFormat="1" ht="16" customHeight="1" x14ac:dyDescent="0.2"/>
    <row r="1579" customFormat="1" ht="16" customHeight="1" x14ac:dyDescent="0.2"/>
    <row r="1580" customFormat="1" ht="16" customHeight="1" x14ac:dyDescent="0.2"/>
    <row r="1581" customFormat="1" ht="16" customHeight="1" x14ac:dyDescent="0.2"/>
    <row r="1582" customFormat="1" ht="16" customHeight="1" x14ac:dyDescent="0.2"/>
    <row r="1583" customFormat="1" ht="16" customHeight="1" x14ac:dyDescent="0.2"/>
    <row r="1584" customFormat="1" ht="16" customHeight="1" x14ac:dyDescent="0.2"/>
    <row r="1585" customFormat="1" ht="16" customHeight="1" x14ac:dyDescent="0.2"/>
    <row r="1586" customFormat="1" ht="16" customHeight="1" x14ac:dyDescent="0.2"/>
    <row r="1587" customFormat="1" ht="16" customHeight="1" x14ac:dyDescent="0.2"/>
    <row r="1588" customFormat="1" ht="16" customHeight="1" x14ac:dyDescent="0.2"/>
    <row r="1589" customFormat="1" ht="16" customHeight="1" x14ac:dyDescent="0.2"/>
    <row r="1590" customFormat="1" ht="16" customHeight="1" x14ac:dyDescent="0.2"/>
    <row r="1591" customFormat="1" ht="16" customHeight="1" x14ac:dyDescent="0.2"/>
    <row r="1592" customFormat="1" ht="16" customHeight="1" x14ac:dyDescent="0.2"/>
    <row r="1593" customFormat="1" ht="16" customHeight="1" x14ac:dyDescent="0.2"/>
    <row r="1594" customFormat="1" ht="16" customHeight="1" x14ac:dyDescent="0.2"/>
    <row r="1595" customFormat="1" ht="16" customHeight="1" x14ac:dyDescent="0.2"/>
    <row r="1596" customFormat="1" ht="16" customHeight="1" x14ac:dyDescent="0.2"/>
    <row r="1597" customFormat="1" ht="16" customHeight="1" x14ac:dyDescent="0.2"/>
    <row r="1598" customFormat="1" ht="16" customHeight="1" x14ac:dyDescent="0.2"/>
    <row r="1599" customFormat="1" ht="16" customHeight="1" x14ac:dyDescent="0.2"/>
    <row r="1600" customFormat="1" ht="16" customHeight="1" x14ac:dyDescent="0.2"/>
    <row r="1601" customFormat="1" ht="16" customHeight="1" x14ac:dyDescent="0.2"/>
    <row r="1602" customFormat="1" ht="16" customHeight="1" x14ac:dyDescent="0.2"/>
    <row r="1603" customFormat="1" ht="16" customHeight="1" x14ac:dyDescent="0.2"/>
    <row r="1604" customFormat="1" ht="16" customHeight="1" x14ac:dyDescent="0.2"/>
    <row r="1605" customFormat="1" ht="16" customHeight="1" x14ac:dyDescent="0.2"/>
    <row r="1606" customFormat="1" ht="16" customHeight="1" x14ac:dyDescent="0.2"/>
    <row r="1607" customFormat="1" ht="16" customHeight="1" x14ac:dyDescent="0.2"/>
    <row r="1608" customFormat="1" ht="16" customHeight="1" x14ac:dyDescent="0.2"/>
    <row r="1609" customFormat="1" ht="16" customHeight="1" x14ac:dyDescent="0.2"/>
    <row r="1610" customFormat="1" ht="16" customHeight="1" x14ac:dyDescent="0.2"/>
    <row r="1611" customFormat="1" ht="16" customHeight="1" x14ac:dyDescent="0.2"/>
    <row r="1612" customFormat="1" ht="16" customHeight="1" x14ac:dyDescent="0.2"/>
    <row r="1613" customFormat="1" ht="16" customHeight="1" x14ac:dyDescent="0.2"/>
    <row r="1614" customFormat="1" ht="16" customHeight="1" x14ac:dyDescent="0.2"/>
    <row r="1615" customFormat="1" ht="16" customHeight="1" x14ac:dyDescent="0.2"/>
    <row r="1616" customFormat="1" ht="16" customHeight="1" x14ac:dyDescent="0.2"/>
    <row r="1617" customFormat="1" ht="16" customHeight="1" x14ac:dyDescent="0.2"/>
    <row r="1618" customFormat="1" ht="16" customHeight="1" x14ac:dyDescent="0.2"/>
    <row r="1619" customFormat="1" ht="16" customHeight="1" x14ac:dyDescent="0.2"/>
    <row r="1620" customFormat="1" ht="16" customHeight="1" x14ac:dyDescent="0.2"/>
    <row r="1621" customFormat="1" ht="16" customHeight="1" x14ac:dyDescent="0.2"/>
    <row r="1622" customFormat="1" ht="16" customHeight="1" x14ac:dyDescent="0.2"/>
    <row r="1623" customFormat="1" ht="16" customHeight="1" x14ac:dyDescent="0.2"/>
    <row r="1624" customFormat="1" ht="16" customHeight="1" x14ac:dyDescent="0.2"/>
    <row r="1625" customFormat="1" ht="16" customHeight="1" x14ac:dyDescent="0.2"/>
    <row r="1626" customFormat="1" ht="16" customHeight="1" x14ac:dyDescent="0.2"/>
    <row r="1627" customFormat="1" ht="16" customHeight="1" x14ac:dyDescent="0.2"/>
    <row r="1628" customFormat="1" ht="16" customHeight="1" x14ac:dyDescent="0.2"/>
    <row r="1629" customFormat="1" ht="16" customHeight="1" x14ac:dyDescent="0.2"/>
    <row r="1630" customFormat="1" ht="16" customHeight="1" x14ac:dyDescent="0.2"/>
    <row r="1631" customFormat="1" ht="16" customHeight="1" x14ac:dyDescent="0.2"/>
    <row r="1632" customFormat="1" ht="16" customHeight="1" x14ac:dyDescent="0.2"/>
    <row r="1633" customFormat="1" ht="16" customHeight="1" x14ac:dyDescent="0.2"/>
    <row r="1634" customFormat="1" ht="16" customHeight="1" x14ac:dyDescent="0.2"/>
    <row r="1635" customFormat="1" ht="16" customHeight="1" x14ac:dyDescent="0.2"/>
    <row r="1636" customFormat="1" ht="16" customHeight="1" x14ac:dyDescent="0.2"/>
    <row r="1637" customFormat="1" ht="16" customHeight="1" x14ac:dyDescent="0.2"/>
    <row r="1638" customFormat="1" ht="16" customHeight="1" x14ac:dyDescent="0.2"/>
    <row r="1639" customFormat="1" ht="16" customHeight="1" x14ac:dyDescent="0.2"/>
    <row r="1640" customFormat="1" ht="16" customHeight="1" x14ac:dyDescent="0.2"/>
    <row r="1641" customFormat="1" ht="16" customHeight="1" x14ac:dyDescent="0.2"/>
    <row r="1642" customFormat="1" ht="16" customHeight="1" x14ac:dyDescent="0.2"/>
    <row r="1643" customFormat="1" ht="16" customHeight="1" x14ac:dyDescent="0.2"/>
    <row r="1644" customFormat="1" ht="16" customHeight="1" x14ac:dyDescent="0.2"/>
    <row r="1645" customFormat="1" ht="16" customHeight="1" x14ac:dyDescent="0.2"/>
    <row r="1646" customFormat="1" ht="16" customHeight="1" x14ac:dyDescent="0.2"/>
    <row r="1647" customFormat="1" ht="16" customHeight="1" x14ac:dyDescent="0.2"/>
    <row r="1648" customFormat="1" ht="16" customHeight="1" x14ac:dyDescent="0.2"/>
    <row r="1649" customFormat="1" ht="16" customHeight="1" x14ac:dyDescent="0.2"/>
    <row r="1650" customFormat="1" ht="16" customHeight="1" x14ac:dyDescent="0.2"/>
    <row r="1651" customFormat="1" ht="16" customHeight="1" x14ac:dyDescent="0.2"/>
    <row r="1652" customFormat="1" ht="16" customHeight="1" x14ac:dyDescent="0.2"/>
    <row r="1653" customFormat="1" ht="16" customHeight="1" x14ac:dyDescent="0.2"/>
    <row r="1654" customFormat="1" ht="16" customHeight="1" x14ac:dyDescent="0.2"/>
    <row r="1655" customFormat="1" ht="16" customHeight="1" x14ac:dyDescent="0.2"/>
    <row r="1656" customFormat="1" ht="16" customHeight="1" x14ac:dyDescent="0.2"/>
    <row r="1657" customFormat="1" ht="16" customHeight="1" x14ac:dyDescent="0.2"/>
    <row r="1658" customFormat="1" ht="16" customHeight="1" x14ac:dyDescent="0.2"/>
    <row r="1659" customFormat="1" ht="16" customHeight="1" x14ac:dyDescent="0.2"/>
    <row r="1660" customFormat="1" ht="16" customHeight="1" x14ac:dyDescent="0.2"/>
    <row r="1661" customFormat="1" ht="16" customHeight="1" x14ac:dyDescent="0.2"/>
    <row r="1662" customFormat="1" ht="16" customHeight="1" x14ac:dyDescent="0.2"/>
    <row r="1663" customFormat="1" ht="16" customHeight="1" x14ac:dyDescent="0.2"/>
    <row r="1664" customFormat="1" ht="16" customHeight="1" x14ac:dyDescent="0.2"/>
    <row r="1665" customFormat="1" ht="16" customHeight="1" x14ac:dyDescent="0.2"/>
    <row r="1666" customFormat="1" ht="16" customHeight="1" x14ac:dyDescent="0.2"/>
    <row r="1667" customFormat="1" ht="16" customHeight="1" x14ac:dyDescent="0.2"/>
    <row r="1668" customFormat="1" ht="16" customHeight="1" x14ac:dyDescent="0.2"/>
    <row r="1669" customFormat="1" ht="16" customHeight="1" x14ac:dyDescent="0.2"/>
    <row r="1670" customFormat="1" ht="16" customHeight="1" x14ac:dyDescent="0.2"/>
    <row r="1671" customFormat="1" ht="16" customHeight="1" x14ac:dyDescent="0.2"/>
    <row r="1672" customFormat="1" ht="16" customHeight="1" x14ac:dyDescent="0.2"/>
    <row r="1673" customFormat="1" ht="16" customHeight="1" x14ac:dyDescent="0.2"/>
    <row r="1674" customFormat="1" ht="16" customHeight="1" x14ac:dyDescent="0.2"/>
    <row r="1675" customFormat="1" ht="16" customHeight="1" x14ac:dyDescent="0.2"/>
    <row r="1676" customFormat="1" ht="16" customHeight="1" x14ac:dyDescent="0.2"/>
    <row r="1677" customFormat="1" ht="16" customHeight="1" x14ac:dyDescent="0.2"/>
    <row r="1678" customFormat="1" ht="16" customHeight="1" x14ac:dyDescent="0.2"/>
    <row r="1679" customFormat="1" ht="16" customHeight="1" x14ac:dyDescent="0.2"/>
    <row r="1680" customFormat="1" ht="16" customHeight="1" x14ac:dyDescent="0.2"/>
    <row r="1681" customFormat="1" ht="16" customHeight="1" x14ac:dyDescent="0.2"/>
    <row r="1682" customFormat="1" ht="16" customHeight="1" x14ac:dyDescent="0.2"/>
    <row r="1683" customFormat="1" ht="16" customHeight="1" x14ac:dyDescent="0.2"/>
    <row r="1684" customFormat="1" ht="16" customHeight="1" x14ac:dyDescent="0.2"/>
    <row r="1685" customFormat="1" ht="16" customHeight="1" x14ac:dyDescent="0.2"/>
    <row r="1686" customFormat="1" ht="16" customHeight="1" x14ac:dyDescent="0.2"/>
    <row r="1687" customFormat="1" ht="16" customHeight="1" x14ac:dyDescent="0.2"/>
    <row r="1688" customFormat="1" ht="16" customHeight="1" x14ac:dyDescent="0.2"/>
    <row r="1689" customFormat="1" ht="16" customHeight="1" x14ac:dyDescent="0.2"/>
    <row r="1690" customFormat="1" ht="16" customHeight="1" x14ac:dyDescent="0.2"/>
    <row r="1691" customFormat="1" ht="16" customHeight="1" x14ac:dyDescent="0.2"/>
    <row r="1692" customFormat="1" ht="16" customHeight="1" x14ac:dyDescent="0.2"/>
    <row r="1693" customFormat="1" ht="16" customHeight="1" x14ac:dyDescent="0.2"/>
    <row r="1694" customFormat="1" ht="16" customHeight="1" x14ac:dyDescent="0.2"/>
    <row r="1695" customFormat="1" ht="16" customHeight="1" x14ac:dyDescent="0.2"/>
    <row r="1696" customFormat="1" ht="16" customHeight="1" x14ac:dyDescent="0.2"/>
    <row r="1697" customFormat="1" ht="16" customHeight="1" x14ac:dyDescent="0.2"/>
    <row r="1698" customFormat="1" ht="16" customHeight="1" x14ac:dyDescent="0.2"/>
    <row r="1699" customFormat="1" ht="16" customHeight="1" x14ac:dyDescent="0.2"/>
    <row r="1700" customFormat="1" ht="16" customHeight="1" x14ac:dyDescent="0.2"/>
    <row r="1701" customFormat="1" ht="16" customHeight="1" x14ac:dyDescent="0.2"/>
    <row r="1702" customFormat="1" ht="16" customHeight="1" x14ac:dyDescent="0.2"/>
    <row r="1703" customFormat="1" ht="16" customHeight="1" x14ac:dyDescent="0.2"/>
    <row r="1704" customFormat="1" ht="16" customHeight="1" x14ac:dyDescent="0.2"/>
    <row r="1705" customFormat="1" ht="16" customHeight="1" x14ac:dyDescent="0.2"/>
    <row r="1706" customFormat="1" ht="16" customHeight="1" x14ac:dyDescent="0.2"/>
    <row r="1707" customFormat="1" ht="16" customHeight="1" x14ac:dyDescent="0.2"/>
    <row r="1708" customFormat="1" ht="16" customHeight="1" x14ac:dyDescent="0.2"/>
    <row r="1709" customFormat="1" ht="16" customHeight="1" x14ac:dyDescent="0.2"/>
    <row r="1710" customFormat="1" ht="16" customHeight="1" x14ac:dyDescent="0.2"/>
    <row r="1711" customFormat="1" ht="16" customHeight="1" x14ac:dyDescent="0.2"/>
    <row r="1712" customFormat="1" ht="16" customHeight="1" x14ac:dyDescent="0.2"/>
    <row r="1713" customFormat="1" ht="16" customHeight="1" x14ac:dyDescent="0.2"/>
    <row r="1714" customFormat="1" ht="16" customHeight="1" x14ac:dyDescent="0.2"/>
    <row r="1715" customFormat="1" ht="16" customHeight="1" x14ac:dyDescent="0.2"/>
    <row r="1716" customFormat="1" ht="16" customHeight="1" x14ac:dyDescent="0.2"/>
    <row r="1717" customFormat="1" ht="16" customHeight="1" x14ac:dyDescent="0.2"/>
    <row r="1718" customFormat="1" ht="16" customHeight="1" x14ac:dyDescent="0.2"/>
    <row r="1719" customFormat="1" ht="16" customHeight="1" x14ac:dyDescent="0.2"/>
    <row r="1720" customFormat="1" ht="16" customHeight="1" x14ac:dyDescent="0.2"/>
    <row r="1721" customFormat="1" ht="16" customHeight="1" x14ac:dyDescent="0.2"/>
    <row r="1722" customFormat="1" ht="16" customHeight="1" x14ac:dyDescent="0.2"/>
    <row r="1723" customFormat="1" ht="16" customHeight="1" x14ac:dyDescent="0.2"/>
    <row r="1724" customFormat="1" ht="16" customHeight="1" x14ac:dyDescent="0.2"/>
    <row r="1725" customFormat="1" ht="16" customHeight="1" x14ac:dyDescent="0.2"/>
    <row r="1726" customFormat="1" ht="16" customHeight="1" x14ac:dyDescent="0.2"/>
    <row r="1727" customFormat="1" ht="16" customHeight="1" x14ac:dyDescent="0.2"/>
    <row r="1728" customFormat="1" ht="16" customHeight="1" x14ac:dyDescent="0.2"/>
    <row r="1729" customFormat="1" ht="16" customHeight="1" x14ac:dyDescent="0.2"/>
    <row r="1730" customFormat="1" ht="16" customHeight="1" x14ac:dyDescent="0.2"/>
    <row r="1731" customFormat="1" ht="16" customHeight="1" x14ac:dyDescent="0.2"/>
    <row r="1732" customFormat="1" ht="16" customHeight="1" x14ac:dyDescent="0.2"/>
    <row r="1733" customFormat="1" ht="16" customHeight="1" x14ac:dyDescent="0.2"/>
    <row r="1734" customFormat="1" ht="16" customHeight="1" x14ac:dyDescent="0.2"/>
    <row r="1735" customFormat="1" ht="16" customHeight="1" x14ac:dyDescent="0.2"/>
    <row r="1736" customFormat="1" ht="16" customHeight="1" x14ac:dyDescent="0.2"/>
    <row r="1737" customFormat="1" ht="16" customHeight="1" x14ac:dyDescent="0.2"/>
    <row r="1738" customFormat="1" ht="16" customHeight="1" x14ac:dyDescent="0.2"/>
    <row r="1739" customFormat="1" ht="16" customHeight="1" x14ac:dyDescent="0.2"/>
    <row r="1740" customFormat="1" ht="16" customHeight="1" x14ac:dyDescent="0.2"/>
    <row r="1741" customFormat="1" ht="16" customHeight="1" x14ac:dyDescent="0.2"/>
    <row r="1742" customFormat="1" ht="16" customHeight="1" x14ac:dyDescent="0.2"/>
    <row r="1743" customFormat="1" ht="16" customHeight="1" x14ac:dyDescent="0.2"/>
    <row r="1744" customFormat="1" ht="16" customHeight="1" x14ac:dyDescent="0.2"/>
    <row r="1745" customFormat="1" ht="16" customHeight="1" x14ac:dyDescent="0.2"/>
    <row r="1746" customFormat="1" ht="16" customHeight="1" x14ac:dyDescent="0.2"/>
    <row r="1747" customFormat="1" ht="16" customHeight="1" x14ac:dyDescent="0.2"/>
    <row r="1748" customFormat="1" ht="16" customHeight="1" x14ac:dyDescent="0.2"/>
    <row r="1749" customFormat="1" ht="16" customHeight="1" x14ac:dyDescent="0.2"/>
    <row r="1750" customFormat="1" ht="16" customHeight="1" x14ac:dyDescent="0.2"/>
    <row r="1751" customFormat="1" ht="16" customHeight="1" x14ac:dyDescent="0.2"/>
    <row r="1752" customFormat="1" ht="16" customHeight="1" x14ac:dyDescent="0.2"/>
    <row r="1753" customFormat="1" ht="16" customHeight="1" x14ac:dyDescent="0.2"/>
    <row r="1754" customFormat="1" ht="16" customHeight="1" x14ac:dyDescent="0.2"/>
    <row r="1755" customFormat="1" ht="16" customHeight="1" x14ac:dyDescent="0.2"/>
    <row r="1756" customFormat="1" ht="16" customHeight="1" x14ac:dyDescent="0.2"/>
    <row r="1757" customFormat="1" ht="16" customHeight="1" x14ac:dyDescent="0.2"/>
    <row r="1758" customFormat="1" ht="16" customHeight="1" x14ac:dyDescent="0.2"/>
    <row r="1759" customFormat="1" ht="16" customHeight="1" x14ac:dyDescent="0.2"/>
    <row r="1760" customFormat="1" ht="16" customHeight="1" x14ac:dyDescent="0.2"/>
    <row r="1761" customFormat="1" ht="16" customHeight="1" x14ac:dyDescent="0.2"/>
    <row r="1762" customFormat="1" ht="16" customHeight="1" x14ac:dyDescent="0.2"/>
    <row r="1763" customFormat="1" ht="16" customHeight="1" x14ac:dyDescent="0.2"/>
    <row r="1764" customFormat="1" ht="16" customHeight="1" x14ac:dyDescent="0.2"/>
    <row r="1765" customFormat="1" ht="16" customHeight="1" x14ac:dyDescent="0.2"/>
    <row r="1766" customFormat="1" ht="16" customHeight="1" x14ac:dyDescent="0.2"/>
    <row r="1767" customFormat="1" ht="16" customHeight="1" x14ac:dyDescent="0.2"/>
    <row r="1768" customFormat="1" ht="16" customHeight="1" x14ac:dyDescent="0.2"/>
    <row r="1769" customFormat="1" ht="16" customHeight="1" x14ac:dyDescent="0.2"/>
    <row r="1770" customFormat="1" ht="16" customHeight="1" x14ac:dyDescent="0.2"/>
    <row r="1771" customFormat="1" ht="16" customHeight="1" x14ac:dyDescent="0.2"/>
    <row r="1772" customFormat="1" ht="16" customHeight="1" x14ac:dyDescent="0.2"/>
    <row r="1773" customFormat="1" ht="16" customHeight="1" x14ac:dyDescent="0.2"/>
    <row r="1774" customFormat="1" ht="16" customHeight="1" x14ac:dyDescent="0.2"/>
    <row r="1775" customFormat="1" ht="16" customHeight="1" x14ac:dyDescent="0.2"/>
    <row r="1776" customFormat="1" ht="16" customHeight="1" x14ac:dyDescent="0.2"/>
    <row r="1777" customFormat="1" ht="16" customHeight="1" x14ac:dyDescent="0.2"/>
    <row r="1778" customFormat="1" ht="16" customHeight="1" x14ac:dyDescent="0.2"/>
    <row r="1779" customFormat="1" ht="16" customHeight="1" x14ac:dyDescent="0.2"/>
    <row r="1780" customFormat="1" ht="16" customHeight="1" x14ac:dyDescent="0.2"/>
    <row r="1781" customFormat="1" ht="16" customHeight="1" x14ac:dyDescent="0.2"/>
    <row r="1782" customFormat="1" ht="16" customHeight="1" x14ac:dyDescent="0.2"/>
    <row r="1783" customFormat="1" ht="16" customHeight="1" x14ac:dyDescent="0.2"/>
    <row r="1784" customFormat="1" ht="16" customHeight="1" x14ac:dyDescent="0.2"/>
    <row r="1785" customFormat="1" ht="16" customHeight="1" x14ac:dyDescent="0.2"/>
    <row r="1786" customFormat="1" ht="16" customHeight="1" x14ac:dyDescent="0.2"/>
    <row r="1787" customFormat="1" ht="16" customHeight="1" x14ac:dyDescent="0.2"/>
    <row r="1788" customFormat="1" ht="16" customHeight="1" x14ac:dyDescent="0.2"/>
    <row r="1789" customFormat="1" ht="16" customHeight="1" x14ac:dyDescent="0.2"/>
    <row r="1790" customFormat="1" ht="16" customHeight="1" x14ac:dyDescent="0.2"/>
    <row r="1791" customFormat="1" ht="16" customHeight="1" x14ac:dyDescent="0.2"/>
    <row r="1792" customFormat="1" ht="16" customHeight="1" x14ac:dyDescent="0.2"/>
    <row r="1793" customFormat="1" ht="16" customHeight="1" x14ac:dyDescent="0.2"/>
    <row r="1794" customFormat="1" ht="16" customHeight="1" x14ac:dyDescent="0.2"/>
    <row r="1795" customFormat="1" ht="16" customHeight="1" x14ac:dyDescent="0.2"/>
    <row r="1796" customFormat="1" ht="16" customHeight="1" x14ac:dyDescent="0.2"/>
    <row r="1797" customFormat="1" ht="16" customHeight="1" x14ac:dyDescent="0.2"/>
    <row r="1798" customFormat="1" ht="16" customHeight="1" x14ac:dyDescent="0.2"/>
    <row r="1799" customFormat="1" ht="16" customHeight="1" x14ac:dyDescent="0.2"/>
    <row r="1800" customFormat="1" ht="16" customHeight="1" x14ac:dyDescent="0.2"/>
    <row r="1801" customFormat="1" ht="16" customHeight="1" x14ac:dyDescent="0.2"/>
    <row r="1802" customFormat="1" ht="16" customHeight="1" x14ac:dyDescent="0.2"/>
    <row r="1803" customFormat="1" ht="16" customHeight="1" x14ac:dyDescent="0.2"/>
    <row r="1804" customFormat="1" ht="16" customHeight="1" x14ac:dyDescent="0.2"/>
    <row r="1805" customFormat="1" ht="16" customHeight="1" x14ac:dyDescent="0.2"/>
    <row r="1806" customFormat="1" ht="16" customHeight="1" x14ac:dyDescent="0.2"/>
    <row r="1807" customFormat="1" ht="16" customHeight="1" x14ac:dyDescent="0.2"/>
    <row r="1808" customFormat="1" ht="16" customHeight="1" x14ac:dyDescent="0.2"/>
    <row r="1809" customFormat="1" ht="16" customHeight="1" x14ac:dyDescent="0.2"/>
    <row r="1810" customFormat="1" ht="16" customHeight="1" x14ac:dyDescent="0.2"/>
    <row r="1811" customFormat="1" ht="16" customHeight="1" x14ac:dyDescent="0.2"/>
    <row r="1812" customFormat="1" ht="16" customHeight="1" x14ac:dyDescent="0.2"/>
    <row r="1813" customFormat="1" ht="16" customHeight="1" x14ac:dyDescent="0.2"/>
    <row r="1814" customFormat="1" ht="16" customHeight="1" x14ac:dyDescent="0.2"/>
    <row r="1815" customFormat="1" ht="16" customHeight="1" x14ac:dyDescent="0.2"/>
    <row r="1816" customFormat="1" ht="16" customHeight="1" x14ac:dyDescent="0.2"/>
    <row r="1817" customFormat="1" ht="16" customHeight="1" x14ac:dyDescent="0.2"/>
    <row r="1818" customFormat="1" ht="16" customHeight="1" x14ac:dyDescent="0.2"/>
    <row r="1819" customFormat="1" ht="16" customHeight="1" x14ac:dyDescent="0.2"/>
    <row r="1820" customFormat="1" ht="16" customHeight="1" x14ac:dyDescent="0.2"/>
    <row r="1821" customFormat="1" ht="16" customHeight="1" x14ac:dyDescent="0.2"/>
    <row r="1822" customFormat="1" ht="16" customHeight="1" x14ac:dyDescent="0.2"/>
    <row r="1823" customFormat="1" ht="16" customHeight="1" x14ac:dyDescent="0.2"/>
    <row r="1824" customFormat="1" ht="16" customHeight="1" x14ac:dyDescent="0.2"/>
    <row r="1825" customFormat="1" ht="16" customHeight="1" x14ac:dyDescent="0.2"/>
    <row r="1826" customFormat="1" ht="16" customHeight="1" x14ac:dyDescent="0.2"/>
    <row r="1827" customFormat="1" ht="16" customHeight="1" x14ac:dyDescent="0.2"/>
    <row r="1828" customFormat="1" ht="16" customHeight="1" x14ac:dyDescent="0.2"/>
    <row r="1829" customFormat="1" ht="16" customHeight="1" x14ac:dyDescent="0.2"/>
    <row r="1830" customFormat="1" ht="16" customHeight="1" x14ac:dyDescent="0.2"/>
    <row r="1831" customFormat="1" ht="16" customHeight="1" x14ac:dyDescent="0.2"/>
    <row r="1832" customFormat="1" ht="16" customHeight="1" x14ac:dyDescent="0.2"/>
    <row r="1833" customFormat="1" ht="16" customHeight="1" x14ac:dyDescent="0.2"/>
    <row r="1834" customFormat="1" ht="16" customHeight="1" x14ac:dyDescent="0.2"/>
    <row r="1835" customFormat="1" ht="16" customHeight="1" x14ac:dyDescent="0.2"/>
    <row r="1836" customFormat="1" ht="16" customHeight="1" x14ac:dyDescent="0.2"/>
    <row r="1837" customFormat="1" ht="16" customHeight="1" x14ac:dyDescent="0.2"/>
    <row r="1838" customFormat="1" ht="16" customHeight="1" x14ac:dyDescent="0.2"/>
    <row r="1839" customFormat="1" ht="16" customHeight="1" x14ac:dyDescent="0.2"/>
    <row r="1840" customFormat="1" ht="16" customHeight="1" x14ac:dyDescent="0.2"/>
    <row r="1841" customFormat="1" ht="16" customHeight="1" x14ac:dyDescent="0.2"/>
    <row r="1842" customFormat="1" ht="16" customHeight="1" x14ac:dyDescent="0.2"/>
    <row r="1843" customFormat="1" ht="16" customHeight="1" x14ac:dyDescent="0.2"/>
    <row r="1844" customFormat="1" ht="16" customHeight="1" x14ac:dyDescent="0.2"/>
    <row r="1845" customFormat="1" ht="16" customHeight="1" x14ac:dyDescent="0.2"/>
    <row r="1846" customFormat="1" ht="16" customHeight="1" x14ac:dyDescent="0.2"/>
    <row r="1847" customFormat="1" ht="16" customHeight="1" x14ac:dyDescent="0.2"/>
    <row r="1848" customFormat="1" ht="16" customHeight="1" x14ac:dyDescent="0.2"/>
    <row r="1849" customFormat="1" ht="16" customHeight="1" x14ac:dyDescent="0.2"/>
    <row r="1850" customFormat="1" ht="16" customHeight="1" x14ac:dyDescent="0.2"/>
    <row r="1851" customFormat="1" ht="16" customHeight="1" x14ac:dyDescent="0.2"/>
    <row r="1852" customFormat="1" ht="16" customHeight="1" x14ac:dyDescent="0.2"/>
    <row r="1853" customFormat="1" ht="16" customHeight="1" x14ac:dyDescent="0.2"/>
    <row r="1854" customFormat="1" ht="16" customHeight="1" x14ac:dyDescent="0.2"/>
    <row r="1855" customFormat="1" ht="16" customHeight="1" x14ac:dyDescent="0.2"/>
    <row r="1856" customFormat="1" ht="16" customHeight="1" x14ac:dyDescent="0.2"/>
    <row r="1857" customFormat="1" ht="16" customHeight="1" x14ac:dyDescent="0.2"/>
    <row r="1858" customFormat="1" ht="16" customHeight="1" x14ac:dyDescent="0.2"/>
    <row r="1859" customFormat="1" ht="16" customHeight="1" x14ac:dyDescent="0.2"/>
    <row r="1860" customFormat="1" ht="16" customHeight="1" x14ac:dyDescent="0.2"/>
    <row r="1861" customFormat="1" ht="16" customHeight="1" x14ac:dyDescent="0.2"/>
    <row r="1862" customFormat="1" ht="16" customHeight="1" x14ac:dyDescent="0.2"/>
    <row r="1863" customFormat="1" ht="16" customHeight="1" x14ac:dyDescent="0.2"/>
    <row r="1864" customFormat="1" ht="16" customHeight="1" x14ac:dyDescent="0.2"/>
    <row r="1865" customFormat="1" ht="16" customHeight="1" x14ac:dyDescent="0.2"/>
    <row r="1866" customFormat="1" ht="16" customHeight="1" x14ac:dyDescent="0.2"/>
    <row r="1867" customFormat="1" ht="16" customHeight="1" x14ac:dyDescent="0.2"/>
    <row r="1868" customFormat="1" ht="16" customHeight="1" x14ac:dyDescent="0.2"/>
    <row r="1869" customFormat="1" ht="16" customHeight="1" x14ac:dyDescent="0.2"/>
    <row r="1870" customFormat="1" ht="16" customHeight="1" x14ac:dyDescent="0.2"/>
    <row r="1871" customFormat="1" ht="16" customHeight="1" x14ac:dyDescent="0.2"/>
    <row r="1872" customFormat="1" ht="16" customHeight="1" x14ac:dyDescent="0.2"/>
    <row r="1873" customFormat="1" ht="16" customHeight="1" x14ac:dyDescent="0.2"/>
    <row r="1874" customFormat="1" ht="16" customHeight="1" x14ac:dyDescent="0.2"/>
    <row r="1875" customFormat="1" ht="16" customHeight="1" x14ac:dyDescent="0.2"/>
    <row r="1876" customFormat="1" ht="16" customHeight="1" x14ac:dyDescent="0.2"/>
    <row r="1877" customFormat="1" ht="16" customHeight="1" x14ac:dyDescent="0.2"/>
    <row r="1878" customFormat="1" ht="16" customHeight="1" x14ac:dyDescent="0.2"/>
    <row r="1879" customFormat="1" ht="16" customHeight="1" x14ac:dyDescent="0.2"/>
    <row r="1880" customFormat="1" ht="16" customHeight="1" x14ac:dyDescent="0.2"/>
    <row r="1881" customFormat="1" ht="16" customHeight="1" x14ac:dyDescent="0.2"/>
    <row r="1882" customFormat="1" ht="16" customHeight="1" x14ac:dyDescent="0.2"/>
    <row r="1883" customFormat="1" ht="16" customHeight="1" x14ac:dyDescent="0.2"/>
    <row r="1884" customFormat="1" ht="16" customHeight="1" x14ac:dyDescent="0.2"/>
    <row r="1885" customFormat="1" ht="16" customHeight="1" x14ac:dyDescent="0.2"/>
    <row r="1886" customFormat="1" ht="16" customHeight="1" x14ac:dyDescent="0.2"/>
    <row r="1887" customFormat="1" ht="16" customHeight="1" x14ac:dyDescent="0.2"/>
    <row r="1888" customFormat="1" ht="16" customHeight="1" x14ac:dyDescent="0.2"/>
    <row r="1889" customFormat="1" ht="16" customHeight="1" x14ac:dyDescent="0.2"/>
    <row r="1890" customFormat="1" ht="16" customHeight="1" x14ac:dyDescent="0.2"/>
    <row r="1891" customFormat="1" ht="16" customHeight="1" x14ac:dyDescent="0.2"/>
    <row r="1892" customFormat="1" ht="16" customHeight="1" x14ac:dyDescent="0.2"/>
    <row r="1893" customFormat="1" ht="16" customHeight="1" x14ac:dyDescent="0.2"/>
    <row r="1894" customFormat="1" ht="16" customHeight="1" x14ac:dyDescent="0.2"/>
    <row r="1895" customFormat="1" ht="16" customHeight="1" x14ac:dyDescent="0.2"/>
    <row r="1896" customFormat="1" ht="16" customHeight="1" x14ac:dyDescent="0.2"/>
    <row r="1897" customFormat="1" ht="16" customHeight="1" x14ac:dyDescent="0.2"/>
    <row r="1898" customFormat="1" ht="16" customHeight="1" x14ac:dyDescent="0.2"/>
    <row r="1899" customFormat="1" ht="16" customHeight="1" x14ac:dyDescent="0.2"/>
    <row r="1900" customFormat="1" ht="16" customHeight="1" x14ac:dyDescent="0.2"/>
    <row r="1901" customFormat="1" ht="16" customHeight="1" x14ac:dyDescent="0.2"/>
    <row r="1902" customFormat="1" ht="16" customHeight="1" x14ac:dyDescent="0.2"/>
    <row r="1903" customFormat="1" ht="16" customHeight="1" x14ac:dyDescent="0.2"/>
    <row r="1904" customFormat="1" ht="16" customHeight="1" x14ac:dyDescent="0.2"/>
    <row r="1905" customFormat="1" ht="16" customHeight="1" x14ac:dyDescent="0.2"/>
    <row r="1906" customFormat="1" ht="16" customHeight="1" x14ac:dyDescent="0.2"/>
    <row r="1907" customFormat="1" ht="16" customHeight="1" x14ac:dyDescent="0.2"/>
    <row r="1908" customFormat="1" ht="16" customHeight="1" x14ac:dyDescent="0.2"/>
    <row r="1909" customFormat="1" ht="16" customHeight="1" x14ac:dyDescent="0.2"/>
    <row r="1910" customFormat="1" ht="16" customHeight="1" x14ac:dyDescent="0.2"/>
    <row r="1911" customFormat="1" ht="16" customHeight="1" x14ac:dyDescent="0.2"/>
    <row r="1912" customFormat="1" ht="16" customHeight="1" x14ac:dyDescent="0.2"/>
    <row r="1913" customFormat="1" ht="16" customHeight="1" x14ac:dyDescent="0.2"/>
    <row r="1914" customFormat="1" ht="16" customHeight="1" x14ac:dyDescent="0.2"/>
    <row r="1915" customFormat="1" ht="16" customHeight="1" x14ac:dyDescent="0.2"/>
    <row r="1916" customFormat="1" ht="16" customHeight="1" x14ac:dyDescent="0.2"/>
    <row r="1917" customFormat="1" ht="16" customHeight="1" x14ac:dyDescent="0.2"/>
    <row r="1918" customFormat="1" ht="16" customHeight="1" x14ac:dyDescent="0.2"/>
    <row r="1919" customFormat="1" ht="16" customHeight="1" x14ac:dyDescent="0.2"/>
    <row r="1920" customFormat="1" ht="16" customHeight="1" x14ac:dyDescent="0.2"/>
    <row r="1921" customFormat="1" ht="16" customHeight="1" x14ac:dyDescent="0.2"/>
    <row r="1922" customFormat="1" ht="16" customHeight="1" x14ac:dyDescent="0.2"/>
    <row r="1923" customFormat="1" ht="16" customHeight="1" x14ac:dyDescent="0.2"/>
    <row r="1924" customFormat="1" ht="16" customHeight="1" x14ac:dyDescent="0.2"/>
    <row r="1925" customFormat="1" ht="16" customHeight="1" x14ac:dyDescent="0.2"/>
    <row r="1926" customFormat="1" ht="16" customHeight="1" x14ac:dyDescent="0.2"/>
    <row r="1927" customFormat="1" ht="16" customHeight="1" x14ac:dyDescent="0.2"/>
    <row r="1928" customFormat="1" ht="16" customHeight="1" x14ac:dyDescent="0.2"/>
    <row r="1929" customFormat="1" ht="16" customHeight="1" x14ac:dyDescent="0.2"/>
    <row r="1930" customFormat="1" ht="16" customHeight="1" x14ac:dyDescent="0.2"/>
    <row r="1931" customFormat="1" ht="16" customHeight="1" x14ac:dyDescent="0.2"/>
    <row r="1932" customFormat="1" ht="16" customHeight="1" x14ac:dyDescent="0.2"/>
    <row r="1933" customFormat="1" ht="16" customHeight="1" x14ac:dyDescent="0.2"/>
    <row r="1934" customFormat="1" ht="16" customHeight="1" x14ac:dyDescent="0.2"/>
    <row r="1935" customFormat="1" ht="16" customHeight="1" x14ac:dyDescent="0.2"/>
    <row r="1936" customFormat="1" ht="16" customHeight="1" x14ac:dyDescent="0.2"/>
    <row r="1937" customFormat="1" ht="16" customHeight="1" x14ac:dyDescent="0.2"/>
    <row r="1938" customFormat="1" ht="16" customHeight="1" x14ac:dyDescent="0.2"/>
    <row r="1939" customFormat="1" ht="16" customHeight="1" x14ac:dyDescent="0.2"/>
    <row r="1940" customFormat="1" ht="16" customHeight="1" x14ac:dyDescent="0.2"/>
    <row r="1941" customFormat="1" ht="16" customHeight="1" x14ac:dyDescent="0.2"/>
    <row r="1942" customFormat="1" ht="16" customHeight="1" x14ac:dyDescent="0.2"/>
    <row r="1943" customFormat="1" ht="16" customHeight="1" x14ac:dyDescent="0.2"/>
    <row r="1944" customFormat="1" ht="16" customHeight="1" x14ac:dyDescent="0.2"/>
    <row r="1945" customFormat="1" ht="16" customHeight="1" x14ac:dyDescent="0.2"/>
    <row r="1946" customFormat="1" ht="16" customHeight="1" x14ac:dyDescent="0.2"/>
    <row r="1947" customFormat="1" ht="16" customHeight="1" x14ac:dyDescent="0.2"/>
    <row r="1948" customFormat="1" ht="16" customHeight="1" x14ac:dyDescent="0.2"/>
    <row r="1949" customFormat="1" ht="16" customHeight="1" x14ac:dyDescent="0.2"/>
    <row r="1950" customFormat="1" ht="16" customHeight="1" x14ac:dyDescent="0.2"/>
    <row r="1951" customFormat="1" ht="16" customHeight="1" x14ac:dyDescent="0.2"/>
    <row r="1952" customFormat="1" ht="16" customHeight="1" x14ac:dyDescent="0.2"/>
    <row r="1953" customFormat="1" ht="16" customHeight="1" x14ac:dyDescent="0.2"/>
    <row r="1954" customFormat="1" ht="16" customHeight="1" x14ac:dyDescent="0.2"/>
    <row r="1955" customFormat="1" ht="16" customHeight="1" x14ac:dyDescent="0.2"/>
    <row r="1956" customFormat="1" ht="16" customHeight="1" x14ac:dyDescent="0.2"/>
    <row r="1957" customFormat="1" ht="16" customHeight="1" x14ac:dyDescent="0.2"/>
    <row r="1958" customFormat="1" ht="16" customHeight="1" x14ac:dyDescent="0.2"/>
    <row r="1959" customFormat="1" ht="16" customHeight="1" x14ac:dyDescent="0.2"/>
    <row r="1960" customFormat="1" ht="16" customHeight="1" x14ac:dyDescent="0.2"/>
    <row r="1961" customFormat="1" ht="16" customHeight="1" x14ac:dyDescent="0.2"/>
    <row r="1962" customFormat="1" ht="16" customHeight="1" x14ac:dyDescent="0.2"/>
    <row r="1963" customFormat="1" ht="16" customHeight="1" x14ac:dyDescent="0.2"/>
    <row r="1964" customFormat="1" ht="16" customHeight="1" x14ac:dyDescent="0.2"/>
    <row r="1965" customFormat="1" ht="16" customHeight="1" x14ac:dyDescent="0.2"/>
    <row r="1966" customFormat="1" ht="16" customHeight="1" x14ac:dyDescent="0.2"/>
    <row r="1967" customFormat="1" ht="16" customHeight="1" x14ac:dyDescent="0.2"/>
    <row r="1968" customFormat="1" ht="16" customHeight="1" x14ac:dyDescent="0.2"/>
    <row r="1969" customFormat="1" ht="16" customHeight="1" x14ac:dyDescent="0.2"/>
    <row r="1970" customFormat="1" ht="16" customHeight="1" x14ac:dyDescent="0.2"/>
    <row r="1971" customFormat="1" ht="16" customHeight="1" x14ac:dyDescent="0.2"/>
    <row r="1972" customFormat="1" ht="16" customHeight="1" x14ac:dyDescent="0.2"/>
    <row r="1973" customFormat="1" ht="16" customHeight="1" x14ac:dyDescent="0.2"/>
    <row r="1974" customFormat="1" ht="16" customHeight="1" x14ac:dyDescent="0.2"/>
    <row r="1975" customFormat="1" ht="16" customHeight="1" x14ac:dyDescent="0.2"/>
    <row r="1976" customFormat="1" ht="16" customHeight="1" x14ac:dyDescent="0.2"/>
    <row r="1977" customFormat="1" ht="16" customHeight="1" x14ac:dyDescent="0.2"/>
    <row r="1978" customFormat="1" ht="16" customHeight="1" x14ac:dyDescent="0.2"/>
    <row r="1979" customFormat="1" ht="16" customHeight="1" x14ac:dyDescent="0.2"/>
    <row r="1980" customFormat="1" ht="16" customHeight="1" x14ac:dyDescent="0.2"/>
    <row r="1981" customFormat="1" ht="16" customHeight="1" x14ac:dyDescent="0.2"/>
    <row r="1982" customFormat="1" ht="16" customHeight="1" x14ac:dyDescent="0.2"/>
    <row r="1983" customFormat="1" ht="16" customHeight="1" x14ac:dyDescent="0.2"/>
    <row r="1984" customFormat="1" ht="16" customHeight="1" x14ac:dyDescent="0.2"/>
    <row r="1985" customFormat="1" ht="16" customHeight="1" x14ac:dyDescent="0.2"/>
    <row r="1986" customFormat="1" ht="16" customHeight="1" x14ac:dyDescent="0.2"/>
    <row r="1987" customFormat="1" ht="16" customHeight="1" x14ac:dyDescent="0.2"/>
    <row r="1988" customFormat="1" ht="16" customHeight="1" x14ac:dyDescent="0.2"/>
    <row r="1989" customFormat="1" ht="16" customHeight="1" x14ac:dyDescent="0.2"/>
    <row r="1990" customFormat="1" ht="16" customHeight="1" x14ac:dyDescent="0.2"/>
    <row r="1991" customFormat="1" ht="16" customHeight="1" x14ac:dyDescent="0.2"/>
    <row r="1992" customFormat="1" ht="16" customHeight="1" x14ac:dyDescent="0.2"/>
    <row r="1993" customFormat="1" ht="16" customHeight="1" x14ac:dyDescent="0.2"/>
    <row r="1994" customFormat="1" ht="16" customHeight="1" x14ac:dyDescent="0.2"/>
    <row r="1995" customFormat="1" ht="16" customHeight="1" x14ac:dyDescent="0.2"/>
    <row r="1996" customFormat="1" ht="16" customHeight="1" x14ac:dyDescent="0.2"/>
    <row r="1997" customFormat="1" ht="16" customHeight="1" x14ac:dyDescent="0.2"/>
    <row r="1998" customFormat="1" ht="16" customHeight="1" x14ac:dyDescent="0.2"/>
    <row r="1999" customFormat="1" ht="16" customHeight="1" x14ac:dyDescent="0.2"/>
    <row r="2000" customFormat="1" ht="16" customHeight="1" x14ac:dyDescent="0.2"/>
    <row r="2001" customFormat="1" ht="16" customHeight="1" x14ac:dyDescent="0.2"/>
    <row r="2002" customFormat="1" ht="16" customHeight="1" x14ac:dyDescent="0.2"/>
    <row r="2003" customFormat="1" ht="16" customHeight="1" x14ac:dyDescent="0.2"/>
    <row r="2004" customFormat="1" ht="16" customHeight="1" x14ac:dyDescent="0.2"/>
    <row r="2005" customFormat="1" ht="16" customHeight="1" x14ac:dyDescent="0.2"/>
    <row r="2006" customFormat="1" ht="16" customHeight="1" x14ac:dyDescent="0.2"/>
    <row r="2007" customFormat="1" ht="16" customHeight="1" x14ac:dyDescent="0.2"/>
    <row r="2008" customFormat="1" ht="16" customHeight="1" x14ac:dyDescent="0.2"/>
    <row r="2009" customFormat="1" ht="16" customHeight="1" x14ac:dyDescent="0.2"/>
    <row r="2010" customFormat="1" ht="16" customHeight="1" x14ac:dyDescent="0.2"/>
    <row r="2011" customFormat="1" ht="16" customHeight="1" x14ac:dyDescent="0.2"/>
    <row r="2012" customFormat="1" ht="16" customHeight="1" x14ac:dyDescent="0.2"/>
    <row r="2013" customFormat="1" ht="16" customHeight="1" x14ac:dyDescent="0.2"/>
    <row r="2014" customFormat="1" ht="16" customHeight="1" x14ac:dyDescent="0.2"/>
    <row r="2015" customFormat="1" ht="16" customHeight="1" x14ac:dyDescent="0.2"/>
    <row r="2016" customFormat="1" ht="16" customHeight="1" x14ac:dyDescent="0.2"/>
    <row r="2017" customFormat="1" ht="16" customHeight="1" x14ac:dyDescent="0.2"/>
    <row r="2018" customFormat="1" ht="16" customHeight="1" x14ac:dyDescent="0.2"/>
    <row r="2019" customFormat="1" ht="16" customHeight="1" x14ac:dyDescent="0.2"/>
    <row r="2020" customFormat="1" ht="16" customHeight="1" x14ac:dyDescent="0.2"/>
    <row r="2021" customFormat="1" ht="16" customHeight="1" x14ac:dyDescent="0.2"/>
    <row r="2022" customFormat="1" ht="16" customHeight="1" x14ac:dyDescent="0.2"/>
    <row r="2023" customFormat="1" ht="16" customHeight="1" x14ac:dyDescent="0.2"/>
    <row r="2024" customFormat="1" ht="16" customHeight="1" x14ac:dyDescent="0.2"/>
    <row r="2025" customFormat="1" ht="16" customHeight="1" x14ac:dyDescent="0.2"/>
    <row r="2026" customFormat="1" ht="16" customHeight="1" x14ac:dyDescent="0.2"/>
    <row r="2027" customFormat="1" ht="16" customHeight="1" x14ac:dyDescent="0.2"/>
    <row r="2028" customFormat="1" ht="16" customHeight="1" x14ac:dyDescent="0.2"/>
    <row r="2029" customFormat="1" ht="16" customHeight="1" x14ac:dyDescent="0.2"/>
    <row r="2030" customFormat="1" ht="16" customHeight="1" x14ac:dyDescent="0.2"/>
    <row r="2031" customFormat="1" ht="16" customHeight="1" x14ac:dyDescent="0.2"/>
    <row r="2032" customFormat="1" ht="16" customHeight="1" x14ac:dyDescent="0.2"/>
    <row r="2033" customFormat="1" ht="16" customHeight="1" x14ac:dyDescent="0.2"/>
    <row r="2034" customFormat="1" ht="16" customHeight="1" x14ac:dyDescent="0.2"/>
    <row r="2035" customFormat="1" ht="16" customHeight="1" x14ac:dyDescent="0.2"/>
    <row r="2036" customFormat="1" ht="16" customHeight="1" x14ac:dyDescent="0.2"/>
    <row r="2037" customFormat="1" ht="16" customHeight="1" x14ac:dyDescent="0.2"/>
    <row r="2038" customFormat="1" ht="16" customHeight="1" x14ac:dyDescent="0.2"/>
    <row r="2039" customFormat="1" ht="16" customHeight="1" x14ac:dyDescent="0.2"/>
    <row r="2040" customFormat="1" ht="16" customHeight="1" x14ac:dyDescent="0.2"/>
    <row r="2041" customFormat="1" ht="16" customHeight="1" x14ac:dyDescent="0.2"/>
    <row r="2042" customFormat="1" ht="16" customHeight="1" x14ac:dyDescent="0.2"/>
    <row r="2043" customFormat="1" ht="16" customHeight="1" x14ac:dyDescent="0.2"/>
    <row r="2044" customFormat="1" ht="16" customHeight="1" x14ac:dyDescent="0.2"/>
    <row r="2045" customFormat="1" ht="16" customHeight="1" x14ac:dyDescent="0.2"/>
    <row r="2046" customFormat="1" ht="16" customHeight="1" x14ac:dyDescent="0.2"/>
    <row r="2047" customFormat="1" ht="16" customHeight="1" x14ac:dyDescent="0.2"/>
    <row r="2048" customFormat="1" ht="16" customHeight="1" x14ac:dyDescent="0.2"/>
    <row r="2049" customFormat="1" ht="16" customHeight="1" x14ac:dyDescent="0.2"/>
    <row r="2050" customFormat="1" ht="16" customHeight="1" x14ac:dyDescent="0.2"/>
    <row r="2051" customFormat="1" ht="16" customHeight="1" x14ac:dyDescent="0.2"/>
    <row r="2052" customFormat="1" ht="16" customHeight="1" x14ac:dyDescent="0.2"/>
    <row r="2053" customFormat="1" ht="16" customHeight="1" x14ac:dyDescent="0.2"/>
    <row r="2054" customFormat="1" ht="16" customHeight="1" x14ac:dyDescent="0.2"/>
    <row r="2055" customFormat="1" ht="16" customHeight="1" x14ac:dyDescent="0.2"/>
    <row r="2056" customFormat="1" ht="16" customHeight="1" x14ac:dyDescent="0.2"/>
    <row r="2057" customFormat="1" ht="16" customHeight="1" x14ac:dyDescent="0.2"/>
    <row r="2058" customFormat="1" ht="16" customHeight="1" x14ac:dyDescent="0.2"/>
    <row r="2059" customFormat="1" ht="16" customHeight="1" x14ac:dyDescent="0.2"/>
    <row r="2060" customFormat="1" ht="16" customHeight="1" x14ac:dyDescent="0.2"/>
    <row r="2061" customFormat="1" ht="16" customHeight="1" x14ac:dyDescent="0.2"/>
    <row r="2062" customFormat="1" ht="16" customHeight="1" x14ac:dyDescent="0.2"/>
    <row r="2063" customFormat="1" ht="16" customHeight="1" x14ac:dyDescent="0.2"/>
    <row r="2064" customFormat="1" ht="16" customHeight="1" x14ac:dyDescent="0.2"/>
    <row r="2065" customFormat="1" ht="16" customHeight="1" x14ac:dyDescent="0.2"/>
    <row r="2066" customFormat="1" ht="16" customHeight="1" x14ac:dyDescent="0.2"/>
    <row r="2067" customFormat="1" ht="16" customHeight="1" x14ac:dyDescent="0.2"/>
    <row r="2068" customFormat="1" ht="16" customHeight="1" x14ac:dyDescent="0.2"/>
    <row r="2069" customFormat="1" ht="16" customHeight="1" x14ac:dyDescent="0.2"/>
    <row r="2070" customFormat="1" ht="16" customHeight="1" x14ac:dyDescent="0.2"/>
    <row r="2071" customFormat="1" ht="16" customHeight="1" x14ac:dyDescent="0.2"/>
    <row r="2072" customFormat="1" ht="16" customHeight="1" x14ac:dyDescent="0.2"/>
    <row r="2073" customFormat="1" ht="16" customHeight="1" x14ac:dyDescent="0.2"/>
    <row r="2074" customFormat="1" ht="16" customHeight="1" x14ac:dyDescent="0.2"/>
    <row r="2075" customFormat="1" ht="16" customHeight="1" x14ac:dyDescent="0.2"/>
    <row r="2076" customFormat="1" ht="16" customHeight="1" x14ac:dyDescent="0.2"/>
    <row r="2077" customFormat="1" ht="16" customHeight="1" x14ac:dyDescent="0.2"/>
    <row r="2078" customFormat="1" ht="16" customHeight="1" x14ac:dyDescent="0.2"/>
    <row r="2079" customFormat="1" ht="16" customHeight="1" x14ac:dyDescent="0.2"/>
    <row r="2080" customFormat="1" ht="16" customHeight="1" x14ac:dyDescent="0.2"/>
    <row r="2081" customFormat="1" ht="16" customHeight="1" x14ac:dyDescent="0.2"/>
    <row r="2082" customFormat="1" ht="16" customHeight="1" x14ac:dyDescent="0.2"/>
    <row r="2083" customFormat="1" ht="16" customHeight="1" x14ac:dyDescent="0.2"/>
    <row r="2084" customFormat="1" ht="16" customHeight="1" x14ac:dyDescent="0.2"/>
    <row r="2085" customFormat="1" ht="16" customHeight="1" x14ac:dyDescent="0.2"/>
    <row r="2086" customFormat="1" ht="16" customHeight="1" x14ac:dyDescent="0.2"/>
    <row r="2087" customFormat="1" ht="16" customHeight="1" x14ac:dyDescent="0.2"/>
    <row r="2088" customFormat="1" ht="16" customHeight="1" x14ac:dyDescent="0.2"/>
    <row r="2089" customFormat="1" ht="16" customHeight="1" x14ac:dyDescent="0.2"/>
    <row r="2090" customFormat="1" ht="16" customHeight="1" x14ac:dyDescent="0.2"/>
    <row r="2091" customFormat="1" ht="16" customHeight="1" x14ac:dyDescent="0.2"/>
    <row r="2092" customFormat="1" ht="16" customHeight="1" x14ac:dyDescent="0.2"/>
    <row r="2093" customFormat="1" ht="16" customHeight="1" x14ac:dyDescent="0.2"/>
    <row r="2094" customFormat="1" ht="16" customHeight="1" x14ac:dyDescent="0.2"/>
    <row r="2095" customFormat="1" ht="16" customHeight="1" x14ac:dyDescent="0.2"/>
    <row r="2096" customFormat="1" ht="16" customHeight="1" x14ac:dyDescent="0.2"/>
    <row r="2097" customFormat="1" ht="16" customHeight="1" x14ac:dyDescent="0.2"/>
    <row r="2098" customFormat="1" ht="16" customHeight="1" x14ac:dyDescent="0.2"/>
    <row r="2099" customFormat="1" ht="16" customHeight="1" x14ac:dyDescent="0.2"/>
    <row r="2100" customFormat="1" ht="16" customHeight="1" x14ac:dyDescent="0.2"/>
    <row r="2101" customFormat="1" ht="16" customHeight="1" x14ac:dyDescent="0.2"/>
    <row r="2102" customFormat="1" ht="16" customHeight="1" x14ac:dyDescent="0.2"/>
    <row r="2103" customFormat="1" ht="16" customHeight="1" x14ac:dyDescent="0.2"/>
    <row r="2104" customFormat="1" ht="16" customHeight="1" x14ac:dyDescent="0.2"/>
    <row r="2105" customFormat="1" ht="16" customHeight="1" x14ac:dyDescent="0.2"/>
    <row r="2106" customFormat="1" ht="16" customHeight="1" x14ac:dyDescent="0.2"/>
    <row r="2107" customFormat="1" ht="16" customHeight="1" x14ac:dyDescent="0.2"/>
    <row r="2108" customFormat="1" ht="16" customHeight="1" x14ac:dyDescent="0.2"/>
    <row r="2109" customFormat="1" ht="16" customHeight="1" x14ac:dyDescent="0.2"/>
    <row r="2110" customFormat="1" ht="16" customHeight="1" x14ac:dyDescent="0.2"/>
    <row r="2111" customFormat="1" ht="16" customHeight="1" x14ac:dyDescent="0.2"/>
    <row r="2112" customFormat="1" ht="16" customHeight="1" x14ac:dyDescent="0.2"/>
    <row r="2113" customFormat="1" ht="16" customHeight="1" x14ac:dyDescent="0.2"/>
    <row r="2114" customFormat="1" ht="16" customHeight="1" x14ac:dyDescent="0.2"/>
    <row r="2115" customFormat="1" ht="16" customHeight="1" x14ac:dyDescent="0.2"/>
    <row r="2116" customFormat="1" ht="16" customHeight="1" x14ac:dyDescent="0.2"/>
    <row r="2117" customFormat="1" ht="16" customHeight="1" x14ac:dyDescent="0.2"/>
    <row r="2118" customFormat="1" ht="16" customHeight="1" x14ac:dyDescent="0.2"/>
    <row r="2119" customFormat="1" ht="16" customHeight="1" x14ac:dyDescent="0.2"/>
    <row r="2120" customFormat="1" ht="16" customHeight="1" x14ac:dyDescent="0.2"/>
    <row r="2121" customFormat="1" ht="16" customHeight="1" x14ac:dyDescent="0.2"/>
    <row r="2122" customFormat="1" ht="16" customHeight="1" x14ac:dyDescent="0.2"/>
    <row r="2123" customFormat="1" ht="16" customHeight="1" x14ac:dyDescent="0.2"/>
    <row r="2124" customFormat="1" ht="16" customHeight="1" x14ac:dyDescent="0.2"/>
    <row r="2125" customFormat="1" ht="16" customHeight="1" x14ac:dyDescent="0.2"/>
    <row r="2126" customFormat="1" ht="16" customHeight="1" x14ac:dyDescent="0.2"/>
    <row r="2127" customFormat="1" ht="16" customHeight="1" x14ac:dyDescent="0.2"/>
    <row r="2128" customFormat="1" ht="16" customHeight="1" x14ac:dyDescent="0.2"/>
    <row r="2129" customFormat="1" ht="16" customHeight="1" x14ac:dyDescent="0.2"/>
    <row r="2130" customFormat="1" ht="16" customHeight="1" x14ac:dyDescent="0.2"/>
    <row r="2131" customFormat="1" ht="16" customHeight="1" x14ac:dyDescent="0.2"/>
    <row r="2132" customFormat="1" ht="16" customHeight="1" x14ac:dyDescent="0.2"/>
    <row r="2133" customFormat="1" ht="16" customHeight="1" x14ac:dyDescent="0.2"/>
    <row r="2134" customFormat="1" ht="16" customHeight="1" x14ac:dyDescent="0.2"/>
    <row r="2135" customFormat="1" ht="16" customHeight="1" x14ac:dyDescent="0.2"/>
    <row r="2136" customFormat="1" ht="16" customHeight="1" x14ac:dyDescent="0.2"/>
    <row r="2137" customFormat="1" ht="16" customHeight="1" x14ac:dyDescent="0.2"/>
    <row r="2138" customFormat="1" ht="16" customHeight="1" x14ac:dyDescent="0.2"/>
    <row r="2139" customFormat="1" ht="16" customHeight="1" x14ac:dyDescent="0.2"/>
    <row r="2140" customFormat="1" ht="16" customHeight="1" x14ac:dyDescent="0.2"/>
    <row r="2141" customFormat="1" ht="16" customHeight="1" x14ac:dyDescent="0.2"/>
    <row r="2142" customFormat="1" ht="16" customHeight="1" x14ac:dyDescent="0.2"/>
    <row r="2143" customFormat="1" ht="16" customHeight="1" x14ac:dyDescent="0.2"/>
    <row r="2144" customFormat="1" ht="16" customHeight="1" x14ac:dyDescent="0.2"/>
    <row r="2145" customFormat="1" ht="16" customHeight="1" x14ac:dyDescent="0.2"/>
    <row r="2146" customFormat="1" ht="16" customHeight="1" x14ac:dyDescent="0.2"/>
    <row r="2147" customFormat="1" ht="16" customHeight="1" x14ac:dyDescent="0.2"/>
    <row r="2148" customFormat="1" ht="16" customHeight="1" x14ac:dyDescent="0.2"/>
    <row r="2149" customFormat="1" ht="16" customHeight="1" x14ac:dyDescent="0.2"/>
    <row r="2150" customFormat="1" ht="16" customHeight="1" x14ac:dyDescent="0.2"/>
    <row r="2151" customFormat="1" ht="16" customHeight="1" x14ac:dyDescent="0.2"/>
    <row r="2152" customFormat="1" ht="16" customHeight="1" x14ac:dyDescent="0.2"/>
    <row r="2153" customFormat="1" ht="16" customHeight="1" x14ac:dyDescent="0.2"/>
    <row r="2154" customFormat="1" ht="16" customHeight="1" x14ac:dyDescent="0.2"/>
    <row r="2155" customFormat="1" ht="16" customHeight="1" x14ac:dyDescent="0.2"/>
    <row r="2156" customFormat="1" ht="16" customHeight="1" x14ac:dyDescent="0.2"/>
    <row r="2157" customFormat="1" ht="16" customHeight="1" x14ac:dyDescent="0.2"/>
    <row r="2158" customFormat="1" ht="16" customHeight="1" x14ac:dyDescent="0.2"/>
    <row r="2159" customFormat="1" ht="16" customHeight="1" x14ac:dyDescent="0.2"/>
    <row r="2160" customFormat="1" ht="16" customHeight="1" x14ac:dyDescent="0.2"/>
    <row r="2161" customFormat="1" ht="16" customHeight="1" x14ac:dyDescent="0.2"/>
    <row r="2162" customFormat="1" ht="16" customHeight="1" x14ac:dyDescent="0.2"/>
    <row r="2163" customFormat="1" ht="16" customHeight="1" x14ac:dyDescent="0.2"/>
    <row r="2164" customFormat="1" ht="16" customHeight="1" x14ac:dyDescent="0.2"/>
    <row r="2165" customFormat="1" ht="16" customHeight="1" x14ac:dyDescent="0.2"/>
    <row r="2166" customFormat="1" ht="16" customHeight="1" x14ac:dyDescent="0.2"/>
    <row r="2167" customFormat="1" ht="16" customHeight="1" x14ac:dyDescent="0.2"/>
    <row r="2168" customFormat="1" ht="16" customHeight="1" x14ac:dyDescent="0.2"/>
    <row r="2169" customFormat="1" ht="16" customHeight="1" x14ac:dyDescent="0.2"/>
    <row r="2170" customFormat="1" ht="16" customHeight="1" x14ac:dyDescent="0.2"/>
    <row r="2171" customFormat="1" ht="16" customHeight="1" x14ac:dyDescent="0.2"/>
    <row r="2172" customFormat="1" ht="16" customHeight="1" x14ac:dyDescent="0.2"/>
    <row r="2173" customFormat="1" ht="16" customHeight="1" x14ac:dyDescent="0.2"/>
    <row r="2174" customFormat="1" ht="16" customHeight="1" x14ac:dyDescent="0.2"/>
    <row r="2175" customFormat="1" ht="16" customHeight="1" x14ac:dyDescent="0.2"/>
    <row r="2176" customFormat="1" ht="16" customHeight="1" x14ac:dyDescent="0.2"/>
    <row r="2177" customFormat="1" ht="16" customHeight="1" x14ac:dyDescent="0.2"/>
    <row r="2178" customFormat="1" ht="16" customHeight="1" x14ac:dyDescent="0.2"/>
    <row r="2179" customFormat="1" ht="16" customHeight="1" x14ac:dyDescent="0.2"/>
    <row r="2180" customFormat="1" ht="16" customHeight="1" x14ac:dyDescent="0.2"/>
    <row r="2181" customFormat="1" ht="16" customHeight="1" x14ac:dyDescent="0.2"/>
    <row r="2182" customFormat="1" ht="16" customHeight="1" x14ac:dyDescent="0.2"/>
    <row r="2183" customFormat="1" ht="16" customHeight="1" x14ac:dyDescent="0.2"/>
    <row r="2184" customFormat="1" ht="16" customHeight="1" x14ac:dyDescent="0.2"/>
    <row r="2185" customFormat="1" ht="16" customHeight="1" x14ac:dyDescent="0.2"/>
    <row r="2186" customFormat="1" ht="16" customHeight="1" x14ac:dyDescent="0.2"/>
    <row r="2187" customFormat="1" ht="16" customHeight="1" x14ac:dyDescent="0.2"/>
    <row r="2188" customFormat="1" ht="16" customHeight="1" x14ac:dyDescent="0.2"/>
    <row r="2189" customFormat="1" ht="16" customHeight="1" x14ac:dyDescent="0.2"/>
    <row r="2190" customFormat="1" ht="16" customHeight="1" x14ac:dyDescent="0.2"/>
    <row r="2191" customFormat="1" ht="16" customHeight="1" x14ac:dyDescent="0.2"/>
    <row r="2192" customFormat="1" ht="16" customHeight="1" x14ac:dyDescent="0.2"/>
    <row r="2193" customFormat="1" ht="16" customHeight="1" x14ac:dyDescent="0.2"/>
    <row r="2194" customFormat="1" ht="16" customHeight="1" x14ac:dyDescent="0.2"/>
    <row r="2195" customFormat="1" ht="16" customHeight="1" x14ac:dyDescent="0.2"/>
    <row r="2196" customFormat="1" ht="16" customHeight="1" x14ac:dyDescent="0.2"/>
    <row r="2197" customFormat="1" ht="16" customHeight="1" x14ac:dyDescent="0.2"/>
    <row r="2198" customFormat="1" ht="16" customHeight="1" x14ac:dyDescent="0.2"/>
    <row r="2199" customFormat="1" ht="16" customHeight="1" x14ac:dyDescent="0.2"/>
    <row r="2200" customFormat="1" ht="16" customHeight="1" x14ac:dyDescent="0.2"/>
    <row r="2201" customFormat="1" ht="16" customHeight="1" x14ac:dyDescent="0.2"/>
    <row r="2202" customFormat="1" ht="16" customHeight="1" x14ac:dyDescent="0.2"/>
    <row r="2203" customFormat="1" ht="16" customHeight="1" x14ac:dyDescent="0.2"/>
    <row r="2204" customFormat="1" ht="16" customHeight="1" x14ac:dyDescent="0.2"/>
    <row r="2205" customFormat="1" ht="16" customHeight="1" x14ac:dyDescent="0.2"/>
    <row r="2206" customFormat="1" ht="16" customHeight="1" x14ac:dyDescent="0.2"/>
    <row r="2207" customFormat="1" ht="16" customHeight="1" x14ac:dyDescent="0.2"/>
    <row r="2208" customFormat="1" ht="16" customHeight="1" x14ac:dyDescent="0.2"/>
    <row r="2209" customFormat="1" ht="16" customHeight="1" x14ac:dyDescent="0.2"/>
    <row r="2210" customFormat="1" ht="16" customHeight="1" x14ac:dyDescent="0.2"/>
    <row r="2211" customFormat="1" ht="16" customHeight="1" x14ac:dyDescent="0.2"/>
    <row r="2212" customFormat="1" ht="16" customHeight="1" x14ac:dyDescent="0.2"/>
    <row r="2213" customFormat="1" ht="16" customHeight="1" x14ac:dyDescent="0.2"/>
    <row r="2214" customFormat="1" ht="16" customHeight="1" x14ac:dyDescent="0.2"/>
    <row r="2215" customFormat="1" ht="16" customHeight="1" x14ac:dyDescent="0.2"/>
    <row r="2216" customFormat="1" ht="16" customHeight="1" x14ac:dyDescent="0.2"/>
    <row r="2217" customFormat="1" ht="16" customHeight="1" x14ac:dyDescent="0.2"/>
    <row r="2218" customFormat="1" ht="16" customHeight="1" x14ac:dyDescent="0.2"/>
    <row r="2219" customFormat="1" ht="16" customHeight="1" x14ac:dyDescent="0.2"/>
    <row r="2220" customFormat="1" ht="16" customHeight="1" x14ac:dyDescent="0.2"/>
    <row r="2221" customFormat="1" ht="16" customHeight="1" x14ac:dyDescent="0.2"/>
    <row r="2222" customFormat="1" ht="16" customHeight="1" x14ac:dyDescent="0.2"/>
    <row r="2223" customFormat="1" ht="16" customHeight="1" x14ac:dyDescent="0.2"/>
    <row r="2224" customFormat="1" ht="16" customHeight="1" x14ac:dyDescent="0.2"/>
    <row r="2225" customFormat="1" ht="16" customHeight="1" x14ac:dyDescent="0.2"/>
    <row r="2226" customFormat="1" ht="16" customHeight="1" x14ac:dyDescent="0.2"/>
    <row r="2227" customFormat="1" ht="16" customHeight="1" x14ac:dyDescent="0.2"/>
    <row r="2228" customFormat="1" ht="16" customHeight="1" x14ac:dyDescent="0.2"/>
    <row r="2229" customFormat="1" ht="16" customHeight="1" x14ac:dyDescent="0.2"/>
    <row r="2230" customFormat="1" ht="16" customHeight="1" x14ac:dyDescent="0.2"/>
    <row r="2231" customFormat="1" ht="16" customHeight="1" x14ac:dyDescent="0.2"/>
    <row r="2232" customFormat="1" ht="16" customHeight="1" x14ac:dyDescent="0.2"/>
    <row r="2233" customFormat="1" ht="16" customHeight="1" x14ac:dyDescent="0.2"/>
    <row r="2234" customFormat="1" ht="16" customHeight="1" x14ac:dyDescent="0.2"/>
    <row r="2235" customFormat="1" ht="16" customHeight="1" x14ac:dyDescent="0.2"/>
    <row r="2236" customFormat="1" ht="16" customHeight="1" x14ac:dyDescent="0.2"/>
    <row r="2237" customFormat="1" ht="16" customHeight="1" x14ac:dyDescent="0.2"/>
    <row r="2238" customFormat="1" ht="16" customHeight="1" x14ac:dyDescent="0.2"/>
    <row r="2239" customFormat="1" ht="16" customHeight="1" x14ac:dyDescent="0.2"/>
    <row r="2240" customFormat="1" ht="16" customHeight="1" x14ac:dyDescent="0.2"/>
    <row r="2241" customFormat="1" ht="16" customHeight="1" x14ac:dyDescent="0.2"/>
    <row r="2242" customFormat="1" ht="16" customHeight="1" x14ac:dyDescent="0.2"/>
    <row r="2243" customFormat="1" ht="16" customHeight="1" x14ac:dyDescent="0.2"/>
    <row r="2244" customFormat="1" ht="16" customHeight="1" x14ac:dyDescent="0.2"/>
    <row r="2245" customFormat="1" ht="16" customHeight="1" x14ac:dyDescent="0.2"/>
    <row r="2246" customFormat="1" ht="16" customHeight="1" x14ac:dyDescent="0.2"/>
    <row r="2247" customFormat="1" ht="16" customHeight="1" x14ac:dyDescent="0.2"/>
    <row r="2248" customFormat="1" ht="16" customHeight="1" x14ac:dyDescent="0.2"/>
    <row r="2249" customFormat="1" ht="16" customHeight="1" x14ac:dyDescent="0.2"/>
    <row r="2250" customFormat="1" ht="16" customHeight="1" x14ac:dyDescent="0.2"/>
    <row r="2251" customFormat="1" ht="16" customHeight="1" x14ac:dyDescent="0.2"/>
    <row r="2252" customFormat="1" ht="16" customHeight="1" x14ac:dyDescent="0.2"/>
    <row r="2253" customFormat="1" ht="16" customHeight="1" x14ac:dyDescent="0.2"/>
    <row r="2254" customFormat="1" ht="16" customHeight="1" x14ac:dyDescent="0.2"/>
    <row r="2255" customFormat="1" ht="16" customHeight="1" x14ac:dyDescent="0.2"/>
    <row r="2256" customFormat="1" ht="16" customHeight="1" x14ac:dyDescent="0.2"/>
    <row r="2257" customFormat="1" ht="16" customHeight="1" x14ac:dyDescent="0.2"/>
    <row r="2258" customFormat="1" ht="16" customHeight="1" x14ac:dyDescent="0.2"/>
    <row r="2259" customFormat="1" ht="16" customHeight="1" x14ac:dyDescent="0.2"/>
    <row r="2260" customFormat="1" ht="16" customHeight="1" x14ac:dyDescent="0.2"/>
    <row r="2261" customFormat="1" ht="16" customHeight="1" x14ac:dyDescent="0.2"/>
    <row r="2262" customFormat="1" ht="16" customHeight="1" x14ac:dyDescent="0.2"/>
    <row r="2263" customFormat="1" ht="16" customHeight="1" x14ac:dyDescent="0.2"/>
    <row r="2264" customFormat="1" ht="16" customHeight="1" x14ac:dyDescent="0.2"/>
    <row r="2265" customFormat="1" ht="16" customHeight="1" x14ac:dyDescent="0.2"/>
    <row r="2266" customFormat="1" ht="16" customHeight="1" x14ac:dyDescent="0.2"/>
    <row r="2267" customFormat="1" ht="16" customHeight="1" x14ac:dyDescent="0.2"/>
    <row r="2268" customFormat="1" ht="16" customHeight="1" x14ac:dyDescent="0.2"/>
    <row r="2269" customFormat="1" ht="16" customHeight="1" x14ac:dyDescent="0.2"/>
    <row r="2270" customFormat="1" ht="16" customHeight="1" x14ac:dyDescent="0.2"/>
    <row r="2271" customFormat="1" ht="16" customHeight="1" x14ac:dyDescent="0.2"/>
    <row r="2272" customFormat="1" ht="16" customHeight="1" x14ac:dyDescent="0.2"/>
    <row r="2273" customFormat="1" ht="16" customHeight="1" x14ac:dyDescent="0.2"/>
    <row r="2274" customFormat="1" ht="16" customHeight="1" x14ac:dyDescent="0.2"/>
    <row r="2275" customFormat="1" ht="16" customHeight="1" x14ac:dyDescent="0.2"/>
    <row r="2276" customFormat="1" ht="16" customHeight="1" x14ac:dyDescent="0.2"/>
    <row r="2277" customFormat="1" ht="16" customHeight="1" x14ac:dyDescent="0.2"/>
    <row r="2278" customFormat="1" ht="16" customHeight="1" x14ac:dyDescent="0.2"/>
    <row r="2279" customFormat="1" ht="16" customHeight="1" x14ac:dyDescent="0.2"/>
    <row r="2280" customFormat="1" ht="16" customHeight="1" x14ac:dyDescent="0.2"/>
    <row r="2281" customFormat="1" ht="16" customHeight="1" x14ac:dyDescent="0.2"/>
    <row r="2282" customFormat="1" ht="16" customHeight="1" x14ac:dyDescent="0.2"/>
    <row r="2283" customFormat="1" ht="16" customHeight="1" x14ac:dyDescent="0.2"/>
    <row r="2284" customFormat="1" ht="16" customHeight="1" x14ac:dyDescent="0.2"/>
    <row r="2285" customFormat="1" ht="16" customHeight="1" x14ac:dyDescent="0.2"/>
    <row r="2286" customFormat="1" ht="16" customHeight="1" x14ac:dyDescent="0.2"/>
    <row r="2287" customFormat="1" ht="16" customHeight="1" x14ac:dyDescent="0.2"/>
    <row r="2288" customFormat="1" ht="16" customHeight="1" x14ac:dyDescent="0.2"/>
    <row r="2289" customFormat="1" ht="16" customHeight="1" x14ac:dyDescent="0.2"/>
    <row r="2290" customFormat="1" ht="16" customHeight="1" x14ac:dyDescent="0.2"/>
    <row r="2291" customFormat="1" ht="16" customHeight="1" x14ac:dyDescent="0.2"/>
    <row r="2292" customFormat="1" ht="16" customHeight="1" x14ac:dyDescent="0.2"/>
    <row r="2293" customFormat="1" ht="16" customHeight="1" x14ac:dyDescent="0.2"/>
    <row r="2294" customFormat="1" ht="16" customHeight="1" x14ac:dyDescent="0.2"/>
    <row r="2295" customFormat="1" ht="16" customHeight="1" x14ac:dyDescent="0.2"/>
    <row r="2296" customFormat="1" ht="16" customHeight="1" x14ac:dyDescent="0.2"/>
    <row r="2297" customFormat="1" ht="16" customHeight="1" x14ac:dyDescent="0.2"/>
    <row r="2298" customFormat="1" ht="16" customHeight="1" x14ac:dyDescent="0.2"/>
    <row r="2299" customFormat="1" ht="16" customHeight="1" x14ac:dyDescent="0.2"/>
    <row r="2300" customFormat="1" ht="16" customHeight="1" x14ac:dyDescent="0.2"/>
    <row r="2301" customFormat="1" ht="16" customHeight="1" x14ac:dyDescent="0.2"/>
    <row r="2302" customFormat="1" ht="16" customHeight="1" x14ac:dyDescent="0.2"/>
    <row r="2303" customFormat="1" ht="16" customHeight="1" x14ac:dyDescent="0.2"/>
    <row r="2304" customFormat="1" ht="16" customHeight="1" x14ac:dyDescent="0.2"/>
    <row r="2305" customFormat="1" ht="16" customHeight="1" x14ac:dyDescent="0.2"/>
    <row r="2306" customFormat="1" ht="16" customHeight="1" x14ac:dyDescent="0.2"/>
    <row r="2307" customFormat="1" ht="16" customHeight="1" x14ac:dyDescent="0.2"/>
    <row r="2308" customFormat="1" ht="16" customHeight="1" x14ac:dyDescent="0.2"/>
    <row r="2309" customFormat="1" ht="16" customHeight="1" x14ac:dyDescent="0.2"/>
    <row r="2310" customFormat="1" ht="16" customHeight="1" x14ac:dyDescent="0.2"/>
    <row r="2311" customFormat="1" ht="16" customHeight="1" x14ac:dyDescent="0.2"/>
    <row r="2312" customFormat="1" ht="16" customHeight="1" x14ac:dyDescent="0.2"/>
    <row r="2313" customFormat="1" ht="16" customHeight="1" x14ac:dyDescent="0.2"/>
    <row r="2314" customFormat="1" ht="16" customHeight="1" x14ac:dyDescent="0.2"/>
    <row r="2315" customFormat="1" ht="16" customHeight="1" x14ac:dyDescent="0.2"/>
    <row r="2316" customFormat="1" ht="16" customHeight="1" x14ac:dyDescent="0.2"/>
    <row r="2317" customFormat="1" ht="16" customHeight="1" x14ac:dyDescent="0.2"/>
    <row r="2318" customFormat="1" ht="16" customHeight="1" x14ac:dyDescent="0.2"/>
    <row r="2319" customFormat="1" ht="16" customHeight="1" x14ac:dyDescent="0.2"/>
    <row r="2320" customFormat="1" ht="16" customHeight="1" x14ac:dyDescent="0.2"/>
    <row r="2321" customFormat="1" ht="16" customHeight="1" x14ac:dyDescent="0.2"/>
    <row r="2322" customFormat="1" ht="16" customHeight="1" x14ac:dyDescent="0.2"/>
    <row r="2323" customFormat="1" ht="16" customHeight="1" x14ac:dyDescent="0.2"/>
    <row r="2324" customFormat="1" ht="16" customHeight="1" x14ac:dyDescent="0.2"/>
    <row r="2325" customFormat="1" ht="16" customHeight="1" x14ac:dyDescent="0.2"/>
    <row r="2326" customFormat="1" ht="16" customHeight="1" x14ac:dyDescent="0.2"/>
    <row r="2327" customFormat="1" ht="16" customHeight="1" x14ac:dyDescent="0.2"/>
    <row r="2328" customFormat="1" ht="16" customHeight="1" x14ac:dyDescent="0.2"/>
    <row r="2329" customFormat="1" ht="16" customHeight="1" x14ac:dyDescent="0.2"/>
    <row r="2330" customFormat="1" ht="16" customHeight="1" x14ac:dyDescent="0.2"/>
    <row r="2331" customFormat="1" ht="16" customHeight="1" x14ac:dyDescent="0.2"/>
    <row r="2332" customFormat="1" ht="16" customHeight="1" x14ac:dyDescent="0.2"/>
    <row r="2333" customFormat="1" ht="16" customHeight="1" x14ac:dyDescent="0.2"/>
    <row r="2334" customFormat="1" ht="16" customHeight="1" x14ac:dyDescent="0.2"/>
    <row r="2335" customFormat="1" ht="16" customHeight="1" x14ac:dyDescent="0.2"/>
    <row r="2336" customFormat="1" ht="16" customHeight="1" x14ac:dyDescent="0.2"/>
    <row r="2337" customFormat="1" ht="16" customHeight="1" x14ac:dyDescent="0.2"/>
    <row r="2338" customFormat="1" ht="16" customHeight="1" x14ac:dyDescent="0.2"/>
    <row r="2339" customFormat="1" ht="16" customHeight="1" x14ac:dyDescent="0.2"/>
    <row r="2340" customFormat="1" ht="16" customHeight="1" x14ac:dyDescent="0.2"/>
    <row r="2341" customFormat="1" ht="16" customHeight="1" x14ac:dyDescent="0.2"/>
    <row r="2342" customFormat="1" ht="16" customHeight="1" x14ac:dyDescent="0.2"/>
    <row r="2343" customFormat="1" ht="16" customHeight="1" x14ac:dyDescent="0.2"/>
    <row r="2344" customFormat="1" ht="16" customHeight="1" x14ac:dyDescent="0.2"/>
    <row r="2345" customFormat="1" ht="16" customHeight="1" x14ac:dyDescent="0.2"/>
    <row r="2346" customFormat="1" ht="16" customHeight="1" x14ac:dyDescent="0.2"/>
    <row r="2347" customFormat="1" ht="16" customHeight="1" x14ac:dyDescent="0.2"/>
    <row r="2348" customFormat="1" ht="16" customHeight="1" x14ac:dyDescent="0.2"/>
    <row r="2349" customFormat="1" ht="16" customHeight="1" x14ac:dyDescent="0.2"/>
    <row r="2350" customFormat="1" ht="16" customHeight="1" x14ac:dyDescent="0.2"/>
    <row r="2351" customFormat="1" ht="16" customHeight="1" x14ac:dyDescent="0.2"/>
    <row r="2352" customFormat="1" ht="16" customHeight="1" x14ac:dyDescent="0.2"/>
    <row r="2353" customFormat="1" ht="16" customHeight="1" x14ac:dyDescent="0.2"/>
    <row r="2354" customFormat="1" ht="16" customHeight="1" x14ac:dyDescent="0.2"/>
    <row r="2355" customFormat="1" ht="16" customHeight="1" x14ac:dyDescent="0.2"/>
    <row r="2356" customFormat="1" ht="16" customHeight="1" x14ac:dyDescent="0.2"/>
    <row r="2357" customFormat="1" ht="16" customHeight="1" x14ac:dyDescent="0.2"/>
    <row r="2358" customFormat="1" ht="16" customHeight="1" x14ac:dyDescent="0.2"/>
    <row r="2359" customFormat="1" ht="16" customHeight="1" x14ac:dyDescent="0.2"/>
    <row r="2360" customFormat="1" ht="16" customHeight="1" x14ac:dyDescent="0.2"/>
    <row r="2361" customFormat="1" ht="16" customHeight="1" x14ac:dyDescent="0.2"/>
    <row r="2362" customFormat="1" ht="16" customHeight="1" x14ac:dyDescent="0.2"/>
    <row r="2363" customFormat="1" ht="16" customHeight="1" x14ac:dyDescent="0.2"/>
    <row r="2364" customFormat="1" ht="16" customHeight="1" x14ac:dyDescent="0.2"/>
    <row r="2365" customFormat="1" ht="16" customHeight="1" x14ac:dyDescent="0.2"/>
    <row r="2366" customFormat="1" ht="16" customHeight="1" x14ac:dyDescent="0.2"/>
    <row r="2367" customFormat="1" ht="16" customHeight="1" x14ac:dyDescent="0.2"/>
    <row r="2368" customFormat="1" ht="16" customHeight="1" x14ac:dyDescent="0.2"/>
    <row r="2369" customFormat="1" ht="16" customHeight="1" x14ac:dyDescent="0.2"/>
    <row r="2370" customFormat="1" ht="16" customHeight="1" x14ac:dyDescent="0.2"/>
    <row r="2371" customFormat="1" ht="16" customHeight="1" x14ac:dyDescent="0.2"/>
    <row r="2372" customFormat="1" ht="16" customHeight="1" x14ac:dyDescent="0.2"/>
    <row r="2373" customFormat="1" ht="16" customHeight="1" x14ac:dyDescent="0.2"/>
    <row r="2374" customFormat="1" ht="16" customHeight="1" x14ac:dyDescent="0.2"/>
    <row r="2375" customFormat="1" ht="16" customHeight="1" x14ac:dyDescent="0.2"/>
    <row r="2376" customFormat="1" ht="16" customHeight="1" x14ac:dyDescent="0.2"/>
    <row r="2377" customFormat="1" ht="16" customHeight="1" x14ac:dyDescent="0.2"/>
    <row r="2378" customFormat="1" ht="16" customHeight="1" x14ac:dyDescent="0.2"/>
    <row r="2379" customFormat="1" ht="16" customHeight="1" x14ac:dyDescent="0.2"/>
    <row r="2380" customFormat="1" ht="16" customHeight="1" x14ac:dyDescent="0.2"/>
    <row r="2381" customFormat="1" ht="16" customHeight="1" x14ac:dyDescent="0.2"/>
    <row r="2382" customFormat="1" ht="16" customHeight="1" x14ac:dyDescent="0.2"/>
    <row r="2383" customFormat="1" ht="16" customHeight="1" x14ac:dyDescent="0.2"/>
    <row r="2384" customFormat="1" ht="16" customHeight="1" x14ac:dyDescent="0.2"/>
    <row r="2385" customFormat="1" ht="16" customHeight="1" x14ac:dyDescent="0.2"/>
    <row r="2386" customFormat="1" ht="16" customHeight="1" x14ac:dyDescent="0.2"/>
    <row r="2387" customFormat="1" ht="16" customHeight="1" x14ac:dyDescent="0.2"/>
    <row r="2388" customFormat="1" ht="16" customHeight="1" x14ac:dyDescent="0.2"/>
    <row r="2389" customFormat="1" ht="16" customHeight="1" x14ac:dyDescent="0.2"/>
    <row r="2390" customFormat="1" ht="16" customHeight="1" x14ac:dyDescent="0.2"/>
    <row r="2391" customFormat="1" ht="16" customHeight="1" x14ac:dyDescent="0.2"/>
    <row r="2392" customFormat="1" ht="16" customHeight="1" x14ac:dyDescent="0.2"/>
    <row r="2393" customFormat="1" ht="16" customHeight="1" x14ac:dyDescent="0.2"/>
    <row r="2394" customFormat="1" ht="16" customHeight="1" x14ac:dyDescent="0.2"/>
    <row r="2395" customFormat="1" ht="16" customHeight="1" x14ac:dyDescent="0.2"/>
    <row r="2396" customFormat="1" ht="16" customHeight="1" x14ac:dyDescent="0.2"/>
    <row r="2397" customFormat="1" ht="16" customHeight="1" x14ac:dyDescent="0.2"/>
    <row r="2398" customFormat="1" ht="16" customHeight="1" x14ac:dyDescent="0.2"/>
    <row r="2399" customFormat="1" ht="16" customHeight="1" x14ac:dyDescent="0.2"/>
    <row r="2400" customFormat="1" ht="16" customHeight="1" x14ac:dyDescent="0.2"/>
    <row r="2401" customFormat="1" ht="16" customHeight="1" x14ac:dyDescent="0.2"/>
    <row r="2402" customFormat="1" ht="16" customHeight="1" x14ac:dyDescent="0.2"/>
    <row r="2403" customFormat="1" ht="16" customHeight="1" x14ac:dyDescent="0.2"/>
    <row r="2404" customFormat="1" ht="16" customHeight="1" x14ac:dyDescent="0.2"/>
    <row r="2405" customFormat="1" ht="16" customHeight="1" x14ac:dyDescent="0.2"/>
    <row r="2406" customFormat="1" ht="16" customHeight="1" x14ac:dyDescent="0.2"/>
    <row r="2407" customFormat="1" ht="16" customHeight="1" x14ac:dyDescent="0.2"/>
    <row r="2408" customFormat="1" ht="16" customHeight="1" x14ac:dyDescent="0.2"/>
    <row r="2409" customFormat="1" ht="16" customHeight="1" x14ac:dyDescent="0.2"/>
    <row r="2410" customFormat="1" ht="16" customHeight="1" x14ac:dyDescent="0.2"/>
    <row r="2411" customFormat="1" ht="16" customHeight="1" x14ac:dyDescent="0.2"/>
    <row r="2412" customFormat="1" ht="16" customHeight="1" x14ac:dyDescent="0.2"/>
    <row r="2413" customFormat="1" ht="16" customHeight="1" x14ac:dyDescent="0.2"/>
    <row r="2414" customFormat="1" ht="16" customHeight="1" x14ac:dyDescent="0.2"/>
    <row r="2415" customFormat="1" ht="16" customHeight="1" x14ac:dyDescent="0.2"/>
    <row r="2416" customFormat="1" ht="16" customHeight="1" x14ac:dyDescent="0.2"/>
    <row r="2417" customFormat="1" ht="16" customHeight="1" x14ac:dyDescent="0.2"/>
    <row r="2418" customFormat="1" ht="16" customHeight="1" x14ac:dyDescent="0.2"/>
    <row r="2419" customFormat="1" ht="16" customHeight="1" x14ac:dyDescent="0.2"/>
    <row r="2420" customFormat="1" ht="16" customHeight="1" x14ac:dyDescent="0.2"/>
    <row r="2421" customFormat="1" ht="16" customHeight="1" x14ac:dyDescent="0.2"/>
    <row r="2422" customFormat="1" ht="16" customHeight="1" x14ac:dyDescent="0.2"/>
    <row r="2423" customFormat="1" ht="16" customHeight="1" x14ac:dyDescent="0.2"/>
    <row r="2424" customFormat="1" ht="16" customHeight="1" x14ac:dyDescent="0.2"/>
    <row r="2425" customFormat="1" ht="16" customHeight="1" x14ac:dyDescent="0.2"/>
    <row r="2426" customFormat="1" ht="16" customHeight="1" x14ac:dyDescent="0.2"/>
    <row r="2427" customFormat="1" ht="16" customHeight="1" x14ac:dyDescent="0.2"/>
    <row r="2428" customFormat="1" ht="16" customHeight="1" x14ac:dyDescent="0.2"/>
    <row r="2429" customFormat="1" ht="16" customHeight="1" x14ac:dyDescent="0.2"/>
    <row r="2430" customFormat="1" ht="16" customHeight="1" x14ac:dyDescent="0.2"/>
    <row r="2431" customFormat="1" ht="16" customHeight="1" x14ac:dyDescent="0.2"/>
    <row r="2432" customFormat="1" ht="16" customHeight="1" x14ac:dyDescent="0.2"/>
    <row r="2433" customFormat="1" ht="16" customHeight="1" x14ac:dyDescent="0.2"/>
    <row r="2434" customFormat="1" ht="16" customHeight="1" x14ac:dyDescent="0.2"/>
    <row r="2435" customFormat="1" ht="16" customHeight="1" x14ac:dyDescent="0.2"/>
    <row r="2436" customFormat="1" ht="16" customHeight="1" x14ac:dyDescent="0.2"/>
    <row r="2437" customFormat="1" ht="16" customHeight="1" x14ac:dyDescent="0.2"/>
    <row r="2438" customFormat="1" ht="16" customHeight="1" x14ac:dyDescent="0.2"/>
    <row r="2439" customFormat="1" ht="16" customHeight="1" x14ac:dyDescent="0.2"/>
    <row r="2440" customFormat="1" ht="16" customHeight="1" x14ac:dyDescent="0.2"/>
    <row r="2441" customFormat="1" ht="16" customHeight="1" x14ac:dyDescent="0.2"/>
    <row r="2442" customFormat="1" ht="16" customHeight="1" x14ac:dyDescent="0.2"/>
    <row r="2443" customFormat="1" ht="16" customHeight="1" x14ac:dyDescent="0.2"/>
    <row r="2444" customFormat="1" ht="16" customHeight="1" x14ac:dyDescent="0.2"/>
    <row r="2445" customFormat="1" ht="16" customHeight="1" x14ac:dyDescent="0.2"/>
    <row r="2446" customFormat="1" ht="16" customHeight="1" x14ac:dyDescent="0.2"/>
    <row r="2447" customFormat="1" ht="16" customHeight="1" x14ac:dyDescent="0.2"/>
    <row r="2448" customFormat="1" ht="16" customHeight="1" x14ac:dyDescent="0.2"/>
    <row r="2449" customFormat="1" ht="16" customHeight="1" x14ac:dyDescent="0.2"/>
    <row r="2450" customFormat="1" ht="16" customHeight="1" x14ac:dyDescent="0.2"/>
    <row r="2451" customFormat="1" ht="16" customHeight="1" x14ac:dyDescent="0.2"/>
    <row r="2452" customFormat="1" ht="16" customHeight="1" x14ac:dyDescent="0.2"/>
    <row r="2453" customFormat="1" ht="16" customHeight="1" x14ac:dyDescent="0.2"/>
    <row r="2454" customFormat="1" ht="16" customHeight="1" x14ac:dyDescent="0.2"/>
    <row r="2455" customFormat="1" ht="16" customHeight="1" x14ac:dyDescent="0.2"/>
    <row r="2456" customFormat="1" ht="16" customHeight="1" x14ac:dyDescent="0.2"/>
    <row r="2457" customFormat="1" ht="16" customHeight="1" x14ac:dyDescent="0.2"/>
    <row r="2458" customFormat="1" ht="16" customHeight="1" x14ac:dyDescent="0.2"/>
    <row r="2459" customFormat="1" ht="16" customHeight="1" x14ac:dyDescent="0.2"/>
    <row r="2460" customFormat="1" ht="16" customHeight="1" x14ac:dyDescent="0.2"/>
    <row r="2461" customFormat="1" ht="16" customHeight="1" x14ac:dyDescent="0.2"/>
    <row r="2462" customFormat="1" ht="16" customHeight="1" x14ac:dyDescent="0.2"/>
    <row r="2463" customFormat="1" ht="16" customHeight="1" x14ac:dyDescent="0.2"/>
    <row r="2464" customFormat="1" ht="16" customHeight="1" x14ac:dyDescent="0.2"/>
    <row r="2465" customFormat="1" ht="16" customHeight="1" x14ac:dyDescent="0.2"/>
    <row r="2466" customFormat="1" ht="16" customHeight="1" x14ac:dyDescent="0.2"/>
    <row r="2467" customFormat="1" ht="16" customHeight="1" x14ac:dyDescent="0.2"/>
    <row r="2468" customFormat="1" ht="16" customHeight="1" x14ac:dyDescent="0.2"/>
    <row r="2469" customFormat="1" ht="16" customHeight="1" x14ac:dyDescent="0.2"/>
    <row r="2470" customFormat="1" ht="16" customHeight="1" x14ac:dyDescent="0.2"/>
    <row r="2471" customFormat="1" ht="16" customHeight="1" x14ac:dyDescent="0.2"/>
    <row r="2472" customFormat="1" ht="16" customHeight="1" x14ac:dyDescent="0.2"/>
    <row r="2473" customFormat="1" ht="16" customHeight="1" x14ac:dyDescent="0.2"/>
    <row r="2474" customFormat="1" ht="16" customHeight="1" x14ac:dyDescent="0.2"/>
    <row r="2475" customFormat="1" ht="16" customHeight="1" x14ac:dyDescent="0.2"/>
    <row r="2476" customFormat="1" ht="16" customHeight="1" x14ac:dyDescent="0.2"/>
    <row r="2477" customFormat="1" ht="16" customHeight="1" x14ac:dyDescent="0.2"/>
    <row r="2478" customFormat="1" ht="16" customHeight="1" x14ac:dyDescent="0.2"/>
    <row r="2479" customFormat="1" ht="16" customHeight="1" x14ac:dyDescent="0.2"/>
    <row r="2480" customFormat="1" ht="16" customHeight="1" x14ac:dyDescent="0.2"/>
    <row r="2481" customFormat="1" ht="16" customHeight="1" x14ac:dyDescent="0.2"/>
    <row r="2482" customFormat="1" ht="16" customHeight="1" x14ac:dyDescent="0.2"/>
    <row r="2483" customFormat="1" ht="16" customHeight="1" x14ac:dyDescent="0.2"/>
    <row r="2484" customFormat="1" ht="16" customHeight="1" x14ac:dyDescent="0.2"/>
    <row r="2485" customFormat="1" ht="16" customHeight="1" x14ac:dyDescent="0.2"/>
    <row r="2486" customFormat="1" ht="16" customHeight="1" x14ac:dyDescent="0.2"/>
    <row r="2487" customFormat="1" ht="16" customHeight="1" x14ac:dyDescent="0.2"/>
    <row r="2488" customFormat="1" ht="16" customHeight="1" x14ac:dyDescent="0.2"/>
    <row r="2489" customFormat="1" ht="16" customHeight="1" x14ac:dyDescent="0.2"/>
    <row r="2490" customFormat="1" ht="16" customHeight="1" x14ac:dyDescent="0.2"/>
    <row r="2491" customFormat="1" ht="16" customHeight="1" x14ac:dyDescent="0.2"/>
    <row r="2492" customFormat="1" ht="16" customHeight="1" x14ac:dyDescent="0.2"/>
    <row r="2493" customFormat="1" ht="16" customHeight="1" x14ac:dyDescent="0.2"/>
    <row r="2494" customFormat="1" ht="16" customHeight="1" x14ac:dyDescent="0.2"/>
    <row r="2495" customFormat="1" ht="16" customHeight="1" x14ac:dyDescent="0.2"/>
    <row r="2496" customFormat="1" ht="16" customHeight="1" x14ac:dyDescent="0.2"/>
    <row r="2497" customFormat="1" ht="16" customHeight="1" x14ac:dyDescent="0.2"/>
    <row r="2498" customFormat="1" ht="16" customHeight="1" x14ac:dyDescent="0.2"/>
    <row r="2499" customFormat="1" ht="16" customHeight="1" x14ac:dyDescent="0.2"/>
    <row r="2500" customFormat="1" ht="16" customHeight="1" x14ac:dyDescent="0.2"/>
    <row r="2501" customFormat="1" ht="16" customHeight="1" x14ac:dyDescent="0.2"/>
    <row r="2502" customFormat="1" ht="16" customHeight="1" x14ac:dyDescent="0.2"/>
    <row r="2503" customFormat="1" ht="16" customHeight="1" x14ac:dyDescent="0.2"/>
    <row r="2504" customFormat="1" ht="16" customHeight="1" x14ac:dyDescent="0.2"/>
    <row r="2505" customFormat="1" ht="16" customHeight="1" x14ac:dyDescent="0.2"/>
    <row r="2506" customFormat="1" ht="16" customHeight="1" x14ac:dyDescent="0.2"/>
    <row r="2507" customFormat="1" ht="16" customHeight="1" x14ac:dyDescent="0.2"/>
    <row r="2508" customFormat="1" ht="16" customHeight="1" x14ac:dyDescent="0.2"/>
    <row r="2509" customFormat="1" ht="16" customHeight="1" x14ac:dyDescent="0.2"/>
    <row r="2510" customFormat="1" ht="16" customHeight="1" x14ac:dyDescent="0.2"/>
    <row r="2511" customFormat="1" ht="16" customHeight="1" x14ac:dyDescent="0.2"/>
    <row r="2512" customFormat="1" ht="16" customHeight="1" x14ac:dyDescent="0.2"/>
    <row r="2513" customFormat="1" ht="16" customHeight="1" x14ac:dyDescent="0.2"/>
    <row r="2514" customFormat="1" ht="16" customHeight="1" x14ac:dyDescent="0.2"/>
    <row r="2515" customFormat="1" ht="16" customHeight="1" x14ac:dyDescent="0.2"/>
    <row r="2516" customFormat="1" ht="16" customHeight="1" x14ac:dyDescent="0.2"/>
    <row r="2517" customFormat="1" ht="16" customHeight="1" x14ac:dyDescent="0.2"/>
    <row r="2518" customFormat="1" ht="16" customHeight="1" x14ac:dyDescent="0.2"/>
    <row r="2519" customFormat="1" ht="16" customHeight="1" x14ac:dyDescent="0.2"/>
    <row r="2520" customFormat="1" ht="16" customHeight="1" x14ac:dyDescent="0.2"/>
    <row r="2521" customFormat="1" ht="16" customHeight="1" x14ac:dyDescent="0.2"/>
    <row r="2522" customFormat="1" ht="16" customHeight="1" x14ac:dyDescent="0.2"/>
    <row r="2523" customFormat="1" ht="16" customHeight="1" x14ac:dyDescent="0.2"/>
    <row r="2524" customFormat="1" ht="16" customHeight="1" x14ac:dyDescent="0.2"/>
    <row r="2525" customFormat="1" ht="16" customHeight="1" x14ac:dyDescent="0.2"/>
    <row r="2526" customFormat="1" ht="16" customHeight="1" x14ac:dyDescent="0.2"/>
    <row r="2527" customFormat="1" ht="16" customHeight="1" x14ac:dyDescent="0.2"/>
    <row r="2528" customFormat="1" ht="16" customHeight="1" x14ac:dyDescent="0.2"/>
    <row r="2529" customFormat="1" ht="16" customHeight="1" x14ac:dyDescent="0.2"/>
    <row r="2530" customFormat="1" ht="16" customHeight="1" x14ac:dyDescent="0.2"/>
    <row r="2531" customFormat="1" ht="16" customHeight="1" x14ac:dyDescent="0.2"/>
    <row r="2532" customFormat="1" ht="16" customHeight="1" x14ac:dyDescent="0.2"/>
    <row r="2533" customFormat="1" ht="16" customHeight="1" x14ac:dyDescent="0.2"/>
    <row r="2534" customFormat="1" ht="16" customHeight="1" x14ac:dyDescent="0.2"/>
    <row r="2535" customFormat="1" ht="16" customHeight="1" x14ac:dyDescent="0.2"/>
    <row r="2536" customFormat="1" ht="16" customHeight="1" x14ac:dyDescent="0.2"/>
    <row r="2537" customFormat="1" ht="16" customHeight="1" x14ac:dyDescent="0.2"/>
    <row r="2538" customFormat="1" ht="16" customHeight="1" x14ac:dyDescent="0.2"/>
    <row r="2539" customFormat="1" ht="16" customHeight="1" x14ac:dyDescent="0.2"/>
    <row r="2540" customFormat="1" ht="16" customHeight="1" x14ac:dyDescent="0.2"/>
    <row r="2541" customFormat="1" ht="16" customHeight="1" x14ac:dyDescent="0.2"/>
    <row r="2542" customFormat="1" ht="16" customHeight="1" x14ac:dyDescent="0.2"/>
    <row r="2543" customFormat="1" ht="16" customHeight="1" x14ac:dyDescent="0.2"/>
    <row r="2544" customFormat="1" ht="16" customHeight="1" x14ac:dyDescent="0.2"/>
    <row r="2545" customFormat="1" ht="16" customHeight="1" x14ac:dyDescent="0.2"/>
    <row r="2546" customFormat="1" ht="16" customHeight="1" x14ac:dyDescent="0.2"/>
    <row r="2547" customFormat="1" ht="16" customHeight="1" x14ac:dyDescent="0.2"/>
    <row r="2548" customFormat="1" ht="16" customHeight="1" x14ac:dyDescent="0.2"/>
    <row r="2549" customFormat="1" ht="16" customHeight="1" x14ac:dyDescent="0.2"/>
    <row r="2550" customFormat="1" ht="16" customHeight="1" x14ac:dyDescent="0.2"/>
    <row r="2551" customFormat="1" ht="16" customHeight="1" x14ac:dyDescent="0.2"/>
    <row r="2552" customFormat="1" ht="16" customHeight="1" x14ac:dyDescent="0.2"/>
    <row r="2553" customFormat="1" ht="16" customHeight="1" x14ac:dyDescent="0.2"/>
    <row r="2554" customFormat="1" ht="16" customHeight="1" x14ac:dyDescent="0.2"/>
    <row r="2555" customFormat="1" ht="16" customHeight="1" x14ac:dyDescent="0.2"/>
    <row r="2556" customFormat="1" ht="16" customHeight="1" x14ac:dyDescent="0.2"/>
    <row r="2557" customFormat="1" ht="16" customHeight="1" x14ac:dyDescent="0.2"/>
    <row r="2558" customFormat="1" ht="16" customHeight="1" x14ac:dyDescent="0.2"/>
    <row r="2559" customFormat="1" ht="16" customHeight="1" x14ac:dyDescent="0.2"/>
    <row r="2560" customFormat="1" ht="16" customHeight="1" x14ac:dyDescent="0.2"/>
    <row r="2561" customFormat="1" ht="16" customHeight="1" x14ac:dyDescent="0.2"/>
    <row r="2562" customFormat="1" ht="16" customHeight="1" x14ac:dyDescent="0.2"/>
    <row r="2563" customFormat="1" ht="16" customHeight="1" x14ac:dyDescent="0.2"/>
    <row r="2564" customFormat="1" ht="16" customHeight="1" x14ac:dyDescent="0.2"/>
    <row r="2565" customFormat="1" ht="16" customHeight="1" x14ac:dyDescent="0.2"/>
    <row r="2566" customFormat="1" ht="16" customHeight="1" x14ac:dyDescent="0.2"/>
    <row r="2567" customFormat="1" ht="16" customHeight="1" x14ac:dyDescent="0.2"/>
    <row r="2568" customFormat="1" ht="16" customHeight="1" x14ac:dyDescent="0.2"/>
    <row r="2569" customFormat="1" ht="16" customHeight="1" x14ac:dyDescent="0.2"/>
    <row r="2570" customFormat="1" ht="16" customHeight="1" x14ac:dyDescent="0.2"/>
    <row r="2571" customFormat="1" ht="16" customHeight="1" x14ac:dyDescent="0.2"/>
    <row r="2572" customFormat="1" ht="16" customHeight="1" x14ac:dyDescent="0.2"/>
    <row r="2573" customFormat="1" ht="16" customHeight="1" x14ac:dyDescent="0.2"/>
    <row r="2574" customFormat="1" ht="16" customHeight="1" x14ac:dyDescent="0.2"/>
    <row r="2575" customFormat="1" ht="16" customHeight="1" x14ac:dyDescent="0.2"/>
    <row r="2576" customFormat="1" ht="16" customHeight="1" x14ac:dyDescent="0.2"/>
    <row r="2577" customFormat="1" ht="16" customHeight="1" x14ac:dyDescent="0.2"/>
    <row r="2578" customFormat="1" ht="16" customHeight="1" x14ac:dyDescent="0.2"/>
    <row r="2579" customFormat="1" ht="16" customHeight="1" x14ac:dyDescent="0.2"/>
    <row r="2580" customFormat="1" ht="16" customHeight="1" x14ac:dyDescent="0.2"/>
    <row r="2581" customFormat="1" ht="16" customHeight="1" x14ac:dyDescent="0.2"/>
    <row r="2582" customFormat="1" ht="16" customHeight="1" x14ac:dyDescent="0.2"/>
    <row r="2583" customFormat="1" ht="16" customHeight="1" x14ac:dyDescent="0.2"/>
    <row r="2584" customFormat="1" ht="16" customHeight="1" x14ac:dyDescent="0.2"/>
    <row r="2585" customFormat="1" ht="16" customHeight="1" x14ac:dyDescent="0.2"/>
    <row r="2586" customFormat="1" ht="16" customHeight="1" x14ac:dyDescent="0.2"/>
    <row r="2587" customFormat="1" ht="16" customHeight="1" x14ac:dyDescent="0.2"/>
    <row r="2588" customFormat="1" ht="16" customHeight="1" x14ac:dyDescent="0.2"/>
    <row r="2589" customFormat="1" ht="16" customHeight="1" x14ac:dyDescent="0.2"/>
    <row r="2590" customFormat="1" ht="16" customHeight="1" x14ac:dyDescent="0.2"/>
    <row r="2591" customFormat="1" ht="16" customHeight="1" x14ac:dyDescent="0.2"/>
    <row r="2592" customFormat="1" ht="16" customHeight="1" x14ac:dyDescent="0.2"/>
    <row r="2593" customFormat="1" ht="16" customHeight="1" x14ac:dyDescent="0.2"/>
    <row r="2594" customFormat="1" ht="16" customHeight="1" x14ac:dyDescent="0.2"/>
    <row r="2595" customFormat="1" ht="16" customHeight="1" x14ac:dyDescent="0.2"/>
    <row r="2596" customFormat="1" ht="16" customHeight="1" x14ac:dyDescent="0.2"/>
    <row r="2597" customFormat="1" ht="16" customHeight="1" x14ac:dyDescent="0.2"/>
    <row r="2598" customFormat="1" ht="16" customHeight="1" x14ac:dyDescent="0.2"/>
    <row r="2599" customFormat="1" ht="16" customHeight="1" x14ac:dyDescent="0.2"/>
    <row r="2600" customFormat="1" ht="16" customHeight="1" x14ac:dyDescent="0.2"/>
    <row r="2601" customFormat="1" ht="16" customHeight="1" x14ac:dyDescent="0.2"/>
    <row r="2602" customFormat="1" ht="16" customHeight="1" x14ac:dyDescent="0.2"/>
    <row r="2603" customFormat="1" ht="16" customHeight="1" x14ac:dyDescent="0.2"/>
    <row r="2604" customFormat="1" ht="16" customHeight="1" x14ac:dyDescent="0.2"/>
    <row r="2605" customFormat="1" ht="16" customHeight="1" x14ac:dyDescent="0.2"/>
    <row r="2606" customFormat="1" ht="16" customHeight="1" x14ac:dyDescent="0.2"/>
    <row r="2607" customFormat="1" ht="16" customHeight="1" x14ac:dyDescent="0.2"/>
    <row r="2608" customFormat="1" ht="16" customHeight="1" x14ac:dyDescent="0.2"/>
    <row r="2609" customFormat="1" ht="16" customHeight="1" x14ac:dyDescent="0.2"/>
    <row r="2610" customFormat="1" ht="16" customHeight="1" x14ac:dyDescent="0.2"/>
    <row r="2611" customFormat="1" ht="16" customHeight="1" x14ac:dyDescent="0.2"/>
    <row r="2612" customFormat="1" ht="16" customHeight="1" x14ac:dyDescent="0.2"/>
    <row r="2613" customFormat="1" ht="16" customHeight="1" x14ac:dyDescent="0.2"/>
    <row r="2614" customFormat="1" ht="16" customHeight="1" x14ac:dyDescent="0.2"/>
    <row r="2615" customFormat="1" ht="16" customHeight="1" x14ac:dyDescent="0.2"/>
    <row r="2616" customFormat="1" ht="16" customHeight="1" x14ac:dyDescent="0.2"/>
    <row r="2617" customFormat="1" ht="16" customHeight="1" x14ac:dyDescent="0.2"/>
    <row r="2618" customFormat="1" ht="16" customHeight="1" x14ac:dyDescent="0.2"/>
    <row r="2619" customFormat="1" ht="16" customHeight="1" x14ac:dyDescent="0.2"/>
    <row r="2620" customFormat="1" ht="16" customHeight="1" x14ac:dyDescent="0.2"/>
    <row r="2621" customFormat="1" ht="16" customHeight="1" x14ac:dyDescent="0.2"/>
    <row r="2622" customFormat="1" ht="16" customHeight="1" x14ac:dyDescent="0.2"/>
    <row r="2623" customFormat="1" ht="16" customHeight="1" x14ac:dyDescent="0.2"/>
    <row r="2624" customFormat="1" ht="16" customHeight="1" x14ac:dyDescent="0.2"/>
    <row r="2625" customFormat="1" ht="16" customHeight="1" x14ac:dyDescent="0.2"/>
    <row r="2626" customFormat="1" ht="16" customHeight="1" x14ac:dyDescent="0.2"/>
    <row r="2627" customFormat="1" ht="16" customHeight="1" x14ac:dyDescent="0.2"/>
    <row r="2628" customFormat="1" ht="16" customHeight="1" x14ac:dyDescent="0.2"/>
    <row r="2629" customFormat="1" ht="16" customHeight="1" x14ac:dyDescent="0.2"/>
    <row r="2630" customFormat="1" ht="16" customHeight="1" x14ac:dyDescent="0.2"/>
    <row r="2631" customFormat="1" ht="16" customHeight="1" x14ac:dyDescent="0.2"/>
    <row r="2632" customFormat="1" ht="16" customHeight="1" x14ac:dyDescent="0.2"/>
    <row r="2633" customFormat="1" ht="16" customHeight="1" x14ac:dyDescent="0.2"/>
    <row r="2634" customFormat="1" ht="16" customHeight="1" x14ac:dyDescent="0.2"/>
    <row r="2635" customFormat="1" ht="16" customHeight="1" x14ac:dyDescent="0.2"/>
    <row r="2636" customFormat="1" ht="16" customHeight="1" x14ac:dyDescent="0.2"/>
    <row r="2637" customFormat="1" ht="16" customHeight="1" x14ac:dyDescent="0.2"/>
    <row r="2638" customFormat="1" ht="16" customHeight="1" x14ac:dyDescent="0.2"/>
    <row r="2639" customFormat="1" ht="16" customHeight="1" x14ac:dyDescent="0.2"/>
    <row r="2640" customFormat="1" ht="16" customHeight="1" x14ac:dyDescent="0.2"/>
    <row r="2641" customFormat="1" ht="16" customHeight="1" x14ac:dyDescent="0.2"/>
    <row r="2642" customFormat="1" ht="16" customHeight="1" x14ac:dyDescent="0.2"/>
    <row r="2643" customFormat="1" ht="16" customHeight="1" x14ac:dyDescent="0.2"/>
    <row r="2644" customFormat="1" ht="16" customHeight="1" x14ac:dyDescent="0.2"/>
    <row r="2645" customFormat="1" ht="16" customHeight="1" x14ac:dyDescent="0.2"/>
    <row r="2646" customFormat="1" ht="16" customHeight="1" x14ac:dyDescent="0.2"/>
    <row r="2647" customFormat="1" ht="16" customHeight="1" x14ac:dyDescent="0.2"/>
    <row r="2648" customFormat="1" ht="16" customHeight="1" x14ac:dyDescent="0.2"/>
    <row r="2649" customFormat="1" ht="16" customHeight="1" x14ac:dyDescent="0.2"/>
    <row r="2650" customFormat="1" ht="16" customHeight="1" x14ac:dyDescent="0.2"/>
    <row r="2651" customFormat="1" ht="16" customHeight="1" x14ac:dyDescent="0.2"/>
    <row r="2652" customFormat="1" ht="16" customHeight="1" x14ac:dyDescent="0.2"/>
    <row r="2653" customFormat="1" ht="16" customHeight="1" x14ac:dyDescent="0.2"/>
    <row r="2654" customFormat="1" ht="16" customHeight="1" x14ac:dyDescent="0.2"/>
    <row r="2655" customFormat="1" ht="16" customHeight="1" x14ac:dyDescent="0.2"/>
    <row r="2656" customFormat="1" ht="16" customHeight="1" x14ac:dyDescent="0.2"/>
    <row r="2657" customFormat="1" ht="16" customHeight="1" x14ac:dyDescent="0.2"/>
    <row r="2658" customFormat="1" ht="16" customHeight="1" x14ac:dyDescent="0.2"/>
    <row r="2659" customFormat="1" ht="16" customHeight="1" x14ac:dyDescent="0.2"/>
    <row r="2660" customFormat="1" ht="16" customHeight="1" x14ac:dyDescent="0.2"/>
    <row r="2661" customFormat="1" ht="16" customHeight="1" x14ac:dyDescent="0.2"/>
    <row r="2662" customFormat="1" ht="16" customHeight="1" x14ac:dyDescent="0.2"/>
    <row r="2663" customFormat="1" ht="16" customHeight="1" x14ac:dyDescent="0.2"/>
    <row r="2664" customFormat="1" ht="16" customHeight="1" x14ac:dyDescent="0.2"/>
    <row r="2665" customFormat="1" ht="16" customHeight="1" x14ac:dyDescent="0.2"/>
    <row r="2666" customFormat="1" ht="16" customHeight="1" x14ac:dyDescent="0.2"/>
    <row r="2667" customFormat="1" ht="16" customHeight="1" x14ac:dyDescent="0.2"/>
    <row r="2668" customFormat="1" ht="16" customHeight="1" x14ac:dyDescent="0.2"/>
    <row r="2669" customFormat="1" ht="16" customHeight="1" x14ac:dyDescent="0.2"/>
    <row r="2670" customFormat="1" ht="16" customHeight="1" x14ac:dyDescent="0.2"/>
    <row r="2671" customFormat="1" ht="16" customHeight="1" x14ac:dyDescent="0.2"/>
    <row r="2672" customFormat="1" ht="16" customHeight="1" x14ac:dyDescent="0.2"/>
    <row r="2673" customFormat="1" ht="16" customHeight="1" x14ac:dyDescent="0.2"/>
    <row r="2674" customFormat="1" ht="16" customHeight="1" x14ac:dyDescent="0.2"/>
    <row r="2675" customFormat="1" ht="16" customHeight="1" x14ac:dyDescent="0.2"/>
    <row r="2676" customFormat="1" ht="16" customHeight="1" x14ac:dyDescent="0.2"/>
    <row r="2677" customFormat="1" ht="16" customHeight="1" x14ac:dyDescent="0.2"/>
    <row r="2678" customFormat="1" ht="16" customHeight="1" x14ac:dyDescent="0.2"/>
    <row r="2679" customFormat="1" ht="16" customHeight="1" x14ac:dyDescent="0.2"/>
    <row r="2680" customFormat="1" ht="16" customHeight="1" x14ac:dyDescent="0.2"/>
    <row r="2681" customFormat="1" ht="16" customHeight="1" x14ac:dyDescent="0.2"/>
    <row r="2682" customFormat="1" ht="16" customHeight="1" x14ac:dyDescent="0.2"/>
    <row r="2683" customFormat="1" ht="16" customHeight="1" x14ac:dyDescent="0.2"/>
    <row r="2684" customFormat="1" ht="16" customHeight="1" x14ac:dyDescent="0.2"/>
    <row r="2685" customFormat="1" ht="16" customHeight="1" x14ac:dyDescent="0.2"/>
    <row r="2686" customFormat="1" ht="16" customHeight="1" x14ac:dyDescent="0.2"/>
    <row r="2687" customFormat="1" ht="16" customHeight="1" x14ac:dyDescent="0.2"/>
    <row r="2688" customFormat="1" ht="16" customHeight="1" x14ac:dyDescent="0.2"/>
    <row r="2689" customFormat="1" ht="16" customHeight="1" x14ac:dyDescent="0.2"/>
    <row r="2690" customFormat="1" ht="16" customHeight="1" x14ac:dyDescent="0.2"/>
    <row r="2691" customFormat="1" ht="16" customHeight="1" x14ac:dyDescent="0.2"/>
    <row r="2692" customFormat="1" ht="16" customHeight="1" x14ac:dyDescent="0.2"/>
    <row r="2693" customFormat="1" ht="16" customHeight="1" x14ac:dyDescent="0.2"/>
    <row r="2694" customFormat="1" ht="16" customHeight="1" x14ac:dyDescent="0.2"/>
    <row r="2695" customFormat="1" ht="16" customHeight="1" x14ac:dyDescent="0.2"/>
    <row r="2696" customFormat="1" ht="16" customHeight="1" x14ac:dyDescent="0.2"/>
    <row r="2697" customFormat="1" ht="16" customHeight="1" x14ac:dyDescent="0.2"/>
    <row r="2698" customFormat="1" ht="16" customHeight="1" x14ac:dyDescent="0.2"/>
    <row r="2699" customFormat="1" ht="16" customHeight="1" x14ac:dyDescent="0.2"/>
    <row r="2700" customFormat="1" ht="16" customHeight="1" x14ac:dyDescent="0.2"/>
    <row r="2701" customFormat="1" ht="16" customHeight="1" x14ac:dyDescent="0.2"/>
    <row r="2702" customFormat="1" ht="16" customHeight="1" x14ac:dyDescent="0.2"/>
    <row r="2703" customFormat="1" ht="16" customHeight="1" x14ac:dyDescent="0.2"/>
    <row r="2704" customFormat="1" ht="16" customHeight="1" x14ac:dyDescent="0.2"/>
    <row r="2705" customFormat="1" ht="16" customHeight="1" x14ac:dyDescent="0.2"/>
    <row r="2706" customFormat="1" ht="16" customHeight="1" x14ac:dyDescent="0.2"/>
    <row r="2707" customFormat="1" ht="16" customHeight="1" x14ac:dyDescent="0.2"/>
    <row r="2708" customFormat="1" ht="16" customHeight="1" x14ac:dyDescent="0.2"/>
    <row r="2709" customFormat="1" ht="16" customHeight="1" x14ac:dyDescent="0.2"/>
    <row r="2710" customFormat="1" ht="16" customHeight="1" x14ac:dyDescent="0.2"/>
    <row r="2711" customFormat="1" ht="16" customHeight="1" x14ac:dyDescent="0.2"/>
    <row r="2712" customFormat="1" ht="16" customHeight="1" x14ac:dyDescent="0.2"/>
    <row r="2713" customFormat="1" ht="16" customHeight="1" x14ac:dyDescent="0.2"/>
    <row r="2714" customFormat="1" ht="16" customHeight="1" x14ac:dyDescent="0.2"/>
    <row r="2715" customFormat="1" ht="16" customHeight="1" x14ac:dyDescent="0.2"/>
    <row r="2716" customFormat="1" ht="16" customHeight="1" x14ac:dyDescent="0.2"/>
    <row r="2717" customFormat="1" ht="16" customHeight="1" x14ac:dyDescent="0.2"/>
    <row r="2718" customFormat="1" ht="16" customHeight="1" x14ac:dyDescent="0.2"/>
    <row r="2719" customFormat="1" ht="16" customHeight="1" x14ac:dyDescent="0.2"/>
    <row r="2720" customFormat="1" ht="16" customHeight="1" x14ac:dyDescent="0.2"/>
    <row r="2721" customFormat="1" ht="16" customHeight="1" x14ac:dyDescent="0.2"/>
    <row r="2722" customFormat="1" ht="16" customHeight="1" x14ac:dyDescent="0.2"/>
    <row r="2723" customFormat="1" ht="16" customHeight="1" x14ac:dyDescent="0.2"/>
    <row r="2724" customFormat="1" ht="16" customHeight="1" x14ac:dyDescent="0.2"/>
    <row r="2725" customFormat="1" ht="16" customHeight="1" x14ac:dyDescent="0.2"/>
    <row r="2726" customFormat="1" ht="16" customHeight="1" x14ac:dyDescent="0.2"/>
    <row r="2727" customFormat="1" ht="16" customHeight="1" x14ac:dyDescent="0.2"/>
    <row r="2728" customFormat="1" ht="16" customHeight="1" x14ac:dyDescent="0.2"/>
    <row r="2729" customFormat="1" ht="16" customHeight="1" x14ac:dyDescent="0.2"/>
    <row r="2730" customFormat="1" ht="16" customHeight="1" x14ac:dyDescent="0.2"/>
    <row r="2731" customFormat="1" ht="16" customHeight="1" x14ac:dyDescent="0.2"/>
    <row r="2732" customFormat="1" ht="16" customHeight="1" x14ac:dyDescent="0.2"/>
    <row r="2733" customFormat="1" ht="16" customHeight="1" x14ac:dyDescent="0.2"/>
    <row r="2734" customFormat="1" ht="16" customHeight="1" x14ac:dyDescent="0.2"/>
    <row r="2735" customFormat="1" ht="16" customHeight="1" x14ac:dyDescent="0.2"/>
    <row r="2736" customFormat="1" ht="16" customHeight="1" x14ac:dyDescent="0.2"/>
    <row r="2737" customFormat="1" ht="16" customHeight="1" x14ac:dyDescent="0.2"/>
    <row r="2738" customFormat="1" ht="16" customHeight="1" x14ac:dyDescent="0.2"/>
    <row r="2739" customFormat="1" ht="16" customHeight="1" x14ac:dyDescent="0.2"/>
    <row r="2740" customFormat="1" ht="16" customHeight="1" x14ac:dyDescent="0.2"/>
    <row r="2741" customFormat="1" ht="16" customHeight="1" x14ac:dyDescent="0.2"/>
    <row r="2742" customFormat="1" ht="16" customHeight="1" x14ac:dyDescent="0.2"/>
    <row r="2743" customFormat="1" ht="16" customHeight="1" x14ac:dyDescent="0.2"/>
    <row r="2744" customFormat="1" ht="16" customHeight="1" x14ac:dyDescent="0.2"/>
    <row r="2745" customFormat="1" ht="16" customHeight="1" x14ac:dyDescent="0.2"/>
    <row r="2746" customFormat="1" ht="16" customHeight="1" x14ac:dyDescent="0.2"/>
    <row r="2747" customFormat="1" ht="16" customHeight="1" x14ac:dyDescent="0.2"/>
    <row r="2748" customFormat="1" ht="16" customHeight="1" x14ac:dyDescent="0.2"/>
    <row r="2749" customFormat="1" ht="16" customHeight="1" x14ac:dyDescent="0.2"/>
    <row r="2750" customFormat="1" ht="16" customHeight="1" x14ac:dyDescent="0.2"/>
    <row r="2751" customFormat="1" ht="16" customHeight="1" x14ac:dyDescent="0.2"/>
    <row r="2752" customFormat="1" ht="16" customHeight="1" x14ac:dyDescent="0.2"/>
    <row r="2753" customFormat="1" ht="16" customHeight="1" x14ac:dyDescent="0.2"/>
    <row r="2754" customFormat="1" ht="16" customHeight="1" x14ac:dyDescent="0.2"/>
    <row r="2755" customFormat="1" ht="16" customHeight="1" x14ac:dyDescent="0.2"/>
    <row r="2756" customFormat="1" ht="16" customHeight="1" x14ac:dyDescent="0.2"/>
    <row r="2757" customFormat="1" ht="16" customHeight="1" x14ac:dyDescent="0.2"/>
    <row r="2758" customFormat="1" ht="16" customHeight="1" x14ac:dyDescent="0.2"/>
    <row r="2759" customFormat="1" ht="16" customHeight="1" x14ac:dyDescent="0.2"/>
    <row r="2760" customFormat="1" ht="16" customHeight="1" x14ac:dyDescent="0.2"/>
    <row r="2761" customFormat="1" ht="16" customHeight="1" x14ac:dyDescent="0.2"/>
    <row r="2762" customFormat="1" ht="16" customHeight="1" x14ac:dyDescent="0.2"/>
    <row r="2763" customFormat="1" ht="16" customHeight="1" x14ac:dyDescent="0.2"/>
    <row r="2764" customFormat="1" ht="16" customHeight="1" x14ac:dyDescent="0.2"/>
    <row r="2765" customFormat="1" ht="16" customHeight="1" x14ac:dyDescent="0.2"/>
    <row r="2766" customFormat="1" ht="16" customHeight="1" x14ac:dyDescent="0.2"/>
    <row r="2767" customFormat="1" ht="16" customHeight="1" x14ac:dyDescent="0.2"/>
    <row r="2768" customFormat="1" ht="16" customHeight="1" x14ac:dyDescent="0.2"/>
    <row r="2769" customFormat="1" ht="16" customHeight="1" x14ac:dyDescent="0.2"/>
    <row r="2770" customFormat="1" ht="16" customHeight="1" x14ac:dyDescent="0.2"/>
    <row r="2771" customFormat="1" ht="16" customHeight="1" x14ac:dyDescent="0.2"/>
    <row r="2772" customFormat="1" ht="16" customHeight="1" x14ac:dyDescent="0.2"/>
    <row r="2773" customFormat="1" ht="16" customHeight="1" x14ac:dyDescent="0.2"/>
    <row r="2774" customFormat="1" ht="16" customHeight="1" x14ac:dyDescent="0.2"/>
    <row r="2775" customFormat="1" ht="16" customHeight="1" x14ac:dyDescent="0.2"/>
    <row r="2776" customFormat="1" ht="16" customHeight="1" x14ac:dyDescent="0.2"/>
    <row r="2777" customFormat="1" ht="16" customHeight="1" x14ac:dyDescent="0.2"/>
    <row r="2778" customFormat="1" ht="16" customHeight="1" x14ac:dyDescent="0.2"/>
    <row r="2779" customFormat="1" ht="16" customHeight="1" x14ac:dyDescent="0.2"/>
    <row r="2780" customFormat="1" ht="16" customHeight="1" x14ac:dyDescent="0.2"/>
    <row r="2781" customFormat="1" ht="16" customHeight="1" x14ac:dyDescent="0.2"/>
    <row r="2782" customFormat="1" ht="16" customHeight="1" x14ac:dyDescent="0.2"/>
    <row r="2783" customFormat="1" ht="16" customHeight="1" x14ac:dyDescent="0.2"/>
    <row r="2784" customFormat="1" ht="16" customHeight="1" x14ac:dyDescent="0.2"/>
    <row r="2785" customFormat="1" ht="16" customHeight="1" x14ac:dyDescent="0.2"/>
    <row r="2786" customFormat="1" ht="16" customHeight="1" x14ac:dyDescent="0.2"/>
    <row r="2787" customFormat="1" ht="16" customHeight="1" x14ac:dyDescent="0.2"/>
    <row r="2788" customFormat="1" ht="16" customHeight="1" x14ac:dyDescent="0.2"/>
    <row r="2789" customFormat="1" ht="16" customHeight="1" x14ac:dyDescent="0.2"/>
    <row r="2790" customFormat="1" ht="16" customHeight="1" x14ac:dyDescent="0.2"/>
    <row r="2791" customFormat="1" ht="16" customHeight="1" x14ac:dyDescent="0.2"/>
    <row r="2792" customFormat="1" ht="16" customHeight="1" x14ac:dyDescent="0.2"/>
    <row r="2793" customFormat="1" ht="16" customHeight="1" x14ac:dyDescent="0.2"/>
    <row r="2794" customFormat="1" ht="16" customHeight="1" x14ac:dyDescent="0.2"/>
    <row r="2795" customFormat="1" ht="16" customHeight="1" x14ac:dyDescent="0.2"/>
    <row r="2796" customFormat="1" ht="16" customHeight="1" x14ac:dyDescent="0.2"/>
    <row r="2797" customFormat="1" ht="16" customHeight="1" x14ac:dyDescent="0.2"/>
    <row r="2798" customFormat="1" ht="16" customHeight="1" x14ac:dyDescent="0.2"/>
    <row r="2799" customFormat="1" ht="16" customHeight="1" x14ac:dyDescent="0.2"/>
    <row r="2800" customFormat="1" ht="16" customHeight="1" x14ac:dyDescent="0.2"/>
    <row r="2801" customFormat="1" ht="16" customHeight="1" x14ac:dyDescent="0.2"/>
    <row r="2802" customFormat="1" ht="16" customHeight="1" x14ac:dyDescent="0.2"/>
    <row r="2803" customFormat="1" ht="16" customHeight="1" x14ac:dyDescent="0.2"/>
    <row r="2804" customFormat="1" ht="16" customHeight="1" x14ac:dyDescent="0.2"/>
    <row r="2805" customFormat="1" ht="16" customHeight="1" x14ac:dyDescent="0.2"/>
    <row r="2806" customFormat="1" ht="16" customHeight="1" x14ac:dyDescent="0.2"/>
    <row r="2807" customFormat="1" ht="16" customHeight="1" x14ac:dyDescent="0.2"/>
    <row r="2808" customFormat="1" ht="16" customHeight="1" x14ac:dyDescent="0.2"/>
    <row r="2809" customFormat="1" ht="16" customHeight="1" x14ac:dyDescent="0.2"/>
    <row r="2810" customFormat="1" ht="16" customHeight="1" x14ac:dyDescent="0.2"/>
    <row r="2811" customFormat="1" ht="16" customHeight="1" x14ac:dyDescent="0.2"/>
    <row r="2812" customFormat="1" ht="16" customHeight="1" x14ac:dyDescent="0.2"/>
    <row r="2813" customFormat="1" ht="16" customHeight="1" x14ac:dyDescent="0.2"/>
    <row r="2814" customFormat="1" ht="16" customHeight="1" x14ac:dyDescent="0.2"/>
    <row r="2815" customFormat="1" ht="16" customHeight="1" x14ac:dyDescent="0.2"/>
    <row r="2816" customFormat="1" ht="16" customHeight="1" x14ac:dyDescent="0.2"/>
    <row r="2817" customFormat="1" ht="16" customHeight="1" x14ac:dyDescent="0.2"/>
    <row r="2818" customFormat="1" ht="16" customHeight="1" x14ac:dyDescent="0.2"/>
    <row r="2819" customFormat="1" ht="16" customHeight="1" x14ac:dyDescent="0.2"/>
    <row r="2820" customFormat="1" ht="16" customHeight="1" x14ac:dyDescent="0.2"/>
    <row r="2821" customFormat="1" ht="16" customHeight="1" x14ac:dyDescent="0.2"/>
    <row r="2822" customFormat="1" ht="16" customHeight="1" x14ac:dyDescent="0.2"/>
    <row r="2823" customFormat="1" ht="16" customHeight="1" x14ac:dyDescent="0.2"/>
    <row r="2824" customFormat="1" ht="16" customHeight="1" x14ac:dyDescent="0.2"/>
    <row r="2825" customFormat="1" ht="16" customHeight="1" x14ac:dyDescent="0.2"/>
    <row r="2826" customFormat="1" ht="16" customHeight="1" x14ac:dyDescent="0.2"/>
    <row r="2827" customFormat="1" ht="16" customHeight="1" x14ac:dyDescent="0.2"/>
    <row r="2828" customFormat="1" ht="16" customHeight="1" x14ac:dyDescent="0.2"/>
    <row r="2829" customFormat="1" ht="16" customHeight="1" x14ac:dyDescent="0.2"/>
    <row r="2830" customFormat="1" ht="16" customHeight="1" x14ac:dyDescent="0.2"/>
    <row r="2831" customFormat="1" ht="16" customHeight="1" x14ac:dyDescent="0.2"/>
    <row r="2832" customFormat="1" ht="16" customHeight="1" x14ac:dyDescent="0.2"/>
    <row r="2833" customFormat="1" ht="16" customHeight="1" x14ac:dyDescent="0.2"/>
    <row r="2834" customFormat="1" ht="16" customHeight="1" x14ac:dyDescent="0.2"/>
    <row r="2835" customFormat="1" ht="16" customHeight="1" x14ac:dyDescent="0.2"/>
    <row r="2836" customFormat="1" ht="16" customHeight="1" x14ac:dyDescent="0.2"/>
    <row r="2837" customFormat="1" ht="16" customHeight="1" x14ac:dyDescent="0.2"/>
    <row r="2838" customFormat="1" ht="16" customHeight="1" x14ac:dyDescent="0.2"/>
    <row r="2839" customFormat="1" ht="16" customHeight="1" x14ac:dyDescent="0.2"/>
    <row r="2840" customFormat="1" ht="16" customHeight="1" x14ac:dyDescent="0.2"/>
    <row r="2841" customFormat="1" ht="16" customHeight="1" x14ac:dyDescent="0.2"/>
    <row r="2842" customFormat="1" ht="16" customHeight="1" x14ac:dyDescent="0.2"/>
    <row r="2843" customFormat="1" ht="16" customHeight="1" x14ac:dyDescent="0.2"/>
    <row r="2844" customFormat="1" ht="16" customHeight="1" x14ac:dyDescent="0.2"/>
    <row r="2845" customFormat="1" ht="16" customHeight="1" x14ac:dyDescent="0.2"/>
    <row r="2846" customFormat="1" ht="16" customHeight="1" x14ac:dyDescent="0.2"/>
    <row r="2847" customFormat="1" ht="16" customHeight="1" x14ac:dyDescent="0.2"/>
    <row r="2848" customFormat="1" ht="16" customHeight="1" x14ac:dyDescent="0.2"/>
    <row r="2849" customFormat="1" ht="16" customHeight="1" x14ac:dyDescent="0.2"/>
    <row r="2850" customFormat="1" ht="16" customHeight="1" x14ac:dyDescent="0.2"/>
    <row r="2851" customFormat="1" ht="16" customHeight="1" x14ac:dyDescent="0.2"/>
    <row r="2852" customFormat="1" ht="16" customHeight="1" x14ac:dyDescent="0.2"/>
    <row r="2853" customFormat="1" ht="16" customHeight="1" x14ac:dyDescent="0.2"/>
    <row r="2854" customFormat="1" ht="16" customHeight="1" x14ac:dyDescent="0.2"/>
    <row r="2855" customFormat="1" ht="16" customHeight="1" x14ac:dyDescent="0.2"/>
    <row r="2856" customFormat="1" ht="16" customHeight="1" x14ac:dyDescent="0.2"/>
    <row r="2857" customFormat="1" ht="16" customHeight="1" x14ac:dyDescent="0.2"/>
    <row r="2858" customFormat="1" ht="16" customHeight="1" x14ac:dyDescent="0.2"/>
    <row r="2859" customFormat="1" ht="16" customHeight="1" x14ac:dyDescent="0.2"/>
    <row r="2860" customFormat="1" ht="16" customHeight="1" x14ac:dyDescent="0.2"/>
    <row r="2861" customFormat="1" ht="16" customHeight="1" x14ac:dyDescent="0.2"/>
    <row r="2862" customFormat="1" ht="16" customHeight="1" x14ac:dyDescent="0.2"/>
    <row r="2863" customFormat="1" ht="16" customHeight="1" x14ac:dyDescent="0.2"/>
    <row r="2864" customFormat="1" ht="16" customHeight="1" x14ac:dyDescent="0.2"/>
    <row r="2865" customFormat="1" ht="16" customHeight="1" x14ac:dyDescent="0.2"/>
    <row r="2866" customFormat="1" ht="16" customHeight="1" x14ac:dyDescent="0.2"/>
    <row r="2867" customFormat="1" ht="16" customHeight="1" x14ac:dyDescent="0.2"/>
    <row r="2868" customFormat="1" ht="16" customHeight="1" x14ac:dyDescent="0.2"/>
    <row r="2869" customFormat="1" ht="16" customHeight="1" x14ac:dyDescent="0.2"/>
    <row r="2870" customFormat="1" ht="16" customHeight="1" x14ac:dyDescent="0.2"/>
    <row r="2871" customFormat="1" ht="16" customHeight="1" x14ac:dyDescent="0.2"/>
    <row r="2872" customFormat="1" ht="16" customHeight="1" x14ac:dyDescent="0.2"/>
    <row r="2873" customFormat="1" ht="16" customHeight="1" x14ac:dyDescent="0.2"/>
    <row r="2874" customFormat="1" ht="16" customHeight="1" x14ac:dyDescent="0.2"/>
    <row r="2875" customFormat="1" ht="16" customHeight="1" x14ac:dyDescent="0.2"/>
    <row r="2876" customFormat="1" ht="16" customHeight="1" x14ac:dyDescent="0.2"/>
    <row r="2877" customFormat="1" ht="16" customHeight="1" x14ac:dyDescent="0.2"/>
    <row r="2878" customFormat="1" ht="16" customHeight="1" x14ac:dyDescent="0.2"/>
    <row r="2879" customFormat="1" ht="16" customHeight="1" x14ac:dyDescent="0.2"/>
    <row r="2880" customFormat="1" ht="16" customHeight="1" x14ac:dyDescent="0.2"/>
    <row r="2881" customFormat="1" ht="16" customHeight="1" x14ac:dyDescent="0.2"/>
    <row r="2882" customFormat="1" ht="16" customHeight="1" x14ac:dyDescent="0.2"/>
    <row r="2883" customFormat="1" ht="16" customHeight="1" x14ac:dyDescent="0.2"/>
    <row r="2884" customFormat="1" ht="16" customHeight="1" x14ac:dyDescent="0.2"/>
    <row r="2885" customFormat="1" ht="16" customHeight="1" x14ac:dyDescent="0.2"/>
    <row r="2886" customFormat="1" ht="16" customHeight="1" x14ac:dyDescent="0.2"/>
    <row r="2887" customFormat="1" ht="16" customHeight="1" x14ac:dyDescent="0.2"/>
    <row r="2888" customFormat="1" ht="16" customHeight="1" x14ac:dyDescent="0.2"/>
    <row r="2889" customFormat="1" ht="16" customHeight="1" x14ac:dyDescent="0.2"/>
    <row r="2890" customFormat="1" ht="16" customHeight="1" x14ac:dyDescent="0.2"/>
    <row r="2891" customFormat="1" ht="16" customHeight="1" x14ac:dyDescent="0.2"/>
    <row r="2892" customFormat="1" ht="16" customHeight="1" x14ac:dyDescent="0.2"/>
    <row r="2893" customFormat="1" ht="16" customHeight="1" x14ac:dyDescent="0.2"/>
    <row r="2894" customFormat="1" ht="16" customHeight="1" x14ac:dyDescent="0.2"/>
    <row r="2895" customFormat="1" ht="16" customHeight="1" x14ac:dyDescent="0.2"/>
    <row r="2896" customFormat="1" ht="16" customHeight="1" x14ac:dyDescent="0.2"/>
    <row r="2897" customFormat="1" ht="16" customHeight="1" x14ac:dyDescent="0.2"/>
    <row r="2898" customFormat="1" ht="16" customHeight="1" x14ac:dyDescent="0.2"/>
    <row r="2899" customFormat="1" ht="16" customHeight="1" x14ac:dyDescent="0.2"/>
    <row r="2900" customFormat="1" ht="16" customHeight="1" x14ac:dyDescent="0.2"/>
    <row r="2901" customFormat="1" ht="16" customHeight="1" x14ac:dyDescent="0.2"/>
    <row r="2902" customFormat="1" ht="16" customHeight="1" x14ac:dyDescent="0.2"/>
    <row r="2903" customFormat="1" ht="16" customHeight="1" x14ac:dyDescent="0.2"/>
    <row r="2904" customFormat="1" ht="16" customHeight="1" x14ac:dyDescent="0.2"/>
    <row r="2905" customFormat="1" ht="16" customHeight="1" x14ac:dyDescent="0.2"/>
    <row r="2906" customFormat="1" ht="16" customHeight="1" x14ac:dyDescent="0.2"/>
    <row r="2907" customFormat="1" ht="16" customHeight="1" x14ac:dyDescent="0.2"/>
    <row r="2908" customFormat="1" ht="16" customHeight="1" x14ac:dyDescent="0.2"/>
    <row r="2909" customFormat="1" ht="16" customHeight="1" x14ac:dyDescent="0.2"/>
    <row r="2910" customFormat="1" ht="16" customHeight="1" x14ac:dyDescent="0.2"/>
    <row r="2911" customFormat="1" ht="16" customHeight="1" x14ac:dyDescent="0.2"/>
    <row r="2912" customFormat="1" ht="16" customHeight="1" x14ac:dyDescent="0.2"/>
    <row r="2913" customFormat="1" ht="16" customHeight="1" x14ac:dyDescent="0.2"/>
    <row r="2914" customFormat="1" ht="16" customHeight="1" x14ac:dyDescent="0.2"/>
    <row r="2915" customFormat="1" ht="16" customHeight="1" x14ac:dyDescent="0.2"/>
    <row r="2916" customFormat="1" ht="16" customHeight="1" x14ac:dyDescent="0.2"/>
    <row r="2917" customFormat="1" ht="16" customHeight="1" x14ac:dyDescent="0.2"/>
    <row r="2918" customFormat="1" ht="16" customHeight="1" x14ac:dyDescent="0.2"/>
    <row r="2919" customFormat="1" ht="16" customHeight="1" x14ac:dyDescent="0.2"/>
    <row r="2920" customFormat="1" ht="16" customHeight="1" x14ac:dyDescent="0.2"/>
    <row r="2921" customFormat="1" ht="16" customHeight="1" x14ac:dyDescent="0.2"/>
    <row r="2922" customFormat="1" ht="16" customHeight="1" x14ac:dyDescent="0.2"/>
    <row r="2923" customFormat="1" ht="16" customHeight="1" x14ac:dyDescent="0.2"/>
    <row r="2924" customFormat="1" ht="16" customHeight="1" x14ac:dyDescent="0.2"/>
    <row r="2925" customFormat="1" ht="16" customHeight="1" x14ac:dyDescent="0.2"/>
    <row r="2926" customFormat="1" ht="16" customHeight="1" x14ac:dyDescent="0.2"/>
    <row r="2927" customFormat="1" ht="16" customHeight="1" x14ac:dyDescent="0.2"/>
    <row r="2928" customFormat="1" ht="16" customHeight="1" x14ac:dyDescent="0.2"/>
    <row r="2929" customFormat="1" ht="16" customHeight="1" x14ac:dyDescent="0.2"/>
    <row r="2930" customFormat="1" ht="16" customHeight="1" x14ac:dyDescent="0.2"/>
    <row r="2931" customFormat="1" ht="16" customHeight="1" x14ac:dyDescent="0.2"/>
    <row r="2932" customFormat="1" ht="16" customHeight="1" x14ac:dyDescent="0.2"/>
    <row r="2933" customFormat="1" ht="16" customHeight="1" x14ac:dyDescent="0.2"/>
    <row r="2934" customFormat="1" ht="16" customHeight="1" x14ac:dyDescent="0.2"/>
    <row r="2935" customFormat="1" ht="16" customHeight="1" x14ac:dyDescent="0.2"/>
    <row r="2936" customFormat="1" ht="16" customHeight="1" x14ac:dyDescent="0.2"/>
    <row r="2937" customFormat="1" ht="16" customHeight="1" x14ac:dyDescent="0.2"/>
    <row r="2938" customFormat="1" ht="16" customHeight="1" x14ac:dyDescent="0.2"/>
    <row r="2939" customFormat="1" ht="16" customHeight="1" x14ac:dyDescent="0.2"/>
    <row r="2940" customFormat="1" ht="16" customHeight="1" x14ac:dyDescent="0.2"/>
    <row r="2941" customFormat="1" ht="16" customHeight="1" x14ac:dyDescent="0.2"/>
    <row r="2942" customFormat="1" ht="16" customHeight="1" x14ac:dyDescent="0.2"/>
    <row r="2943" customFormat="1" ht="16" customHeight="1" x14ac:dyDescent="0.2"/>
    <row r="2944" customFormat="1" ht="16" customHeight="1" x14ac:dyDescent="0.2"/>
    <row r="2945" customFormat="1" ht="16" customHeight="1" x14ac:dyDescent="0.2"/>
    <row r="2946" customFormat="1" ht="16" customHeight="1" x14ac:dyDescent="0.2"/>
    <row r="2947" customFormat="1" ht="16" customHeight="1" x14ac:dyDescent="0.2"/>
    <row r="2948" customFormat="1" ht="16" customHeight="1" x14ac:dyDescent="0.2"/>
    <row r="2949" customFormat="1" ht="16" customHeight="1" x14ac:dyDescent="0.2"/>
    <row r="2950" customFormat="1" ht="16" customHeight="1" x14ac:dyDescent="0.2"/>
    <row r="2951" customFormat="1" ht="16" customHeight="1" x14ac:dyDescent="0.2"/>
    <row r="2952" customFormat="1" ht="16" customHeight="1" x14ac:dyDescent="0.2"/>
    <row r="2953" customFormat="1" ht="16" customHeight="1" x14ac:dyDescent="0.2"/>
    <row r="2954" customFormat="1" ht="16" customHeight="1" x14ac:dyDescent="0.2"/>
    <row r="2955" customFormat="1" ht="16" customHeight="1" x14ac:dyDescent="0.2"/>
    <row r="2956" customFormat="1" ht="16" customHeight="1" x14ac:dyDescent="0.2"/>
    <row r="2957" customFormat="1" ht="16" customHeight="1" x14ac:dyDescent="0.2"/>
    <row r="2958" customFormat="1" ht="16" customHeight="1" x14ac:dyDescent="0.2"/>
    <row r="2959" customFormat="1" ht="16" customHeight="1" x14ac:dyDescent="0.2"/>
    <row r="2960" customFormat="1" ht="16" customHeight="1" x14ac:dyDescent="0.2"/>
    <row r="2961" customFormat="1" ht="16" customHeight="1" x14ac:dyDescent="0.2"/>
    <row r="2962" customFormat="1" ht="16" customHeight="1" x14ac:dyDescent="0.2"/>
    <row r="2963" customFormat="1" ht="16" customHeight="1" x14ac:dyDescent="0.2"/>
    <row r="2964" customFormat="1" ht="16" customHeight="1" x14ac:dyDescent="0.2"/>
    <row r="2965" customFormat="1" ht="16" customHeight="1" x14ac:dyDescent="0.2"/>
    <row r="2966" customFormat="1" ht="16" customHeight="1" x14ac:dyDescent="0.2"/>
    <row r="2967" customFormat="1" ht="16" customHeight="1" x14ac:dyDescent="0.2"/>
    <row r="2968" customFormat="1" ht="16" customHeight="1" x14ac:dyDescent="0.2"/>
    <row r="2969" customFormat="1" ht="16" customHeight="1" x14ac:dyDescent="0.2"/>
    <row r="2970" customFormat="1" ht="16" customHeight="1" x14ac:dyDescent="0.2"/>
    <row r="2971" customFormat="1" ht="16" customHeight="1" x14ac:dyDescent="0.2"/>
    <row r="2972" customFormat="1" ht="16" customHeight="1" x14ac:dyDescent="0.2"/>
    <row r="2973" customFormat="1" ht="16" customHeight="1" x14ac:dyDescent="0.2"/>
    <row r="2974" customFormat="1" ht="16" customHeight="1" x14ac:dyDescent="0.2"/>
    <row r="2975" customFormat="1" ht="16" customHeight="1" x14ac:dyDescent="0.2"/>
    <row r="2976" customFormat="1" ht="16" customHeight="1" x14ac:dyDescent="0.2"/>
    <row r="2977" customFormat="1" ht="16" customHeight="1" x14ac:dyDescent="0.2"/>
    <row r="2978" customFormat="1" ht="16" customHeight="1" x14ac:dyDescent="0.2"/>
    <row r="2979" customFormat="1" ht="16" customHeight="1" x14ac:dyDescent="0.2"/>
    <row r="2980" customFormat="1" ht="16" customHeight="1" x14ac:dyDescent="0.2"/>
    <row r="2981" customFormat="1" ht="16" customHeight="1" x14ac:dyDescent="0.2"/>
    <row r="2982" customFormat="1" ht="16" customHeight="1" x14ac:dyDescent="0.2"/>
    <row r="2983" customFormat="1" ht="16" customHeight="1" x14ac:dyDescent="0.2"/>
    <row r="2984" customFormat="1" ht="16" customHeight="1" x14ac:dyDescent="0.2"/>
    <row r="2985" customFormat="1" ht="16" customHeight="1" x14ac:dyDescent="0.2"/>
    <row r="2986" customFormat="1" ht="16" customHeight="1" x14ac:dyDescent="0.2"/>
    <row r="2987" customFormat="1" ht="16" customHeight="1" x14ac:dyDescent="0.2"/>
    <row r="2988" customFormat="1" ht="16" customHeight="1" x14ac:dyDescent="0.2"/>
    <row r="2989" customFormat="1" ht="16" customHeight="1" x14ac:dyDescent="0.2"/>
    <row r="2990" customFormat="1" ht="16" customHeight="1" x14ac:dyDescent="0.2"/>
    <row r="2991" customFormat="1" ht="16" customHeight="1" x14ac:dyDescent="0.2"/>
    <row r="2992" customFormat="1" ht="16" customHeight="1" x14ac:dyDescent="0.2"/>
    <row r="2993" customFormat="1" ht="16" customHeight="1" x14ac:dyDescent="0.2"/>
    <row r="2994" customFormat="1" ht="16" customHeight="1" x14ac:dyDescent="0.2"/>
    <row r="2995" customFormat="1" ht="16" customHeight="1" x14ac:dyDescent="0.2"/>
    <row r="2996" customFormat="1" ht="16" customHeight="1" x14ac:dyDescent="0.2"/>
    <row r="2997" customFormat="1" ht="16" customHeight="1" x14ac:dyDescent="0.2"/>
    <row r="2998" customFormat="1" ht="16" customHeight="1" x14ac:dyDescent="0.2"/>
    <row r="2999" customFormat="1" ht="16" customHeight="1" x14ac:dyDescent="0.2"/>
    <row r="3000" customFormat="1" ht="16" customHeight="1" x14ac:dyDescent="0.2"/>
    <row r="3001" customFormat="1" ht="16" customHeight="1" x14ac:dyDescent="0.2"/>
    <row r="3002" customFormat="1" ht="16" customHeight="1" x14ac:dyDescent="0.2"/>
    <row r="3003" customFormat="1" ht="16" customHeight="1" x14ac:dyDescent="0.2"/>
    <row r="3004" customFormat="1" ht="16" customHeight="1" x14ac:dyDescent="0.2"/>
    <row r="3005" customFormat="1" ht="16" customHeight="1" x14ac:dyDescent="0.2"/>
    <row r="3006" customFormat="1" ht="16" customHeight="1" x14ac:dyDescent="0.2"/>
    <row r="3007" customFormat="1" ht="16" customHeight="1" x14ac:dyDescent="0.2"/>
    <row r="3008" customFormat="1" ht="16" customHeight="1" x14ac:dyDescent="0.2"/>
    <row r="3009" customFormat="1" ht="16" customHeight="1" x14ac:dyDescent="0.2"/>
    <row r="3010" customFormat="1" ht="16" customHeight="1" x14ac:dyDescent="0.2"/>
    <row r="3011" customFormat="1" ht="16" customHeight="1" x14ac:dyDescent="0.2"/>
    <row r="3012" customFormat="1" ht="16" customHeight="1" x14ac:dyDescent="0.2"/>
    <row r="3013" customFormat="1" ht="16" customHeight="1" x14ac:dyDescent="0.2"/>
    <row r="3014" customFormat="1" ht="16" customHeight="1" x14ac:dyDescent="0.2"/>
    <row r="3015" customFormat="1" ht="16" customHeight="1" x14ac:dyDescent="0.2"/>
    <row r="3016" customFormat="1" ht="16" customHeight="1" x14ac:dyDescent="0.2"/>
    <row r="3017" customFormat="1" ht="16" customHeight="1" x14ac:dyDescent="0.2"/>
    <row r="3018" customFormat="1" ht="16" customHeight="1" x14ac:dyDescent="0.2"/>
    <row r="3019" customFormat="1" ht="16" customHeight="1" x14ac:dyDescent="0.2"/>
    <row r="3020" customFormat="1" ht="16" customHeight="1" x14ac:dyDescent="0.2"/>
    <row r="3021" customFormat="1" ht="16" customHeight="1" x14ac:dyDescent="0.2"/>
    <row r="3022" customFormat="1" ht="16" customHeight="1" x14ac:dyDescent="0.2"/>
    <row r="3023" customFormat="1" ht="16" customHeight="1" x14ac:dyDescent="0.2"/>
    <row r="3024" customFormat="1" ht="16" customHeight="1" x14ac:dyDescent="0.2"/>
    <row r="3025" customFormat="1" ht="16" customHeight="1" x14ac:dyDescent="0.2"/>
    <row r="3026" customFormat="1" ht="16" customHeight="1" x14ac:dyDescent="0.2"/>
    <row r="3027" customFormat="1" ht="16" customHeight="1" x14ac:dyDescent="0.2"/>
    <row r="3028" customFormat="1" ht="16" customHeight="1" x14ac:dyDescent="0.2"/>
    <row r="3029" customFormat="1" ht="16" customHeight="1" x14ac:dyDescent="0.2"/>
    <row r="3030" customFormat="1" ht="16" customHeight="1" x14ac:dyDescent="0.2"/>
    <row r="3031" customFormat="1" ht="16" customHeight="1" x14ac:dyDescent="0.2"/>
    <row r="3032" customFormat="1" ht="16" customHeight="1" x14ac:dyDescent="0.2"/>
    <row r="3033" customFormat="1" ht="16" customHeight="1" x14ac:dyDescent="0.2"/>
    <row r="3034" customFormat="1" ht="16" customHeight="1" x14ac:dyDescent="0.2"/>
    <row r="3035" customFormat="1" ht="16" customHeight="1" x14ac:dyDescent="0.2"/>
    <row r="3036" customFormat="1" ht="16" customHeight="1" x14ac:dyDescent="0.2"/>
    <row r="3037" customFormat="1" ht="16" customHeight="1" x14ac:dyDescent="0.2"/>
    <row r="3038" customFormat="1" ht="16" customHeight="1" x14ac:dyDescent="0.2"/>
    <row r="3039" customFormat="1" ht="16" customHeight="1" x14ac:dyDescent="0.2"/>
    <row r="3040" customFormat="1" ht="16" customHeight="1" x14ac:dyDescent="0.2"/>
    <row r="3041" customFormat="1" ht="16" customHeight="1" x14ac:dyDescent="0.2"/>
    <row r="3042" customFormat="1" ht="16" customHeight="1" x14ac:dyDescent="0.2"/>
    <row r="3043" customFormat="1" ht="16" customHeight="1" x14ac:dyDescent="0.2"/>
    <row r="3044" customFormat="1" ht="16" customHeight="1" x14ac:dyDescent="0.2"/>
    <row r="3045" customFormat="1" ht="16" customHeight="1" x14ac:dyDescent="0.2"/>
    <row r="3046" customFormat="1" ht="16" customHeight="1" x14ac:dyDescent="0.2"/>
    <row r="3047" customFormat="1" ht="16" customHeight="1" x14ac:dyDescent="0.2"/>
    <row r="3048" customFormat="1" ht="16" customHeight="1" x14ac:dyDescent="0.2"/>
    <row r="3049" customFormat="1" ht="16" customHeight="1" x14ac:dyDescent="0.2"/>
    <row r="3050" customFormat="1" ht="16" customHeight="1" x14ac:dyDescent="0.2"/>
    <row r="3051" customFormat="1" ht="16" customHeight="1" x14ac:dyDescent="0.2"/>
    <row r="3052" customFormat="1" ht="16" customHeight="1" x14ac:dyDescent="0.2"/>
    <row r="3053" customFormat="1" ht="16" customHeight="1" x14ac:dyDescent="0.2"/>
    <row r="3054" customFormat="1" ht="16" customHeight="1" x14ac:dyDescent="0.2"/>
    <row r="3055" customFormat="1" ht="16" customHeight="1" x14ac:dyDescent="0.2"/>
    <row r="3056" customFormat="1" ht="16" customHeight="1" x14ac:dyDescent="0.2"/>
    <row r="3057" customFormat="1" ht="16" customHeight="1" x14ac:dyDescent="0.2"/>
    <row r="3058" customFormat="1" ht="16" customHeight="1" x14ac:dyDescent="0.2"/>
    <row r="3059" customFormat="1" ht="16" customHeight="1" x14ac:dyDescent="0.2"/>
    <row r="3060" customFormat="1" ht="16" customHeight="1" x14ac:dyDescent="0.2"/>
    <row r="3061" customFormat="1" ht="16" customHeight="1" x14ac:dyDescent="0.2"/>
    <row r="3062" customFormat="1" ht="16" customHeight="1" x14ac:dyDescent="0.2"/>
    <row r="3063" customFormat="1" ht="16" customHeight="1" x14ac:dyDescent="0.2"/>
    <row r="3064" customFormat="1" ht="16" customHeight="1" x14ac:dyDescent="0.2"/>
    <row r="3065" customFormat="1" ht="16" customHeight="1" x14ac:dyDescent="0.2"/>
    <row r="3066" customFormat="1" ht="16" customHeight="1" x14ac:dyDescent="0.2"/>
    <row r="3067" customFormat="1" ht="16" customHeight="1" x14ac:dyDescent="0.2"/>
    <row r="3068" customFormat="1" ht="16" customHeight="1" x14ac:dyDescent="0.2"/>
    <row r="3069" customFormat="1" ht="16" customHeight="1" x14ac:dyDescent="0.2"/>
    <row r="3070" customFormat="1" ht="16" customHeight="1" x14ac:dyDescent="0.2"/>
    <row r="3071" customFormat="1" ht="16" customHeight="1" x14ac:dyDescent="0.2"/>
    <row r="3072" customFormat="1" ht="16" customHeight="1" x14ac:dyDescent="0.2"/>
    <row r="3073" customFormat="1" ht="16" customHeight="1" x14ac:dyDescent="0.2"/>
    <row r="3074" customFormat="1" ht="16" customHeight="1" x14ac:dyDescent="0.2"/>
    <row r="3075" customFormat="1" ht="16" customHeight="1" x14ac:dyDescent="0.2"/>
    <row r="3076" customFormat="1" ht="16" customHeight="1" x14ac:dyDescent="0.2"/>
    <row r="3077" customFormat="1" ht="16" customHeight="1" x14ac:dyDescent="0.2"/>
    <row r="3078" customFormat="1" ht="16" customHeight="1" x14ac:dyDescent="0.2"/>
    <row r="3079" customFormat="1" ht="16" customHeight="1" x14ac:dyDescent="0.2"/>
    <row r="3080" customFormat="1" ht="16" customHeight="1" x14ac:dyDescent="0.2"/>
    <row r="3081" customFormat="1" ht="16" customHeight="1" x14ac:dyDescent="0.2"/>
    <row r="3082" customFormat="1" ht="16" customHeight="1" x14ac:dyDescent="0.2"/>
    <row r="3083" customFormat="1" ht="16" customHeight="1" x14ac:dyDescent="0.2"/>
    <row r="3084" customFormat="1" ht="16" customHeight="1" x14ac:dyDescent="0.2"/>
    <row r="3085" customFormat="1" ht="16" customHeight="1" x14ac:dyDescent="0.2"/>
    <row r="3086" customFormat="1" ht="16" customHeight="1" x14ac:dyDescent="0.2"/>
    <row r="3087" customFormat="1" ht="16" customHeight="1" x14ac:dyDescent="0.2"/>
    <row r="3088" customFormat="1" ht="16" customHeight="1" x14ac:dyDescent="0.2"/>
    <row r="3089" customFormat="1" ht="16" customHeight="1" x14ac:dyDescent="0.2"/>
    <row r="3090" customFormat="1" ht="16" customHeight="1" x14ac:dyDescent="0.2"/>
    <row r="3091" customFormat="1" ht="16" customHeight="1" x14ac:dyDescent="0.2"/>
    <row r="3092" customFormat="1" ht="16" customHeight="1" x14ac:dyDescent="0.2"/>
    <row r="3093" customFormat="1" ht="16" customHeight="1" x14ac:dyDescent="0.2"/>
    <row r="3094" customFormat="1" ht="16" customHeight="1" x14ac:dyDescent="0.2"/>
    <row r="3095" customFormat="1" ht="16" customHeight="1" x14ac:dyDescent="0.2"/>
    <row r="3096" customFormat="1" ht="16" customHeight="1" x14ac:dyDescent="0.2"/>
    <row r="3097" customFormat="1" ht="16" customHeight="1" x14ac:dyDescent="0.2"/>
    <row r="3098" customFormat="1" ht="16" customHeight="1" x14ac:dyDescent="0.2"/>
    <row r="3099" customFormat="1" ht="16" customHeight="1" x14ac:dyDescent="0.2"/>
    <row r="3100" customFormat="1" ht="16" customHeight="1" x14ac:dyDescent="0.2"/>
    <row r="3101" customFormat="1" ht="16" customHeight="1" x14ac:dyDescent="0.2"/>
    <row r="3102" customFormat="1" ht="16" customHeight="1" x14ac:dyDescent="0.2"/>
    <row r="3103" customFormat="1" ht="16" customHeight="1" x14ac:dyDescent="0.2"/>
    <row r="3104" customFormat="1" ht="16" customHeight="1" x14ac:dyDescent="0.2"/>
    <row r="3105" customFormat="1" ht="16" customHeight="1" x14ac:dyDescent="0.2"/>
    <row r="3106" customFormat="1" ht="16" customHeight="1" x14ac:dyDescent="0.2"/>
    <row r="3107" customFormat="1" ht="16" customHeight="1" x14ac:dyDescent="0.2"/>
    <row r="3108" customFormat="1" ht="16" customHeight="1" x14ac:dyDescent="0.2"/>
    <row r="3109" customFormat="1" ht="16" customHeight="1" x14ac:dyDescent="0.2"/>
    <row r="3110" customFormat="1" ht="16" customHeight="1" x14ac:dyDescent="0.2"/>
    <row r="3111" customFormat="1" ht="16" customHeight="1" x14ac:dyDescent="0.2"/>
    <row r="3112" customFormat="1" ht="16" customHeight="1" x14ac:dyDescent="0.2"/>
    <row r="3113" customFormat="1" ht="16" customHeight="1" x14ac:dyDescent="0.2"/>
    <row r="3114" customFormat="1" ht="16" customHeight="1" x14ac:dyDescent="0.2"/>
    <row r="3115" customFormat="1" ht="16" customHeight="1" x14ac:dyDescent="0.2"/>
    <row r="3116" customFormat="1" ht="16" customHeight="1" x14ac:dyDescent="0.2"/>
    <row r="3117" customFormat="1" ht="16" customHeight="1" x14ac:dyDescent="0.2"/>
    <row r="3118" customFormat="1" ht="16" customHeight="1" x14ac:dyDescent="0.2"/>
    <row r="3119" customFormat="1" ht="16" customHeight="1" x14ac:dyDescent="0.2"/>
    <row r="3120" customFormat="1" ht="16" customHeight="1" x14ac:dyDescent="0.2"/>
    <row r="3121" customFormat="1" ht="16" customHeight="1" x14ac:dyDescent="0.2"/>
    <row r="3122" customFormat="1" ht="16" customHeight="1" x14ac:dyDescent="0.2"/>
    <row r="3123" customFormat="1" ht="16" customHeight="1" x14ac:dyDescent="0.2"/>
    <row r="3124" customFormat="1" ht="16" customHeight="1" x14ac:dyDescent="0.2"/>
    <row r="3125" customFormat="1" ht="16" customHeight="1" x14ac:dyDescent="0.2"/>
    <row r="3126" customFormat="1" ht="16" customHeight="1" x14ac:dyDescent="0.2"/>
    <row r="3127" customFormat="1" ht="16" customHeight="1" x14ac:dyDescent="0.2"/>
    <row r="3128" customFormat="1" ht="16" customHeight="1" x14ac:dyDescent="0.2"/>
    <row r="3129" customFormat="1" ht="16" customHeight="1" x14ac:dyDescent="0.2"/>
    <row r="3130" customFormat="1" ht="16" customHeight="1" x14ac:dyDescent="0.2"/>
    <row r="3131" customFormat="1" ht="16" customHeight="1" x14ac:dyDescent="0.2"/>
    <row r="3132" customFormat="1" ht="16" customHeight="1" x14ac:dyDescent="0.2"/>
    <row r="3133" customFormat="1" ht="16" customHeight="1" x14ac:dyDescent="0.2"/>
    <row r="3134" customFormat="1" ht="16" customHeight="1" x14ac:dyDescent="0.2"/>
    <row r="3135" customFormat="1" ht="16" customHeight="1" x14ac:dyDescent="0.2"/>
    <row r="3136" customFormat="1" ht="16" customHeight="1" x14ac:dyDescent="0.2"/>
    <row r="3137" customFormat="1" ht="16" customHeight="1" x14ac:dyDescent="0.2"/>
    <row r="3138" customFormat="1" ht="16" customHeight="1" x14ac:dyDescent="0.2"/>
    <row r="3139" customFormat="1" ht="16" customHeight="1" x14ac:dyDescent="0.2"/>
    <row r="3140" customFormat="1" ht="16" customHeight="1" x14ac:dyDescent="0.2"/>
    <row r="3141" customFormat="1" ht="16" customHeight="1" x14ac:dyDescent="0.2"/>
    <row r="3142" customFormat="1" ht="16" customHeight="1" x14ac:dyDescent="0.2"/>
    <row r="3143" customFormat="1" ht="16" customHeight="1" x14ac:dyDescent="0.2"/>
    <row r="3144" customFormat="1" ht="16" customHeight="1" x14ac:dyDescent="0.2"/>
    <row r="3145" customFormat="1" ht="16" customHeight="1" x14ac:dyDescent="0.2"/>
    <row r="3146" customFormat="1" ht="16" customHeight="1" x14ac:dyDescent="0.2"/>
    <row r="3147" customFormat="1" ht="16" customHeight="1" x14ac:dyDescent="0.2"/>
    <row r="3148" customFormat="1" ht="16" customHeight="1" x14ac:dyDescent="0.2"/>
    <row r="3149" customFormat="1" ht="16" customHeight="1" x14ac:dyDescent="0.2"/>
    <row r="3150" customFormat="1" ht="16" customHeight="1" x14ac:dyDescent="0.2"/>
    <row r="3151" customFormat="1" ht="16" customHeight="1" x14ac:dyDescent="0.2"/>
    <row r="3152" customFormat="1" ht="16" customHeight="1" x14ac:dyDescent="0.2"/>
    <row r="3153" customFormat="1" ht="16" customHeight="1" x14ac:dyDescent="0.2"/>
    <row r="3154" customFormat="1" ht="16" customHeight="1" x14ac:dyDescent="0.2"/>
    <row r="3155" customFormat="1" ht="16" customHeight="1" x14ac:dyDescent="0.2"/>
    <row r="3156" customFormat="1" ht="16" customHeight="1" x14ac:dyDescent="0.2"/>
    <row r="3157" customFormat="1" ht="16" customHeight="1" x14ac:dyDescent="0.2"/>
    <row r="3158" customFormat="1" ht="16" customHeight="1" x14ac:dyDescent="0.2"/>
    <row r="3159" customFormat="1" ht="16" customHeight="1" x14ac:dyDescent="0.2"/>
    <row r="3160" customFormat="1" ht="16" customHeight="1" x14ac:dyDescent="0.2"/>
    <row r="3161" customFormat="1" ht="16" customHeight="1" x14ac:dyDescent="0.2"/>
    <row r="3162" customFormat="1" ht="16" customHeight="1" x14ac:dyDescent="0.2"/>
    <row r="3163" customFormat="1" ht="16" customHeight="1" x14ac:dyDescent="0.2"/>
    <row r="3164" customFormat="1" ht="16" customHeight="1" x14ac:dyDescent="0.2"/>
    <row r="3165" customFormat="1" ht="16" customHeight="1" x14ac:dyDescent="0.2"/>
    <row r="3166" customFormat="1" ht="16" customHeight="1" x14ac:dyDescent="0.2"/>
    <row r="3167" customFormat="1" ht="16" customHeight="1" x14ac:dyDescent="0.2"/>
    <row r="3168" customFormat="1" ht="16" customHeight="1" x14ac:dyDescent="0.2"/>
    <row r="3169" customFormat="1" ht="16" customHeight="1" x14ac:dyDescent="0.2"/>
    <row r="3170" customFormat="1" ht="16" customHeight="1" x14ac:dyDescent="0.2"/>
    <row r="3171" customFormat="1" ht="16" customHeight="1" x14ac:dyDescent="0.2"/>
    <row r="3172" customFormat="1" ht="16" customHeight="1" x14ac:dyDescent="0.2"/>
    <row r="3173" customFormat="1" ht="16" customHeight="1" x14ac:dyDescent="0.2"/>
    <row r="3174" customFormat="1" ht="16" customHeight="1" x14ac:dyDescent="0.2"/>
    <row r="3175" customFormat="1" ht="16" customHeight="1" x14ac:dyDescent="0.2"/>
    <row r="3176" customFormat="1" ht="16" customHeight="1" x14ac:dyDescent="0.2"/>
    <row r="3177" customFormat="1" ht="16" customHeight="1" x14ac:dyDescent="0.2"/>
    <row r="3178" customFormat="1" ht="16" customHeight="1" x14ac:dyDescent="0.2"/>
    <row r="3179" customFormat="1" ht="16" customHeight="1" x14ac:dyDescent="0.2"/>
    <row r="3180" customFormat="1" ht="16" customHeight="1" x14ac:dyDescent="0.2"/>
    <row r="3181" customFormat="1" ht="16" customHeight="1" x14ac:dyDescent="0.2"/>
    <row r="3182" customFormat="1" ht="16" customHeight="1" x14ac:dyDescent="0.2"/>
    <row r="3183" customFormat="1" ht="16" customHeight="1" x14ac:dyDescent="0.2"/>
    <row r="3184" customFormat="1" ht="16" customHeight="1" x14ac:dyDescent="0.2"/>
    <row r="3185" customFormat="1" ht="16" customHeight="1" x14ac:dyDescent="0.2"/>
    <row r="3186" customFormat="1" ht="16" customHeight="1" x14ac:dyDescent="0.2"/>
    <row r="3187" customFormat="1" ht="16" customHeight="1" x14ac:dyDescent="0.2"/>
    <row r="3188" customFormat="1" ht="16" customHeight="1" x14ac:dyDescent="0.2"/>
    <row r="3189" customFormat="1" ht="16" customHeight="1" x14ac:dyDescent="0.2"/>
    <row r="3190" customFormat="1" ht="16" customHeight="1" x14ac:dyDescent="0.2"/>
    <row r="3191" customFormat="1" ht="16" customHeight="1" x14ac:dyDescent="0.2"/>
    <row r="3192" customFormat="1" ht="16" customHeight="1" x14ac:dyDescent="0.2"/>
    <row r="3193" customFormat="1" ht="16" customHeight="1" x14ac:dyDescent="0.2"/>
    <row r="3194" customFormat="1" ht="16" customHeight="1" x14ac:dyDescent="0.2"/>
    <row r="3195" customFormat="1" ht="16" customHeight="1" x14ac:dyDescent="0.2"/>
    <row r="3196" customFormat="1" ht="16" customHeight="1" x14ac:dyDescent="0.2"/>
    <row r="3197" customFormat="1" ht="16" customHeight="1" x14ac:dyDescent="0.2"/>
    <row r="3198" customFormat="1" ht="16" customHeight="1" x14ac:dyDescent="0.2"/>
    <row r="3199" customFormat="1" ht="16" customHeight="1" x14ac:dyDescent="0.2"/>
    <row r="3200" customFormat="1" ht="16" customHeight="1" x14ac:dyDescent="0.2"/>
    <row r="3201" customFormat="1" ht="16" customHeight="1" x14ac:dyDescent="0.2"/>
    <row r="3202" customFormat="1" ht="16" customHeight="1" x14ac:dyDescent="0.2"/>
    <row r="3203" customFormat="1" ht="16" customHeight="1" x14ac:dyDescent="0.2"/>
    <row r="3204" customFormat="1" ht="16" customHeight="1" x14ac:dyDescent="0.2"/>
    <row r="3205" customFormat="1" ht="16" customHeight="1" x14ac:dyDescent="0.2"/>
    <row r="3206" customFormat="1" ht="16" customHeight="1" x14ac:dyDescent="0.2"/>
    <row r="3207" customFormat="1" ht="16" customHeight="1" x14ac:dyDescent="0.2"/>
    <row r="3208" customFormat="1" ht="16" customHeight="1" x14ac:dyDescent="0.2"/>
    <row r="3209" customFormat="1" ht="16" customHeight="1" x14ac:dyDescent="0.2"/>
    <row r="3210" customFormat="1" ht="16" customHeight="1" x14ac:dyDescent="0.2"/>
    <row r="3211" customFormat="1" ht="16" customHeight="1" x14ac:dyDescent="0.2"/>
    <row r="3212" customFormat="1" ht="16" customHeight="1" x14ac:dyDescent="0.2"/>
    <row r="3213" customFormat="1" ht="16" customHeight="1" x14ac:dyDescent="0.2"/>
    <row r="3214" customFormat="1" ht="16" customHeight="1" x14ac:dyDescent="0.2"/>
    <row r="3215" customFormat="1" ht="16" customHeight="1" x14ac:dyDescent="0.2"/>
    <row r="3216" customFormat="1" ht="16" customHeight="1" x14ac:dyDescent="0.2"/>
    <row r="3217" customFormat="1" ht="16" customHeight="1" x14ac:dyDescent="0.2"/>
    <row r="3218" customFormat="1" ht="16" customHeight="1" x14ac:dyDescent="0.2"/>
    <row r="3219" customFormat="1" ht="16" customHeight="1" x14ac:dyDescent="0.2"/>
    <row r="3220" customFormat="1" ht="16" customHeight="1" x14ac:dyDescent="0.2"/>
    <row r="3221" customFormat="1" ht="16" customHeight="1" x14ac:dyDescent="0.2"/>
    <row r="3222" customFormat="1" ht="16" customHeight="1" x14ac:dyDescent="0.2"/>
    <row r="3223" customFormat="1" ht="16" customHeight="1" x14ac:dyDescent="0.2"/>
    <row r="3224" customFormat="1" ht="16" customHeight="1" x14ac:dyDescent="0.2"/>
    <row r="3225" customFormat="1" ht="16" customHeight="1" x14ac:dyDescent="0.2"/>
    <row r="3226" customFormat="1" ht="16" customHeight="1" x14ac:dyDescent="0.2"/>
    <row r="3227" customFormat="1" ht="16" customHeight="1" x14ac:dyDescent="0.2"/>
    <row r="3228" customFormat="1" ht="16" customHeight="1" x14ac:dyDescent="0.2"/>
    <row r="3229" customFormat="1" ht="16" customHeight="1" x14ac:dyDescent="0.2"/>
    <row r="3230" customFormat="1" ht="16" customHeight="1" x14ac:dyDescent="0.2"/>
    <row r="3231" customFormat="1" ht="16" customHeight="1" x14ac:dyDescent="0.2"/>
    <row r="3232" customFormat="1" ht="16" customHeight="1" x14ac:dyDescent="0.2"/>
    <row r="3233" customFormat="1" ht="16" customHeight="1" x14ac:dyDescent="0.2"/>
    <row r="3234" customFormat="1" ht="16" customHeight="1" x14ac:dyDescent="0.2"/>
    <row r="3235" customFormat="1" ht="16" customHeight="1" x14ac:dyDescent="0.2"/>
    <row r="3236" customFormat="1" ht="16" customHeight="1" x14ac:dyDescent="0.2"/>
    <row r="3237" customFormat="1" ht="16" customHeight="1" x14ac:dyDescent="0.2"/>
    <row r="3238" customFormat="1" ht="16" customHeight="1" x14ac:dyDescent="0.2"/>
    <row r="3239" customFormat="1" ht="16" customHeight="1" x14ac:dyDescent="0.2"/>
    <row r="3240" customFormat="1" ht="16" customHeight="1" x14ac:dyDescent="0.2"/>
    <row r="3241" customFormat="1" ht="16" customHeight="1" x14ac:dyDescent="0.2"/>
    <row r="3242" customFormat="1" ht="16" customHeight="1" x14ac:dyDescent="0.2"/>
    <row r="3243" customFormat="1" ht="16" customHeight="1" x14ac:dyDescent="0.2"/>
    <row r="3244" customFormat="1" ht="16" customHeight="1" x14ac:dyDescent="0.2"/>
    <row r="3245" customFormat="1" ht="16" customHeight="1" x14ac:dyDescent="0.2"/>
    <row r="3246" customFormat="1" ht="16" customHeight="1" x14ac:dyDescent="0.2"/>
    <row r="3247" customFormat="1" ht="16" customHeight="1" x14ac:dyDescent="0.2"/>
    <row r="3248" customFormat="1" ht="16" customHeight="1" x14ac:dyDescent="0.2"/>
    <row r="3249" customFormat="1" ht="16" customHeight="1" x14ac:dyDescent="0.2"/>
    <row r="3250" customFormat="1" ht="16" customHeight="1" x14ac:dyDescent="0.2"/>
    <row r="3251" customFormat="1" ht="16" customHeight="1" x14ac:dyDescent="0.2"/>
    <row r="3252" customFormat="1" ht="16" customHeight="1" x14ac:dyDescent="0.2"/>
    <row r="3253" customFormat="1" ht="16" customHeight="1" x14ac:dyDescent="0.2"/>
    <row r="3254" customFormat="1" ht="16" customHeight="1" x14ac:dyDescent="0.2"/>
    <row r="3255" customFormat="1" ht="16" customHeight="1" x14ac:dyDescent="0.2"/>
    <row r="3256" customFormat="1" ht="16" customHeight="1" x14ac:dyDescent="0.2"/>
    <row r="3257" customFormat="1" ht="16" customHeight="1" x14ac:dyDescent="0.2"/>
    <row r="3258" customFormat="1" ht="16" customHeight="1" x14ac:dyDescent="0.2"/>
    <row r="3259" customFormat="1" ht="16" customHeight="1" x14ac:dyDescent="0.2"/>
    <row r="3260" customFormat="1" ht="16" customHeight="1" x14ac:dyDescent="0.2"/>
    <row r="3261" customFormat="1" ht="16" customHeight="1" x14ac:dyDescent="0.2"/>
    <row r="3262" customFormat="1" ht="16" customHeight="1" x14ac:dyDescent="0.2"/>
    <row r="3263" customFormat="1" ht="16" customHeight="1" x14ac:dyDescent="0.2"/>
    <row r="3264" customFormat="1" ht="16" customHeight="1" x14ac:dyDescent="0.2"/>
    <row r="3265" customFormat="1" ht="16" customHeight="1" x14ac:dyDescent="0.2"/>
    <row r="3266" customFormat="1" ht="16" customHeight="1" x14ac:dyDescent="0.2"/>
    <row r="3267" customFormat="1" ht="16" customHeight="1" x14ac:dyDescent="0.2"/>
    <row r="3268" customFormat="1" ht="16" customHeight="1" x14ac:dyDescent="0.2"/>
    <row r="3269" customFormat="1" ht="16" customHeight="1" x14ac:dyDescent="0.2"/>
    <row r="3270" customFormat="1" ht="16" customHeight="1" x14ac:dyDescent="0.2"/>
    <row r="3271" customFormat="1" ht="16" customHeight="1" x14ac:dyDescent="0.2"/>
    <row r="3272" customFormat="1" ht="16" customHeight="1" x14ac:dyDescent="0.2"/>
    <row r="3273" customFormat="1" ht="16" customHeight="1" x14ac:dyDescent="0.2"/>
    <row r="3274" customFormat="1" ht="16" customHeight="1" x14ac:dyDescent="0.2"/>
    <row r="3275" customFormat="1" ht="16" customHeight="1" x14ac:dyDescent="0.2"/>
    <row r="3276" customFormat="1" ht="16" customHeight="1" x14ac:dyDescent="0.2"/>
    <row r="3277" customFormat="1" ht="16" customHeight="1" x14ac:dyDescent="0.2"/>
    <row r="3278" customFormat="1" ht="16" customHeight="1" x14ac:dyDescent="0.2"/>
    <row r="3279" customFormat="1" ht="16" customHeight="1" x14ac:dyDescent="0.2"/>
    <row r="3280" customFormat="1" ht="16" customHeight="1" x14ac:dyDescent="0.2"/>
    <row r="3281" customFormat="1" ht="16" customHeight="1" x14ac:dyDescent="0.2"/>
    <row r="3282" customFormat="1" ht="16" customHeight="1" x14ac:dyDescent="0.2"/>
    <row r="3283" customFormat="1" ht="16" customHeight="1" x14ac:dyDescent="0.2"/>
    <row r="3284" customFormat="1" ht="16" customHeight="1" x14ac:dyDescent="0.2"/>
    <row r="3285" customFormat="1" ht="16" customHeight="1" x14ac:dyDescent="0.2"/>
    <row r="3286" customFormat="1" ht="16" customHeight="1" x14ac:dyDescent="0.2"/>
    <row r="3287" customFormat="1" ht="16" customHeight="1" x14ac:dyDescent="0.2"/>
    <row r="3288" customFormat="1" ht="16" customHeight="1" x14ac:dyDescent="0.2"/>
    <row r="3289" customFormat="1" ht="16" customHeight="1" x14ac:dyDescent="0.2"/>
    <row r="3290" customFormat="1" ht="16" customHeight="1" x14ac:dyDescent="0.2"/>
    <row r="3291" customFormat="1" ht="16" customHeight="1" x14ac:dyDescent="0.2"/>
    <row r="3292" customFormat="1" ht="16" customHeight="1" x14ac:dyDescent="0.2"/>
    <row r="3293" customFormat="1" ht="16" customHeight="1" x14ac:dyDescent="0.2"/>
    <row r="3294" customFormat="1" ht="16" customHeight="1" x14ac:dyDescent="0.2"/>
    <row r="3295" customFormat="1" ht="16" customHeight="1" x14ac:dyDescent="0.2"/>
    <row r="3296" customFormat="1" ht="16" customHeight="1" x14ac:dyDescent="0.2"/>
    <row r="3297" customFormat="1" ht="16" customHeight="1" x14ac:dyDescent="0.2"/>
    <row r="3298" customFormat="1" ht="16" customHeight="1" x14ac:dyDescent="0.2"/>
    <row r="3299" customFormat="1" ht="16" customHeight="1" x14ac:dyDescent="0.2"/>
    <row r="3300" customFormat="1" ht="16" customHeight="1" x14ac:dyDescent="0.2"/>
    <row r="3301" customFormat="1" ht="16" customHeight="1" x14ac:dyDescent="0.2"/>
    <row r="3302" customFormat="1" ht="16" customHeight="1" x14ac:dyDescent="0.2"/>
    <row r="3303" customFormat="1" ht="16" customHeight="1" x14ac:dyDescent="0.2"/>
    <row r="3304" customFormat="1" ht="16" customHeight="1" x14ac:dyDescent="0.2"/>
    <row r="3305" customFormat="1" ht="16" customHeight="1" x14ac:dyDescent="0.2"/>
    <row r="3306" customFormat="1" ht="16" customHeight="1" x14ac:dyDescent="0.2"/>
    <row r="3307" customFormat="1" ht="16" customHeight="1" x14ac:dyDescent="0.2"/>
    <row r="3308" customFormat="1" ht="16" customHeight="1" x14ac:dyDescent="0.2"/>
    <row r="3309" customFormat="1" ht="16" customHeight="1" x14ac:dyDescent="0.2"/>
    <row r="3310" customFormat="1" ht="16" customHeight="1" x14ac:dyDescent="0.2"/>
    <row r="3311" customFormat="1" ht="16" customHeight="1" x14ac:dyDescent="0.2"/>
    <row r="3312" customFormat="1" ht="16" customHeight="1" x14ac:dyDescent="0.2"/>
    <row r="3313" customFormat="1" ht="16" customHeight="1" x14ac:dyDescent="0.2"/>
    <row r="3314" customFormat="1" ht="16" customHeight="1" x14ac:dyDescent="0.2"/>
    <row r="3315" customFormat="1" ht="16" customHeight="1" x14ac:dyDescent="0.2"/>
    <row r="3316" customFormat="1" ht="16" customHeight="1" x14ac:dyDescent="0.2"/>
    <row r="3317" customFormat="1" ht="16" customHeight="1" x14ac:dyDescent="0.2"/>
    <row r="3318" customFormat="1" ht="16" customHeight="1" x14ac:dyDescent="0.2"/>
    <row r="3319" customFormat="1" ht="16" customHeight="1" x14ac:dyDescent="0.2"/>
    <row r="3320" customFormat="1" ht="16" customHeight="1" x14ac:dyDescent="0.2"/>
    <row r="3321" customFormat="1" ht="16" customHeight="1" x14ac:dyDescent="0.2"/>
    <row r="3322" customFormat="1" ht="16" customHeight="1" x14ac:dyDescent="0.2"/>
    <row r="3323" customFormat="1" ht="16" customHeight="1" x14ac:dyDescent="0.2"/>
    <row r="3324" customFormat="1" ht="16" customHeight="1" x14ac:dyDescent="0.2"/>
    <row r="3325" customFormat="1" ht="16" customHeight="1" x14ac:dyDescent="0.2"/>
    <row r="3326" customFormat="1" ht="16" customHeight="1" x14ac:dyDescent="0.2"/>
    <row r="3327" customFormat="1" ht="16" customHeight="1" x14ac:dyDescent="0.2"/>
    <row r="3328" customFormat="1" ht="16" customHeight="1" x14ac:dyDescent="0.2"/>
    <row r="3329" customFormat="1" ht="16" customHeight="1" x14ac:dyDescent="0.2"/>
    <row r="3330" customFormat="1" ht="16" customHeight="1" x14ac:dyDescent="0.2"/>
    <row r="3331" customFormat="1" ht="16" customHeight="1" x14ac:dyDescent="0.2"/>
    <row r="3332" customFormat="1" ht="16" customHeight="1" x14ac:dyDescent="0.2"/>
    <row r="3333" customFormat="1" ht="16" customHeight="1" x14ac:dyDescent="0.2"/>
    <row r="3334" customFormat="1" ht="16" customHeight="1" x14ac:dyDescent="0.2"/>
    <row r="3335" customFormat="1" ht="16" customHeight="1" x14ac:dyDescent="0.2"/>
    <row r="3336" customFormat="1" ht="16" customHeight="1" x14ac:dyDescent="0.2"/>
    <row r="3337" customFormat="1" ht="16" customHeight="1" x14ac:dyDescent="0.2"/>
    <row r="3338" customFormat="1" ht="16" customHeight="1" x14ac:dyDescent="0.2"/>
    <row r="3339" customFormat="1" ht="16" customHeight="1" x14ac:dyDescent="0.2"/>
    <row r="3340" customFormat="1" ht="16" customHeight="1" x14ac:dyDescent="0.2"/>
    <row r="3341" customFormat="1" ht="16" customHeight="1" x14ac:dyDescent="0.2"/>
    <row r="3342" customFormat="1" ht="16" customHeight="1" x14ac:dyDescent="0.2"/>
    <row r="3343" customFormat="1" ht="16" customHeight="1" x14ac:dyDescent="0.2"/>
    <row r="3344" customFormat="1" ht="16" customHeight="1" x14ac:dyDescent="0.2"/>
    <row r="3345" customFormat="1" ht="16" customHeight="1" x14ac:dyDescent="0.2"/>
    <row r="3346" customFormat="1" ht="16" customHeight="1" x14ac:dyDescent="0.2"/>
    <row r="3347" customFormat="1" ht="16" customHeight="1" x14ac:dyDescent="0.2"/>
    <row r="3348" customFormat="1" ht="16" customHeight="1" x14ac:dyDescent="0.2"/>
    <row r="3349" customFormat="1" ht="16" customHeight="1" x14ac:dyDescent="0.2"/>
    <row r="3350" customFormat="1" ht="16" customHeight="1" x14ac:dyDescent="0.2"/>
    <row r="3351" customFormat="1" ht="16" customHeight="1" x14ac:dyDescent="0.2"/>
    <row r="3352" customFormat="1" ht="16" customHeight="1" x14ac:dyDescent="0.2"/>
    <row r="3353" customFormat="1" ht="16" customHeight="1" x14ac:dyDescent="0.2"/>
    <row r="3354" customFormat="1" ht="16" customHeight="1" x14ac:dyDescent="0.2"/>
    <row r="3355" customFormat="1" ht="16" customHeight="1" x14ac:dyDescent="0.2"/>
    <row r="3356" customFormat="1" ht="16" customHeight="1" x14ac:dyDescent="0.2"/>
    <row r="3357" customFormat="1" ht="16" customHeight="1" x14ac:dyDescent="0.2"/>
    <row r="3358" customFormat="1" ht="16" customHeight="1" x14ac:dyDescent="0.2"/>
    <row r="3359" customFormat="1" ht="16" customHeight="1" x14ac:dyDescent="0.2"/>
    <row r="3360" customFormat="1" ht="16" customHeight="1" x14ac:dyDescent="0.2"/>
    <row r="3361" customFormat="1" ht="16" customHeight="1" x14ac:dyDescent="0.2"/>
    <row r="3362" customFormat="1" ht="16" customHeight="1" x14ac:dyDescent="0.2"/>
    <row r="3363" customFormat="1" ht="16" customHeight="1" x14ac:dyDescent="0.2"/>
    <row r="3364" customFormat="1" ht="16" customHeight="1" x14ac:dyDescent="0.2"/>
    <row r="3365" customFormat="1" ht="16" customHeight="1" x14ac:dyDescent="0.2"/>
    <row r="3366" customFormat="1" ht="16" customHeight="1" x14ac:dyDescent="0.2"/>
    <row r="3367" customFormat="1" ht="16" customHeight="1" x14ac:dyDescent="0.2"/>
    <row r="3368" customFormat="1" ht="16" customHeight="1" x14ac:dyDescent="0.2"/>
    <row r="3369" customFormat="1" ht="16" customHeight="1" x14ac:dyDescent="0.2"/>
    <row r="3370" customFormat="1" ht="16" customHeight="1" x14ac:dyDescent="0.2"/>
    <row r="3371" customFormat="1" ht="16" customHeight="1" x14ac:dyDescent="0.2"/>
    <row r="3372" customFormat="1" ht="16" customHeight="1" x14ac:dyDescent="0.2"/>
    <row r="3373" customFormat="1" ht="16" customHeight="1" x14ac:dyDescent="0.2"/>
    <row r="3374" customFormat="1" ht="16" customHeight="1" x14ac:dyDescent="0.2"/>
    <row r="3375" customFormat="1" ht="16" customHeight="1" x14ac:dyDescent="0.2"/>
    <row r="3376" customFormat="1" ht="16" customHeight="1" x14ac:dyDescent="0.2"/>
    <row r="3377" customFormat="1" ht="16" customHeight="1" x14ac:dyDescent="0.2"/>
    <row r="3378" customFormat="1" ht="16" customHeight="1" x14ac:dyDescent="0.2"/>
    <row r="3379" customFormat="1" ht="16" customHeight="1" x14ac:dyDescent="0.2"/>
    <row r="3380" customFormat="1" ht="16" customHeight="1" x14ac:dyDescent="0.2"/>
    <row r="3381" customFormat="1" ht="16" customHeight="1" x14ac:dyDescent="0.2"/>
    <row r="3382" customFormat="1" ht="16" customHeight="1" x14ac:dyDescent="0.2"/>
    <row r="3383" customFormat="1" ht="16" customHeight="1" x14ac:dyDescent="0.2"/>
    <row r="3384" customFormat="1" ht="16" customHeight="1" x14ac:dyDescent="0.2"/>
    <row r="3385" customFormat="1" ht="16" customHeight="1" x14ac:dyDescent="0.2"/>
    <row r="3386" customFormat="1" ht="16" customHeight="1" x14ac:dyDescent="0.2"/>
    <row r="3387" customFormat="1" ht="16" customHeight="1" x14ac:dyDescent="0.2"/>
    <row r="3388" customFormat="1" ht="16" customHeight="1" x14ac:dyDescent="0.2"/>
    <row r="3389" customFormat="1" ht="16" customHeight="1" x14ac:dyDescent="0.2"/>
    <row r="3390" customFormat="1" ht="16" customHeight="1" x14ac:dyDescent="0.2"/>
    <row r="3391" customFormat="1" ht="16" customHeight="1" x14ac:dyDescent="0.2"/>
    <row r="3392" customFormat="1" ht="16" customHeight="1" x14ac:dyDescent="0.2"/>
    <row r="3393" customFormat="1" ht="16" customHeight="1" x14ac:dyDescent="0.2"/>
    <row r="3394" customFormat="1" ht="16" customHeight="1" x14ac:dyDescent="0.2"/>
    <row r="3395" customFormat="1" ht="16" customHeight="1" x14ac:dyDescent="0.2"/>
    <row r="3396" customFormat="1" ht="16" customHeight="1" x14ac:dyDescent="0.2"/>
    <row r="3397" customFormat="1" ht="16" customHeight="1" x14ac:dyDescent="0.2"/>
    <row r="3398" customFormat="1" ht="16" customHeight="1" x14ac:dyDescent="0.2"/>
    <row r="3399" customFormat="1" ht="16" customHeight="1" x14ac:dyDescent="0.2"/>
    <row r="3400" customFormat="1" ht="16" customHeight="1" x14ac:dyDescent="0.2"/>
    <row r="3401" customFormat="1" ht="16" customHeight="1" x14ac:dyDescent="0.2"/>
    <row r="3402" customFormat="1" ht="16" customHeight="1" x14ac:dyDescent="0.2"/>
    <row r="3403" customFormat="1" ht="16" customHeight="1" x14ac:dyDescent="0.2"/>
    <row r="3404" customFormat="1" ht="16" customHeight="1" x14ac:dyDescent="0.2"/>
    <row r="3405" customFormat="1" ht="16" customHeight="1" x14ac:dyDescent="0.2"/>
    <row r="3406" customFormat="1" ht="16" customHeight="1" x14ac:dyDescent="0.2"/>
    <row r="3407" customFormat="1" ht="16" customHeight="1" x14ac:dyDescent="0.2"/>
    <row r="3408" customFormat="1" ht="16" customHeight="1" x14ac:dyDescent="0.2"/>
    <row r="3409" customFormat="1" ht="16" customHeight="1" x14ac:dyDescent="0.2"/>
    <row r="3410" customFormat="1" ht="16" customHeight="1" x14ac:dyDescent="0.2"/>
    <row r="3411" customFormat="1" ht="16" customHeight="1" x14ac:dyDescent="0.2"/>
    <row r="3412" customFormat="1" ht="16" customHeight="1" x14ac:dyDescent="0.2"/>
    <row r="3413" customFormat="1" ht="16" customHeight="1" x14ac:dyDescent="0.2"/>
    <row r="3414" customFormat="1" ht="16" customHeight="1" x14ac:dyDescent="0.2"/>
    <row r="3415" customFormat="1" ht="16" customHeight="1" x14ac:dyDescent="0.2"/>
    <row r="3416" customFormat="1" ht="16" customHeight="1" x14ac:dyDescent="0.2"/>
    <row r="3417" customFormat="1" ht="16" customHeight="1" x14ac:dyDescent="0.2"/>
    <row r="3418" customFormat="1" ht="16" customHeight="1" x14ac:dyDescent="0.2"/>
    <row r="3419" customFormat="1" ht="16" customHeight="1" x14ac:dyDescent="0.2"/>
    <row r="3420" customFormat="1" ht="16" customHeight="1" x14ac:dyDescent="0.2"/>
    <row r="3421" customFormat="1" ht="16" customHeight="1" x14ac:dyDescent="0.2"/>
    <row r="3422" customFormat="1" ht="16" customHeight="1" x14ac:dyDescent="0.2"/>
    <row r="3423" customFormat="1" ht="16" customHeight="1" x14ac:dyDescent="0.2"/>
    <row r="3424" customFormat="1" ht="16" customHeight="1" x14ac:dyDescent="0.2"/>
    <row r="3425" customFormat="1" ht="16" customHeight="1" x14ac:dyDescent="0.2"/>
    <row r="3426" customFormat="1" ht="16" customHeight="1" x14ac:dyDescent="0.2"/>
    <row r="3427" customFormat="1" ht="16" customHeight="1" x14ac:dyDescent="0.2"/>
    <row r="3428" customFormat="1" ht="16" customHeight="1" x14ac:dyDescent="0.2"/>
    <row r="3429" customFormat="1" ht="16" customHeight="1" x14ac:dyDescent="0.2"/>
    <row r="3430" customFormat="1" ht="16" customHeight="1" x14ac:dyDescent="0.2"/>
    <row r="3431" customFormat="1" ht="16" customHeight="1" x14ac:dyDescent="0.2"/>
    <row r="3432" customFormat="1" ht="16" customHeight="1" x14ac:dyDescent="0.2"/>
    <row r="3433" customFormat="1" ht="16" customHeight="1" x14ac:dyDescent="0.2"/>
    <row r="3434" customFormat="1" ht="16" customHeight="1" x14ac:dyDescent="0.2"/>
    <row r="3435" customFormat="1" ht="16" customHeight="1" x14ac:dyDescent="0.2"/>
    <row r="3436" customFormat="1" ht="16" customHeight="1" x14ac:dyDescent="0.2"/>
    <row r="3437" customFormat="1" ht="16" customHeight="1" x14ac:dyDescent="0.2"/>
    <row r="3438" customFormat="1" ht="16" customHeight="1" x14ac:dyDescent="0.2"/>
    <row r="3439" customFormat="1" ht="16" customHeight="1" x14ac:dyDescent="0.2"/>
    <row r="3440" customFormat="1" ht="16" customHeight="1" x14ac:dyDescent="0.2"/>
    <row r="3441" customFormat="1" ht="16" customHeight="1" x14ac:dyDescent="0.2"/>
    <row r="3442" customFormat="1" ht="16" customHeight="1" x14ac:dyDescent="0.2"/>
    <row r="3443" customFormat="1" ht="16" customHeight="1" x14ac:dyDescent="0.2"/>
    <row r="3444" customFormat="1" ht="16" customHeight="1" x14ac:dyDescent="0.2"/>
    <row r="3445" customFormat="1" ht="16" customHeight="1" x14ac:dyDescent="0.2"/>
    <row r="3446" customFormat="1" ht="16" customHeight="1" x14ac:dyDescent="0.2"/>
    <row r="3447" customFormat="1" ht="16" customHeight="1" x14ac:dyDescent="0.2"/>
    <row r="3448" customFormat="1" ht="16" customHeight="1" x14ac:dyDescent="0.2"/>
    <row r="3449" customFormat="1" ht="16" customHeight="1" x14ac:dyDescent="0.2"/>
    <row r="3450" customFormat="1" ht="16" customHeight="1" x14ac:dyDescent="0.2"/>
    <row r="3451" customFormat="1" ht="16" customHeight="1" x14ac:dyDescent="0.2"/>
    <row r="3452" customFormat="1" ht="16" customHeight="1" x14ac:dyDescent="0.2"/>
    <row r="3453" customFormat="1" ht="16" customHeight="1" x14ac:dyDescent="0.2"/>
    <row r="3454" customFormat="1" ht="16" customHeight="1" x14ac:dyDescent="0.2"/>
    <row r="3455" customFormat="1" ht="16" customHeight="1" x14ac:dyDescent="0.2"/>
    <row r="3456" customFormat="1" ht="16" customHeight="1" x14ac:dyDescent="0.2"/>
    <row r="3457" customFormat="1" ht="16" customHeight="1" x14ac:dyDescent="0.2"/>
    <row r="3458" customFormat="1" ht="16" customHeight="1" x14ac:dyDescent="0.2"/>
    <row r="3459" customFormat="1" ht="16" customHeight="1" x14ac:dyDescent="0.2"/>
    <row r="3460" customFormat="1" ht="16" customHeight="1" x14ac:dyDescent="0.2"/>
    <row r="3461" customFormat="1" ht="16" customHeight="1" x14ac:dyDescent="0.2"/>
    <row r="3462" customFormat="1" ht="16" customHeight="1" x14ac:dyDescent="0.2"/>
    <row r="3463" customFormat="1" ht="16" customHeight="1" x14ac:dyDescent="0.2"/>
    <row r="3464" customFormat="1" ht="16" customHeight="1" x14ac:dyDescent="0.2"/>
    <row r="3465" customFormat="1" ht="16" customHeight="1" x14ac:dyDescent="0.2"/>
    <row r="3466" customFormat="1" ht="16" customHeight="1" x14ac:dyDescent="0.2"/>
    <row r="3467" customFormat="1" ht="16" customHeight="1" x14ac:dyDescent="0.2"/>
    <row r="3468" customFormat="1" ht="16" customHeight="1" x14ac:dyDescent="0.2"/>
    <row r="3469" customFormat="1" ht="16" customHeight="1" x14ac:dyDescent="0.2"/>
    <row r="3470" customFormat="1" ht="16" customHeight="1" x14ac:dyDescent="0.2"/>
    <row r="3471" customFormat="1" ht="16" customHeight="1" x14ac:dyDescent="0.2"/>
    <row r="3472" customFormat="1" ht="16" customHeight="1" x14ac:dyDescent="0.2"/>
    <row r="3473" customFormat="1" ht="16" customHeight="1" x14ac:dyDescent="0.2"/>
    <row r="3474" customFormat="1" ht="16" customHeight="1" x14ac:dyDescent="0.2"/>
    <row r="3475" customFormat="1" ht="16" customHeight="1" x14ac:dyDescent="0.2"/>
    <row r="3476" customFormat="1" ht="16" customHeight="1" x14ac:dyDescent="0.2"/>
    <row r="3477" customFormat="1" ht="16" customHeight="1" x14ac:dyDescent="0.2"/>
    <row r="3478" customFormat="1" ht="16" customHeight="1" x14ac:dyDescent="0.2"/>
    <row r="3479" customFormat="1" ht="16" customHeight="1" x14ac:dyDescent="0.2"/>
    <row r="3480" customFormat="1" ht="16" customHeight="1" x14ac:dyDescent="0.2"/>
    <row r="3481" customFormat="1" ht="16" customHeight="1" x14ac:dyDescent="0.2"/>
    <row r="3482" customFormat="1" ht="16" customHeight="1" x14ac:dyDescent="0.2"/>
    <row r="3483" customFormat="1" ht="16" customHeight="1" x14ac:dyDescent="0.2"/>
    <row r="3484" customFormat="1" ht="16" customHeight="1" x14ac:dyDescent="0.2"/>
    <row r="3485" customFormat="1" ht="16" customHeight="1" x14ac:dyDescent="0.2"/>
    <row r="3486" customFormat="1" ht="16" customHeight="1" x14ac:dyDescent="0.2"/>
    <row r="3487" customFormat="1" ht="16" customHeight="1" x14ac:dyDescent="0.2"/>
    <row r="3488" customFormat="1" ht="16" customHeight="1" x14ac:dyDescent="0.2"/>
    <row r="3489" customFormat="1" ht="16" customHeight="1" x14ac:dyDescent="0.2"/>
    <row r="3490" customFormat="1" ht="16" customHeight="1" x14ac:dyDescent="0.2"/>
    <row r="3491" customFormat="1" ht="16" customHeight="1" x14ac:dyDescent="0.2"/>
    <row r="3492" customFormat="1" ht="16" customHeight="1" x14ac:dyDescent="0.2"/>
    <row r="3493" customFormat="1" ht="16" customHeight="1" x14ac:dyDescent="0.2"/>
    <row r="3494" customFormat="1" ht="16" customHeight="1" x14ac:dyDescent="0.2"/>
    <row r="3495" customFormat="1" ht="16" customHeight="1" x14ac:dyDescent="0.2"/>
    <row r="3496" customFormat="1" ht="16" customHeight="1" x14ac:dyDescent="0.2"/>
    <row r="3497" customFormat="1" ht="16" customHeight="1" x14ac:dyDescent="0.2"/>
    <row r="3498" customFormat="1" ht="16" customHeight="1" x14ac:dyDescent="0.2"/>
    <row r="3499" customFormat="1" ht="16" customHeight="1" x14ac:dyDescent="0.2"/>
    <row r="3500" customFormat="1" ht="16" customHeight="1" x14ac:dyDescent="0.2"/>
    <row r="3501" customFormat="1" ht="16" customHeight="1" x14ac:dyDescent="0.2"/>
    <row r="3502" customFormat="1" ht="16" customHeight="1" x14ac:dyDescent="0.2"/>
    <row r="3503" customFormat="1" ht="16" customHeight="1" x14ac:dyDescent="0.2"/>
    <row r="3504" customFormat="1" ht="16" customHeight="1" x14ac:dyDescent="0.2"/>
    <row r="3505" customFormat="1" ht="16" customHeight="1" x14ac:dyDescent="0.2"/>
    <row r="3506" customFormat="1" ht="16" customHeight="1" x14ac:dyDescent="0.2"/>
    <row r="3507" customFormat="1" ht="16" customHeight="1" x14ac:dyDescent="0.2"/>
    <row r="3508" customFormat="1" ht="16" customHeight="1" x14ac:dyDescent="0.2"/>
    <row r="3509" customFormat="1" ht="16" customHeight="1" x14ac:dyDescent="0.2"/>
    <row r="3510" customFormat="1" ht="16" customHeight="1" x14ac:dyDescent="0.2"/>
    <row r="3511" customFormat="1" ht="16" customHeight="1" x14ac:dyDescent="0.2"/>
    <row r="3512" customFormat="1" ht="16" customHeight="1" x14ac:dyDescent="0.2"/>
    <row r="3513" customFormat="1" ht="16" customHeight="1" x14ac:dyDescent="0.2"/>
    <row r="3514" customFormat="1" ht="16" customHeight="1" x14ac:dyDescent="0.2"/>
    <row r="3515" customFormat="1" ht="16" customHeight="1" x14ac:dyDescent="0.2"/>
    <row r="3516" customFormat="1" ht="16" customHeight="1" x14ac:dyDescent="0.2"/>
    <row r="3517" customFormat="1" ht="16" customHeight="1" x14ac:dyDescent="0.2"/>
    <row r="3518" customFormat="1" ht="16" customHeight="1" x14ac:dyDescent="0.2"/>
    <row r="3519" customFormat="1" ht="16" customHeight="1" x14ac:dyDescent="0.2"/>
    <row r="3520" customFormat="1" ht="16" customHeight="1" x14ac:dyDescent="0.2"/>
    <row r="3521" customFormat="1" ht="16" customHeight="1" x14ac:dyDescent="0.2"/>
    <row r="3522" customFormat="1" ht="16" customHeight="1" x14ac:dyDescent="0.2"/>
    <row r="3523" customFormat="1" ht="16" customHeight="1" x14ac:dyDescent="0.2"/>
    <row r="3524" customFormat="1" ht="16" customHeight="1" x14ac:dyDescent="0.2"/>
    <row r="3525" customFormat="1" ht="16" customHeight="1" x14ac:dyDescent="0.2"/>
    <row r="3526" customFormat="1" ht="16" customHeight="1" x14ac:dyDescent="0.2"/>
    <row r="3527" customFormat="1" ht="16" customHeight="1" x14ac:dyDescent="0.2"/>
    <row r="3528" customFormat="1" ht="16" customHeight="1" x14ac:dyDescent="0.2"/>
    <row r="3529" customFormat="1" ht="16" customHeight="1" x14ac:dyDescent="0.2"/>
    <row r="3530" customFormat="1" ht="16" customHeight="1" x14ac:dyDescent="0.2"/>
    <row r="3531" customFormat="1" ht="16" customHeight="1" x14ac:dyDescent="0.2"/>
    <row r="3532" customFormat="1" ht="16" customHeight="1" x14ac:dyDescent="0.2"/>
    <row r="3533" customFormat="1" ht="16" customHeight="1" x14ac:dyDescent="0.2"/>
    <row r="3534" customFormat="1" ht="16" customHeight="1" x14ac:dyDescent="0.2"/>
    <row r="3535" customFormat="1" ht="16" customHeight="1" x14ac:dyDescent="0.2"/>
    <row r="3536" customFormat="1" ht="16" customHeight="1" x14ac:dyDescent="0.2"/>
    <row r="3537" customFormat="1" ht="16" customHeight="1" x14ac:dyDescent="0.2"/>
    <row r="3538" customFormat="1" ht="16" customHeight="1" x14ac:dyDescent="0.2"/>
    <row r="3539" customFormat="1" ht="16" customHeight="1" x14ac:dyDescent="0.2"/>
    <row r="3540" customFormat="1" ht="16" customHeight="1" x14ac:dyDescent="0.2"/>
    <row r="3541" customFormat="1" ht="16" customHeight="1" x14ac:dyDescent="0.2"/>
    <row r="3542" customFormat="1" ht="16" customHeight="1" x14ac:dyDescent="0.2"/>
    <row r="3543" customFormat="1" ht="16" customHeight="1" x14ac:dyDescent="0.2"/>
    <row r="3544" customFormat="1" ht="16" customHeight="1" x14ac:dyDescent="0.2"/>
    <row r="3545" customFormat="1" ht="16" customHeight="1" x14ac:dyDescent="0.2"/>
    <row r="3546" customFormat="1" ht="16" customHeight="1" x14ac:dyDescent="0.2"/>
    <row r="3547" customFormat="1" ht="16" customHeight="1" x14ac:dyDescent="0.2"/>
    <row r="3548" customFormat="1" ht="16" customHeight="1" x14ac:dyDescent="0.2"/>
    <row r="3549" customFormat="1" ht="16" customHeight="1" x14ac:dyDescent="0.2"/>
    <row r="3550" customFormat="1" ht="16" customHeight="1" x14ac:dyDescent="0.2"/>
    <row r="3551" customFormat="1" ht="16" customHeight="1" x14ac:dyDescent="0.2"/>
    <row r="3552" customFormat="1" ht="16" customHeight="1" x14ac:dyDescent="0.2"/>
    <row r="3553" customFormat="1" ht="16" customHeight="1" x14ac:dyDescent="0.2"/>
    <row r="3554" customFormat="1" ht="16" customHeight="1" x14ac:dyDescent="0.2"/>
    <row r="3555" customFormat="1" ht="16" customHeight="1" x14ac:dyDescent="0.2"/>
    <row r="3556" customFormat="1" ht="16" customHeight="1" x14ac:dyDescent="0.2"/>
    <row r="3557" customFormat="1" ht="16" customHeight="1" x14ac:dyDescent="0.2"/>
    <row r="3558" customFormat="1" ht="16" customHeight="1" x14ac:dyDescent="0.2"/>
    <row r="3559" customFormat="1" ht="16" customHeight="1" x14ac:dyDescent="0.2"/>
    <row r="3560" customFormat="1" ht="16" customHeight="1" x14ac:dyDescent="0.2"/>
    <row r="3561" customFormat="1" ht="16" customHeight="1" x14ac:dyDescent="0.2"/>
    <row r="3562" customFormat="1" ht="16" customHeight="1" x14ac:dyDescent="0.2"/>
    <row r="3563" customFormat="1" ht="16" customHeight="1" x14ac:dyDescent="0.2"/>
    <row r="3564" customFormat="1" ht="16" customHeight="1" x14ac:dyDescent="0.2"/>
    <row r="3565" customFormat="1" ht="16" customHeight="1" x14ac:dyDescent="0.2"/>
    <row r="3566" customFormat="1" ht="16" customHeight="1" x14ac:dyDescent="0.2"/>
    <row r="3567" customFormat="1" ht="16" customHeight="1" x14ac:dyDescent="0.2"/>
    <row r="3568" customFormat="1" ht="16" customHeight="1" x14ac:dyDescent="0.2"/>
    <row r="3569" customFormat="1" ht="16" customHeight="1" x14ac:dyDescent="0.2"/>
    <row r="3570" customFormat="1" ht="16" customHeight="1" x14ac:dyDescent="0.2"/>
    <row r="3571" customFormat="1" ht="16" customHeight="1" x14ac:dyDescent="0.2"/>
    <row r="3572" customFormat="1" ht="16" customHeight="1" x14ac:dyDescent="0.2"/>
    <row r="3573" customFormat="1" ht="16" customHeight="1" x14ac:dyDescent="0.2"/>
    <row r="3574" customFormat="1" ht="16" customHeight="1" x14ac:dyDescent="0.2"/>
    <row r="3575" customFormat="1" ht="16" customHeight="1" x14ac:dyDescent="0.2"/>
    <row r="3576" customFormat="1" ht="16" customHeight="1" x14ac:dyDescent="0.2"/>
    <row r="3577" customFormat="1" ht="16" customHeight="1" x14ac:dyDescent="0.2"/>
    <row r="3578" customFormat="1" ht="16" customHeight="1" x14ac:dyDescent="0.2"/>
    <row r="3579" customFormat="1" ht="16" customHeight="1" x14ac:dyDescent="0.2"/>
    <row r="3580" customFormat="1" ht="16" customHeight="1" x14ac:dyDescent="0.2"/>
    <row r="3581" customFormat="1" ht="16" customHeight="1" x14ac:dyDescent="0.2"/>
    <row r="3582" customFormat="1" ht="16" customHeight="1" x14ac:dyDescent="0.2"/>
    <row r="3583" customFormat="1" ht="16" customHeight="1" x14ac:dyDescent="0.2"/>
    <row r="3584" customFormat="1" ht="16" customHeight="1" x14ac:dyDescent="0.2"/>
    <row r="3585" customFormat="1" ht="16" customHeight="1" x14ac:dyDescent="0.2"/>
    <row r="3586" customFormat="1" ht="16" customHeight="1" x14ac:dyDescent="0.2"/>
    <row r="3587" customFormat="1" ht="16" customHeight="1" x14ac:dyDescent="0.2"/>
    <row r="3588" customFormat="1" ht="16" customHeight="1" x14ac:dyDescent="0.2"/>
    <row r="3589" customFormat="1" ht="16" customHeight="1" x14ac:dyDescent="0.2"/>
    <row r="3590" customFormat="1" ht="16" customHeight="1" x14ac:dyDescent="0.2"/>
    <row r="3591" customFormat="1" ht="16" customHeight="1" x14ac:dyDescent="0.2"/>
    <row r="3592" customFormat="1" ht="16" customHeight="1" x14ac:dyDescent="0.2"/>
    <row r="3593" customFormat="1" ht="16" customHeight="1" x14ac:dyDescent="0.2"/>
    <row r="3594" customFormat="1" ht="16" customHeight="1" x14ac:dyDescent="0.2"/>
    <row r="3595" customFormat="1" ht="16" customHeight="1" x14ac:dyDescent="0.2"/>
    <row r="3596" customFormat="1" ht="16" customHeight="1" x14ac:dyDescent="0.2"/>
    <row r="3597" customFormat="1" ht="16" customHeight="1" x14ac:dyDescent="0.2"/>
    <row r="3598" customFormat="1" ht="16" customHeight="1" x14ac:dyDescent="0.2"/>
    <row r="3599" customFormat="1" ht="16" customHeight="1" x14ac:dyDescent="0.2"/>
    <row r="3600" customFormat="1" ht="16" customHeight="1" x14ac:dyDescent="0.2"/>
    <row r="3601" customFormat="1" ht="16" customHeight="1" x14ac:dyDescent="0.2"/>
    <row r="3602" customFormat="1" ht="16" customHeight="1" x14ac:dyDescent="0.2"/>
    <row r="3603" customFormat="1" ht="16" customHeight="1" x14ac:dyDescent="0.2"/>
    <row r="3604" customFormat="1" ht="16" customHeight="1" x14ac:dyDescent="0.2"/>
    <row r="3605" customFormat="1" ht="16" customHeight="1" x14ac:dyDescent="0.2"/>
    <row r="3606" customFormat="1" ht="16" customHeight="1" x14ac:dyDescent="0.2"/>
    <row r="3607" customFormat="1" ht="16" customHeight="1" x14ac:dyDescent="0.2"/>
    <row r="3608" customFormat="1" ht="16" customHeight="1" x14ac:dyDescent="0.2"/>
    <row r="3609" customFormat="1" ht="16" customHeight="1" x14ac:dyDescent="0.2"/>
    <row r="3610" customFormat="1" ht="16" customHeight="1" x14ac:dyDescent="0.2"/>
    <row r="3611" customFormat="1" ht="16" customHeight="1" x14ac:dyDescent="0.2"/>
    <row r="3612" customFormat="1" ht="16" customHeight="1" x14ac:dyDescent="0.2"/>
    <row r="3613" customFormat="1" ht="16" customHeight="1" x14ac:dyDescent="0.2"/>
    <row r="3614" customFormat="1" ht="16" customHeight="1" x14ac:dyDescent="0.2"/>
    <row r="3615" customFormat="1" ht="16" customHeight="1" x14ac:dyDescent="0.2"/>
    <row r="3616" customFormat="1" ht="16" customHeight="1" x14ac:dyDescent="0.2"/>
    <row r="3617" customFormat="1" ht="16" customHeight="1" x14ac:dyDescent="0.2"/>
    <row r="3618" customFormat="1" ht="16" customHeight="1" x14ac:dyDescent="0.2"/>
    <row r="3619" customFormat="1" ht="16" customHeight="1" x14ac:dyDescent="0.2"/>
    <row r="3620" customFormat="1" ht="16" customHeight="1" x14ac:dyDescent="0.2"/>
    <row r="3621" customFormat="1" ht="16" customHeight="1" x14ac:dyDescent="0.2"/>
    <row r="3622" customFormat="1" ht="16" customHeight="1" x14ac:dyDescent="0.2"/>
    <row r="3623" customFormat="1" ht="16" customHeight="1" x14ac:dyDescent="0.2"/>
    <row r="3624" customFormat="1" ht="16" customHeight="1" x14ac:dyDescent="0.2"/>
    <row r="3625" customFormat="1" ht="16" customHeight="1" x14ac:dyDescent="0.2"/>
    <row r="3626" customFormat="1" ht="16" customHeight="1" x14ac:dyDescent="0.2"/>
    <row r="3627" customFormat="1" ht="16" customHeight="1" x14ac:dyDescent="0.2"/>
    <row r="3628" customFormat="1" ht="16" customHeight="1" x14ac:dyDescent="0.2"/>
    <row r="3629" customFormat="1" ht="16" customHeight="1" x14ac:dyDescent="0.2"/>
    <row r="3630" customFormat="1" ht="16" customHeight="1" x14ac:dyDescent="0.2"/>
    <row r="3631" customFormat="1" ht="16" customHeight="1" x14ac:dyDescent="0.2"/>
    <row r="3632" customFormat="1" ht="16" customHeight="1" x14ac:dyDescent="0.2"/>
    <row r="3633" customFormat="1" ht="16" customHeight="1" x14ac:dyDescent="0.2"/>
    <row r="3634" customFormat="1" ht="16" customHeight="1" x14ac:dyDescent="0.2"/>
    <row r="3635" customFormat="1" ht="16" customHeight="1" x14ac:dyDescent="0.2"/>
    <row r="3636" customFormat="1" ht="16" customHeight="1" x14ac:dyDescent="0.2"/>
    <row r="3637" customFormat="1" ht="16" customHeight="1" x14ac:dyDescent="0.2"/>
    <row r="3638" customFormat="1" ht="16" customHeight="1" x14ac:dyDescent="0.2"/>
    <row r="3639" customFormat="1" ht="16" customHeight="1" x14ac:dyDescent="0.2"/>
    <row r="3640" customFormat="1" ht="16" customHeight="1" x14ac:dyDescent="0.2"/>
    <row r="3641" customFormat="1" ht="16" customHeight="1" x14ac:dyDescent="0.2"/>
    <row r="3642" customFormat="1" ht="16" customHeight="1" x14ac:dyDescent="0.2"/>
    <row r="3643" customFormat="1" ht="16" customHeight="1" x14ac:dyDescent="0.2"/>
    <row r="3644" customFormat="1" ht="16" customHeight="1" x14ac:dyDescent="0.2"/>
    <row r="3645" customFormat="1" ht="16" customHeight="1" x14ac:dyDescent="0.2"/>
    <row r="3646" customFormat="1" ht="16" customHeight="1" x14ac:dyDescent="0.2"/>
    <row r="3647" customFormat="1" ht="16" customHeight="1" x14ac:dyDescent="0.2"/>
    <row r="3648" customFormat="1" ht="16" customHeight="1" x14ac:dyDescent="0.2"/>
    <row r="3649" customFormat="1" ht="16" customHeight="1" x14ac:dyDescent="0.2"/>
    <row r="3650" customFormat="1" ht="16" customHeight="1" x14ac:dyDescent="0.2"/>
    <row r="3651" customFormat="1" ht="16" customHeight="1" x14ac:dyDescent="0.2"/>
    <row r="3652" customFormat="1" ht="16" customHeight="1" x14ac:dyDescent="0.2"/>
    <row r="3653" customFormat="1" ht="16" customHeight="1" x14ac:dyDescent="0.2"/>
    <row r="3654" customFormat="1" ht="16" customHeight="1" x14ac:dyDescent="0.2"/>
    <row r="3655" customFormat="1" ht="16" customHeight="1" x14ac:dyDescent="0.2"/>
    <row r="3656" customFormat="1" ht="16" customHeight="1" x14ac:dyDescent="0.2"/>
    <row r="3657" customFormat="1" ht="16" customHeight="1" x14ac:dyDescent="0.2"/>
    <row r="3658" customFormat="1" ht="16" customHeight="1" x14ac:dyDescent="0.2"/>
    <row r="3659" customFormat="1" ht="16" customHeight="1" x14ac:dyDescent="0.2"/>
    <row r="3660" customFormat="1" ht="16" customHeight="1" x14ac:dyDescent="0.2"/>
    <row r="3661" customFormat="1" ht="16" customHeight="1" x14ac:dyDescent="0.2"/>
    <row r="3662" customFormat="1" ht="16" customHeight="1" x14ac:dyDescent="0.2"/>
    <row r="3663" customFormat="1" ht="16" customHeight="1" x14ac:dyDescent="0.2"/>
    <row r="3664" customFormat="1" ht="16" customHeight="1" x14ac:dyDescent="0.2"/>
    <row r="3665" customFormat="1" ht="16" customHeight="1" x14ac:dyDescent="0.2"/>
    <row r="3666" customFormat="1" ht="16" customHeight="1" x14ac:dyDescent="0.2"/>
    <row r="3667" customFormat="1" ht="16" customHeight="1" x14ac:dyDescent="0.2"/>
    <row r="3668" customFormat="1" ht="16" customHeight="1" x14ac:dyDescent="0.2"/>
    <row r="3669" customFormat="1" ht="16" customHeight="1" x14ac:dyDescent="0.2"/>
    <row r="3670" customFormat="1" ht="16" customHeight="1" x14ac:dyDescent="0.2"/>
    <row r="3671" customFormat="1" ht="16" customHeight="1" x14ac:dyDescent="0.2"/>
    <row r="3672" customFormat="1" ht="16" customHeight="1" x14ac:dyDescent="0.2"/>
    <row r="3673" customFormat="1" ht="16" customHeight="1" x14ac:dyDescent="0.2"/>
    <row r="3674" customFormat="1" ht="16" customHeight="1" x14ac:dyDescent="0.2"/>
    <row r="3675" customFormat="1" ht="16" customHeight="1" x14ac:dyDescent="0.2"/>
    <row r="3676" customFormat="1" ht="16" customHeight="1" x14ac:dyDescent="0.2"/>
    <row r="3677" customFormat="1" ht="16" customHeight="1" x14ac:dyDescent="0.2"/>
    <row r="3678" customFormat="1" ht="16" customHeight="1" x14ac:dyDescent="0.2"/>
    <row r="3679" customFormat="1" ht="16" customHeight="1" x14ac:dyDescent="0.2"/>
    <row r="3680" customFormat="1" ht="16" customHeight="1" x14ac:dyDescent="0.2"/>
    <row r="3681" customFormat="1" ht="16" customHeight="1" x14ac:dyDescent="0.2"/>
    <row r="3682" customFormat="1" ht="16" customHeight="1" x14ac:dyDescent="0.2"/>
    <row r="3683" customFormat="1" ht="16" customHeight="1" x14ac:dyDescent="0.2"/>
    <row r="3684" customFormat="1" ht="16" customHeight="1" x14ac:dyDescent="0.2"/>
    <row r="3685" customFormat="1" ht="16" customHeight="1" x14ac:dyDescent="0.2"/>
    <row r="3686" customFormat="1" ht="16" customHeight="1" x14ac:dyDescent="0.2"/>
    <row r="3687" customFormat="1" ht="16" customHeight="1" x14ac:dyDescent="0.2"/>
    <row r="3688" customFormat="1" ht="16" customHeight="1" x14ac:dyDescent="0.2"/>
    <row r="3689" customFormat="1" ht="16" customHeight="1" x14ac:dyDescent="0.2"/>
    <row r="3690" customFormat="1" ht="16" customHeight="1" x14ac:dyDescent="0.2"/>
    <row r="3691" customFormat="1" ht="16" customHeight="1" x14ac:dyDescent="0.2"/>
    <row r="3692" customFormat="1" ht="16" customHeight="1" x14ac:dyDescent="0.2"/>
    <row r="3693" customFormat="1" ht="16" customHeight="1" x14ac:dyDescent="0.2"/>
    <row r="3694" customFormat="1" ht="16" customHeight="1" x14ac:dyDescent="0.2"/>
    <row r="3695" customFormat="1" ht="16" customHeight="1" x14ac:dyDescent="0.2"/>
    <row r="3696" customFormat="1" ht="16" customHeight="1" x14ac:dyDescent="0.2"/>
    <row r="3697" customFormat="1" ht="16" customHeight="1" x14ac:dyDescent="0.2"/>
    <row r="3698" customFormat="1" ht="16" customHeight="1" x14ac:dyDescent="0.2"/>
    <row r="3699" customFormat="1" ht="16" customHeight="1" x14ac:dyDescent="0.2"/>
    <row r="3700" customFormat="1" ht="16" customHeight="1" x14ac:dyDescent="0.2"/>
    <row r="3701" customFormat="1" ht="16" customHeight="1" x14ac:dyDescent="0.2"/>
    <row r="3702" customFormat="1" ht="16" customHeight="1" x14ac:dyDescent="0.2"/>
    <row r="3703" customFormat="1" ht="16" customHeight="1" x14ac:dyDescent="0.2"/>
    <row r="3704" customFormat="1" ht="16" customHeight="1" x14ac:dyDescent="0.2"/>
    <row r="3705" customFormat="1" ht="16" customHeight="1" x14ac:dyDescent="0.2"/>
    <row r="3706" customFormat="1" ht="16" customHeight="1" x14ac:dyDescent="0.2"/>
    <row r="3707" customFormat="1" ht="16" customHeight="1" x14ac:dyDescent="0.2"/>
    <row r="3708" customFormat="1" ht="16" customHeight="1" x14ac:dyDescent="0.2"/>
    <row r="3709" customFormat="1" ht="16" customHeight="1" x14ac:dyDescent="0.2"/>
    <row r="3710" customFormat="1" ht="16" customHeight="1" x14ac:dyDescent="0.2"/>
    <row r="3711" customFormat="1" ht="16" customHeight="1" x14ac:dyDescent="0.2"/>
    <row r="3712" customFormat="1" ht="16" customHeight="1" x14ac:dyDescent="0.2"/>
    <row r="3713" customFormat="1" ht="16" customHeight="1" x14ac:dyDescent="0.2"/>
    <row r="3714" customFormat="1" ht="16" customHeight="1" x14ac:dyDescent="0.2"/>
    <row r="3715" customFormat="1" ht="16" customHeight="1" x14ac:dyDescent="0.2"/>
    <row r="3716" customFormat="1" ht="16" customHeight="1" x14ac:dyDescent="0.2"/>
    <row r="3717" customFormat="1" ht="16" customHeight="1" x14ac:dyDescent="0.2"/>
    <row r="3718" customFormat="1" ht="16" customHeight="1" x14ac:dyDescent="0.2"/>
    <row r="3719" customFormat="1" ht="16" customHeight="1" x14ac:dyDescent="0.2"/>
    <row r="3720" customFormat="1" ht="16" customHeight="1" x14ac:dyDescent="0.2"/>
    <row r="3721" customFormat="1" ht="16" customHeight="1" x14ac:dyDescent="0.2"/>
    <row r="3722" customFormat="1" ht="16" customHeight="1" x14ac:dyDescent="0.2"/>
    <row r="3723" customFormat="1" ht="16" customHeight="1" x14ac:dyDescent="0.2"/>
    <row r="3724" customFormat="1" ht="16" customHeight="1" x14ac:dyDescent="0.2"/>
    <row r="3725" customFormat="1" ht="16" customHeight="1" x14ac:dyDescent="0.2"/>
    <row r="3726" customFormat="1" ht="16" customHeight="1" x14ac:dyDescent="0.2"/>
    <row r="3727" customFormat="1" ht="16" customHeight="1" x14ac:dyDescent="0.2"/>
    <row r="3728" customFormat="1" ht="16" customHeight="1" x14ac:dyDescent="0.2"/>
    <row r="3729" customFormat="1" ht="16" customHeight="1" x14ac:dyDescent="0.2"/>
    <row r="3730" customFormat="1" ht="16" customHeight="1" x14ac:dyDescent="0.2"/>
    <row r="3731" customFormat="1" ht="16" customHeight="1" x14ac:dyDescent="0.2"/>
    <row r="3732" customFormat="1" ht="16" customHeight="1" x14ac:dyDescent="0.2"/>
    <row r="3733" customFormat="1" ht="16" customHeight="1" x14ac:dyDescent="0.2"/>
    <row r="3734" customFormat="1" ht="16" customHeight="1" x14ac:dyDescent="0.2"/>
    <row r="3735" customFormat="1" ht="16" customHeight="1" x14ac:dyDescent="0.2"/>
    <row r="3736" customFormat="1" ht="16" customHeight="1" x14ac:dyDescent="0.2"/>
    <row r="3737" customFormat="1" ht="16" customHeight="1" x14ac:dyDescent="0.2"/>
    <row r="3738" customFormat="1" ht="16" customHeight="1" x14ac:dyDescent="0.2"/>
    <row r="3739" customFormat="1" ht="16" customHeight="1" x14ac:dyDescent="0.2"/>
    <row r="3740" customFormat="1" ht="16" customHeight="1" x14ac:dyDescent="0.2"/>
    <row r="3741" customFormat="1" ht="16" customHeight="1" x14ac:dyDescent="0.2"/>
    <row r="3742" customFormat="1" ht="16" customHeight="1" x14ac:dyDescent="0.2"/>
    <row r="3743" customFormat="1" ht="16" customHeight="1" x14ac:dyDescent="0.2"/>
    <row r="3744" customFormat="1" ht="16" customHeight="1" x14ac:dyDescent="0.2"/>
    <row r="3745" customFormat="1" ht="16" customHeight="1" x14ac:dyDescent="0.2"/>
    <row r="3746" customFormat="1" ht="16" customHeight="1" x14ac:dyDescent="0.2"/>
    <row r="3747" customFormat="1" ht="16" customHeight="1" x14ac:dyDescent="0.2"/>
    <row r="3748" customFormat="1" ht="16" customHeight="1" x14ac:dyDescent="0.2"/>
    <row r="3749" customFormat="1" ht="16" customHeight="1" x14ac:dyDescent="0.2"/>
    <row r="3750" customFormat="1" ht="16" customHeight="1" x14ac:dyDescent="0.2"/>
    <row r="3751" customFormat="1" ht="16" customHeight="1" x14ac:dyDescent="0.2"/>
    <row r="3752" customFormat="1" ht="16" customHeight="1" x14ac:dyDescent="0.2"/>
    <row r="3753" customFormat="1" ht="16" customHeight="1" x14ac:dyDescent="0.2"/>
    <row r="3754" customFormat="1" ht="16" customHeight="1" x14ac:dyDescent="0.2"/>
    <row r="3755" customFormat="1" ht="16" customHeight="1" x14ac:dyDescent="0.2"/>
    <row r="3756" customFormat="1" ht="16" customHeight="1" x14ac:dyDescent="0.2"/>
    <row r="3757" customFormat="1" ht="16" customHeight="1" x14ac:dyDescent="0.2"/>
    <row r="3758" customFormat="1" ht="16" customHeight="1" x14ac:dyDescent="0.2"/>
    <row r="3759" customFormat="1" ht="16" customHeight="1" x14ac:dyDescent="0.2"/>
    <row r="3760" customFormat="1" ht="16" customHeight="1" x14ac:dyDescent="0.2"/>
    <row r="3761" customFormat="1" ht="16" customHeight="1" x14ac:dyDescent="0.2"/>
    <row r="3762" customFormat="1" ht="16" customHeight="1" x14ac:dyDescent="0.2"/>
    <row r="3763" customFormat="1" ht="16" customHeight="1" x14ac:dyDescent="0.2"/>
    <row r="3764" customFormat="1" ht="16" customHeight="1" x14ac:dyDescent="0.2"/>
    <row r="3765" customFormat="1" ht="16" customHeight="1" x14ac:dyDescent="0.2"/>
    <row r="3766" customFormat="1" ht="16" customHeight="1" x14ac:dyDescent="0.2"/>
    <row r="3767" customFormat="1" ht="16" customHeight="1" x14ac:dyDescent="0.2"/>
    <row r="3768" customFormat="1" ht="16" customHeight="1" x14ac:dyDescent="0.2"/>
    <row r="3769" customFormat="1" ht="16" customHeight="1" x14ac:dyDescent="0.2"/>
    <row r="3770" customFormat="1" ht="16" customHeight="1" x14ac:dyDescent="0.2"/>
    <row r="3771" customFormat="1" ht="16" customHeight="1" x14ac:dyDescent="0.2"/>
    <row r="3772" customFormat="1" ht="16" customHeight="1" x14ac:dyDescent="0.2"/>
    <row r="3773" customFormat="1" ht="16" customHeight="1" x14ac:dyDescent="0.2"/>
    <row r="3774" customFormat="1" ht="16" customHeight="1" x14ac:dyDescent="0.2"/>
    <row r="3775" customFormat="1" ht="16" customHeight="1" x14ac:dyDescent="0.2"/>
    <row r="3776" customFormat="1" ht="16" customHeight="1" x14ac:dyDescent="0.2"/>
    <row r="3777" customFormat="1" ht="16" customHeight="1" x14ac:dyDescent="0.2"/>
    <row r="3778" customFormat="1" ht="16" customHeight="1" x14ac:dyDescent="0.2"/>
    <row r="3779" customFormat="1" ht="16" customHeight="1" x14ac:dyDescent="0.2"/>
    <row r="3780" customFormat="1" ht="16" customHeight="1" x14ac:dyDescent="0.2"/>
    <row r="3781" customFormat="1" ht="16" customHeight="1" x14ac:dyDescent="0.2"/>
    <row r="3782" customFormat="1" ht="16" customHeight="1" x14ac:dyDescent="0.2"/>
    <row r="3783" customFormat="1" ht="16" customHeight="1" x14ac:dyDescent="0.2"/>
    <row r="3784" customFormat="1" ht="16" customHeight="1" x14ac:dyDescent="0.2"/>
    <row r="3785" customFormat="1" ht="16" customHeight="1" x14ac:dyDescent="0.2"/>
    <row r="3786" customFormat="1" ht="16" customHeight="1" x14ac:dyDescent="0.2"/>
    <row r="3787" customFormat="1" ht="16" customHeight="1" x14ac:dyDescent="0.2"/>
    <row r="3788" customFormat="1" ht="16" customHeight="1" x14ac:dyDescent="0.2"/>
    <row r="3789" customFormat="1" ht="16" customHeight="1" x14ac:dyDescent="0.2"/>
    <row r="3790" customFormat="1" ht="16" customHeight="1" x14ac:dyDescent="0.2"/>
    <row r="3791" customFormat="1" ht="16" customHeight="1" x14ac:dyDescent="0.2"/>
    <row r="3792" customFormat="1" ht="16" customHeight="1" x14ac:dyDescent="0.2"/>
    <row r="3793" customFormat="1" ht="16" customHeight="1" x14ac:dyDescent="0.2"/>
    <row r="3794" customFormat="1" ht="16" customHeight="1" x14ac:dyDescent="0.2"/>
    <row r="3795" customFormat="1" ht="16" customHeight="1" x14ac:dyDescent="0.2"/>
    <row r="3796" customFormat="1" ht="16" customHeight="1" x14ac:dyDescent="0.2"/>
    <row r="3797" customFormat="1" ht="16" customHeight="1" x14ac:dyDescent="0.2"/>
    <row r="3798" customFormat="1" ht="16" customHeight="1" x14ac:dyDescent="0.2"/>
    <row r="3799" customFormat="1" ht="16" customHeight="1" x14ac:dyDescent="0.2"/>
    <row r="3800" customFormat="1" ht="16" customHeight="1" x14ac:dyDescent="0.2"/>
    <row r="3801" customFormat="1" ht="16" customHeight="1" x14ac:dyDescent="0.2"/>
    <row r="3802" customFormat="1" ht="16" customHeight="1" x14ac:dyDescent="0.2"/>
    <row r="3803" customFormat="1" ht="16" customHeight="1" x14ac:dyDescent="0.2"/>
    <row r="3804" customFormat="1" ht="16" customHeight="1" x14ac:dyDescent="0.2"/>
    <row r="3805" customFormat="1" ht="16" customHeight="1" x14ac:dyDescent="0.2"/>
    <row r="3806" customFormat="1" ht="16" customHeight="1" x14ac:dyDescent="0.2"/>
    <row r="3807" customFormat="1" ht="16" customHeight="1" x14ac:dyDescent="0.2"/>
    <row r="3808" customFormat="1" ht="16" customHeight="1" x14ac:dyDescent="0.2"/>
    <row r="3809" customFormat="1" ht="16" customHeight="1" x14ac:dyDescent="0.2"/>
    <row r="3810" customFormat="1" ht="16" customHeight="1" x14ac:dyDescent="0.2"/>
    <row r="3811" customFormat="1" ht="16" customHeight="1" x14ac:dyDescent="0.2"/>
    <row r="3812" customFormat="1" ht="16" customHeight="1" x14ac:dyDescent="0.2"/>
    <row r="3813" customFormat="1" ht="16" customHeight="1" x14ac:dyDescent="0.2"/>
    <row r="3814" customFormat="1" ht="16" customHeight="1" x14ac:dyDescent="0.2"/>
    <row r="3815" customFormat="1" ht="16" customHeight="1" x14ac:dyDescent="0.2"/>
    <row r="3816" customFormat="1" ht="16" customHeight="1" x14ac:dyDescent="0.2"/>
    <row r="3817" customFormat="1" ht="16" customHeight="1" x14ac:dyDescent="0.2"/>
    <row r="3818" customFormat="1" ht="16" customHeight="1" x14ac:dyDescent="0.2"/>
    <row r="3819" customFormat="1" ht="16" customHeight="1" x14ac:dyDescent="0.2"/>
    <row r="3820" customFormat="1" ht="16" customHeight="1" x14ac:dyDescent="0.2"/>
    <row r="3821" customFormat="1" ht="16" customHeight="1" x14ac:dyDescent="0.2"/>
    <row r="3822" customFormat="1" ht="16" customHeight="1" x14ac:dyDescent="0.2"/>
    <row r="3823" customFormat="1" ht="16" customHeight="1" x14ac:dyDescent="0.2"/>
    <row r="3824" customFormat="1" ht="16" customHeight="1" x14ac:dyDescent="0.2"/>
    <row r="3825" customFormat="1" ht="16" customHeight="1" x14ac:dyDescent="0.2"/>
    <row r="3826" customFormat="1" ht="16" customHeight="1" x14ac:dyDescent="0.2"/>
    <row r="3827" customFormat="1" ht="16" customHeight="1" x14ac:dyDescent="0.2"/>
    <row r="3828" customFormat="1" ht="16" customHeight="1" x14ac:dyDescent="0.2"/>
    <row r="3829" customFormat="1" ht="16" customHeight="1" x14ac:dyDescent="0.2"/>
    <row r="3830" customFormat="1" ht="16" customHeight="1" x14ac:dyDescent="0.2"/>
    <row r="3831" customFormat="1" ht="16" customHeight="1" x14ac:dyDescent="0.2"/>
    <row r="3832" customFormat="1" ht="16" customHeight="1" x14ac:dyDescent="0.2"/>
    <row r="3833" customFormat="1" ht="16" customHeight="1" x14ac:dyDescent="0.2"/>
    <row r="3834" customFormat="1" ht="16" customHeight="1" x14ac:dyDescent="0.2"/>
    <row r="3835" customFormat="1" ht="16" customHeight="1" x14ac:dyDescent="0.2"/>
    <row r="3836" customFormat="1" ht="16" customHeight="1" x14ac:dyDescent="0.2"/>
    <row r="3837" customFormat="1" ht="16" customHeight="1" x14ac:dyDescent="0.2"/>
    <row r="3838" customFormat="1" ht="16" customHeight="1" x14ac:dyDescent="0.2"/>
    <row r="3839" customFormat="1" ht="16" customHeight="1" x14ac:dyDescent="0.2"/>
    <row r="3840" customFormat="1" ht="16" customHeight="1" x14ac:dyDescent="0.2"/>
    <row r="3841" customFormat="1" ht="16" customHeight="1" x14ac:dyDescent="0.2"/>
    <row r="3842" customFormat="1" ht="16" customHeight="1" x14ac:dyDescent="0.2"/>
    <row r="3843" customFormat="1" ht="16" customHeight="1" x14ac:dyDescent="0.2"/>
    <row r="3844" customFormat="1" ht="16" customHeight="1" x14ac:dyDescent="0.2"/>
    <row r="3845" customFormat="1" ht="16" customHeight="1" x14ac:dyDescent="0.2"/>
    <row r="3846" customFormat="1" ht="16" customHeight="1" x14ac:dyDescent="0.2"/>
    <row r="3847" customFormat="1" ht="16" customHeight="1" x14ac:dyDescent="0.2"/>
    <row r="3848" customFormat="1" ht="16" customHeight="1" x14ac:dyDescent="0.2"/>
    <row r="3849" customFormat="1" ht="16" customHeight="1" x14ac:dyDescent="0.2"/>
    <row r="3850" customFormat="1" ht="16" customHeight="1" x14ac:dyDescent="0.2"/>
    <row r="3851" customFormat="1" ht="16" customHeight="1" x14ac:dyDescent="0.2"/>
    <row r="3852" customFormat="1" ht="16" customHeight="1" x14ac:dyDescent="0.2"/>
    <row r="3853" customFormat="1" ht="16" customHeight="1" x14ac:dyDescent="0.2"/>
    <row r="3854" customFormat="1" ht="16" customHeight="1" x14ac:dyDescent="0.2"/>
    <row r="3855" customFormat="1" ht="16" customHeight="1" x14ac:dyDescent="0.2"/>
    <row r="3856" customFormat="1" ht="16" customHeight="1" x14ac:dyDescent="0.2"/>
    <row r="3857" customFormat="1" ht="16" customHeight="1" x14ac:dyDescent="0.2"/>
    <row r="3858" customFormat="1" ht="16" customHeight="1" x14ac:dyDescent="0.2"/>
    <row r="3859" customFormat="1" ht="16" customHeight="1" x14ac:dyDescent="0.2"/>
    <row r="3860" customFormat="1" ht="16" customHeight="1" x14ac:dyDescent="0.2"/>
    <row r="3861" customFormat="1" ht="16" customHeight="1" x14ac:dyDescent="0.2"/>
    <row r="3862" customFormat="1" ht="16" customHeight="1" x14ac:dyDescent="0.2"/>
    <row r="3863" customFormat="1" ht="16" customHeight="1" x14ac:dyDescent="0.2"/>
    <row r="3864" customFormat="1" ht="16" customHeight="1" x14ac:dyDescent="0.2"/>
    <row r="3865" customFormat="1" ht="16" customHeight="1" x14ac:dyDescent="0.2"/>
    <row r="3866" customFormat="1" ht="16" customHeight="1" x14ac:dyDescent="0.2"/>
    <row r="3867" customFormat="1" ht="16" customHeight="1" x14ac:dyDescent="0.2"/>
    <row r="3868" customFormat="1" ht="16" customHeight="1" x14ac:dyDescent="0.2"/>
    <row r="3869" customFormat="1" ht="16" customHeight="1" x14ac:dyDescent="0.2"/>
    <row r="3870" customFormat="1" ht="16" customHeight="1" x14ac:dyDescent="0.2"/>
    <row r="3871" customFormat="1" ht="16" customHeight="1" x14ac:dyDescent="0.2"/>
    <row r="3872" customFormat="1" ht="16" customHeight="1" x14ac:dyDescent="0.2"/>
    <row r="3873" customFormat="1" ht="16" customHeight="1" x14ac:dyDescent="0.2"/>
    <row r="3874" customFormat="1" ht="16" customHeight="1" x14ac:dyDescent="0.2"/>
    <row r="3875" customFormat="1" ht="16" customHeight="1" x14ac:dyDescent="0.2"/>
    <row r="3876" customFormat="1" ht="16" customHeight="1" x14ac:dyDescent="0.2"/>
    <row r="3877" customFormat="1" ht="16" customHeight="1" x14ac:dyDescent="0.2"/>
    <row r="3878" customFormat="1" ht="16" customHeight="1" x14ac:dyDescent="0.2"/>
    <row r="3879" customFormat="1" ht="16" customHeight="1" x14ac:dyDescent="0.2"/>
    <row r="3880" customFormat="1" ht="16" customHeight="1" x14ac:dyDescent="0.2"/>
    <row r="3881" customFormat="1" ht="16" customHeight="1" x14ac:dyDescent="0.2"/>
    <row r="3882" customFormat="1" ht="16" customHeight="1" x14ac:dyDescent="0.2"/>
    <row r="3883" customFormat="1" ht="16" customHeight="1" x14ac:dyDescent="0.2"/>
    <row r="3884" customFormat="1" ht="16" customHeight="1" x14ac:dyDescent="0.2"/>
    <row r="3885" customFormat="1" ht="16" customHeight="1" x14ac:dyDescent="0.2"/>
    <row r="3886" customFormat="1" ht="16" customHeight="1" x14ac:dyDescent="0.2"/>
    <row r="3887" customFormat="1" ht="16" customHeight="1" x14ac:dyDescent="0.2"/>
    <row r="3888" customFormat="1" ht="16" customHeight="1" x14ac:dyDescent="0.2"/>
    <row r="3889" customFormat="1" ht="16" customHeight="1" x14ac:dyDescent="0.2"/>
    <row r="3890" customFormat="1" ht="16" customHeight="1" x14ac:dyDescent="0.2"/>
    <row r="3891" customFormat="1" ht="16" customHeight="1" x14ac:dyDescent="0.2"/>
    <row r="3892" customFormat="1" ht="16" customHeight="1" x14ac:dyDescent="0.2"/>
    <row r="3893" customFormat="1" ht="16" customHeight="1" x14ac:dyDescent="0.2"/>
    <row r="3894" customFormat="1" ht="16" customHeight="1" x14ac:dyDescent="0.2"/>
    <row r="3895" customFormat="1" ht="16" customHeight="1" x14ac:dyDescent="0.2"/>
    <row r="3896" customFormat="1" ht="16" customHeight="1" x14ac:dyDescent="0.2"/>
    <row r="3897" customFormat="1" ht="16" customHeight="1" x14ac:dyDescent="0.2"/>
    <row r="3898" customFormat="1" ht="16" customHeight="1" x14ac:dyDescent="0.2"/>
    <row r="3899" customFormat="1" ht="16" customHeight="1" x14ac:dyDescent="0.2"/>
    <row r="3900" customFormat="1" ht="16" customHeight="1" x14ac:dyDescent="0.2"/>
    <row r="3901" customFormat="1" ht="16" customHeight="1" x14ac:dyDescent="0.2"/>
    <row r="3902" customFormat="1" ht="16" customHeight="1" x14ac:dyDescent="0.2"/>
    <row r="3903" customFormat="1" ht="16" customHeight="1" x14ac:dyDescent="0.2"/>
    <row r="3904" customFormat="1" ht="16" customHeight="1" x14ac:dyDescent="0.2"/>
    <row r="3905" customFormat="1" ht="16" customHeight="1" x14ac:dyDescent="0.2"/>
    <row r="3906" customFormat="1" ht="16" customHeight="1" x14ac:dyDescent="0.2"/>
    <row r="3907" customFormat="1" ht="16" customHeight="1" x14ac:dyDescent="0.2"/>
    <row r="3908" customFormat="1" ht="16" customHeight="1" x14ac:dyDescent="0.2"/>
    <row r="3909" customFormat="1" ht="16" customHeight="1" x14ac:dyDescent="0.2"/>
    <row r="3910" customFormat="1" ht="16" customHeight="1" x14ac:dyDescent="0.2"/>
    <row r="3911" customFormat="1" ht="16" customHeight="1" x14ac:dyDescent="0.2"/>
    <row r="3912" customFormat="1" ht="16" customHeight="1" x14ac:dyDescent="0.2"/>
    <row r="3913" customFormat="1" ht="16" customHeight="1" x14ac:dyDescent="0.2"/>
    <row r="3914" customFormat="1" ht="16" customHeight="1" x14ac:dyDescent="0.2"/>
    <row r="3915" customFormat="1" ht="16" customHeight="1" x14ac:dyDescent="0.2"/>
    <row r="3916" customFormat="1" ht="16" customHeight="1" x14ac:dyDescent="0.2"/>
    <row r="3917" customFormat="1" ht="16" customHeight="1" x14ac:dyDescent="0.2"/>
    <row r="3918" customFormat="1" ht="16" customHeight="1" x14ac:dyDescent="0.2"/>
    <row r="3919" customFormat="1" ht="16" customHeight="1" x14ac:dyDescent="0.2"/>
    <row r="3920" customFormat="1" ht="16" customHeight="1" x14ac:dyDescent="0.2"/>
    <row r="3921" customFormat="1" ht="16" customHeight="1" x14ac:dyDescent="0.2"/>
    <row r="3922" customFormat="1" ht="16" customHeight="1" x14ac:dyDescent="0.2"/>
    <row r="3923" customFormat="1" ht="16" customHeight="1" x14ac:dyDescent="0.2"/>
    <row r="3924" customFormat="1" ht="16" customHeight="1" x14ac:dyDescent="0.2"/>
    <row r="3925" customFormat="1" ht="16" customHeight="1" x14ac:dyDescent="0.2"/>
    <row r="3926" customFormat="1" ht="16" customHeight="1" x14ac:dyDescent="0.2"/>
    <row r="3927" customFormat="1" ht="16" customHeight="1" x14ac:dyDescent="0.2"/>
    <row r="3928" customFormat="1" ht="16" customHeight="1" x14ac:dyDescent="0.2"/>
    <row r="3929" customFormat="1" ht="16" customHeight="1" x14ac:dyDescent="0.2"/>
    <row r="3930" customFormat="1" ht="16" customHeight="1" x14ac:dyDescent="0.2"/>
    <row r="3931" customFormat="1" ht="16" customHeight="1" x14ac:dyDescent="0.2"/>
    <row r="3932" customFormat="1" ht="16" customHeight="1" x14ac:dyDescent="0.2"/>
    <row r="3933" customFormat="1" ht="16" customHeight="1" x14ac:dyDescent="0.2"/>
    <row r="3934" customFormat="1" ht="16" customHeight="1" x14ac:dyDescent="0.2"/>
    <row r="3935" customFormat="1" ht="16" customHeight="1" x14ac:dyDescent="0.2"/>
    <row r="3936" customFormat="1" ht="16" customHeight="1" x14ac:dyDescent="0.2"/>
    <row r="3937" customFormat="1" ht="16" customHeight="1" x14ac:dyDescent="0.2"/>
    <row r="3938" customFormat="1" ht="16" customHeight="1" x14ac:dyDescent="0.2"/>
    <row r="3939" customFormat="1" ht="16" customHeight="1" x14ac:dyDescent="0.2"/>
    <row r="3940" customFormat="1" ht="16" customHeight="1" x14ac:dyDescent="0.2"/>
    <row r="3941" customFormat="1" ht="16" customHeight="1" x14ac:dyDescent="0.2"/>
    <row r="3942" customFormat="1" ht="16" customHeight="1" x14ac:dyDescent="0.2"/>
    <row r="3943" customFormat="1" ht="16" customHeight="1" x14ac:dyDescent="0.2"/>
    <row r="3944" customFormat="1" ht="16" customHeight="1" x14ac:dyDescent="0.2"/>
    <row r="3945" customFormat="1" ht="16" customHeight="1" x14ac:dyDescent="0.2"/>
    <row r="3946" customFormat="1" ht="16" customHeight="1" x14ac:dyDescent="0.2"/>
    <row r="3947" customFormat="1" ht="16" customHeight="1" x14ac:dyDescent="0.2"/>
    <row r="3948" customFormat="1" ht="16" customHeight="1" x14ac:dyDescent="0.2"/>
    <row r="3949" customFormat="1" ht="16" customHeight="1" x14ac:dyDescent="0.2"/>
    <row r="3950" customFormat="1" ht="16" customHeight="1" x14ac:dyDescent="0.2"/>
    <row r="3951" customFormat="1" ht="16" customHeight="1" x14ac:dyDescent="0.2"/>
    <row r="3952" customFormat="1" ht="16" customHeight="1" x14ac:dyDescent="0.2"/>
    <row r="3953" customFormat="1" ht="16" customHeight="1" x14ac:dyDescent="0.2"/>
    <row r="3954" customFormat="1" ht="16" customHeight="1" x14ac:dyDescent="0.2"/>
    <row r="3955" customFormat="1" ht="16" customHeight="1" x14ac:dyDescent="0.2"/>
    <row r="3956" customFormat="1" ht="16" customHeight="1" x14ac:dyDescent="0.2"/>
    <row r="3957" customFormat="1" ht="16" customHeight="1" x14ac:dyDescent="0.2"/>
    <row r="3958" customFormat="1" ht="16" customHeight="1" x14ac:dyDescent="0.2"/>
    <row r="3959" customFormat="1" ht="16" customHeight="1" x14ac:dyDescent="0.2"/>
    <row r="3960" customFormat="1" ht="16" customHeight="1" x14ac:dyDescent="0.2"/>
    <row r="3961" customFormat="1" ht="16" customHeight="1" x14ac:dyDescent="0.2"/>
    <row r="3962" customFormat="1" ht="16" customHeight="1" x14ac:dyDescent="0.2"/>
    <row r="3963" customFormat="1" ht="16" customHeight="1" x14ac:dyDescent="0.2"/>
    <row r="3964" customFormat="1" ht="16" customHeight="1" x14ac:dyDescent="0.2"/>
    <row r="3965" customFormat="1" ht="16" customHeight="1" x14ac:dyDescent="0.2"/>
    <row r="3966" customFormat="1" ht="16" customHeight="1" x14ac:dyDescent="0.2"/>
    <row r="3967" customFormat="1" ht="16" customHeight="1" x14ac:dyDescent="0.2"/>
    <row r="3968" customFormat="1" ht="16" customHeight="1" x14ac:dyDescent="0.2"/>
    <row r="3969" customFormat="1" ht="16" customHeight="1" x14ac:dyDescent="0.2"/>
    <row r="3970" customFormat="1" ht="16" customHeight="1" x14ac:dyDescent="0.2"/>
    <row r="3971" customFormat="1" ht="16" customHeight="1" x14ac:dyDescent="0.2"/>
    <row r="3972" customFormat="1" ht="16" customHeight="1" x14ac:dyDescent="0.2"/>
    <row r="3973" customFormat="1" ht="16" customHeight="1" x14ac:dyDescent="0.2"/>
    <row r="3974" customFormat="1" ht="16" customHeight="1" x14ac:dyDescent="0.2"/>
    <row r="3975" customFormat="1" ht="16" customHeight="1" x14ac:dyDescent="0.2"/>
    <row r="3976" customFormat="1" ht="16" customHeight="1" x14ac:dyDescent="0.2"/>
    <row r="3977" customFormat="1" ht="16" customHeight="1" x14ac:dyDescent="0.2"/>
    <row r="3978" customFormat="1" ht="16" customHeight="1" x14ac:dyDescent="0.2"/>
    <row r="3979" customFormat="1" ht="16" customHeight="1" x14ac:dyDescent="0.2"/>
    <row r="3980" customFormat="1" ht="16" customHeight="1" x14ac:dyDescent="0.2"/>
    <row r="3981" customFormat="1" ht="16" customHeight="1" x14ac:dyDescent="0.2"/>
    <row r="3982" customFormat="1" ht="16" customHeight="1" x14ac:dyDescent="0.2"/>
    <row r="3983" customFormat="1" ht="16" customHeight="1" x14ac:dyDescent="0.2"/>
    <row r="3984" customFormat="1" ht="16" customHeight="1" x14ac:dyDescent="0.2"/>
    <row r="3985" customFormat="1" ht="16" customHeight="1" x14ac:dyDescent="0.2"/>
    <row r="3986" customFormat="1" ht="16" customHeight="1" x14ac:dyDescent="0.2"/>
    <row r="3987" customFormat="1" ht="16" customHeight="1" x14ac:dyDescent="0.2"/>
    <row r="3988" customFormat="1" ht="16" customHeight="1" x14ac:dyDescent="0.2"/>
    <row r="3989" customFormat="1" ht="16" customHeight="1" x14ac:dyDescent="0.2"/>
    <row r="3990" customFormat="1" ht="16" customHeight="1" x14ac:dyDescent="0.2"/>
    <row r="3991" customFormat="1" ht="16" customHeight="1" x14ac:dyDescent="0.2"/>
    <row r="3992" customFormat="1" ht="16" customHeight="1" x14ac:dyDescent="0.2"/>
    <row r="3993" customFormat="1" ht="16" customHeight="1" x14ac:dyDescent="0.2"/>
    <row r="3994" customFormat="1" ht="16" customHeight="1" x14ac:dyDescent="0.2"/>
    <row r="3995" customFormat="1" ht="16" customHeight="1" x14ac:dyDescent="0.2"/>
    <row r="3996" customFormat="1" ht="16" customHeight="1" x14ac:dyDescent="0.2"/>
    <row r="3997" customFormat="1" ht="16" customHeight="1" x14ac:dyDescent="0.2"/>
    <row r="3998" customFormat="1" ht="16" customHeight="1" x14ac:dyDescent="0.2"/>
    <row r="3999" customFormat="1" ht="16" customHeight="1" x14ac:dyDescent="0.2"/>
    <row r="4000" customFormat="1" ht="16" customHeight="1" x14ac:dyDescent="0.2"/>
    <row r="4001" customFormat="1" ht="16" customHeight="1" x14ac:dyDescent="0.2"/>
    <row r="4002" customFormat="1" ht="16" customHeight="1" x14ac:dyDescent="0.2"/>
    <row r="4003" customFormat="1" ht="16" customHeight="1" x14ac:dyDescent="0.2"/>
    <row r="4004" customFormat="1" ht="16" customHeight="1" x14ac:dyDescent="0.2"/>
    <row r="4005" customFormat="1" ht="16" customHeight="1" x14ac:dyDescent="0.2"/>
    <row r="4006" customFormat="1" ht="16" customHeight="1" x14ac:dyDescent="0.2"/>
    <row r="4007" customFormat="1" ht="16" customHeight="1" x14ac:dyDescent="0.2"/>
    <row r="4008" customFormat="1" ht="16" customHeight="1" x14ac:dyDescent="0.2"/>
    <row r="4009" customFormat="1" ht="16" customHeight="1" x14ac:dyDescent="0.2"/>
    <row r="4010" customFormat="1" ht="16" customHeight="1" x14ac:dyDescent="0.2"/>
    <row r="4011" customFormat="1" ht="16" customHeight="1" x14ac:dyDescent="0.2"/>
    <row r="4012" customFormat="1" ht="16" customHeight="1" x14ac:dyDescent="0.2"/>
    <row r="4013" customFormat="1" ht="16" customHeight="1" x14ac:dyDescent="0.2"/>
    <row r="4014" customFormat="1" ht="16" customHeight="1" x14ac:dyDescent="0.2"/>
    <row r="4015" customFormat="1" ht="16" customHeight="1" x14ac:dyDescent="0.2"/>
    <row r="4016" customFormat="1" ht="16" customHeight="1" x14ac:dyDescent="0.2"/>
    <row r="4017" customFormat="1" ht="16" customHeight="1" x14ac:dyDescent="0.2"/>
    <row r="4018" customFormat="1" ht="16" customHeight="1" x14ac:dyDescent="0.2"/>
    <row r="4019" customFormat="1" ht="16" customHeight="1" x14ac:dyDescent="0.2"/>
    <row r="4020" customFormat="1" ht="16" customHeight="1" x14ac:dyDescent="0.2"/>
    <row r="4021" customFormat="1" ht="16" customHeight="1" x14ac:dyDescent="0.2"/>
    <row r="4022" customFormat="1" ht="16" customHeight="1" x14ac:dyDescent="0.2"/>
    <row r="4023" customFormat="1" ht="16" customHeight="1" x14ac:dyDescent="0.2"/>
    <row r="4024" customFormat="1" ht="16" customHeight="1" x14ac:dyDescent="0.2"/>
    <row r="4025" customFormat="1" ht="16" customHeight="1" x14ac:dyDescent="0.2"/>
    <row r="4026" customFormat="1" ht="16" customHeight="1" x14ac:dyDescent="0.2"/>
    <row r="4027" customFormat="1" ht="16" customHeight="1" x14ac:dyDescent="0.2"/>
    <row r="4028" customFormat="1" ht="16" customHeight="1" x14ac:dyDescent="0.2"/>
    <row r="4029" customFormat="1" ht="16" customHeight="1" x14ac:dyDescent="0.2"/>
    <row r="4030" customFormat="1" ht="16" customHeight="1" x14ac:dyDescent="0.2"/>
    <row r="4031" customFormat="1" ht="16" customHeight="1" x14ac:dyDescent="0.2"/>
    <row r="4032" customFormat="1" ht="16" customHeight="1" x14ac:dyDescent="0.2"/>
    <row r="4033" customFormat="1" ht="16" customHeight="1" x14ac:dyDescent="0.2"/>
    <row r="4034" customFormat="1" ht="16" customHeight="1" x14ac:dyDescent="0.2"/>
    <row r="4035" customFormat="1" ht="16" customHeight="1" x14ac:dyDescent="0.2"/>
    <row r="4036" customFormat="1" ht="16" customHeight="1" x14ac:dyDescent="0.2"/>
    <row r="4037" customFormat="1" ht="16" customHeight="1" x14ac:dyDescent="0.2"/>
    <row r="4038" customFormat="1" ht="16" customHeight="1" x14ac:dyDescent="0.2"/>
    <row r="4039" customFormat="1" ht="16" customHeight="1" x14ac:dyDescent="0.2"/>
    <row r="4040" customFormat="1" ht="16" customHeight="1" x14ac:dyDescent="0.2"/>
    <row r="4041" customFormat="1" ht="16" customHeight="1" x14ac:dyDescent="0.2"/>
    <row r="4042" customFormat="1" ht="16" customHeight="1" x14ac:dyDescent="0.2"/>
    <row r="4043" customFormat="1" ht="16" customHeight="1" x14ac:dyDescent="0.2"/>
    <row r="4044" customFormat="1" ht="16" customHeight="1" x14ac:dyDescent="0.2"/>
    <row r="4045" customFormat="1" ht="16" customHeight="1" x14ac:dyDescent="0.2"/>
    <row r="4046" customFormat="1" ht="16" customHeight="1" x14ac:dyDescent="0.2"/>
    <row r="4047" customFormat="1" ht="16" customHeight="1" x14ac:dyDescent="0.2"/>
    <row r="4048" customFormat="1" ht="16" customHeight="1" x14ac:dyDescent="0.2"/>
    <row r="4049" customFormat="1" ht="16" customHeight="1" x14ac:dyDescent="0.2"/>
    <row r="4050" customFormat="1" ht="16" customHeight="1" x14ac:dyDescent="0.2"/>
    <row r="4051" customFormat="1" ht="16" customHeight="1" x14ac:dyDescent="0.2"/>
    <row r="4052" customFormat="1" ht="16" customHeight="1" x14ac:dyDescent="0.2"/>
    <row r="4053" customFormat="1" ht="16" customHeight="1" x14ac:dyDescent="0.2"/>
    <row r="4054" customFormat="1" ht="16" customHeight="1" x14ac:dyDescent="0.2"/>
    <row r="4055" customFormat="1" ht="16" customHeight="1" x14ac:dyDescent="0.2"/>
    <row r="4056" customFormat="1" ht="16" customHeight="1" x14ac:dyDescent="0.2"/>
    <row r="4057" customFormat="1" ht="16" customHeight="1" x14ac:dyDescent="0.2"/>
    <row r="4058" customFormat="1" ht="16" customHeight="1" x14ac:dyDescent="0.2"/>
    <row r="4059" customFormat="1" ht="16" customHeight="1" x14ac:dyDescent="0.2"/>
    <row r="4060" customFormat="1" ht="16" customHeight="1" x14ac:dyDescent="0.2"/>
    <row r="4061" customFormat="1" ht="16" customHeight="1" x14ac:dyDescent="0.2"/>
    <row r="4062" customFormat="1" ht="16" customHeight="1" x14ac:dyDescent="0.2"/>
    <row r="4063" customFormat="1" ht="16" customHeight="1" x14ac:dyDescent="0.2"/>
    <row r="4064" customFormat="1" ht="16" customHeight="1" x14ac:dyDescent="0.2"/>
    <row r="4065" customFormat="1" ht="16" customHeight="1" x14ac:dyDescent="0.2"/>
    <row r="4066" customFormat="1" ht="16" customHeight="1" x14ac:dyDescent="0.2"/>
    <row r="4067" customFormat="1" ht="16" customHeight="1" x14ac:dyDescent="0.2"/>
    <row r="4068" customFormat="1" ht="16" customHeight="1" x14ac:dyDescent="0.2"/>
    <row r="4069" customFormat="1" ht="16" customHeight="1" x14ac:dyDescent="0.2"/>
    <row r="4070" customFormat="1" ht="16" customHeight="1" x14ac:dyDescent="0.2"/>
    <row r="4071" customFormat="1" ht="16" customHeight="1" x14ac:dyDescent="0.2"/>
    <row r="4072" customFormat="1" ht="16" customHeight="1" x14ac:dyDescent="0.2"/>
    <row r="4073" customFormat="1" ht="16" customHeight="1" x14ac:dyDescent="0.2"/>
    <row r="4074" customFormat="1" ht="16" customHeight="1" x14ac:dyDescent="0.2"/>
    <row r="4075" customFormat="1" ht="16" customHeight="1" x14ac:dyDescent="0.2"/>
    <row r="4076" customFormat="1" ht="16" customHeight="1" x14ac:dyDescent="0.2"/>
    <row r="4077" customFormat="1" ht="16" customHeight="1" x14ac:dyDescent="0.2"/>
    <row r="4078" customFormat="1" ht="16" customHeight="1" x14ac:dyDescent="0.2"/>
    <row r="4079" customFormat="1" ht="16" customHeight="1" x14ac:dyDescent="0.2"/>
    <row r="4080" customFormat="1" ht="16" customHeight="1" x14ac:dyDescent="0.2"/>
    <row r="4081" customFormat="1" ht="16" customHeight="1" x14ac:dyDescent="0.2"/>
    <row r="4082" customFormat="1" ht="16" customHeight="1" x14ac:dyDescent="0.2"/>
    <row r="4083" customFormat="1" ht="16" customHeight="1" x14ac:dyDescent="0.2"/>
    <row r="4084" customFormat="1" ht="16" customHeight="1" x14ac:dyDescent="0.2"/>
    <row r="4085" customFormat="1" ht="16" customHeight="1" x14ac:dyDescent="0.2"/>
    <row r="4086" customFormat="1" ht="16" customHeight="1" x14ac:dyDescent="0.2"/>
    <row r="4087" customFormat="1" ht="16" customHeight="1" x14ac:dyDescent="0.2"/>
    <row r="4088" customFormat="1" ht="16" customHeight="1" x14ac:dyDescent="0.2"/>
    <row r="4089" customFormat="1" ht="16" customHeight="1" x14ac:dyDescent="0.2"/>
    <row r="4090" customFormat="1" ht="16" customHeight="1" x14ac:dyDescent="0.2"/>
    <row r="4091" customFormat="1" ht="16" customHeight="1" x14ac:dyDescent="0.2"/>
    <row r="4092" customFormat="1" ht="16" customHeight="1" x14ac:dyDescent="0.2"/>
    <row r="4093" customFormat="1" ht="16" customHeight="1" x14ac:dyDescent="0.2"/>
    <row r="4094" customFormat="1" ht="16" customHeight="1" x14ac:dyDescent="0.2"/>
    <row r="4095" customFormat="1" ht="16" customHeight="1" x14ac:dyDescent="0.2"/>
    <row r="4096" customFormat="1" ht="16" customHeight="1" x14ac:dyDescent="0.2"/>
    <row r="4097" customFormat="1" ht="16" customHeight="1" x14ac:dyDescent="0.2"/>
    <row r="4098" customFormat="1" ht="16" customHeight="1" x14ac:dyDescent="0.2"/>
    <row r="4099" customFormat="1" ht="16" customHeight="1" x14ac:dyDescent="0.2"/>
    <row r="4100" customFormat="1" ht="16" customHeight="1" x14ac:dyDescent="0.2"/>
    <row r="4101" customFormat="1" ht="16" customHeight="1" x14ac:dyDescent="0.2"/>
    <row r="4102" customFormat="1" ht="16" customHeight="1" x14ac:dyDescent="0.2"/>
    <row r="4103" customFormat="1" ht="16" customHeight="1" x14ac:dyDescent="0.2"/>
    <row r="4104" customFormat="1" ht="16" customHeight="1" x14ac:dyDescent="0.2"/>
    <row r="4105" customFormat="1" ht="16" customHeight="1" x14ac:dyDescent="0.2"/>
    <row r="4106" customFormat="1" ht="16" customHeight="1" x14ac:dyDescent="0.2"/>
    <row r="4107" customFormat="1" ht="16" customHeight="1" x14ac:dyDescent="0.2"/>
    <row r="4108" customFormat="1" ht="16" customHeight="1" x14ac:dyDescent="0.2"/>
    <row r="4109" customFormat="1" ht="16" customHeight="1" x14ac:dyDescent="0.2"/>
    <row r="4110" customFormat="1" ht="16" customHeight="1" x14ac:dyDescent="0.2"/>
    <row r="4111" customFormat="1" ht="16" customHeight="1" x14ac:dyDescent="0.2"/>
    <row r="4112" customFormat="1" ht="16" customHeight="1" x14ac:dyDescent="0.2"/>
    <row r="4113" customFormat="1" ht="16" customHeight="1" x14ac:dyDescent="0.2"/>
    <row r="4114" customFormat="1" ht="16" customHeight="1" x14ac:dyDescent="0.2"/>
    <row r="4115" customFormat="1" ht="16" customHeight="1" x14ac:dyDescent="0.2"/>
    <row r="4116" customFormat="1" ht="16" customHeight="1" x14ac:dyDescent="0.2"/>
    <row r="4117" customFormat="1" ht="16" customHeight="1" x14ac:dyDescent="0.2"/>
    <row r="4118" customFormat="1" ht="16" customHeight="1" x14ac:dyDescent="0.2"/>
    <row r="4119" customFormat="1" ht="16" customHeight="1" x14ac:dyDescent="0.2"/>
    <row r="4120" customFormat="1" ht="16" customHeight="1" x14ac:dyDescent="0.2"/>
    <row r="4121" customFormat="1" ht="16" customHeight="1" x14ac:dyDescent="0.2"/>
    <row r="4122" customFormat="1" ht="16" customHeight="1" x14ac:dyDescent="0.2"/>
    <row r="4123" customFormat="1" ht="16" customHeight="1" x14ac:dyDescent="0.2"/>
    <row r="4124" customFormat="1" ht="16" customHeight="1" x14ac:dyDescent="0.2"/>
    <row r="4125" customFormat="1" ht="16" customHeight="1" x14ac:dyDescent="0.2"/>
    <row r="4126" customFormat="1" ht="16" customHeight="1" x14ac:dyDescent="0.2"/>
    <row r="4127" customFormat="1" ht="16" customHeight="1" x14ac:dyDescent="0.2"/>
    <row r="4128" customFormat="1" ht="16" customHeight="1" x14ac:dyDescent="0.2"/>
    <row r="4129" customFormat="1" ht="16" customHeight="1" x14ac:dyDescent="0.2"/>
    <row r="4130" customFormat="1" ht="16" customHeight="1" x14ac:dyDescent="0.2"/>
    <row r="4131" customFormat="1" ht="16" customHeight="1" x14ac:dyDescent="0.2"/>
    <row r="4132" customFormat="1" ht="16" customHeight="1" x14ac:dyDescent="0.2"/>
    <row r="4133" customFormat="1" ht="16" customHeight="1" x14ac:dyDescent="0.2"/>
    <row r="4134" customFormat="1" ht="16" customHeight="1" x14ac:dyDescent="0.2"/>
    <row r="4135" customFormat="1" ht="16" customHeight="1" x14ac:dyDescent="0.2"/>
    <row r="4136" customFormat="1" ht="16" customHeight="1" x14ac:dyDescent="0.2"/>
    <row r="4137" customFormat="1" ht="16" customHeight="1" x14ac:dyDescent="0.2"/>
    <row r="4138" customFormat="1" ht="16" customHeight="1" x14ac:dyDescent="0.2"/>
    <row r="4139" customFormat="1" ht="16" customHeight="1" x14ac:dyDescent="0.2"/>
    <row r="4140" customFormat="1" ht="16" customHeight="1" x14ac:dyDescent="0.2"/>
    <row r="4141" customFormat="1" ht="16" customHeight="1" x14ac:dyDescent="0.2"/>
    <row r="4142" customFormat="1" ht="16" customHeight="1" x14ac:dyDescent="0.2"/>
    <row r="4143" customFormat="1" ht="16" customHeight="1" x14ac:dyDescent="0.2"/>
    <row r="4144" customFormat="1" ht="16" customHeight="1" x14ac:dyDescent="0.2"/>
    <row r="4145" customFormat="1" ht="16" customHeight="1" x14ac:dyDescent="0.2"/>
    <row r="4146" customFormat="1" ht="16" customHeight="1" x14ac:dyDescent="0.2"/>
    <row r="4147" customFormat="1" ht="16" customHeight="1" x14ac:dyDescent="0.2"/>
    <row r="4148" customFormat="1" ht="16" customHeight="1" x14ac:dyDescent="0.2"/>
    <row r="4149" customFormat="1" ht="16" customHeight="1" x14ac:dyDescent="0.2"/>
    <row r="4150" customFormat="1" ht="16" customHeight="1" x14ac:dyDescent="0.2"/>
    <row r="4151" customFormat="1" ht="16" customHeight="1" x14ac:dyDescent="0.2"/>
    <row r="4152" customFormat="1" ht="16" customHeight="1" x14ac:dyDescent="0.2"/>
    <row r="4153" customFormat="1" ht="16" customHeight="1" x14ac:dyDescent="0.2"/>
    <row r="4154" customFormat="1" ht="16" customHeight="1" x14ac:dyDescent="0.2"/>
    <row r="4155" customFormat="1" ht="16" customHeight="1" x14ac:dyDescent="0.2"/>
    <row r="4156" customFormat="1" ht="16" customHeight="1" x14ac:dyDescent="0.2"/>
    <row r="4157" customFormat="1" ht="16" customHeight="1" x14ac:dyDescent="0.2"/>
    <row r="4158" customFormat="1" ht="16" customHeight="1" x14ac:dyDescent="0.2"/>
    <row r="4159" customFormat="1" ht="16" customHeight="1" x14ac:dyDescent="0.2"/>
    <row r="4160" customFormat="1" ht="16" customHeight="1" x14ac:dyDescent="0.2"/>
    <row r="4161" customFormat="1" ht="16" customHeight="1" x14ac:dyDescent="0.2"/>
    <row r="4162" customFormat="1" ht="16" customHeight="1" x14ac:dyDescent="0.2"/>
    <row r="4163" customFormat="1" ht="16" customHeight="1" x14ac:dyDescent="0.2"/>
    <row r="4164" customFormat="1" ht="16" customHeight="1" x14ac:dyDescent="0.2"/>
    <row r="4165" customFormat="1" ht="16" customHeight="1" x14ac:dyDescent="0.2"/>
    <row r="4166" customFormat="1" ht="16" customHeight="1" x14ac:dyDescent="0.2"/>
    <row r="4167" customFormat="1" ht="16" customHeight="1" x14ac:dyDescent="0.2"/>
    <row r="4168" customFormat="1" ht="16" customHeight="1" x14ac:dyDescent="0.2"/>
    <row r="4169" customFormat="1" ht="16" customHeight="1" x14ac:dyDescent="0.2"/>
    <row r="4170" customFormat="1" ht="16" customHeight="1" x14ac:dyDescent="0.2"/>
    <row r="4171" customFormat="1" ht="16" customHeight="1" x14ac:dyDescent="0.2"/>
    <row r="4172" customFormat="1" ht="16" customHeight="1" x14ac:dyDescent="0.2"/>
    <row r="4173" customFormat="1" ht="16" customHeight="1" x14ac:dyDescent="0.2"/>
    <row r="4174" customFormat="1" ht="16" customHeight="1" x14ac:dyDescent="0.2"/>
    <row r="4175" customFormat="1" ht="16" customHeight="1" x14ac:dyDescent="0.2"/>
    <row r="4176" customFormat="1" ht="16" customHeight="1" x14ac:dyDescent="0.2"/>
    <row r="4177" customFormat="1" ht="16" customHeight="1" x14ac:dyDescent="0.2"/>
    <row r="4178" customFormat="1" ht="16" customHeight="1" x14ac:dyDescent="0.2"/>
    <row r="4179" customFormat="1" ht="16" customHeight="1" x14ac:dyDescent="0.2"/>
    <row r="4180" customFormat="1" ht="16" customHeight="1" x14ac:dyDescent="0.2"/>
    <row r="4181" customFormat="1" ht="16" customHeight="1" x14ac:dyDescent="0.2"/>
    <row r="4182" customFormat="1" ht="16" customHeight="1" x14ac:dyDescent="0.2"/>
    <row r="4183" customFormat="1" ht="16" customHeight="1" x14ac:dyDescent="0.2"/>
    <row r="4184" customFormat="1" ht="16" customHeight="1" x14ac:dyDescent="0.2"/>
    <row r="4185" customFormat="1" ht="16" customHeight="1" x14ac:dyDescent="0.2"/>
    <row r="4186" customFormat="1" ht="16" customHeight="1" x14ac:dyDescent="0.2"/>
    <row r="4187" customFormat="1" ht="16" customHeight="1" x14ac:dyDescent="0.2"/>
    <row r="4188" customFormat="1" ht="16" customHeight="1" x14ac:dyDescent="0.2"/>
    <row r="4189" customFormat="1" ht="16" customHeight="1" x14ac:dyDescent="0.2"/>
    <row r="4190" customFormat="1" ht="16" customHeight="1" x14ac:dyDescent="0.2"/>
    <row r="4191" customFormat="1" ht="16" customHeight="1" x14ac:dyDescent="0.2"/>
    <row r="4192" customFormat="1" ht="16" customHeight="1" x14ac:dyDescent="0.2"/>
    <row r="4193" customFormat="1" ht="16" customHeight="1" x14ac:dyDescent="0.2"/>
    <row r="4194" customFormat="1" ht="16" customHeight="1" x14ac:dyDescent="0.2"/>
    <row r="4195" customFormat="1" ht="16" customHeight="1" x14ac:dyDescent="0.2"/>
    <row r="4196" customFormat="1" ht="16" customHeight="1" x14ac:dyDescent="0.2"/>
    <row r="4197" customFormat="1" ht="16" customHeight="1" x14ac:dyDescent="0.2"/>
    <row r="4198" customFormat="1" ht="16" customHeight="1" x14ac:dyDescent="0.2"/>
    <row r="4199" customFormat="1" ht="16" customHeight="1" x14ac:dyDescent="0.2"/>
    <row r="4200" customFormat="1" ht="16" customHeight="1" x14ac:dyDescent="0.2"/>
    <row r="4201" customFormat="1" ht="16" customHeight="1" x14ac:dyDescent="0.2"/>
    <row r="4202" customFormat="1" ht="16" customHeight="1" x14ac:dyDescent="0.2"/>
    <row r="4203" customFormat="1" ht="16" customHeight="1" x14ac:dyDescent="0.2"/>
    <row r="4204" customFormat="1" ht="16" customHeight="1" x14ac:dyDescent="0.2"/>
    <row r="4205" customFormat="1" ht="16" customHeight="1" x14ac:dyDescent="0.2"/>
    <row r="4206" customFormat="1" ht="16" customHeight="1" x14ac:dyDescent="0.2"/>
    <row r="4207" customFormat="1" ht="16" customHeight="1" x14ac:dyDescent="0.2"/>
    <row r="4208" customFormat="1" ht="16" customHeight="1" x14ac:dyDescent="0.2"/>
    <row r="4209" customFormat="1" ht="16" customHeight="1" x14ac:dyDescent="0.2"/>
    <row r="4210" customFormat="1" ht="16" customHeight="1" x14ac:dyDescent="0.2"/>
    <row r="4211" customFormat="1" ht="16" customHeight="1" x14ac:dyDescent="0.2"/>
    <row r="4212" customFormat="1" ht="16" customHeight="1" x14ac:dyDescent="0.2"/>
    <row r="4213" customFormat="1" ht="16" customHeight="1" x14ac:dyDescent="0.2"/>
    <row r="4214" customFormat="1" ht="16" customHeight="1" x14ac:dyDescent="0.2"/>
    <row r="4215" customFormat="1" ht="16" customHeight="1" x14ac:dyDescent="0.2"/>
    <row r="4216" customFormat="1" ht="16" customHeight="1" x14ac:dyDescent="0.2"/>
    <row r="4217" customFormat="1" ht="16" customHeight="1" x14ac:dyDescent="0.2"/>
    <row r="4218" customFormat="1" ht="16" customHeight="1" x14ac:dyDescent="0.2"/>
    <row r="4219" customFormat="1" ht="16" customHeight="1" x14ac:dyDescent="0.2"/>
    <row r="4220" customFormat="1" ht="16" customHeight="1" x14ac:dyDescent="0.2"/>
    <row r="4221" customFormat="1" ht="16" customHeight="1" x14ac:dyDescent="0.2"/>
    <row r="4222" customFormat="1" ht="16" customHeight="1" x14ac:dyDescent="0.2"/>
    <row r="4223" customFormat="1" ht="16" customHeight="1" x14ac:dyDescent="0.2"/>
    <row r="4224" customFormat="1" ht="16" customHeight="1" x14ac:dyDescent="0.2"/>
    <row r="4225" customFormat="1" ht="16" customHeight="1" x14ac:dyDescent="0.2"/>
    <row r="4226" customFormat="1" ht="16" customHeight="1" x14ac:dyDescent="0.2"/>
    <row r="4227" customFormat="1" ht="16" customHeight="1" x14ac:dyDescent="0.2"/>
    <row r="4228" customFormat="1" ht="16" customHeight="1" x14ac:dyDescent="0.2"/>
    <row r="4229" customFormat="1" ht="16" customHeight="1" x14ac:dyDescent="0.2"/>
    <row r="4230" customFormat="1" ht="16" customHeight="1" x14ac:dyDescent="0.2"/>
    <row r="4231" customFormat="1" ht="16" customHeight="1" x14ac:dyDescent="0.2"/>
    <row r="4232" customFormat="1" ht="16" customHeight="1" x14ac:dyDescent="0.2"/>
    <row r="4233" customFormat="1" ht="16" customHeight="1" x14ac:dyDescent="0.2"/>
    <row r="4234" customFormat="1" ht="16" customHeight="1" x14ac:dyDescent="0.2"/>
    <row r="4235" customFormat="1" ht="16" customHeight="1" x14ac:dyDescent="0.2"/>
    <row r="4236" customFormat="1" ht="16" customHeight="1" x14ac:dyDescent="0.2"/>
    <row r="4237" customFormat="1" ht="16" customHeight="1" x14ac:dyDescent="0.2"/>
    <row r="4238" customFormat="1" ht="16" customHeight="1" x14ac:dyDescent="0.2"/>
    <row r="4239" customFormat="1" ht="16" customHeight="1" x14ac:dyDescent="0.2"/>
    <row r="4240" customFormat="1" ht="16" customHeight="1" x14ac:dyDescent="0.2"/>
    <row r="4241" customFormat="1" ht="16" customHeight="1" x14ac:dyDescent="0.2"/>
    <row r="4242" customFormat="1" ht="16" customHeight="1" x14ac:dyDescent="0.2"/>
    <row r="4243" customFormat="1" ht="16" customHeight="1" x14ac:dyDescent="0.2"/>
    <row r="4244" customFormat="1" ht="16" customHeight="1" x14ac:dyDescent="0.2"/>
    <row r="4245" customFormat="1" ht="16" customHeight="1" x14ac:dyDescent="0.2"/>
    <row r="4246" customFormat="1" ht="16" customHeight="1" x14ac:dyDescent="0.2"/>
    <row r="4247" customFormat="1" ht="16" customHeight="1" x14ac:dyDescent="0.2"/>
    <row r="4248" customFormat="1" ht="16" customHeight="1" x14ac:dyDescent="0.2"/>
    <row r="4249" customFormat="1" ht="16" customHeight="1" x14ac:dyDescent="0.2"/>
    <row r="4250" customFormat="1" ht="16" customHeight="1" x14ac:dyDescent="0.2"/>
    <row r="4251" customFormat="1" ht="16" customHeight="1" x14ac:dyDescent="0.2"/>
    <row r="4252" customFormat="1" ht="16" customHeight="1" x14ac:dyDescent="0.2"/>
    <row r="4253" customFormat="1" ht="16" customHeight="1" x14ac:dyDescent="0.2"/>
    <row r="4254" customFormat="1" ht="16" customHeight="1" x14ac:dyDescent="0.2"/>
    <row r="4255" customFormat="1" ht="16" customHeight="1" x14ac:dyDescent="0.2"/>
    <row r="4256" customFormat="1" ht="16" customHeight="1" x14ac:dyDescent="0.2"/>
    <row r="4257" customFormat="1" ht="16" customHeight="1" x14ac:dyDescent="0.2"/>
    <row r="4258" customFormat="1" ht="16" customHeight="1" x14ac:dyDescent="0.2"/>
    <row r="4259" customFormat="1" ht="16" customHeight="1" x14ac:dyDescent="0.2"/>
    <row r="4260" customFormat="1" ht="16" customHeight="1" x14ac:dyDescent="0.2"/>
    <row r="4261" customFormat="1" ht="16" customHeight="1" x14ac:dyDescent="0.2"/>
    <row r="4262" customFormat="1" ht="16" customHeight="1" x14ac:dyDescent="0.2"/>
    <row r="4263" customFormat="1" ht="16" customHeight="1" x14ac:dyDescent="0.2"/>
    <row r="4264" customFormat="1" ht="16" customHeight="1" x14ac:dyDescent="0.2"/>
    <row r="4265" customFormat="1" ht="16" customHeight="1" x14ac:dyDescent="0.2"/>
    <row r="4266" customFormat="1" ht="16" customHeight="1" x14ac:dyDescent="0.2"/>
    <row r="4267" customFormat="1" ht="16" customHeight="1" x14ac:dyDescent="0.2"/>
    <row r="4268" customFormat="1" ht="16" customHeight="1" x14ac:dyDescent="0.2"/>
    <row r="4269" customFormat="1" ht="16" customHeight="1" x14ac:dyDescent="0.2"/>
    <row r="4270" customFormat="1" ht="16" customHeight="1" x14ac:dyDescent="0.2"/>
    <row r="4271" customFormat="1" ht="16" customHeight="1" x14ac:dyDescent="0.2"/>
    <row r="4272" customFormat="1" ht="16" customHeight="1" x14ac:dyDescent="0.2"/>
    <row r="4273" customFormat="1" ht="16" customHeight="1" x14ac:dyDescent="0.2"/>
    <row r="4274" customFormat="1" ht="16" customHeight="1" x14ac:dyDescent="0.2"/>
    <row r="4275" customFormat="1" ht="16" customHeight="1" x14ac:dyDescent="0.2"/>
    <row r="4276" customFormat="1" ht="16" customHeight="1" x14ac:dyDescent="0.2"/>
    <row r="4277" customFormat="1" ht="16" customHeight="1" x14ac:dyDescent="0.2"/>
    <row r="4278" customFormat="1" ht="16" customHeight="1" x14ac:dyDescent="0.2"/>
    <row r="4279" customFormat="1" ht="16" customHeight="1" x14ac:dyDescent="0.2"/>
    <row r="4280" customFormat="1" ht="16" customHeight="1" x14ac:dyDescent="0.2"/>
    <row r="4281" customFormat="1" ht="16" customHeight="1" x14ac:dyDescent="0.2"/>
    <row r="4282" customFormat="1" ht="16" customHeight="1" x14ac:dyDescent="0.2"/>
    <row r="4283" customFormat="1" ht="16" customHeight="1" x14ac:dyDescent="0.2"/>
    <row r="4284" customFormat="1" ht="16" customHeight="1" x14ac:dyDescent="0.2"/>
    <row r="4285" customFormat="1" ht="16" customHeight="1" x14ac:dyDescent="0.2"/>
    <row r="4286" customFormat="1" ht="16" customHeight="1" x14ac:dyDescent="0.2"/>
    <row r="4287" customFormat="1" ht="16" customHeight="1" x14ac:dyDescent="0.2"/>
    <row r="4288" customFormat="1" ht="16" customHeight="1" x14ac:dyDescent="0.2"/>
    <row r="4289" customFormat="1" ht="16" customHeight="1" x14ac:dyDescent="0.2"/>
    <row r="4290" customFormat="1" ht="16" customHeight="1" x14ac:dyDescent="0.2"/>
    <row r="4291" customFormat="1" ht="16" customHeight="1" x14ac:dyDescent="0.2"/>
    <row r="4292" customFormat="1" ht="16" customHeight="1" x14ac:dyDescent="0.2"/>
    <row r="4293" customFormat="1" ht="16" customHeight="1" x14ac:dyDescent="0.2"/>
    <row r="4294" customFormat="1" ht="16" customHeight="1" x14ac:dyDescent="0.2"/>
    <row r="4295" customFormat="1" ht="16" customHeight="1" x14ac:dyDescent="0.2"/>
    <row r="4296" customFormat="1" ht="16" customHeight="1" x14ac:dyDescent="0.2"/>
    <row r="4297" customFormat="1" ht="16" customHeight="1" x14ac:dyDescent="0.2"/>
    <row r="4298" customFormat="1" ht="16" customHeight="1" x14ac:dyDescent="0.2"/>
    <row r="4299" customFormat="1" ht="16" customHeight="1" x14ac:dyDescent="0.2"/>
    <row r="4300" customFormat="1" ht="16" customHeight="1" x14ac:dyDescent="0.2"/>
    <row r="4301" customFormat="1" ht="16" customHeight="1" x14ac:dyDescent="0.2"/>
    <row r="4302" customFormat="1" ht="16" customHeight="1" x14ac:dyDescent="0.2"/>
    <row r="4303" customFormat="1" ht="16" customHeight="1" x14ac:dyDescent="0.2"/>
    <row r="4304" customFormat="1" ht="16" customHeight="1" x14ac:dyDescent="0.2"/>
    <row r="4305" customFormat="1" ht="16" customHeight="1" x14ac:dyDescent="0.2"/>
    <row r="4306" customFormat="1" ht="16" customHeight="1" x14ac:dyDescent="0.2"/>
    <row r="4307" customFormat="1" ht="16" customHeight="1" x14ac:dyDescent="0.2"/>
    <row r="4308" customFormat="1" ht="16" customHeight="1" x14ac:dyDescent="0.2"/>
    <row r="4309" customFormat="1" ht="16" customHeight="1" x14ac:dyDescent="0.2"/>
    <row r="4310" customFormat="1" ht="16" customHeight="1" x14ac:dyDescent="0.2"/>
    <row r="4311" customFormat="1" ht="16" customHeight="1" x14ac:dyDescent="0.2"/>
    <row r="4312" customFormat="1" ht="16" customHeight="1" x14ac:dyDescent="0.2"/>
    <row r="4313" customFormat="1" ht="16" customHeight="1" x14ac:dyDescent="0.2"/>
    <row r="4314" customFormat="1" ht="16" customHeight="1" x14ac:dyDescent="0.2"/>
    <row r="4315" customFormat="1" ht="16" customHeight="1" x14ac:dyDescent="0.2"/>
    <row r="4316" customFormat="1" ht="16" customHeight="1" x14ac:dyDescent="0.2"/>
    <row r="4317" customFormat="1" ht="16" customHeight="1" x14ac:dyDescent="0.2"/>
    <row r="4318" customFormat="1" ht="16" customHeight="1" x14ac:dyDescent="0.2"/>
    <row r="4319" customFormat="1" ht="16" customHeight="1" x14ac:dyDescent="0.2"/>
    <row r="4320" customFormat="1" ht="16" customHeight="1" x14ac:dyDescent="0.2"/>
    <row r="4321" customFormat="1" ht="16" customHeight="1" x14ac:dyDescent="0.2"/>
    <row r="4322" customFormat="1" ht="16" customHeight="1" x14ac:dyDescent="0.2"/>
    <row r="4323" customFormat="1" ht="16" customHeight="1" x14ac:dyDescent="0.2"/>
    <row r="4324" customFormat="1" ht="16" customHeight="1" x14ac:dyDescent="0.2"/>
    <row r="4325" customFormat="1" ht="16" customHeight="1" x14ac:dyDescent="0.2"/>
    <row r="4326" customFormat="1" ht="16" customHeight="1" x14ac:dyDescent="0.2"/>
    <row r="4327" customFormat="1" ht="16" customHeight="1" x14ac:dyDescent="0.2"/>
    <row r="4328" customFormat="1" ht="16" customHeight="1" x14ac:dyDescent="0.2"/>
    <row r="4329" customFormat="1" ht="16" customHeight="1" x14ac:dyDescent="0.2"/>
    <row r="4330" customFormat="1" ht="16" customHeight="1" x14ac:dyDescent="0.2"/>
    <row r="4331" customFormat="1" ht="16" customHeight="1" x14ac:dyDescent="0.2"/>
    <row r="4332" customFormat="1" ht="16" customHeight="1" x14ac:dyDescent="0.2"/>
    <row r="4333" customFormat="1" ht="16" customHeight="1" x14ac:dyDescent="0.2"/>
    <row r="4334" customFormat="1" ht="16" customHeight="1" x14ac:dyDescent="0.2"/>
    <row r="4335" customFormat="1" ht="16" customHeight="1" x14ac:dyDescent="0.2"/>
    <row r="4336" customFormat="1" ht="16" customHeight="1" x14ac:dyDescent="0.2"/>
    <row r="4337" customFormat="1" ht="16" customHeight="1" x14ac:dyDescent="0.2"/>
    <row r="4338" customFormat="1" ht="16" customHeight="1" x14ac:dyDescent="0.2"/>
    <row r="4339" customFormat="1" ht="16" customHeight="1" x14ac:dyDescent="0.2"/>
    <row r="4340" customFormat="1" ht="16" customHeight="1" x14ac:dyDescent="0.2"/>
    <row r="4341" customFormat="1" ht="16" customHeight="1" x14ac:dyDescent="0.2"/>
    <row r="4342" customFormat="1" ht="16" customHeight="1" x14ac:dyDescent="0.2"/>
    <row r="4343" customFormat="1" ht="16" customHeight="1" x14ac:dyDescent="0.2"/>
    <row r="4344" customFormat="1" ht="16" customHeight="1" x14ac:dyDescent="0.2"/>
    <row r="4345" customFormat="1" ht="16" customHeight="1" x14ac:dyDescent="0.2"/>
    <row r="4346" customFormat="1" ht="16" customHeight="1" x14ac:dyDescent="0.2"/>
    <row r="4347" customFormat="1" ht="16" customHeight="1" x14ac:dyDescent="0.2"/>
    <row r="4348" customFormat="1" ht="16" customHeight="1" x14ac:dyDescent="0.2"/>
    <row r="4349" customFormat="1" ht="16" customHeight="1" x14ac:dyDescent="0.2"/>
    <row r="4350" customFormat="1" ht="16" customHeight="1" x14ac:dyDescent="0.2"/>
    <row r="4351" customFormat="1" ht="16" customHeight="1" x14ac:dyDescent="0.2"/>
    <row r="4352" customFormat="1" ht="16" customHeight="1" x14ac:dyDescent="0.2"/>
    <row r="4353" customFormat="1" ht="16" customHeight="1" x14ac:dyDescent="0.2"/>
    <row r="4354" customFormat="1" ht="16" customHeight="1" x14ac:dyDescent="0.2"/>
    <row r="4355" customFormat="1" ht="16" customHeight="1" x14ac:dyDescent="0.2"/>
    <row r="4356" customFormat="1" ht="16" customHeight="1" x14ac:dyDescent="0.2"/>
    <row r="4357" customFormat="1" ht="16" customHeight="1" x14ac:dyDescent="0.2"/>
    <row r="4358" customFormat="1" ht="16" customHeight="1" x14ac:dyDescent="0.2"/>
    <row r="4359" customFormat="1" ht="16" customHeight="1" x14ac:dyDescent="0.2"/>
    <row r="4360" customFormat="1" ht="16" customHeight="1" x14ac:dyDescent="0.2"/>
    <row r="4361" customFormat="1" ht="16" customHeight="1" x14ac:dyDescent="0.2"/>
    <row r="4362" customFormat="1" ht="16" customHeight="1" x14ac:dyDescent="0.2"/>
    <row r="4363" customFormat="1" ht="16" customHeight="1" x14ac:dyDescent="0.2"/>
    <row r="4364" customFormat="1" ht="16" customHeight="1" x14ac:dyDescent="0.2"/>
    <row r="4365" customFormat="1" ht="16" customHeight="1" x14ac:dyDescent="0.2"/>
    <row r="4366" customFormat="1" ht="16" customHeight="1" x14ac:dyDescent="0.2"/>
    <row r="4367" customFormat="1" ht="16" customHeight="1" x14ac:dyDescent="0.2"/>
    <row r="4368" customFormat="1" ht="16" customHeight="1" x14ac:dyDescent="0.2"/>
    <row r="4369" customFormat="1" ht="16" customHeight="1" x14ac:dyDescent="0.2"/>
    <row r="4370" customFormat="1" ht="16" customHeight="1" x14ac:dyDescent="0.2"/>
    <row r="4371" customFormat="1" ht="16" customHeight="1" x14ac:dyDescent="0.2"/>
    <row r="4372" customFormat="1" ht="16" customHeight="1" x14ac:dyDescent="0.2"/>
    <row r="4373" customFormat="1" ht="16" customHeight="1" x14ac:dyDescent="0.2"/>
    <row r="4374" customFormat="1" ht="16" customHeight="1" x14ac:dyDescent="0.2"/>
    <row r="4375" customFormat="1" ht="16" customHeight="1" x14ac:dyDescent="0.2"/>
    <row r="4376" customFormat="1" ht="16" customHeight="1" x14ac:dyDescent="0.2"/>
    <row r="4377" customFormat="1" ht="16" customHeight="1" x14ac:dyDescent="0.2"/>
    <row r="4378" customFormat="1" ht="16" customHeight="1" x14ac:dyDescent="0.2"/>
    <row r="4379" customFormat="1" ht="16" customHeight="1" x14ac:dyDescent="0.2"/>
    <row r="4380" customFormat="1" ht="16" customHeight="1" x14ac:dyDescent="0.2"/>
    <row r="4381" customFormat="1" ht="16" customHeight="1" x14ac:dyDescent="0.2"/>
    <row r="4382" customFormat="1" ht="16" customHeight="1" x14ac:dyDescent="0.2"/>
    <row r="4383" customFormat="1" ht="16" customHeight="1" x14ac:dyDescent="0.2"/>
    <row r="4384" customFormat="1" ht="16" customHeight="1" x14ac:dyDescent="0.2"/>
    <row r="4385" customFormat="1" ht="16" customHeight="1" x14ac:dyDescent="0.2"/>
    <row r="4386" customFormat="1" ht="16" customHeight="1" x14ac:dyDescent="0.2"/>
    <row r="4387" customFormat="1" ht="16" customHeight="1" x14ac:dyDescent="0.2"/>
    <row r="4388" customFormat="1" ht="16" customHeight="1" x14ac:dyDescent="0.2"/>
    <row r="4389" customFormat="1" ht="16" customHeight="1" x14ac:dyDescent="0.2"/>
    <row r="4390" customFormat="1" ht="16" customHeight="1" x14ac:dyDescent="0.2"/>
    <row r="4391" customFormat="1" ht="16" customHeight="1" x14ac:dyDescent="0.2"/>
    <row r="4392" customFormat="1" ht="16" customHeight="1" x14ac:dyDescent="0.2"/>
    <row r="4393" customFormat="1" ht="16" customHeight="1" x14ac:dyDescent="0.2"/>
    <row r="4394" customFormat="1" ht="16" customHeight="1" x14ac:dyDescent="0.2"/>
    <row r="4395" customFormat="1" ht="16" customHeight="1" x14ac:dyDescent="0.2"/>
    <row r="4396" customFormat="1" ht="16" customHeight="1" x14ac:dyDescent="0.2"/>
    <row r="4397" customFormat="1" ht="16" customHeight="1" x14ac:dyDescent="0.2"/>
    <row r="4398" customFormat="1" ht="16" customHeight="1" x14ac:dyDescent="0.2"/>
    <row r="4399" customFormat="1" ht="16" customHeight="1" x14ac:dyDescent="0.2"/>
    <row r="4400" customFormat="1" ht="16" customHeight="1" x14ac:dyDescent="0.2"/>
    <row r="4401" customFormat="1" ht="16" customHeight="1" x14ac:dyDescent="0.2"/>
    <row r="4402" customFormat="1" ht="16" customHeight="1" x14ac:dyDescent="0.2"/>
    <row r="4403" customFormat="1" ht="16" customHeight="1" x14ac:dyDescent="0.2"/>
    <row r="4404" customFormat="1" ht="16" customHeight="1" x14ac:dyDescent="0.2"/>
    <row r="4405" customFormat="1" ht="16" customHeight="1" x14ac:dyDescent="0.2"/>
    <row r="4406" customFormat="1" ht="16" customHeight="1" x14ac:dyDescent="0.2"/>
    <row r="4407" customFormat="1" ht="16" customHeight="1" x14ac:dyDescent="0.2"/>
    <row r="4408" customFormat="1" ht="16" customHeight="1" x14ac:dyDescent="0.2"/>
    <row r="4409" customFormat="1" ht="16" customHeight="1" x14ac:dyDescent="0.2"/>
    <row r="4410" customFormat="1" ht="16" customHeight="1" x14ac:dyDescent="0.2"/>
    <row r="4411" customFormat="1" ht="16" customHeight="1" x14ac:dyDescent="0.2"/>
    <row r="4412" customFormat="1" ht="16" customHeight="1" x14ac:dyDescent="0.2"/>
    <row r="4413" customFormat="1" ht="16" customHeight="1" x14ac:dyDescent="0.2"/>
    <row r="4414" customFormat="1" ht="16" customHeight="1" x14ac:dyDescent="0.2"/>
    <row r="4415" customFormat="1" ht="16" customHeight="1" x14ac:dyDescent="0.2"/>
    <row r="4416" customFormat="1" ht="16" customHeight="1" x14ac:dyDescent="0.2"/>
    <row r="4417" customFormat="1" ht="16" customHeight="1" x14ac:dyDescent="0.2"/>
    <row r="4418" customFormat="1" ht="16" customHeight="1" x14ac:dyDescent="0.2"/>
    <row r="4419" customFormat="1" ht="16" customHeight="1" x14ac:dyDescent="0.2"/>
    <row r="4420" customFormat="1" ht="16" customHeight="1" x14ac:dyDescent="0.2"/>
    <row r="4421" customFormat="1" ht="16" customHeight="1" x14ac:dyDescent="0.2"/>
    <row r="4422" customFormat="1" ht="16" customHeight="1" x14ac:dyDescent="0.2"/>
    <row r="4423" customFormat="1" ht="16" customHeight="1" x14ac:dyDescent="0.2"/>
    <row r="4424" customFormat="1" ht="16" customHeight="1" x14ac:dyDescent="0.2"/>
    <row r="4425" customFormat="1" ht="16" customHeight="1" x14ac:dyDescent="0.2"/>
    <row r="4426" customFormat="1" ht="16" customHeight="1" x14ac:dyDescent="0.2"/>
    <row r="4427" customFormat="1" ht="16" customHeight="1" x14ac:dyDescent="0.2"/>
    <row r="4428" customFormat="1" ht="16" customHeight="1" x14ac:dyDescent="0.2"/>
    <row r="4429" customFormat="1" ht="16" customHeight="1" x14ac:dyDescent="0.2"/>
    <row r="4430" customFormat="1" ht="16" customHeight="1" x14ac:dyDescent="0.2"/>
    <row r="4431" customFormat="1" ht="16" customHeight="1" x14ac:dyDescent="0.2"/>
    <row r="4432" customFormat="1" ht="16" customHeight="1" x14ac:dyDescent="0.2"/>
    <row r="4433" customFormat="1" ht="16" customHeight="1" x14ac:dyDescent="0.2"/>
    <row r="4434" customFormat="1" ht="16" customHeight="1" x14ac:dyDescent="0.2"/>
    <row r="4435" customFormat="1" ht="16" customHeight="1" x14ac:dyDescent="0.2"/>
    <row r="4436" customFormat="1" ht="16" customHeight="1" x14ac:dyDescent="0.2"/>
    <row r="4437" customFormat="1" ht="16" customHeight="1" x14ac:dyDescent="0.2"/>
    <row r="4438" customFormat="1" ht="16" customHeight="1" x14ac:dyDescent="0.2"/>
    <row r="4439" customFormat="1" ht="16" customHeight="1" x14ac:dyDescent="0.2"/>
    <row r="4440" customFormat="1" ht="16" customHeight="1" x14ac:dyDescent="0.2"/>
    <row r="4441" customFormat="1" ht="16" customHeight="1" x14ac:dyDescent="0.2"/>
    <row r="4442" customFormat="1" ht="16" customHeight="1" x14ac:dyDescent="0.2"/>
    <row r="4443" customFormat="1" ht="16" customHeight="1" x14ac:dyDescent="0.2"/>
    <row r="4444" customFormat="1" ht="16" customHeight="1" x14ac:dyDescent="0.2"/>
    <row r="4445" customFormat="1" ht="16" customHeight="1" x14ac:dyDescent="0.2"/>
    <row r="4446" customFormat="1" ht="16" customHeight="1" x14ac:dyDescent="0.2"/>
    <row r="4447" customFormat="1" ht="16" customHeight="1" x14ac:dyDescent="0.2"/>
    <row r="4448" customFormat="1" ht="16" customHeight="1" x14ac:dyDescent="0.2"/>
    <row r="4449" customFormat="1" ht="16" customHeight="1" x14ac:dyDescent="0.2"/>
    <row r="4450" customFormat="1" ht="16" customHeight="1" x14ac:dyDescent="0.2"/>
    <row r="4451" customFormat="1" ht="16" customHeight="1" x14ac:dyDescent="0.2"/>
    <row r="4452" customFormat="1" ht="16" customHeight="1" x14ac:dyDescent="0.2"/>
    <row r="4453" customFormat="1" ht="16" customHeight="1" x14ac:dyDescent="0.2"/>
    <row r="4454" customFormat="1" ht="16" customHeight="1" x14ac:dyDescent="0.2"/>
    <row r="4455" customFormat="1" ht="16" customHeight="1" x14ac:dyDescent="0.2"/>
    <row r="4456" customFormat="1" ht="16" customHeight="1" x14ac:dyDescent="0.2"/>
    <row r="4457" customFormat="1" ht="16" customHeight="1" x14ac:dyDescent="0.2"/>
    <row r="4458" customFormat="1" ht="16" customHeight="1" x14ac:dyDescent="0.2"/>
    <row r="4459" customFormat="1" ht="16" customHeight="1" x14ac:dyDescent="0.2"/>
    <row r="4460" customFormat="1" ht="16" customHeight="1" x14ac:dyDescent="0.2"/>
    <row r="4461" customFormat="1" ht="16" customHeight="1" x14ac:dyDescent="0.2"/>
    <row r="4462" customFormat="1" ht="16" customHeight="1" x14ac:dyDescent="0.2"/>
    <row r="4463" customFormat="1" ht="16" customHeight="1" x14ac:dyDescent="0.2"/>
    <row r="4464" customFormat="1" ht="16" customHeight="1" x14ac:dyDescent="0.2"/>
    <row r="4465" customFormat="1" ht="16" customHeight="1" x14ac:dyDescent="0.2"/>
    <row r="4466" customFormat="1" ht="16" customHeight="1" x14ac:dyDescent="0.2"/>
    <row r="4467" customFormat="1" ht="16" customHeight="1" x14ac:dyDescent="0.2"/>
    <row r="4468" customFormat="1" ht="16" customHeight="1" x14ac:dyDescent="0.2"/>
    <row r="4469" customFormat="1" ht="16" customHeight="1" x14ac:dyDescent="0.2"/>
    <row r="4470" customFormat="1" ht="16" customHeight="1" x14ac:dyDescent="0.2"/>
    <row r="4471" customFormat="1" ht="16" customHeight="1" x14ac:dyDescent="0.2"/>
    <row r="4472" customFormat="1" ht="16" customHeight="1" x14ac:dyDescent="0.2"/>
    <row r="4473" customFormat="1" ht="16" customHeight="1" x14ac:dyDescent="0.2"/>
    <row r="4474" customFormat="1" ht="16" customHeight="1" x14ac:dyDescent="0.2"/>
    <row r="4475" customFormat="1" ht="16" customHeight="1" x14ac:dyDescent="0.2"/>
    <row r="4476" customFormat="1" ht="16" customHeight="1" x14ac:dyDescent="0.2"/>
    <row r="4477" customFormat="1" ht="16" customHeight="1" x14ac:dyDescent="0.2"/>
    <row r="4478" customFormat="1" ht="16" customHeight="1" x14ac:dyDescent="0.2"/>
    <row r="4479" customFormat="1" ht="16" customHeight="1" x14ac:dyDescent="0.2"/>
    <row r="4480" customFormat="1" ht="16" customHeight="1" x14ac:dyDescent="0.2"/>
    <row r="4481" customFormat="1" ht="16" customHeight="1" x14ac:dyDescent="0.2"/>
    <row r="4482" customFormat="1" ht="16" customHeight="1" x14ac:dyDescent="0.2"/>
    <row r="4483" customFormat="1" ht="16" customHeight="1" x14ac:dyDescent="0.2"/>
    <row r="4484" customFormat="1" ht="16" customHeight="1" x14ac:dyDescent="0.2"/>
    <row r="4485" customFormat="1" ht="16" customHeight="1" x14ac:dyDescent="0.2"/>
    <row r="4486" customFormat="1" ht="16" customHeight="1" x14ac:dyDescent="0.2"/>
    <row r="4487" customFormat="1" ht="16" customHeight="1" x14ac:dyDescent="0.2"/>
    <row r="4488" customFormat="1" ht="16" customHeight="1" x14ac:dyDescent="0.2"/>
    <row r="4489" customFormat="1" ht="16" customHeight="1" x14ac:dyDescent="0.2"/>
    <row r="4490" customFormat="1" ht="16" customHeight="1" x14ac:dyDescent="0.2"/>
    <row r="4491" customFormat="1" ht="16" customHeight="1" x14ac:dyDescent="0.2"/>
    <row r="4492" customFormat="1" ht="16" customHeight="1" x14ac:dyDescent="0.2"/>
    <row r="4493" customFormat="1" ht="16" customHeight="1" x14ac:dyDescent="0.2"/>
    <row r="4494" customFormat="1" ht="16" customHeight="1" x14ac:dyDescent="0.2"/>
    <row r="4495" customFormat="1" ht="16" customHeight="1" x14ac:dyDescent="0.2"/>
    <row r="4496" customFormat="1" ht="16" customHeight="1" x14ac:dyDescent="0.2"/>
    <row r="4497" customFormat="1" ht="16" customHeight="1" x14ac:dyDescent="0.2"/>
    <row r="4498" customFormat="1" ht="16" customHeight="1" x14ac:dyDescent="0.2"/>
    <row r="4499" customFormat="1" ht="16" customHeight="1" x14ac:dyDescent="0.2"/>
    <row r="4500" customFormat="1" ht="16" customHeight="1" x14ac:dyDescent="0.2"/>
    <row r="4501" customFormat="1" ht="16" customHeight="1" x14ac:dyDescent="0.2"/>
    <row r="4502" customFormat="1" ht="16" customHeight="1" x14ac:dyDescent="0.2"/>
    <row r="4503" customFormat="1" ht="16" customHeight="1" x14ac:dyDescent="0.2"/>
    <row r="4504" customFormat="1" ht="16" customHeight="1" x14ac:dyDescent="0.2"/>
    <row r="4505" customFormat="1" ht="16" customHeight="1" x14ac:dyDescent="0.2"/>
    <row r="4506" customFormat="1" ht="16" customHeight="1" x14ac:dyDescent="0.2"/>
    <row r="4507" customFormat="1" ht="16" customHeight="1" x14ac:dyDescent="0.2"/>
    <row r="4508" customFormat="1" ht="16" customHeight="1" x14ac:dyDescent="0.2"/>
    <row r="4509" customFormat="1" ht="16" customHeight="1" x14ac:dyDescent="0.2"/>
    <row r="4510" customFormat="1" ht="16" customHeight="1" x14ac:dyDescent="0.2"/>
    <row r="4511" customFormat="1" ht="16" customHeight="1" x14ac:dyDescent="0.2"/>
    <row r="4512" customFormat="1" ht="16" customHeight="1" x14ac:dyDescent="0.2"/>
    <row r="4513" customFormat="1" ht="16" customHeight="1" x14ac:dyDescent="0.2"/>
    <row r="4514" customFormat="1" ht="16" customHeight="1" x14ac:dyDescent="0.2"/>
    <row r="4515" customFormat="1" ht="16" customHeight="1" x14ac:dyDescent="0.2"/>
    <row r="4516" customFormat="1" ht="16" customHeight="1" x14ac:dyDescent="0.2"/>
    <row r="4517" customFormat="1" ht="16" customHeight="1" x14ac:dyDescent="0.2"/>
    <row r="4518" customFormat="1" ht="16" customHeight="1" x14ac:dyDescent="0.2"/>
    <row r="4519" customFormat="1" ht="16" customHeight="1" x14ac:dyDescent="0.2"/>
    <row r="4520" customFormat="1" ht="16" customHeight="1" x14ac:dyDescent="0.2"/>
    <row r="4521" customFormat="1" ht="16" customHeight="1" x14ac:dyDescent="0.2"/>
    <row r="4522" customFormat="1" ht="16" customHeight="1" x14ac:dyDescent="0.2"/>
    <row r="4523" customFormat="1" ht="16" customHeight="1" x14ac:dyDescent="0.2"/>
    <row r="4524" customFormat="1" ht="16" customHeight="1" x14ac:dyDescent="0.2"/>
    <row r="4525" customFormat="1" ht="16" customHeight="1" x14ac:dyDescent="0.2"/>
    <row r="4526" customFormat="1" ht="16" customHeight="1" x14ac:dyDescent="0.2"/>
    <row r="4527" customFormat="1" ht="16" customHeight="1" x14ac:dyDescent="0.2"/>
    <row r="4528" customFormat="1" ht="16" customHeight="1" x14ac:dyDescent="0.2"/>
    <row r="4529" customFormat="1" ht="16" customHeight="1" x14ac:dyDescent="0.2"/>
    <row r="4530" customFormat="1" ht="16" customHeight="1" x14ac:dyDescent="0.2"/>
    <row r="4531" customFormat="1" ht="16" customHeight="1" x14ac:dyDescent="0.2"/>
    <row r="4532" customFormat="1" ht="16" customHeight="1" x14ac:dyDescent="0.2"/>
    <row r="4533" customFormat="1" ht="16" customHeight="1" x14ac:dyDescent="0.2"/>
    <row r="4534" customFormat="1" ht="16" customHeight="1" x14ac:dyDescent="0.2"/>
    <row r="4535" customFormat="1" ht="16" customHeight="1" x14ac:dyDescent="0.2"/>
    <row r="4536" customFormat="1" ht="16" customHeight="1" x14ac:dyDescent="0.2"/>
    <row r="4537" customFormat="1" ht="16" customHeight="1" x14ac:dyDescent="0.2"/>
    <row r="4538" customFormat="1" ht="16" customHeight="1" x14ac:dyDescent="0.2"/>
    <row r="4539" customFormat="1" ht="16" customHeight="1" x14ac:dyDescent="0.2"/>
    <row r="4540" customFormat="1" ht="16" customHeight="1" x14ac:dyDescent="0.2"/>
    <row r="4541" customFormat="1" ht="16" customHeight="1" x14ac:dyDescent="0.2"/>
    <row r="4542" customFormat="1" ht="16" customHeight="1" x14ac:dyDescent="0.2"/>
    <row r="4543" customFormat="1" ht="16" customHeight="1" x14ac:dyDescent="0.2"/>
    <row r="4544" customFormat="1" ht="16" customHeight="1" x14ac:dyDescent="0.2"/>
    <row r="4545" customFormat="1" ht="16" customHeight="1" x14ac:dyDescent="0.2"/>
    <row r="4546" customFormat="1" ht="16" customHeight="1" x14ac:dyDescent="0.2"/>
    <row r="4547" customFormat="1" ht="16" customHeight="1" x14ac:dyDescent="0.2"/>
    <row r="4548" customFormat="1" ht="16" customHeight="1" x14ac:dyDescent="0.2"/>
    <row r="4549" customFormat="1" ht="16" customHeight="1" x14ac:dyDescent="0.2"/>
    <row r="4550" customFormat="1" ht="16" customHeight="1" x14ac:dyDescent="0.2"/>
    <row r="4551" customFormat="1" ht="16" customHeight="1" x14ac:dyDescent="0.2"/>
    <row r="4552" customFormat="1" ht="16" customHeight="1" x14ac:dyDescent="0.2"/>
    <row r="4553" customFormat="1" ht="16" customHeight="1" x14ac:dyDescent="0.2"/>
    <row r="4554" customFormat="1" ht="16" customHeight="1" x14ac:dyDescent="0.2"/>
    <row r="4555" customFormat="1" ht="16" customHeight="1" x14ac:dyDescent="0.2"/>
    <row r="4556" customFormat="1" ht="16" customHeight="1" x14ac:dyDescent="0.2"/>
    <row r="4557" customFormat="1" ht="16" customHeight="1" x14ac:dyDescent="0.2"/>
    <row r="4558" customFormat="1" ht="16" customHeight="1" x14ac:dyDescent="0.2"/>
    <row r="4559" customFormat="1" ht="16" customHeight="1" x14ac:dyDescent="0.2"/>
    <row r="4560" customFormat="1" ht="16" customHeight="1" x14ac:dyDescent="0.2"/>
    <row r="4561" customFormat="1" ht="16" customHeight="1" x14ac:dyDescent="0.2"/>
    <row r="4562" customFormat="1" ht="16" customHeight="1" x14ac:dyDescent="0.2"/>
    <row r="4563" customFormat="1" ht="16" customHeight="1" x14ac:dyDescent="0.2"/>
    <row r="4564" customFormat="1" ht="16" customHeight="1" x14ac:dyDescent="0.2"/>
    <row r="4565" customFormat="1" ht="16" customHeight="1" x14ac:dyDescent="0.2"/>
    <row r="4566" customFormat="1" ht="16" customHeight="1" x14ac:dyDescent="0.2"/>
    <row r="4567" customFormat="1" ht="16" customHeight="1" x14ac:dyDescent="0.2"/>
    <row r="4568" customFormat="1" ht="16" customHeight="1" x14ac:dyDescent="0.2"/>
    <row r="4569" customFormat="1" ht="16" customHeight="1" x14ac:dyDescent="0.2"/>
    <row r="4570" customFormat="1" ht="16" customHeight="1" x14ac:dyDescent="0.2"/>
    <row r="4571" customFormat="1" ht="16" customHeight="1" x14ac:dyDescent="0.2"/>
    <row r="4572" customFormat="1" ht="16" customHeight="1" x14ac:dyDescent="0.2"/>
    <row r="4573" customFormat="1" ht="16" customHeight="1" x14ac:dyDescent="0.2"/>
    <row r="4574" customFormat="1" ht="16" customHeight="1" x14ac:dyDescent="0.2"/>
    <row r="4575" customFormat="1" ht="16" customHeight="1" x14ac:dyDescent="0.2"/>
    <row r="4576" customFormat="1" ht="16" customHeight="1" x14ac:dyDescent="0.2"/>
    <row r="4577" customFormat="1" ht="16" customHeight="1" x14ac:dyDescent="0.2"/>
    <row r="4578" customFormat="1" ht="16" customHeight="1" x14ac:dyDescent="0.2"/>
    <row r="4579" customFormat="1" ht="16" customHeight="1" x14ac:dyDescent="0.2"/>
    <row r="4580" customFormat="1" ht="16" customHeight="1" x14ac:dyDescent="0.2"/>
    <row r="4581" customFormat="1" ht="16" customHeight="1" x14ac:dyDescent="0.2"/>
    <row r="4582" customFormat="1" ht="16" customHeight="1" x14ac:dyDescent="0.2"/>
    <row r="4583" customFormat="1" ht="16" customHeight="1" x14ac:dyDescent="0.2"/>
    <row r="4584" customFormat="1" ht="16" customHeight="1" x14ac:dyDescent="0.2"/>
    <row r="4585" customFormat="1" ht="16" customHeight="1" x14ac:dyDescent="0.2"/>
    <row r="4586" customFormat="1" ht="16" customHeight="1" x14ac:dyDescent="0.2"/>
    <row r="4587" customFormat="1" ht="16" customHeight="1" x14ac:dyDescent="0.2"/>
    <row r="4588" customFormat="1" ht="16" customHeight="1" x14ac:dyDescent="0.2"/>
    <row r="4589" customFormat="1" ht="16" customHeight="1" x14ac:dyDescent="0.2"/>
    <row r="4590" customFormat="1" ht="16" customHeight="1" x14ac:dyDescent="0.2"/>
    <row r="4591" customFormat="1" ht="16" customHeight="1" x14ac:dyDescent="0.2"/>
    <row r="4592" customFormat="1" ht="16" customHeight="1" x14ac:dyDescent="0.2"/>
    <row r="4593" customFormat="1" ht="16" customHeight="1" x14ac:dyDescent="0.2"/>
    <row r="4594" customFormat="1" ht="16" customHeight="1" x14ac:dyDescent="0.2"/>
    <row r="4595" customFormat="1" ht="16" customHeight="1" x14ac:dyDescent="0.2"/>
    <row r="4596" customFormat="1" ht="16" customHeight="1" x14ac:dyDescent="0.2"/>
    <row r="4597" customFormat="1" ht="16" customHeight="1" x14ac:dyDescent="0.2"/>
    <row r="4598" customFormat="1" ht="16" customHeight="1" x14ac:dyDescent="0.2"/>
    <row r="4599" customFormat="1" ht="16" customHeight="1" x14ac:dyDescent="0.2"/>
    <row r="4600" customFormat="1" ht="16" customHeight="1" x14ac:dyDescent="0.2"/>
    <row r="4601" customFormat="1" ht="16" customHeight="1" x14ac:dyDescent="0.2"/>
    <row r="4602" customFormat="1" ht="16" customHeight="1" x14ac:dyDescent="0.2"/>
    <row r="4603" customFormat="1" ht="16" customHeight="1" x14ac:dyDescent="0.2"/>
    <row r="4604" customFormat="1" ht="16" customHeight="1" x14ac:dyDescent="0.2"/>
    <row r="4605" customFormat="1" ht="16" customHeight="1" x14ac:dyDescent="0.2"/>
    <row r="4606" customFormat="1" ht="16" customHeight="1" x14ac:dyDescent="0.2"/>
    <row r="4607" customFormat="1" ht="16" customHeight="1" x14ac:dyDescent="0.2"/>
    <row r="4608" customFormat="1" ht="16" customHeight="1" x14ac:dyDescent="0.2"/>
    <row r="4609" customFormat="1" ht="16" customHeight="1" x14ac:dyDescent="0.2"/>
    <row r="4610" customFormat="1" ht="16" customHeight="1" x14ac:dyDescent="0.2"/>
    <row r="4611" customFormat="1" ht="16" customHeight="1" x14ac:dyDescent="0.2"/>
    <row r="4612" customFormat="1" ht="16" customHeight="1" x14ac:dyDescent="0.2"/>
    <row r="4613" customFormat="1" ht="16" customHeight="1" x14ac:dyDescent="0.2"/>
    <row r="4614" customFormat="1" ht="16" customHeight="1" x14ac:dyDescent="0.2"/>
    <row r="4615" customFormat="1" ht="16" customHeight="1" x14ac:dyDescent="0.2"/>
    <row r="4616" customFormat="1" ht="16" customHeight="1" x14ac:dyDescent="0.2"/>
    <row r="4617" customFormat="1" ht="16" customHeight="1" x14ac:dyDescent="0.2"/>
    <row r="4618" customFormat="1" ht="16" customHeight="1" x14ac:dyDescent="0.2"/>
    <row r="4619" customFormat="1" ht="16" customHeight="1" x14ac:dyDescent="0.2"/>
    <row r="4620" customFormat="1" ht="16" customHeight="1" x14ac:dyDescent="0.2"/>
    <row r="4621" customFormat="1" ht="16" customHeight="1" x14ac:dyDescent="0.2"/>
    <row r="4622" customFormat="1" ht="16" customHeight="1" x14ac:dyDescent="0.2"/>
    <row r="4623" customFormat="1" ht="16" customHeight="1" x14ac:dyDescent="0.2"/>
    <row r="4624" customFormat="1" ht="16" customHeight="1" x14ac:dyDescent="0.2"/>
    <row r="4625" customFormat="1" ht="16" customHeight="1" x14ac:dyDescent="0.2"/>
    <row r="4626" customFormat="1" ht="16" customHeight="1" x14ac:dyDescent="0.2"/>
    <row r="4627" customFormat="1" ht="16" customHeight="1" x14ac:dyDescent="0.2"/>
    <row r="4628" customFormat="1" ht="16" customHeight="1" x14ac:dyDescent="0.2"/>
    <row r="4629" customFormat="1" ht="16" customHeight="1" x14ac:dyDescent="0.2"/>
    <row r="4630" customFormat="1" ht="16" customHeight="1" x14ac:dyDescent="0.2"/>
    <row r="4631" customFormat="1" ht="16" customHeight="1" x14ac:dyDescent="0.2"/>
    <row r="4632" customFormat="1" ht="16" customHeight="1" x14ac:dyDescent="0.2"/>
    <row r="4633" customFormat="1" ht="16" customHeight="1" x14ac:dyDescent="0.2"/>
    <row r="4634" customFormat="1" ht="16" customHeight="1" x14ac:dyDescent="0.2"/>
    <row r="4635" customFormat="1" ht="16" customHeight="1" x14ac:dyDescent="0.2"/>
    <row r="4636" customFormat="1" ht="16" customHeight="1" x14ac:dyDescent="0.2"/>
    <row r="4637" customFormat="1" ht="16" customHeight="1" x14ac:dyDescent="0.2"/>
    <row r="4638" customFormat="1" ht="16" customHeight="1" x14ac:dyDescent="0.2"/>
    <row r="4639" customFormat="1" ht="16" customHeight="1" x14ac:dyDescent="0.2"/>
    <row r="4640" customFormat="1" ht="16" customHeight="1" x14ac:dyDescent="0.2"/>
    <row r="4641" customFormat="1" ht="16" customHeight="1" x14ac:dyDescent="0.2"/>
    <row r="4642" customFormat="1" ht="16" customHeight="1" x14ac:dyDescent="0.2"/>
    <row r="4643" customFormat="1" ht="16" customHeight="1" x14ac:dyDescent="0.2"/>
    <row r="4644" customFormat="1" ht="16" customHeight="1" x14ac:dyDescent="0.2"/>
    <row r="4645" customFormat="1" ht="16" customHeight="1" x14ac:dyDescent="0.2"/>
    <row r="4646" customFormat="1" ht="16" customHeight="1" x14ac:dyDescent="0.2"/>
    <row r="4647" customFormat="1" ht="16" customHeight="1" x14ac:dyDescent="0.2"/>
    <row r="4648" customFormat="1" ht="16" customHeight="1" x14ac:dyDescent="0.2"/>
    <row r="4649" customFormat="1" ht="16" customHeight="1" x14ac:dyDescent="0.2"/>
    <row r="4650" customFormat="1" ht="16" customHeight="1" x14ac:dyDescent="0.2"/>
    <row r="4651" customFormat="1" ht="16" customHeight="1" x14ac:dyDescent="0.2"/>
    <row r="4652" customFormat="1" ht="16" customHeight="1" x14ac:dyDescent="0.2"/>
    <row r="4653" customFormat="1" ht="16" customHeight="1" x14ac:dyDescent="0.2"/>
    <row r="4654" customFormat="1" ht="16" customHeight="1" x14ac:dyDescent="0.2"/>
    <row r="4655" customFormat="1" ht="16" customHeight="1" x14ac:dyDescent="0.2"/>
    <row r="4656" customFormat="1" ht="16" customHeight="1" x14ac:dyDescent="0.2"/>
    <row r="4657" customFormat="1" ht="16" customHeight="1" x14ac:dyDescent="0.2"/>
    <row r="4658" customFormat="1" ht="16" customHeight="1" x14ac:dyDescent="0.2"/>
    <row r="4659" customFormat="1" ht="16" customHeight="1" x14ac:dyDescent="0.2"/>
    <row r="4660" customFormat="1" ht="16" customHeight="1" x14ac:dyDescent="0.2"/>
    <row r="4661" customFormat="1" ht="16" customHeight="1" x14ac:dyDescent="0.2"/>
    <row r="4662" customFormat="1" ht="16" customHeight="1" x14ac:dyDescent="0.2"/>
    <row r="4663" customFormat="1" ht="16" customHeight="1" x14ac:dyDescent="0.2"/>
    <row r="4664" customFormat="1" ht="16" customHeight="1" x14ac:dyDescent="0.2"/>
    <row r="4665" customFormat="1" ht="16" customHeight="1" x14ac:dyDescent="0.2"/>
    <row r="4666" customFormat="1" ht="16" customHeight="1" x14ac:dyDescent="0.2"/>
    <row r="4667" customFormat="1" ht="16" customHeight="1" x14ac:dyDescent="0.2"/>
    <row r="4668" customFormat="1" ht="16" customHeight="1" x14ac:dyDescent="0.2"/>
    <row r="4669" customFormat="1" ht="16" customHeight="1" x14ac:dyDescent="0.2"/>
    <row r="4670" customFormat="1" ht="16" customHeight="1" x14ac:dyDescent="0.2"/>
    <row r="4671" customFormat="1" ht="16" customHeight="1" x14ac:dyDescent="0.2"/>
    <row r="4672" customFormat="1" ht="16" customHeight="1" x14ac:dyDescent="0.2"/>
    <row r="4673" customFormat="1" ht="16" customHeight="1" x14ac:dyDescent="0.2"/>
    <row r="4674" customFormat="1" ht="16" customHeight="1" x14ac:dyDescent="0.2"/>
    <row r="4675" customFormat="1" ht="16" customHeight="1" x14ac:dyDescent="0.2"/>
    <row r="4676" customFormat="1" ht="16" customHeight="1" x14ac:dyDescent="0.2"/>
    <row r="4677" customFormat="1" ht="16" customHeight="1" x14ac:dyDescent="0.2"/>
    <row r="4678" customFormat="1" ht="16" customHeight="1" x14ac:dyDescent="0.2"/>
    <row r="4679" customFormat="1" ht="16" customHeight="1" x14ac:dyDescent="0.2"/>
    <row r="4680" customFormat="1" ht="16" customHeight="1" x14ac:dyDescent="0.2"/>
    <row r="4681" customFormat="1" ht="16" customHeight="1" x14ac:dyDescent="0.2"/>
    <row r="4682" customFormat="1" ht="16" customHeight="1" x14ac:dyDescent="0.2"/>
    <row r="4683" customFormat="1" ht="16" customHeight="1" x14ac:dyDescent="0.2"/>
    <row r="4684" customFormat="1" ht="16" customHeight="1" x14ac:dyDescent="0.2"/>
    <row r="4685" customFormat="1" ht="16" customHeight="1" x14ac:dyDescent="0.2"/>
    <row r="4686" customFormat="1" ht="16" customHeight="1" x14ac:dyDescent="0.2"/>
    <row r="4687" customFormat="1" ht="16" customHeight="1" x14ac:dyDescent="0.2"/>
    <row r="4688" customFormat="1" ht="16" customHeight="1" x14ac:dyDescent="0.2"/>
    <row r="4689" customFormat="1" ht="16" customHeight="1" x14ac:dyDescent="0.2"/>
    <row r="4690" customFormat="1" ht="16" customHeight="1" x14ac:dyDescent="0.2"/>
    <row r="4691" customFormat="1" ht="16" customHeight="1" x14ac:dyDescent="0.2"/>
    <row r="4692" customFormat="1" ht="16" customHeight="1" x14ac:dyDescent="0.2"/>
    <row r="4693" customFormat="1" ht="16" customHeight="1" x14ac:dyDescent="0.2"/>
    <row r="4694" customFormat="1" ht="16" customHeight="1" x14ac:dyDescent="0.2"/>
    <row r="4695" customFormat="1" ht="16" customHeight="1" x14ac:dyDescent="0.2"/>
    <row r="4696" customFormat="1" ht="16" customHeight="1" x14ac:dyDescent="0.2"/>
    <row r="4697" customFormat="1" ht="16" customHeight="1" x14ac:dyDescent="0.2"/>
    <row r="4698" customFormat="1" ht="16" customHeight="1" x14ac:dyDescent="0.2"/>
    <row r="4699" customFormat="1" ht="16" customHeight="1" x14ac:dyDescent="0.2"/>
    <row r="4700" customFormat="1" ht="16" customHeight="1" x14ac:dyDescent="0.2"/>
    <row r="4701" customFormat="1" ht="16" customHeight="1" x14ac:dyDescent="0.2"/>
    <row r="4702" customFormat="1" ht="16" customHeight="1" x14ac:dyDescent="0.2"/>
    <row r="4703" customFormat="1" ht="16" customHeight="1" x14ac:dyDescent="0.2"/>
    <row r="4704" customFormat="1" ht="16" customHeight="1" x14ac:dyDescent="0.2"/>
    <row r="4705" customFormat="1" ht="16" customHeight="1" x14ac:dyDescent="0.2"/>
    <row r="4706" customFormat="1" ht="16" customHeight="1" x14ac:dyDescent="0.2"/>
    <row r="4707" customFormat="1" ht="16" customHeight="1" x14ac:dyDescent="0.2"/>
    <row r="4708" customFormat="1" ht="16" customHeight="1" x14ac:dyDescent="0.2"/>
    <row r="4709" customFormat="1" ht="16" customHeight="1" x14ac:dyDescent="0.2"/>
    <row r="4710" customFormat="1" ht="16" customHeight="1" x14ac:dyDescent="0.2"/>
    <row r="4711" customFormat="1" ht="16" customHeight="1" x14ac:dyDescent="0.2"/>
    <row r="4712" customFormat="1" ht="16" customHeight="1" x14ac:dyDescent="0.2"/>
    <row r="4713" customFormat="1" ht="16" customHeight="1" x14ac:dyDescent="0.2"/>
    <row r="4714" customFormat="1" ht="16" customHeight="1" x14ac:dyDescent="0.2"/>
    <row r="4715" customFormat="1" ht="16" customHeight="1" x14ac:dyDescent="0.2"/>
    <row r="4716" customFormat="1" ht="16" customHeight="1" x14ac:dyDescent="0.2"/>
    <row r="4717" customFormat="1" ht="16" customHeight="1" x14ac:dyDescent="0.2"/>
    <row r="4718" customFormat="1" ht="16" customHeight="1" x14ac:dyDescent="0.2"/>
    <row r="4719" customFormat="1" ht="16" customHeight="1" x14ac:dyDescent="0.2"/>
    <row r="4720" customFormat="1" ht="16" customHeight="1" x14ac:dyDescent="0.2"/>
    <row r="4721" customFormat="1" ht="16" customHeight="1" x14ac:dyDescent="0.2"/>
    <row r="4722" customFormat="1" ht="16" customHeight="1" x14ac:dyDescent="0.2"/>
    <row r="4723" customFormat="1" ht="16" customHeight="1" x14ac:dyDescent="0.2"/>
    <row r="4724" customFormat="1" ht="16" customHeight="1" x14ac:dyDescent="0.2"/>
    <row r="4725" customFormat="1" ht="16" customHeight="1" x14ac:dyDescent="0.2"/>
    <row r="4726" customFormat="1" ht="16" customHeight="1" x14ac:dyDescent="0.2"/>
    <row r="4727" customFormat="1" ht="16" customHeight="1" x14ac:dyDescent="0.2"/>
    <row r="4728" customFormat="1" ht="16" customHeight="1" x14ac:dyDescent="0.2"/>
    <row r="4729" customFormat="1" ht="16" customHeight="1" x14ac:dyDescent="0.2"/>
    <row r="4730" customFormat="1" ht="16" customHeight="1" x14ac:dyDescent="0.2"/>
    <row r="4731" customFormat="1" ht="16" customHeight="1" x14ac:dyDescent="0.2"/>
    <row r="4732" customFormat="1" ht="16" customHeight="1" x14ac:dyDescent="0.2"/>
    <row r="4733" customFormat="1" ht="16" customHeight="1" x14ac:dyDescent="0.2"/>
    <row r="4734" customFormat="1" ht="16" customHeight="1" x14ac:dyDescent="0.2"/>
    <row r="4735" customFormat="1" ht="16" customHeight="1" x14ac:dyDescent="0.2"/>
    <row r="4736" customFormat="1" ht="16" customHeight="1" x14ac:dyDescent="0.2"/>
    <row r="4737" customFormat="1" ht="16" customHeight="1" x14ac:dyDescent="0.2"/>
    <row r="4738" customFormat="1" ht="16" customHeight="1" x14ac:dyDescent="0.2"/>
    <row r="4739" customFormat="1" ht="16" customHeight="1" x14ac:dyDescent="0.2"/>
    <row r="4740" customFormat="1" ht="16" customHeight="1" x14ac:dyDescent="0.2"/>
    <row r="4741" customFormat="1" ht="16" customHeight="1" x14ac:dyDescent="0.2"/>
    <row r="4742" customFormat="1" ht="16" customHeight="1" x14ac:dyDescent="0.2"/>
    <row r="4743" customFormat="1" ht="16" customHeight="1" x14ac:dyDescent="0.2"/>
    <row r="4744" customFormat="1" ht="16" customHeight="1" x14ac:dyDescent="0.2"/>
    <row r="4745" customFormat="1" ht="16" customHeight="1" x14ac:dyDescent="0.2"/>
    <row r="4746" customFormat="1" ht="16" customHeight="1" x14ac:dyDescent="0.2"/>
    <row r="4747" customFormat="1" ht="16" customHeight="1" x14ac:dyDescent="0.2"/>
    <row r="4748" customFormat="1" ht="16" customHeight="1" x14ac:dyDescent="0.2"/>
    <row r="4749" customFormat="1" ht="16" customHeight="1" x14ac:dyDescent="0.2"/>
    <row r="4750" customFormat="1" ht="16" customHeight="1" x14ac:dyDescent="0.2"/>
    <row r="4751" customFormat="1" ht="16" customHeight="1" x14ac:dyDescent="0.2"/>
    <row r="4752" customFormat="1" ht="16" customHeight="1" x14ac:dyDescent="0.2"/>
    <row r="4753" customFormat="1" ht="16" customHeight="1" x14ac:dyDescent="0.2"/>
    <row r="4754" customFormat="1" ht="16" customHeight="1" x14ac:dyDescent="0.2"/>
    <row r="4755" customFormat="1" ht="16" customHeight="1" x14ac:dyDescent="0.2"/>
    <row r="4756" customFormat="1" ht="16" customHeight="1" x14ac:dyDescent="0.2"/>
    <row r="4757" customFormat="1" ht="16" customHeight="1" x14ac:dyDescent="0.2"/>
    <row r="4758" customFormat="1" ht="16" customHeight="1" x14ac:dyDescent="0.2"/>
    <row r="4759" customFormat="1" ht="16" customHeight="1" x14ac:dyDescent="0.2"/>
    <row r="4760" customFormat="1" ht="16" customHeight="1" x14ac:dyDescent="0.2"/>
    <row r="4761" customFormat="1" ht="16" customHeight="1" x14ac:dyDescent="0.2"/>
    <row r="4762" customFormat="1" ht="16" customHeight="1" x14ac:dyDescent="0.2"/>
    <row r="4763" customFormat="1" ht="16" customHeight="1" x14ac:dyDescent="0.2"/>
    <row r="4764" customFormat="1" ht="16" customHeight="1" x14ac:dyDescent="0.2"/>
    <row r="4765" customFormat="1" ht="16" customHeight="1" x14ac:dyDescent="0.2"/>
    <row r="4766" customFormat="1" ht="16" customHeight="1" x14ac:dyDescent="0.2"/>
    <row r="4767" customFormat="1" ht="16" customHeight="1" x14ac:dyDescent="0.2"/>
    <row r="4768" customFormat="1" ht="16" customHeight="1" x14ac:dyDescent="0.2"/>
    <row r="4769" customFormat="1" ht="16" customHeight="1" x14ac:dyDescent="0.2"/>
    <row r="4770" customFormat="1" ht="16" customHeight="1" x14ac:dyDescent="0.2"/>
    <row r="4771" customFormat="1" ht="16" customHeight="1" x14ac:dyDescent="0.2"/>
    <row r="4772" customFormat="1" ht="16" customHeight="1" x14ac:dyDescent="0.2"/>
    <row r="4773" customFormat="1" ht="16" customHeight="1" x14ac:dyDescent="0.2"/>
    <row r="4774" customFormat="1" ht="16" customHeight="1" x14ac:dyDescent="0.2"/>
    <row r="4775" customFormat="1" ht="16" customHeight="1" x14ac:dyDescent="0.2"/>
    <row r="4776" customFormat="1" ht="16" customHeight="1" x14ac:dyDescent="0.2"/>
    <row r="4777" customFormat="1" ht="16" customHeight="1" x14ac:dyDescent="0.2"/>
    <row r="4778" customFormat="1" ht="16" customHeight="1" x14ac:dyDescent="0.2"/>
    <row r="4779" customFormat="1" ht="16" customHeight="1" x14ac:dyDescent="0.2"/>
    <row r="4780" customFormat="1" ht="16" customHeight="1" x14ac:dyDescent="0.2"/>
    <row r="4781" customFormat="1" ht="16" customHeight="1" x14ac:dyDescent="0.2"/>
    <row r="4782" customFormat="1" ht="16" customHeight="1" x14ac:dyDescent="0.2"/>
    <row r="4783" customFormat="1" ht="16" customHeight="1" x14ac:dyDescent="0.2"/>
    <row r="4784" customFormat="1" ht="16" customHeight="1" x14ac:dyDescent="0.2"/>
    <row r="4785" customFormat="1" ht="16" customHeight="1" x14ac:dyDescent="0.2"/>
    <row r="4786" customFormat="1" ht="16" customHeight="1" x14ac:dyDescent="0.2"/>
    <row r="4787" customFormat="1" ht="16" customHeight="1" x14ac:dyDescent="0.2"/>
    <row r="4788" customFormat="1" ht="16" customHeight="1" x14ac:dyDescent="0.2"/>
    <row r="4789" customFormat="1" ht="16" customHeight="1" x14ac:dyDescent="0.2"/>
    <row r="4790" customFormat="1" ht="16" customHeight="1" x14ac:dyDescent="0.2"/>
    <row r="4791" customFormat="1" ht="16" customHeight="1" x14ac:dyDescent="0.2"/>
    <row r="4792" customFormat="1" ht="16" customHeight="1" x14ac:dyDescent="0.2"/>
    <row r="4793" customFormat="1" ht="16" customHeight="1" x14ac:dyDescent="0.2"/>
    <row r="4794" customFormat="1" ht="16" customHeight="1" x14ac:dyDescent="0.2"/>
    <row r="4795" customFormat="1" ht="16" customHeight="1" x14ac:dyDescent="0.2"/>
    <row r="4796" customFormat="1" ht="16" customHeight="1" x14ac:dyDescent="0.2"/>
    <row r="4797" customFormat="1" ht="16" customHeight="1" x14ac:dyDescent="0.2"/>
    <row r="4798" customFormat="1" ht="16" customHeight="1" x14ac:dyDescent="0.2"/>
    <row r="4799" customFormat="1" ht="16" customHeight="1" x14ac:dyDescent="0.2"/>
    <row r="4800" customFormat="1" ht="16" customHeight="1" x14ac:dyDescent="0.2"/>
    <row r="4801" customFormat="1" ht="16" customHeight="1" x14ac:dyDescent="0.2"/>
    <row r="4802" customFormat="1" ht="16" customHeight="1" x14ac:dyDescent="0.2"/>
    <row r="4803" customFormat="1" ht="16" customHeight="1" x14ac:dyDescent="0.2"/>
    <row r="4804" customFormat="1" ht="16" customHeight="1" x14ac:dyDescent="0.2"/>
    <row r="4805" customFormat="1" ht="16" customHeight="1" x14ac:dyDescent="0.2"/>
    <row r="4806" customFormat="1" ht="16" customHeight="1" x14ac:dyDescent="0.2"/>
    <row r="4807" customFormat="1" ht="16" customHeight="1" x14ac:dyDescent="0.2"/>
    <row r="4808" customFormat="1" ht="16" customHeight="1" x14ac:dyDescent="0.2"/>
    <row r="4809" customFormat="1" ht="16" customHeight="1" x14ac:dyDescent="0.2"/>
    <row r="4810" customFormat="1" ht="16" customHeight="1" x14ac:dyDescent="0.2"/>
    <row r="4811" customFormat="1" ht="16" customHeight="1" x14ac:dyDescent="0.2"/>
    <row r="4812" customFormat="1" ht="16" customHeight="1" x14ac:dyDescent="0.2"/>
    <row r="4813" customFormat="1" ht="16" customHeight="1" x14ac:dyDescent="0.2"/>
    <row r="4814" customFormat="1" ht="16" customHeight="1" x14ac:dyDescent="0.2"/>
    <row r="4815" customFormat="1" ht="16" customHeight="1" x14ac:dyDescent="0.2"/>
    <row r="4816" customFormat="1" ht="16" customHeight="1" x14ac:dyDescent="0.2"/>
    <row r="4817" customFormat="1" ht="16" customHeight="1" x14ac:dyDescent="0.2"/>
    <row r="4818" customFormat="1" ht="16" customHeight="1" x14ac:dyDescent="0.2"/>
    <row r="4819" customFormat="1" ht="16" customHeight="1" x14ac:dyDescent="0.2"/>
    <row r="4820" customFormat="1" ht="16" customHeight="1" x14ac:dyDescent="0.2"/>
    <row r="4821" customFormat="1" ht="16" customHeight="1" x14ac:dyDescent="0.2"/>
    <row r="4822" customFormat="1" ht="16" customHeight="1" x14ac:dyDescent="0.2"/>
    <row r="4823" customFormat="1" ht="16" customHeight="1" x14ac:dyDescent="0.2"/>
    <row r="4824" customFormat="1" ht="16" customHeight="1" x14ac:dyDescent="0.2"/>
    <row r="4825" customFormat="1" ht="16" customHeight="1" x14ac:dyDescent="0.2"/>
    <row r="4826" customFormat="1" ht="16" customHeight="1" x14ac:dyDescent="0.2"/>
    <row r="4827" customFormat="1" ht="16" customHeight="1" x14ac:dyDescent="0.2"/>
    <row r="4828" customFormat="1" ht="16" customHeight="1" x14ac:dyDescent="0.2"/>
    <row r="4829" customFormat="1" ht="16" customHeight="1" x14ac:dyDescent="0.2"/>
    <row r="4830" customFormat="1" ht="16" customHeight="1" x14ac:dyDescent="0.2"/>
    <row r="4831" customFormat="1" ht="16" customHeight="1" x14ac:dyDescent="0.2"/>
    <row r="4832" customFormat="1" ht="16" customHeight="1" x14ac:dyDescent="0.2"/>
    <row r="4833" customFormat="1" ht="16" customHeight="1" x14ac:dyDescent="0.2"/>
    <row r="4834" customFormat="1" ht="16" customHeight="1" x14ac:dyDescent="0.2"/>
    <row r="4835" customFormat="1" ht="16" customHeight="1" x14ac:dyDescent="0.2"/>
    <row r="4836" customFormat="1" ht="16" customHeight="1" x14ac:dyDescent="0.2"/>
    <row r="4837" customFormat="1" ht="16" customHeight="1" x14ac:dyDescent="0.2"/>
    <row r="4838" customFormat="1" ht="16" customHeight="1" x14ac:dyDescent="0.2"/>
    <row r="4839" customFormat="1" ht="16" customHeight="1" x14ac:dyDescent="0.2"/>
    <row r="4840" customFormat="1" ht="16" customHeight="1" x14ac:dyDescent="0.2"/>
    <row r="4841" customFormat="1" ht="16" customHeight="1" x14ac:dyDescent="0.2"/>
    <row r="4842" customFormat="1" ht="16" customHeight="1" x14ac:dyDescent="0.2"/>
    <row r="4843" customFormat="1" ht="16" customHeight="1" x14ac:dyDescent="0.2"/>
    <row r="4844" customFormat="1" ht="16" customHeight="1" x14ac:dyDescent="0.2"/>
    <row r="4845" customFormat="1" ht="16" customHeight="1" x14ac:dyDescent="0.2"/>
    <row r="4846" customFormat="1" ht="16" customHeight="1" x14ac:dyDescent="0.2"/>
    <row r="4847" customFormat="1" ht="16" customHeight="1" x14ac:dyDescent="0.2"/>
    <row r="4848" customFormat="1" ht="16" customHeight="1" x14ac:dyDescent="0.2"/>
    <row r="4849" customFormat="1" ht="16" customHeight="1" x14ac:dyDescent="0.2"/>
    <row r="4850" customFormat="1" ht="16" customHeight="1" x14ac:dyDescent="0.2"/>
    <row r="4851" customFormat="1" ht="16" customHeight="1" x14ac:dyDescent="0.2"/>
    <row r="4852" customFormat="1" ht="16" customHeight="1" x14ac:dyDescent="0.2"/>
    <row r="4853" customFormat="1" ht="16" customHeight="1" x14ac:dyDescent="0.2"/>
    <row r="4854" customFormat="1" ht="16" customHeight="1" x14ac:dyDescent="0.2"/>
    <row r="4855" customFormat="1" ht="16" customHeight="1" x14ac:dyDescent="0.2"/>
    <row r="4856" customFormat="1" ht="16" customHeight="1" x14ac:dyDescent="0.2"/>
    <row r="4857" customFormat="1" ht="16" customHeight="1" x14ac:dyDescent="0.2"/>
    <row r="4858" customFormat="1" ht="16" customHeight="1" x14ac:dyDescent="0.2"/>
    <row r="4859" customFormat="1" ht="16" customHeight="1" x14ac:dyDescent="0.2"/>
    <row r="4860" customFormat="1" ht="16" customHeight="1" x14ac:dyDescent="0.2"/>
    <row r="4861" customFormat="1" ht="16" customHeight="1" x14ac:dyDescent="0.2"/>
    <row r="4862" customFormat="1" ht="16" customHeight="1" x14ac:dyDescent="0.2"/>
    <row r="4863" customFormat="1" ht="16" customHeight="1" x14ac:dyDescent="0.2"/>
    <row r="4864" customFormat="1" ht="16" customHeight="1" x14ac:dyDescent="0.2"/>
    <row r="4865" customFormat="1" ht="16" customHeight="1" x14ac:dyDescent="0.2"/>
    <row r="4866" customFormat="1" ht="16" customHeight="1" x14ac:dyDescent="0.2"/>
    <row r="4867" customFormat="1" ht="16" customHeight="1" x14ac:dyDescent="0.2"/>
    <row r="4868" customFormat="1" ht="16" customHeight="1" x14ac:dyDescent="0.2"/>
    <row r="4869" customFormat="1" ht="16" customHeight="1" x14ac:dyDescent="0.2"/>
    <row r="4870" customFormat="1" ht="16" customHeight="1" x14ac:dyDescent="0.2"/>
    <row r="4871" customFormat="1" ht="16" customHeight="1" x14ac:dyDescent="0.2"/>
    <row r="4872" customFormat="1" ht="16" customHeight="1" x14ac:dyDescent="0.2"/>
    <row r="4873" customFormat="1" ht="16" customHeight="1" x14ac:dyDescent="0.2"/>
    <row r="4874" customFormat="1" ht="16" customHeight="1" x14ac:dyDescent="0.2"/>
    <row r="4875" customFormat="1" ht="16" customHeight="1" x14ac:dyDescent="0.2"/>
    <row r="4876" customFormat="1" ht="16" customHeight="1" x14ac:dyDescent="0.2"/>
    <row r="4877" customFormat="1" ht="16" customHeight="1" x14ac:dyDescent="0.2"/>
    <row r="4878" customFormat="1" ht="16" customHeight="1" x14ac:dyDescent="0.2"/>
    <row r="4879" customFormat="1" ht="16" customHeight="1" x14ac:dyDescent="0.2"/>
    <row r="4880" customFormat="1" ht="16" customHeight="1" x14ac:dyDescent="0.2"/>
    <row r="4881" customFormat="1" ht="16" customHeight="1" x14ac:dyDescent="0.2"/>
    <row r="4882" customFormat="1" ht="16" customHeight="1" x14ac:dyDescent="0.2"/>
    <row r="4883" customFormat="1" ht="16" customHeight="1" x14ac:dyDescent="0.2"/>
    <row r="4884" customFormat="1" ht="16" customHeight="1" x14ac:dyDescent="0.2"/>
    <row r="4885" customFormat="1" ht="16" customHeight="1" x14ac:dyDescent="0.2"/>
    <row r="4886" customFormat="1" ht="16" customHeight="1" x14ac:dyDescent="0.2"/>
    <row r="4887" customFormat="1" ht="16" customHeight="1" x14ac:dyDescent="0.2"/>
    <row r="4888" customFormat="1" ht="16" customHeight="1" x14ac:dyDescent="0.2"/>
    <row r="4889" customFormat="1" ht="16" customHeight="1" x14ac:dyDescent="0.2"/>
    <row r="4890" customFormat="1" ht="16" customHeight="1" x14ac:dyDescent="0.2"/>
    <row r="4891" customFormat="1" ht="16" customHeight="1" x14ac:dyDescent="0.2"/>
    <row r="4892" customFormat="1" ht="16" customHeight="1" x14ac:dyDescent="0.2"/>
    <row r="4893" customFormat="1" ht="16" customHeight="1" x14ac:dyDescent="0.2"/>
    <row r="4894" customFormat="1" ht="16" customHeight="1" x14ac:dyDescent="0.2"/>
    <row r="4895" customFormat="1" ht="16" customHeight="1" x14ac:dyDescent="0.2"/>
    <row r="4896" customFormat="1" ht="16" customHeight="1" x14ac:dyDescent="0.2"/>
    <row r="4897" customFormat="1" ht="16" customHeight="1" x14ac:dyDescent="0.2"/>
    <row r="4898" customFormat="1" ht="16" customHeight="1" x14ac:dyDescent="0.2"/>
    <row r="4899" customFormat="1" ht="16" customHeight="1" x14ac:dyDescent="0.2"/>
    <row r="4900" customFormat="1" ht="16" customHeight="1" x14ac:dyDescent="0.2"/>
    <row r="4901" customFormat="1" ht="16" customHeight="1" x14ac:dyDescent="0.2"/>
    <row r="4902" customFormat="1" ht="16" customHeight="1" x14ac:dyDescent="0.2"/>
    <row r="4903" customFormat="1" ht="16" customHeight="1" x14ac:dyDescent="0.2"/>
    <row r="4904" customFormat="1" ht="16" customHeight="1" x14ac:dyDescent="0.2"/>
    <row r="4905" customFormat="1" ht="16" customHeight="1" x14ac:dyDescent="0.2"/>
    <row r="4906" customFormat="1" ht="16" customHeight="1" x14ac:dyDescent="0.2"/>
    <row r="4907" customFormat="1" ht="16" customHeight="1" x14ac:dyDescent="0.2"/>
    <row r="4908" customFormat="1" ht="16" customHeight="1" x14ac:dyDescent="0.2"/>
    <row r="4909" customFormat="1" ht="16" customHeight="1" x14ac:dyDescent="0.2"/>
    <row r="4910" customFormat="1" ht="16" customHeight="1" x14ac:dyDescent="0.2"/>
    <row r="4911" customFormat="1" ht="16" customHeight="1" x14ac:dyDescent="0.2"/>
    <row r="4912" customFormat="1" ht="16" customHeight="1" x14ac:dyDescent="0.2"/>
    <row r="4913" customFormat="1" ht="16" customHeight="1" x14ac:dyDescent="0.2"/>
    <row r="4914" customFormat="1" ht="16" customHeight="1" x14ac:dyDescent="0.2"/>
    <row r="4915" customFormat="1" ht="16" customHeight="1" x14ac:dyDescent="0.2"/>
    <row r="4916" customFormat="1" ht="16" customHeight="1" x14ac:dyDescent="0.2"/>
    <row r="4917" customFormat="1" ht="16" customHeight="1" x14ac:dyDescent="0.2"/>
    <row r="4918" customFormat="1" ht="16" customHeight="1" x14ac:dyDescent="0.2"/>
    <row r="4919" customFormat="1" ht="16" customHeight="1" x14ac:dyDescent="0.2"/>
    <row r="4920" customFormat="1" ht="16" customHeight="1" x14ac:dyDescent="0.2"/>
    <row r="4921" customFormat="1" ht="16" customHeight="1" x14ac:dyDescent="0.2"/>
    <row r="4922" customFormat="1" ht="16" customHeight="1" x14ac:dyDescent="0.2"/>
    <row r="4923" customFormat="1" ht="16" customHeight="1" x14ac:dyDescent="0.2"/>
    <row r="4924" customFormat="1" ht="16" customHeight="1" x14ac:dyDescent="0.2"/>
    <row r="4925" customFormat="1" ht="16" customHeight="1" x14ac:dyDescent="0.2"/>
    <row r="4926" customFormat="1" ht="16" customHeight="1" x14ac:dyDescent="0.2"/>
    <row r="4927" customFormat="1" ht="16" customHeight="1" x14ac:dyDescent="0.2"/>
    <row r="4928" customFormat="1" ht="16" customHeight="1" x14ac:dyDescent="0.2"/>
    <row r="4929" customFormat="1" ht="16" customHeight="1" x14ac:dyDescent="0.2"/>
    <row r="4930" customFormat="1" ht="16" customHeight="1" x14ac:dyDescent="0.2"/>
    <row r="4931" customFormat="1" ht="16" customHeight="1" x14ac:dyDescent="0.2"/>
    <row r="4932" customFormat="1" ht="16" customHeight="1" x14ac:dyDescent="0.2"/>
    <row r="4933" customFormat="1" ht="16" customHeight="1" x14ac:dyDescent="0.2"/>
    <row r="4934" customFormat="1" ht="16" customHeight="1" x14ac:dyDescent="0.2"/>
    <row r="4935" customFormat="1" ht="16" customHeight="1" x14ac:dyDescent="0.2"/>
    <row r="4936" customFormat="1" ht="16" customHeight="1" x14ac:dyDescent="0.2"/>
    <row r="4937" customFormat="1" ht="16" customHeight="1" x14ac:dyDescent="0.2"/>
    <row r="4938" customFormat="1" ht="16" customHeight="1" x14ac:dyDescent="0.2"/>
    <row r="4939" customFormat="1" ht="16" customHeight="1" x14ac:dyDescent="0.2"/>
    <row r="4940" customFormat="1" ht="16" customHeight="1" x14ac:dyDescent="0.2"/>
    <row r="4941" customFormat="1" ht="16" customHeight="1" x14ac:dyDescent="0.2"/>
    <row r="4942" customFormat="1" ht="16" customHeight="1" x14ac:dyDescent="0.2"/>
    <row r="4943" customFormat="1" ht="16" customHeight="1" x14ac:dyDescent="0.2"/>
    <row r="4944" customFormat="1" ht="16" customHeight="1" x14ac:dyDescent="0.2"/>
    <row r="4945" customFormat="1" ht="16" customHeight="1" x14ac:dyDescent="0.2"/>
    <row r="4946" customFormat="1" ht="16" customHeight="1" x14ac:dyDescent="0.2"/>
    <row r="4947" customFormat="1" ht="16" customHeight="1" x14ac:dyDescent="0.2"/>
    <row r="4948" customFormat="1" ht="16" customHeight="1" x14ac:dyDescent="0.2"/>
    <row r="4949" customFormat="1" ht="16" customHeight="1" x14ac:dyDescent="0.2"/>
    <row r="4950" customFormat="1" ht="16" customHeight="1" x14ac:dyDescent="0.2"/>
    <row r="4951" customFormat="1" ht="16" customHeight="1" x14ac:dyDescent="0.2"/>
    <row r="4952" customFormat="1" ht="16" customHeight="1" x14ac:dyDescent="0.2"/>
    <row r="4953" customFormat="1" ht="16" customHeight="1" x14ac:dyDescent="0.2"/>
    <row r="4954" customFormat="1" ht="16" customHeight="1" x14ac:dyDescent="0.2"/>
    <row r="4955" customFormat="1" ht="16" customHeight="1" x14ac:dyDescent="0.2"/>
    <row r="4956" customFormat="1" ht="16" customHeight="1" x14ac:dyDescent="0.2"/>
    <row r="4957" customFormat="1" ht="16" customHeight="1" x14ac:dyDescent="0.2"/>
    <row r="4958" customFormat="1" ht="16" customHeight="1" x14ac:dyDescent="0.2"/>
    <row r="4959" customFormat="1" ht="16" customHeight="1" x14ac:dyDescent="0.2"/>
    <row r="4960" customFormat="1" ht="16" customHeight="1" x14ac:dyDescent="0.2"/>
    <row r="4961" customFormat="1" ht="16" customHeight="1" x14ac:dyDescent="0.2"/>
    <row r="4962" customFormat="1" ht="16" customHeight="1" x14ac:dyDescent="0.2"/>
    <row r="4963" customFormat="1" ht="16" customHeight="1" x14ac:dyDescent="0.2"/>
    <row r="4964" customFormat="1" ht="16" customHeight="1" x14ac:dyDescent="0.2"/>
    <row r="4965" customFormat="1" ht="16" customHeight="1" x14ac:dyDescent="0.2"/>
    <row r="4966" customFormat="1" ht="16" customHeight="1" x14ac:dyDescent="0.2"/>
    <row r="4967" customFormat="1" ht="16" customHeight="1" x14ac:dyDescent="0.2"/>
    <row r="4968" customFormat="1" ht="16" customHeight="1" x14ac:dyDescent="0.2"/>
    <row r="4969" customFormat="1" ht="16" customHeight="1" x14ac:dyDescent="0.2"/>
    <row r="4970" customFormat="1" ht="16" customHeight="1" x14ac:dyDescent="0.2"/>
    <row r="4971" customFormat="1" ht="16" customHeight="1" x14ac:dyDescent="0.2"/>
    <row r="4972" customFormat="1" ht="16" customHeight="1" x14ac:dyDescent="0.2"/>
    <row r="4973" customFormat="1" ht="16" customHeight="1" x14ac:dyDescent="0.2"/>
    <row r="4974" customFormat="1" ht="16" customHeight="1" x14ac:dyDescent="0.2"/>
    <row r="4975" customFormat="1" ht="16" customHeight="1" x14ac:dyDescent="0.2"/>
    <row r="4976" customFormat="1" ht="16" customHeight="1" x14ac:dyDescent="0.2"/>
    <row r="4977" customFormat="1" ht="16" customHeight="1" x14ac:dyDescent="0.2"/>
    <row r="4978" customFormat="1" ht="16" customHeight="1" x14ac:dyDescent="0.2"/>
    <row r="4979" customFormat="1" ht="16" customHeight="1" x14ac:dyDescent="0.2"/>
    <row r="4980" customFormat="1" ht="16" customHeight="1" x14ac:dyDescent="0.2"/>
    <row r="4981" customFormat="1" ht="16" customHeight="1" x14ac:dyDescent="0.2"/>
    <row r="4982" customFormat="1" ht="16" customHeight="1" x14ac:dyDescent="0.2"/>
    <row r="4983" customFormat="1" ht="16" customHeight="1" x14ac:dyDescent="0.2"/>
    <row r="4984" customFormat="1" ht="16" customHeight="1" x14ac:dyDescent="0.2"/>
    <row r="4985" customFormat="1" ht="16" customHeight="1" x14ac:dyDescent="0.2"/>
    <row r="4986" customFormat="1" ht="16" customHeight="1" x14ac:dyDescent="0.2"/>
    <row r="4987" customFormat="1" ht="16" customHeight="1" x14ac:dyDescent="0.2"/>
    <row r="4988" customFormat="1" ht="16" customHeight="1" x14ac:dyDescent="0.2"/>
    <row r="4989" customFormat="1" ht="16" customHeight="1" x14ac:dyDescent="0.2"/>
    <row r="4990" customFormat="1" ht="16" customHeight="1" x14ac:dyDescent="0.2"/>
    <row r="4991" customFormat="1" ht="16" customHeight="1" x14ac:dyDescent="0.2"/>
    <row r="4992" customFormat="1" ht="16" customHeight="1" x14ac:dyDescent="0.2"/>
    <row r="4993" customFormat="1" ht="16" customHeight="1" x14ac:dyDescent="0.2"/>
    <row r="4994" customFormat="1" ht="16" customHeight="1" x14ac:dyDescent="0.2"/>
    <row r="4995" customFormat="1" ht="16" customHeight="1" x14ac:dyDescent="0.2"/>
    <row r="4996" customFormat="1" ht="16" customHeight="1" x14ac:dyDescent="0.2"/>
    <row r="4997" customFormat="1" ht="16" customHeight="1" x14ac:dyDescent="0.2"/>
    <row r="4998" customFormat="1" ht="16" customHeight="1" x14ac:dyDescent="0.2"/>
    <row r="4999" customFormat="1" ht="16" customHeight="1" x14ac:dyDescent="0.2"/>
    <row r="5000" customFormat="1" ht="16" customHeight="1" x14ac:dyDescent="0.2"/>
    <row r="5001" customFormat="1" ht="16" customHeight="1" x14ac:dyDescent="0.2"/>
    <row r="5002" customFormat="1" ht="16" customHeight="1" x14ac:dyDescent="0.2"/>
    <row r="5003" customFormat="1" ht="16" customHeight="1" x14ac:dyDescent="0.2"/>
    <row r="5004" customFormat="1" ht="16" customHeight="1" x14ac:dyDescent="0.2"/>
    <row r="5005" customFormat="1" ht="16" customHeight="1" x14ac:dyDescent="0.2"/>
    <row r="5006" customFormat="1" ht="16" customHeight="1" x14ac:dyDescent="0.2"/>
    <row r="5007" customFormat="1" ht="16" customHeight="1" x14ac:dyDescent="0.2"/>
    <row r="5008" customFormat="1" ht="16" customHeight="1" x14ac:dyDescent="0.2"/>
    <row r="5009" customFormat="1" ht="16" customHeight="1" x14ac:dyDescent="0.2"/>
    <row r="5010" customFormat="1" ht="16" customHeight="1" x14ac:dyDescent="0.2"/>
    <row r="5011" customFormat="1" ht="16" customHeight="1" x14ac:dyDescent="0.2"/>
    <row r="5012" customFormat="1" ht="16" customHeight="1" x14ac:dyDescent="0.2"/>
    <row r="5013" customFormat="1" ht="16" customHeight="1" x14ac:dyDescent="0.2"/>
    <row r="5014" customFormat="1" ht="16" customHeight="1" x14ac:dyDescent="0.2"/>
    <row r="5015" customFormat="1" ht="16" customHeight="1" x14ac:dyDescent="0.2"/>
    <row r="5016" customFormat="1" ht="16" customHeight="1" x14ac:dyDescent="0.2"/>
    <row r="5017" customFormat="1" ht="16" customHeight="1" x14ac:dyDescent="0.2"/>
    <row r="5018" customFormat="1" ht="16" customHeight="1" x14ac:dyDescent="0.2"/>
    <row r="5019" customFormat="1" ht="16" customHeight="1" x14ac:dyDescent="0.2"/>
    <row r="5020" customFormat="1" ht="16" customHeight="1" x14ac:dyDescent="0.2"/>
    <row r="5021" customFormat="1" ht="16" customHeight="1" x14ac:dyDescent="0.2"/>
    <row r="5022" customFormat="1" ht="16" customHeight="1" x14ac:dyDescent="0.2"/>
    <row r="5023" customFormat="1" ht="16" customHeight="1" x14ac:dyDescent="0.2"/>
    <row r="5024" customFormat="1" ht="16" customHeight="1" x14ac:dyDescent="0.2"/>
    <row r="5025" customFormat="1" ht="16" customHeight="1" x14ac:dyDescent="0.2"/>
    <row r="5026" customFormat="1" ht="16" customHeight="1" x14ac:dyDescent="0.2"/>
    <row r="5027" customFormat="1" ht="16" customHeight="1" x14ac:dyDescent="0.2"/>
    <row r="5028" customFormat="1" ht="16" customHeight="1" x14ac:dyDescent="0.2"/>
    <row r="5029" customFormat="1" ht="16" customHeight="1" x14ac:dyDescent="0.2"/>
    <row r="5030" customFormat="1" ht="16" customHeight="1" x14ac:dyDescent="0.2"/>
    <row r="5031" customFormat="1" ht="16" customHeight="1" x14ac:dyDescent="0.2"/>
    <row r="5032" customFormat="1" ht="16" customHeight="1" x14ac:dyDescent="0.2"/>
    <row r="5033" customFormat="1" ht="16" customHeight="1" x14ac:dyDescent="0.2"/>
    <row r="5034" customFormat="1" ht="16" customHeight="1" x14ac:dyDescent="0.2"/>
    <row r="5035" customFormat="1" ht="16" customHeight="1" x14ac:dyDescent="0.2"/>
    <row r="5036" customFormat="1" ht="16" customHeight="1" x14ac:dyDescent="0.2"/>
    <row r="5037" customFormat="1" ht="16" customHeight="1" x14ac:dyDescent="0.2"/>
    <row r="5038" customFormat="1" ht="16" customHeight="1" x14ac:dyDescent="0.2"/>
    <row r="5039" customFormat="1" ht="16" customHeight="1" x14ac:dyDescent="0.2"/>
    <row r="5040" customFormat="1" ht="16" customHeight="1" x14ac:dyDescent="0.2"/>
    <row r="5041" customFormat="1" ht="16" customHeight="1" x14ac:dyDescent="0.2"/>
    <row r="5042" customFormat="1" ht="16" customHeight="1" x14ac:dyDescent="0.2"/>
    <row r="5043" customFormat="1" ht="16" customHeight="1" x14ac:dyDescent="0.2"/>
    <row r="5044" customFormat="1" ht="16" customHeight="1" x14ac:dyDescent="0.2"/>
    <row r="5045" customFormat="1" ht="16" customHeight="1" x14ac:dyDescent="0.2"/>
    <row r="5046" customFormat="1" ht="16" customHeight="1" x14ac:dyDescent="0.2"/>
    <row r="5047" customFormat="1" ht="16" customHeight="1" x14ac:dyDescent="0.2"/>
    <row r="5048" customFormat="1" ht="16" customHeight="1" x14ac:dyDescent="0.2"/>
    <row r="5049" customFormat="1" ht="16" customHeight="1" x14ac:dyDescent="0.2"/>
    <row r="5050" customFormat="1" ht="16" customHeight="1" x14ac:dyDescent="0.2"/>
    <row r="5051" customFormat="1" ht="16" customHeight="1" x14ac:dyDescent="0.2"/>
    <row r="5052" customFormat="1" ht="16" customHeight="1" x14ac:dyDescent="0.2"/>
    <row r="5053" customFormat="1" ht="16" customHeight="1" x14ac:dyDescent="0.2"/>
    <row r="5054" customFormat="1" ht="16" customHeight="1" x14ac:dyDescent="0.2"/>
    <row r="5055" customFormat="1" ht="16" customHeight="1" x14ac:dyDescent="0.2"/>
    <row r="5056" customFormat="1" ht="16" customHeight="1" x14ac:dyDescent="0.2"/>
    <row r="5057" customFormat="1" ht="16" customHeight="1" x14ac:dyDescent="0.2"/>
    <row r="5058" customFormat="1" ht="16" customHeight="1" x14ac:dyDescent="0.2"/>
    <row r="5059" customFormat="1" ht="16" customHeight="1" x14ac:dyDescent="0.2"/>
    <row r="5060" customFormat="1" ht="16" customHeight="1" x14ac:dyDescent="0.2"/>
    <row r="5061" customFormat="1" ht="16" customHeight="1" x14ac:dyDescent="0.2"/>
    <row r="5062" customFormat="1" ht="16" customHeight="1" x14ac:dyDescent="0.2"/>
    <row r="5063" customFormat="1" ht="16" customHeight="1" x14ac:dyDescent="0.2"/>
    <row r="5064" customFormat="1" ht="16" customHeight="1" x14ac:dyDescent="0.2"/>
    <row r="5065" customFormat="1" ht="16" customHeight="1" x14ac:dyDescent="0.2"/>
    <row r="5066" customFormat="1" ht="16" customHeight="1" x14ac:dyDescent="0.2"/>
    <row r="5067" customFormat="1" ht="16" customHeight="1" x14ac:dyDescent="0.2"/>
    <row r="5068" customFormat="1" ht="16" customHeight="1" x14ac:dyDescent="0.2"/>
    <row r="5069" customFormat="1" ht="16" customHeight="1" x14ac:dyDescent="0.2"/>
    <row r="5070" customFormat="1" ht="16" customHeight="1" x14ac:dyDescent="0.2"/>
    <row r="5071" customFormat="1" ht="16" customHeight="1" x14ac:dyDescent="0.2"/>
    <row r="5072" customFormat="1" ht="16" customHeight="1" x14ac:dyDescent="0.2"/>
    <row r="5073" customFormat="1" ht="16" customHeight="1" x14ac:dyDescent="0.2"/>
    <row r="5074" customFormat="1" ht="16" customHeight="1" x14ac:dyDescent="0.2"/>
    <row r="5075" customFormat="1" ht="16" customHeight="1" x14ac:dyDescent="0.2"/>
    <row r="5076" customFormat="1" ht="16" customHeight="1" x14ac:dyDescent="0.2"/>
    <row r="5077" customFormat="1" ht="16" customHeight="1" x14ac:dyDescent="0.2"/>
    <row r="5078" customFormat="1" ht="16" customHeight="1" x14ac:dyDescent="0.2"/>
    <row r="5079" customFormat="1" ht="16" customHeight="1" x14ac:dyDescent="0.2"/>
    <row r="5080" customFormat="1" ht="16" customHeight="1" x14ac:dyDescent="0.2"/>
    <row r="5081" customFormat="1" ht="16" customHeight="1" x14ac:dyDescent="0.2"/>
    <row r="5082" customFormat="1" ht="16" customHeight="1" x14ac:dyDescent="0.2"/>
    <row r="5083" customFormat="1" ht="16" customHeight="1" x14ac:dyDescent="0.2"/>
    <row r="5084" customFormat="1" ht="16" customHeight="1" x14ac:dyDescent="0.2"/>
    <row r="5085" customFormat="1" ht="16" customHeight="1" x14ac:dyDescent="0.2"/>
    <row r="5086" customFormat="1" ht="16" customHeight="1" x14ac:dyDescent="0.2"/>
    <row r="5087" customFormat="1" ht="16" customHeight="1" x14ac:dyDescent="0.2"/>
    <row r="5088" customFormat="1" ht="16" customHeight="1" x14ac:dyDescent="0.2"/>
    <row r="5089" customFormat="1" ht="16" customHeight="1" x14ac:dyDescent="0.2"/>
    <row r="5090" customFormat="1" ht="16" customHeight="1" x14ac:dyDescent="0.2"/>
    <row r="5091" customFormat="1" ht="16" customHeight="1" x14ac:dyDescent="0.2"/>
    <row r="5092" customFormat="1" ht="16" customHeight="1" x14ac:dyDescent="0.2"/>
    <row r="5093" customFormat="1" ht="16" customHeight="1" x14ac:dyDescent="0.2"/>
    <row r="5094" customFormat="1" ht="16" customHeight="1" x14ac:dyDescent="0.2"/>
    <row r="5095" customFormat="1" ht="16" customHeight="1" x14ac:dyDescent="0.2"/>
    <row r="5096" customFormat="1" ht="16" customHeight="1" x14ac:dyDescent="0.2"/>
    <row r="5097" customFormat="1" ht="16" customHeight="1" x14ac:dyDescent="0.2"/>
    <row r="5098" customFormat="1" ht="16" customHeight="1" x14ac:dyDescent="0.2"/>
    <row r="5099" customFormat="1" ht="16" customHeight="1" x14ac:dyDescent="0.2"/>
    <row r="5100" customFormat="1" ht="16" customHeight="1" x14ac:dyDescent="0.2"/>
    <row r="5101" customFormat="1" ht="16" customHeight="1" x14ac:dyDescent="0.2"/>
    <row r="5102" customFormat="1" ht="16" customHeight="1" x14ac:dyDescent="0.2"/>
    <row r="5103" customFormat="1" ht="16" customHeight="1" x14ac:dyDescent="0.2"/>
    <row r="5104" customFormat="1" ht="16" customHeight="1" x14ac:dyDescent="0.2"/>
    <row r="5105" customFormat="1" ht="16" customHeight="1" x14ac:dyDescent="0.2"/>
    <row r="5106" customFormat="1" ht="16" customHeight="1" x14ac:dyDescent="0.2"/>
    <row r="5107" customFormat="1" ht="16" customHeight="1" x14ac:dyDescent="0.2"/>
    <row r="5108" customFormat="1" ht="16" customHeight="1" x14ac:dyDescent="0.2"/>
    <row r="5109" customFormat="1" ht="16" customHeight="1" x14ac:dyDescent="0.2"/>
    <row r="5110" customFormat="1" ht="16" customHeight="1" x14ac:dyDescent="0.2"/>
    <row r="5111" customFormat="1" ht="16" customHeight="1" x14ac:dyDescent="0.2"/>
    <row r="5112" customFormat="1" ht="16" customHeight="1" x14ac:dyDescent="0.2"/>
    <row r="5113" customFormat="1" ht="16" customHeight="1" x14ac:dyDescent="0.2"/>
    <row r="5114" customFormat="1" ht="16" customHeight="1" x14ac:dyDescent="0.2"/>
    <row r="5115" customFormat="1" ht="16" customHeight="1" x14ac:dyDescent="0.2"/>
    <row r="5116" customFormat="1" ht="16" customHeight="1" x14ac:dyDescent="0.2"/>
    <row r="5117" customFormat="1" ht="16" customHeight="1" x14ac:dyDescent="0.2"/>
    <row r="5118" customFormat="1" ht="16" customHeight="1" x14ac:dyDescent="0.2"/>
    <row r="5119" customFormat="1" ht="16" customHeight="1" x14ac:dyDescent="0.2"/>
    <row r="5120" customFormat="1" ht="16" customHeight="1" x14ac:dyDescent="0.2"/>
    <row r="5121" customFormat="1" ht="16" customHeight="1" x14ac:dyDescent="0.2"/>
    <row r="5122" customFormat="1" ht="16" customHeight="1" x14ac:dyDescent="0.2"/>
    <row r="5123" customFormat="1" ht="16" customHeight="1" x14ac:dyDescent="0.2"/>
    <row r="5124" customFormat="1" ht="16" customHeight="1" x14ac:dyDescent="0.2"/>
    <row r="5125" customFormat="1" ht="16" customHeight="1" x14ac:dyDescent="0.2"/>
    <row r="5126" customFormat="1" ht="16" customHeight="1" x14ac:dyDescent="0.2"/>
    <row r="5127" customFormat="1" ht="16" customHeight="1" x14ac:dyDescent="0.2"/>
    <row r="5128" customFormat="1" ht="16" customHeight="1" x14ac:dyDescent="0.2"/>
    <row r="5129" customFormat="1" ht="16" customHeight="1" x14ac:dyDescent="0.2"/>
    <row r="5130" customFormat="1" ht="16" customHeight="1" x14ac:dyDescent="0.2"/>
    <row r="5131" customFormat="1" ht="16" customHeight="1" x14ac:dyDescent="0.2"/>
    <row r="5132" customFormat="1" ht="16" customHeight="1" x14ac:dyDescent="0.2"/>
    <row r="5133" customFormat="1" ht="16" customHeight="1" x14ac:dyDescent="0.2"/>
    <row r="5134" customFormat="1" ht="16" customHeight="1" x14ac:dyDescent="0.2"/>
    <row r="5135" customFormat="1" ht="16" customHeight="1" x14ac:dyDescent="0.2"/>
    <row r="5136" customFormat="1" ht="16" customHeight="1" x14ac:dyDescent="0.2"/>
    <row r="5137" customFormat="1" ht="16" customHeight="1" x14ac:dyDescent="0.2"/>
    <row r="5138" customFormat="1" ht="16" customHeight="1" x14ac:dyDescent="0.2"/>
    <row r="5139" customFormat="1" ht="16" customHeight="1" x14ac:dyDescent="0.2"/>
    <row r="5140" customFormat="1" ht="16" customHeight="1" x14ac:dyDescent="0.2"/>
    <row r="5141" customFormat="1" ht="16" customHeight="1" x14ac:dyDescent="0.2"/>
    <row r="5142" customFormat="1" ht="16" customHeight="1" x14ac:dyDescent="0.2"/>
    <row r="5143" customFormat="1" ht="16" customHeight="1" x14ac:dyDescent="0.2"/>
    <row r="5144" customFormat="1" ht="16" customHeight="1" x14ac:dyDescent="0.2"/>
    <row r="5145" customFormat="1" ht="16" customHeight="1" x14ac:dyDescent="0.2"/>
    <row r="5146" customFormat="1" ht="16" customHeight="1" x14ac:dyDescent="0.2"/>
    <row r="5147" customFormat="1" ht="16" customHeight="1" x14ac:dyDescent="0.2"/>
    <row r="5148" customFormat="1" ht="16" customHeight="1" x14ac:dyDescent="0.2"/>
    <row r="5149" customFormat="1" ht="16" customHeight="1" x14ac:dyDescent="0.2"/>
    <row r="5150" customFormat="1" ht="16" customHeight="1" x14ac:dyDescent="0.2"/>
    <row r="5151" customFormat="1" ht="16" customHeight="1" x14ac:dyDescent="0.2"/>
    <row r="5152" customFormat="1" ht="16" customHeight="1" x14ac:dyDescent="0.2"/>
    <row r="5153" customFormat="1" ht="16" customHeight="1" x14ac:dyDescent="0.2"/>
    <row r="5154" customFormat="1" ht="16" customHeight="1" x14ac:dyDescent="0.2"/>
    <row r="5155" customFormat="1" ht="16" customHeight="1" x14ac:dyDescent="0.2"/>
    <row r="5156" customFormat="1" ht="16" customHeight="1" x14ac:dyDescent="0.2"/>
    <row r="5157" customFormat="1" ht="16" customHeight="1" x14ac:dyDescent="0.2"/>
    <row r="5158" customFormat="1" ht="16" customHeight="1" x14ac:dyDescent="0.2"/>
    <row r="5159" customFormat="1" ht="16" customHeight="1" x14ac:dyDescent="0.2"/>
    <row r="5160" customFormat="1" ht="16" customHeight="1" x14ac:dyDescent="0.2"/>
    <row r="5161" customFormat="1" ht="16" customHeight="1" x14ac:dyDescent="0.2"/>
    <row r="5162" customFormat="1" ht="16" customHeight="1" x14ac:dyDescent="0.2"/>
    <row r="5163" customFormat="1" ht="16" customHeight="1" x14ac:dyDescent="0.2"/>
    <row r="5164" customFormat="1" ht="16" customHeight="1" x14ac:dyDescent="0.2"/>
    <row r="5165" customFormat="1" ht="16" customHeight="1" x14ac:dyDescent="0.2"/>
    <row r="5166" customFormat="1" ht="16" customHeight="1" x14ac:dyDescent="0.2"/>
    <row r="5167" customFormat="1" ht="16" customHeight="1" x14ac:dyDescent="0.2"/>
    <row r="5168" customFormat="1" ht="16" customHeight="1" x14ac:dyDescent="0.2"/>
    <row r="5169" customFormat="1" ht="16" customHeight="1" x14ac:dyDescent="0.2"/>
    <row r="5170" customFormat="1" ht="16" customHeight="1" x14ac:dyDescent="0.2"/>
    <row r="5171" customFormat="1" ht="16" customHeight="1" x14ac:dyDescent="0.2"/>
    <row r="5172" customFormat="1" ht="16" customHeight="1" x14ac:dyDescent="0.2"/>
    <row r="5173" customFormat="1" ht="16" customHeight="1" x14ac:dyDescent="0.2"/>
    <row r="5174" customFormat="1" ht="16" customHeight="1" x14ac:dyDescent="0.2"/>
    <row r="5175" customFormat="1" ht="16" customHeight="1" x14ac:dyDescent="0.2"/>
    <row r="5176" customFormat="1" ht="16" customHeight="1" x14ac:dyDescent="0.2"/>
    <row r="5177" customFormat="1" ht="16" customHeight="1" x14ac:dyDescent="0.2"/>
    <row r="5178" customFormat="1" ht="16" customHeight="1" x14ac:dyDescent="0.2"/>
    <row r="5179" customFormat="1" ht="16" customHeight="1" x14ac:dyDescent="0.2"/>
    <row r="5180" customFormat="1" ht="16" customHeight="1" x14ac:dyDescent="0.2"/>
    <row r="5181" customFormat="1" ht="16" customHeight="1" x14ac:dyDescent="0.2"/>
    <row r="5182" customFormat="1" ht="16" customHeight="1" x14ac:dyDescent="0.2"/>
    <row r="5183" customFormat="1" ht="16" customHeight="1" x14ac:dyDescent="0.2"/>
    <row r="5184" customFormat="1" ht="16" customHeight="1" x14ac:dyDescent="0.2"/>
    <row r="5185" customFormat="1" ht="16" customHeight="1" x14ac:dyDescent="0.2"/>
    <row r="5186" customFormat="1" ht="16" customHeight="1" x14ac:dyDescent="0.2"/>
    <row r="5187" customFormat="1" ht="16" customHeight="1" x14ac:dyDescent="0.2"/>
    <row r="5188" customFormat="1" ht="16" customHeight="1" x14ac:dyDescent="0.2"/>
    <row r="5189" customFormat="1" ht="16" customHeight="1" x14ac:dyDescent="0.2"/>
    <row r="5190" customFormat="1" ht="16" customHeight="1" x14ac:dyDescent="0.2"/>
    <row r="5191" customFormat="1" ht="16" customHeight="1" x14ac:dyDescent="0.2"/>
    <row r="5192" customFormat="1" ht="16" customHeight="1" x14ac:dyDescent="0.2"/>
    <row r="5193" customFormat="1" ht="16" customHeight="1" x14ac:dyDescent="0.2"/>
    <row r="5194" customFormat="1" ht="16" customHeight="1" x14ac:dyDescent="0.2"/>
    <row r="5195" customFormat="1" ht="16" customHeight="1" x14ac:dyDescent="0.2"/>
    <row r="5196" customFormat="1" ht="16" customHeight="1" x14ac:dyDescent="0.2"/>
    <row r="5197" customFormat="1" ht="16" customHeight="1" x14ac:dyDescent="0.2"/>
    <row r="5198" customFormat="1" ht="16" customHeight="1" x14ac:dyDescent="0.2"/>
    <row r="5199" customFormat="1" ht="16" customHeight="1" x14ac:dyDescent="0.2"/>
    <row r="5200" customFormat="1" ht="16" customHeight="1" x14ac:dyDescent="0.2"/>
    <row r="5201" customFormat="1" ht="16" customHeight="1" x14ac:dyDescent="0.2"/>
    <row r="5202" customFormat="1" ht="16" customHeight="1" x14ac:dyDescent="0.2"/>
    <row r="5203" customFormat="1" ht="16" customHeight="1" x14ac:dyDescent="0.2"/>
    <row r="5204" customFormat="1" ht="16" customHeight="1" x14ac:dyDescent="0.2"/>
    <row r="5205" customFormat="1" ht="16" customHeight="1" x14ac:dyDescent="0.2"/>
    <row r="5206" customFormat="1" ht="16" customHeight="1" x14ac:dyDescent="0.2"/>
    <row r="5207" customFormat="1" ht="16" customHeight="1" x14ac:dyDescent="0.2"/>
    <row r="5208" customFormat="1" ht="16" customHeight="1" x14ac:dyDescent="0.2"/>
    <row r="5209" customFormat="1" ht="16" customHeight="1" x14ac:dyDescent="0.2"/>
    <row r="5210" customFormat="1" ht="16" customHeight="1" x14ac:dyDescent="0.2"/>
    <row r="5211" customFormat="1" ht="16" customHeight="1" x14ac:dyDescent="0.2"/>
    <row r="5212" customFormat="1" ht="16" customHeight="1" x14ac:dyDescent="0.2"/>
    <row r="5213" customFormat="1" ht="16" customHeight="1" x14ac:dyDescent="0.2"/>
    <row r="5214" customFormat="1" ht="16" customHeight="1" x14ac:dyDescent="0.2"/>
    <row r="5215" customFormat="1" ht="16" customHeight="1" x14ac:dyDescent="0.2"/>
    <row r="5216" customFormat="1" ht="16" customHeight="1" x14ac:dyDescent="0.2"/>
    <row r="5217" customFormat="1" ht="16" customHeight="1" x14ac:dyDescent="0.2"/>
    <row r="5218" customFormat="1" ht="16" customHeight="1" x14ac:dyDescent="0.2"/>
    <row r="5219" customFormat="1" ht="16" customHeight="1" x14ac:dyDescent="0.2"/>
    <row r="5220" customFormat="1" ht="16" customHeight="1" x14ac:dyDescent="0.2"/>
    <row r="5221" customFormat="1" ht="16" customHeight="1" x14ac:dyDescent="0.2"/>
    <row r="5222" customFormat="1" ht="16" customHeight="1" x14ac:dyDescent="0.2"/>
    <row r="5223" customFormat="1" ht="16" customHeight="1" x14ac:dyDescent="0.2"/>
    <row r="5224" customFormat="1" ht="16" customHeight="1" x14ac:dyDescent="0.2"/>
    <row r="5225" customFormat="1" ht="16" customHeight="1" x14ac:dyDescent="0.2"/>
    <row r="5226" customFormat="1" ht="16" customHeight="1" x14ac:dyDescent="0.2"/>
    <row r="5227" customFormat="1" ht="16" customHeight="1" x14ac:dyDescent="0.2"/>
    <row r="5228" customFormat="1" ht="16" customHeight="1" x14ac:dyDescent="0.2"/>
    <row r="5229" customFormat="1" ht="16" customHeight="1" x14ac:dyDescent="0.2"/>
    <row r="5230" customFormat="1" ht="16" customHeight="1" x14ac:dyDescent="0.2"/>
    <row r="5231" customFormat="1" ht="16" customHeight="1" x14ac:dyDescent="0.2"/>
    <row r="5232" customFormat="1" ht="16" customHeight="1" x14ac:dyDescent="0.2"/>
    <row r="5233" customFormat="1" ht="16" customHeight="1" x14ac:dyDescent="0.2"/>
    <row r="5234" customFormat="1" ht="16" customHeight="1" x14ac:dyDescent="0.2"/>
    <row r="5235" customFormat="1" ht="16" customHeight="1" x14ac:dyDescent="0.2"/>
    <row r="5236" customFormat="1" ht="16" customHeight="1" x14ac:dyDescent="0.2"/>
    <row r="5237" customFormat="1" ht="16" customHeight="1" x14ac:dyDescent="0.2"/>
    <row r="5238" customFormat="1" ht="16" customHeight="1" x14ac:dyDescent="0.2"/>
    <row r="5239" customFormat="1" ht="16" customHeight="1" x14ac:dyDescent="0.2"/>
    <row r="5240" customFormat="1" ht="16" customHeight="1" x14ac:dyDescent="0.2"/>
    <row r="5241" customFormat="1" ht="16" customHeight="1" x14ac:dyDescent="0.2"/>
    <row r="5242" customFormat="1" ht="16" customHeight="1" x14ac:dyDescent="0.2"/>
    <row r="5243" customFormat="1" ht="16" customHeight="1" x14ac:dyDescent="0.2"/>
    <row r="5244" customFormat="1" ht="16" customHeight="1" x14ac:dyDescent="0.2"/>
    <row r="5245" customFormat="1" ht="16" customHeight="1" x14ac:dyDescent="0.2"/>
    <row r="5246" customFormat="1" ht="16" customHeight="1" x14ac:dyDescent="0.2"/>
    <row r="5247" customFormat="1" ht="16" customHeight="1" x14ac:dyDescent="0.2"/>
    <row r="5248" customFormat="1" ht="16" customHeight="1" x14ac:dyDescent="0.2"/>
    <row r="5249" customFormat="1" ht="16" customHeight="1" x14ac:dyDescent="0.2"/>
    <row r="5250" customFormat="1" ht="16" customHeight="1" x14ac:dyDescent="0.2"/>
    <row r="5251" customFormat="1" ht="16" customHeight="1" x14ac:dyDescent="0.2"/>
    <row r="5252" customFormat="1" ht="16" customHeight="1" x14ac:dyDescent="0.2"/>
    <row r="5253" customFormat="1" ht="16" customHeight="1" x14ac:dyDescent="0.2"/>
    <row r="5254" customFormat="1" ht="16" customHeight="1" x14ac:dyDescent="0.2"/>
    <row r="5255" customFormat="1" ht="16" customHeight="1" x14ac:dyDescent="0.2"/>
    <row r="5256" customFormat="1" ht="16" customHeight="1" x14ac:dyDescent="0.2"/>
    <row r="5257" customFormat="1" ht="16" customHeight="1" x14ac:dyDescent="0.2"/>
    <row r="5258" customFormat="1" ht="16" customHeight="1" x14ac:dyDescent="0.2"/>
    <row r="5259" customFormat="1" ht="16" customHeight="1" x14ac:dyDescent="0.2"/>
    <row r="5260" customFormat="1" ht="16" customHeight="1" x14ac:dyDescent="0.2"/>
    <row r="5261" customFormat="1" ht="16" customHeight="1" x14ac:dyDescent="0.2"/>
    <row r="5262" customFormat="1" ht="16" customHeight="1" x14ac:dyDescent="0.2"/>
    <row r="5263" customFormat="1" ht="16" customHeight="1" x14ac:dyDescent="0.2"/>
    <row r="5264" customFormat="1" ht="16" customHeight="1" x14ac:dyDescent="0.2"/>
    <row r="5265" customFormat="1" ht="16" customHeight="1" x14ac:dyDescent="0.2"/>
    <row r="5266" customFormat="1" ht="16" customHeight="1" x14ac:dyDescent="0.2"/>
    <row r="5267" customFormat="1" ht="16" customHeight="1" x14ac:dyDescent="0.2"/>
    <row r="5268" customFormat="1" ht="16" customHeight="1" x14ac:dyDescent="0.2"/>
    <row r="5269" customFormat="1" ht="16" customHeight="1" x14ac:dyDescent="0.2"/>
    <row r="5270" customFormat="1" ht="16" customHeight="1" x14ac:dyDescent="0.2"/>
    <row r="5271" customFormat="1" ht="16" customHeight="1" x14ac:dyDescent="0.2"/>
    <row r="5272" customFormat="1" ht="16" customHeight="1" x14ac:dyDescent="0.2"/>
    <row r="5273" customFormat="1" ht="16" customHeight="1" x14ac:dyDescent="0.2"/>
    <row r="5274" customFormat="1" ht="16" customHeight="1" x14ac:dyDescent="0.2"/>
    <row r="5275" customFormat="1" ht="16" customHeight="1" x14ac:dyDescent="0.2"/>
    <row r="5276" customFormat="1" ht="16" customHeight="1" x14ac:dyDescent="0.2"/>
    <row r="5277" customFormat="1" ht="16" customHeight="1" x14ac:dyDescent="0.2"/>
    <row r="5278" customFormat="1" ht="16" customHeight="1" x14ac:dyDescent="0.2"/>
    <row r="5279" customFormat="1" ht="16" customHeight="1" x14ac:dyDescent="0.2"/>
    <row r="5280" customFormat="1" ht="16" customHeight="1" x14ac:dyDescent="0.2"/>
    <row r="5281" customFormat="1" ht="16" customHeight="1" x14ac:dyDescent="0.2"/>
    <row r="5282" customFormat="1" ht="16" customHeight="1" x14ac:dyDescent="0.2"/>
    <row r="5283" customFormat="1" ht="16" customHeight="1" x14ac:dyDescent="0.2"/>
    <row r="5284" customFormat="1" ht="16" customHeight="1" x14ac:dyDescent="0.2"/>
    <row r="5285" customFormat="1" ht="16" customHeight="1" x14ac:dyDescent="0.2"/>
    <row r="5286" customFormat="1" ht="16" customHeight="1" x14ac:dyDescent="0.2"/>
    <row r="5287" customFormat="1" ht="16" customHeight="1" x14ac:dyDescent="0.2"/>
    <row r="5288" customFormat="1" ht="16" customHeight="1" x14ac:dyDescent="0.2"/>
    <row r="5289" customFormat="1" ht="16" customHeight="1" x14ac:dyDescent="0.2"/>
    <row r="5290" customFormat="1" ht="16" customHeight="1" x14ac:dyDescent="0.2"/>
    <row r="5291" customFormat="1" ht="16" customHeight="1" x14ac:dyDescent="0.2"/>
    <row r="5292" customFormat="1" ht="16" customHeight="1" x14ac:dyDescent="0.2"/>
    <row r="5293" customFormat="1" ht="16" customHeight="1" x14ac:dyDescent="0.2"/>
    <row r="5294" customFormat="1" ht="16" customHeight="1" x14ac:dyDescent="0.2"/>
    <row r="5295" customFormat="1" ht="16" customHeight="1" x14ac:dyDescent="0.2"/>
    <row r="5296" customFormat="1" ht="16" customHeight="1" x14ac:dyDescent="0.2"/>
    <row r="5297" customFormat="1" ht="16" customHeight="1" x14ac:dyDescent="0.2"/>
    <row r="5298" customFormat="1" ht="16" customHeight="1" x14ac:dyDescent="0.2"/>
    <row r="5299" customFormat="1" ht="16" customHeight="1" x14ac:dyDescent="0.2"/>
    <row r="5300" customFormat="1" ht="16" customHeight="1" x14ac:dyDescent="0.2"/>
    <row r="5301" customFormat="1" ht="16" customHeight="1" x14ac:dyDescent="0.2"/>
    <row r="5302" customFormat="1" ht="16" customHeight="1" x14ac:dyDescent="0.2"/>
    <row r="5303" customFormat="1" ht="16" customHeight="1" x14ac:dyDescent="0.2"/>
    <row r="5304" customFormat="1" ht="16" customHeight="1" x14ac:dyDescent="0.2"/>
    <row r="5305" customFormat="1" ht="16" customHeight="1" x14ac:dyDescent="0.2"/>
    <row r="5306" customFormat="1" ht="16" customHeight="1" x14ac:dyDescent="0.2"/>
    <row r="5307" customFormat="1" ht="16" customHeight="1" x14ac:dyDescent="0.2"/>
    <row r="5308" customFormat="1" ht="16" customHeight="1" x14ac:dyDescent="0.2"/>
    <row r="5309" customFormat="1" ht="16" customHeight="1" x14ac:dyDescent="0.2"/>
    <row r="5310" customFormat="1" ht="16" customHeight="1" x14ac:dyDescent="0.2"/>
    <row r="5311" customFormat="1" ht="16" customHeight="1" x14ac:dyDescent="0.2"/>
    <row r="5312" customFormat="1" ht="16" customHeight="1" x14ac:dyDescent="0.2"/>
    <row r="5313" customFormat="1" ht="16" customHeight="1" x14ac:dyDescent="0.2"/>
    <row r="5314" customFormat="1" ht="16" customHeight="1" x14ac:dyDescent="0.2"/>
    <row r="5315" customFormat="1" ht="16" customHeight="1" x14ac:dyDescent="0.2"/>
    <row r="5316" customFormat="1" ht="16" customHeight="1" x14ac:dyDescent="0.2"/>
    <row r="5317" customFormat="1" ht="16" customHeight="1" x14ac:dyDescent="0.2"/>
    <row r="5318" customFormat="1" ht="16" customHeight="1" x14ac:dyDescent="0.2"/>
    <row r="5319" customFormat="1" ht="16" customHeight="1" x14ac:dyDescent="0.2"/>
    <row r="5320" customFormat="1" ht="16" customHeight="1" x14ac:dyDescent="0.2"/>
    <row r="5321" customFormat="1" ht="16" customHeight="1" x14ac:dyDescent="0.2"/>
    <row r="5322" customFormat="1" ht="16" customHeight="1" x14ac:dyDescent="0.2"/>
    <row r="5323" customFormat="1" ht="16" customHeight="1" x14ac:dyDescent="0.2"/>
    <row r="5324" customFormat="1" ht="16" customHeight="1" x14ac:dyDescent="0.2"/>
    <row r="5325" customFormat="1" ht="16" customHeight="1" x14ac:dyDescent="0.2"/>
    <row r="5326" customFormat="1" ht="16" customHeight="1" x14ac:dyDescent="0.2"/>
    <row r="5327" customFormat="1" ht="16" customHeight="1" x14ac:dyDescent="0.2"/>
    <row r="5328" customFormat="1" ht="16" customHeight="1" x14ac:dyDescent="0.2"/>
    <row r="5329" customFormat="1" ht="16" customHeight="1" x14ac:dyDescent="0.2"/>
    <row r="5330" customFormat="1" ht="16" customHeight="1" x14ac:dyDescent="0.2"/>
    <row r="5331" customFormat="1" ht="16" customHeight="1" x14ac:dyDescent="0.2"/>
    <row r="5332" customFormat="1" ht="16" customHeight="1" x14ac:dyDescent="0.2"/>
    <row r="5333" customFormat="1" ht="16" customHeight="1" x14ac:dyDescent="0.2"/>
    <row r="5334" customFormat="1" ht="16" customHeight="1" x14ac:dyDescent="0.2"/>
    <row r="5335" customFormat="1" ht="16" customHeight="1" x14ac:dyDescent="0.2"/>
    <row r="5336" customFormat="1" ht="16" customHeight="1" x14ac:dyDescent="0.2"/>
    <row r="5337" customFormat="1" ht="16" customHeight="1" x14ac:dyDescent="0.2"/>
    <row r="5338" customFormat="1" ht="16" customHeight="1" x14ac:dyDescent="0.2"/>
    <row r="5339" customFormat="1" ht="16" customHeight="1" x14ac:dyDescent="0.2"/>
    <row r="5340" customFormat="1" ht="16" customHeight="1" x14ac:dyDescent="0.2"/>
    <row r="5341" customFormat="1" ht="16" customHeight="1" x14ac:dyDescent="0.2"/>
    <row r="5342" customFormat="1" ht="16" customHeight="1" x14ac:dyDescent="0.2"/>
    <row r="5343" customFormat="1" ht="16" customHeight="1" x14ac:dyDescent="0.2"/>
    <row r="5344" customFormat="1" ht="16" customHeight="1" x14ac:dyDescent="0.2"/>
    <row r="5345" customFormat="1" ht="16" customHeight="1" x14ac:dyDescent="0.2"/>
    <row r="5346" customFormat="1" ht="16" customHeight="1" x14ac:dyDescent="0.2"/>
    <row r="5347" customFormat="1" ht="16" customHeight="1" x14ac:dyDescent="0.2"/>
    <row r="5348" customFormat="1" ht="16" customHeight="1" x14ac:dyDescent="0.2"/>
    <row r="5349" customFormat="1" ht="16" customHeight="1" x14ac:dyDescent="0.2"/>
    <row r="5350" customFormat="1" ht="16" customHeight="1" x14ac:dyDescent="0.2"/>
    <row r="5351" customFormat="1" ht="16" customHeight="1" x14ac:dyDescent="0.2"/>
    <row r="5352" customFormat="1" ht="16" customHeight="1" x14ac:dyDescent="0.2"/>
    <row r="5353" customFormat="1" ht="16" customHeight="1" x14ac:dyDescent="0.2"/>
    <row r="5354" customFormat="1" ht="16" customHeight="1" x14ac:dyDescent="0.2"/>
    <row r="5355" customFormat="1" ht="16" customHeight="1" x14ac:dyDescent="0.2"/>
    <row r="5356" customFormat="1" ht="16" customHeight="1" x14ac:dyDescent="0.2"/>
    <row r="5357" customFormat="1" ht="16" customHeight="1" x14ac:dyDescent="0.2"/>
    <row r="5358" customFormat="1" ht="16" customHeight="1" x14ac:dyDescent="0.2"/>
    <row r="5359" customFormat="1" ht="16" customHeight="1" x14ac:dyDescent="0.2"/>
    <row r="5360" customFormat="1" ht="16" customHeight="1" x14ac:dyDescent="0.2"/>
    <row r="5361" customFormat="1" ht="16" customHeight="1" x14ac:dyDescent="0.2"/>
    <row r="5362" customFormat="1" ht="16" customHeight="1" x14ac:dyDescent="0.2"/>
    <row r="5363" customFormat="1" ht="16" customHeight="1" x14ac:dyDescent="0.2"/>
    <row r="5364" customFormat="1" ht="16" customHeight="1" x14ac:dyDescent="0.2"/>
    <row r="5365" customFormat="1" ht="16" customHeight="1" x14ac:dyDescent="0.2"/>
    <row r="5366" customFormat="1" ht="16" customHeight="1" x14ac:dyDescent="0.2"/>
    <row r="5367" customFormat="1" ht="16" customHeight="1" x14ac:dyDescent="0.2"/>
    <row r="5368" customFormat="1" ht="16" customHeight="1" x14ac:dyDescent="0.2"/>
    <row r="5369" customFormat="1" ht="16" customHeight="1" x14ac:dyDescent="0.2"/>
    <row r="5370" customFormat="1" ht="16" customHeight="1" x14ac:dyDescent="0.2"/>
    <row r="5371" customFormat="1" ht="16" customHeight="1" x14ac:dyDescent="0.2"/>
    <row r="5372" customFormat="1" ht="16" customHeight="1" x14ac:dyDescent="0.2"/>
    <row r="5373" customFormat="1" ht="16" customHeight="1" x14ac:dyDescent="0.2"/>
    <row r="5374" customFormat="1" ht="16" customHeight="1" x14ac:dyDescent="0.2"/>
    <row r="5375" customFormat="1" ht="16" customHeight="1" x14ac:dyDescent="0.2"/>
    <row r="5376" customFormat="1" ht="16" customHeight="1" x14ac:dyDescent="0.2"/>
    <row r="5377" customFormat="1" ht="16" customHeight="1" x14ac:dyDescent="0.2"/>
    <row r="5378" customFormat="1" ht="16" customHeight="1" x14ac:dyDescent="0.2"/>
    <row r="5379" customFormat="1" ht="16" customHeight="1" x14ac:dyDescent="0.2"/>
    <row r="5380" customFormat="1" ht="16" customHeight="1" x14ac:dyDescent="0.2"/>
    <row r="5381" customFormat="1" ht="16" customHeight="1" x14ac:dyDescent="0.2"/>
    <row r="5382" customFormat="1" ht="16" customHeight="1" x14ac:dyDescent="0.2"/>
    <row r="5383" customFormat="1" ht="16" customHeight="1" x14ac:dyDescent="0.2"/>
    <row r="5384" customFormat="1" ht="16" customHeight="1" x14ac:dyDescent="0.2"/>
    <row r="5385" customFormat="1" ht="16" customHeight="1" x14ac:dyDescent="0.2"/>
    <row r="5386" customFormat="1" ht="16" customHeight="1" x14ac:dyDescent="0.2"/>
    <row r="5387" customFormat="1" ht="16" customHeight="1" x14ac:dyDescent="0.2"/>
    <row r="5388" customFormat="1" ht="16" customHeight="1" x14ac:dyDescent="0.2"/>
    <row r="5389" customFormat="1" ht="16" customHeight="1" x14ac:dyDescent="0.2"/>
    <row r="5390" customFormat="1" ht="16" customHeight="1" x14ac:dyDescent="0.2"/>
    <row r="5391" customFormat="1" ht="16" customHeight="1" x14ac:dyDescent="0.2"/>
    <row r="5392" customFormat="1" ht="16" customHeight="1" x14ac:dyDescent="0.2"/>
    <row r="5393" customFormat="1" ht="16" customHeight="1" x14ac:dyDescent="0.2"/>
    <row r="5394" customFormat="1" ht="16" customHeight="1" x14ac:dyDescent="0.2"/>
    <row r="5395" customFormat="1" ht="16" customHeight="1" x14ac:dyDescent="0.2"/>
    <row r="5396" customFormat="1" ht="16" customHeight="1" x14ac:dyDescent="0.2"/>
    <row r="5397" customFormat="1" ht="16" customHeight="1" x14ac:dyDescent="0.2"/>
    <row r="5398" customFormat="1" ht="16" customHeight="1" x14ac:dyDescent="0.2"/>
    <row r="5399" customFormat="1" ht="16" customHeight="1" x14ac:dyDescent="0.2"/>
    <row r="5400" customFormat="1" ht="16" customHeight="1" x14ac:dyDescent="0.2"/>
    <row r="5401" customFormat="1" ht="16" customHeight="1" x14ac:dyDescent="0.2"/>
    <row r="5402" customFormat="1" ht="16" customHeight="1" x14ac:dyDescent="0.2"/>
    <row r="5403" customFormat="1" ht="16" customHeight="1" x14ac:dyDescent="0.2"/>
    <row r="5404" customFormat="1" ht="16" customHeight="1" x14ac:dyDescent="0.2"/>
    <row r="5405" customFormat="1" ht="16" customHeight="1" x14ac:dyDescent="0.2"/>
    <row r="5406" customFormat="1" ht="16" customHeight="1" x14ac:dyDescent="0.2"/>
    <row r="5407" customFormat="1" ht="16" customHeight="1" x14ac:dyDescent="0.2"/>
    <row r="5408" customFormat="1" ht="16" customHeight="1" x14ac:dyDescent="0.2"/>
    <row r="5409" customFormat="1" ht="16" customHeight="1" x14ac:dyDescent="0.2"/>
    <row r="5410" customFormat="1" ht="16" customHeight="1" x14ac:dyDescent="0.2"/>
    <row r="5411" customFormat="1" ht="16" customHeight="1" x14ac:dyDescent="0.2"/>
    <row r="5412" customFormat="1" ht="16" customHeight="1" x14ac:dyDescent="0.2"/>
    <row r="5413" customFormat="1" ht="16" customHeight="1" x14ac:dyDescent="0.2"/>
    <row r="5414" customFormat="1" ht="16" customHeight="1" x14ac:dyDescent="0.2"/>
    <row r="5415" customFormat="1" ht="16" customHeight="1" x14ac:dyDescent="0.2"/>
    <row r="5416" customFormat="1" ht="16" customHeight="1" x14ac:dyDescent="0.2"/>
    <row r="5417" customFormat="1" ht="16" customHeight="1" x14ac:dyDescent="0.2"/>
    <row r="5418" customFormat="1" ht="16" customHeight="1" x14ac:dyDescent="0.2"/>
    <row r="5419" customFormat="1" ht="16" customHeight="1" x14ac:dyDescent="0.2"/>
    <row r="5420" customFormat="1" ht="16" customHeight="1" x14ac:dyDescent="0.2"/>
    <row r="5421" customFormat="1" ht="16" customHeight="1" x14ac:dyDescent="0.2"/>
    <row r="5422" customFormat="1" ht="16" customHeight="1" x14ac:dyDescent="0.2"/>
    <row r="5423" customFormat="1" ht="16" customHeight="1" x14ac:dyDescent="0.2"/>
    <row r="5424" customFormat="1" ht="16" customHeight="1" x14ac:dyDescent="0.2"/>
    <row r="5425" customFormat="1" ht="16" customHeight="1" x14ac:dyDescent="0.2"/>
    <row r="5426" customFormat="1" ht="16" customHeight="1" x14ac:dyDescent="0.2"/>
    <row r="5427" customFormat="1" ht="16" customHeight="1" x14ac:dyDescent="0.2"/>
    <row r="5428" customFormat="1" ht="16" customHeight="1" x14ac:dyDescent="0.2"/>
    <row r="5429" customFormat="1" ht="16" customHeight="1" x14ac:dyDescent="0.2"/>
    <row r="5430" customFormat="1" ht="16" customHeight="1" x14ac:dyDescent="0.2"/>
    <row r="5431" customFormat="1" ht="16" customHeight="1" x14ac:dyDescent="0.2"/>
    <row r="5432" customFormat="1" ht="16" customHeight="1" x14ac:dyDescent="0.2"/>
    <row r="5433" customFormat="1" ht="16" customHeight="1" x14ac:dyDescent="0.2"/>
    <row r="5434" customFormat="1" ht="16" customHeight="1" x14ac:dyDescent="0.2"/>
    <row r="5435" customFormat="1" ht="16" customHeight="1" x14ac:dyDescent="0.2"/>
    <row r="5436" customFormat="1" ht="16" customHeight="1" x14ac:dyDescent="0.2"/>
    <row r="5437" customFormat="1" ht="16" customHeight="1" x14ac:dyDescent="0.2"/>
    <row r="5438" customFormat="1" ht="16" customHeight="1" x14ac:dyDescent="0.2"/>
    <row r="5439" customFormat="1" ht="16" customHeight="1" x14ac:dyDescent="0.2"/>
    <row r="5440" customFormat="1" ht="16" customHeight="1" x14ac:dyDescent="0.2"/>
    <row r="5441" customFormat="1" ht="16" customHeight="1" x14ac:dyDescent="0.2"/>
    <row r="5442" customFormat="1" ht="16" customHeight="1" x14ac:dyDescent="0.2"/>
    <row r="5443" customFormat="1" ht="16" customHeight="1" x14ac:dyDescent="0.2"/>
    <row r="5444" customFormat="1" ht="16" customHeight="1" x14ac:dyDescent="0.2"/>
    <row r="5445" customFormat="1" ht="16" customHeight="1" x14ac:dyDescent="0.2"/>
    <row r="5446" customFormat="1" ht="16" customHeight="1" x14ac:dyDescent="0.2"/>
    <row r="5447" customFormat="1" ht="16" customHeight="1" x14ac:dyDescent="0.2"/>
    <row r="5448" customFormat="1" ht="16" customHeight="1" x14ac:dyDescent="0.2"/>
    <row r="5449" customFormat="1" ht="16" customHeight="1" x14ac:dyDescent="0.2"/>
    <row r="5450" customFormat="1" ht="16" customHeight="1" x14ac:dyDescent="0.2"/>
    <row r="5451" customFormat="1" ht="16" customHeight="1" x14ac:dyDescent="0.2"/>
    <row r="5452" customFormat="1" ht="16" customHeight="1" x14ac:dyDescent="0.2"/>
    <row r="5453" customFormat="1" ht="16" customHeight="1" x14ac:dyDescent="0.2"/>
    <row r="5454" customFormat="1" ht="16" customHeight="1" x14ac:dyDescent="0.2"/>
    <row r="5455" customFormat="1" ht="16" customHeight="1" x14ac:dyDescent="0.2"/>
    <row r="5456" customFormat="1" ht="16" customHeight="1" x14ac:dyDescent="0.2"/>
    <row r="5457" customFormat="1" ht="16" customHeight="1" x14ac:dyDescent="0.2"/>
    <row r="5458" customFormat="1" ht="16" customHeight="1" x14ac:dyDescent="0.2"/>
    <row r="5459" customFormat="1" ht="16" customHeight="1" x14ac:dyDescent="0.2"/>
    <row r="5460" customFormat="1" ht="16" customHeight="1" x14ac:dyDescent="0.2"/>
    <row r="5461" customFormat="1" ht="16" customHeight="1" x14ac:dyDescent="0.2"/>
    <row r="5462" customFormat="1" ht="16" customHeight="1" x14ac:dyDescent="0.2"/>
    <row r="5463" customFormat="1" ht="16" customHeight="1" x14ac:dyDescent="0.2"/>
    <row r="5464" customFormat="1" ht="16" customHeight="1" x14ac:dyDescent="0.2"/>
    <row r="5465" customFormat="1" ht="16" customHeight="1" x14ac:dyDescent="0.2"/>
    <row r="5466" customFormat="1" ht="16" customHeight="1" x14ac:dyDescent="0.2"/>
    <row r="5467" customFormat="1" ht="16" customHeight="1" x14ac:dyDescent="0.2"/>
    <row r="5468" customFormat="1" ht="16" customHeight="1" x14ac:dyDescent="0.2"/>
    <row r="5469" customFormat="1" ht="16" customHeight="1" x14ac:dyDescent="0.2"/>
    <row r="5470" customFormat="1" ht="16" customHeight="1" x14ac:dyDescent="0.2"/>
    <row r="5471" customFormat="1" ht="16" customHeight="1" x14ac:dyDescent="0.2"/>
    <row r="5472" customFormat="1" ht="16" customHeight="1" x14ac:dyDescent="0.2"/>
    <row r="5473" customFormat="1" ht="16" customHeight="1" x14ac:dyDescent="0.2"/>
    <row r="5474" customFormat="1" ht="16" customHeight="1" x14ac:dyDescent="0.2"/>
    <row r="5475" customFormat="1" ht="16" customHeight="1" x14ac:dyDescent="0.2"/>
    <row r="5476" customFormat="1" ht="16" customHeight="1" x14ac:dyDescent="0.2"/>
    <row r="5477" customFormat="1" ht="16" customHeight="1" x14ac:dyDescent="0.2"/>
    <row r="5478" customFormat="1" ht="16" customHeight="1" x14ac:dyDescent="0.2"/>
    <row r="5479" customFormat="1" ht="16" customHeight="1" x14ac:dyDescent="0.2"/>
    <row r="5480" customFormat="1" ht="16" customHeight="1" x14ac:dyDescent="0.2"/>
    <row r="5481" customFormat="1" ht="16" customHeight="1" x14ac:dyDescent="0.2"/>
    <row r="5482" customFormat="1" ht="16" customHeight="1" x14ac:dyDescent="0.2"/>
    <row r="5483" customFormat="1" ht="16" customHeight="1" x14ac:dyDescent="0.2"/>
    <row r="5484" customFormat="1" ht="16" customHeight="1" x14ac:dyDescent="0.2"/>
    <row r="5485" customFormat="1" ht="16" customHeight="1" x14ac:dyDescent="0.2"/>
    <row r="5486" customFormat="1" ht="16" customHeight="1" x14ac:dyDescent="0.2"/>
    <row r="5487" customFormat="1" ht="16" customHeight="1" x14ac:dyDescent="0.2"/>
    <row r="5488" customFormat="1" ht="16" customHeight="1" x14ac:dyDescent="0.2"/>
    <row r="5489" customFormat="1" ht="16" customHeight="1" x14ac:dyDescent="0.2"/>
    <row r="5490" customFormat="1" ht="16" customHeight="1" x14ac:dyDescent="0.2"/>
    <row r="5491" customFormat="1" ht="16" customHeight="1" x14ac:dyDescent="0.2"/>
    <row r="5492" customFormat="1" ht="16" customHeight="1" x14ac:dyDescent="0.2"/>
    <row r="5493" customFormat="1" ht="16" customHeight="1" x14ac:dyDescent="0.2"/>
    <row r="5494" customFormat="1" ht="16" customHeight="1" x14ac:dyDescent="0.2"/>
    <row r="5495" customFormat="1" ht="16" customHeight="1" x14ac:dyDescent="0.2"/>
    <row r="5496" customFormat="1" ht="16" customHeight="1" x14ac:dyDescent="0.2"/>
    <row r="5497" customFormat="1" ht="16" customHeight="1" x14ac:dyDescent="0.2"/>
    <row r="5498" customFormat="1" ht="16" customHeight="1" x14ac:dyDescent="0.2"/>
    <row r="5499" customFormat="1" ht="16" customHeight="1" x14ac:dyDescent="0.2"/>
    <row r="5500" customFormat="1" ht="16" customHeight="1" x14ac:dyDescent="0.2"/>
    <row r="5501" customFormat="1" ht="16" customHeight="1" x14ac:dyDescent="0.2"/>
    <row r="5502" customFormat="1" ht="16" customHeight="1" x14ac:dyDescent="0.2"/>
    <row r="5503" customFormat="1" ht="16" customHeight="1" x14ac:dyDescent="0.2"/>
    <row r="5504" customFormat="1" ht="16" customHeight="1" x14ac:dyDescent="0.2"/>
    <row r="5505" customFormat="1" ht="16" customHeight="1" x14ac:dyDescent="0.2"/>
    <row r="5506" customFormat="1" ht="16" customHeight="1" x14ac:dyDescent="0.2"/>
    <row r="5507" customFormat="1" ht="16" customHeight="1" x14ac:dyDescent="0.2"/>
    <row r="5508" customFormat="1" ht="16" customHeight="1" x14ac:dyDescent="0.2"/>
    <row r="5509" customFormat="1" ht="16" customHeight="1" x14ac:dyDescent="0.2"/>
    <row r="5510" customFormat="1" ht="16" customHeight="1" x14ac:dyDescent="0.2"/>
    <row r="5511" customFormat="1" ht="16" customHeight="1" x14ac:dyDescent="0.2"/>
    <row r="5512" customFormat="1" ht="16" customHeight="1" x14ac:dyDescent="0.2"/>
    <row r="5513" customFormat="1" ht="16" customHeight="1" x14ac:dyDescent="0.2"/>
    <row r="5514" customFormat="1" ht="16" customHeight="1" x14ac:dyDescent="0.2"/>
    <row r="5515" customFormat="1" ht="16" customHeight="1" x14ac:dyDescent="0.2"/>
    <row r="5516" customFormat="1" ht="16" customHeight="1" x14ac:dyDescent="0.2"/>
    <row r="5517" customFormat="1" ht="16" customHeight="1" x14ac:dyDescent="0.2"/>
    <row r="5518" customFormat="1" ht="16" customHeight="1" x14ac:dyDescent="0.2"/>
    <row r="5519" customFormat="1" ht="16" customHeight="1" x14ac:dyDescent="0.2"/>
    <row r="5520" customFormat="1" ht="16" customHeight="1" x14ac:dyDescent="0.2"/>
    <row r="5521" customFormat="1" ht="16" customHeight="1" x14ac:dyDescent="0.2"/>
    <row r="5522" customFormat="1" ht="16" customHeight="1" x14ac:dyDescent="0.2"/>
    <row r="5523" customFormat="1" ht="16" customHeight="1" x14ac:dyDescent="0.2"/>
    <row r="5524" customFormat="1" ht="16" customHeight="1" x14ac:dyDescent="0.2"/>
    <row r="5525" customFormat="1" ht="16" customHeight="1" x14ac:dyDescent="0.2"/>
    <row r="5526" customFormat="1" ht="16" customHeight="1" x14ac:dyDescent="0.2"/>
    <row r="5527" customFormat="1" ht="16" customHeight="1" x14ac:dyDescent="0.2"/>
    <row r="5528" customFormat="1" ht="16" customHeight="1" x14ac:dyDescent="0.2"/>
    <row r="5529" customFormat="1" ht="16" customHeight="1" x14ac:dyDescent="0.2"/>
    <row r="5530" customFormat="1" ht="16" customHeight="1" x14ac:dyDescent="0.2"/>
    <row r="5531" customFormat="1" ht="16" customHeight="1" x14ac:dyDescent="0.2"/>
    <row r="5532" customFormat="1" ht="16" customHeight="1" x14ac:dyDescent="0.2"/>
    <row r="5533" customFormat="1" ht="16" customHeight="1" x14ac:dyDescent="0.2"/>
    <row r="5534" customFormat="1" ht="16" customHeight="1" x14ac:dyDescent="0.2"/>
    <row r="5535" customFormat="1" ht="16" customHeight="1" x14ac:dyDescent="0.2"/>
    <row r="5536" customFormat="1" ht="16" customHeight="1" x14ac:dyDescent="0.2"/>
    <row r="5537" customFormat="1" ht="16" customHeight="1" x14ac:dyDescent="0.2"/>
    <row r="5538" customFormat="1" ht="16" customHeight="1" x14ac:dyDescent="0.2"/>
    <row r="5539" customFormat="1" ht="16" customHeight="1" x14ac:dyDescent="0.2"/>
    <row r="5540" customFormat="1" ht="16" customHeight="1" x14ac:dyDescent="0.2"/>
    <row r="5541" customFormat="1" ht="16" customHeight="1" x14ac:dyDescent="0.2"/>
    <row r="5542" customFormat="1" ht="16" customHeight="1" x14ac:dyDescent="0.2"/>
    <row r="5543" customFormat="1" ht="16" customHeight="1" x14ac:dyDescent="0.2"/>
    <row r="5544" customFormat="1" ht="16" customHeight="1" x14ac:dyDescent="0.2"/>
    <row r="5545" customFormat="1" ht="16" customHeight="1" x14ac:dyDescent="0.2"/>
    <row r="5546" customFormat="1" ht="16" customHeight="1" x14ac:dyDescent="0.2"/>
    <row r="5547" customFormat="1" ht="16" customHeight="1" x14ac:dyDescent="0.2"/>
    <row r="5548" customFormat="1" ht="16" customHeight="1" x14ac:dyDescent="0.2"/>
    <row r="5549" customFormat="1" ht="16" customHeight="1" x14ac:dyDescent="0.2"/>
    <row r="5550" customFormat="1" ht="16" customHeight="1" x14ac:dyDescent="0.2"/>
    <row r="5551" customFormat="1" ht="16" customHeight="1" x14ac:dyDescent="0.2"/>
    <row r="5552" customFormat="1" ht="16" customHeight="1" x14ac:dyDescent="0.2"/>
    <row r="5553" customFormat="1" ht="16" customHeight="1" x14ac:dyDescent="0.2"/>
    <row r="5554" customFormat="1" ht="16" customHeight="1" x14ac:dyDescent="0.2"/>
    <row r="5555" customFormat="1" ht="16" customHeight="1" x14ac:dyDescent="0.2"/>
    <row r="5556" customFormat="1" ht="16" customHeight="1" x14ac:dyDescent="0.2"/>
    <row r="5557" customFormat="1" ht="16" customHeight="1" x14ac:dyDescent="0.2"/>
    <row r="5558" customFormat="1" ht="16" customHeight="1" x14ac:dyDescent="0.2"/>
    <row r="5559" customFormat="1" ht="16" customHeight="1" x14ac:dyDescent="0.2"/>
    <row r="5560" customFormat="1" ht="16" customHeight="1" x14ac:dyDescent="0.2"/>
    <row r="5561" customFormat="1" ht="16" customHeight="1" x14ac:dyDescent="0.2"/>
    <row r="5562" customFormat="1" ht="16" customHeight="1" x14ac:dyDescent="0.2"/>
    <row r="5563" customFormat="1" ht="16" customHeight="1" x14ac:dyDescent="0.2"/>
    <row r="5564" customFormat="1" ht="16" customHeight="1" x14ac:dyDescent="0.2"/>
    <row r="5565" customFormat="1" ht="16" customHeight="1" x14ac:dyDescent="0.2"/>
    <row r="5566" customFormat="1" ht="16" customHeight="1" x14ac:dyDescent="0.2"/>
    <row r="5567" customFormat="1" ht="16" customHeight="1" x14ac:dyDescent="0.2"/>
    <row r="5568" customFormat="1" ht="16" customHeight="1" x14ac:dyDescent="0.2"/>
    <row r="5569" customFormat="1" ht="16" customHeight="1" x14ac:dyDescent="0.2"/>
    <row r="5570" customFormat="1" ht="16" customHeight="1" x14ac:dyDescent="0.2"/>
    <row r="5571" customFormat="1" ht="16" customHeight="1" x14ac:dyDescent="0.2"/>
    <row r="5572" customFormat="1" ht="16" customHeight="1" x14ac:dyDescent="0.2"/>
    <row r="5573" customFormat="1" ht="16" customHeight="1" x14ac:dyDescent="0.2"/>
    <row r="5574" customFormat="1" ht="16" customHeight="1" x14ac:dyDescent="0.2"/>
    <row r="5575" customFormat="1" ht="16" customHeight="1" x14ac:dyDescent="0.2"/>
    <row r="5576" customFormat="1" ht="16" customHeight="1" x14ac:dyDescent="0.2"/>
    <row r="5577" customFormat="1" ht="16" customHeight="1" x14ac:dyDescent="0.2"/>
    <row r="5578" customFormat="1" ht="16" customHeight="1" x14ac:dyDescent="0.2"/>
    <row r="5579" customFormat="1" ht="16" customHeight="1" x14ac:dyDescent="0.2"/>
    <row r="5580" customFormat="1" ht="16" customHeight="1" x14ac:dyDescent="0.2"/>
    <row r="5581" customFormat="1" ht="16" customHeight="1" x14ac:dyDescent="0.2"/>
    <row r="5582" customFormat="1" ht="16" customHeight="1" x14ac:dyDescent="0.2"/>
    <row r="5583" customFormat="1" ht="16" customHeight="1" x14ac:dyDescent="0.2"/>
    <row r="5584" customFormat="1" ht="16" customHeight="1" x14ac:dyDescent="0.2"/>
    <row r="5585" customFormat="1" ht="16" customHeight="1" x14ac:dyDescent="0.2"/>
    <row r="5586" customFormat="1" ht="16" customHeight="1" x14ac:dyDescent="0.2"/>
    <row r="5587" customFormat="1" ht="16" customHeight="1" x14ac:dyDescent="0.2"/>
    <row r="5588" customFormat="1" ht="16" customHeight="1" x14ac:dyDescent="0.2"/>
    <row r="5589" customFormat="1" ht="16" customHeight="1" x14ac:dyDescent="0.2"/>
    <row r="5590" customFormat="1" ht="16" customHeight="1" x14ac:dyDescent="0.2"/>
    <row r="5591" customFormat="1" ht="16" customHeight="1" x14ac:dyDescent="0.2"/>
    <row r="5592" customFormat="1" ht="16" customHeight="1" x14ac:dyDescent="0.2"/>
    <row r="5593" customFormat="1" ht="16" customHeight="1" x14ac:dyDescent="0.2"/>
    <row r="5594" customFormat="1" ht="16" customHeight="1" x14ac:dyDescent="0.2"/>
    <row r="5595" customFormat="1" ht="16" customHeight="1" x14ac:dyDescent="0.2"/>
    <row r="5596" customFormat="1" ht="16" customHeight="1" x14ac:dyDescent="0.2"/>
    <row r="5597" customFormat="1" ht="16" customHeight="1" x14ac:dyDescent="0.2"/>
    <row r="5598" customFormat="1" ht="16" customHeight="1" x14ac:dyDescent="0.2"/>
    <row r="5599" customFormat="1" ht="16" customHeight="1" x14ac:dyDescent="0.2"/>
    <row r="5600" customFormat="1" ht="16" customHeight="1" x14ac:dyDescent="0.2"/>
    <row r="5601" customFormat="1" ht="16" customHeight="1" x14ac:dyDescent="0.2"/>
    <row r="5602" customFormat="1" ht="16" customHeight="1" x14ac:dyDescent="0.2"/>
    <row r="5603" customFormat="1" ht="16" customHeight="1" x14ac:dyDescent="0.2"/>
    <row r="5604" customFormat="1" ht="16" customHeight="1" x14ac:dyDescent="0.2"/>
    <row r="5605" customFormat="1" ht="16" customHeight="1" x14ac:dyDescent="0.2"/>
    <row r="5606" customFormat="1" ht="16" customHeight="1" x14ac:dyDescent="0.2"/>
    <row r="5607" customFormat="1" ht="16" customHeight="1" x14ac:dyDescent="0.2"/>
    <row r="5608" customFormat="1" ht="16" customHeight="1" x14ac:dyDescent="0.2"/>
    <row r="5609" customFormat="1" ht="16" customHeight="1" x14ac:dyDescent="0.2"/>
    <row r="5610" customFormat="1" ht="16" customHeight="1" x14ac:dyDescent="0.2"/>
    <row r="5611" customFormat="1" ht="16" customHeight="1" x14ac:dyDescent="0.2"/>
    <row r="5612" customFormat="1" ht="16" customHeight="1" x14ac:dyDescent="0.2"/>
    <row r="5613" customFormat="1" ht="16" customHeight="1" x14ac:dyDescent="0.2"/>
    <row r="5614" customFormat="1" ht="16" customHeight="1" x14ac:dyDescent="0.2"/>
    <row r="5615" customFormat="1" ht="16" customHeight="1" x14ac:dyDescent="0.2"/>
    <row r="5616" customFormat="1" ht="16" customHeight="1" x14ac:dyDescent="0.2"/>
    <row r="5617" customFormat="1" ht="16" customHeight="1" x14ac:dyDescent="0.2"/>
    <row r="5618" customFormat="1" ht="16" customHeight="1" x14ac:dyDescent="0.2"/>
    <row r="5619" customFormat="1" ht="16" customHeight="1" x14ac:dyDescent="0.2"/>
    <row r="5620" customFormat="1" ht="16" customHeight="1" x14ac:dyDescent="0.2"/>
    <row r="5621" customFormat="1" ht="16" customHeight="1" x14ac:dyDescent="0.2"/>
    <row r="5622" customFormat="1" ht="16" customHeight="1" x14ac:dyDescent="0.2"/>
    <row r="5623" customFormat="1" ht="16" customHeight="1" x14ac:dyDescent="0.2"/>
    <row r="5624" customFormat="1" ht="16" customHeight="1" x14ac:dyDescent="0.2"/>
    <row r="5625" customFormat="1" ht="16" customHeight="1" x14ac:dyDescent="0.2"/>
    <row r="5626" customFormat="1" ht="16" customHeight="1" x14ac:dyDescent="0.2"/>
    <row r="5627" customFormat="1" ht="16" customHeight="1" x14ac:dyDescent="0.2"/>
    <row r="5628" customFormat="1" ht="16" customHeight="1" x14ac:dyDescent="0.2"/>
    <row r="5629" customFormat="1" ht="16" customHeight="1" x14ac:dyDescent="0.2"/>
    <row r="5630" customFormat="1" ht="16" customHeight="1" x14ac:dyDescent="0.2"/>
    <row r="5631" customFormat="1" ht="16" customHeight="1" x14ac:dyDescent="0.2"/>
    <row r="5632" customFormat="1" ht="16" customHeight="1" x14ac:dyDescent="0.2"/>
    <row r="5633" customFormat="1" ht="16" customHeight="1" x14ac:dyDescent="0.2"/>
    <row r="5634" customFormat="1" ht="16" customHeight="1" x14ac:dyDescent="0.2"/>
    <row r="5635" customFormat="1" ht="16" customHeight="1" x14ac:dyDescent="0.2"/>
    <row r="5636" customFormat="1" ht="16" customHeight="1" x14ac:dyDescent="0.2"/>
    <row r="5637" customFormat="1" ht="16" customHeight="1" x14ac:dyDescent="0.2"/>
    <row r="5638" customFormat="1" ht="16" customHeight="1" x14ac:dyDescent="0.2"/>
    <row r="5639" customFormat="1" ht="16" customHeight="1" x14ac:dyDescent="0.2"/>
    <row r="5640" customFormat="1" ht="16" customHeight="1" x14ac:dyDescent="0.2"/>
    <row r="5641" customFormat="1" ht="16" customHeight="1" x14ac:dyDescent="0.2"/>
    <row r="5642" customFormat="1" ht="16" customHeight="1" x14ac:dyDescent="0.2"/>
    <row r="5643" customFormat="1" ht="16" customHeight="1" x14ac:dyDescent="0.2"/>
    <row r="5644" customFormat="1" ht="16" customHeight="1" x14ac:dyDescent="0.2"/>
    <row r="5645" customFormat="1" ht="16" customHeight="1" x14ac:dyDescent="0.2"/>
    <row r="5646" customFormat="1" ht="16" customHeight="1" x14ac:dyDescent="0.2"/>
    <row r="5647" customFormat="1" ht="16" customHeight="1" x14ac:dyDescent="0.2"/>
    <row r="5648" customFormat="1" ht="16" customHeight="1" x14ac:dyDescent="0.2"/>
    <row r="5649" customFormat="1" ht="16" customHeight="1" x14ac:dyDescent="0.2"/>
    <row r="5650" customFormat="1" ht="16" customHeight="1" x14ac:dyDescent="0.2"/>
    <row r="5651" customFormat="1" ht="16" customHeight="1" x14ac:dyDescent="0.2"/>
    <row r="5652" customFormat="1" ht="16" customHeight="1" x14ac:dyDescent="0.2"/>
    <row r="5653" customFormat="1" ht="16" customHeight="1" x14ac:dyDescent="0.2"/>
    <row r="5654" customFormat="1" ht="16" customHeight="1" x14ac:dyDescent="0.2"/>
    <row r="5655" customFormat="1" ht="16" customHeight="1" x14ac:dyDescent="0.2"/>
    <row r="5656" customFormat="1" ht="16" customHeight="1" x14ac:dyDescent="0.2"/>
    <row r="5657" customFormat="1" ht="16" customHeight="1" x14ac:dyDescent="0.2"/>
    <row r="5658" customFormat="1" ht="16" customHeight="1" x14ac:dyDescent="0.2"/>
    <row r="5659" customFormat="1" ht="16" customHeight="1" x14ac:dyDescent="0.2"/>
    <row r="5660" customFormat="1" ht="16" customHeight="1" x14ac:dyDescent="0.2"/>
    <row r="5661" customFormat="1" ht="16" customHeight="1" x14ac:dyDescent="0.2"/>
    <row r="5662" customFormat="1" ht="16" customHeight="1" x14ac:dyDescent="0.2"/>
    <row r="5663" customFormat="1" ht="16" customHeight="1" x14ac:dyDescent="0.2"/>
    <row r="5664" customFormat="1" ht="16" customHeight="1" x14ac:dyDescent="0.2"/>
    <row r="5665" customFormat="1" ht="16" customHeight="1" x14ac:dyDescent="0.2"/>
    <row r="5666" customFormat="1" ht="16" customHeight="1" x14ac:dyDescent="0.2"/>
    <row r="5667" customFormat="1" ht="16" customHeight="1" x14ac:dyDescent="0.2"/>
    <row r="5668" customFormat="1" ht="16" customHeight="1" x14ac:dyDescent="0.2"/>
    <row r="5669" customFormat="1" ht="16" customHeight="1" x14ac:dyDescent="0.2"/>
    <row r="5670" customFormat="1" ht="16" customHeight="1" x14ac:dyDescent="0.2"/>
    <row r="5671" customFormat="1" ht="16" customHeight="1" x14ac:dyDescent="0.2"/>
    <row r="5672" customFormat="1" ht="16" customHeight="1" x14ac:dyDescent="0.2"/>
    <row r="5673" customFormat="1" ht="16" customHeight="1" x14ac:dyDescent="0.2"/>
    <row r="5674" customFormat="1" ht="16" customHeight="1" x14ac:dyDescent="0.2"/>
    <row r="5675" customFormat="1" ht="16" customHeight="1" x14ac:dyDescent="0.2"/>
    <row r="5676" customFormat="1" ht="16" customHeight="1" x14ac:dyDescent="0.2"/>
    <row r="5677" customFormat="1" ht="16" customHeight="1" x14ac:dyDescent="0.2"/>
    <row r="5678" customFormat="1" ht="16" customHeight="1" x14ac:dyDescent="0.2"/>
    <row r="5679" customFormat="1" ht="16" customHeight="1" x14ac:dyDescent="0.2"/>
    <row r="5680" customFormat="1" ht="16" customHeight="1" x14ac:dyDescent="0.2"/>
    <row r="5681" customFormat="1" ht="16" customHeight="1" x14ac:dyDescent="0.2"/>
    <row r="5682" customFormat="1" ht="16" customHeight="1" x14ac:dyDescent="0.2"/>
    <row r="5683" customFormat="1" ht="16" customHeight="1" x14ac:dyDescent="0.2"/>
    <row r="5684" customFormat="1" ht="16" customHeight="1" x14ac:dyDescent="0.2"/>
    <row r="5685" customFormat="1" ht="16" customHeight="1" x14ac:dyDescent="0.2"/>
    <row r="5686" customFormat="1" ht="16" customHeight="1" x14ac:dyDescent="0.2"/>
    <row r="5687" customFormat="1" ht="16" customHeight="1" x14ac:dyDescent="0.2"/>
    <row r="5688" customFormat="1" ht="16" customHeight="1" x14ac:dyDescent="0.2"/>
    <row r="5689" customFormat="1" ht="16" customHeight="1" x14ac:dyDescent="0.2"/>
    <row r="5690" customFormat="1" ht="16" customHeight="1" x14ac:dyDescent="0.2"/>
    <row r="5691" customFormat="1" ht="16" customHeight="1" x14ac:dyDescent="0.2"/>
    <row r="5692" customFormat="1" ht="16" customHeight="1" x14ac:dyDescent="0.2"/>
    <row r="5693" customFormat="1" ht="16" customHeight="1" x14ac:dyDescent="0.2"/>
    <row r="5694" customFormat="1" ht="16" customHeight="1" x14ac:dyDescent="0.2"/>
    <row r="5695" customFormat="1" ht="16" customHeight="1" x14ac:dyDescent="0.2"/>
    <row r="5696" customFormat="1" ht="16" customHeight="1" x14ac:dyDescent="0.2"/>
    <row r="5697" customFormat="1" ht="16" customHeight="1" x14ac:dyDescent="0.2"/>
    <row r="5698" customFormat="1" ht="16" customHeight="1" x14ac:dyDescent="0.2"/>
    <row r="5699" customFormat="1" ht="16" customHeight="1" x14ac:dyDescent="0.2"/>
    <row r="5700" customFormat="1" ht="16" customHeight="1" x14ac:dyDescent="0.2"/>
    <row r="5701" customFormat="1" ht="16" customHeight="1" x14ac:dyDescent="0.2"/>
    <row r="5702" customFormat="1" ht="16" customHeight="1" x14ac:dyDescent="0.2"/>
    <row r="5703" customFormat="1" ht="16" customHeight="1" x14ac:dyDescent="0.2"/>
    <row r="5704" customFormat="1" ht="16" customHeight="1" x14ac:dyDescent="0.2"/>
    <row r="5705" customFormat="1" ht="16" customHeight="1" x14ac:dyDescent="0.2"/>
    <row r="5706" customFormat="1" ht="16" customHeight="1" x14ac:dyDescent="0.2"/>
    <row r="5707" customFormat="1" ht="16" customHeight="1" x14ac:dyDescent="0.2"/>
    <row r="5708" customFormat="1" ht="16" customHeight="1" x14ac:dyDescent="0.2"/>
    <row r="5709" customFormat="1" ht="16" customHeight="1" x14ac:dyDescent="0.2"/>
    <row r="5710" customFormat="1" ht="16" customHeight="1" x14ac:dyDescent="0.2"/>
    <row r="5711" customFormat="1" ht="16" customHeight="1" x14ac:dyDescent="0.2"/>
    <row r="5712" customFormat="1" ht="16" customHeight="1" x14ac:dyDescent="0.2"/>
    <row r="5713" customFormat="1" ht="16" customHeight="1" x14ac:dyDescent="0.2"/>
    <row r="5714" customFormat="1" ht="16" customHeight="1" x14ac:dyDescent="0.2"/>
    <row r="5715" customFormat="1" ht="16" customHeight="1" x14ac:dyDescent="0.2"/>
    <row r="5716" customFormat="1" ht="16" customHeight="1" x14ac:dyDescent="0.2"/>
    <row r="5717" customFormat="1" ht="16" customHeight="1" x14ac:dyDescent="0.2"/>
    <row r="5718" customFormat="1" ht="16" customHeight="1" x14ac:dyDescent="0.2"/>
    <row r="5719" customFormat="1" ht="16" customHeight="1" x14ac:dyDescent="0.2"/>
    <row r="5720" customFormat="1" ht="16" customHeight="1" x14ac:dyDescent="0.2"/>
    <row r="5721" customFormat="1" ht="16" customHeight="1" x14ac:dyDescent="0.2"/>
    <row r="5722" customFormat="1" ht="16" customHeight="1" x14ac:dyDescent="0.2"/>
    <row r="5723" customFormat="1" ht="16" customHeight="1" x14ac:dyDescent="0.2"/>
    <row r="5724" customFormat="1" ht="16" customHeight="1" x14ac:dyDescent="0.2"/>
    <row r="5725" customFormat="1" ht="16" customHeight="1" x14ac:dyDescent="0.2"/>
    <row r="5726" customFormat="1" ht="16" customHeight="1" x14ac:dyDescent="0.2"/>
    <row r="5727" customFormat="1" ht="16" customHeight="1" x14ac:dyDescent="0.2"/>
    <row r="5728" customFormat="1" ht="16" customHeight="1" x14ac:dyDescent="0.2"/>
    <row r="5729" customFormat="1" ht="16" customHeight="1" x14ac:dyDescent="0.2"/>
    <row r="5730" customFormat="1" ht="16" customHeight="1" x14ac:dyDescent="0.2"/>
    <row r="5731" customFormat="1" ht="16" customHeight="1" x14ac:dyDescent="0.2"/>
    <row r="5732" customFormat="1" ht="16" customHeight="1" x14ac:dyDescent="0.2"/>
    <row r="5733" customFormat="1" ht="16" customHeight="1" x14ac:dyDescent="0.2"/>
    <row r="5734" customFormat="1" ht="16" customHeight="1" x14ac:dyDescent="0.2"/>
    <row r="5735" customFormat="1" ht="16" customHeight="1" x14ac:dyDescent="0.2"/>
    <row r="5736" customFormat="1" ht="16" customHeight="1" x14ac:dyDescent="0.2"/>
    <row r="5737" customFormat="1" ht="16" customHeight="1" x14ac:dyDescent="0.2"/>
    <row r="5738" customFormat="1" ht="16" customHeight="1" x14ac:dyDescent="0.2"/>
    <row r="5739" customFormat="1" ht="16" customHeight="1" x14ac:dyDescent="0.2"/>
    <row r="5740" customFormat="1" ht="16" customHeight="1" x14ac:dyDescent="0.2"/>
    <row r="5741" customFormat="1" ht="16" customHeight="1" x14ac:dyDescent="0.2"/>
    <row r="5742" customFormat="1" ht="16" customHeight="1" x14ac:dyDescent="0.2"/>
    <row r="5743" customFormat="1" ht="16" customHeight="1" x14ac:dyDescent="0.2"/>
    <row r="5744" customFormat="1" ht="16" customHeight="1" x14ac:dyDescent="0.2"/>
    <row r="5745" customFormat="1" ht="16" customHeight="1" x14ac:dyDescent="0.2"/>
    <row r="5746" customFormat="1" ht="16" customHeight="1" x14ac:dyDescent="0.2"/>
    <row r="5747" customFormat="1" ht="16" customHeight="1" x14ac:dyDescent="0.2"/>
    <row r="5748" customFormat="1" ht="16" customHeight="1" x14ac:dyDescent="0.2"/>
    <row r="5749" customFormat="1" ht="16" customHeight="1" x14ac:dyDescent="0.2"/>
    <row r="5750" customFormat="1" ht="16" customHeight="1" x14ac:dyDescent="0.2"/>
    <row r="5751" customFormat="1" ht="16" customHeight="1" x14ac:dyDescent="0.2"/>
    <row r="5752" customFormat="1" ht="16" customHeight="1" x14ac:dyDescent="0.2"/>
    <row r="5753" customFormat="1" ht="16" customHeight="1" x14ac:dyDescent="0.2"/>
    <row r="5754" customFormat="1" ht="16" customHeight="1" x14ac:dyDescent="0.2"/>
    <row r="5755" customFormat="1" ht="16" customHeight="1" x14ac:dyDescent="0.2"/>
    <row r="5756" customFormat="1" ht="16" customHeight="1" x14ac:dyDescent="0.2"/>
    <row r="5757" customFormat="1" ht="16" customHeight="1" x14ac:dyDescent="0.2"/>
    <row r="5758" customFormat="1" ht="16" customHeight="1" x14ac:dyDescent="0.2"/>
    <row r="5759" customFormat="1" ht="16" customHeight="1" x14ac:dyDescent="0.2"/>
    <row r="5760" customFormat="1" ht="16" customHeight="1" x14ac:dyDescent="0.2"/>
    <row r="5761" customFormat="1" ht="16" customHeight="1" x14ac:dyDescent="0.2"/>
    <row r="5762" customFormat="1" ht="16" customHeight="1" x14ac:dyDescent="0.2"/>
    <row r="5763" customFormat="1" ht="16" customHeight="1" x14ac:dyDescent="0.2"/>
    <row r="5764" customFormat="1" ht="16" customHeight="1" x14ac:dyDescent="0.2"/>
    <row r="5765" customFormat="1" ht="16" customHeight="1" x14ac:dyDescent="0.2"/>
    <row r="5766" customFormat="1" ht="16" customHeight="1" x14ac:dyDescent="0.2"/>
    <row r="5767" customFormat="1" ht="16" customHeight="1" x14ac:dyDescent="0.2"/>
    <row r="5768" customFormat="1" ht="16" customHeight="1" x14ac:dyDescent="0.2"/>
    <row r="5769" customFormat="1" ht="16" customHeight="1" x14ac:dyDescent="0.2"/>
    <row r="5770" customFormat="1" ht="16" customHeight="1" x14ac:dyDescent="0.2"/>
    <row r="5771" customFormat="1" ht="16" customHeight="1" x14ac:dyDescent="0.2"/>
    <row r="5772" customFormat="1" ht="16" customHeight="1" x14ac:dyDescent="0.2"/>
    <row r="5773" customFormat="1" ht="16" customHeight="1" x14ac:dyDescent="0.2"/>
    <row r="5774" customFormat="1" ht="16" customHeight="1" x14ac:dyDescent="0.2"/>
    <row r="5775" customFormat="1" ht="16" customHeight="1" x14ac:dyDescent="0.2"/>
    <row r="5776" customFormat="1" ht="16" customHeight="1" x14ac:dyDescent="0.2"/>
    <row r="5777" customFormat="1" ht="16" customHeight="1" x14ac:dyDescent="0.2"/>
    <row r="5778" customFormat="1" ht="16" customHeight="1" x14ac:dyDescent="0.2"/>
    <row r="5779" customFormat="1" ht="16" customHeight="1" x14ac:dyDescent="0.2"/>
    <row r="5780" customFormat="1" ht="16" customHeight="1" x14ac:dyDescent="0.2"/>
    <row r="5781" customFormat="1" ht="16" customHeight="1" x14ac:dyDescent="0.2"/>
    <row r="5782" customFormat="1" ht="16" customHeight="1" x14ac:dyDescent="0.2"/>
    <row r="5783" customFormat="1" ht="16" customHeight="1" x14ac:dyDescent="0.2"/>
    <row r="5784" customFormat="1" ht="16" customHeight="1" x14ac:dyDescent="0.2"/>
    <row r="5785" customFormat="1" ht="16" customHeight="1" x14ac:dyDescent="0.2"/>
    <row r="5786" customFormat="1" ht="16" customHeight="1" x14ac:dyDescent="0.2"/>
    <row r="5787" customFormat="1" ht="16" customHeight="1" x14ac:dyDescent="0.2"/>
    <row r="5788" customFormat="1" ht="16" customHeight="1" x14ac:dyDescent="0.2"/>
    <row r="5789" customFormat="1" ht="16" customHeight="1" x14ac:dyDescent="0.2"/>
    <row r="5790" customFormat="1" ht="16" customHeight="1" x14ac:dyDescent="0.2"/>
    <row r="5791" customFormat="1" ht="16" customHeight="1" x14ac:dyDescent="0.2"/>
    <row r="5792" customFormat="1" ht="16" customHeight="1" x14ac:dyDescent="0.2"/>
    <row r="5793" customFormat="1" ht="16" customHeight="1" x14ac:dyDescent="0.2"/>
    <row r="5794" customFormat="1" ht="16" customHeight="1" x14ac:dyDescent="0.2"/>
    <row r="5795" customFormat="1" ht="16" customHeight="1" x14ac:dyDescent="0.2"/>
    <row r="5796" customFormat="1" ht="16" customHeight="1" x14ac:dyDescent="0.2"/>
    <row r="5797" customFormat="1" ht="16" customHeight="1" x14ac:dyDescent="0.2"/>
    <row r="5798" customFormat="1" ht="16" customHeight="1" x14ac:dyDescent="0.2"/>
    <row r="5799" customFormat="1" ht="16" customHeight="1" x14ac:dyDescent="0.2"/>
    <row r="5800" customFormat="1" ht="16" customHeight="1" x14ac:dyDescent="0.2"/>
    <row r="5801" customFormat="1" ht="16" customHeight="1" x14ac:dyDescent="0.2"/>
    <row r="5802" customFormat="1" ht="16" customHeight="1" x14ac:dyDescent="0.2"/>
    <row r="5803" customFormat="1" ht="16" customHeight="1" x14ac:dyDescent="0.2"/>
    <row r="5804" customFormat="1" ht="16" customHeight="1" x14ac:dyDescent="0.2"/>
    <row r="5805" customFormat="1" ht="16" customHeight="1" x14ac:dyDescent="0.2"/>
    <row r="5806" customFormat="1" ht="16" customHeight="1" x14ac:dyDescent="0.2"/>
    <row r="5807" customFormat="1" ht="16" customHeight="1" x14ac:dyDescent="0.2"/>
    <row r="5808" customFormat="1" ht="16" customHeight="1" x14ac:dyDescent="0.2"/>
    <row r="5809" customFormat="1" ht="16" customHeight="1" x14ac:dyDescent="0.2"/>
    <row r="5810" customFormat="1" ht="16" customHeight="1" x14ac:dyDescent="0.2"/>
    <row r="5811" customFormat="1" ht="16" customHeight="1" x14ac:dyDescent="0.2"/>
    <row r="5812" customFormat="1" ht="16" customHeight="1" x14ac:dyDescent="0.2"/>
    <row r="5813" customFormat="1" ht="16" customHeight="1" x14ac:dyDescent="0.2"/>
    <row r="5814" customFormat="1" ht="16" customHeight="1" x14ac:dyDescent="0.2"/>
    <row r="5815" customFormat="1" ht="16" customHeight="1" x14ac:dyDescent="0.2"/>
    <row r="5816" customFormat="1" ht="16" customHeight="1" x14ac:dyDescent="0.2"/>
    <row r="5817" customFormat="1" ht="16" customHeight="1" x14ac:dyDescent="0.2"/>
    <row r="5818" customFormat="1" ht="16" customHeight="1" x14ac:dyDescent="0.2"/>
    <row r="5819" customFormat="1" ht="16" customHeight="1" x14ac:dyDescent="0.2"/>
    <row r="5820" customFormat="1" ht="16" customHeight="1" x14ac:dyDescent="0.2"/>
    <row r="5821" customFormat="1" ht="16" customHeight="1" x14ac:dyDescent="0.2"/>
    <row r="5822" customFormat="1" ht="16" customHeight="1" x14ac:dyDescent="0.2"/>
    <row r="5823" customFormat="1" ht="16" customHeight="1" x14ac:dyDescent="0.2"/>
    <row r="5824" customFormat="1" ht="16" customHeight="1" x14ac:dyDescent="0.2"/>
    <row r="5825" customFormat="1" ht="16" customHeight="1" x14ac:dyDescent="0.2"/>
    <row r="5826" customFormat="1" ht="16" customHeight="1" x14ac:dyDescent="0.2"/>
    <row r="5827" customFormat="1" ht="16" customHeight="1" x14ac:dyDescent="0.2"/>
    <row r="5828" customFormat="1" ht="16" customHeight="1" x14ac:dyDescent="0.2"/>
    <row r="5829" customFormat="1" ht="16" customHeight="1" x14ac:dyDescent="0.2"/>
    <row r="5830" customFormat="1" ht="16" customHeight="1" x14ac:dyDescent="0.2"/>
    <row r="5831" customFormat="1" ht="16" customHeight="1" x14ac:dyDescent="0.2"/>
    <row r="5832" customFormat="1" ht="16" customHeight="1" x14ac:dyDescent="0.2"/>
    <row r="5833" customFormat="1" ht="16" customHeight="1" x14ac:dyDescent="0.2"/>
    <row r="5834" customFormat="1" ht="16" customHeight="1" x14ac:dyDescent="0.2"/>
    <row r="5835" customFormat="1" ht="16" customHeight="1" x14ac:dyDescent="0.2"/>
    <row r="5836" customFormat="1" ht="16" customHeight="1" x14ac:dyDescent="0.2"/>
    <row r="5837" customFormat="1" ht="16" customHeight="1" x14ac:dyDescent="0.2"/>
    <row r="5838" customFormat="1" ht="16" customHeight="1" x14ac:dyDescent="0.2"/>
    <row r="5839" customFormat="1" ht="16" customHeight="1" x14ac:dyDescent="0.2"/>
    <row r="5840" customFormat="1" ht="16" customHeight="1" x14ac:dyDescent="0.2"/>
    <row r="5841" customFormat="1" ht="16" customHeight="1" x14ac:dyDescent="0.2"/>
    <row r="5842" customFormat="1" ht="16" customHeight="1" x14ac:dyDescent="0.2"/>
    <row r="5843" customFormat="1" ht="16" customHeight="1" x14ac:dyDescent="0.2"/>
    <row r="5844" customFormat="1" ht="16" customHeight="1" x14ac:dyDescent="0.2"/>
    <row r="5845" customFormat="1" ht="16" customHeight="1" x14ac:dyDescent="0.2"/>
    <row r="5846" customFormat="1" ht="16" customHeight="1" x14ac:dyDescent="0.2"/>
    <row r="5847" customFormat="1" ht="16" customHeight="1" x14ac:dyDescent="0.2"/>
    <row r="5848" customFormat="1" ht="16" customHeight="1" x14ac:dyDescent="0.2"/>
    <row r="5849" customFormat="1" ht="16" customHeight="1" x14ac:dyDescent="0.2"/>
    <row r="5850" customFormat="1" ht="16" customHeight="1" x14ac:dyDescent="0.2"/>
    <row r="5851" customFormat="1" ht="16" customHeight="1" x14ac:dyDescent="0.2"/>
    <row r="5852" customFormat="1" ht="16" customHeight="1" x14ac:dyDescent="0.2"/>
    <row r="5853" customFormat="1" ht="16" customHeight="1" x14ac:dyDescent="0.2"/>
    <row r="5854" customFormat="1" ht="16" customHeight="1" x14ac:dyDescent="0.2"/>
    <row r="5855" customFormat="1" ht="16" customHeight="1" x14ac:dyDescent="0.2"/>
    <row r="5856" customFormat="1" ht="16" customHeight="1" x14ac:dyDescent="0.2"/>
    <row r="5857" customFormat="1" ht="16" customHeight="1" x14ac:dyDescent="0.2"/>
    <row r="5858" customFormat="1" ht="16" customHeight="1" x14ac:dyDescent="0.2"/>
    <row r="5859" customFormat="1" ht="16" customHeight="1" x14ac:dyDescent="0.2"/>
    <row r="5860" customFormat="1" ht="16" customHeight="1" x14ac:dyDescent="0.2"/>
    <row r="5861" customFormat="1" ht="16" customHeight="1" x14ac:dyDescent="0.2"/>
    <row r="5862" customFormat="1" ht="16" customHeight="1" x14ac:dyDescent="0.2"/>
    <row r="5863" customFormat="1" ht="16" customHeight="1" x14ac:dyDescent="0.2"/>
    <row r="5864" customFormat="1" ht="16" customHeight="1" x14ac:dyDescent="0.2"/>
    <row r="5865" customFormat="1" ht="16" customHeight="1" x14ac:dyDescent="0.2"/>
    <row r="5866" customFormat="1" ht="16" customHeight="1" x14ac:dyDescent="0.2"/>
    <row r="5867" customFormat="1" ht="16" customHeight="1" x14ac:dyDescent="0.2"/>
    <row r="5868" customFormat="1" ht="16" customHeight="1" x14ac:dyDescent="0.2"/>
    <row r="5869" customFormat="1" ht="16" customHeight="1" x14ac:dyDescent="0.2"/>
    <row r="5870" customFormat="1" ht="16" customHeight="1" x14ac:dyDescent="0.2"/>
    <row r="5871" customFormat="1" ht="16" customHeight="1" x14ac:dyDescent="0.2"/>
    <row r="5872" customFormat="1" ht="16" customHeight="1" x14ac:dyDescent="0.2"/>
    <row r="5873" customFormat="1" ht="16" customHeight="1" x14ac:dyDescent="0.2"/>
    <row r="5874" customFormat="1" ht="16" customHeight="1" x14ac:dyDescent="0.2"/>
    <row r="5875" customFormat="1" ht="16" customHeight="1" x14ac:dyDescent="0.2"/>
    <row r="5876" customFormat="1" ht="16" customHeight="1" x14ac:dyDescent="0.2"/>
    <row r="5877" customFormat="1" ht="16" customHeight="1" x14ac:dyDescent="0.2"/>
    <row r="5878" customFormat="1" ht="16" customHeight="1" x14ac:dyDescent="0.2"/>
    <row r="5879" customFormat="1" ht="16" customHeight="1" x14ac:dyDescent="0.2"/>
    <row r="5880" customFormat="1" ht="16" customHeight="1" x14ac:dyDescent="0.2"/>
    <row r="5881" customFormat="1" ht="16" customHeight="1" x14ac:dyDescent="0.2"/>
    <row r="5882" customFormat="1" ht="16" customHeight="1" x14ac:dyDescent="0.2"/>
    <row r="5883" customFormat="1" ht="16" customHeight="1" x14ac:dyDescent="0.2"/>
    <row r="5884" customFormat="1" ht="16" customHeight="1" x14ac:dyDescent="0.2"/>
    <row r="5885" customFormat="1" ht="16" customHeight="1" x14ac:dyDescent="0.2"/>
    <row r="5886" customFormat="1" ht="16" customHeight="1" x14ac:dyDescent="0.2"/>
    <row r="5887" customFormat="1" ht="16" customHeight="1" x14ac:dyDescent="0.2"/>
    <row r="5888" customFormat="1" ht="16" customHeight="1" x14ac:dyDescent="0.2"/>
    <row r="5889" customFormat="1" ht="16" customHeight="1" x14ac:dyDescent="0.2"/>
    <row r="5890" customFormat="1" ht="16" customHeight="1" x14ac:dyDescent="0.2"/>
    <row r="5891" customFormat="1" ht="16" customHeight="1" x14ac:dyDescent="0.2"/>
    <row r="5892" customFormat="1" ht="16" customHeight="1" x14ac:dyDescent="0.2"/>
    <row r="5893" customFormat="1" ht="16" customHeight="1" x14ac:dyDescent="0.2"/>
    <row r="5894" customFormat="1" ht="16" customHeight="1" x14ac:dyDescent="0.2"/>
    <row r="5895" customFormat="1" ht="16" customHeight="1" x14ac:dyDescent="0.2"/>
    <row r="5896" customFormat="1" ht="16" customHeight="1" x14ac:dyDescent="0.2"/>
    <row r="5897" customFormat="1" ht="16" customHeight="1" x14ac:dyDescent="0.2"/>
    <row r="5898" customFormat="1" ht="16" customHeight="1" x14ac:dyDescent="0.2"/>
    <row r="5899" customFormat="1" ht="16" customHeight="1" x14ac:dyDescent="0.2"/>
    <row r="5900" customFormat="1" ht="16" customHeight="1" x14ac:dyDescent="0.2"/>
    <row r="5901" customFormat="1" ht="16" customHeight="1" x14ac:dyDescent="0.2"/>
    <row r="5902" customFormat="1" ht="16" customHeight="1" x14ac:dyDescent="0.2"/>
    <row r="5903" customFormat="1" ht="16" customHeight="1" x14ac:dyDescent="0.2"/>
    <row r="5904" customFormat="1" ht="16" customHeight="1" x14ac:dyDescent="0.2"/>
    <row r="5905" customFormat="1" ht="16" customHeight="1" x14ac:dyDescent="0.2"/>
    <row r="5906" customFormat="1" ht="16" customHeight="1" x14ac:dyDescent="0.2"/>
    <row r="5907" customFormat="1" ht="16" customHeight="1" x14ac:dyDescent="0.2"/>
    <row r="5908" customFormat="1" ht="16" customHeight="1" x14ac:dyDescent="0.2"/>
    <row r="5909" customFormat="1" ht="16" customHeight="1" x14ac:dyDescent="0.2"/>
    <row r="5910" customFormat="1" ht="16" customHeight="1" x14ac:dyDescent="0.2"/>
    <row r="5911" customFormat="1" ht="16" customHeight="1" x14ac:dyDescent="0.2"/>
    <row r="5912" customFormat="1" ht="16" customHeight="1" x14ac:dyDescent="0.2"/>
    <row r="5913" customFormat="1" ht="16" customHeight="1" x14ac:dyDescent="0.2"/>
    <row r="5914" customFormat="1" ht="16" customHeight="1" x14ac:dyDescent="0.2"/>
    <row r="5915" customFormat="1" ht="16" customHeight="1" x14ac:dyDescent="0.2"/>
    <row r="5916" customFormat="1" ht="16" customHeight="1" x14ac:dyDescent="0.2"/>
    <row r="5917" customFormat="1" ht="16" customHeight="1" x14ac:dyDescent="0.2"/>
    <row r="5918" customFormat="1" ht="16" customHeight="1" x14ac:dyDescent="0.2"/>
    <row r="5919" customFormat="1" ht="16" customHeight="1" x14ac:dyDescent="0.2"/>
    <row r="5920" customFormat="1" ht="16" customHeight="1" x14ac:dyDescent="0.2"/>
    <row r="5921" customFormat="1" ht="16" customHeight="1" x14ac:dyDescent="0.2"/>
    <row r="5922" customFormat="1" ht="16" customHeight="1" x14ac:dyDescent="0.2"/>
    <row r="5923" customFormat="1" ht="16" customHeight="1" x14ac:dyDescent="0.2"/>
    <row r="5924" customFormat="1" ht="16" customHeight="1" x14ac:dyDescent="0.2"/>
    <row r="5925" customFormat="1" ht="16" customHeight="1" x14ac:dyDescent="0.2"/>
    <row r="5926" customFormat="1" ht="16" customHeight="1" x14ac:dyDescent="0.2"/>
    <row r="5927" customFormat="1" ht="16" customHeight="1" x14ac:dyDescent="0.2"/>
    <row r="5928" customFormat="1" ht="16" customHeight="1" x14ac:dyDescent="0.2"/>
    <row r="5929" customFormat="1" ht="16" customHeight="1" x14ac:dyDescent="0.2"/>
    <row r="5930" customFormat="1" ht="16" customHeight="1" x14ac:dyDescent="0.2"/>
    <row r="5931" customFormat="1" ht="16" customHeight="1" x14ac:dyDescent="0.2"/>
    <row r="5932" customFormat="1" ht="16" customHeight="1" x14ac:dyDescent="0.2"/>
    <row r="5933" customFormat="1" ht="16" customHeight="1" x14ac:dyDescent="0.2"/>
    <row r="5934" customFormat="1" ht="16" customHeight="1" x14ac:dyDescent="0.2"/>
    <row r="5935" customFormat="1" ht="16" customHeight="1" x14ac:dyDescent="0.2"/>
    <row r="5936" customFormat="1" ht="16" customHeight="1" x14ac:dyDescent="0.2"/>
    <row r="5937" customFormat="1" ht="16" customHeight="1" x14ac:dyDescent="0.2"/>
    <row r="5938" customFormat="1" ht="16" customHeight="1" x14ac:dyDescent="0.2"/>
    <row r="5939" customFormat="1" ht="16" customHeight="1" x14ac:dyDescent="0.2"/>
    <row r="5940" customFormat="1" ht="16" customHeight="1" x14ac:dyDescent="0.2"/>
    <row r="5941" customFormat="1" ht="16" customHeight="1" x14ac:dyDescent="0.2"/>
    <row r="5942" customFormat="1" ht="16" customHeight="1" x14ac:dyDescent="0.2"/>
    <row r="5943" customFormat="1" ht="16" customHeight="1" x14ac:dyDescent="0.2"/>
    <row r="5944" customFormat="1" ht="16" customHeight="1" x14ac:dyDescent="0.2"/>
    <row r="5945" customFormat="1" ht="16" customHeight="1" x14ac:dyDescent="0.2"/>
    <row r="5946" customFormat="1" ht="16" customHeight="1" x14ac:dyDescent="0.2"/>
    <row r="5947" customFormat="1" ht="16" customHeight="1" x14ac:dyDescent="0.2"/>
    <row r="5948" customFormat="1" ht="16" customHeight="1" x14ac:dyDescent="0.2"/>
    <row r="5949" customFormat="1" ht="16" customHeight="1" x14ac:dyDescent="0.2"/>
    <row r="5950" customFormat="1" ht="16" customHeight="1" x14ac:dyDescent="0.2"/>
    <row r="5951" customFormat="1" ht="16" customHeight="1" x14ac:dyDescent="0.2"/>
    <row r="5952" customFormat="1" ht="16" customHeight="1" x14ac:dyDescent="0.2"/>
    <row r="5953" customFormat="1" ht="16" customHeight="1" x14ac:dyDescent="0.2"/>
    <row r="5954" customFormat="1" ht="16" customHeight="1" x14ac:dyDescent="0.2"/>
    <row r="5955" customFormat="1" ht="16" customHeight="1" x14ac:dyDescent="0.2"/>
    <row r="5956" customFormat="1" ht="16" customHeight="1" x14ac:dyDescent="0.2"/>
    <row r="5957" customFormat="1" ht="16" customHeight="1" x14ac:dyDescent="0.2"/>
    <row r="5958" customFormat="1" ht="16" customHeight="1" x14ac:dyDescent="0.2"/>
    <row r="5959" customFormat="1" ht="16" customHeight="1" x14ac:dyDescent="0.2"/>
    <row r="5960" customFormat="1" ht="16" customHeight="1" x14ac:dyDescent="0.2"/>
    <row r="5961" customFormat="1" ht="16" customHeight="1" x14ac:dyDescent="0.2"/>
    <row r="5962" customFormat="1" ht="16" customHeight="1" x14ac:dyDescent="0.2"/>
    <row r="5963" customFormat="1" ht="16" customHeight="1" x14ac:dyDescent="0.2"/>
    <row r="5964" customFormat="1" ht="16" customHeight="1" x14ac:dyDescent="0.2"/>
    <row r="5965" customFormat="1" ht="16" customHeight="1" x14ac:dyDescent="0.2"/>
    <row r="5966" customFormat="1" ht="16" customHeight="1" x14ac:dyDescent="0.2"/>
    <row r="5967" customFormat="1" ht="16" customHeight="1" x14ac:dyDescent="0.2"/>
    <row r="5968" customFormat="1" ht="16" customHeight="1" x14ac:dyDescent="0.2"/>
    <row r="5969" customFormat="1" ht="16" customHeight="1" x14ac:dyDescent="0.2"/>
    <row r="5970" customFormat="1" ht="16" customHeight="1" x14ac:dyDescent="0.2"/>
    <row r="5971" customFormat="1" ht="16" customHeight="1" x14ac:dyDescent="0.2"/>
    <row r="5972" customFormat="1" ht="16" customHeight="1" x14ac:dyDescent="0.2"/>
    <row r="5973" customFormat="1" ht="16" customHeight="1" x14ac:dyDescent="0.2"/>
    <row r="5974" customFormat="1" ht="16" customHeight="1" x14ac:dyDescent="0.2"/>
    <row r="5975" customFormat="1" ht="16" customHeight="1" x14ac:dyDescent="0.2"/>
    <row r="5976" customFormat="1" ht="16" customHeight="1" x14ac:dyDescent="0.2"/>
    <row r="5977" customFormat="1" ht="16" customHeight="1" x14ac:dyDescent="0.2"/>
    <row r="5978" customFormat="1" ht="16" customHeight="1" x14ac:dyDescent="0.2"/>
    <row r="5979" customFormat="1" ht="16" customHeight="1" x14ac:dyDescent="0.2"/>
    <row r="5980" customFormat="1" ht="16" customHeight="1" x14ac:dyDescent="0.2"/>
    <row r="5981" customFormat="1" ht="16" customHeight="1" x14ac:dyDescent="0.2"/>
    <row r="5982" customFormat="1" ht="16" customHeight="1" x14ac:dyDescent="0.2"/>
    <row r="5983" customFormat="1" ht="16" customHeight="1" x14ac:dyDescent="0.2"/>
    <row r="5984" customFormat="1" ht="16" customHeight="1" x14ac:dyDescent="0.2"/>
    <row r="5985" customFormat="1" ht="16" customHeight="1" x14ac:dyDescent="0.2"/>
    <row r="5986" customFormat="1" ht="16" customHeight="1" x14ac:dyDescent="0.2"/>
    <row r="5987" customFormat="1" ht="16" customHeight="1" x14ac:dyDescent="0.2"/>
    <row r="5988" customFormat="1" ht="16" customHeight="1" x14ac:dyDescent="0.2"/>
    <row r="5989" customFormat="1" ht="16" customHeight="1" x14ac:dyDescent="0.2"/>
    <row r="5990" customFormat="1" ht="16" customHeight="1" x14ac:dyDescent="0.2"/>
    <row r="5991" customFormat="1" ht="16" customHeight="1" x14ac:dyDescent="0.2"/>
    <row r="5992" customFormat="1" ht="16" customHeight="1" x14ac:dyDescent="0.2"/>
    <row r="5993" customFormat="1" ht="16" customHeight="1" x14ac:dyDescent="0.2"/>
    <row r="5994" customFormat="1" ht="16" customHeight="1" x14ac:dyDescent="0.2"/>
    <row r="5995" customFormat="1" ht="16" customHeight="1" x14ac:dyDescent="0.2"/>
    <row r="5996" customFormat="1" ht="16" customHeight="1" x14ac:dyDescent="0.2"/>
    <row r="5997" customFormat="1" ht="16" customHeight="1" x14ac:dyDescent="0.2"/>
    <row r="5998" customFormat="1" ht="16" customHeight="1" x14ac:dyDescent="0.2"/>
    <row r="5999" customFormat="1" ht="16" customHeight="1" x14ac:dyDescent="0.2"/>
    <row r="6000" customFormat="1" ht="16" customHeight="1" x14ac:dyDescent="0.2"/>
    <row r="6001" customFormat="1" ht="16" customHeight="1" x14ac:dyDescent="0.2"/>
    <row r="6002" customFormat="1" ht="16" customHeight="1" x14ac:dyDescent="0.2"/>
    <row r="6003" customFormat="1" ht="16" customHeight="1" x14ac:dyDescent="0.2"/>
    <row r="6004" customFormat="1" ht="16" customHeight="1" x14ac:dyDescent="0.2"/>
    <row r="6005" customFormat="1" ht="16" customHeight="1" x14ac:dyDescent="0.2"/>
    <row r="6006" customFormat="1" ht="16" customHeight="1" x14ac:dyDescent="0.2"/>
    <row r="6007" customFormat="1" ht="16" customHeight="1" x14ac:dyDescent="0.2"/>
    <row r="6008" customFormat="1" ht="16" customHeight="1" x14ac:dyDescent="0.2"/>
    <row r="6009" customFormat="1" ht="16" customHeight="1" x14ac:dyDescent="0.2"/>
    <row r="6010" customFormat="1" ht="16" customHeight="1" x14ac:dyDescent="0.2"/>
    <row r="6011" customFormat="1" ht="16" customHeight="1" x14ac:dyDescent="0.2"/>
    <row r="6012" customFormat="1" ht="16" customHeight="1" x14ac:dyDescent="0.2"/>
    <row r="6013" customFormat="1" ht="16" customHeight="1" x14ac:dyDescent="0.2"/>
    <row r="6014" customFormat="1" ht="16" customHeight="1" x14ac:dyDescent="0.2"/>
    <row r="6015" customFormat="1" ht="16" customHeight="1" x14ac:dyDescent="0.2"/>
    <row r="6016" customFormat="1" ht="16" customHeight="1" x14ac:dyDescent="0.2"/>
    <row r="6017" customFormat="1" ht="16" customHeight="1" x14ac:dyDescent="0.2"/>
    <row r="6018" customFormat="1" ht="16" customHeight="1" x14ac:dyDescent="0.2"/>
    <row r="6019" customFormat="1" ht="16" customHeight="1" x14ac:dyDescent="0.2"/>
    <row r="6020" customFormat="1" ht="16" customHeight="1" x14ac:dyDescent="0.2"/>
    <row r="6021" customFormat="1" ht="16" customHeight="1" x14ac:dyDescent="0.2"/>
    <row r="6022" customFormat="1" ht="16" customHeight="1" x14ac:dyDescent="0.2"/>
    <row r="6023" customFormat="1" ht="16" customHeight="1" x14ac:dyDescent="0.2"/>
    <row r="6024" customFormat="1" ht="16" customHeight="1" x14ac:dyDescent="0.2"/>
    <row r="6025" customFormat="1" ht="16" customHeight="1" x14ac:dyDescent="0.2"/>
    <row r="6026" customFormat="1" ht="16" customHeight="1" x14ac:dyDescent="0.2"/>
    <row r="6027" customFormat="1" ht="16" customHeight="1" x14ac:dyDescent="0.2"/>
    <row r="6028" customFormat="1" ht="16" customHeight="1" x14ac:dyDescent="0.2"/>
    <row r="6029" customFormat="1" ht="16" customHeight="1" x14ac:dyDescent="0.2"/>
    <row r="6030" customFormat="1" ht="16" customHeight="1" x14ac:dyDescent="0.2"/>
    <row r="6031" customFormat="1" ht="16" customHeight="1" x14ac:dyDescent="0.2"/>
    <row r="6032" customFormat="1" ht="16" customHeight="1" x14ac:dyDescent="0.2"/>
    <row r="6033" customFormat="1" ht="16" customHeight="1" x14ac:dyDescent="0.2"/>
    <row r="6034" customFormat="1" ht="16" customHeight="1" x14ac:dyDescent="0.2"/>
    <row r="6035" customFormat="1" ht="16" customHeight="1" x14ac:dyDescent="0.2"/>
    <row r="6036" customFormat="1" ht="16" customHeight="1" x14ac:dyDescent="0.2"/>
    <row r="6037" customFormat="1" ht="16" customHeight="1" x14ac:dyDescent="0.2"/>
    <row r="6038" customFormat="1" ht="16" customHeight="1" x14ac:dyDescent="0.2"/>
    <row r="6039" customFormat="1" ht="16" customHeight="1" x14ac:dyDescent="0.2"/>
    <row r="6040" customFormat="1" ht="16" customHeight="1" x14ac:dyDescent="0.2"/>
    <row r="6041" customFormat="1" ht="16" customHeight="1" x14ac:dyDescent="0.2"/>
    <row r="6042" customFormat="1" ht="16" customHeight="1" x14ac:dyDescent="0.2"/>
    <row r="6043" customFormat="1" ht="16" customHeight="1" x14ac:dyDescent="0.2"/>
    <row r="6044" customFormat="1" ht="16" customHeight="1" x14ac:dyDescent="0.2"/>
    <row r="6045" customFormat="1" ht="16" customHeight="1" x14ac:dyDescent="0.2"/>
    <row r="6046" customFormat="1" ht="16" customHeight="1" x14ac:dyDescent="0.2"/>
    <row r="6047" customFormat="1" ht="16" customHeight="1" x14ac:dyDescent="0.2"/>
    <row r="6048" customFormat="1" ht="16" customHeight="1" x14ac:dyDescent="0.2"/>
    <row r="6049" customFormat="1" ht="16" customHeight="1" x14ac:dyDescent="0.2"/>
    <row r="6050" customFormat="1" ht="16" customHeight="1" x14ac:dyDescent="0.2"/>
    <row r="6051" customFormat="1" ht="16" customHeight="1" x14ac:dyDescent="0.2"/>
    <row r="6052" customFormat="1" ht="16" customHeight="1" x14ac:dyDescent="0.2"/>
    <row r="6053" customFormat="1" ht="16" customHeight="1" x14ac:dyDescent="0.2"/>
    <row r="6054" customFormat="1" ht="16" customHeight="1" x14ac:dyDescent="0.2"/>
    <row r="6055" customFormat="1" ht="16" customHeight="1" x14ac:dyDescent="0.2"/>
    <row r="6056" customFormat="1" ht="16" customHeight="1" x14ac:dyDescent="0.2"/>
    <row r="6057" customFormat="1" ht="16" customHeight="1" x14ac:dyDescent="0.2"/>
    <row r="6058" customFormat="1" ht="16" customHeight="1" x14ac:dyDescent="0.2"/>
    <row r="6059" customFormat="1" ht="16" customHeight="1" x14ac:dyDescent="0.2"/>
    <row r="6060" customFormat="1" ht="16" customHeight="1" x14ac:dyDescent="0.2"/>
    <row r="6061" customFormat="1" ht="16" customHeight="1" x14ac:dyDescent="0.2"/>
    <row r="6062" customFormat="1" ht="16" customHeight="1" x14ac:dyDescent="0.2"/>
    <row r="6063" customFormat="1" ht="16" customHeight="1" x14ac:dyDescent="0.2"/>
    <row r="6064" customFormat="1" ht="16" customHeight="1" x14ac:dyDescent="0.2"/>
    <row r="6065" customFormat="1" ht="16" customHeight="1" x14ac:dyDescent="0.2"/>
    <row r="6066" customFormat="1" ht="16" customHeight="1" x14ac:dyDescent="0.2"/>
    <row r="6067" customFormat="1" ht="16" customHeight="1" x14ac:dyDescent="0.2"/>
    <row r="6068" customFormat="1" ht="16" customHeight="1" x14ac:dyDescent="0.2"/>
    <row r="6069" customFormat="1" ht="16" customHeight="1" x14ac:dyDescent="0.2"/>
    <row r="6070" customFormat="1" ht="16" customHeight="1" x14ac:dyDescent="0.2"/>
    <row r="6071" customFormat="1" ht="16" customHeight="1" x14ac:dyDescent="0.2"/>
    <row r="6072" customFormat="1" ht="16" customHeight="1" x14ac:dyDescent="0.2"/>
    <row r="6073" customFormat="1" ht="16" customHeight="1" x14ac:dyDescent="0.2"/>
    <row r="6074" customFormat="1" ht="16" customHeight="1" x14ac:dyDescent="0.2"/>
    <row r="6075" customFormat="1" ht="16" customHeight="1" x14ac:dyDescent="0.2"/>
    <row r="6076" customFormat="1" ht="16" customHeight="1" x14ac:dyDescent="0.2"/>
    <row r="6077" customFormat="1" ht="16" customHeight="1" x14ac:dyDescent="0.2"/>
    <row r="6078" customFormat="1" ht="16" customHeight="1" x14ac:dyDescent="0.2"/>
    <row r="6079" customFormat="1" ht="16" customHeight="1" x14ac:dyDescent="0.2"/>
    <row r="6080" customFormat="1" ht="16" customHeight="1" x14ac:dyDescent="0.2"/>
    <row r="6081" customFormat="1" ht="16" customHeight="1" x14ac:dyDescent="0.2"/>
    <row r="6082" customFormat="1" ht="16" customHeight="1" x14ac:dyDescent="0.2"/>
    <row r="6083" customFormat="1" ht="16" customHeight="1" x14ac:dyDescent="0.2"/>
    <row r="6084" customFormat="1" ht="16" customHeight="1" x14ac:dyDescent="0.2"/>
    <row r="6085" customFormat="1" ht="16" customHeight="1" x14ac:dyDescent="0.2"/>
    <row r="6086" customFormat="1" ht="16" customHeight="1" x14ac:dyDescent="0.2"/>
    <row r="6087" customFormat="1" ht="16" customHeight="1" x14ac:dyDescent="0.2"/>
    <row r="6088" customFormat="1" ht="16" customHeight="1" x14ac:dyDescent="0.2"/>
    <row r="6089" customFormat="1" ht="16" customHeight="1" x14ac:dyDescent="0.2"/>
    <row r="6090" customFormat="1" ht="16" customHeight="1" x14ac:dyDescent="0.2"/>
    <row r="6091" customFormat="1" ht="16" customHeight="1" x14ac:dyDescent="0.2"/>
    <row r="6092" customFormat="1" ht="16" customHeight="1" x14ac:dyDescent="0.2"/>
    <row r="6093" customFormat="1" ht="16" customHeight="1" x14ac:dyDescent="0.2"/>
    <row r="6094" customFormat="1" ht="16" customHeight="1" x14ac:dyDescent="0.2"/>
    <row r="6095" customFormat="1" ht="16" customHeight="1" x14ac:dyDescent="0.2"/>
    <row r="6096" customFormat="1" ht="16" customHeight="1" x14ac:dyDescent="0.2"/>
    <row r="6097" customFormat="1" ht="16" customHeight="1" x14ac:dyDescent="0.2"/>
    <row r="6098" customFormat="1" ht="16" customHeight="1" x14ac:dyDescent="0.2"/>
    <row r="6099" customFormat="1" ht="16" customHeight="1" x14ac:dyDescent="0.2"/>
    <row r="6100" customFormat="1" ht="16" customHeight="1" x14ac:dyDescent="0.2"/>
    <row r="6101" customFormat="1" ht="16" customHeight="1" x14ac:dyDescent="0.2"/>
    <row r="6102" customFormat="1" ht="16" customHeight="1" x14ac:dyDescent="0.2"/>
    <row r="6103" customFormat="1" ht="16" customHeight="1" x14ac:dyDescent="0.2"/>
    <row r="6104" customFormat="1" ht="16" customHeight="1" x14ac:dyDescent="0.2"/>
    <row r="6105" customFormat="1" ht="16" customHeight="1" x14ac:dyDescent="0.2"/>
    <row r="6106" customFormat="1" ht="16" customHeight="1" x14ac:dyDescent="0.2"/>
    <row r="6107" customFormat="1" ht="16" customHeight="1" x14ac:dyDescent="0.2"/>
    <row r="6108" customFormat="1" ht="16" customHeight="1" x14ac:dyDescent="0.2"/>
    <row r="6109" customFormat="1" ht="16" customHeight="1" x14ac:dyDescent="0.2"/>
    <row r="6110" customFormat="1" ht="16" customHeight="1" x14ac:dyDescent="0.2"/>
    <row r="6111" customFormat="1" ht="16" customHeight="1" x14ac:dyDescent="0.2"/>
    <row r="6112" customFormat="1" ht="16" customHeight="1" x14ac:dyDescent="0.2"/>
    <row r="6113" customFormat="1" ht="16" customHeight="1" x14ac:dyDescent="0.2"/>
    <row r="6114" customFormat="1" ht="16" customHeight="1" x14ac:dyDescent="0.2"/>
    <row r="6115" customFormat="1" ht="16" customHeight="1" x14ac:dyDescent="0.2"/>
    <row r="6116" customFormat="1" ht="16" customHeight="1" x14ac:dyDescent="0.2"/>
    <row r="6117" customFormat="1" ht="16" customHeight="1" x14ac:dyDescent="0.2"/>
    <row r="6118" customFormat="1" ht="16" customHeight="1" x14ac:dyDescent="0.2"/>
    <row r="6119" customFormat="1" ht="16" customHeight="1" x14ac:dyDescent="0.2"/>
    <row r="6120" customFormat="1" ht="16" customHeight="1" x14ac:dyDescent="0.2"/>
    <row r="6121" customFormat="1" ht="16" customHeight="1" x14ac:dyDescent="0.2"/>
    <row r="6122" customFormat="1" ht="16" customHeight="1" x14ac:dyDescent="0.2"/>
    <row r="6123" customFormat="1" ht="16" customHeight="1" x14ac:dyDescent="0.2"/>
    <row r="6124" customFormat="1" ht="16" customHeight="1" x14ac:dyDescent="0.2"/>
    <row r="6125" customFormat="1" ht="16" customHeight="1" x14ac:dyDescent="0.2"/>
    <row r="6126" customFormat="1" ht="16" customHeight="1" x14ac:dyDescent="0.2"/>
    <row r="6127" customFormat="1" ht="16" customHeight="1" x14ac:dyDescent="0.2"/>
    <row r="6128" customFormat="1" ht="16" customHeight="1" x14ac:dyDescent="0.2"/>
    <row r="6129" customFormat="1" ht="16" customHeight="1" x14ac:dyDescent="0.2"/>
    <row r="6130" customFormat="1" ht="16" customHeight="1" x14ac:dyDescent="0.2"/>
    <row r="6131" customFormat="1" ht="16" customHeight="1" x14ac:dyDescent="0.2"/>
    <row r="6132" customFormat="1" ht="16" customHeight="1" x14ac:dyDescent="0.2"/>
    <row r="6133" customFormat="1" ht="16" customHeight="1" x14ac:dyDescent="0.2"/>
    <row r="6134" customFormat="1" ht="16" customHeight="1" x14ac:dyDescent="0.2"/>
    <row r="6135" customFormat="1" ht="16" customHeight="1" x14ac:dyDescent="0.2"/>
    <row r="6136" customFormat="1" ht="16" customHeight="1" x14ac:dyDescent="0.2"/>
    <row r="6137" customFormat="1" ht="16" customHeight="1" x14ac:dyDescent="0.2"/>
    <row r="6138" customFormat="1" ht="16" customHeight="1" x14ac:dyDescent="0.2"/>
    <row r="6139" customFormat="1" ht="16" customHeight="1" x14ac:dyDescent="0.2"/>
    <row r="6140" customFormat="1" ht="16" customHeight="1" x14ac:dyDescent="0.2"/>
    <row r="6141" customFormat="1" ht="16" customHeight="1" x14ac:dyDescent="0.2"/>
    <row r="6142" customFormat="1" ht="16" customHeight="1" x14ac:dyDescent="0.2"/>
    <row r="6143" customFormat="1" ht="16" customHeight="1" x14ac:dyDescent="0.2"/>
    <row r="6144" customFormat="1" ht="16" customHeight="1" x14ac:dyDescent="0.2"/>
    <row r="6145" customFormat="1" ht="16" customHeight="1" x14ac:dyDescent="0.2"/>
    <row r="6146" customFormat="1" ht="16" customHeight="1" x14ac:dyDescent="0.2"/>
    <row r="6147" customFormat="1" ht="16" customHeight="1" x14ac:dyDescent="0.2"/>
    <row r="6148" customFormat="1" ht="16" customHeight="1" x14ac:dyDescent="0.2"/>
    <row r="6149" customFormat="1" ht="16" customHeight="1" x14ac:dyDescent="0.2"/>
    <row r="6150" customFormat="1" ht="16" customHeight="1" x14ac:dyDescent="0.2"/>
    <row r="6151" customFormat="1" ht="16" customHeight="1" x14ac:dyDescent="0.2"/>
    <row r="6152" customFormat="1" ht="16" customHeight="1" x14ac:dyDescent="0.2"/>
    <row r="6153" customFormat="1" ht="16" customHeight="1" x14ac:dyDescent="0.2"/>
    <row r="6154" customFormat="1" ht="16" customHeight="1" x14ac:dyDescent="0.2"/>
    <row r="6155" customFormat="1" ht="16" customHeight="1" x14ac:dyDescent="0.2"/>
    <row r="6156" customFormat="1" ht="16" customHeight="1" x14ac:dyDescent="0.2"/>
    <row r="6157" customFormat="1" ht="16" customHeight="1" x14ac:dyDescent="0.2"/>
    <row r="6158" customFormat="1" ht="16" customHeight="1" x14ac:dyDescent="0.2"/>
    <row r="6159" customFormat="1" ht="16" customHeight="1" x14ac:dyDescent="0.2"/>
    <row r="6160" customFormat="1" ht="16" customHeight="1" x14ac:dyDescent="0.2"/>
    <row r="6161" customFormat="1" ht="16" customHeight="1" x14ac:dyDescent="0.2"/>
    <row r="6162" customFormat="1" ht="16" customHeight="1" x14ac:dyDescent="0.2"/>
    <row r="6163" customFormat="1" ht="16" customHeight="1" x14ac:dyDescent="0.2"/>
    <row r="6164" customFormat="1" ht="16" customHeight="1" x14ac:dyDescent="0.2"/>
    <row r="6165" customFormat="1" ht="16" customHeight="1" x14ac:dyDescent="0.2"/>
    <row r="6166" customFormat="1" ht="16" customHeight="1" x14ac:dyDescent="0.2"/>
    <row r="6167" customFormat="1" ht="16" customHeight="1" x14ac:dyDescent="0.2"/>
    <row r="6168" customFormat="1" ht="16" customHeight="1" x14ac:dyDescent="0.2"/>
    <row r="6169" customFormat="1" ht="16" customHeight="1" x14ac:dyDescent="0.2"/>
    <row r="6170" customFormat="1" ht="16" customHeight="1" x14ac:dyDescent="0.2"/>
    <row r="6171" customFormat="1" ht="16" customHeight="1" x14ac:dyDescent="0.2"/>
    <row r="6172" customFormat="1" ht="16" customHeight="1" x14ac:dyDescent="0.2"/>
    <row r="6173" customFormat="1" ht="16" customHeight="1" x14ac:dyDescent="0.2"/>
    <row r="6174" customFormat="1" ht="16" customHeight="1" x14ac:dyDescent="0.2"/>
    <row r="6175" customFormat="1" ht="16" customHeight="1" x14ac:dyDescent="0.2"/>
    <row r="6176" customFormat="1" ht="16" customHeight="1" x14ac:dyDescent="0.2"/>
    <row r="6177" customFormat="1" ht="16" customHeight="1" x14ac:dyDescent="0.2"/>
    <row r="6178" customFormat="1" ht="16" customHeight="1" x14ac:dyDescent="0.2"/>
    <row r="6179" customFormat="1" ht="16" customHeight="1" x14ac:dyDescent="0.2"/>
    <row r="6180" customFormat="1" ht="16" customHeight="1" x14ac:dyDescent="0.2"/>
    <row r="6181" customFormat="1" ht="16" customHeight="1" x14ac:dyDescent="0.2"/>
    <row r="6182" customFormat="1" ht="16" customHeight="1" x14ac:dyDescent="0.2"/>
    <row r="6183" customFormat="1" ht="16" customHeight="1" x14ac:dyDescent="0.2"/>
    <row r="6184" customFormat="1" ht="16" customHeight="1" x14ac:dyDescent="0.2"/>
    <row r="6185" customFormat="1" ht="16" customHeight="1" x14ac:dyDescent="0.2"/>
    <row r="6186" customFormat="1" ht="16" customHeight="1" x14ac:dyDescent="0.2"/>
    <row r="6187" customFormat="1" ht="16" customHeight="1" x14ac:dyDescent="0.2"/>
    <row r="6188" customFormat="1" ht="16" customHeight="1" x14ac:dyDescent="0.2"/>
    <row r="6189" customFormat="1" ht="16" customHeight="1" x14ac:dyDescent="0.2"/>
    <row r="6190" customFormat="1" ht="16" customHeight="1" x14ac:dyDescent="0.2"/>
    <row r="6191" customFormat="1" ht="16" customHeight="1" x14ac:dyDescent="0.2"/>
    <row r="6192" customFormat="1" ht="16" customHeight="1" x14ac:dyDescent="0.2"/>
    <row r="6193" customFormat="1" ht="16" customHeight="1" x14ac:dyDescent="0.2"/>
    <row r="6194" customFormat="1" ht="16" customHeight="1" x14ac:dyDescent="0.2"/>
    <row r="6195" customFormat="1" ht="16" customHeight="1" x14ac:dyDescent="0.2"/>
    <row r="6196" customFormat="1" ht="16" customHeight="1" x14ac:dyDescent="0.2"/>
    <row r="6197" customFormat="1" ht="16" customHeight="1" x14ac:dyDescent="0.2"/>
    <row r="6198" customFormat="1" ht="16" customHeight="1" x14ac:dyDescent="0.2"/>
    <row r="6199" customFormat="1" ht="16" customHeight="1" x14ac:dyDescent="0.2"/>
    <row r="6200" customFormat="1" ht="16" customHeight="1" x14ac:dyDescent="0.2"/>
    <row r="6201" customFormat="1" ht="16" customHeight="1" x14ac:dyDescent="0.2"/>
    <row r="6202" customFormat="1" ht="16" customHeight="1" x14ac:dyDescent="0.2"/>
    <row r="6203" customFormat="1" ht="16" customHeight="1" x14ac:dyDescent="0.2"/>
    <row r="6204" customFormat="1" ht="16" customHeight="1" x14ac:dyDescent="0.2"/>
    <row r="6205" customFormat="1" ht="16" customHeight="1" x14ac:dyDescent="0.2"/>
    <row r="6206" customFormat="1" ht="16" customHeight="1" x14ac:dyDescent="0.2"/>
    <row r="6207" customFormat="1" ht="16" customHeight="1" x14ac:dyDescent="0.2"/>
    <row r="6208" customFormat="1" ht="16" customHeight="1" x14ac:dyDescent="0.2"/>
    <row r="6209" customFormat="1" ht="16" customHeight="1" x14ac:dyDescent="0.2"/>
    <row r="6210" customFormat="1" ht="16" customHeight="1" x14ac:dyDescent="0.2"/>
    <row r="6211" customFormat="1" ht="16" customHeight="1" x14ac:dyDescent="0.2"/>
    <row r="6212" customFormat="1" ht="16" customHeight="1" x14ac:dyDescent="0.2"/>
    <row r="6213" customFormat="1" ht="16" customHeight="1" x14ac:dyDescent="0.2"/>
    <row r="6214" customFormat="1" ht="16" customHeight="1" x14ac:dyDescent="0.2"/>
    <row r="6215" customFormat="1" ht="16" customHeight="1" x14ac:dyDescent="0.2"/>
    <row r="6216" customFormat="1" ht="16" customHeight="1" x14ac:dyDescent="0.2"/>
    <row r="6217" customFormat="1" ht="16" customHeight="1" x14ac:dyDescent="0.2"/>
    <row r="6218" customFormat="1" ht="16" customHeight="1" x14ac:dyDescent="0.2"/>
    <row r="6219" customFormat="1" ht="16" customHeight="1" x14ac:dyDescent="0.2"/>
    <row r="6220" customFormat="1" ht="16" customHeight="1" x14ac:dyDescent="0.2"/>
    <row r="6221" customFormat="1" ht="16" customHeight="1" x14ac:dyDescent="0.2"/>
    <row r="6222" customFormat="1" ht="16" customHeight="1" x14ac:dyDescent="0.2"/>
    <row r="6223" customFormat="1" ht="16" customHeight="1" x14ac:dyDescent="0.2"/>
    <row r="6224" customFormat="1" ht="16" customHeight="1" x14ac:dyDescent="0.2"/>
    <row r="6225" customFormat="1" ht="16" customHeight="1" x14ac:dyDescent="0.2"/>
    <row r="6226" customFormat="1" ht="16" customHeight="1" x14ac:dyDescent="0.2"/>
    <row r="6227" customFormat="1" ht="16" customHeight="1" x14ac:dyDescent="0.2"/>
    <row r="6228" customFormat="1" ht="16" customHeight="1" x14ac:dyDescent="0.2"/>
    <row r="6229" customFormat="1" ht="16" customHeight="1" x14ac:dyDescent="0.2"/>
    <row r="6230" customFormat="1" ht="16" customHeight="1" x14ac:dyDescent="0.2"/>
    <row r="6231" customFormat="1" ht="16" customHeight="1" x14ac:dyDescent="0.2"/>
    <row r="6232" customFormat="1" ht="16" customHeight="1" x14ac:dyDescent="0.2"/>
    <row r="6233" customFormat="1" ht="16" customHeight="1" x14ac:dyDescent="0.2"/>
    <row r="6234" customFormat="1" ht="16" customHeight="1" x14ac:dyDescent="0.2"/>
    <row r="6235" customFormat="1" ht="16" customHeight="1" x14ac:dyDescent="0.2"/>
    <row r="6236" customFormat="1" ht="16" customHeight="1" x14ac:dyDescent="0.2"/>
    <row r="6237" customFormat="1" ht="16" customHeight="1" x14ac:dyDescent="0.2"/>
    <row r="6238" customFormat="1" ht="16" customHeight="1" x14ac:dyDescent="0.2"/>
    <row r="6239" customFormat="1" ht="16" customHeight="1" x14ac:dyDescent="0.2"/>
    <row r="6240" customFormat="1" ht="16" customHeight="1" x14ac:dyDescent="0.2"/>
    <row r="6241" customFormat="1" ht="16" customHeight="1" x14ac:dyDescent="0.2"/>
    <row r="6242" customFormat="1" ht="16" customHeight="1" x14ac:dyDescent="0.2"/>
    <row r="6243" customFormat="1" ht="16" customHeight="1" x14ac:dyDescent="0.2"/>
    <row r="6244" customFormat="1" ht="16" customHeight="1" x14ac:dyDescent="0.2"/>
    <row r="6245" customFormat="1" ht="16" customHeight="1" x14ac:dyDescent="0.2"/>
    <row r="6246" customFormat="1" ht="16" customHeight="1" x14ac:dyDescent="0.2"/>
    <row r="6247" customFormat="1" ht="16" customHeight="1" x14ac:dyDescent="0.2"/>
    <row r="6248" customFormat="1" ht="16" customHeight="1" x14ac:dyDescent="0.2"/>
    <row r="6249" customFormat="1" ht="16" customHeight="1" x14ac:dyDescent="0.2"/>
    <row r="6250" customFormat="1" ht="16" customHeight="1" x14ac:dyDescent="0.2"/>
    <row r="6251" customFormat="1" ht="16" customHeight="1" x14ac:dyDescent="0.2"/>
    <row r="6252" customFormat="1" ht="16" customHeight="1" x14ac:dyDescent="0.2"/>
    <row r="6253" customFormat="1" ht="16" customHeight="1" x14ac:dyDescent="0.2"/>
    <row r="6254" customFormat="1" ht="16" customHeight="1" x14ac:dyDescent="0.2"/>
    <row r="6255" customFormat="1" ht="16" customHeight="1" x14ac:dyDescent="0.2"/>
    <row r="6256" customFormat="1" ht="16" customHeight="1" x14ac:dyDescent="0.2"/>
    <row r="6257" customFormat="1" ht="16" customHeight="1" x14ac:dyDescent="0.2"/>
    <row r="6258" customFormat="1" ht="16" customHeight="1" x14ac:dyDescent="0.2"/>
    <row r="6259" customFormat="1" ht="16" customHeight="1" x14ac:dyDescent="0.2"/>
    <row r="6260" customFormat="1" ht="16" customHeight="1" x14ac:dyDescent="0.2"/>
    <row r="6261" customFormat="1" ht="16" customHeight="1" x14ac:dyDescent="0.2"/>
    <row r="6262" customFormat="1" ht="16" customHeight="1" x14ac:dyDescent="0.2"/>
    <row r="6263" customFormat="1" ht="16" customHeight="1" x14ac:dyDescent="0.2"/>
    <row r="6264" customFormat="1" ht="16" customHeight="1" x14ac:dyDescent="0.2"/>
    <row r="6265" customFormat="1" ht="16" customHeight="1" x14ac:dyDescent="0.2"/>
    <row r="6266" customFormat="1" ht="16" customHeight="1" x14ac:dyDescent="0.2"/>
    <row r="6267" customFormat="1" ht="16" customHeight="1" x14ac:dyDescent="0.2"/>
    <row r="6268" customFormat="1" ht="16" customHeight="1" x14ac:dyDescent="0.2"/>
    <row r="6269" customFormat="1" ht="16" customHeight="1" x14ac:dyDescent="0.2"/>
    <row r="6270" customFormat="1" ht="16" customHeight="1" x14ac:dyDescent="0.2"/>
    <row r="6271" customFormat="1" ht="16" customHeight="1" x14ac:dyDescent="0.2"/>
    <row r="6272" customFormat="1" ht="16" customHeight="1" x14ac:dyDescent="0.2"/>
    <row r="6273" customFormat="1" ht="16" customHeight="1" x14ac:dyDescent="0.2"/>
    <row r="6274" customFormat="1" ht="16" customHeight="1" x14ac:dyDescent="0.2"/>
    <row r="6275" customFormat="1" ht="16" customHeight="1" x14ac:dyDescent="0.2"/>
    <row r="6276" customFormat="1" ht="16" customHeight="1" x14ac:dyDescent="0.2"/>
    <row r="6277" customFormat="1" ht="16" customHeight="1" x14ac:dyDescent="0.2"/>
    <row r="6278" customFormat="1" ht="16" customHeight="1" x14ac:dyDescent="0.2"/>
    <row r="6279" customFormat="1" ht="16" customHeight="1" x14ac:dyDescent="0.2"/>
    <row r="6280" customFormat="1" ht="16" customHeight="1" x14ac:dyDescent="0.2"/>
    <row r="6281" customFormat="1" ht="16" customHeight="1" x14ac:dyDescent="0.2"/>
    <row r="6282" customFormat="1" ht="16" customHeight="1" x14ac:dyDescent="0.2"/>
    <row r="6283" customFormat="1" ht="16" customHeight="1" x14ac:dyDescent="0.2"/>
    <row r="6284" customFormat="1" ht="16" customHeight="1" x14ac:dyDescent="0.2"/>
    <row r="6285" customFormat="1" ht="16" customHeight="1" x14ac:dyDescent="0.2"/>
    <row r="6286" customFormat="1" ht="16" customHeight="1" x14ac:dyDescent="0.2"/>
    <row r="6287" customFormat="1" ht="16" customHeight="1" x14ac:dyDescent="0.2"/>
    <row r="6288" customFormat="1" ht="16" customHeight="1" x14ac:dyDescent="0.2"/>
    <row r="6289" customFormat="1" ht="16" customHeight="1" x14ac:dyDescent="0.2"/>
    <row r="6290" customFormat="1" ht="16" customHeight="1" x14ac:dyDescent="0.2"/>
    <row r="6291" customFormat="1" ht="16" customHeight="1" x14ac:dyDescent="0.2"/>
    <row r="6292" customFormat="1" ht="16" customHeight="1" x14ac:dyDescent="0.2"/>
    <row r="6293" customFormat="1" ht="16" customHeight="1" x14ac:dyDescent="0.2"/>
    <row r="6294" customFormat="1" ht="16" customHeight="1" x14ac:dyDescent="0.2"/>
    <row r="6295" customFormat="1" ht="16" customHeight="1" x14ac:dyDescent="0.2"/>
    <row r="6296" customFormat="1" ht="16" customHeight="1" x14ac:dyDescent="0.2"/>
    <row r="6297" customFormat="1" ht="16" customHeight="1" x14ac:dyDescent="0.2"/>
    <row r="6298" customFormat="1" ht="16" customHeight="1" x14ac:dyDescent="0.2"/>
    <row r="6299" customFormat="1" ht="16" customHeight="1" x14ac:dyDescent="0.2"/>
    <row r="6300" customFormat="1" ht="16" customHeight="1" x14ac:dyDescent="0.2"/>
    <row r="6301" customFormat="1" ht="16" customHeight="1" x14ac:dyDescent="0.2"/>
    <row r="6302" customFormat="1" ht="16" customHeight="1" x14ac:dyDescent="0.2"/>
    <row r="6303" customFormat="1" ht="16" customHeight="1" x14ac:dyDescent="0.2"/>
    <row r="6304" customFormat="1" ht="16" customHeight="1" x14ac:dyDescent="0.2"/>
    <row r="6305" customFormat="1" ht="16" customHeight="1" x14ac:dyDescent="0.2"/>
    <row r="6306" customFormat="1" ht="16" customHeight="1" x14ac:dyDescent="0.2"/>
    <row r="6307" customFormat="1" ht="16" customHeight="1" x14ac:dyDescent="0.2"/>
    <row r="6308" customFormat="1" ht="16" customHeight="1" x14ac:dyDescent="0.2"/>
    <row r="6309" customFormat="1" ht="16" customHeight="1" x14ac:dyDescent="0.2"/>
    <row r="6310" customFormat="1" ht="16" customHeight="1" x14ac:dyDescent="0.2"/>
    <row r="6311" customFormat="1" ht="16" customHeight="1" x14ac:dyDescent="0.2"/>
    <row r="6312" customFormat="1" ht="16" customHeight="1" x14ac:dyDescent="0.2"/>
    <row r="6313" customFormat="1" ht="16" customHeight="1" x14ac:dyDescent="0.2"/>
    <row r="6314" customFormat="1" ht="16" customHeight="1" x14ac:dyDescent="0.2"/>
    <row r="6315" customFormat="1" ht="16" customHeight="1" x14ac:dyDescent="0.2"/>
    <row r="6316" customFormat="1" ht="16" customHeight="1" x14ac:dyDescent="0.2"/>
    <row r="6317" customFormat="1" ht="16" customHeight="1" x14ac:dyDescent="0.2"/>
    <row r="6318" customFormat="1" ht="16" customHeight="1" x14ac:dyDescent="0.2"/>
    <row r="6319" customFormat="1" ht="16" customHeight="1" x14ac:dyDescent="0.2"/>
    <row r="6320" customFormat="1" ht="16" customHeight="1" x14ac:dyDescent="0.2"/>
    <row r="6321" customFormat="1" ht="16" customHeight="1" x14ac:dyDescent="0.2"/>
    <row r="6322" customFormat="1" ht="16" customHeight="1" x14ac:dyDescent="0.2"/>
    <row r="6323" customFormat="1" ht="16" customHeight="1" x14ac:dyDescent="0.2"/>
    <row r="6324" customFormat="1" ht="16" customHeight="1" x14ac:dyDescent="0.2"/>
    <row r="6325" customFormat="1" ht="16" customHeight="1" x14ac:dyDescent="0.2"/>
    <row r="6326" customFormat="1" ht="16" customHeight="1" x14ac:dyDescent="0.2"/>
    <row r="6327" customFormat="1" ht="16" customHeight="1" x14ac:dyDescent="0.2"/>
    <row r="6328" customFormat="1" ht="16" customHeight="1" x14ac:dyDescent="0.2"/>
    <row r="6329" customFormat="1" ht="16" customHeight="1" x14ac:dyDescent="0.2"/>
    <row r="6330" customFormat="1" ht="16" customHeight="1" x14ac:dyDescent="0.2"/>
    <row r="6331" customFormat="1" ht="16" customHeight="1" x14ac:dyDescent="0.2"/>
    <row r="6332" customFormat="1" ht="16" customHeight="1" x14ac:dyDescent="0.2"/>
    <row r="6333" customFormat="1" ht="16" customHeight="1" x14ac:dyDescent="0.2"/>
    <row r="6334" customFormat="1" ht="16" customHeight="1" x14ac:dyDescent="0.2"/>
    <row r="6335" customFormat="1" ht="16" customHeight="1" x14ac:dyDescent="0.2"/>
    <row r="6336" customFormat="1" ht="16" customHeight="1" x14ac:dyDescent="0.2"/>
    <row r="6337" customFormat="1" ht="16" customHeight="1" x14ac:dyDescent="0.2"/>
    <row r="6338" customFormat="1" ht="16" customHeight="1" x14ac:dyDescent="0.2"/>
    <row r="6339" customFormat="1" ht="16" customHeight="1" x14ac:dyDescent="0.2"/>
    <row r="6340" customFormat="1" ht="16" customHeight="1" x14ac:dyDescent="0.2"/>
    <row r="6341" customFormat="1" ht="16" customHeight="1" x14ac:dyDescent="0.2"/>
    <row r="6342" customFormat="1" ht="16" customHeight="1" x14ac:dyDescent="0.2"/>
    <row r="6343" customFormat="1" ht="16" customHeight="1" x14ac:dyDescent="0.2"/>
    <row r="6344" customFormat="1" ht="16" customHeight="1" x14ac:dyDescent="0.2"/>
    <row r="6345" customFormat="1" ht="16" customHeight="1" x14ac:dyDescent="0.2"/>
    <row r="6346" customFormat="1" ht="16" customHeight="1" x14ac:dyDescent="0.2"/>
    <row r="6347" customFormat="1" ht="16" customHeight="1" x14ac:dyDescent="0.2"/>
    <row r="6348" customFormat="1" ht="16" customHeight="1" x14ac:dyDescent="0.2"/>
    <row r="6349" customFormat="1" ht="16" customHeight="1" x14ac:dyDescent="0.2"/>
    <row r="6350" customFormat="1" ht="16" customHeight="1" x14ac:dyDescent="0.2"/>
    <row r="6351" customFormat="1" ht="16" customHeight="1" x14ac:dyDescent="0.2"/>
    <row r="6352" customFormat="1" ht="16" customHeight="1" x14ac:dyDescent="0.2"/>
    <row r="6353" customFormat="1" ht="16" customHeight="1" x14ac:dyDescent="0.2"/>
    <row r="6354" customFormat="1" ht="16" customHeight="1" x14ac:dyDescent="0.2"/>
    <row r="6355" customFormat="1" ht="16" customHeight="1" x14ac:dyDescent="0.2"/>
    <row r="6356" customFormat="1" ht="16" customHeight="1" x14ac:dyDescent="0.2"/>
    <row r="6357" customFormat="1" ht="16" customHeight="1" x14ac:dyDescent="0.2"/>
    <row r="6358" customFormat="1" ht="16" customHeight="1" x14ac:dyDescent="0.2"/>
    <row r="6359" customFormat="1" ht="16" customHeight="1" x14ac:dyDescent="0.2"/>
    <row r="6360" customFormat="1" ht="16" customHeight="1" x14ac:dyDescent="0.2"/>
    <row r="6361" customFormat="1" ht="16" customHeight="1" x14ac:dyDescent="0.2"/>
    <row r="6362" customFormat="1" ht="16" customHeight="1" x14ac:dyDescent="0.2"/>
    <row r="6363" customFormat="1" ht="16" customHeight="1" x14ac:dyDescent="0.2"/>
    <row r="6364" customFormat="1" ht="16" customHeight="1" x14ac:dyDescent="0.2"/>
    <row r="6365" customFormat="1" ht="16" customHeight="1" x14ac:dyDescent="0.2"/>
    <row r="6366" customFormat="1" ht="16" customHeight="1" x14ac:dyDescent="0.2"/>
    <row r="6367" customFormat="1" ht="16" customHeight="1" x14ac:dyDescent="0.2"/>
    <row r="6368" customFormat="1" ht="16" customHeight="1" x14ac:dyDescent="0.2"/>
    <row r="6369" customFormat="1" ht="16" customHeight="1" x14ac:dyDescent="0.2"/>
    <row r="6370" customFormat="1" ht="16" customHeight="1" x14ac:dyDescent="0.2"/>
    <row r="6371" customFormat="1" ht="16" customHeight="1" x14ac:dyDescent="0.2"/>
    <row r="6372" customFormat="1" ht="16" customHeight="1" x14ac:dyDescent="0.2"/>
    <row r="6373" customFormat="1" ht="16" customHeight="1" x14ac:dyDescent="0.2"/>
    <row r="6374" customFormat="1" ht="16" customHeight="1" x14ac:dyDescent="0.2"/>
    <row r="6375" customFormat="1" ht="16" customHeight="1" x14ac:dyDescent="0.2"/>
    <row r="6376" customFormat="1" ht="16" customHeight="1" x14ac:dyDescent="0.2"/>
    <row r="6377" customFormat="1" ht="16" customHeight="1" x14ac:dyDescent="0.2"/>
    <row r="6378" customFormat="1" ht="16" customHeight="1" x14ac:dyDescent="0.2"/>
    <row r="6379" customFormat="1" ht="16" customHeight="1" x14ac:dyDescent="0.2"/>
    <row r="6380" customFormat="1" ht="16" customHeight="1" x14ac:dyDescent="0.2"/>
    <row r="6381" customFormat="1" ht="16" customHeight="1" x14ac:dyDescent="0.2"/>
    <row r="6382" customFormat="1" ht="16" customHeight="1" x14ac:dyDescent="0.2"/>
    <row r="6383" customFormat="1" ht="16" customHeight="1" x14ac:dyDescent="0.2"/>
    <row r="6384" customFormat="1" ht="16" customHeight="1" x14ac:dyDescent="0.2"/>
    <row r="6385" customFormat="1" ht="16" customHeight="1" x14ac:dyDescent="0.2"/>
    <row r="6386" customFormat="1" ht="16" customHeight="1" x14ac:dyDescent="0.2"/>
    <row r="6387" customFormat="1" ht="16" customHeight="1" x14ac:dyDescent="0.2"/>
    <row r="6388" customFormat="1" ht="16" customHeight="1" x14ac:dyDescent="0.2"/>
    <row r="6389" customFormat="1" ht="16" customHeight="1" x14ac:dyDescent="0.2"/>
    <row r="6390" customFormat="1" ht="16" customHeight="1" x14ac:dyDescent="0.2"/>
    <row r="6391" customFormat="1" ht="16" customHeight="1" x14ac:dyDescent="0.2"/>
    <row r="6392" customFormat="1" ht="16" customHeight="1" x14ac:dyDescent="0.2"/>
    <row r="6393" customFormat="1" ht="16" customHeight="1" x14ac:dyDescent="0.2"/>
    <row r="6394" customFormat="1" ht="16" customHeight="1" x14ac:dyDescent="0.2"/>
    <row r="6395" customFormat="1" ht="16" customHeight="1" x14ac:dyDescent="0.2"/>
    <row r="6396" customFormat="1" ht="16" customHeight="1" x14ac:dyDescent="0.2"/>
    <row r="6397" customFormat="1" ht="16" customHeight="1" x14ac:dyDescent="0.2"/>
    <row r="6398" customFormat="1" ht="16" customHeight="1" x14ac:dyDescent="0.2"/>
    <row r="6399" customFormat="1" ht="16" customHeight="1" x14ac:dyDescent="0.2"/>
    <row r="6400" customFormat="1" ht="16" customHeight="1" x14ac:dyDescent="0.2"/>
    <row r="6401" customFormat="1" ht="16" customHeight="1" x14ac:dyDescent="0.2"/>
    <row r="6402" customFormat="1" ht="16" customHeight="1" x14ac:dyDescent="0.2"/>
    <row r="6403" customFormat="1" ht="16" customHeight="1" x14ac:dyDescent="0.2"/>
    <row r="6404" customFormat="1" ht="16" customHeight="1" x14ac:dyDescent="0.2"/>
    <row r="6405" customFormat="1" ht="16" customHeight="1" x14ac:dyDescent="0.2"/>
    <row r="6406" customFormat="1" ht="16" customHeight="1" x14ac:dyDescent="0.2"/>
    <row r="6407" customFormat="1" ht="16" customHeight="1" x14ac:dyDescent="0.2"/>
    <row r="6408" customFormat="1" ht="16" customHeight="1" x14ac:dyDescent="0.2"/>
    <row r="6409" customFormat="1" ht="16" customHeight="1" x14ac:dyDescent="0.2"/>
    <row r="6410" customFormat="1" ht="16" customHeight="1" x14ac:dyDescent="0.2"/>
    <row r="6411" customFormat="1" ht="16" customHeight="1" x14ac:dyDescent="0.2"/>
    <row r="6412" customFormat="1" ht="16" customHeight="1" x14ac:dyDescent="0.2"/>
    <row r="6413" customFormat="1" ht="16" customHeight="1" x14ac:dyDescent="0.2"/>
    <row r="6414" customFormat="1" ht="16" customHeight="1" x14ac:dyDescent="0.2"/>
    <row r="6415" customFormat="1" ht="16" customHeight="1" x14ac:dyDescent="0.2"/>
    <row r="6416" customFormat="1" ht="16" customHeight="1" x14ac:dyDescent="0.2"/>
    <row r="6417" customFormat="1" ht="16" customHeight="1" x14ac:dyDescent="0.2"/>
    <row r="6418" customFormat="1" ht="16" customHeight="1" x14ac:dyDescent="0.2"/>
    <row r="6419" customFormat="1" ht="16" customHeight="1" x14ac:dyDescent="0.2"/>
    <row r="6420" customFormat="1" ht="16" customHeight="1" x14ac:dyDescent="0.2"/>
    <row r="6421" customFormat="1" ht="16" customHeight="1" x14ac:dyDescent="0.2"/>
    <row r="6422" customFormat="1" ht="16" customHeight="1" x14ac:dyDescent="0.2"/>
    <row r="6423" customFormat="1" ht="16" customHeight="1" x14ac:dyDescent="0.2"/>
    <row r="6424" customFormat="1" ht="16" customHeight="1" x14ac:dyDescent="0.2"/>
    <row r="6425" customFormat="1" ht="16" customHeight="1" x14ac:dyDescent="0.2"/>
    <row r="6426" customFormat="1" ht="16" customHeight="1" x14ac:dyDescent="0.2"/>
    <row r="6427" customFormat="1" ht="16" customHeight="1" x14ac:dyDescent="0.2"/>
    <row r="6428" customFormat="1" ht="16" customHeight="1" x14ac:dyDescent="0.2"/>
    <row r="6429" customFormat="1" ht="16" customHeight="1" x14ac:dyDescent="0.2"/>
    <row r="6430" customFormat="1" ht="16" customHeight="1" x14ac:dyDescent="0.2"/>
    <row r="6431" customFormat="1" ht="16" customHeight="1" x14ac:dyDescent="0.2"/>
    <row r="6432" customFormat="1" ht="16" customHeight="1" x14ac:dyDescent="0.2"/>
    <row r="6433" customFormat="1" ht="16" customHeight="1" x14ac:dyDescent="0.2"/>
    <row r="6434" customFormat="1" ht="16" customHeight="1" x14ac:dyDescent="0.2"/>
    <row r="6435" customFormat="1" ht="16" customHeight="1" x14ac:dyDescent="0.2"/>
    <row r="6436" customFormat="1" ht="16" customHeight="1" x14ac:dyDescent="0.2"/>
    <row r="6437" customFormat="1" ht="16" customHeight="1" x14ac:dyDescent="0.2"/>
    <row r="6438" customFormat="1" ht="16" customHeight="1" x14ac:dyDescent="0.2"/>
    <row r="6439" customFormat="1" ht="16" customHeight="1" x14ac:dyDescent="0.2"/>
    <row r="6440" customFormat="1" ht="16" customHeight="1" x14ac:dyDescent="0.2"/>
    <row r="6441" customFormat="1" ht="16" customHeight="1" x14ac:dyDescent="0.2"/>
    <row r="6442" customFormat="1" ht="16" customHeight="1" x14ac:dyDescent="0.2"/>
    <row r="6443" customFormat="1" ht="16" customHeight="1" x14ac:dyDescent="0.2"/>
    <row r="6444" customFormat="1" ht="16" customHeight="1" x14ac:dyDescent="0.2"/>
    <row r="6445" customFormat="1" ht="16" customHeight="1" x14ac:dyDescent="0.2"/>
    <row r="6446" customFormat="1" ht="16" customHeight="1" x14ac:dyDescent="0.2"/>
    <row r="6447" customFormat="1" ht="16" customHeight="1" x14ac:dyDescent="0.2"/>
    <row r="6448" customFormat="1" ht="16" customHeight="1" x14ac:dyDescent="0.2"/>
    <row r="6449" customFormat="1" ht="16" customHeight="1" x14ac:dyDescent="0.2"/>
    <row r="6450" customFormat="1" ht="16" customHeight="1" x14ac:dyDescent="0.2"/>
    <row r="6451" customFormat="1" ht="16" customHeight="1" x14ac:dyDescent="0.2"/>
    <row r="6452" customFormat="1" ht="16" customHeight="1" x14ac:dyDescent="0.2"/>
    <row r="6453" customFormat="1" ht="16" customHeight="1" x14ac:dyDescent="0.2"/>
    <row r="6454" customFormat="1" ht="16" customHeight="1" x14ac:dyDescent="0.2"/>
    <row r="6455" customFormat="1" ht="16" customHeight="1" x14ac:dyDescent="0.2"/>
    <row r="6456" customFormat="1" ht="16" customHeight="1" x14ac:dyDescent="0.2"/>
    <row r="6457" customFormat="1" ht="16" customHeight="1" x14ac:dyDescent="0.2"/>
    <row r="6458" customFormat="1" ht="16" customHeight="1" x14ac:dyDescent="0.2"/>
    <row r="6459" customFormat="1" ht="16" customHeight="1" x14ac:dyDescent="0.2"/>
    <row r="6460" customFormat="1" ht="16" customHeight="1" x14ac:dyDescent="0.2"/>
    <row r="6461" customFormat="1" ht="16" customHeight="1" x14ac:dyDescent="0.2"/>
    <row r="6462" customFormat="1" ht="16" customHeight="1" x14ac:dyDescent="0.2"/>
    <row r="6463" customFormat="1" ht="16" customHeight="1" x14ac:dyDescent="0.2"/>
    <row r="6464" customFormat="1" ht="16" customHeight="1" x14ac:dyDescent="0.2"/>
    <row r="6465" customFormat="1" ht="16" customHeight="1" x14ac:dyDescent="0.2"/>
    <row r="6466" customFormat="1" ht="16" customHeight="1" x14ac:dyDescent="0.2"/>
    <row r="6467" customFormat="1" ht="16" customHeight="1" x14ac:dyDescent="0.2"/>
    <row r="6468" customFormat="1" ht="16" customHeight="1" x14ac:dyDescent="0.2"/>
    <row r="6469" customFormat="1" ht="16" customHeight="1" x14ac:dyDescent="0.2"/>
    <row r="6470" customFormat="1" ht="16" customHeight="1" x14ac:dyDescent="0.2"/>
    <row r="6471" customFormat="1" ht="16" customHeight="1" x14ac:dyDescent="0.2"/>
    <row r="6472" customFormat="1" ht="16" customHeight="1" x14ac:dyDescent="0.2"/>
    <row r="6473" customFormat="1" ht="16" customHeight="1" x14ac:dyDescent="0.2"/>
    <row r="6474" customFormat="1" ht="16" customHeight="1" x14ac:dyDescent="0.2"/>
    <row r="6475" customFormat="1" ht="16" customHeight="1" x14ac:dyDescent="0.2"/>
    <row r="6476" customFormat="1" ht="16" customHeight="1" x14ac:dyDescent="0.2"/>
    <row r="6477" customFormat="1" ht="16" customHeight="1" x14ac:dyDescent="0.2"/>
    <row r="6478" customFormat="1" ht="16" customHeight="1" x14ac:dyDescent="0.2"/>
    <row r="6479" customFormat="1" ht="16" customHeight="1" x14ac:dyDescent="0.2"/>
    <row r="6480" customFormat="1" ht="16" customHeight="1" x14ac:dyDescent="0.2"/>
    <row r="6481" customFormat="1" ht="16" customHeight="1" x14ac:dyDescent="0.2"/>
    <row r="6482" customFormat="1" ht="16" customHeight="1" x14ac:dyDescent="0.2"/>
    <row r="6483" customFormat="1" ht="16" customHeight="1" x14ac:dyDescent="0.2"/>
    <row r="6484" customFormat="1" ht="16" customHeight="1" x14ac:dyDescent="0.2"/>
    <row r="6485" customFormat="1" ht="16" customHeight="1" x14ac:dyDescent="0.2"/>
    <row r="6486" customFormat="1" ht="16" customHeight="1" x14ac:dyDescent="0.2"/>
    <row r="6487" customFormat="1" ht="16" customHeight="1" x14ac:dyDescent="0.2"/>
    <row r="6488" customFormat="1" ht="16" customHeight="1" x14ac:dyDescent="0.2"/>
    <row r="6489" customFormat="1" ht="16" customHeight="1" x14ac:dyDescent="0.2"/>
    <row r="6490" customFormat="1" ht="16" customHeight="1" x14ac:dyDescent="0.2"/>
    <row r="6491" customFormat="1" ht="16" customHeight="1" x14ac:dyDescent="0.2"/>
    <row r="6492" customFormat="1" ht="16" customHeight="1" x14ac:dyDescent="0.2"/>
    <row r="6493" customFormat="1" ht="16" customHeight="1" x14ac:dyDescent="0.2"/>
    <row r="6494" customFormat="1" ht="16" customHeight="1" x14ac:dyDescent="0.2"/>
    <row r="6495" customFormat="1" ht="16" customHeight="1" x14ac:dyDescent="0.2"/>
    <row r="6496" customFormat="1" ht="16" customHeight="1" x14ac:dyDescent="0.2"/>
    <row r="6497" customFormat="1" ht="16" customHeight="1" x14ac:dyDescent="0.2"/>
    <row r="6498" customFormat="1" ht="16" customHeight="1" x14ac:dyDescent="0.2"/>
    <row r="6499" customFormat="1" ht="16" customHeight="1" x14ac:dyDescent="0.2"/>
    <row r="6500" customFormat="1" ht="16" customHeight="1" x14ac:dyDescent="0.2"/>
    <row r="6501" customFormat="1" ht="16" customHeight="1" x14ac:dyDescent="0.2"/>
    <row r="6502" customFormat="1" ht="16" customHeight="1" x14ac:dyDescent="0.2"/>
    <row r="6503" customFormat="1" ht="16" customHeight="1" x14ac:dyDescent="0.2"/>
    <row r="6504" customFormat="1" ht="16" customHeight="1" x14ac:dyDescent="0.2"/>
    <row r="6505" customFormat="1" ht="16" customHeight="1" x14ac:dyDescent="0.2"/>
    <row r="6506" customFormat="1" ht="16" customHeight="1" x14ac:dyDescent="0.2"/>
    <row r="6507" customFormat="1" ht="16" customHeight="1" x14ac:dyDescent="0.2"/>
    <row r="6508" customFormat="1" ht="16" customHeight="1" x14ac:dyDescent="0.2"/>
    <row r="6509" customFormat="1" ht="16" customHeight="1" x14ac:dyDescent="0.2"/>
    <row r="6510" customFormat="1" ht="16" customHeight="1" x14ac:dyDescent="0.2"/>
    <row r="6511" customFormat="1" ht="16" customHeight="1" x14ac:dyDescent="0.2"/>
    <row r="6512" customFormat="1" ht="16" customHeight="1" x14ac:dyDescent="0.2"/>
    <row r="6513" customFormat="1" ht="16" customHeight="1" x14ac:dyDescent="0.2"/>
    <row r="6514" customFormat="1" ht="16" customHeight="1" x14ac:dyDescent="0.2"/>
    <row r="6515" customFormat="1" ht="16" customHeight="1" x14ac:dyDescent="0.2"/>
    <row r="6516" customFormat="1" ht="16" customHeight="1" x14ac:dyDescent="0.2"/>
    <row r="6517" customFormat="1" ht="16" customHeight="1" x14ac:dyDescent="0.2"/>
    <row r="6518" customFormat="1" ht="16" customHeight="1" x14ac:dyDescent="0.2"/>
    <row r="6519" customFormat="1" ht="16" customHeight="1" x14ac:dyDescent="0.2"/>
    <row r="6520" customFormat="1" ht="16" customHeight="1" x14ac:dyDescent="0.2"/>
    <row r="6521" customFormat="1" ht="16" customHeight="1" x14ac:dyDescent="0.2"/>
    <row r="6522" customFormat="1" ht="16" customHeight="1" x14ac:dyDescent="0.2"/>
    <row r="6523" customFormat="1" ht="16" customHeight="1" x14ac:dyDescent="0.2"/>
    <row r="6524" customFormat="1" ht="16" customHeight="1" x14ac:dyDescent="0.2"/>
    <row r="6525" customFormat="1" ht="16" customHeight="1" x14ac:dyDescent="0.2"/>
    <row r="6526" customFormat="1" ht="16" customHeight="1" x14ac:dyDescent="0.2"/>
    <row r="6527" customFormat="1" ht="16" customHeight="1" x14ac:dyDescent="0.2"/>
    <row r="6528" customFormat="1" ht="16" customHeight="1" x14ac:dyDescent="0.2"/>
    <row r="6529" customFormat="1" ht="16" customHeight="1" x14ac:dyDescent="0.2"/>
    <row r="6530" customFormat="1" ht="16" customHeight="1" x14ac:dyDescent="0.2"/>
    <row r="6531" customFormat="1" ht="16" customHeight="1" x14ac:dyDescent="0.2"/>
    <row r="6532" customFormat="1" ht="16" customHeight="1" x14ac:dyDescent="0.2"/>
    <row r="6533" customFormat="1" ht="16" customHeight="1" x14ac:dyDescent="0.2"/>
    <row r="6534" customFormat="1" ht="16" customHeight="1" x14ac:dyDescent="0.2"/>
    <row r="6535" customFormat="1" ht="16" customHeight="1" x14ac:dyDescent="0.2"/>
    <row r="6536" customFormat="1" ht="16" customHeight="1" x14ac:dyDescent="0.2"/>
    <row r="6537" customFormat="1" ht="16" customHeight="1" x14ac:dyDescent="0.2"/>
    <row r="6538" customFormat="1" ht="16" customHeight="1" x14ac:dyDescent="0.2"/>
    <row r="6539" customFormat="1" ht="16" customHeight="1" x14ac:dyDescent="0.2"/>
    <row r="6540" customFormat="1" ht="16" customHeight="1" x14ac:dyDescent="0.2"/>
    <row r="6541" customFormat="1" ht="16" customHeight="1" x14ac:dyDescent="0.2"/>
    <row r="6542" customFormat="1" ht="16" customHeight="1" x14ac:dyDescent="0.2"/>
    <row r="6543" customFormat="1" ht="16" customHeight="1" x14ac:dyDescent="0.2"/>
    <row r="6544" customFormat="1" ht="16" customHeight="1" x14ac:dyDescent="0.2"/>
    <row r="6545" customFormat="1" ht="16" customHeight="1" x14ac:dyDescent="0.2"/>
    <row r="6546" customFormat="1" ht="16" customHeight="1" x14ac:dyDescent="0.2"/>
    <row r="6547" customFormat="1" ht="16" customHeight="1" x14ac:dyDescent="0.2"/>
    <row r="6548" customFormat="1" ht="16" customHeight="1" x14ac:dyDescent="0.2"/>
    <row r="6549" customFormat="1" ht="16" customHeight="1" x14ac:dyDescent="0.2"/>
    <row r="6550" customFormat="1" ht="16" customHeight="1" x14ac:dyDescent="0.2"/>
    <row r="6551" customFormat="1" ht="16" customHeight="1" x14ac:dyDescent="0.2"/>
    <row r="6552" customFormat="1" ht="16" customHeight="1" x14ac:dyDescent="0.2"/>
    <row r="6553" customFormat="1" ht="16" customHeight="1" x14ac:dyDescent="0.2"/>
    <row r="6554" customFormat="1" ht="16" customHeight="1" x14ac:dyDescent="0.2"/>
    <row r="6555" customFormat="1" ht="16" customHeight="1" x14ac:dyDescent="0.2"/>
    <row r="6556" customFormat="1" ht="16" customHeight="1" x14ac:dyDescent="0.2"/>
    <row r="6557" customFormat="1" ht="16" customHeight="1" x14ac:dyDescent="0.2"/>
    <row r="6558" customFormat="1" ht="16" customHeight="1" x14ac:dyDescent="0.2"/>
    <row r="6559" customFormat="1" ht="16" customHeight="1" x14ac:dyDescent="0.2"/>
    <row r="6560" customFormat="1" ht="16" customHeight="1" x14ac:dyDescent="0.2"/>
    <row r="6561" customFormat="1" ht="16" customHeight="1" x14ac:dyDescent="0.2"/>
    <row r="6562" customFormat="1" ht="16" customHeight="1" x14ac:dyDescent="0.2"/>
    <row r="6563" customFormat="1" ht="16" customHeight="1" x14ac:dyDescent="0.2"/>
    <row r="6564" customFormat="1" ht="16" customHeight="1" x14ac:dyDescent="0.2"/>
    <row r="6565" customFormat="1" ht="16" customHeight="1" x14ac:dyDescent="0.2"/>
    <row r="6566" customFormat="1" ht="16" customHeight="1" x14ac:dyDescent="0.2"/>
    <row r="6567" customFormat="1" ht="16" customHeight="1" x14ac:dyDescent="0.2"/>
    <row r="6568" customFormat="1" ht="16" customHeight="1" x14ac:dyDescent="0.2"/>
    <row r="6569" customFormat="1" ht="16" customHeight="1" x14ac:dyDescent="0.2"/>
    <row r="6570" customFormat="1" ht="16" customHeight="1" x14ac:dyDescent="0.2"/>
    <row r="6571" customFormat="1" ht="16" customHeight="1" x14ac:dyDescent="0.2"/>
    <row r="6572" customFormat="1" ht="16" customHeight="1" x14ac:dyDescent="0.2"/>
    <row r="6573" customFormat="1" ht="16" customHeight="1" x14ac:dyDescent="0.2"/>
    <row r="6574" customFormat="1" ht="16" customHeight="1" x14ac:dyDescent="0.2"/>
    <row r="6575" customFormat="1" ht="16" customHeight="1" x14ac:dyDescent="0.2"/>
    <row r="6576" customFormat="1" ht="16" customHeight="1" x14ac:dyDescent="0.2"/>
    <row r="6577" customFormat="1" ht="16" customHeight="1" x14ac:dyDescent="0.2"/>
    <row r="6578" customFormat="1" ht="16" customHeight="1" x14ac:dyDescent="0.2"/>
    <row r="6579" customFormat="1" ht="16" customHeight="1" x14ac:dyDescent="0.2"/>
    <row r="6580" customFormat="1" ht="16" customHeight="1" x14ac:dyDescent="0.2"/>
    <row r="6581" customFormat="1" ht="16" customHeight="1" x14ac:dyDescent="0.2"/>
    <row r="6582" customFormat="1" ht="16" customHeight="1" x14ac:dyDescent="0.2"/>
    <row r="6583" customFormat="1" ht="16" customHeight="1" x14ac:dyDescent="0.2"/>
    <row r="6584" customFormat="1" ht="16" customHeight="1" x14ac:dyDescent="0.2"/>
    <row r="6585" customFormat="1" ht="16" customHeight="1" x14ac:dyDescent="0.2"/>
    <row r="6586" customFormat="1" ht="16" customHeight="1" x14ac:dyDescent="0.2"/>
    <row r="6587" customFormat="1" ht="16" customHeight="1" x14ac:dyDescent="0.2"/>
    <row r="6588" customFormat="1" ht="16" customHeight="1" x14ac:dyDescent="0.2"/>
    <row r="6589" customFormat="1" ht="16" customHeight="1" x14ac:dyDescent="0.2"/>
    <row r="6590" customFormat="1" ht="16" customHeight="1" x14ac:dyDescent="0.2"/>
    <row r="6591" customFormat="1" ht="16" customHeight="1" x14ac:dyDescent="0.2"/>
    <row r="6592" customFormat="1" ht="16" customHeight="1" x14ac:dyDescent="0.2"/>
    <row r="6593" customFormat="1" ht="16" customHeight="1" x14ac:dyDescent="0.2"/>
    <row r="6594" customFormat="1" ht="16" customHeight="1" x14ac:dyDescent="0.2"/>
    <row r="6595" customFormat="1" ht="16" customHeight="1" x14ac:dyDescent="0.2"/>
    <row r="6596" customFormat="1" ht="16" customHeight="1" x14ac:dyDescent="0.2"/>
    <row r="6597" customFormat="1" ht="16" customHeight="1" x14ac:dyDescent="0.2"/>
    <row r="6598" customFormat="1" ht="16" customHeight="1" x14ac:dyDescent="0.2"/>
    <row r="6599" customFormat="1" ht="16" customHeight="1" x14ac:dyDescent="0.2"/>
    <row r="6600" customFormat="1" ht="16" customHeight="1" x14ac:dyDescent="0.2"/>
    <row r="6601" customFormat="1" ht="16" customHeight="1" x14ac:dyDescent="0.2"/>
    <row r="6602" customFormat="1" ht="16" customHeight="1" x14ac:dyDescent="0.2"/>
    <row r="6603" customFormat="1" ht="16" customHeight="1" x14ac:dyDescent="0.2"/>
    <row r="6604" customFormat="1" ht="16" customHeight="1" x14ac:dyDescent="0.2"/>
    <row r="6605" customFormat="1" ht="16" customHeight="1" x14ac:dyDescent="0.2"/>
    <row r="6606" customFormat="1" ht="16" customHeight="1" x14ac:dyDescent="0.2"/>
    <row r="6607" customFormat="1" ht="16" customHeight="1" x14ac:dyDescent="0.2"/>
    <row r="6608" customFormat="1" ht="16" customHeight="1" x14ac:dyDescent="0.2"/>
    <row r="6609" customFormat="1" ht="16" customHeight="1" x14ac:dyDescent="0.2"/>
    <row r="6610" customFormat="1" ht="16" customHeight="1" x14ac:dyDescent="0.2"/>
    <row r="6611" customFormat="1" ht="16" customHeight="1" x14ac:dyDescent="0.2"/>
    <row r="6612" customFormat="1" ht="16" customHeight="1" x14ac:dyDescent="0.2"/>
    <row r="6613" customFormat="1" ht="16" customHeight="1" x14ac:dyDescent="0.2"/>
    <row r="6614" customFormat="1" ht="16" customHeight="1" x14ac:dyDescent="0.2"/>
    <row r="6615" customFormat="1" ht="16" customHeight="1" x14ac:dyDescent="0.2"/>
    <row r="6616" customFormat="1" ht="16" customHeight="1" x14ac:dyDescent="0.2"/>
    <row r="6617" customFormat="1" ht="16" customHeight="1" x14ac:dyDescent="0.2"/>
    <row r="6618" customFormat="1" ht="16" customHeight="1" x14ac:dyDescent="0.2"/>
    <row r="6619" customFormat="1" ht="16" customHeight="1" x14ac:dyDescent="0.2"/>
    <row r="6620" customFormat="1" ht="16" customHeight="1" x14ac:dyDescent="0.2"/>
    <row r="6621" customFormat="1" ht="16" customHeight="1" x14ac:dyDescent="0.2"/>
    <row r="6622" customFormat="1" ht="16" customHeight="1" x14ac:dyDescent="0.2"/>
    <row r="6623" customFormat="1" ht="16" customHeight="1" x14ac:dyDescent="0.2"/>
    <row r="6624" customFormat="1" ht="16" customHeight="1" x14ac:dyDescent="0.2"/>
    <row r="6625" customFormat="1" ht="16" customHeight="1" x14ac:dyDescent="0.2"/>
    <row r="6626" customFormat="1" ht="16" customHeight="1" x14ac:dyDescent="0.2"/>
    <row r="6627" customFormat="1" ht="16" customHeight="1" x14ac:dyDescent="0.2"/>
    <row r="6628" customFormat="1" ht="16" customHeight="1" x14ac:dyDescent="0.2"/>
    <row r="6629" customFormat="1" ht="16" customHeight="1" x14ac:dyDescent="0.2"/>
    <row r="6630" customFormat="1" ht="16" customHeight="1" x14ac:dyDescent="0.2"/>
    <row r="6631" customFormat="1" ht="16" customHeight="1" x14ac:dyDescent="0.2"/>
    <row r="6632" customFormat="1" ht="16" customHeight="1" x14ac:dyDescent="0.2"/>
    <row r="6633" customFormat="1" ht="16" customHeight="1" x14ac:dyDescent="0.2"/>
    <row r="6634" customFormat="1" ht="16" customHeight="1" x14ac:dyDescent="0.2"/>
    <row r="6635" customFormat="1" ht="16" customHeight="1" x14ac:dyDescent="0.2"/>
    <row r="6636" customFormat="1" ht="16" customHeight="1" x14ac:dyDescent="0.2"/>
    <row r="6637" customFormat="1" ht="16" customHeight="1" x14ac:dyDescent="0.2"/>
    <row r="6638" customFormat="1" ht="16" customHeight="1" x14ac:dyDescent="0.2"/>
    <row r="6639" customFormat="1" ht="16" customHeight="1" x14ac:dyDescent="0.2"/>
    <row r="6640" customFormat="1" ht="16" customHeight="1" x14ac:dyDescent="0.2"/>
    <row r="6641" customFormat="1" ht="16" customHeight="1" x14ac:dyDescent="0.2"/>
    <row r="6642" customFormat="1" ht="16" customHeight="1" x14ac:dyDescent="0.2"/>
    <row r="6643" customFormat="1" ht="16" customHeight="1" x14ac:dyDescent="0.2"/>
    <row r="6644" customFormat="1" ht="16" customHeight="1" x14ac:dyDescent="0.2"/>
    <row r="6645" customFormat="1" ht="16" customHeight="1" x14ac:dyDescent="0.2"/>
    <row r="6646" customFormat="1" ht="16" customHeight="1" x14ac:dyDescent="0.2"/>
    <row r="6647" customFormat="1" ht="16" customHeight="1" x14ac:dyDescent="0.2"/>
    <row r="6648" customFormat="1" ht="16" customHeight="1" x14ac:dyDescent="0.2"/>
    <row r="6649" customFormat="1" ht="16" customHeight="1" x14ac:dyDescent="0.2"/>
    <row r="6650" customFormat="1" ht="16" customHeight="1" x14ac:dyDescent="0.2"/>
    <row r="6651" customFormat="1" ht="16" customHeight="1" x14ac:dyDescent="0.2"/>
    <row r="6652" customFormat="1" ht="16" customHeight="1" x14ac:dyDescent="0.2"/>
    <row r="6653" customFormat="1" ht="16" customHeight="1" x14ac:dyDescent="0.2"/>
    <row r="6654" customFormat="1" ht="16" customHeight="1" x14ac:dyDescent="0.2"/>
    <row r="6655" customFormat="1" ht="16" customHeight="1" x14ac:dyDescent="0.2"/>
    <row r="6656" customFormat="1" ht="16" customHeight="1" x14ac:dyDescent="0.2"/>
    <row r="6657" customFormat="1" ht="16" customHeight="1" x14ac:dyDescent="0.2"/>
    <row r="6658" customFormat="1" ht="16" customHeight="1" x14ac:dyDescent="0.2"/>
    <row r="6659" customFormat="1" ht="16" customHeight="1" x14ac:dyDescent="0.2"/>
    <row r="6660" customFormat="1" ht="16" customHeight="1" x14ac:dyDescent="0.2"/>
    <row r="6661" customFormat="1" ht="16" customHeight="1" x14ac:dyDescent="0.2"/>
    <row r="6662" customFormat="1" ht="16" customHeight="1" x14ac:dyDescent="0.2"/>
    <row r="6663" customFormat="1" ht="16" customHeight="1" x14ac:dyDescent="0.2"/>
    <row r="6664" customFormat="1" ht="16" customHeight="1" x14ac:dyDescent="0.2"/>
    <row r="6665" customFormat="1" ht="16" customHeight="1" x14ac:dyDescent="0.2"/>
    <row r="6666" customFormat="1" ht="16" customHeight="1" x14ac:dyDescent="0.2"/>
    <row r="6667" customFormat="1" ht="16" customHeight="1" x14ac:dyDescent="0.2"/>
    <row r="6668" customFormat="1" ht="16" customHeight="1" x14ac:dyDescent="0.2"/>
    <row r="6669" customFormat="1" ht="16" customHeight="1" x14ac:dyDescent="0.2"/>
    <row r="6670" customFormat="1" ht="16" customHeight="1" x14ac:dyDescent="0.2"/>
    <row r="6671" customFormat="1" ht="16" customHeight="1" x14ac:dyDescent="0.2"/>
    <row r="6672" customFormat="1" ht="16" customHeight="1" x14ac:dyDescent="0.2"/>
    <row r="6673" customFormat="1" ht="16" customHeight="1" x14ac:dyDescent="0.2"/>
    <row r="6674" customFormat="1" ht="16" customHeight="1" x14ac:dyDescent="0.2"/>
    <row r="6675" customFormat="1" ht="16" customHeight="1" x14ac:dyDescent="0.2"/>
    <row r="6676" customFormat="1" ht="16" customHeight="1" x14ac:dyDescent="0.2"/>
    <row r="6677" customFormat="1" ht="16" customHeight="1" x14ac:dyDescent="0.2"/>
    <row r="6678" customFormat="1" ht="16" customHeight="1" x14ac:dyDescent="0.2"/>
    <row r="6679" customFormat="1" ht="16" customHeight="1" x14ac:dyDescent="0.2"/>
    <row r="6680" customFormat="1" ht="16" customHeight="1" x14ac:dyDescent="0.2"/>
    <row r="6681" customFormat="1" ht="16" customHeight="1" x14ac:dyDescent="0.2"/>
    <row r="6682" customFormat="1" ht="16" customHeight="1" x14ac:dyDescent="0.2"/>
    <row r="6683" customFormat="1" ht="16" customHeight="1" x14ac:dyDescent="0.2"/>
    <row r="6684" customFormat="1" ht="16" customHeight="1" x14ac:dyDescent="0.2"/>
    <row r="6685" customFormat="1" ht="16" customHeight="1" x14ac:dyDescent="0.2"/>
    <row r="6686" customFormat="1" ht="16" customHeight="1" x14ac:dyDescent="0.2"/>
    <row r="6687" customFormat="1" ht="16" customHeight="1" x14ac:dyDescent="0.2"/>
    <row r="6688" customFormat="1" ht="16" customHeight="1" x14ac:dyDescent="0.2"/>
    <row r="6689" customFormat="1" ht="16" customHeight="1" x14ac:dyDescent="0.2"/>
    <row r="6690" customFormat="1" ht="16" customHeight="1" x14ac:dyDescent="0.2"/>
    <row r="6691" customFormat="1" ht="16" customHeight="1" x14ac:dyDescent="0.2"/>
    <row r="6692" customFormat="1" ht="16" customHeight="1" x14ac:dyDescent="0.2"/>
    <row r="6693" customFormat="1" ht="16" customHeight="1" x14ac:dyDescent="0.2"/>
    <row r="6694" customFormat="1" ht="16" customHeight="1" x14ac:dyDescent="0.2"/>
    <row r="6695" customFormat="1" ht="16" customHeight="1" x14ac:dyDescent="0.2"/>
    <row r="6696" customFormat="1" ht="16" customHeight="1" x14ac:dyDescent="0.2"/>
    <row r="6697" customFormat="1" ht="16" customHeight="1" x14ac:dyDescent="0.2"/>
    <row r="6698" customFormat="1" ht="16" customHeight="1" x14ac:dyDescent="0.2"/>
    <row r="6699" customFormat="1" ht="16" customHeight="1" x14ac:dyDescent="0.2"/>
    <row r="6700" customFormat="1" ht="16" customHeight="1" x14ac:dyDescent="0.2"/>
    <row r="6701" customFormat="1" ht="16" customHeight="1" x14ac:dyDescent="0.2"/>
    <row r="6702" customFormat="1" ht="16" customHeight="1" x14ac:dyDescent="0.2"/>
    <row r="6703" customFormat="1" ht="16" customHeight="1" x14ac:dyDescent="0.2"/>
    <row r="6704" customFormat="1" ht="16" customHeight="1" x14ac:dyDescent="0.2"/>
    <row r="6705" customFormat="1" ht="16" customHeight="1" x14ac:dyDescent="0.2"/>
    <row r="6706" customFormat="1" ht="16" customHeight="1" x14ac:dyDescent="0.2"/>
    <row r="6707" customFormat="1" ht="16" customHeight="1" x14ac:dyDescent="0.2"/>
    <row r="6708" customFormat="1" ht="16" customHeight="1" x14ac:dyDescent="0.2"/>
    <row r="6709" customFormat="1" ht="16" customHeight="1" x14ac:dyDescent="0.2"/>
    <row r="6710" customFormat="1" ht="16" customHeight="1" x14ac:dyDescent="0.2"/>
    <row r="6711" customFormat="1" ht="16" customHeight="1" x14ac:dyDescent="0.2"/>
    <row r="6712" customFormat="1" ht="16" customHeight="1" x14ac:dyDescent="0.2"/>
    <row r="6713" customFormat="1" ht="16" customHeight="1" x14ac:dyDescent="0.2"/>
    <row r="6714" customFormat="1" ht="16" customHeight="1" x14ac:dyDescent="0.2"/>
    <row r="6715" customFormat="1" ht="16" customHeight="1" x14ac:dyDescent="0.2"/>
    <row r="6716" customFormat="1" ht="16" customHeight="1" x14ac:dyDescent="0.2"/>
    <row r="6717" customFormat="1" ht="16" customHeight="1" x14ac:dyDescent="0.2"/>
    <row r="6718" customFormat="1" ht="16" customHeight="1" x14ac:dyDescent="0.2"/>
    <row r="6719" customFormat="1" ht="16" customHeight="1" x14ac:dyDescent="0.2"/>
    <row r="6720" customFormat="1" ht="16" customHeight="1" x14ac:dyDescent="0.2"/>
    <row r="6721" customFormat="1" ht="16" customHeight="1" x14ac:dyDescent="0.2"/>
    <row r="6722" customFormat="1" ht="16" customHeight="1" x14ac:dyDescent="0.2"/>
    <row r="6723" customFormat="1" ht="16" customHeight="1" x14ac:dyDescent="0.2"/>
    <row r="6724" customFormat="1" ht="16" customHeight="1" x14ac:dyDescent="0.2"/>
    <row r="6725" customFormat="1" ht="16" customHeight="1" x14ac:dyDescent="0.2"/>
    <row r="6726" customFormat="1" ht="16" customHeight="1" x14ac:dyDescent="0.2"/>
    <row r="6727" customFormat="1" ht="16" customHeight="1" x14ac:dyDescent="0.2"/>
    <row r="6728" customFormat="1" ht="16" customHeight="1" x14ac:dyDescent="0.2"/>
    <row r="6729" customFormat="1" ht="16" customHeight="1" x14ac:dyDescent="0.2"/>
    <row r="6730" customFormat="1" ht="16" customHeight="1" x14ac:dyDescent="0.2"/>
    <row r="6731" customFormat="1" ht="16" customHeight="1" x14ac:dyDescent="0.2"/>
    <row r="6732" customFormat="1" ht="16" customHeight="1" x14ac:dyDescent="0.2"/>
    <row r="6733" customFormat="1" ht="16" customHeight="1" x14ac:dyDescent="0.2"/>
    <row r="6734" customFormat="1" ht="16" customHeight="1" x14ac:dyDescent="0.2"/>
    <row r="6735" customFormat="1" ht="16" customHeight="1" x14ac:dyDescent="0.2"/>
    <row r="6736" customFormat="1" ht="16" customHeight="1" x14ac:dyDescent="0.2"/>
    <row r="6737" customFormat="1" ht="16" customHeight="1" x14ac:dyDescent="0.2"/>
    <row r="6738" customFormat="1" ht="16" customHeight="1" x14ac:dyDescent="0.2"/>
    <row r="6739" customFormat="1" ht="16" customHeight="1" x14ac:dyDescent="0.2"/>
    <row r="6740" customFormat="1" ht="16" customHeight="1" x14ac:dyDescent="0.2"/>
    <row r="6741" customFormat="1" ht="16" customHeight="1" x14ac:dyDescent="0.2"/>
    <row r="6742" customFormat="1" ht="16" customHeight="1" x14ac:dyDescent="0.2"/>
    <row r="6743" customFormat="1" ht="16" customHeight="1" x14ac:dyDescent="0.2"/>
    <row r="6744" customFormat="1" ht="16" customHeight="1" x14ac:dyDescent="0.2"/>
    <row r="6745" customFormat="1" ht="16" customHeight="1" x14ac:dyDescent="0.2"/>
    <row r="6746" customFormat="1" ht="16" customHeight="1" x14ac:dyDescent="0.2"/>
    <row r="6747" customFormat="1" ht="16" customHeight="1" x14ac:dyDescent="0.2"/>
    <row r="6748" customFormat="1" ht="16" customHeight="1" x14ac:dyDescent="0.2"/>
    <row r="6749" customFormat="1" ht="16" customHeight="1" x14ac:dyDescent="0.2"/>
    <row r="6750" customFormat="1" ht="16" customHeight="1" x14ac:dyDescent="0.2"/>
    <row r="6751" customFormat="1" ht="16" customHeight="1" x14ac:dyDescent="0.2"/>
    <row r="6752" customFormat="1" ht="16" customHeight="1" x14ac:dyDescent="0.2"/>
    <row r="6753" customFormat="1" ht="16" customHeight="1" x14ac:dyDescent="0.2"/>
    <row r="6754" customFormat="1" ht="16" customHeight="1" x14ac:dyDescent="0.2"/>
    <row r="6755" customFormat="1" ht="16" customHeight="1" x14ac:dyDescent="0.2"/>
    <row r="6756" customFormat="1" ht="16" customHeight="1" x14ac:dyDescent="0.2"/>
    <row r="6757" customFormat="1" ht="16" customHeight="1" x14ac:dyDescent="0.2"/>
    <row r="6758" customFormat="1" ht="16" customHeight="1" x14ac:dyDescent="0.2"/>
    <row r="6759" customFormat="1" ht="16" customHeight="1" x14ac:dyDescent="0.2"/>
    <row r="6760" customFormat="1" ht="16" customHeight="1" x14ac:dyDescent="0.2"/>
    <row r="6761" customFormat="1" ht="16" customHeight="1" x14ac:dyDescent="0.2"/>
    <row r="6762" customFormat="1" ht="16" customHeight="1" x14ac:dyDescent="0.2"/>
    <row r="6763" customFormat="1" ht="16" customHeight="1" x14ac:dyDescent="0.2"/>
    <row r="6764" customFormat="1" ht="16" customHeight="1" x14ac:dyDescent="0.2"/>
    <row r="6765" customFormat="1" ht="16" customHeight="1" x14ac:dyDescent="0.2"/>
    <row r="6766" customFormat="1" ht="16" customHeight="1" x14ac:dyDescent="0.2"/>
    <row r="6767" customFormat="1" ht="16" customHeight="1" x14ac:dyDescent="0.2"/>
    <row r="6768" customFormat="1" ht="16" customHeight="1" x14ac:dyDescent="0.2"/>
    <row r="6769" customFormat="1" ht="16" customHeight="1" x14ac:dyDescent="0.2"/>
    <row r="6770" customFormat="1" ht="16" customHeight="1" x14ac:dyDescent="0.2"/>
    <row r="6771" customFormat="1" ht="16" customHeight="1" x14ac:dyDescent="0.2"/>
    <row r="6772" customFormat="1" ht="16" customHeight="1" x14ac:dyDescent="0.2"/>
    <row r="6773" customFormat="1" ht="16" customHeight="1" x14ac:dyDescent="0.2"/>
    <row r="6774" customFormat="1" ht="16" customHeight="1" x14ac:dyDescent="0.2"/>
    <row r="6775" customFormat="1" ht="16" customHeight="1" x14ac:dyDescent="0.2"/>
    <row r="6776" customFormat="1" ht="16" customHeight="1" x14ac:dyDescent="0.2"/>
    <row r="6777" customFormat="1" ht="16" customHeight="1" x14ac:dyDescent="0.2"/>
    <row r="6778" customFormat="1" ht="16" customHeight="1" x14ac:dyDescent="0.2"/>
    <row r="6779" customFormat="1" ht="16" customHeight="1" x14ac:dyDescent="0.2"/>
    <row r="6780" customFormat="1" ht="16" customHeight="1" x14ac:dyDescent="0.2"/>
    <row r="6781" customFormat="1" ht="16" customHeight="1" x14ac:dyDescent="0.2"/>
    <row r="6782" customFormat="1" ht="16" customHeight="1" x14ac:dyDescent="0.2"/>
    <row r="6783" customFormat="1" ht="16" customHeight="1" x14ac:dyDescent="0.2"/>
    <row r="6784" customFormat="1" ht="16" customHeight="1" x14ac:dyDescent="0.2"/>
    <row r="6785" customFormat="1" ht="16" customHeight="1" x14ac:dyDescent="0.2"/>
    <row r="6786" customFormat="1" ht="16" customHeight="1" x14ac:dyDescent="0.2"/>
    <row r="6787" customFormat="1" ht="16" customHeight="1" x14ac:dyDescent="0.2"/>
    <row r="6788" customFormat="1" ht="16" customHeight="1" x14ac:dyDescent="0.2"/>
    <row r="6789" customFormat="1" ht="16" customHeight="1" x14ac:dyDescent="0.2"/>
    <row r="6790" customFormat="1" ht="16" customHeight="1" x14ac:dyDescent="0.2"/>
    <row r="6791" customFormat="1" ht="16" customHeight="1" x14ac:dyDescent="0.2"/>
    <row r="6792" customFormat="1" ht="16" customHeight="1" x14ac:dyDescent="0.2"/>
    <row r="6793" customFormat="1" ht="16" customHeight="1" x14ac:dyDescent="0.2"/>
    <row r="6794" customFormat="1" ht="16" customHeight="1" x14ac:dyDescent="0.2"/>
    <row r="6795" customFormat="1" ht="16" customHeight="1" x14ac:dyDescent="0.2"/>
    <row r="6796" customFormat="1" ht="16" customHeight="1" x14ac:dyDescent="0.2"/>
    <row r="6797" customFormat="1" ht="16" customHeight="1" x14ac:dyDescent="0.2"/>
    <row r="6798" customFormat="1" ht="16" customHeight="1" x14ac:dyDescent="0.2"/>
    <row r="6799" customFormat="1" ht="16" customHeight="1" x14ac:dyDescent="0.2"/>
    <row r="6800" customFormat="1" ht="16" customHeight="1" x14ac:dyDescent="0.2"/>
    <row r="6801" customFormat="1" ht="16" customHeight="1" x14ac:dyDescent="0.2"/>
    <row r="6802" customFormat="1" ht="16" customHeight="1" x14ac:dyDescent="0.2"/>
    <row r="6803" customFormat="1" ht="16" customHeight="1" x14ac:dyDescent="0.2"/>
    <row r="6804" customFormat="1" ht="16" customHeight="1" x14ac:dyDescent="0.2"/>
    <row r="6805" customFormat="1" ht="16" customHeight="1" x14ac:dyDescent="0.2"/>
    <row r="6806" customFormat="1" ht="16" customHeight="1" x14ac:dyDescent="0.2"/>
    <row r="6807" customFormat="1" ht="16" customHeight="1" x14ac:dyDescent="0.2"/>
    <row r="6808" customFormat="1" ht="16" customHeight="1" x14ac:dyDescent="0.2"/>
    <row r="6809" customFormat="1" ht="16" customHeight="1" x14ac:dyDescent="0.2"/>
    <row r="6810" customFormat="1" ht="16" customHeight="1" x14ac:dyDescent="0.2"/>
    <row r="6811" customFormat="1" ht="16" customHeight="1" x14ac:dyDescent="0.2"/>
    <row r="6812" customFormat="1" ht="16" customHeight="1" x14ac:dyDescent="0.2"/>
    <row r="6813" customFormat="1" ht="16" customHeight="1" x14ac:dyDescent="0.2"/>
    <row r="6814" customFormat="1" ht="16" customHeight="1" x14ac:dyDescent="0.2"/>
    <row r="6815" customFormat="1" ht="16" customHeight="1" x14ac:dyDescent="0.2"/>
    <row r="6816" customFormat="1" ht="16" customHeight="1" x14ac:dyDescent="0.2"/>
    <row r="6817" customFormat="1" ht="16" customHeight="1" x14ac:dyDescent="0.2"/>
    <row r="6818" customFormat="1" ht="16" customHeight="1" x14ac:dyDescent="0.2"/>
    <row r="6819" customFormat="1" ht="16" customHeight="1" x14ac:dyDescent="0.2"/>
    <row r="6820" customFormat="1" ht="16" customHeight="1" x14ac:dyDescent="0.2"/>
    <row r="6821" customFormat="1" ht="16" customHeight="1" x14ac:dyDescent="0.2"/>
    <row r="6822" customFormat="1" ht="16" customHeight="1" x14ac:dyDescent="0.2"/>
    <row r="6823" customFormat="1" ht="16" customHeight="1" x14ac:dyDescent="0.2"/>
    <row r="6824" customFormat="1" ht="16" customHeight="1" x14ac:dyDescent="0.2"/>
    <row r="6825" customFormat="1" ht="16" customHeight="1" x14ac:dyDescent="0.2"/>
    <row r="6826" customFormat="1" ht="16" customHeight="1" x14ac:dyDescent="0.2"/>
    <row r="6827" customFormat="1" ht="16" customHeight="1" x14ac:dyDescent="0.2"/>
    <row r="6828" customFormat="1" ht="16" customHeight="1" x14ac:dyDescent="0.2"/>
    <row r="6829" customFormat="1" ht="16" customHeight="1" x14ac:dyDescent="0.2"/>
    <row r="6830" customFormat="1" ht="16" customHeight="1" x14ac:dyDescent="0.2"/>
    <row r="6831" customFormat="1" ht="16" customHeight="1" x14ac:dyDescent="0.2"/>
    <row r="6832" customFormat="1" ht="16" customHeight="1" x14ac:dyDescent="0.2"/>
    <row r="6833" customFormat="1" ht="16" customHeight="1" x14ac:dyDescent="0.2"/>
    <row r="6834" customFormat="1" ht="16" customHeight="1" x14ac:dyDescent="0.2"/>
    <row r="6835" customFormat="1" ht="16" customHeight="1" x14ac:dyDescent="0.2"/>
    <row r="6836" customFormat="1" ht="16" customHeight="1" x14ac:dyDescent="0.2"/>
    <row r="6837" customFormat="1" ht="16" customHeight="1" x14ac:dyDescent="0.2"/>
    <row r="6838" customFormat="1" ht="16" customHeight="1" x14ac:dyDescent="0.2"/>
    <row r="6839" customFormat="1" ht="16" customHeight="1" x14ac:dyDescent="0.2"/>
    <row r="6840" customFormat="1" ht="16" customHeight="1" x14ac:dyDescent="0.2"/>
    <row r="6841" customFormat="1" ht="16" customHeight="1" x14ac:dyDescent="0.2"/>
    <row r="6842" customFormat="1" ht="16" customHeight="1" x14ac:dyDescent="0.2"/>
    <row r="6843" customFormat="1" ht="16" customHeight="1" x14ac:dyDescent="0.2"/>
    <row r="6844" customFormat="1" ht="16" customHeight="1" x14ac:dyDescent="0.2"/>
    <row r="6845" customFormat="1" ht="16" customHeight="1" x14ac:dyDescent="0.2"/>
    <row r="6846" customFormat="1" ht="16" customHeight="1" x14ac:dyDescent="0.2"/>
    <row r="6847" customFormat="1" ht="16" customHeight="1" x14ac:dyDescent="0.2"/>
    <row r="6848" customFormat="1" ht="16" customHeight="1" x14ac:dyDescent="0.2"/>
    <row r="6849" customFormat="1" ht="16" customHeight="1" x14ac:dyDescent="0.2"/>
    <row r="6850" customFormat="1" ht="16" customHeight="1" x14ac:dyDescent="0.2"/>
    <row r="6851" customFormat="1" ht="16" customHeight="1" x14ac:dyDescent="0.2"/>
    <row r="6852" customFormat="1" ht="16" customHeight="1" x14ac:dyDescent="0.2"/>
    <row r="6853" customFormat="1" ht="16" customHeight="1" x14ac:dyDescent="0.2"/>
    <row r="6854" customFormat="1" ht="16" customHeight="1" x14ac:dyDescent="0.2"/>
    <row r="6855" customFormat="1" ht="16" customHeight="1" x14ac:dyDescent="0.2"/>
    <row r="6856" customFormat="1" ht="16" customHeight="1" x14ac:dyDescent="0.2"/>
    <row r="6857" customFormat="1" ht="16" customHeight="1" x14ac:dyDescent="0.2"/>
    <row r="6858" customFormat="1" ht="16" customHeight="1" x14ac:dyDescent="0.2"/>
    <row r="6859" customFormat="1" ht="16" customHeight="1" x14ac:dyDescent="0.2"/>
    <row r="6860" customFormat="1" ht="16" customHeight="1" x14ac:dyDescent="0.2"/>
    <row r="6861" customFormat="1" ht="16" customHeight="1" x14ac:dyDescent="0.2"/>
    <row r="6862" customFormat="1" ht="16" customHeight="1" x14ac:dyDescent="0.2"/>
    <row r="6863" customFormat="1" ht="16" customHeight="1" x14ac:dyDescent="0.2"/>
    <row r="6864" customFormat="1" ht="16" customHeight="1" x14ac:dyDescent="0.2"/>
    <row r="6865" customFormat="1" ht="16" customHeight="1" x14ac:dyDescent="0.2"/>
    <row r="6866" customFormat="1" ht="16" customHeight="1" x14ac:dyDescent="0.2"/>
    <row r="6867" customFormat="1" ht="16" customHeight="1" x14ac:dyDescent="0.2"/>
    <row r="6868" customFormat="1" ht="16" customHeight="1" x14ac:dyDescent="0.2"/>
    <row r="6869" customFormat="1" ht="16" customHeight="1" x14ac:dyDescent="0.2"/>
    <row r="6870" customFormat="1" ht="16" customHeight="1" x14ac:dyDescent="0.2"/>
    <row r="6871" customFormat="1" ht="16" customHeight="1" x14ac:dyDescent="0.2"/>
    <row r="6872" customFormat="1" ht="16" customHeight="1" x14ac:dyDescent="0.2"/>
    <row r="6873" customFormat="1" ht="16" customHeight="1" x14ac:dyDescent="0.2"/>
    <row r="6874" customFormat="1" ht="16" customHeight="1" x14ac:dyDescent="0.2"/>
    <row r="6875" customFormat="1" ht="16" customHeight="1" x14ac:dyDescent="0.2"/>
    <row r="6876" customFormat="1" ht="16" customHeight="1" x14ac:dyDescent="0.2"/>
    <row r="6877" customFormat="1" ht="16" customHeight="1" x14ac:dyDescent="0.2"/>
    <row r="6878" customFormat="1" ht="16" customHeight="1" x14ac:dyDescent="0.2"/>
    <row r="6879" customFormat="1" ht="16" customHeight="1" x14ac:dyDescent="0.2"/>
    <row r="6880" customFormat="1" ht="16" customHeight="1" x14ac:dyDescent="0.2"/>
    <row r="6881" customFormat="1" ht="16" customHeight="1" x14ac:dyDescent="0.2"/>
    <row r="6882" customFormat="1" ht="16" customHeight="1" x14ac:dyDescent="0.2"/>
    <row r="6883" customFormat="1" ht="16" customHeight="1" x14ac:dyDescent="0.2"/>
    <row r="6884" customFormat="1" ht="16" customHeight="1" x14ac:dyDescent="0.2"/>
    <row r="6885" customFormat="1" ht="16" customHeight="1" x14ac:dyDescent="0.2"/>
    <row r="6886" customFormat="1" ht="16" customHeight="1" x14ac:dyDescent="0.2"/>
    <row r="6887" customFormat="1" ht="16" customHeight="1" x14ac:dyDescent="0.2"/>
    <row r="6888" customFormat="1" ht="16" customHeight="1" x14ac:dyDescent="0.2"/>
    <row r="6889" customFormat="1" ht="16" customHeight="1" x14ac:dyDescent="0.2"/>
    <row r="6890" customFormat="1" ht="16" customHeight="1" x14ac:dyDescent="0.2"/>
    <row r="6891" customFormat="1" ht="16" customHeight="1" x14ac:dyDescent="0.2"/>
    <row r="6892" customFormat="1" ht="16" customHeight="1" x14ac:dyDescent="0.2"/>
    <row r="6893" customFormat="1" ht="16" customHeight="1" x14ac:dyDescent="0.2"/>
    <row r="6894" customFormat="1" ht="16" customHeight="1" x14ac:dyDescent="0.2"/>
    <row r="6895" customFormat="1" ht="16" customHeight="1" x14ac:dyDescent="0.2"/>
    <row r="6896" customFormat="1" ht="16" customHeight="1" x14ac:dyDescent="0.2"/>
    <row r="6897" customFormat="1" ht="16" customHeight="1" x14ac:dyDescent="0.2"/>
    <row r="6898" customFormat="1" ht="16" customHeight="1" x14ac:dyDescent="0.2"/>
    <row r="6899" customFormat="1" ht="16" customHeight="1" x14ac:dyDescent="0.2"/>
    <row r="6900" customFormat="1" ht="16" customHeight="1" x14ac:dyDescent="0.2"/>
    <row r="6901" customFormat="1" ht="16" customHeight="1" x14ac:dyDescent="0.2"/>
    <row r="6902" customFormat="1" ht="16" customHeight="1" x14ac:dyDescent="0.2"/>
    <row r="6903" customFormat="1" ht="16" customHeight="1" x14ac:dyDescent="0.2"/>
    <row r="6904" customFormat="1" ht="16" customHeight="1" x14ac:dyDescent="0.2"/>
    <row r="6905" customFormat="1" ht="16" customHeight="1" x14ac:dyDescent="0.2"/>
    <row r="6906" customFormat="1" ht="16" customHeight="1" x14ac:dyDescent="0.2"/>
    <row r="6907" customFormat="1" ht="16" customHeight="1" x14ac:dyDescent="0.2"/>
    <row r="6908" customFormat="1" ht="16" customHeight="1" x14ac:dyDescent="0.2"/>
    <row r="6909" customFormat="1" ht="16" customHeight="1" x14ac:dyDescent="0.2"/>
    <row r="6910" customFormat="1" ht="16" customHeight="1" x14ac:dyDescent="0.2"/>
    <row r="6911" customFormat="1" ht="16" customHeight="1" x14ac:dyDescent="0.2"/>
    <row r="6912" customFormat="1" ht="16" customHeight="1" x14ac:dyDescent="0.2"/>
    <row r="6913" customFormat="1" ht="16" customHeight="1" x14ac:dyDescent="0.2"/>
    <row r="6914" customFormat="1" ht="16" customHeight="1" x14ac:dyDescent="0.2"/>
    <row r="6915" customFormat="1" ht="16" customHeight="1" x14ac:dyDescent="0.2"/>
    <row r="6916" customFormat="1" ht="16" customHeight="1" x14ac:dyDescent="0.2"/>
    <row r="6917" customFormat="1" ht="16" customHeight="1" x14ac:dyDescent="0.2"/>
    <row r="6918" customFormat="1" ht="16" customHeight="1" x14ac:dyDescent="0.2"/>
    <row r="6919" customFormat="1" ht="16" customHeight="1" x14ac:dyDescent="0.2"/>
    <row r="6920" customFormat="1" ht="16" customHeight="1" x14ac:dyDescent="0.2"/>
    <row r="6921" customFormat="1" ht="16" customHeight="1" x14ac:dyDescent="0.2"/>
    <row r="6922" customFormat="1" ht="16" customHeight="1" x14ac:dyDescent="0.2"/>
    <row r="6923" customFormat="1" ht="16" customHeight="1" x14ac:dyDescent="0.2"/>
    <row r="6924" customFormat="1" ht="16" customHeight="1" x14ac:dyDescent="0.2"/>
    <row r="6925" customFormat="1" ht="16" customHeight="1" x14ac:dyDescent="0.2"/>
    <row r="6926" customFormat="1" ht="16" customHeight="1" x14ac:dyDescent="0.2"/>
    <row r="6927" customFormat="1" ht="16" customHeight="1" x14ac:dyDescent="0.2"/>
    <row r="6928" customFormat="1" ht="16" customHeight="1" x14ac:dyDescent="0.2"/>
    <row r="6929" customFormat="1" ht="16" customHeight="1" x14ac:dyDescent="0.2"/>
    <row r="6930" customFormat="1" ht="16" customHeight="1" x14ac:dyDescent="0.2"/>
    <row r="6931" customFormat="1" ht="16" customHeight="1" x14ac:dyDescent="0.2"/>
    <row r="6932" customFormat="1" ht="16" customHeight="1" x14ac:dyDescent="0.2"/>
    <row r="6933" customFormat="1" ht="16" customHeight="1" x14ac:dyDescent="0.2"/>
    <row r="6934" customFormat="1" ht="16" customHeight="1" x14ac:dyDescent="0.2"/>
    <row r="6935" customFormat="1" ht="16" customHeight="1" x14ac:dyDescent="0.2"/>
    <row r="6936" customFormat="1" ht="16" customHeight="1" x14ac:dyDescent="0.2"/>
    <row r="6937" customFormat="1" ht="16" customHeight="1" x14ac:dyDescent="0.2"/>
    <row r="6938" customFormat="1" ht="16" customHeight="1" x14ac:dyDescent="0.2"/>
    <row r="6939" customFormat="1" ht="16" customHeight="1" x14ac:dyDescent="0.2"/>
    <row r="6940" customFormat="1" ht="16" customHeight="1" x14ac:dyDescent="0.2"/>
    <row r="6941" customFormat="1" ht="16" customHeight="1" x14ac:dyDescent="0.2"/>
    <row r="6942" customFormat="1" ht="16" customHeight="1" x14ac:dyDescent="0.2"/>
    <row r="6943" customFormat="1" ht="16" customHeight="1" x14ac:dyDescent="0.2"/>
    <row r="6944" customFormat="1" ht="16" customHeight="1" x14ac:dyDescent="0.2"/>
    <row r="6945" customFormat="1" ht="16" customHeight="1" x14ac:dyDescent="0.2"/>
    <row r="6946" customFormat="1" ht="16" customHeight="1" x14ac:dyDescent="0.2"/>
    <row r="6947" customFormat="1" ht="16" customHeight="1" x14ac:dyDescent="0.2"/>
    <row r="6948" customFormat="1" ht="16" customHeight="1" x14ac:dyDescent="0.2"/>
    <row r="6949" customFormat="1" ht="16" customHeight="1" x14ac:dyDescent="0.2"/>
    <row r="6950" customFormat="1" ht="16" customHeight="1" x14ac:dyDescent="0.2"/>
    <row r="6951" customFormat="1" ht="16" customHeight="1" x14ac:dyDescent="0.2"/>
    <row r="6952" customFormat="1" ht="16" customHeight="1" x14ac:dyDescent="0.2"/>
    <row r="6953" customFormat="1" ht="16" customHeight="1" x14ac:dyDescent="0.2"/>
    <row r="6954" customFormat="1" ht="16" customHeight="1" x14ac:dyDescent="0.2"/>
    <row r="6955" customFormat="1" ht="16" customHeight="1" x14ac:dyDescent="0.2"/>
    <row r="6956" customFormat="1" ht="16" customHeight="1" x14ac:dyDescent="0.2"/>
    <row r="6957" customFormat="1" ht="16" customHeight="1" x14ac:dyDescent="0.2"/>
    <row r="6958" customFormat="1" ht="16" customHeight="1" x14ac:dyDescent="0.2"/>
    <row r="6959" customFormat="1" ht="16" customHeight="1" x14ac:dyDescent="0.2"/>
    <row r="6960" customFormat="1" ht="16" customHeight="1" x14ac:dyDescent="0.2"/>
    <row r="6961" customFormat="1" ht="16" customHeight="1" x14ac:dyDescent="0.2"/>
    <row r="6962" customFormat="1" ht="16" customHeight="1" x14ac:dyDescent="0.2"/>
    <row r="6963" customFormat="1" ht="16" customHeight="1" x14ac:dyDescent="0.2"/>
    <row r="6964" customFormat="1" ht="16" customHeight="1" x14ac:dyDescent="0.2"/>
    <row r="6965" customFormat="1" ht="16" customHeight="1" x14ac:dyDescent="0.2"/>
    <row r="6966" customFormat="1" ht="16" customHeight="1" x14ac:dyDescent="0.2"/>
    <row r="6967" customFormat="1" ht="16" customHeight="1" x14ac:dyDescent="0.2"/>
    <row r="6968" customFormat="1" ht="16" customHeight="1" x14ac:dyDescent="0.2"/>
    <row r="6969" customFormat="1" ht="16" customHeight="1" x14ac:dyDescent="0.2"/>
    <row r="6970" customFormat="1" ht="16" customHeight="1" x14ac:dyDescent="0.2"/>
    <row r="6971" customFormat="1" ht="16" customHeight="1" x14ac:dyDescent="0.2"/>
    <row r="6972" customFormat="1" ht="16" customHeight="1" x14ac:dyDescent="0.2"/>
    <row r="6973" customFormat="1" ht="16" customHeight="1" x14ac:dyDescent="0.2"/>
    <row r="6974" customFormat="1" ht="16" customHeight="1" x14ac:dyDescent="0.2"/>
    <row r="6975" customFormat="1" ht="16" customHeight="1" x14ac:dyDescent="0.2"/>
    <row r="6976" customFormat="1" ht="16" customHeight="1" x14ac:dyDescent="0.2"/>
    <row r="6977" customFormat="1" ht="16" customHeight="1" x14ac:dyDescent="0.2"/>
    <row r="6978" customFormat="1" ht="16" customHeight="1" x14ac:dyDescent="0.2"/>
    <row r="6979" customFormat="1" ht="16" customHeight="1" x14ac:dyDescent="0.2"/>
    <row r="6980" customFormat="1" ht="16" customHeight="1" x14ac:dyDescent="0.2"/>
    <row r="6981" customFormat="1" ht="16" customHeight="1" x14ac:dyDescent="0.2"/>
    <row r="6982" customFormat="1" ht="16" customHeight="1" x14ac:dyDescent="0.2"/>
    <row r="6983" customFormat="1" ht="16" customHeight="1" x14ac:dyDescent="0.2"/>
    <row r="6984" customFormat="1" ht="16" customHeight="1" x14ac:dyDescent="0.2"/>
    <row r="6985" customFormat="1" ht="16" customHeight="1" x14ac:dyDescent="0.2"/>
    <row r="6986" customFormat="1" ht="16" customHeight="1" x14ac:dyDescent="0.2"/>
    <row r="6987" customFormat="1" ht="16" customHeight="1" x14ac:dyDescent="0.2"/>
    <row r="6988" customFormat="1" ht="16" customHeight="1" x14ac:dyDescent="0.2"/>
    <row r="6989" customFormat="1" ht="16" customHeight="1" x14ac:dyDescent="0.2"/>
    <row r="6990" customFormat="1" ht="16" customHeight="1" x14ac:dyDescent="0.2"/>
    <row r="6991" customFormat="1" ht="16" customHeight="1" x14ac:dyDescent="0.2"/>
    <row r="6992" customFormat="1" ht="16" customHeight="1" x14ac:dyDescent="0.2"/>
    <row r="6993" customFormat="1" ht="16" customHeight="1" x14ac:dyDescent="0.2"/>
    <row r="6994" customFormat="1" ht="16" customHeight="1" x14ac:dyDescent="0.2"/>
    <row r="6995" customFormat="1" ht="16" customHeight="1" x14ac:dyDescent="0.2"/>
    <row r="6996" customFormat="1" ht="16" customHeight="1" x14ac:dyDescent="0.2"/>
    <row r="6997" customFormat="1" ht="16" customHeight="1" x14ac:dyDescent="0.2"/>
    <row r="6998" customFormat="1" ht="16" customHeight="1" x14ac:dyDescent="0.2"/>
    <row r="6999" customFormat="1" ht="16" customHeight="1" x14ac:dyDescent="0.2"/>
    <row r="7000" customFormat="1" ht="16" customHeight="1" x14ac:dyDescent="0.2"/>
    <row r="7001" customFormat="1" ht="16" customHeight="1" x14ac:dyDescent="0.2"/>
    <row r="7002" customFormat="1" ht="16" customHeight="1" x14ac:dyDescent="0.2"/>
    <row r="7003" customFormat="1" ht="16" customHeight="1" x14ac:dyDescent="0.2"/>
    <row r="7004" customFormat="1" ht="16" customHeight="1" x14ac:dyDescent="0.2"/>
    <row r="7005" customFormat="1" ht="16" customHeight="1" x14ac:dyDescent="0.2"/>
    <row r="7006" customFormat="1" ht="16" customHeight="1" x14ac:dyDescent="0.2"/>
    <row r="7007" customFormat="1" ht="16" customHeight="1" x14ac:dyDescent="0.2"/>
    <row r="7008" customFormat="1" ht="16" customHeight="1" x14ac:dyDescent="0.2"/>
    <row r="7009" customFormat="1" ht="16" customHeight="1" x14ac:dyDescent="0.2"/>
    <row r="7010" customFormat="1" ht="16" customHeight="1" x14ac:dyDescent="0.2"/>
    <row r="7011" customFormat="1" ht="16" customHeight="1" x14ac:dyDescent="0.2"/>
    <row r="7012" customFormat="1" ht="16" customHeight="1" x14ac:dyDescent="0.2"/>
    <row r="7013" customFormat="1" ht="16" customHeight="1" x14ac:dyDescent="0.2"/>
    <row r="7014" customFormat="1" ht="16" customHeight="1" x14ac:dyDescent="0.2"/>
    <row r="7015" customFormat="1" ht="16" customHeight="1" x14ac:dyDescent="0.2"/>
    <row r="7016" customFormat="1" ht="16" customHeight="1" x14ac:dyDescent="0.2"/>
    <row r="7017" customFormat="1" ht="16" customHeight="1" x14ac:dyDescent="0.2"/>
    <row r="7018" customFormat="1" ht="16" customHeight="1" x14ac:dyDescent="0.2"/>
    <row r="7019" customFormat="1" ht="16" customHeight="1" x14ac:dyDescent="0.2"/>
    <row r="7020" customFormat="1" ht="16" customHeight="1" x14ac:dyDescent="0.2"/>
    <row r="7021" customFormat="1" ht="16" customHeight="1" x14ac:dyDescent="0.2"/>
    <row r="7022" customFormat="1" ht="16" customHeight="1" x14ac:dyDescent="0.2"/>
    <row r="7023" customFormat="1" ht="16" customHeight="1" x14ac:dyDescent="0.2"/>
    <row r="7024" customFormat="1" ht="16" customHeight="1" x14ac:dyDescent="0.2"/>
    <row r="7025" customFormat="1" ht="16" customHeight="1" x14ac:dyDescent="0.2"/>
    <row r="7026" customFormat="1" ht="16" customHeight="1" x14ac:dyDescent="0.2"/>
    <row r="7027" customFormat="1" ht="16" customHeight="1" x14ac:dyDescent="0.2"/>
    <row r="7028" customFormat="1" ht="16" customHeight="1" x14ac:dyDescent="0.2"/>
    <row r="7029" customFormat="1" ht="16" customHeight="1" x14ac:dyDescent="0.2"/>
    <row r="7030" customFormat="1" ht="16" customHeight="1" x14ac:dyDescent="0.2"/>
    <row r="7031" customFormat="1" ht="16" customHeight="1" x14ac:dyDescent="0.2"/>
    <row r="7032" customFormat="1" ht="16" customHeight="1" x14ac:dyDescent="0.2"/>
    <row r="7033" customFormat="1" ht="16" customHeight="1" x14ac:dyDescent="0.2"/>
    <row r="7034" customFormat="1" ht="16" customHeight="1" x14ac:dyDescent="0.2"/>
    <row r="7035" customFormat="1" ht="16" customHeight="1" x14ac:dyDescent="0.2"/>
    <row r="7036" customFormat="1" ht="16" customHeight="1" x14ac:dyDescent="0.2"/>
    <row r="7037" customFormat="1" ht="16" customHeight="1" x14ac:dyDescent="0.2"/>
    <row r="7038" customFormat="1" ht="16" customHeight="1" x14ac:dyDescent="0.2"/>
    <row r="7039" customFormat="1" ht="16" customHeight="1" x14ac:dyDescent="0.2"/>
    <row r="7040" customFormat="1" ht="16" customHeight="1" x14ac:dyDescent="0.2"/>
    <row r="7041" customFormat="1" ht="16" customHeight="1" x14ac:dyDescent="0.2"/>
    <row r="7042" customFormat="1" ht="16" customHeight="1" x14ac:dyDescent="0.2"/>
    <row r="7043" customFormat="1" ht="16" customHeight="1" x14ac:dyDescent="0.2"/>
    <row r="7044" customFormat="1" ht="16" customHeight="1" x14ac:dyDescent="0.2"/>
    <row r="7045" customFormat="1" ht="16" customHeight="1" x14ac:dyDescent="0.2"/>
    <row r="7046" customFormat="1" ht="16" customHeight="1" x14ac:dyDescent="0.2"/>
    <row r="7047" customFormat="1" ht="16" customHeight="1" x14ac:dyDescent="0.2"/>
    <row r="7048" customFormat="1" ht="16" customHeight="1" x14ac:dyDescent="0.2"/>
    <row r="7049" customFormat="1" ht="16" customHeight="1" x14ac:dyDescent="0.2"/>
    <row r="7050" customFormat="1" ht="16" customHeight="1" x14ac:dyDescent="0.2"/>
    <row r="7051" customFormat="1" ht="16" customHeight="1" x14ac:dyDescent="0.2"/>
    <row r="7052" customFormat="1" ht="16" customHeight="1" x14ac:dyDescent="0.2"/>
    <row r="7053" customFormat="1" ht="16" customHeight="1" x14ac:dyDescent="0.2"/>
    <row r="7054" customFormat="1" ht="16" customHeight="1" x14ac:dyDescent="0.2"/>
    <row r="7055" customFormat="1" ht="16" customHeight="1" x14ac:dyDescent="0.2"/>
    <row r="7056" customFormat="1" ht="16" customHeight="1" x14ac:dyDescent="0.2"/>
    <row r="7057" customFormat="1" ht="16" customHeight="1" x14ac:dyDescent="0.2"/>
    <row r="7058" customFormat="1" ht="16" customHeight="1" x14ac:dyDescent="0.2"/>
    <row r="7059" customFormat="1" ht="16" customHeight="1" x14ac:dyDescent="0.2"/>
    <row r="7060" customFormat="1" ht="16" customHeight="1" x14ac:dyDescent="0.2"/>
    <row r="7061" customFormat="1" ht="16" customHeight="1" x14ac:dyDescent="0.2"/>
    <row r="7062" customFormat="1" ht="16" customHeight="1" x14ac:dyDescent="0.2"/>
    <row r="7063" customFormat="1" ht="16" customHeight="1" x14ac:dyDescent="0.2"/>
    <row r="7064" customFormat="1" ht="16" customHeight="1" x14ac:dyDescent="0.2"/>
    <row r="7065" customFormat="1" ht="16" customHeight="1" x14ac:dyDescent="0.2"/>
    <row r="7066" customFormat="1" ht="16" customHeight="1" x14ac:dyDescent="0.2"/>
    <row r="7067" customFormat="1" ht="16" customHeight="1" x14ac:dyDescent="0.2"/>
    <row r="7068" customFormat="1" ht="16" customHeight="1" x14ac:dyDescent="0.2"/>
    <row r="7069" customFormat="1" ht="16" customHeight="1" x14ac:dyDescent="0.2"/>
    <row r="7070" customFormat="1" ht="16" customHeight="1" x14ac:dyDescent="0.2"/>
    <row r="7071" customFormat="1" ht="16" customHeight="1" x14ac:dyDescent="0.2"/>
    <row r="7072" customFormat="1" ht="16" customHeight="1" x14ac:dyDescent="0.2"/>
    <row r="7073" customFormat="1" ht="16" customHeight="1" x14ac:dyDescent="0.2"/>
    <row r="7074" customFormat="1" ht="16" customHeight="1" x14ac:dyDescent="0.2"/>
    <row r="7075" customFormat="1" ht="16" customHeight="1" x14ac:dyDescent="0.2"/>
    <row r="7076" customFormat="1" ht="16" customHeight="1" x14ac:dyDescent="0.2"/>
    <row r="7077" customFormat="1" ht="16" customHeight="1" x14ac:dyDescent="0.2"/>
    <row r="7078" customFormat="1" ht="16" customHeight="1" x14ac:dyDescent="0.2"/>
    <row r="7079" customFormat="1" ht="16" customHeight="1" x14ac:dyDescent="0.2"/>
    <row r="7080" customFormat="1" ht="16" customHeight="1" x14ac:dyDescent="0.2"/>
    <row r="7081" customFormat="1" ht="16" customHeight="1" x14ac:dyDescent="0.2"/>
    <row r="7082" customFormat="1" ht="16" customHeight="1" x14ac:dyDescent="0.2"/>
    <row r="7083" customFormat="1" ht="16" customHeight="1" x14ac:dyDescent="0.2"/>
    <row r="7084" customFormat="1" ht="16" customHeight="1" x14ac:dyDescent="0.2"/>
    <row r="7085" customFormat="1" ht="16" customHeight="1" x14ac:dyDescent="0.2"/>
    <row r="7086" customFormat="1" ht="16" customHeight="1" x14ac:dyDescent="0.2"/>
    <row r="7087" customFormat="1" ht="16" customHeight="1" x14ac:dyDescent="0.2"/>
    <row r="7088" customFormat="1" ht="16" customHeight="1" x14ac:dyDescent="0.2"/>
    <row r="7089" customFormat="1" ht="16" customHeight="1" x14ac:dyDescent="0.2"/>
    <row r="7090" customFormat="1" ht="16" customHeight="1" x14ac:dyDescent="0.2"/>
    <row r="7091" customFormat="1" ht="16" customHeight="1" x14ac:dyDescent="0.2"/>
    <row r="7092" customFormat="1" ht="16" customHeight="1" x14ac:dyDescent="0.2"/>
    <row r="7093" customFormat="1" ht="16" customHeight="1" x14ac:dyDescent="0.2"/>
    <row r="7094" customFormat="1" ht="16" customHeight="1" x14ac:dyDescent="0.2"/>
    <row r="7095" customFormat="1" ht="16" customHeight="1" x14ac:dyDescent="0.2"/>
    <row r="7096" customFormat="1" ht="16" customHeight="1" x14ac:dyDescent="0.2"/>
    <row r="7097" customFormat="1" ht="16" customHeight="1" x14ac:dyDescent="0.2"/>
    <row r="7098" customFormat="1" ht="16" customHeight="1" x14ac:dyDescent="0.2"/>
    <row r="7099" customFormat="1" ht="16" customHeight="1" x14ac:dyDescent="0.2"/>
    <row r="7100" customFormat="1" ht="16" customHeight="1" x14ac:dyDescent="0.2"/>
    <row r="7101" customFormat="1" ht="16" customHeight="1" x14ac:dyDescent="0.2"/>
    <row r="7102" customFormat="1" ht="16" customHeight="1" x14ac:dyDescent="0.2"/>
    <row r="7103" customFormat="1" ht="16" customHeight="1" x14ac:dyDescent="0.2"/>
    <row r="7104" customFormat="1" ht="16" customHeight="1" x14ac:dyDescent="0.2"/>
    <row r="7105" customFormat="1" ht="16" customHeight="1" x14ac:dyDescent="0.2"/>
    <row r="7106" customFormat="1" ht="16" customHeight="1" x14ac:dyDescent="0.2"/>
    <row r="7107" customFormat="1" ht="16" customHeight="1" x14ac:dyDescent="0.2"/>
    <row r="7108" customFormat="1" ht="16" customHeight="1" x14ac:dyDescent="0.2"/>
    <row r="7109" customFormat="1" ht="16" customHeight="1" x14ac:dyDescent="0.2"/>
    <row r="7110" customFormat="1" ht="16" customHeight="1" x14ac:dyDescent="0.2"/>
    <row r="7111" customFormat="1" ht="16" customHeight="1" x14ac:dyDescent="0.2"/>
    <row r="7112" customFormat="1" ht="16" customHeight="1" x14ac:dyDescent="0.2"/>
    <row r="7113" customFormat="1" ht="16" customHeight="1" x14ac:dyDescent="0.2"/>
    <row r="7114" customFormat="1" ht="16" customHeight="1" x14ac:dyDescent="0.2"/>
    <row r="7115" customFormat="1" ht="16" customHeight="1" x14ac:dyDescent="0.2"/>
    <row r="7116" customFormat="1" ht="16" customHeight="1" x14ac:dyDescent="0.2"/>
    <row r="7117" customFormat="1" ht="16" customHeight="1" x14ac:dyDescent="0.2"/>
    <row r="7118" customFormat="1" ht="16" customHeight="1" x14ac:dyDescent="0.2"/>
    <row r="7119" customFormat="1" ht="16" customHeight="1" x14ac:dyDescent="0.2"/>
    <row r="7120" customFormat="1" ht="16" customHeight="1" x14ac:dyDescent="0.2"/>
    <row r="7121" customFormat="1" ht="16" customHeight="1" x14ac:dyDescent="0.2"/>
    <row r="7122" customFormat="1" ht="16" customHeight="1" x14ac:dyDescent="0.2"/>
    <row r="7123" customFormat="1" ht="16" customHeight="1" x14ac:dyDescent="0.2"/>
    <row r="7124" customFormat="1" ht="16" customHeight="1" x14ac:dyDescent="0.2"/>
    <row r="7125" customFormat="1" ht="16" customHeight="1" x14ac:dyDescent="0.2"/>
    <row r="7126" customFormat="1" ht="16" customHeight="1" x14ac:dyDescent="0.2"/>
    <row r="7127" customFormat="1" ht="16" customHeight="1" x14ac:dyDescent="0.2"/>
    <row r="7128" customFormat="1" ht="16" customHeight="1" x14ac:dyDescent="0.2"/>
    <row r="7129" customFormat="1" ht="16" customHeight="1" x14ac:dyDescent="0.2"/>
    <row r="7130" customFormat="1" ht="16" customHeight="1" x14ac:dyDescent="0.2"/>
    <row r="7131" customFormat="1" ht="16" customHeight="1" x14ac:dyDescent="0.2"/>
    <row r="7132" customFormat="1" ht="16" customHeight="1" x14ac:dyDescent="0.2"/>
    <row r="7133" customFormat="1" ht="16" customHeight="1" x14ac:dyDescent="0.2"/>
    <row r="7134" customFormat="1" ht="16" customHeight="1" x14ac:dyDescent="0.2"/>
    <row r="7135" customFormat="1" ht="16" customHeight="1" x14ac:dyDescent="0.2"/>
    <row r="7136" customFormat="1" ht="16" customHeight="1" x14ac:dyDescent="0.2"/>
    <row r="7137" customFormat="1" ht="16" customHeight="1" x14ac:dyDescent="0.2"/>
    <row r="7138" customFormat="1" ht="16" customHeight="1" x14ac:dyDescent="0.2"/>
    <row r="7139" customFormat="1" ht="16" customHeight="1" x14ac:dyDescent="0.2"/>
    <row r="7140" customFormat="1" ht="16" customHeight="1" x14ac:dyDescent="0.2"/>
    <row r="7141" customFormat="1" ht="16" customHeight="1" x14ac:dyDescent="0.2"/>
    <row r="7142" customFormat="1" ht="16" customHeight="1" x14ac:dyDescent="0.2"/>
    <row r="7143" customFormat="1" ht="16" customHeight="1" x14ac:dyDescent="0.2"/>
    <row r="7144" customFormat="1" ht="16" customHeight="1" x14ac:dyDescent="0.2"/>
    <row r="7145" customFormat="1" ht="16" customHeight="1" x14ac:dyDescent="0.2"/>
    <row r="7146" customFormat="1" ht="16" customHeight="1" x14ac:dyDescent="0.2"/>
    <row r="7147" customFormat="1" ht="16" customHeight="1" x14ac:dyDescent="0.2"/>
    <row r="7148" customFormat="1" ht="16" customHeight="1" x14ac:dyDescent="0.2"/>
    <row r="7149" customFormat="1" ht="16" customHeight="1" x14ac:dyDescent="0.2"/>
    <row r="7150" customFormat="1" ht="16" customHeight="1" x14ac:dyDescent="0.2"/>
    <row r="7151" customFormat="1" ht="16" customHeight="1" x14ac:dyDescent="0.2"/>
    <row r="7152" customFormat="1" ht="16" customHeight="1" x14ac:dyDescent="0.2"/>
    <row r="7153" customFormat="1" ht="16" customHeight="1" x14ac:dyDescent="0.2"/>
    <row r="7154" customFormat="1" ht="16" customHeight="1" x14ac:dyDescent="0.2"/>
    <row r="7155" customFormat="1" ht="16" customHeight="1" x14ac:dyDescent="0.2"/>
    <row r="7156" customFormat="1" ht="16" customHeight="1" x14ac:dyDescent="0.2"/>
    <row r="7157" customFormat="1" ht="16" customHeight="1" x14ac:dyDescent="0.2"/>
    <row r="7158" customFormat="1" ht="16" customHeight="1" x14ac:dyDescent="0.2"/>
    <row r="7159" customFormat="1" ht="16" customHeight="1" x14ac:dyDescent="0.2"/>
    <row r="7160" customFormat="1" ht="16" customHeight="1" x14ac:dyDescent="0.2"/>
    <row r="7161" customFormat="1" ht="16" customHeight="1" x14ac:dyDescent="0.2"/>
    <row r="7162" customFormat="1" ht="16" customHeight="1" x14ac:dyDescent="0.2"/>
    <row r="7163" customFormat="1" ht="16" customHeight="1" x14ac:dyDescent="0.2"/>
    <row r="7164" customFormat="1" ht="16" customHeight="1" x14ac:dyDescent="0.2"/>
    <row r="7165" customFormat="1" ht="16" customHeight="1" x14ac:dyDescent="0.2"/>
    <row r="7166" customFormat="1" ht="16" customHeight="1" x14ac:dyDescent="0.2"/>
    <row r="7167" customFormat="1" ht="16" customHeight="1" x14ac:dyDescent="0.2"/>
    <row r="7168" customFormat="1" ht="16" customHeight="1" x14ac:dyDescent="0.2"/>
    <row r="7169" customFormat="1" ht="16" customHeight="1" x14ac:dyDescent="0.2"/>
    <row r="7170" customFormat="1" ht="16" customHeight="1" x14ac:dyDescent="0.2"/>
    <row r="7171" customFormat="1" ht="16" customHeight="1" x14ac:dyDescent="0.2"/>
    <row r="7172" customFormat="1" ht="16" customHeight="1" x14ac:dyDescent="0.2"/>
    <row r="7173" customFormat="1" ht="16" customHeight="1" x14ac:dyDescent="0.2"/>
    <row r="7174" customFormat="1" ht="16" customHeight="1" x14ac:dyDescent="0.2"/>
    <row r="7175" customFormat="1" ht="16" customHeight="1" x14ac:dyDescent="0.2"/>
    <row r="7176" customFormat="1" ht="16" customHeight="1" x14ac:dyDescent="0.2"/>
    <row r="7177" customFormat="1" ht="16" customHeight="1" x14ac:dyDescent="0.2"/>
    <row r="7178" customFormat="1" ht="16" customHeight="1" x14ac:dyDescent="0.2"/>
    <row r="7179" customFormat="1" ht="16" customHeight="1" x14ac:dyDescent="0.2"/>
    <row r="7180" customFormat="1" ht="16" customHeight="1" x14ac:dyDescent="0.2"/>
    <row r="7181" customFormat="1" ht="16" customHeight="1" x14ac:dyDescent="0.2"/>
    <row r="7182" customFormat="1" ht="16" customHeight="1" x14ac:dyDescent="0.2"/>
    <row r="7183" customFormat="1" ht="16" customHeight="1" x14ac:dyDescent="0.2"/>
    <row r="7184" customFormat="1" ht="16" customHeight="1" x14ac:dyDescent="0.2"/>
    <row r="7185" customFormat="1" ht="16" customHeight="1" x14ac:dyDescent="0.2"/>
    <row r="7186" customFormat="1" ht="16" customHeight="1" x14ac:dyDescent="0.2"/>
    <row r="7187" customFormat="1" ht="16" customHeight="1" x14ac:dyDescent="0.2"/>
    <row r="7188" customFormat="1" ht="16" customHeight="1" x14ac:dyDescent="0.2"/>
    <row r="7189" customFormat="1" ht="16" customHeight="1" x14ac:dyDescent="0.2"/>
    <row r="7190" customFormat="1" ht="16" customHeight="1" x14ac:dyDescent="0.2"/>
    <row r="7191" customFormat="1" ht="16" customHeight="1" x14ac:dyDescent="0.2"/>
    <row r="7192" customFormat="1" ht="16" customHeight="1" x14ac:dyDescent="0.2"/>
    <row r="7193" customFormat="1" ht="16" customHeight="1" x14ac:dyDescent="0.2"/>
    <row r="7194" customFormat="1" ht="16" customHeight="1" x14ac:dyDescent="0.2"/>
    <row r="7195" customFormat="1" ht="16" customHeight="1" x14ac:dyDescent="0.2"/>
    <row r="7196" customFormat="1" ht="16" customHeight="1" x14ac:dyDescent="0.2"/>
    <row r="7197" customFormat="1" ht="16" customHeight="1" x14ac:dyDescent="0.2"/>
    <row r="7198" customFormat="1" ht="16" customHeight="1" x14ac:dyDescent="0.2"/>
    <row r="7199" customFormat="1" ht="16" customHeight="1" x14ac:dyDescent="0.2"/>
    <row r="7200" customFormat="1" ht="16" customHeight="1" x14ac:dyDescent="0.2"/>
    <row r="7201" customFormat="1" ht="16" customHeight="1" x14ac:dyDescent="0.2"/>
    <row r="7202" customFormat="1" ht="16" customHeight="1" x14ac:dyDescent="0.2"/>
    <row r="7203" customFormat="1" ht="16" customHeight="1" x14ac:dyDescent="0.2"/>
    <row r="7204" customFormat="1" ht="16" customHeight="1" x14ac:dyDescent="0.2"/>
    <row r="7205" customFormat="1" ht="16" customHeight="1" x14ac:dyDescent="0.2"/>
    <row r="7206" customFormat="1" ht="16" customHeight="1" x14ac:dyDescent="0.2"/>
    <row r="7207" customFormat="1" ht="16" customHeight="1" x14ac:dyDescent="0.2"/>
    <row r="7208" customFormat="1" ht="16" customHeight="1" x14ac:dyDescent="0.2"/>
    <row r="7209" customFormat="1" ht="16" customHeight="1" x14ac:dyDescent="0.2"/>
    <row r="7210" customFormat="1" ht="16" customHeight="1" x14ac:dyDescent="0.2"/>
    <row r="7211" customFormat="1" ht="16" customHeight="1" x14ac:dyDescent="0.2"/>
    <row r="7212" customFormat="1" ht="16" customHeight="1" x14ac:dyDescent="0.2"/>
    <row r="7213" customFormat="1" ht="16" customHeight="1" x14ac:dyDescent="0.2"/>
    <row r="7214" customFormat="1" ht="16" customHeight="1" x14ac:dyDescent="0.2"/>
    <row r="7215" customFormat="1" ht="16" customHeight="1" x14ac:dyDescent="0.2"/>
    <row r="7216" customFormat="1" ht="16" customHeight="1" x14ac:dyDescent="0.2"/>
    <row r="7217" customFormat="1" ht="16" customHeight="1" x14ac:dyDescent="0.2"/>
    <row r="7218" customFormat="1" ht="16" customHeight="1" x14ac:dyDescent="0.2"/>
    <row r="7219" customFormat="1" ht="16" customHeight="1" x14ac:dyDescent="0.2"/>
    <row r="7220" customFormat="1" ht="16" customHeight="1" x14ac:dyDescent="0.2"/>
    <row r="7221" customFormat="1" ht="16" customHeight="1" x14ac:dyDescent="0.2"/>
    <row r="7222" customFormat="1" ht="16" customHeight="1" x14ac:dyDescent="0.2"/>
    <row r="7223" customFormat="1" ht="16" customHeight="1" x14ac:dyDescent="0.2"/>
    <row r="7224" customFormat="1" ht="16" customHeight="1" x14ac:dyDescent="0.2"/>
    <row r="7225" customFormat="1" ht="16" customHeight="1" x14ac:dyDescent="0.2"/>
    <row r="7226" customFormat="1" ht="16" customHeight="1" x14ac:dyDescent="0.2"/>
    <row r="7227" customFormat="1" ht="16" customHeight="1" x14ac:dyDescent="0.2"/>
    <row r="7228" customFormat="1" ht="16" customHeight="1" x14ac:dyDescent="0.2"/>
    <row r="7229" customFormat="1" ht="16" customHeight="1" x14ac:dyDescent="0.2"/>
    <row r="7230" customFormat="1" ht="16" customHeight="1" x14ac:dyDescent="0.2"/>
    <row r="7231" customFormat="1" ht="16" customHeight="1" x14ac:dyDescent="0.2"/>
    <row r="7232" customFormat="1" ht="16" customHeight="1" x14ac:dyDescent="0.2"/>
    <row r="7233" customFormat="1" ht="16" customHeight="1" x14ac:dyDescent="0.2"/>
    <row r="7234" customFormat="1" ht="16" customHeight="1" x14ac:dyDescent="0.2"/>
    <row r="7235" customFormat="1" ht="16" customHeight="1" x14ac:dyDescent="0.2"/>
    <row r="7236" customFormat="1" ht="16" customHeight="1" x14ac:dyDescent="0.2"/>
    <row r="7237" customFormat="1" ht="16" customHeight="1" x14ac:dyDescent="0.2"/>
    <row r="7238" customFormat="1" ht="16" customHeight="1" x14ac:dyDescent="0.2"/>
    <row r="7239" customFormat="1" ht="16" customHeight="1" x14ac:dyDescent="0.2"/>
    <row r="7240" customFormat="1" ht="16" customHeight="1" x14ac:dyDescent="0.2"/>
    <row r="7241" customFormat="1" ht="16" customHeight="1" x14ac:dyDescent="0.2"/>
    <row r="7242" customFormat="1" ht="16" customHeight="1" x14ac:dyDescent="0.2"/>
    <row r="7243" customFormat="1" ht="16" customHeight="1" x14ac:dyDescent="0.2"/>
    <row r="7244" customFormat="1" ht="16" customHeight="1" x14ac:dyDescent="0.2"/>
    <row r="7245" customFormat="1" ht="16" customHeight="1" x14ac:dyDescent="0.2"/>
    <row r="7246" customFormat="1" ht="16" customHeight="1" x14ac:dyDescent="0.2"/>
    <row r="7247" customFormat="1" ht="16" customHeight="1" x14ac:dyDescent="0.2"/>
    <row r="7248" customFormat="1" ht="16" customHeight="1" x14ac:dyDescent="0.2"/>
    <row r="7249" customFormat="1" ht="16" customHeight="1" x14ac:dyDescent="0.2"/>
    <row r="7250" customFormat="1" ht="16" customHeight="1" x14ac:dyDescent="0.2"/>
    <row r="7251" customFormat="1" ht="16" customHeight="1" x14ac:dyDescent="0.2"/>
    <row r="7252" customFormat="1" ht="16" customHeight="1" x14ac:dyDescent="0.2"/>
    <row r="7253" customFormat="1" ht="16" customHeight="1" x14ac:dyDescent="0.2"/>
    <row r="7254" customFormat="1" ht="16" customHeight="1" x14ac:dyDescent="0.2"/>
    <row r="7255" customFormat="1" ht="16" customHeight="1" x14ac:dyDescent="0.2"/>
    <row r="7256" customFormat="1" ht="16" customHeight="1" x14ac:dyDescent="0.2"/>
    <row r="7257" customFormat="1" ht="16" customHeight="1" x14ac:dyDescent="0.2"/>
    <row r="7258" customFormat="1" ht="16" customHeight="1" x14ac:dyDescent="0.2"/>
    <row r="7259" customFormat="1" ht="16" customHeight="1" x14ac:dyDescent="0.2"/>
    <row r="7260" customFormat="1" ht="16" customHeight="1" x14ac:dyDescent="0.2"/>
    <row r="7261" customFormat="1" ht="16" customHeight="1" x14ac:dyDescent="0.2"/>
    <row r="7262" customFormat="1" ht="16" customHeight="1" x14ac:dyDescent="0.2"/>
    <row r="7263" customFormat="1" ht="16" customHeight="1" x14ac:dyDescent="0.2"/>
    <row r="7264" customFormat="1" ht="16" customHeight="1" x14ac:dyDescent="0.2"/>
    <row r="7265" customFormat="1" ht="16" customHeight="1" x14ac:dyDescent="0.2"/>
    <row r="7266" customFormat="1" ht="16" customHeight="1" x14ac:dyDescent="0.2"/>
    <row r="7267" customFormat="1" ht="16" customHeight="1" x14ac:dyDescent="0.2"/>
    <row r="7268" customFormat="1" ht="16" customHeight="1" x14ac:dyDescent="0.2"/>
    <row r="7269" customFormat="1" ht="16" customHeight="1" x14ac:dyDescent="0.2"/>
    <row r="7270" customFormat="1" ht="16" customHeight="1" x14ac:dyDescent="0.2"/>
    <row r="7271" customFormat="1" ht="16" customHeight="1" x14ac:dyDescent="0.2"/>
    <row r="7272" customFormat="1" ht="16" customHeight="1" x14ac:dyDescent="0.2"/>
    <row r="7273" customFormat="1" ht="16" customHeight="1" x14ac:dyDescent="0.2"/>
    <row r="7274" customFormat="1" ht="16" customHeight="1" x14ac:dyDescent="0.2"/>
    <row r="7275" customFormat="1" ht="16" customHeight="1" x14ac:dyDescent="0.2"/>
    <row r="7276" customFormat="1" ht="16" customHeight="1" x14ac:dyDescent="0.2"/>
    <row r="7277" customFormat="1" ht="16" customHeight="1" x14ac:dyDescent="0.2"/>
    <row r="7278" customFormat="1" ht="16" customHeight="1" x14ac:dyDescent="0.2"/>
    <row r="7279" customFormat="1" ht="16" customHeight="1" x14ac:dyDescent="0.2"/>
    <row r="7280" customFormat="1" ht="16" customHeight="1" x14ac:dyDescent="0.2"/>
    <row r="7281" customFormat="1" ht="16" customHeight="1" x14ac:dyDescent="0.2"/>
    <row r="7282" customFormat="1" ht="16" customHeight="1" x14ac:dyDescent="0.2"/>
    <row r="7283" customFormat="1" ht="16" customHeight="1" x14ac:dyDescent="0.2"/>
    <row r="7284" customFormat="1" ht="16" customHeight="1" x14ac:dyDescent="0.2"/>
    <row r="7285" customFormat="1" ht="16" customHeight="1" x14ac:dyDescent="0.2"/>
    <row r="7286" customFormat="1" ht="16" customHeight="1" x14ac:dyDescent="0.2"/>
    <row r="7287" customFormat="1" ht="16" customHeight="1" x14ac:dyDescent="0.2"/>
    <row r="7288" customFormat="1" ht="16" customHeight="1" x14ac:dyDescent="0.2"/>
    <row r="7289" customFormat="1" ht="16" customHeight="1" x14ac:dyDescent="0.2"/>
    <row r="7290" customFormat="1" ht="16" customHeight="1" x14ac:dyDescent="0.2"/>
    <row r="7291" customFormat="1" ht="16" customHeight="1" x14ac:dyDescent="0.2"/>
    <row r="7292" customFormat="1" ht="16" customHeight="1" x14ac:dyDescent="0.2"/>
    <row r="7293" customFormat="1" ht="16" customHeight="1" x14ac:dyDescent="0.2"/>
    <row r="7294" customFormat="1" ht="16" customHeight="1" x14ac:dyDescent="0.2"/>
    <row r="7295" customFormat="1" ht="16" customHeight="1" x14ac:dyDescent="0.2"/>
    <row r="7296" customFormat="1" ht="16" customHeight="1" x14ac:dyDescent="0.2"/>
    <row r="7297" customFormat="1" ht="16" customHeight="1" x14ac:dyDescent="0.2"/>
    <row r="7298" customFormat="1" ht="16" customHeight="1" x14ac:dyDescent="0.2"/>
    <row r="7299" customFormat="1" ht="16" customHeight="1" x14ac:dyDescent="0.2"/>
    <row r="7300" customFormat="1" ht="16" customHeight="1" x14ac:dyDescent="0.2"/>
    <row r="7301" customFormat="1" ht="16" customHeight="1" x14ac:dyDescent="0.2"/>
    <row r="7302" customFormat="1" ht="16" customHeight="1" x14ac:dyDescent="0.2"/>
    <row r="7303" customFormat="1" ht="16" customHeight="1" x14ac:dyDescent="0.2"/>
    <row r="7304" customFormat="1" ht="16" customHeight="1" x14ac:dyDescent="0.2"/>
    <row r="7305" customFormat="1" ht="16" customHeight="1" x14ac:dyDescent="0.2"/>
    <row r="7306" customFormat="1" ht="16" customHeight="1" x14ac:dyDescent="0.2"/>
    <row r="7307" customFormat="1" ht="16" customHeight="1" x14ac:dyDescent="0.2"/>
    <row r="7308" customFormat="1" ht="16" customHeight="1" x14ac:dyDescent="0.2"/>
    <row r="7309" customFormat="1" ht="16" customHeight="1" x14ac:dyDescent="0.2"/>
    <row r="7310" customFormat="1" ht="16" customHeight="1" x14ac:dyDescent="0.2"/>
    <row r="7311" customFormat="1" ht="16" customHeight="1" x14ac:dyDescent="0.2"/>
    <row r="7312" customFormat="1" ht="16" customHeight="1" x14ac:dyDescent="0.2"/>
    <row r="7313" customFormat="1" ht="16" customHeight="1" x14ac:dyDescent="0.2"/>
    <row r="7314" customFormat="1" ht="16" customHeight="1" x14ac:dyDescent="0.2"/>
    <row r="7315" customFormat="1" ht="16" customHeight="1" x14ac:dyDescent="0.2"/>
    <row r="7316" customFormat="1" ht="16" customHeight="1" x14ac:dyDescent="0.2"/>
    <row r="7317" customFormat="1" ht="16" customHeight="1" x14ac:dyDescent="0.2"/>
    <row r="7318" customFormat="1" ht="16" customHeight="1" x14ac:dyDescent="0.2"/>
    <row r="7319" customFormat="1" ht="16" customHeight="1" x14ac:dyDescent="0.2"/>
    <row r="7320" customFormat="1" ht="16" customHeight="1" x14ac:dyDescent="0.2"/>
    <row r="7321" customFormat="1" ht="16" customHeight="1" x14ac:dyDescent="0.2"/>
    <row r="7322" customFormat="1" ht="16" customHeight="1" x14ac:dyDescent="0.2"/>
    <row r="7323" customFormat="1" ht="16" customHeight="1" x14ac:dyDescent="0.2"/>
    <row r="7324" customFormat="1" ht="16" customHeight="1" x14ac:dyDescent="0.2"/>
    <row r="7325" customFormat="1" ht="16" customHeight="1" x14ac:dyDescent="0.2"/>
    <row r="7326" customFormat="1" ht="16" customHeight="1" x14ac:dyDescent="0.2"/>
    <row r="7327" customFormat="1" ht="16" customHeight="1" x14ac:dyDescent="0.2"/>
    <row r="7328" customFormat="1" ht="16" customHeight="1" x14ac:dyDescent="0.2"/>
    <row r="7329" customFormat="1" ht="16" customHeight="1" x14ac:dyDescent="0.2"/>
    <row r="7330" customFormat="1" ht="16" customHeight="1" x14ac:dyDescent="0.2"/>
    <row r="7331" customFormat="1" ht="16" customHeight="1" x14ac:dyDescent="0.2"/>
    <row r="7332" customFormat="1" ht="16" customHeight="1" x14ac:dyDescent="0.2"/>
    <row r="7333" customFormat="1" ht="16" customHeight="1" x14ac:dyDescent="0.2"/>
    <row r="7334" customFormat="1" ht="16" customHeight="1" x14ac:dyDescent="0.2"/>
    <row r="7335" customFormat="1" ht="16" customHeight="1" x14ac:dyDescent="0.2"/>
    <row r="7336" customFormat="1" ht="16" customHeight="1" x14ac:dyDescent="0.2"/>
    <row r="7337" customFormat="1" ht="16" customHeight="1" x14ac:dyDescent="0.2"/>
    <row r="7338" customFormat="1" ht="16" customHeight="1" x14ac:dyDescent="0.2"/>
    <row r="7339" customFormat="1" ht="16" customHeight="1" x14ac:dyDescent="0.2"/>
    <row r="7340" customFormat="1" ht="16" customHeight="1" x14ac:dyDescent="0.2"/>
    <row r="7341" customFormat="1" ht="16" customHeight="1" x14ac:dyDescent="0.2"/>
    <row r="7342" customFormat="1" ht="16" customHeight="1" x14ac:dyDescent="0.2"/>
    <row r="7343" customFormat="1" ht="16" customHeight="1" x14ac:dyDescent="0.2"/>
    <row r="7344" customFormat="1" ht="16" customHeight="1" x14ac:dyDescent="0.2"/>
    <row r="7345" customFormat="1" ht="16" customHeight="1" x14ac:dyDescent="0.2"/>
    <row r="7346" customFormat="1" ht="16" customHeight="1" x14ac:dyDescent="0.2"/>
    <row r="7347" customFormat="1" ht="16" customHeight="1" x14ac:dyDescent="0.2"/>
    <row r="7348" customFormat="1" ht="16" customHeight="1" x14ac:dyDescent="0.2"/>
    <row r="7349" customFormat="1" ht="16" customHeight="1" x14ac:dyDescent="0.2"/>
    <row r="7350" customFormat="1" ht="16" customHeight="1" x14ac:dyDescent="0.2"/>
    <row r="7351" customFormat="1" ht="16" customHeight="1" x14ac:dyDescent="0.2"/>
    <row r="7352" customFormat="1" ht="16" customHeight="1" x14ac:dyDescent="0.2"/>
    <row r="7353" customFormat="1" ht="16" customHeight="1" x14ac:dyDescent="0.2"/>
    <row r="7354" customFormat="1" ht="16" customHeight="1" x14ac:dyDescent="0.2"/>
    <row r="7355" customFormat="1" ht="16" customHeight="1" x14ac:dyDescent="0.2"/>
    <row r="7356" customFormat="1" ht="16" customHeight="1" x14ac:dyDescent="0.2"/>
    <row r="7357" customFormat="1" ht="16" customHeight="1" x14ac:dyDescent="0.2"/>
    <row r="7358" customFormat="1" ht="16" customHeight="1" x14ac:dyDescent="0.2"/>
    <row r="7359" customFormat="1" ht="16" customHeight="1" x14ac:dyDescent="0.2"/>
    <row r="7360" customFormat="1" ht="16" customHeight="1" x14ac:dyDescent="0.2"/>
    <row r="7361" customFormat="1" ht="16" customHeight="1" x14ac:dyDescent="0.2"/>
    <row r="7362" customFormat="1" ht="16" customHeight="1" x14ac:dyDescent="0.2"/>
    <row r="7363" customFormat="1" ht="16" customHeight="1" x14ac:dyDescent="0.2"/>
    <row r="7364" customFormat="1" ht="16" customHeight="1" x14ac:dyDescent="0.2"/>
    <row r="7365" customFormat="1" ht="16" customHeight="1" x14ac:dyDescent="0.2"/>
    <row r="7366" customFormat="1" ht="16" customHeight="1" x14ac:dyDescent="0.2"/>
    <row r="7367" customFormat="1" ht="16" customHeight="1" x14ac:dyDescent="0.2"/>
    <row r="7368" customFormat="1" ht="16" customHeight="1" x14ac:dyDescent="0.2"/>
    <row r="7369" customFormat="1" ht="16" customHeight="1" x14ac:dyDescent="0.2"/>
    <row r="7370" customFormat="1" ht="16" customHeight="1" x14ac:dyDescent="0.2"/>
    <row r="7371" customFormat="1" ht="16" customHeight="1" x14ac:dyDescent="0.2"/>
    <row r="7372" customFormat="1" ht="16" customHeight="1" x14ac:dyDescent="0.2"/>
    <row r="7373" customFormat="1" ht="16" customHeight="1" x14ac:dyDescent="0.2"/>
    <row r="7374" customFormat="1" ht="16" customHeight="1" x14ac:dyDescent="0.2"/>
    <row r="7375" customFormat="1" ht="16" customHeight="1" x14ac:dyDescent="0.2"/>
    <row r="7376" customFormat="1" ht="16" customHeight="1" x14ac:dyDescent="0.2"/>
    <row r="7377" customFormat="1" ht="16" customHeight="1" x14ac:dyDescent="0.2"/>
    <row r="7378" customFormat="1" ht="16" customHeight="1" x14ac:dyDescent="0.2"/>
    <row r="7379" customFormat="1" ht="16" customHeight="1" x14ac:dyDescent="0.2"/>
    <row r="7380" customFormat="1" ht="16" customHeight="1" x14ac:dyDescent="0.2"/>
    <row r="7381" customFormat="1" ht="16" customHeight="1" x14ac:dyDescent="0.2"/>
    <row r="7382" customFormat="1" ht="16" customHeight="1" x14ac:dyDescent="0.2"/>
    <row r="7383" customFormat="1" ht="16" customHeight="1" x14ac:dyDescent="0.2"/>
    <row r="7384" customFormat="1" ht="16" customHeight="1" x14ac:dyDescent="0.2"/>
    <row r="7385" customFormat="1" ht="16" customHeight="1" x14ac:dyDescent="0.2"/>
    <row r="7386" customFormat="1" ht="16" customHeight="1" x14ac:dyDescent="0.2"/>
    <row r="7387" customFormat="1" ht="16" customHeight="1" x14ac:dyDescent="0.2"/>
    <row r="7388" customFormat="1" ht="16" customHeight="1" x14ac:dyDescent="0.2"/>
    <row r="7389" customFormat="1" ht="16" customHeight="1" x14ac:dyDescent="0.2"/>
    <row r="7390" customFormat="1" ht="16" customHeight="1" x14ac:dyDescent="0.2"/>
    <row r="7391" customFormat="1" ht="16" customHeight="1" x14ac:dyDescent="0.2"/>
    <row r="7392" customFormat="1" ht="16" customHeight="1" x14ac:dyDescent="0.2"/>
    <row r="7393" customFormat="1" ht="16" customHeight="1" x14ac:dyDescent="0.2"/>
    <row r="7394" customFormat="1" ht="16" customHeight="1" x14ac:dyDescent="0.2"/>
    <row r="7395" customFormat="1" ht="16" customHeight="1" x14ac:dyDescent="0.2"/>
    <row r="7396" customFormat="1" ht="16" customHeight="1" x14ac:dyDescent="0.2"/>
    <row r="7397" customFormat="1" ht="16" customHeight="1" x14ac:dyDescent="0.2"/>
    <row r="7398" customFormat="1" ht="16" customHeight="1" x14ac:dyDescent="0.2"/>
    <row r="7399" customFormat="1" ht="16" customHeight="1" x14ac:dyDescent="0.2"/>
    <row r="7400" customFormat="1" ht="16" customHeight="1" x14ac:dyDescent="0.2"/>
    <row r="7401" customFormat="1" ht="16" customHeight="1" x14ac:dyDescent="0.2"/>
    <row r="7402" customFormat="1" ht="16" customHeight="1" x14ac:dyDescent="0.2"/>
    <row r="7403" customFormat="1" ht="16" customHeight="1" x14ac:dyDescent="0.2"/>
    <row r="7404" customFormat="1" ht="16" customHeight="1" x14ac:dyDescent="0.2"/>
    <row r="7405" customFormat="1" ht="16" customHeight="1" x14ac:dyDescent="0.2"/>
    <row r="7406" customFormat="1" ht="16" customHeight="1" x14ac:dyDescent="0.2"/>
    <row r="7407" customFormat="1" ht="16" customHeight="1" x14ac:dyDescent="0.2"/>
    <row r="7408" customFormat="1" ht="16" customHeight="1" x14ac:dyDescent="0.2"/>
    <row r="7409" customFormat="1" ht="16" customHeight="1" x14ac:dyDescent="0.2"/>
    <row r="7410" customFormat="1" ht="16" customHeight="1" x14ac:dyDescent="0.2"/>
    <row r="7411" customFormat="1" ht="16" customHeight="1" x14ac:dyDescent="0.2"/>
    <row r="7412" customFormat="1" ht="16" customHeight="1" x14ac:dyDescent="0.2"/>
    <row r="7413" customFormat="1" ht="16" customHeight="1" x14ac:dyDescent="0.2"/>
    <row r="7414" customFormat="1" ht="16" customHeight="1" x14ac:dyDescent="0.2"/>
    <row r="7415" customFormat="1" ht="16" customHeight="1" x14ac:dyDescent="0.2"/>
    <row r="7416" customFormat="1" ht="16" customHeight="1" x14ac:dyDescent="0.2"/>
    <row r="7417" customFormat="1" ht="16" customHeight="1" x14ac:dyDescent="0.2"/>
    <row r="7418" customFormat="1" ht="16" customHeight="1" x14ac:dyDescent="0.2"/>
    <row r="7419" customFormat="1" ht="16" customHeight="1" x14ac:dyDescent="0.2"/>
    <row r="7420" customFormat="1" ht="16" customHeight="1" x14ac:dyDescent="0.2"/>
    <row r="7421" customFormat="1" ht="16" customHeight="1" x14ac:dyDescent="0.2"/>
    <row r="7422" customFormat="1" ht="16" customHeight="1" x14ac:dyDescent="0.2"/>
    <row r="7423" customFormat="1" ht="16" customHeight="1" x14ac:dyDescent="0.2"/>
    <row r="7424" customFormat="1" ht="16" customHeight="1" x14ac:dyDescent="0.2"/>
    <row r="7425" customFormat="1" ht="16" customHeight="1" x14ac:dyDescent="0.2"/>
    <row r="7426" customFormat="1" ht="16" customHeight="1" x14ac:dyDescent="0.2"/>
    <row r="7427" customFormat="1" ht="16" customHeight="1" x14ac:dyDescent="0.2"/>
    <row r="7428" customFormat="1" ht="16" customHeight="1" x14ac:dyDescent="0.2"/>
    <row r="7429" customFormat="1" ht="16" customHeight="1" x14ac:dyDescent="0.2"/>
    <row r="7430" customFormat="1" ht="16" customHeight="1" x14ac:dyDescent="0.2"/>
    <row r="7431" customFormat="1" ht="16" customHeight="1" x14ac:dyDescent="0.2"/>
    <row r="7432" customFormat="1" ht="16" customHeight="1" x14ac:dyDescent="0.2"/>
    <row r="7433" customFormat="1" ht="16" customHeight="1" x14ac:dyDescent="0.2"/>
    <row r="7434" customFormat="1" ht="16" customHeight="1" x14ac:dyDescent="0.2"/>
    <row r="7435" customFormat="1" ht="16" customHeight="1" x14ac:dyDescent="0.2"/>
    <row r="7436" customFormat="1" ht="16" customHeight="1" x14ac:dyDescent="0.2"/>
    <row r="7437" customFormat="1" ht="16" customHeight="1" x14ac:dyDescent="0.2"/>
    <row r="7438" customFormat="1" ht="16" customHeight="1" x14ac:dyDescent="0.2"/>
    <row r="7439" customFormat="1" ht="16" customHeight="1" x14ac:dyDescent="0.2"/>
    <row r="7440" customFormat="1" ht="16" customHeight="1" x14ac:dyDescent="0.2"/>
    <row r="7441" customFormat="1" ht="16" customHeight="1" x14ac:dyDescent="0.2"/>
    <row r="7442" customFormat="1" ht="16" customHeight="1" x14ac:dyDescent="0.2"/>
    <row r="7443" customFormat="1" ht="16" customHeight="1" x14ac:dyDescent="0.2"/>
    <row r="7444" customFormat="1" ht="16" customHeight="1" x14ac:dyDescent="0.2"/>
    <row r="7445" customFormat="1" ht="16" customHeight="1" x14ac:dyDescent="0.2"/>
    <row r="7446" customFormat="1" ht="16" customHeight="1" x14ac:dyDescent="0.2"/>
    <row r="7447" customFormat="1" ht="16" customHeight="1" x14ac:dyDescent="0.2"/>
    <row r="7448" customFormat="1" ht="16" customHeight="1" x14ac:dyDescent="0.2"/>
    <row r="7449" customFormat="1" ht="16" customHeight="1" x14ac:dyDescent="0.2"/>
    <row r="7450" customFormat="1" ht="16" customHeight="1" x14ac:dyDescent="0.2"/>
    <row r="7451" customFormat="1" ht="16" customHeight="1" x14ac:dyDescent="0.2"/>
    <row r="7452" customFormat="1" ht="16" customHeight="1" x14ac:dyDescent="0.2"/>
    <row r="7453" customFormat="1" ht="16" customHeight="1" x14ac:dyDescent="0.2"/>
    <row r="7454" customFormat="1" ht="16" customHeight="1" x14ac:dyDescent="0.2"/>
    <row r="7455" customFormat="1" ht="16" customHeight="1" x14ac:dyDescent="0.2"/>
    <row r="7456" customFormat="1" ht="16" customHeight="1" x14ac:dyDescent="0.2"/>
    <row r="7457" customFormat="1" ht="16" customHeight="1" x14ac:dyDescent="0.2"/>
    <row r="7458" customFormat="1" ht="16" customHeight="1" x14ac:dyDescent="0.2"/>
    <row r="7459" customFormat="1" ht="16" customHeight="1" x14ac:dyDescent="0.2"/>
    <row r="7460" customFormat="1" ht="16" customHeight="1" x14ac:dyDescent="0.2"/>
    <row r="7461" customFormat="1" ht="16" customHeight="1" x14ac:dyDescent="0.2"/>
    <row r="7462" customFormat="1" ht="16" customHeight="1" x14ac:dyDescent="0.2"/>
    <row r="7463" customFormat="1" ht="16" customHeight="1" x14ac:dyDescent="0.2"/>
    <row r="7464" customFormat="1" ht="16" customHeight="1" x14ac:dyDescent="0.2"/>
    <row r="7465" customFormat="1" ht="16" customHeight="1" x14ac:dyDescent="0.2"/>
    <row r="7466" customFormat="1" ht="16" customHeight="1" x14ac:dyDescent="0.2"/>
    <row r="7467" customFormat="1" ht="16" customHeight="1" x14ac:dyDescent="0.2"/>
    <row r="7468" customFormat="1" ht="16" customHeight="1" x14ac:dyDescent="0.2"/>
    <row r="7469" customFormat="1" ht="16" customHeight="1" x14ac:dyDescent="0.2"/>
    <row r="7470" customFormat="1" ht="16" customHeight="1" x14ac:dyDescent="0.2"/>
    <row r="7471" customFormat="1" ht="16" customHeight="1" x14ac:dyDescent="0.2"/>
    <row r="7472" customFormat="1" ht="16" customHeight="1" x14ac:dyDescent="0.2"/>
    <row r="7473" customFormat="1" ht="16" customHeight="1" x14ac:dyDescent="0.2"/>
    <row r="7474" customFormat="1" ht="16" customHeight="1" x14ac:dyDescent="0.2"/>
    <row r="7475" customFormat="1" ht="16" customHeight="1" x14ac:dyDescent="0.2"/>
    <row r="7476" customFormat="1" ht="16" customHeight="1" x14ac:dyDescent="0.2"/>
    <row r="7477" customFormat="1" ht="16" customHeight="1" x14ac:dyDescent="0.2"/>
    <row r="7478" customFormat="1" ht="16" customHeight="1" x14ac:dyDescent="0.2"/>
    <row r="7479" customFormat="1" ht="16" customHeight="1" x14ac:dyDescent="0.2"/>
    <row r="7480" customFormat="1" ht="16" customHeight="1" x14ac:dyDescent="0.2"/>
    <row r="7481" customFormat="1" ht="16" customHeight="1" x14ac:dyDescent="0.2"/>
    <row r="7482" customFormat="1" ht="16" customHeight="1" x14ac:dyDescent="0.2"/>
    <row r="7483" customFormat="1" ht="16" customHeight="1" x14ac:dyDescent="0.2"/>
    <row r="7484" customFormat="1" ht="16" customHeight="1" x14ac:dyDescent="0.2"/>
    <row r="7485" customFormat="1" ht="16" customHeight="1" x14ac:dyDescent="0.2"/>
    <row r="7486" customFormat="1" ht="16" customHeight="1" x14ac:dyDescent="0.2"/>
    <row r="7487" customFormat="1" ht="16" customHeight="1" x14ac:dyDescent="0.2"/>
    <row r="7488" customFormat="1" ht="16" customHeight="1" x14ac:dyDescent="0.2"/>
    <row r="7489" customFormat="1" ht="16" customHeight="1" x14ac:dyDescent="0.2"/>
    <row r="7490" customFormat="1" ht="16" customHeight="1" x14ac:dyDescent="0.2"/>
    <row r="7491" customFormat="1" ht="16" customHeight="1" x14ac:dyDescent="0.2"/>
    <row r="7492" customFormat="1" ht="16" customHeight="1" x14ac:dyDescent="0.2"/>
    <row r="7493" customFormat="1" ht="16" customHeight="1" x14ac:dyDescent="0.2"/>
    <row r="7494" customFormat="1" ht="16" customHeight="1" x14ac:dyDescent="0.2"/>
    <row r="7495" customFormat="1" ht="16" customHeight="1" x14ac:dyDescent="0.2"/>
    <row r="7496" customFormat="1" ht="16" customHeight="1" x14ac:dyDescent="0.2"/>
    <row r="7497" customFormat="1" ht="16" customHeight="1" x14ac:dyDescent="0.2"/>
    <row r="7498" customFormat="1" ht="16" customHeight="1" x14ac:dyDescent="0.2"/>
    <row r="7499" customFormat="1" ht="16" customHeight="1" x14ac:dyDescent="0.2"/>
    <row r="7500" customFormat="1" ht="16" customHeight="1" x14ac:dyDescent="0.2"/>
    <row r="7501" customFormat="1" ht="16" customHeight="1" x14ac:dyDescent="0.2"/>
    <row r="7502" customFormat="1" ht="16" customHeight="1" x14ac:dyDescent="0.2"/>
    <row r="7503" customFormat="1" ht="16" customHeight="1" x14ac:dyDescent="0.2"/>
    <row r="7504" customFormat="1" ht="16" customHeight="1" x14ac:dyDescent="0.2"/>
    <row r="7505" customFormat="1" ht="16" customHeight="1" x14ac:dyDescent="0.2"/>
    <row r="7506" customFormat="1" ht="16" customHeight="1" x14ac:dyDescent="0.2"/>
    <row r="7507" customFormat="1" ht="16" customHeight="1" x14ac:dyDescent="0.2"/>
    <row r="7508" customFormat="1" ht="16" customHeight="1" x14ac:dyDescent="0.2"/>
    <row r="7509" customFormat="1" ht="16" customHeight="1" x14ac:dyDescent="0.2"/>
    <row r="7510" customFormat="1" ht="16" customHeight="1" x14ac:dyDescent="0.2"/>
    <row r="7511" customFormat="1" ht="16" customHeight="1" x14ac:dyDescent="0.2"/>
    <row r="7512" customFormat="1" ht="16" customHeight="1" x14ac:dyDescent="0.2"/>
    <row r="7513" customFormat="1" ht="16" customHeight="1" x14ac:dyDescent="0.2"/>
    <row r="7514" customFormat="1" ht="16" customHeight="1" x14ac:dyDescent="0.2"/>
    <row r="7515" customFormat="1" ht="16" customHeight="1" x14ac:dyDescent="0.2"/>
    <row r="7516" customFormat="1" ht="16" customHeight="1" x14ac:dyDescent="0.2"/>
    <row r="7517" customFormat="1" ht="16" customHeight="1" x14ac:dyDescent="0.2"/>
    <row r="7518" customFormat="1" ht="16" customHeight="1" x14ac:dyDescent="0.2"/>
    <row r="7519" customFormat="1" ht="16" customHeight="1" x14ac:dyDescent="0.2"/>
    <row r="7520" customFormat="1" ht="16" customHeight="1" x14ac:dyDescent="0.2"/>
    <row r="7521" customFormat="1" ht="16" customHeight="1" x14ac:dyDescent="0.2"/>
    <row r="7522" customFormat="1" ht="16" customHeight="1" x14ac:dyDescent="0.2"/>
    <row r="7523" customFormat="1" ht="16" customHeight="1" x14ac:dyDescent="0.2"/>
    <row r="7524" customFormat="1" ht="16" customHeight="1" x14ac:dyDescent="0.2"/>
    <row r="7525" customFormat="1" ht="16" customHeight="1" x14ac:dyDescent="0.2"/>
    <row r="7526" customFormat="1" ht="16" customHeight="1" x14ac:dyDescent="0.2"/>
    <row r="7527" customFormat="1" ht="16" customHeight="1" x14ac:dyDescent="0.2"/>
    <row r="7528" customFormat="1" ht="16" customHeight="1" x14ac:dyDescent="0.2"/>
    <row r="7529" customFormat="1" ht="16" customHeight="1" x14ac:dyDescent="0.2"/>
    <row r="7530" customFormat="1" ht="16" customHeight="1" x14ac:dyDescent="0.2"/>
    <row r="7531" customFormat="1" ht="16" customHeight="1" x14ac:dyDescent="0.2"/>
    <row r="7532" customFormat="1" ht="16" customHeight="1" x14ac:dyDescent="0.2"/>
    <row r="7533" customFormat="1" ht="16" customHeight="1" x14ac:dyDescent="0.2"/>
    <row r="7534" customFormat="1" ht="16" customHeight="1" x14ac:dyDescent="0.2"/>
    <row r="7535" customFormat="1" ht="16" customHeight="1" x14ac:dyDescent="0.2"/>
    <row r="7536" customFormat="1" ht="16" customHeight="1" x14ac:dyDescent="0.2"/>
    <row r="7537" customFormat="1" ht="16" customHeight="1" x14ac:dyDescent="0.2"/>
    <row r="7538" customFormat="1" ht="16" customHeight="1" x14ac:dyDescent="0.2"/>
    <row r="7539" customFormat="1" ht="16" customHeight="1" x14ac:dyDescent="0.2"/>
    <row r="7540" customFormat="1" ht="16" customHeight="1" x14ac:dyDescent="0.2"/>
    <row r="7541" customFormat="1" ht="16" customHeight="1" x14ac:dyDescent="0.2"/>
    <row r="7542" customFormat="1" ht="16" customHeight="1" x14ac:dyDescent="0.2"/>
    <row r="7543" customFormat="1" ht="16" customHeight="1" x14ac:dyDescent="0.2"/>
    <row r="7544" customFormat="1" ht="16" customHeight="1" x14ac:dyDescent="0.2"/>
    <row r="7545" customFormat="1" ht="16" customHeight="1" x14ac:dyDescent="0.2"/>
    <row r="7546" customFormat="1" ht="16" customHeight="1" x14ac:dyDescent="0.2"/>
    <row r="7547" customFormat="1" ht="16" customHeight="1" x14ac:dyDescent="0.2"/>
    <row r="7548" customFormat="1" ht="16" customHeight="1" x14ac:dyDescent="0.2"/>
    <row r="7549" customFormat="1" ht="16" customHeight="1" x14ac:dyDescent="0.2"/>
    <row r="7550" customFormat="1" ht="16" customHeight="1" x14ac:dyDescent="0.2"/>
    <row r="7551" customFormat="1" ht="16" customHeight="1" x14ac:dyDescent="0.2"/>
    <row r="7552" customFormat="1" ht="16" customHeight="1" x14ac:dyDescent="0.2"/>
    <row r="7553" customFormat="1" ht="16" customHeight="1" x14ac:dyDescent="0.2"/>
    <row r="7554" customFormat="1" ht="16" customHeight="1" x14ac:dyDescent="0.2"/>
    <row r="7555" customFormat="1" ht="16" customHeight="1" x14ac:dyDescent="0.2"/>
    <row r="7556" customFormat="1" ht="16" customHeight="1" x14ac:dyDescent="0.2"/>
    <row r="7557" customFormat="1" ht="16" customHeight="1" x14ac:dyDescent="0.2"/>
    <row r="7558" customFormat="1" ht="16" customHeight="1" x14ac:dyDescent="0.2"/>
    <row r="7559" customFormat="1" ht="16" customHeight="1" x14ac:dyDescent="0.2"/>
    <row r="7560" customFormat="1" ht="16" customHeight="1" x14ac:dyDescent="0.2"/>
    <row r="7561" customFormat="1" ht="16" customHeight="1" x14ac:dyDescent="0.2"/>
    <row r="7562" customFormat="1" ht="16" customHeight="1" x14ac:dyDescent="0.2"/>
    <row r="7563" customFormat="1" ht="16" customHeight="1" x14ac:dyDescent="0.2"/>
    <row r="7564" customFormat="1" ht="16" customHeight="1" x14ac:dyDescent="0.2"/>
    <row r="7565" customFormat="1" ht="16" customHeight="1" x14ac:dyDescent="0.2"/>
    <row r="7566" customFormat="1" ht="16" customHeight="1" x14ac:dyDescent="0.2"/>
    <row r="7567" customFormat="1" ht="16" customHeight="1" x14ac:dyDescent="0.2"/>
    <row r="7568" customFormat="1" ht="16" customHeight="1" x14ac:dyDescent="0.2"/>
    <row r="7569" customFormat="1" ht="16" customHeight="1" x14ac:dyDescent="0.2"/>
    <row r="7570" customFormat="1" ht="16" customHeight="1" x14ac:dyDescent="0.2"/>
    <row r="7571" customFormat="1" ht="16" customHeight="1" x14ac:dyDescent="0.2"/>
    <row r="7572" customFormat="1" ht="16" customHeight="1" x14ac:dyDescent="0.2"/>
    <row r="7573" customFormat="1" ht="16" customHeight="1" x14ac:dyDescent="0.2"/>
    <row r="7574" customFormat="1" ht="16" customHeight="1" x14ac:dyDescent="0.2"/>
    <row r="7575" customFormat="1" ht="16" customHeight="1" x14ac:dyDescent="0.2"/>
    <row r="7576" customFormat="1" ht="16" customHeight="1" x14ac:dyDescent="0.2"/>
    <row r="7577" customFormat="1" ht="16" customHeight="1" x14ac:dyDescent="0.2"/>
    <row r="7578" customFormat="1" ht="16" customHeight="1" x14ac:dyDescent="0.2"/>
    <row r="7579" customFormat="1" ht="16" customHeight="1" x14ac:dyDescent="0.2"/>
    <row r="7580" customFormat="1" ht="16" customHeight="1" x14ac:dyDescent="0.2"/>
    <row r="7581" customFormat="1" ht="16" customHeight="1" x14ac:dyDescent="0.2"/>
    <row r="7582" customFormat="1" ht="16" customHeight="1" x14ac:dyDescent="0.2"/>
    <row r="7583" customFormat="1" ht="16" customHeight="1" x14ac:dyDescent="0.2"/>
    <row r="7584" customFormat="1" ht="16" customHeight="1" x14ac:dyDescent="0.2"/>
    <row r="7585" customFormat="1" ht="16" customHeight="1" x14ac:dyDescent="0.2"/>
    <row r="7586" customFormat="1" ht="16" customHeight="1" x14ac:dyDescent="0.2"/>
    <row r="7587" customFormat="1" ht="16" customHeight="1" x14ac:dyDescent="0.2"/>
    <row r="7588" customFormat="1" ht="16" customHeight="1" x14ac:dyDescent="0.2"/>
    <row r="7589" customFormat="1" ht="16" customHeight="1" x14ac:dyDescent="0.2"/>
    <row r="7590" customFormat="1" ht="16" customHeight="1" x14ac:dyDescent="0.2"/>
    <row r="7591" customFormat="1" ht="16" customHeight="1" x14ac:dyDescent="0.2"/>
    <row r="7592" customFormat="1" ht="16" customHeight="1" x14ac:dyDescent="0.2"/>
    <row r="7593" customFormat="1" ht="16" customHeight="1" x14ac:dyDescent="0.2"/>
    <row r="7594" customFormat="1" ht="16" customHeight="1" x14ac:dyDescent="0.2"/>
    <row r="7595" customFormat="1" ht="16" customHeight="1" x14ac:dyDescent="0.2"/>
    <row r="7596" customFormat="1" ht="16" customHeight="1" x14ac:dyDescent="0.2"/>
    <row r="7597" customFormat="1" ht="16" customHeight="1" x14ac:dyDescent="0.2"/>
    <row r="7598" customFormat="1" ht="16" customHeight="1" x14ac:dyDescent="0.2"/>
    <row r="7599" customFormat="1" ht="16" customHeight="1" x14ac:dyDescent="0.2"/>
    <row r="7600" customFormat="1" ht="16" customHeight="1" x14ac:dyDescent="0.2"/>
    <row r="7601" customFormat="1" ht="16" customHeight="1" x14ac:dyDescent="0.2"/>
    <row r="7602" customFormat="1" ht="16" customHeight="1" x14ac:dyDescent="0.2"/>
    <row r="7603" customFormat="1" ht="16" customHeight="1" x14ac:dyDescent="0.2"/>
    <row r="7604" customFormat="1" ht="16" customHeight="1" x14ac:dyDescent="0.2"/>
    <row r="7605" customFormat="1" ht="16" customHeight="1" x14ac:dyDescent="0.2"/>
    <row r="7606" customFormat="1" ht="16" customHeight="1" x14ac:dyDescent="0.2"/>
    <row r="7607" customFormat="1" ht="16" customHeight="1" x14ac:dyDescent="0.2"/>
    <row r="7608" customFormat="1" ht="16" customHeight="1" x14ac:dyDescent="0.2"/>
    <row r="7609" customFormat="1" ht="16" customHeight="1" x14ac:dyDescent="0.2"/>
    <row r="7610" customFormat="1" ht="16" customHeight="1" x14ac:dyDescent="0.2"/>
    <row r="7611" customFormat="1" ht="16" customHeight="1" x14ac:dyDescent="0.2"/>
    <row r="7612" customFormat="1" ht="16" customHeight="1" x14ac:dyDescent="0.2"/>
    <row r="7613" customFormat="1" ht="16" customHeight="1" x14ac:dyDescent="0.2"/>
    <row r="7614" customFormat="1" ht="16" customHeight="1" x14ac:dyDescent="0.2"/>
    <row r="7615" customFormat="1" ht="16" customHeight="1" x14ac:dyDescent="0.2"/>
    <row r="7616" customFormat="1" ht="16" customHeight="1" x14ac:dyDescent="0.2"/>
    <row r="7617" customFormat="1" ht="16" customHeight="1" x14ac:dyDescent="0.2"/>
    <row r="7618" customFormat="1" ht="16" customHeight="1" x14ac:dyDescent="0.2"/>
    <row r="7619" customFormat="1" ht="16" customHeight="1" x14ac:dyDescent="0.2"/>
    <row r="7620" customFormat="1" ht="16" customHeight="1" x14ac:dyDescent="0.2"/>
    <row r="7621" customFormat="1" ht="16" customHeight="1" x14ac:dyDescent="0.2"/>
    <row r="7622" customFormat="1" ht="16" customHeight="1" x14ac:dyDescent="0.2"/>
    <row r="7623" customFormat="1" ht="16" customHeight="1" x14ac:dyDescent="0.2"/>
    <row r="7624" customFormat="1" ht="16" customHeight="1" x14ac:dyDescent="0.2"/>
    <row r="7625" customFormat="1" ht="16" customHeight="1" x14ac:dyDescent="0.2"/>
    <row r="7626" customFormat="1" ht="16" customHeight="1" x14ac:dyDescent="0.2"/>
    <row r="7627" customFormat="1" ht="16" customHeight="1" x14ac:dyDescent="0.2"/>
    <row r="7628" customFormat="1" ht="16" customHeight="1" x14ac:dyDescent="0.2"/>
    <row r="7629" customFormat="1" ht="16" customHeight="1" x14ac:dyDescent="0.2"/>
    <row r="7630" customFormat="1" ht="16" customHeight="1" x14ac:dyDescent="0.2"/>
    <row r="7631" customFormat="1" ht="16" customHeight="1" x14ac:dyDescent="0.2"/>
    <row r="7632" customFormat="1" ht="16" customHeight="1" x14ac:dyDescent="0.2"/>
    <row r="7633" customFormat="1" ht="16" customHeight="1" x14ac:dyDescent="0.2"/>
    <row r="7634" customFormat="1" ht="16" customHeight="1" x14ac:dyDescent="0.2"/>
    <row r="7635" customFormat="1" ht="16" customHeight="1" x14ac:dyDescent="0.2"/>
    <row r="7636" customFormat="1" ht="16" customHeight="1" x14ac:dyDescent="0.2"/>
    <row r="7637" customFormat="1" ht="16" customHeight="1" x14ac:dyDescent="0.2"/>
    <row r="7638" customFormat="1" ht="16" customHeight="1" x14ac:dyDescent="0.2"/>
    <row r="7639" customFormat="1" ht="16" customHeight="1" x14ac:dyDescent="0.2"/>
    <row r="7640" customFormat="1" ht="16" customHeight="1" x14ac:dyDescent="0.2"/>
    <row r="7641" customFormat="1" ht="16" customHeight="1" x14ac:dyDescent="0.2"/>
    <row r="7642" customFormat="1" ht="16" customHeight="1" x14ac:dyDescent="0.2"/>
    <row r="7643" customFormat="1" ht="16" customHeight="1" x14ac:dyDescent="0.2"/>
    <row r="7644" customFormat="1" ht="16" customHeight="1" x14ac:dyDescent="0.2"/>
    <row r="7645" customFormat="1" ht="16" customHeight="1" x14ac:dyDescent="0.2"/>
    <row r="7646" customFormat="1" ht="16" customHeight="1" x14ac:dyDescent="0.2"/>
    <row r="7647" customFormat="1" ht="16" customHeight="1" x14ac:dyDescent="0.2"/>
    <row r="7648" customFormat="1" ht="16" customHeight="1" x14ac:dyDescent="0.2"/>
    <row r="7649" customFormat="1" ht="16" customHeight="1" x14ac:dyDescent="0.2"/>
    <row r="7650" customFormat="1" ht="16" customHeight="1" x14ac:dyDescent="0.2"/>
    <row r="7651" customFormat="1" ht="16" customHeight="1" x14ac:dyDescent="0.2"/>
    <row r="7652" customFormat="1" ht="16" customHeight="1" x14ac:dyDescent="0.2"/>
    <row r="7653" customFormat="1" ht="16" customHeight="1" x14ac:dyDescent="0.2"/>
    <row r="7654" customFormat="1" ht="16" customHeight="1" x14ac:dyDescent="0.2"/>
    <row r="7655" customFormat="1" ht="16" customHeight="1" x14ac:dyDescent="0.2"/>
    <row r="7656" customFormat="1" ht="16" customHeight="1" x14ac:dyDescent="0.2"/>
    <row r="7657" customFormat="1" ht="16" customHeight="1" x14ac:dyDescent="0.2"/>
    <row r="7658" customFormat="1" ht="16" customHeight="1" x14ac:dyDescent="0.2"/>
    <row r="7659" customFormat="1" ht="16" customHeight="1" x14ac:dyDescent="0.2"/>
    <row r="7660" customFormat="1" ht="16" customHeight="1" x14ac:dyDescent="0.2"/>
    <row r="7661" customFormat="1" ht="16" customHeight="1" x14ac:dyDescent="0.2"/>
    <row r="7662" customFormat="1" ht="16" customHeight="1" x14ac:dyDescent="0.2"/>
    <row r="7663" customFormat="1" ht="16" customHeight="1" x14ac:dyDescent="0.2"/>
    <row r="7664" customFormat="1" ht="16" customHeight="1" x14ac:dyDescent="0.2"/>
    <row r="7665" customFormat="1" ht="16" customHeight="1" x14ac:dyDescent="0.2"/>
    <row r="7666" customFormat="1" ht="16" customHeight="1" x14ac:dyDescent="0.2"/>
    <row r="7667" customFormat="1" ht="16" customHeight="1" x14ac:dyDescent="0.2"/>
    <row r="7668" customFormat="1" ht="16" customHeight="1" x14ac:dyDescent="0.2"/>
    <row r="7669" customFormat="1" ht="16" customHeight="1" x14ac:dyDescent="0.2"/>
    <row r="7670" customFormat="1" ht="16" customHeight="1" x14ac:dyDescent="0.2"/>
    <row r="7671" customFormat="1" ht="16" customHeight="1" x14ac:dyDescent="0.2"/>
    <row r="7672" customFormat="1" ht="16" customHeight="1" x14ac:dyDescent="0.2"/>
    <row r="7673" customFormat="1" ht="16" customHeight="1" x14ac:dyDescent="0.2"/>
    <row r="7674" customFormat="1" ht="16" customHeight="1" x14ac:dyDescent="0.2"/>
    <row r="7675" customFormat="1" ht="16" customHeight="1" x14ac:dyDescent="0.2"/>
    <row r="7676" customFormat="1" ht="16" customHeight="1" x14ac:dyDescent="0.2"/>
    <row r="7677" customFormat="1" ht="16" customHeight="1" x14ac:dyDescent="0.2"/>
    <row r="7678" customFormat="1" ht="16" customHeight="1" x14ac:dyDescent="0.2"/>
    <row r="7679" customFormat="1" ht="16" customHeight="1" x14ac:dyDescent="0.2"/>
    <row r="7680" customFormat="1" ht="16" customHeight="1" x14ac:dyDescent="0.2"/>
    <row r="7681" customFormat="1" ht="16" customHeight="1" x14ac:dyDescent="0.2"/>
    <row r="7682" customFormat="1" ht="16" customHeight="1" x14ac:dyDescent="0.2"/>
    <row r="7683" customFormat="1" ht="16" customHeight="1" x14ac:dyDescent="0.2"/>
    <row r="7684" customFormat="1" ht="16" customHeight="1" x14ac:dyDescent="0.2"/>
    <row r="7685" customFormat="1" ht="16" customHeight="1" x14ac:dyDescent="0.2"/>
    <row r="7686" customFormat="1" ht="16" customHeight="1" x14ac:dyDescent="0.2"/>
    <row r="7687" customFormat="1" ht="16" customHeight="1" x14ac:dyDescent="0.2"/>
    <row r="7688" customFormat="1" ht="16" customHeight="1" x14ac:dyDescent="0.2"/>
    <row r="7689" customFormat="1" ht="16" customHeight="1" x14ac:dyDescent="0.2"/>
    <row r="7690" customFormat="1" ht="16" customHeight="1" x14ac:dyDescent="0.2"/>
    <row r="7691" customFormat="1" ht="16" customHeight="1" x14ac:dyDescent="0.2"/>
    <row r="7692" customFormat="1" ht="16" customHeight="1" x14ac:dyDescent="0.2"/>
    <row r="7693" customFormat="1" ht="16" customHeight="1" x14ac:dyDescent="0.2"/>
    <row r="7694" customFormat="1" ht="16" customHeight="1" x14ac:dyDescent="0.2"/>
    <row r="7695" customFormat="1" ht="16" customHeight="1" x14ac:dyDescent="0.2"/>
    <row r="7696" customFormat="1" ht="16" customHeight="1" x14ac:dyDescent="0.2"/>
    <row r="7697" customFormat="1" ht="16" customHeight="1" x14ac:dyDescent="0.2"/>
    <row r="7698" customFormat="1" ht="16" customHeight="1" x14ac:dyDescent="0.2"/>
    <row r="7699" customFormat="1" ht="16" customHeight="1" x14ac:dyDescent="0.2"/>
    <row r="7700" customFormat="1" ht="16" customHeight="1" x14ac:dyDescent="0.2"/>
    <row r="7701" customFormat="1" ht="16" customHeight="1" x14ac:dyDescent="0.2"/>
    <row r="7702" customFormat="1" ht="16" customHeight="1" x14ac:dyDescent="0.2"/>
    <row r="7703" customFormat="1" ht="16" customHeight="1" x14ac:dyDescent="0.2"/>
    <row r="7704" customFormat="1" ht="16" customHeight="1" x14ac:dyDescent="0.2"/>
    <row r="7705" customFormat="1" ht="16" customHeight="1" x14ac:dyDescent="0.2"/>
    <row r="7706" customFormat="1" ht="16" customHeight="1" x14ac:dyDescent="0.2"/>
    <row r="7707" customFormat="1" ht="16" customHeight="1" x14ac:dyDescent="0.2"/>
    <row r="7708" customFormat="1" ht="16" customHeight="1" x14ac:dyDescent="0.2"/>
    <row r="7709" customFormat="1" ht="16" customHeight="1" x14ac:dyDescent="0.2"/>
    <row r="7710" customFormat="1" ht="16" customHeight="1" x14ac:dyDescent="0.2"/>
    <row r="7711" customFormat="1" ht="16" customHeight="1" x14ac:dyDescent="0.2"/>
    <row r="7712" customFormat="1" ht="16" customHeight="1" x14ac:dyDescent="0.2"/>
    <row r="7713" customFormat="1" ht="16" customHeight="1" x14ac:dyDescent="0.2"/>
    <row r="7714" customFormat="1" ht="16" customHeight="1" x14ac:dyDescent="0.2"/>
    <row r="7715" customFormat="1" ht="16" customHeight="1" x14ac:dyDescent="0.2"/>
    <row r="7716" customFormat="1" ht="16" customHeight="1" x14ac:dyDescent="0.2"/>
    <row r="7717" customFormat="1" ht="16" customHeight="1" x14ac:dyDescent="0.2"/>
    <row r="7718" customFormat="1" ht="16" customHeight="1" x14ac:dyDescent="0.2"/>
    <row r="7719" customFormat="1" ht="16" customHeight="1" x14ac:dyDescent="0.2"/>
    <row r="7720" customFormat="1" ht="16" customHeight="1" x14ac:dyDescent="0.2"/>
    <row r="7721" customFormat="1" ht="16" customHeight="1" x14ac:dyDescent="0.2"/>
    <row r="7722" customFormat="1" ht="16" customHeight="1" x14ac:dyDescent="0.2"/>
    <row r="7723" customFormat="1" ht="16" customHeight="1" x14ac:dyDescent="0.2"/>
    <row r="7724" customFormat="1" ht="16" customHeight="1" x14ac:dyDescent="0.2"/>
    <row r="7725" customFormat="1" ht="16" customHeight="1" x14ac:dyDescent="0.2"/>
    <row r="7726" customFormat="1" ht="16" customHeight="1" x14ac:dyDescent="0.2"/>
    <row r="7727" customFormat="1" ht="16" customHeight="1" x14ac:dyDescent="0.2"/>
    <row r="7728" customFormat="1" ht="16" customHeight="1" x14ac:dyDescent="0.2"/>
    <row r="7729" customFormat="1" ht="16" customHeight="1" x14ac:dyDescent="0.2"/>
    <row r="7730" customFormat="1" ht="16" customHeight="1" x14ac:dyDescent="0.2"/>
    <row r="7731" customFormat="1" ht="16" customHeight="1" x14ac:dyDescent="0.2"/>
    <row r="7732" customFormat="1" ht="16" customHeight="1" x14ac:dyDescent="0.2"/>
    <row r="7733" customFormat="1" ht="16" customHeight="1" x14ac:dyDescent="0.2"/>
    <row r="7734" customFormat="1" ht="16" customHeight="1" x14ac:dyDescent="0.2"/>
    <row r="7735" customFormat="1" ht="16" customHeight="1" x14ac:dyDescent="0.2"/>
    <row r="7736" customFormat="1" ht="16" customHeight="1" x14ac:dyDescent="0.2"/>
    <row r="7737" customFormat="1" ht="16" customHeight="1" x14ac:dyDescent="0.2"/>
    <row r="7738" customFormat="1" ht="16" customHeight="1" x14ac:dyDescent="0.2"/>
    <row r="7739" customFormat="1" ht="16" customHeight="1" x14ac:dyDescent="0.2"/>
    <row r="7740" customFormat="1" ht="16" customHeight="1" x14ac:dyDescent="0.2"/>
    <row r="7741" customFormat="1" ht="16" customHeight="1" x14ac:dyDescent="0.2"/>
    <row r="7742" customFormat="1" ht="16" customHeight="1" x14ac:dyDescent="0.2"/>
    <row r="7743" customFormat="1" ht="16" customHeight="1" x14ac:dyDescent="0.2"/>
    <row r="7744" customFormat="1" ht="16" customHeight="1" x14ac:dyDescent="0.2"/>
    <row r="7745" customFormat="1" ht="16" customHeight="1" x14ac:dyDescent="0.2"/>
    <row r="7746" customFormat="1" ht="16" customHeight="1" x14ac:dyDescent="0.2"/>
    <row r="7747" customFormat="1" ht="16" customHeight="1" x14ac:dyDescent="0.2"/>
    <row r="7748" customFormat="1" ht="16" customHeight="1" x14ac:dyDescent="0.2"/>
    <row r="7749" customFormat="1" ht="16" customHeight="1" x14ac:dyDescent="0.2"/>
    <row r="7750" customFormat="1" ht="16" customHeight="1" x14ac:dyDescent="0.2"/>
    <row r="7751" customFormat="1" ht="16" customHeight="1" x14ac:dyDescent="0.2"/>
    <row r="7752" customFormat="1" ht="16" customHeight="1" x14ac:dyDescent="0.2"/>
    <row r="7753" customFormat="1" ht="16" customHeight="1" x14ac:dyDescent="0.2"/>
    <row r="7754" customFormat="1" ht="16" customHeight="1" x14ac:dyDescent="0.2"/>
    <row r="7755" customFormat="1" ht="16" customHeight="1" x14ac:dyDescent="0.2"/>
    <row r="7756" customFormat="1" ht="16" customHeight="1" x14ac:dyDescent="0.2"/>
    <row r="7757" customFormat="1" ht="16" customHeight="1" x14ac:dyDescent="0.2"/>
    <row r="7758" customFormat="1" ht="16" customHeight="1" x14ac:dyDescent="0.2"/>
    <row r="7759" customFormat="1" ht="16" customHeight="1" x14ac:dyDescent="0.2"/>
    <row r="7760" customFormat="1" ht="16" customHeight="1" x14ac:dyDescent="0.2"/>
    <row r="7761" customFormat="1" ht="16" customHeight="1" x14ac:dyDescent="0.2"/>
    <row r="7762" customFormat="1" ht="16" customHeight="1" x14ac:dyDescent="0.2"/>
    <row r="7763" customFormat="1" ht="16" customHeight="1" x14ac:dyDescent="0.2"/>
    <row r="7764" customFormat="1" ht="16" customHeight="1" x14ac:dyDescent="0.2"/>
    <row r="7765" customFormat="1" ht="16" customHeight="1" x14ac:dyDescent="0.2"/>
    <row r="7766" customFormat="1" ht="16" customHeight="1" x14ac:dyDescent="0.2"/>
    <row r="7767" customFormat="1" ht="16" customHeight="1" x14ac:dyDescent="0.2"/>
    <row r="7768" customFormat="1" ht="16" customHeight="1" x14ac:dyDescent="0.2"/>
    <row r="7769" customFormat="1" ht="16" customHeight="1" x14ac:dyDescent="0.2"/>
    <row r="7770" customFormat="1" ht="16" customHeight="1" x14ac:dyDescent="0.2"/>
    <row r="7771" customFormat="1" ht="16" customHeight="1" x14ac:dyDescent="0.2"/>
    <row r="7772" customFormat="1" ht="16" customHeight="1" x14ac:dyDescent="0.2"/>
    <row r="7773" customFormat="1" ht="16" customHeight="1" x14ac:dyDescent="0.2"/>
    <row r="7774" customFormat="1" ht="16" customHeight="1" x14ac:dyDescent="0.2"/>
    <row r="7775" customFormat="1" ht="16" customHeight="1" x14ac:dyDescent="0.2"/>
    <row r="7776" customFormat="1" ht="16" customHeight="1" x14ac:dyDescent="0.2"/>
    <row r="7777" customFormat="1" ht="16" customHeight="1" x14ac:dyDescent="0.2"/>
    <row r="7778" customFormat="1" ht="16" customHeight="1" x14ac:dyDescent="0.2"/>
    <row r="7779" customFormat="1" ht="16" customHeight="1" x14ac:dyDescent="0.2"/>
    <row r="7780" customFormat="1" ht="16" customHeight="1" x14ac:dyDescent="0.2"/>
    <row r="7781" customFormat="1" ht="16" customHeight="1" x14ac:dyDescent="0.2"/>
    <row r="7782" customFormat="1" ht="16" customHeight="1" x14ac:dyDescent="0.2"/>
    <row r="7783" customFormat="1" ht="16" customHeight="1" x14ac:dyDescent="0.2"/>
    <row r="7784" customFormat="1" ht="16" customHeight="1" x14ac:dyDescent="0.2"/>
    <row r="7785" customFormat="1" ht="16" customHeight="1" x14ac:dyDescent="0.2"/>
    <row r="7786" customFormat="1" ht="16" customHeight="1" x14ac:dyDescent="0.2"/>
    <row r="7787" customFormat="1" ht="16" customHeight="1" x14ac:dyDescent="0.2"/>
    <row r="7788" customFormat="1" ht="16" customHeight="1" x14ac:dyDescent="0.2"/>
    <row r="7789" customFormat="1" ht="16" customHeight="1" x14ac:dyDescent="0.2"/>
    <row r="7790" customFormat="1" ht="16" customHeight="1" x14ac:dyDescent="0.2"/>
    <row r="7791" customFormat="1" ht="16" customHeight="1" x14ac:dyDescent="0.2"/>
    <row r="7792" customFormat="1" ht="16" customHeight="1" x14ac:dyDescent="0.2"/>
    <row r="7793" customFormat="1" ht="16" customHeight="1" x14ac:dyDescent="0.2"/>
    <row r="7794" customFormat="1" ht="16" customHeight="1" x14ac:dyDescent="0.2"/>
    <row r="7795" customFormat="1" ht="16" customHeight="1" x14ac:dyDescent="0.2"/>
    <row r="7796" customFormat="1" ht="16" customHeight="1" x14ac:dyDescent="0.2"/>
    <row r="7797" customFormat="1" ht="16" customHeight="1" x14ac:dyDescent="0.2"/>
    <row r="7798" customFormat="1" ht="16" customHeight="1" x14ac:dyDescent="0.2"/>
    <row r="7799" customFormat="1" ht="16" customHeight="1" x14ac:dyDescent="0.2"/>
    <row r="7800" customFormat="1" ht="16" customHeight="1" x14ac:dyDescent="0.2"/>
    <row r="7801" customFormat="1" ht="16" customHeight="1" x14ac:dyDescent="0.2"/>
    <row r="7802" customFormat="1" ht="16" customHeight="1" x14ac:dyDescent="0.2"/>
    <row r="7803" customFormat="1" ht="16" customHeight="1" x14ac:dyDescent="0.2"/>
    <row r="7804" customFormat="1" ht="16" customHeight="1" x14ac:dyDescent="0.2"/>
    <row r="7805" customFormat="1" ht="16" customHeight="1" x14ac:dyDescent="0.2"/>
    <row r="7806" customFormat="1" ht="16" customHeight="1" x14ac:dyDescent="0.2"/>
    <row r="7807" customFormat="1" ht="16" customHeight="1" x14ac:dyDescent="0.2"/>
    <row r="7808" customFormat="1" ht="16" customHeight="1" x14ac:dyDescent="0.2"/>
    <row r="7809" customFormat="1" ht="16" customHeight="1" x14ac:dyDescent="0.2"/>
    <row r="7810" customFormat="1" ht="16" customHeight="1" x14ac:dyDescent="0.2"/>
    <row r="7811" customFormat="1" ht="16" customHeight="1" x14ac:dyDescent="0.2"/>
    <row r="7812" customFormat="1" ht="16" customHeight="1" x14ac:dyDescent="0.2"/>
    <row r="7813" customFormat="1" ht="16" customHeight="1" x14ac:dyDescent="0.2"/>
    <row r="7814" customFormat="1" ht="16" customHeight="1" x14ac:dyDescent="0.2"/>
    <row r="7815" customFormat="1" ht="16" customHeight="1" x14ac:dyDescent="0.2"/>
    <row r="7816" customFormat="1" ht="16" customHeight="1" x14ac:dyDescent="0.2"/>
    <row r="7817" customFormat="1" ht="16" customHeight="1" x14ac:dyDescent="0.2"/>
    <row r="7818" customFormat="1" ht="16" customHeight="1" x14ac:dyDescent="0.2"/>
    <row r="7819" customFormat="1" ht="16" customHeight="1" x14ac:dyDescent="0.2"/>
    <row r="7820" customFormat="1" ht="16" customHeight="1" x14ac:dyDescent="0.2"/>
    <row r="7821" customFormat="1" ht="16" customHeight="1" x14ac:dyDescent="0.2"/>
    <row r="7822" customFormat="1" ht="16" customHeight="1" x14ac:dyDescent="0.2"/>
    <row r="7823" customFormat="1" ht="16" customHeight="1" x14ac:dyDescent="0.2"/>
    <row r="7824" customFormat="1" ht="16" customHeight="1" x14ac:dyDescent="0.2"/>
    <row r="7825" customFormat="1" ht="16" customHeight="1" x14ac:dyDescent="0.2"/>
    <row r="7826" customFormat="1" ht="16" customHeight="1" x14ac:dyDescent="0.2"/>
    <row r="7827" customFormat="1" ht="16" customHeight="1" x14ac:dyDescent="0.2"/>
    <row r="7828" customFormat="1" ht="16" customHeight="1" x14ac:dyDescent="0.2"/>
    <row r="7829" customFormat="1" ht="16" customHeight="1" x14ac:dyDescent="0.2"/>
    <row r="7830" customFormat="1" ht="16" customHeight="1" x14ac:dyDescent="0.2"/>
    <row r="7831" customFormat="1" ht="16" customHeight="1" x14ac:dyDescent="0.2"/>
    <row r="7832" customFormat="1" ht="16" customHeight="1" x14ac:dyDescent="0.2"/>
    <row r="7833" customFormat="1" ht="16" customHeight="1" x14ac:dyDescent="0.2"/>
    <row r="7834" customFormat="1" ht="16" customHeight="1" x14ac:dyDescent="0.2"/>
    <row r="7835" customFormat="1" ht="16" customHeight="1" x14ac:dyDescent="0.2"/>
    <row r="7836" customFormat="1" ht="16" customHeight="1" x14ac:dyDescent="0.2"/>
    <row r="7837" customFormat="1" ht="16" customHeight="1" x14ac:dyDescent="0.2"/>
    <row r="7838" customFormat="1" ht="16" customHeight="1" x14ac:dyDescent="0.2"/>
    <row r="7839" customFormat="1" ht="16" customHeight="1" x14ac:dyDescent="0.2"/>
    <row r="7840" customFormat="1" ht="16" customHeight="1" x14ac:dyDescent="0.2"/>
    <row r="7841" customFormat="1" ht="16" customHeight="1" x14ac:dyDescent="0.2"/>
    <row r="7842" customFormat="1" ht="16" customHeight="1" x14ac:dyDescent="0.2"/>
    <row r="7843" customFormat="1" ht="16" customHeight="1" x14ac:dyDescent="0.2"/>
    <row r="7844" customFormat="1" ht="16" customHeight="1" x14ac:dyDescent="0.2"/>
    <row r="7845" customFormat="1" ht="16" customHeight="1" x14ac:dyDescent="0.2"/>
    <row r="7846" customFormat="1" ht="16" customHeight="1" x14ac:dyDescent="0.2"/>
    <row r="7847" customFormat="1" ht="16" customHeight="1" x14ac:dyDescent="0.2"/>
    <row r="7848" customFormat="1" ht="16" customHeight="1" x14ac:dyDescent="0.2"/>
    <row r="7849" customFormat="1" ht="16" customHeight="1" x14ac:dyDescent="0.2"/>
    <row r="7850" customFormat="1" ht="16" customHeight="1" x14ac:dyDescent="0.2"/>
    <row r="7851" customFormat="1" ht="16" customHeight="1" x14ac:dyDescent="0.2"/>
    <row r="7852" customFormat="1" ht="16" customHeight="1" x14ac:dyDescent="0.2"/>
    <row r="7853" customFormat="1" ht="16" customHeight="1" x14ac:dyDescent="0.2"/>
    <row r="7854" customFormat="1" ht="16" customHeight="1" x14ac:dyDescent="0.2"/>
    <row r="7855" customFormat="1" ht="16" customHeight="1" x14ac:dyDescent="0.2"/>
    <row r="7856" customFormat="1" ht="16" customHeight="1" x14ac:dyDescent="0.2"/>
    <row r="7857" customFormat="1" ht="16" customHeight="1" x14ac:dyDescent="0.2"/>
    <row r="7858" customFormat="1" ht="16" customHeight="1" x14ac:dyDescent="0.2"/>
    <row r="7859" customFormat="1" ht="16" customHeight="1" x14ac:dyDescent="0.2"/>
    <row r="7860" customFormat="1" ht="16" customHeight="1" x14ac:dyDescent="0.2"/>
    <row r="7861" customFormat="1" ht="16" customHeight="1" x14ac:dyDescent="0.2"/>
    <row r="7862" customFormat="1" ht="16" customHeight="1" x14ac:dyDescent="0.2"/>
    <row r="7863" customFormat="1" ht="16" customHeight="1" x14ac:dyDescent="0.2"/>
    <row r="7864" customFormat="1" ht="16" customHeight="1" x14ac:dyDescent="0.2"/>
    <row r="7865" customFormat="1" ht="16" customHeight="1" x14ac:dyDescent="0.2"/>
    <row r="7866" customFormat="1" ht="16" customHeight="1" x14ac:dyDescent="0.2"/>
    <row r="7867" customFormat="1" ht="16" customHeight="1" x14ac:dyDescent="0.2"/>
    <row r="7868" customFormat="1" ht="16" customHeight="1" x14ac:dyDescent="0.2"/>
    <row r="7869" customFormat="1" ht="16" customHeight="1" x14ac:dyDescent="0.2"/>
    <row r="7870" customFormat="1" ht="16" customHeight="1" x14ac:dyDescent="0.2"/>
    <row r="7871" customFormat="1" ht="16" customHeight="1" x14ac:dyDescent="0.2"/>
    <row r="7872" customFormat="1" ht="16" customHeight="1" x14ac:dyDescent="0.2"/>
    <row r="7873" customFormat="1" ht="16" customHeight="1" x14ac:dyDescent="0.2"/>
    <row r="7874" customFormat="1" ht="16" customHeight="1" x14ac:dyDescent="0.2"/>
    <row r="7875" customFormat="1" ht="16" customHeight="1" x14ac:dyDescent="0.2"/>
    <row r="7876" customFormat="1" ht="16" customHeight="1" x14ac:dyDescent="0.2"/>
    <row r="7877" customFormat="1" ht="16" customHeight="1" x14ac:dyDescent="0.2"/>
    <row r="7878" customFormat="1" ht="16" customHeight="1" x14ac:dyDescent="0.2"/>
    <row r="7879" customFormat="1" ht="16" customHeight="1" x14ac:dyDescent="0.2"/>
    <row r="7880" customFormat="1" ht="16" customHeight="1" x14ac:dyDescent="0.2"/>
    <row r="7881" customFormat="1" ht="16" customHeight="1" x14ac:dyDescent="0.2"/>
    <row r="7882" customFormat="1" ht="16" customHeight="1" x14ac:dyDescent="0.2"/>
    <row r="7883" customFormat="1" ht="16" customHeight="1" x14ac:dyDescent="0.2"/>
    <row r="7884" customFormat="1" ht="16" customHeight="1" x14ac:dyDescent="0.2"/>
    <row r="7885" customFormat="1" ht="16" customHeight="1" x14ac:dyDescent="0.2"/>
    <row r="7886" customFormat="1" ht="16" customHeight="1" x14ac:dyDescent="0.2"/>
    <row r="7887" customFormat="1" ht="16" customHeight="1" x14ac:dyDescent="0.2"/>
    <row r="7888" customFormat="1" ht="16" customHeight="1" x14ac:dyDescent="0.2"/>
    <row r="7889" customFormat="1" ht="16" customHeight="1" x14ac:dyDescent="0.2"/>
    <row r="7890" customFormat="1" ht="16" customHeight="1" x14ac:dyDescent="0.2"/>
    <row r="7891" customFormat="1" ht="16" customHeight="1" x14ac:dyDescent="0.2"/>
    <row r="7892" customFormat="1" ht="16" customHeight="1" x14ac:dyDescent="0.2"/>
    <row r="7893" customFormat="1" ht="16" customHeight="1" x14ac:dyDescent="0.2"/>
    <row r="7894" customFormat="1" ht="16" customHeight="1" x14ac:dyDescent="0.2"/>
    <row r="7895" customFormat="1" ht="16" customHeight="1" x14ac:dyDescent="0.2"/>
    <row r="7896" customFormat="1" ht="16" customHeight="1" x14ac:dyDescent="0.2"/>
    <row r="7897" customFormat="1" ht="16" customHeight="1" x14ac:dyDescent="0.2"/>
    <row r="7898" customFormat="1" ht="16" customHeight="1" x14ac:dyDescent="0.2"/>
    <row r="7899" customFormat="1" ht="16" customHeight="1" x14ac:dyDescent="0.2"/>
    <row r="7900" customFormat="1" ht="16" customHeight="1" x14ac:dyDescent="0.2"/>
    <row r="7901" customFormat="1" ht="16" customHeight="1" x14ac:dyDescent="0.2"/>
    <row r="7902" customFormat="1" ht="16" customHeight="1" x14ac:dyDescent="0.2"/>
    <row r="7903" customFormat="1" ht="16" customHeight="1" x14ac:dyDescent="0.2"/>
    <row r="7904" customFormat="1" ht="16" customHeight="1" x14ac:dyDescent="0.2"/>
    <row r="7905" customFormat="1" ht="16" customHeight="1" x14ac:dyDescent="0.2"/>
    <row r="7906" customFormat="1" ht="16" customHeight="1" x14ac:dyDescent="0.2"/>
    <row r="7907" customFormat="1" ht="16" customHeight="1" x14ac:dyDescent="0.2"/>
    <row r="7908" customFormat="1" ht="16" customHeight="1" x14ac:dyDescent="0.2"/>
    <row r="7909" customFormat="1" ht="16" customHeight="1" x14ac:dyDescent="0.2"/>
    <row r="7910" customFormat="1" ht="16" customHeight="1" x14ac:dyDescent="0.2"/>
    <row r="7911" customFormat="1" ht="16" customHeight="1" x14ac:dyDescent="0.2"/>
    <row r="7912" customFormat="1" ht="16" customHeight="1" x14ac:dyDescent="0.2"/>
    <row r="7913" customFormat="1" ht="16" customHeight="1" x14ac:dyDescent="0.2"/>
    <row r="7914" customFormat="1" ht="16" customHeight="1" x14ac:dyDescent="0.2"/>
    <row r="7915" customFormat="1" ht="16" customHeight="1" x14ac:dyDescent="0.2"/>
    <row r="7916" customFormat="1" ht="16" customHeight="1" x14ac:dyDescent="0.2"/>
    <row r="7917" customFormat="1" ht="16" customHeight="1" x14ac:dyDescent="0.2"/>
    <row r="7918" customFormat="1" ht="16" customHeight="1" x14ac:dyDescent="0.2"/>
    <row r="7919" customFormat="1" ht="16" customHeight="1" x14ac:dyDescent="0.2"/>
    <row r="7920" customFormat="1" ht="16" customHeight="1" x14ac:dyDescent="0.2"/>
    <row r="7921" customFormat="1" ht="16" customHeight="1" x14ac:dyDescent="0.2"/>
    <row r="7922" customFormat="1" ht="16" customHeight="1" x14ac:dyDescent="0.2"/>
    <row r="7923" customFormat="1" ht="16" customHeight="1" x14ac:dyDescent="0.2"/>
    <row r="7924" customFormat="1" ht="16" customHeight="1" x14ac:dyDescent="0.2"/>
    <row r="7925" customFormat="1" ht="16" customHeight="1" x14ac:dyDescent="0.2"/>
    <row r="7926" customFormat="1" ht="16" customHeight="1" x14ac:dyDescent="0.2"/>
    <row r="7927" customFormat="1" ht="16" customHeight="1" x14ac:dyDescent="0.2"/>
    <row r="7928" customFormat="1" ht="16" customHeight="1" x14ac:dyDescent="0.2"/>
    <row r="7929" customFormat="1" ht="16" customHeight="1" x14ac:dyDescent="0.2"/>
    <row r="7930" customFormat="1" ht="16" customHeight="1" x14ac:dyDescent="0.2"/>
    <row r="7931" customFormat="1" ht="16" customHeight="1" x14ac:dyDescent="0.2"/>
    <row r="7932" customFormat="1" ht="16" customHeight="1" x14ac:dyDescent="0.2"/>
    <row r="7933" customFormat="1" ht="16" customHeight="1" x14ac:dyDescent="0.2"/>
    <row r="7934" customFormat="1" ht="16" customHeight="1" x14ac:dyDescent="0.2"/>
    <row r="7935" customFormat="1" ht="16" customHeight="1" x14ac:dyDescent="0.2"/>
    <row r="7936" customFormat="1" ht="16" customHeight="1" x14ac:dyDescent="0.2"/>
    <row r="7937" customFormat="1" ht="16" customHeight="1" x14ac:dyDescent="0.2"/>
    <row r="7938" customFormat="1" ht="16" customHeight="1" x14ac:dyDescent="0.2"/>
    <row r="7939" customFormat="1" ht="16" customHeight="1" x14ac:dyDescent="0.2"/>
    <row r="7940" customFormat="1" ht="16" customHeight="1" x14ac:dyDescent="0.2"/>
    <row r="7941" customFormat="1" ht="16" customHeight="1" x14ac:dyDescent="0.2"/>
    <row r="7942" customFormat="1" ht="16" customHeight="1" x14ac:dyDescent="0.2"/>
    <row r="7943" customFormat="1" ht="16" customHeight="1" x14ac:dyDescent="0.2"/>
    <row r="7944" customFormat="1" ht="16" customHeight="1" x14ac:dyDescent="0.2"/>
    <row r="7945" customFormat="1" ht="16" customHeight="1" x14ac:dyDescent="0.2"/>
    <row r="7946" customFormat="1" ht="16" customHeight="1" x14ac:dyDescent="0.2"/>
    <row r="7947" customFormat="1" ht="16" customHeight="1" x14ac:dyDescent="0.2"/>
    <row r="7948" customFormat="1" ht="16" customHeight="1" x14ac:dyDescent="0.2"/>
    <row r="7949" customFormat="1" ht="16" customHeight="1" x14ac:dyDescent="0.2"/>
    <row r="7950" customFormat="1" ht="16" customHeight="1" x14ac:dyDescent="0.2"/>
    <row r="7951" customFormat="1" ht="16" customHeight="1" x14ac:dyDescent="0.2"/>
    <row r="7952" customFormat="1" ht="16" customHeight="1" x14ac:dyDescent="0.2"/>
    <row r="7953" customFormat="1" ht="16" customHeight="1" x14ac:dyDescent="0.2"/>
    <row r="7954" customFormat="1" ht="16" customHeight="1" x14ac:dyDescent="0.2"/>
    <row r="7955" customFormat="1" ht="16" customHeight="1" x14ac:dyDescent="0.2"/>
    <row r="7956" customFormat="1" ht="16" customHeight="1" x14ac:dyDescent="0.2"/>
    <row r="7957" customFormat="1" ht="16" customHeight="1" x14ac:dyDescent="0.2"/>
    <row r="7958" customFormat="1" ht="16" customHeight="1" x14ac:dyDescent="0.2"/>
    <row r="7959" customFormat="1" ht="16" customHeight="1" x14ac:dyDescent="0.2"/>
    <row r="7960" customFormat="1" ht="16" customHeight="1" x14ac:dyDescent="0.2"/>
    <row r="7961" customFormat="1" ht="16" customHeight="1" x14ac:dyDescent="0.2"/>
    <row r="7962" customFormat="1" ht="16" customHeight="1" x14ac:dyDescent="0.2"/>
    <row r="7963" customFormat="1" ht="16" customHeight="1" x14ac:dyDescent="0.2"/>
    <row r="7964" customFormat="1" ht="16" customHeight="1" x14ac:dyDescent="0.2"/>
    <row r="7965" customFormat="1" ht="16" customHeight="1" x14ac:dyDescent="0.2"/>
    <row r="7966" customFormat="1" ht="16" customHeight="1" x14ac:dyDescent="0.2"/>
    <row r="7967" customFormat="1" ht="16" customHeight="1" x14ac:dyDescent="0.2"/>
    <row r="7968" customFormat="1" ht="16" customHeight="1" x14ac:dyDescent="0.2"/>
    <row r="7969" customFormat="1" ht="16" customHeight="1" x14ac:dyDescent="0.2"/>
    <row r="7970" customFormat="1" ht="16" customHeight="1" x14ac:dyDescent="0.2"/>
    <row r="7971" customFormat="1" ht="16" customHeight="1" x14ac:dyDescent="0.2"/>
    <row r="7972" customFormat="1" ht="16" customHeight="1" x14ac:dyDescent="0.2"/>
    <row r="7973" customFormat="1" ht="16" customHeight="1" x14ac:dyDescent="0.2"/>
    <row r="7974" customFormat="1" ht="16" customHeight="1" x14ac:dyDescent="0.2"/>
    <row r="7975" customFormat="1" ht="16" customHeight="1" x14ac:dyDescent="0.2"/>
    <row r="7976" customFormat="1" ht="16" customHeight="1" x14ac:dyDescent="0.2"/>
    <row r="7977" customFormat="1" ht="16" customHeight="1" x14ac:dyDescent="0.2"/>
    <row r="7978" customFormat="1" ht="16" customHeight="1" x14ac:dyDescent="0.2"/>
    <row r="7979" customFormat="1" ht="16" customHeight="1" x14ac:dyDescent="0.2"/>
    <row r="7980" customFormat="1" ht="16" customHeight="1" x14ac:dyDescent="0.2"/>
    <row r="7981" customFormat="1" ht="16" customHeight="1" x14ac:dyDescent="0.2"/>
    <row r="7982" customFormat="1" ht="16" customHeight="1" x14ac:dyDescent="0.2"/>
    <row r="7983" customFormat="1" ht="16" customHeight="1" x14ac:dyDescent="0.2"/>
    <row r="7984" customFormat="1" ht="16" customHeight="1" x14ac:dyDescent="0.2"/>
    <row r="7985" customFormat="1" ht="16" customHeight="1" x14ac:dyDescent="0.2"/>
    <row r="7986" customFormat="1" ht="16" customHeight="1" x14ac:dyDescent="0.2"/>
    <row r="7987" customFormat="1" ht="16" customHeight="1" x14ac:dyDescent="0.2"/>
    <row r="7988" customFormat="1" ht="16" customHeight="1" x14ac:dyDescent="0.2"/>
    <row r="7989" customFormat="1" ht="16" customHeight="1" x14ac:dyDescent="0.2"/>
    <row r="7990" customFormat="1" ht="16" customHeight="1" x14ac:dyDescent="0.2"/>
    <row r="7991" customFormat="1" ht="16" customHeight="1" x14ac:dyDescent="0.2"/>
    <row r="7992" customFormat="1" ht="16" customHeight="1" x14ac:dyDescent="0.2"/>
    <row r="7993" customFormat="1" ht="16" customHeight="1" x14ac:dyDescent="0.2"/>
    <row r="7994" customFormat="1" ht="16" customHeight="1" x14ac:dyDescent="0.2"/>
    <row r="7995" customFormat="1" ht="16" customHeight="1" x14ac:dyDescent="0.2"/>
    <row r="7996" customFormat="1" ht="16" customHeight="1" x14ac:dyDescent="0.2"/>
    <row r="7997" customFormat="1" ht="16" customHeight="1" x14ac:dyDescent="0.2"/>
    <row r="7998" customFormat="1" ht="16" customHeight="1" x14ac:dyDescent="0.2"/>
    <row r="7999" customFormat="1" ht="16" customHeight="1" x14ac:dyDescent="0.2"/>
    <row r="8000" customFormat="1" ht="16" customHeight="1" x14ac:dyDescent="0.2"/>
    <row r="8001" customFormat="1" ht="16" customHeight="1" x14ac:dyDescent="0.2"/>
    <row r="8002" customFormat="1" ht="16" customHeight="1" x14ac:dyDescent="0.2"/>
    <row r="8003" customFormat="1" ht="16" customHeight="1" x14ac:dyDescent="0.2"/>
    <row r="8004" customFormat="1" ht="16" customHeight="1" x14ac:dyDescent="0.2"/>
    <row r="8005" customFormat="1" ht="16" customHeight="1" x14ac:dyDescent="0.2"/>
    <row r="8006" customFormat="1" ht="16" customHeight="1" x14ac:dyDescent="0.2"/>
    <row r="8007" customFormat="1" ht="16" customHeight="1" x14ac:dyDescent="0.2"/>
    <row r="8008" customFormat="1" ht="16" customHeight="1" x14ac:dyDescent="0.2"/>
    <row r="8009" customFormat="1" ht="16" customHeight="1" x14ac:dyDescent="0.2"/>
    <row r="8010" customFormat="1" ht="16" customHeight="1" x14ac:dyDescent="0.2"/>
    <row r="8011" customFormat="1" ht="16" customHeight="1" x14ac:dyDescent="0.2"/>
    <row r="8012" customFormat="1" ht="16" customHeight="1" x14ac:dyDescent="0.2"/>
    <row r="8013" customFormat="1" ht="16" customHeight="1" x14ac:dyDescent="0.2"/>
    <row r="8014" customFormat="1" ht="16" customHeight="1" x14ac:dyDescent="0.2"/>
    <row r="8015" customFormat="1" ht="16" customHeight="1" x14ac:dyDescent="0.2"/>
    <row r="8016" customFormat="1" ht="16" customHeight="1" x14ac:dyDescent="0.2"/>
    <row r="8017" customFormat="1" ht="16" customHeight="1" x14ac:dyDescent="0.2"/>
    <row r="8018" customFormat="1" ht="16" customHeight="1" x14ac:dyDescent="0.2"/>
    <row r="8019" customFormat="1" ht="16" customHeight="1" x14ac:dyDescent="0.2"/>
    <row r="8020" customFormat="1" ht="16" customHeight="1" x14ac:dyDescent="0.2"/>
    <row r="8021" customFormat="1" ht="16" customHeight="1" x14ac:dyDescent="0.2"/>
    <row r="8022" customFormat="1" ht="16" customHeight="1" x14ac:dyDescent="0.2"/>
    <row r="8023" customFormat="1" ht="16" customHeight="1" x14ac:dyDescent="0.2"/>
    <row r="8024" customFormat="1" ht="16" customHeight="1" x14ac:dyDescent="0.2"/>
    <row r="8025" customFormat="1" ht="16" customHeight="1" x14ac:dyDescent="0.2"/>
    <row r="8026" customFormat="1" ht="16" customHeight="1" x14ac:dyDescent="0.2"/>
    <row r="8027" customFormat="1" ht="16" customHeight="1" x14ac:dyDescent="0.2"/>
    <row r="8028" customFormat="1" ht="16" customHeight="1" x14ac:dyDescent="0.2"/>
    <row r="8029" customFormat="1" ht="16" customHeight="1" x14ac:dyDescent="0.2"/>
    <row r="8030" customFormat="1" ht="16" customHeight="1" x14ac:dyDescent="0.2"/>
    <row r="8031" customFormat="1" ht="16" customHeight="1" x14ac:dyDescent="0.2"/>
    <row r="8032" customFormat="1" ht="16" customHeight="1" x14ac:dyDescent="0.2"/>
    <row r="8033" customFormat="1" ht="16" customHeight="1" x14ac:dyDescent="0.2"/>
    <row r="8034" customFormat="1" ht="16" customHeight="1" x14ac:dyDescent="0.2"/>
    <row r="8035" customFormat="1" ht="16" customHeight="1" x14ac:dyDescent="0.2"/>
    <row r="8036" customFormat="1" ht="16" customHeight="1" x14ac:dyDescent="0.2"/>
    <row r="8037" customFormat="1" ht="16" customHeight="1" x14ac:dyDescent="0.2"/>
    <row r="8038" customFormat="1" ht="16" customHeight="1" x14ac:dyDescent="0.2"/>
    <row r="8039" customFormat="1" ht="16" customHeight="1" x14ac:dyDescent="0.2"/>
    <row r="8040" customFormat="1" ht="16" customHeight="1" x14ac:dyDescent="0.2"/>
    <row r="8041" customFormat="1" ht="16" customHeight="1" x14ac:dyDescent="0.2"/>
    <row r="8042" customFormat="1" ht="16" customHeight="1" x14ac:dyDescent="0.2"/>
    <row r="8043" customFormat="1" ht="16" customHeight="1" x14ac:dyDescent="0.2"/>
    <row r="8044" customFormat="1" ht="16" customHeight="1" x14ac:dyDescent="0.2"/>
    <row r="8045" customFormat="1" ht="16" customHeight="1" x14ac:dyDescent="0.2"/>
    <row r="8046" customFormat="1" ht="16" customHeight="1" x14ac:dyDescent="0.2"/>
    <row r="8047" customFormat="1" ht="16" customHeight="1" x14ac:dyDescent="0.2"/>
    <row r="8048" customFormat="1" ht="16" customHeight="1" x14ac:dyDescent="0.2"/>
    <row r="8049" customFormat="1" ht="16" customHeight="1" x14ac:dyDescent="0.2"/>
    <row r="8050" customFormat="1" ht="16" customHeight="1" x14ac:dyDescent="0.2"/>
    <row r="8051" customFormat="1" ht="16" customHeight="1" x14ac:dyDescent="0.2"/>
    <row r="8052" customFormat="1" ht="16" customHeight="1" x14ac:dyDescent="0.2"/>
    <row r="8053" customFormat="1" ht="16" customHeight="1" x14ac:dyDescent="0.2"/>
    <row r="8054" customFormat="1" ht="16" customHeight="1" x14ac:dyDescent="0.2"/>
    <row r="8055" customFormat="1" ht="16" customHeight="1" x14ac:dyDescent="0.2"/>
    <row r="8056" customFormat="1" ht="16" customHeight="1" x14ac:dyDescent="0.2"/>
    <row r="8057" customFormat="1" ht="16" customHeight="1" x14ac:dyDescent="0.2"/>
    <row r="8058" customFormat="1" ht="16" customHeight="1" x14ac:dyDescent="0.2"/>
    <row r="8059" customFormat="1" ht="16" customHeight="1" x14ac:dyDescent="0.2"/>
    <row r="8060" customFormat="1" ht="16" customHeight="1" x14ac:dyDescent="0.2"/>
    <row r="8061" customFormat="1" ht="16" customHeight="1" x14ac:dyDescent="0.2"/>
    <row r="8062" customFormat="1" ht="16" customHeight="1" x14ac:dyDescent="0.2"/>
    <row r="8063" customFormat="1" ht="16" customHeight="1" x14ac:dyDescent="0.2"/>
    <row r="8064" customFormat="1" ht="16" customHeight="1" x14ac:dyDescent="0.2"/>
    <row r="8065" customFormat="1" ht="16" customHeight="1" x14ac:dyDescent="0.2"/>
    <row r="8066" customFormat="1" ht="16" customHeight="1" x14ac:dyDescent="0.2"/>
    <row r="8067" customFormat="1" ht="16" customHeight="1" x14ac:dyDescent="0.2"/>
    <row r="8068" customFormat="1" ht="16" customHeight="1" x14ac:dyDescent="0.2"/>
    <row r="8069" customFormat="1" ht="16" customHeight="1" x14ac:dyDescent="0.2"/>
    <row r="8070" customFormat="1" ht="16" customHeight="1" x14ac:dyDescent="0.2"/>
    <row r="8071" customFormat="1" ht="16" customHeight="1" x14ac:dyDescent="0.2"/>
    <row r="8072" customFormat="1" ht="16" customHeight="1" x14ac:dyDescent="0.2"/>
    <row r="8073" customFormat="1" ht="16" customHeight="1" x14ac:dyDescent="0.2"/>
    <row r="8074" customFormat="1" ht="16" customHeight="1" x14ac:dyDescent="0.2"/>
    <row r="8075" customFormat="1" ht="16" customHeight="1" x14ac:dyDescent="0.2"/>
    <row r="8076" customFormat="1" ht="16" customHeight="1" x14ac:dyDescent="0.2"/>
    <row r="8077" customFormat="1" ht="16" customHeight="1" x14ac:dyDescent="0.2"/>
    <row r="8078" customFormat="1" ht="16" customHeight="1" x14ac:dyDescent="0.2"/>
    <row r="8079" customFormat="1" ht="16" customHeight="1" x14ac:dyDescent="0.2"/>
    <row r="8080" customFormat="1" ht="16" customHeight="1" x14ac:dyDescent="0.2"/>
    <row r="8081" customFormat="1" ht="16" customHeight="1" x14ac:dyDescent="0.2"/>
    <row r="8082" customFormat="1" ht="16" customHeight="1" x14ac:dyDescent="0.2"/>
    <row r="8083" customFormat="1" ht="16" customHeight="1" x14ac:dyDescent="0.2"/>
    <row r="8084" customFormat="1" ht="16" customHeight="1" x14ac:dyDescent="0.2"/>
    <row r="8085" customFormat="1" ht="16" customHeight="1" x14ac:dyDescent="0.2"/>
    <row r="8086" customFormat="1" ht="16" customHeight="1" x14ac:dyDescent="0.2"/>
    <row r="8087" customFormat="1" ht="16" customHeight="1" x14ac:dyDescent="0.2"/>
    <row r="8088" customFormat="1" ht="16" customHeight="1" x14ac:dyDescent="0.2"/>
    <row r="8089" customFormat="1" ht="16" customHeight="1" x14ac:dyDescent="0.2"/>
    <row r="8090" customFormat="1" ht="16" customHeight="1" x14ac:dyDescent="0.2"/>
    <row r="8091" customFormat="1" ht="16" customHeight="1" x14ac:dyDescent="0.2"/>
    <row r="8092" customFormat="1" ht="16" customHeight="1" x14ac:dyDescent="0.2"/>
    <row r="8093" customFormat="1" ht="16" customHeight="1" x14ac:dyDescent="0.2"/>
    <row r="8094" customFormat="1" ht="16" customHeight="1" x14ac:dyDescent="0.2"/>
    <row r="8095" customFormat="1" ht="16" customHeight="1" x14ac:dyDescent="0.2"/>
    <row r="8096" customFormat="1" ht="16" customHeight="1" x14ac:dyDescent="0.2"/>
    <row r="8097" customFormat="1" ht="16" customHeight="1" x14ac:dyDescent="0.2"/>
    <row r="8098" customFormat="1" ht="16" customHeight="1" x14ac:dyDescent="0.2"/>
    <row r="8099" customFormat="1" ht="16" customHeight="1" x14ac:dyDescent="0.2"/>
    <row r="8100" customFormat="1" ht="16" customHeight="1" x14ac:dyDescent="0.2"/>
    <row r="8101" customFormat="1" ht="16" customHeight="1" x14ac:dyDescent="0.2"/>
    <row r="8102" customFormat="1" ht="16" customHeight="1" x14ac:dyDescent="0.2"/>
    <row r="8103" customFormat="1" ht="16" customHeight="1" x14ac:dyDescent="0.2"/>
    <row r="8104" customFormat="1" ht="16" customHeight="1" x14ac:dyDescent="0.2"/>
    <row r="8105" customFormat="1" ht="16" customHeight="1" x14ac:dyDescent="0.2"/>
    <row r="8106" customFormat="1" ht="16" customHeight="1" x14ac:dyDescent="0.2"/>
    <row r="8107" customFormat="1" ht="16" customHeight="1" x14ac:dyDescent="0.2"/>
    <row r="8108" customFormat="1" ht="16" customHeight="1" x14ac:dyDescent="0.2"/>
    <row r="8109" customFormat="1" ht="16" customHeight="1" x14ac:dyDescent="0.2"/>
    <row r="8110" customFormat="1" ht="16" customHeight="1" x14ac:dyDescent="0.2"/>
    <row r="8111" customFormat="1" ht="16" customHeight="1" x14ac:dyDescent="0.2"/>
    <row r="8112" customFormat="1" ht="16" customHeight="1" x14ac:dyDescent="0.2"/>
    <row r="8113" customFormat="1" ht="16" customHeight="1" x14ac:dyDescent="0.2"/>
    <row r="8114" customFormat="1" ht="16" customHeight="1" x14ac:dyDescent="0.2"/>
    <row r="8115" customFormat="1" ht="16" customHeight="1" x14ac:dyDescent="0.2"/>
    <row r="8116" customFormat="1" ht="16" customHeight="1" x14ac:dyDescent="0.2"/>
    <row r="8117" customFormat="1" ht="16" customHeight="1" x14ac:dyDescent="0.2"/>
    <row r="8118" customFormat="1" ht="16" customHeight="1" x14ac:dyDescent="0.2"/>
    <row r="8119" customFormat="1" ht="16" customHeight="1" x14ac:dyDescent="0.2"/>
    <row r="8120" customFormat="1" ht="16" customHeight="1" x14ac:dyDescent="0.2"/>
    <row r="8121" customFormat="1" ht="16" customHeight="1" x14ac:dyDescent="0.2"/>
    <row r="8122" customFormat="1" ht="16" customHeight="1" x14ac:dyDescent="0.2"/>
    <row r="8123" customFormat="1" ht="16" customHeight="1" x14ac:dyDescent="0.2"/>
    <row r="8124" customFormat="1" ht="16" customHeight="1" x14ac:dyDescent="0.2"/>
    <row r="8125" customFormat="1" ht="16" customHeight="1" x14ac:dyDescent="0.2"/>
    <row r="8126" customFormat="1" ht="16" customHeight="1" x14ac:dyDescent="0.2"/>
    <row r="8127" customFormat="1" ht="16" customHeight="1" x14ac:dyDescent="0.2"/>
    <row r="8128" customFormat="1" ht="16" customHeight="1" x14ac:dyDescent="0.2"/>
    <row r="8129" customFormat="1" ht="16" customHeight="1" x14ac:dyDescent="0.2"/>
    <row r="8130" customFormat="1" ht="16" customHeight="1" x14ac:dyDescent="0.2"/>
    <row r="8131" customFormat="1" ht="16" customHeight="1" x14ac:dyDescent="0.2"/>
    <row r="8132" customFormat="1" ht="16" customHeight="1" x14ac:dyDescent="0.2"/>
    <row r="8133" customFormat="1" ht="16" customHeight="1" x14ac:dyDescent="0.2"/>
    <row r="8134" customFormat="1" ht="16" customHeight="1" x14ac:dyDescent="0.2"/>
    <row r="8135" customFormat="1" ht="16" customHeight="1" x14ac:dyDescent="0.2"/>
    <row r="8136" customFormat="1" ht="16" customHeight="1" x14ac:dyDescent="0.2"/>
    <row r="8137" customFormat="1" ht="16" customHeight="1" x14ac:dyDescent="0.2"/>
    <row r="8138" customFormat="1" ht="16" customHeight="1" x14ac:dyDescent="0.2"/>
    <row r="8139" customFormat="1" ht="16" customHeight="1" x14ac:dyDescent="0.2"/>
    <row r="8140" customFormat="1" ht="16" customHeight="1" x14ac:dyDescent="0.2"/>
    <row r="8141" customFormat="1" ht="16" customHeight="1" x14ac:dyDescent="0.2"/>
    <row r="8142" customFormat="1" ht="16" customHeight="1" x14ac:dyDescent="0.2"/>
    <row r="8143" customFormat="1" ht="16" customHeight="1" x14ac:dyDescent="0.2"/>
    <row r="8144" customFormat="1" ht="16" customHeight="1" x14ac:dyDescent="0.2"/>
    <row r="8145" customFormat="1" ht="16" customHeight="1" x14ac:dyDescent="0.2"/>
    <row r="8146" customFormat="1" ht="16" customHeight="1" x14ac:dyDescent="0.2"/>
    <row r="8147" customFormat="1" ht="16" customHeight="1" x14ac:dyDescent="0.2"/>
    <row r="8148" customFormat="1" ht="16" customHeight="1" x14ac:dyDescent="0.2"/>
    <row r="8149" customFormat="1" ht="16" customHeight="1" x14ac:dyDescent="0.2"/>
    <row r="8150" customFormat="1" ht="16" customHeight="1" x14ac:dyDescent="0.2"/>
    <row r="8151" customFormat="1" ht="16" customHeight="1" x14ac:dyDescent="0.2"/>
    <row r="8152" customFormat="1" ht="16" customHeight="1" x14ac:dyDescent="0.2"/>
    <row r="8153" customFormat="1" ht="16" customHeight="1" x14ac:dyDescent="0.2"/>
    <row r="8154" customFormat="1" ht="16" customHeight="1" x14ac:dyDescent="0.2"/>
    <row r="8155" customFormat="1" ht="16" customHeight="1" x14ac:dyDescent="0.2"/>
    <row r="8156" customFormat="1" ht="16" customHeight="1" x14ac:dyDescent="0.2"/>
    <row r="8157" customFormat="1" ht="16" customHeight="1" x14ac:dyDescent="0.2"/>
    <row r="8158" customFormat="1" ht="16" customHeight="1" x14ac:dyDescent="0.2"/>
    <row r="8159" customFormat="1" ht="16" customHeight="1" x14ac:dyDescent="0.2"/>
    <row r="8160" customFormat="1" ht="16" customHeight="1" x14ac:dyDescent="0.2"/>
    <row r="8161" customFormat="1" ht="16" customHeight="1" x14ac:dyDescent="0.2"/>
    <row r="8162" customFormat="1" ht="16" customHeight="1" x14ac:dyDescent="0.2"/>
    <row r="8163" customFormat="1" ht="16" customHeight="1" x14ac:dyDescent="0.2"/>
    <row r="8164" customFormat="1" ht="16" customHeight="1" x14ac:dyDescent="0.2"/>
    <row r="8165" customFormat="1" ht="16" customHeight="1" x14ac:dyDescent="0.2"/>
    <row r="8166" customFormat="1" ht="16" customHeight="1" x14ac:dyDescent="0.2"/>
    <row r="8167" customFormat="1" ht="16" customHeight="1" x14ac:dyDescent="0.2"/>
    <row r="8168" customFormat="1" ht="16" customHeight="1" x14ac:dyDescent="0.2"/>
    <row r="8169" customFormat="1" ht="16" customHeight="1" x14ac:dyDescent="0.2"/>
    <row r="8170" customFormat="1" ht="16" customHeight="1" x14ac:dyDescent="0.2"/>
    <row r="8171" customFormat="1" ht="16" customHeight="1" x14ac:dyDescent="0.2"/>
    <row r="8172" customFormat="1" ht="16" customHeight="1" x14ac:dyDescent="0.2"/>
    <row r="8173" customFormat="1" ht="16" customHeight="1" x14ac:dyDescent="0.2"/>
    <row r="8174" customFormat="1" ht="16" customHeight="1" x14ac:dyDescent="0.2"/>
    <row r="8175" customFormat="1" ht="16" customHeight="1" x14ac:dyDescent="0.2"/>
    <row r="8176" customFormat="1" ht="16" customHeight="1" x14ac:dyDescent="0.2"/>
    <row r="8177" customFormat="1" ht="16" customHeight="1" x14ac:dyDescent="0.2"/>
    <row r="8178" customFormat="1" ht="16" customHeight="1" x14ac:dyDescent="0.2"/>
    <row r="8179" customFormat="1" ht="16" customHeight="1" x14ac:dyDescent="0.2"/>
    <row r="8180" customFormat="1" ht="16" customHeight="1" x14ac:dyDescent="0.2"/>
    <row r="8181" customFormat="1" ht="16" customHeight="1" x14ac:dyDescent="0.2"/>
    <row r="8182" customFormat="1" ht="16" customHeight="1" x14ac:dyDescent="0.2"/>
    <row r="8183" customFormat="1" ht="16" customHeight="1" x14ac:dyDescent="0.2"/>
    <row r="8184" customFormat="1" ht="16" customHeight="1" x14ac:dyDescent="0.2"/>
    <row r="8185" customFormat="1" ht="16" customHeight="1" x14ac:dyDescent="0.2"/>
    <row r="8186" customFormat="1" ht="16" customHeight="1" x14ac:dyDescent="0.2"/>
    <row r="8187" customFormat="1" ht="16" customHeight="1" x14ac:dyDescent="0.2"/>
    <row r="8188" customFormat="1" ht="16" customHeight="1" x14ac:dyDescent="0.2"/>
    <row r="8189" customFormat="1" ht="16" customHeight="1" x14ac:dyDescent="0.2"/>
    <row r="8190" customFormat="1" ht="16" customHeight="1" x14ac:dyDescent="0.2"/>
    <row r="8191" customFormat="1" ht="16" customHeight="1" x14ac:dyDescent="0.2"/>
    <row r="8192" customFormat="1" ht="16" customHeight="1" x14ac:dyDescent="0.2"/>
    <row r="8193" customFormat="1" ht="16" customHeight="1" x14ac:dyDescent="0.2"/>
    <row r="8194" customFormat="1" ht="16" customHeight="1" x14ac:dyDescent="0.2"/>
    <row r="8195" customFormat="1" ht="16" customHeight="1" x14ac:dyDescent="0.2"/>
    <row r="8196" customFormat="1" ht="16" customHeight="1" x14ac:dyDescent="0.2"/>
    <row r="8197" customFormat="1" ht="16" customHeight="1" x14ac:dyDescent="0.2"/>
    <row r="8198" customFormat="1" ht="16" customHeight="1" x14ac:dyDescent="0.2"/>
    <row r="8199" customFormat="1" ht="16" customHeight="1" x14ac:dyDescent="0.2"/>
    <row r="8200" customFormat="1" ht="16" customHeight="1" x14ac:dyDescent="0.2"/>
    <row r="8201" customFormat="1" ht="16" customHeight="1" x14ac:dyDescent="0.2"/>
    <row r="8202" customFormat="1" ht="16" customHeight="1" x14ac:dyDescent="0.2"/>
    <row r="8203" customFormat="1" ht="16" customHeight="1" x14ac:dyDescent="0.2"/>
    <row r="8204" customFormat="1" ht="16" customHeight="1" x14ac:dyDescent="0.2"/>
    <row r="8205" customFormat="1" ht="16" customHeight="1" x14ac:dyDescent="0.2"/>
    <row r="8206" customFormat="1" ht="16" customHeight="1" x14ac:dyDescent="0.2"/>
    <row r="8207" customFormat="1" ht="16" customHeight="1" x14ac:dyDescent="0.2"/>
    <row r="8208" customFormat="1" ht="16" customHeight="1" x14ac:dyDescent="0.2"/>
    <row r="8209" customFormat="1" ht="16" customHeight="1" x14ac:dyDescent="0.2"/>
    <row r="8210" customFormat="1" ht="16" customHeight="1" x14ac:dyDescent="0.2"/>
    <row r="8211" customFormat="1" ht="16" customHeight="1" x14ac:dyDescent="0.2"/>
    <row r="8212" customFormat="1" ht="16" customHeight="1" x14ac:dyDescent="0.2"/>
    <row r="8213" customFormat="1" ht="16" customHeight="1" x14ac:dyDescent="0.2"/>
    <row r="8214" customFormat="1" ht="16" customHeight="1" x14ac:dyDescent="0.2"/>
    <row r="8215" customFormat="1" ht="16" customHeight="1" x14ac:dyDescent="0.2"/>
    <row r="8216" customFormat="1" ht="16" customHeight="1" x14ac:dyDescent="0.2"/>
    <row r="8217" customFormat="1" ht="16" customHeight="1" x14ac:dyDescent="0.2"/>
    <row r="8218" customFormat="1" ht="16" customHeight="1" x14ac:dyDescent="0.2"/>
    <row r="8219" customFormat="1" ht="16" customHeight="1" x14ac:dyDescent="0.2"/>
    <row r="8220" customFormat="1" ht="16" customHeight="1" x14ac:dyDescent="0.2"/>
    <row r="8221" customFormat="1" ht="16" customHeight="1" x14ac:dyDescent="0.2"/>
    <row r="8222" customFormat="1" ht="16" customHeight="1" x14ac:dyDescent="0.2"/>
    <row r="8223" customFormat="1" ht="16" customHeight="1" x14ac:dyDescent="0.2"/>
    <row r="8224" customFormat="1" ht="16" customHeight="1" x14ac:dyDescent="0.2"/>
    <row r="8225" customFormat="1" ht="16" customHeight="1" x14ac:dyDescent="0.2"/>
    <row r="8226" customFormat="1" ht="16" customHeight="1" x14ac:dyDescent="0.2"/>
    <row r="8227" customFormat="1" ht="16" customHeight="1" x14ac:dyDescent="0.2"/>
    <row r="8228" customFormat="1" ht="16" customHeight="1" x14ac:dyDescent="0.2"/>
    <row r="8229" customFormat="1" ht="16" customHeight="1" x14ac:dyDescent="0.2"/>
    <row r="8230" customFormat="1" ht="16" customHeight="1" x14ac:dyDescent="0.2"/>
    <row r="8231" customFormat="1" ht="16" customHeight="1" x14ac:dyDescent="0.2"/>
    <row r="8232" customFormat="1" ht="16" customHeight="1" x14ac:dyDescent="0.2"/>
    <row r="8233" customFormat="1" ht="16" customHeight="1" x14ac:dyDescent="0.2"/>
    <row r="8234" customFormat="1" ht="16" customHeight="1" x14ac:dyDescent="0.2"/>
    <row r="8235" customFormat="1" ht="16" customHeight="1" x14ac:dyDescent="0.2"/>
    <row r="8236" customFormat="1" ht="16" customHeight="1" x14ac:dyDescent="0.2"/>
    <row r="8237" customFormat="1" ht="16" customHeight="1" x14ac:dyDescent="0.2"/>
    <row r="8238" customFormat="1" ht="16" customHeight="1" x14ac:dyDescent="0.2"/>
    <row r="8239" customFormat="1" ht="16" customHeight="1" x14ac:dyDescent="0.2"/>
    <row r="8240" customFormat="1" ht="16" customHeight="1" x14ac:dyDescent="0.2"/>
    <row r="8241" customFormat="1" ht="16" customHeight="1" x14ac:dyDescent="0.2"/>
    <row r="8242" customFormat="1" ht="16" customHeight="1" x14ac:dyDescent="0.2"/>
    <row r="8243" customFormat="1" ht="16" customHeight="1" x14ac:dyDescent="0.2"/>
    <row r="8244" customFormat="1" ht="16" customHeight="1" x14ac:dyDescent="0.2"/>
    <row r="8245" customFormat="1" ht="16" customHeight="1" x14ac:dyDescent="0.2"/>
    <row r="8246" customFormat="1" ht="16" customHeight="1" x14ac:dyDescent="0.2"/>
    <row r="8247" customFormat="1" ht="16" customHeight="1" x14ac:dyDescent="0.2"/>
    <row r="8248" customFormat="1" ht="16" customHeight="1" x14ac:dyDescent="0.2"/>
    <row r="8249" customFormat="1" ht="16" customHeight="1" x14ac:dyDescent="0.2"/>
    <row r="8250" customFormat="1" ht="16" customHeight="1" x14ac:dyDescent="0.2"/>
    <row r="8251" customFormat="1" ht="16" customHeight="1" x14ac:dyDescent="0.2"/>
    <row r="8252" customFormat="1" ht="16" customHeight="1" x14ac:dyDescent="0.2"/>
    <row r="8253" customFormat="1" ht="16" customHeight="1" x14ac:dyDescent="0.2"/>
    <row r="8254" customFormat="1" ht="16" customHeight="1" x14ac:dyDescent="0.2"/>
    <row r="8255" customFormat="1" ht="16" customHeight="1" x14ac:dyDescent="0.2"/>
    <row r="8256" customFormat="1" ht="16" customHeight="1" x14ac:dyDescent="0.2"/>
    <row r="8257" customFormat="1" ht="16" customHeight="1" x14ac:dyDescent="0.2"/>
    <row r="8258" customFormat="1" ht="16" customHeight="1" x14ac:dyDescent="0.2"/>
    <row r="8259" customFormat="1" ht="16" customHeight="1" x14ac:dyDescent="0.2"/>
    <row r="8260" customFormat="1" ht="16" customHeight="1" x14ac:dyDescent="0.2"/>
    <row r="8261" customFormat="1" ht="16" customHeight="1" x14ac:dyDescent="0.2"/>
    <row r="8262" customFormat="1" ht="16" customHeight="1" x14ac:dyDescent="0.2"/>
    <row r="8263" customFormat="1" ht="16" customHeight="1" x14ac:dyDescent="0.2"/>
    <row r="8264" customFormat="1" ht="16" customHeight="1" x14ac:dyDescent="0.2"/>
    <row r="8265" customFormat="1" ht="16" customHeight="1" x14ac:dyDescent="0.2"/>
    <row r="8266" customFormat="1" ht="16" customHeight="1" x14ac:dyDescent="0.2"/>
    <row r="8267" customFormat="1" ht="16" customHeight="1" x14ac:dyDescent="0.2"/>
    <row r="8268" customFormat="1" ht="16" customHeight="1" x14ac:dyDescent="0.2"/>
    <row r="8269" customFormat="1" ht="16" customHeight="1" x14ac:dyDescent="0.2"/>
    <row r="8270" customFormat="1" ht="16" customHeight="1" x14ac:dyDescent="0.2"/>
    <row r="8271" customFormat="1" ht="16" customHeight="1" x14ac:dyDescent="0.2"/>
    <row r="8272" customFormat="1" ht="16" customHeight="1" x14ac:dyDescent="0.2"/>
    <row r="8273" customFormat="1" ht="16" customHeight="1" x14ac:dyDescent="0.2"/>
    <row r="8274" customFormat="1" ht="16" customHeight="1" x14ac:dyDescent="0.2"/>
    <row r="8275" customFormat="1" ht="16" customHeight="1" x14ac:dyDescent="0.2"/>
    <row r="8276" customFormat="1" ht="16" customHeight="1" x14ac:dyDescent="0.2"/>
    <row r="8277" customFormat="1" ht="16" customHeight="1" x14ac:dyDescent="0.2"/>
    <row r="8278" customFormat="1" ht="16" customHeight="1" x14ac:dyDescent="0.2"/>
    <row r="8279" customFormat="1" ht="16" customHeight="1" x14ac:dyDescent="0.2"/>
    <row r="8280" customFormat="1" ht="16" customHeight="1" x14ac:dyDescent="0.2"/>
    <row r="8281" customFormat="1" ht="16" customHeight="1" x14ac:dyDescent="0.2"/>
    <row r="8282" customFormat="1" ht="16" customHeight="1" x14ac:dyDescent="0.2"/>
    <row r="8283" customFormat="1" ht="16" customHeight="1" x14ac:dyDescent="0.2"/>
    <row r="8284" customFormat="1" ht="16" customHeight="1" x14ac:dyDescent="0.2"/>
    <row r="8285" customFormat="1" ht="16" customHeight="1" x14ac:dyDescent="0.2"/>
    <row r="8286" customFormat="1" ht="16" customHeight="1" x14ac:dyDescent="0.2"/>
    <row r="8287" customFormat="1" ht="16" customHeight="1" x14ac:dyDescent="0.2"/>
    <row r="8288" customFormat="1" ht="16" customHeight="1" x14ac:dyDescent="0.2"/>
    <row r="8289" customFormat="1" ht="16" customHeight="1" x14ac:dyDescent="0.2"/>
    <row r="8290" customFormat="1" ht="16" customHeight="1" x14ac:dyDescent="0.2"/>
    <row r="8291" customFormat="1" ht="16" customHeight="1" x14ac:dyDescent="0.2"/>
    <row r="8292" customFormat="1" ht="16" customHeight="1" x14ac:dyDescent="0.2"/>
    <row r="8293" customFormat="1" ht="16" customHeight="1" x14ac:dyDescent="0.2"/>
    <row r="8294" customFormat="1" ht="16" customHeight="1" x14ac:dyDescent="0.2"/>
    <row r="8295" customFormat="1" ht="16" customHeight="1" x14ac:dyDescent="0.2"/>
    <row r="8296" customFormat="1" ht="16" customHeight="1" x14ac:dyDescent="0.2"/>
    <row r="8297" customFormat="1" ht="16" customHeight="1" x14ac:dyDescent="0.2"/>
    <row r="8298" customFormat="1" ht="16" customHeight="1" x14ac:dyDescent="0.2"/>
    <row r="8299" customFormat="1" ht="16" customHeight="1" x14ac:dyDescent="0.2"/>
    <row r="8300" customFormat="1" ht="16" customHeight="1" x14ac:dyDescent="0.2"/>
    <row r="8301" customFormat="1" ht="16" customHeight="1" x14ac:dyDescent="0.2"/>
    <row r="8302" customFormat="1" ht="16" customHeight="1" x14ac:dyDescent="0.2"/>
    <row r="8303" customFormat="1" ht="16" customHeight="1" x14ac:dyDescent="0.2"/>
    <row r="8304" customFormat="1" ht="16" customHeight="1" x14ac:dyDescent="0.2"/>
    <row r="8305" customFormat="1" ht="16" customHeight="1" x14ac:dyDescent="0.2"/>
    <row r="8306" customFormat="1" ht="16" customHeight="1" x14ac:dyDescent="0.2"/>
    <row r="8307" customFormat="1" ht="16" customHeight="1" x14ac:dyDescent="0.2"/>
    <row r="8308" customFormat="1" ht="16" customHeight="1" x14ac:dyDescent="0.2"/>
    <row r="8309" customFormat="1" ht="16" customHeight="1" x14ac:dyDescent="0.2"/>
    <row r="8310" customFormat="1" ht="16" customHeight="1" x14ac:dyDescent="0.2"/>
    <row r="8311" customFormat="1" ht="16" customHeight="1" x14ac:dyDescent="0.2"/>
    <row r="8312" customFormat="1" ht="16" customHeight="1" x14ac:dyDescent="0.2"/>
    <row r="8313" customFormat="1" ht="16" customHeight="1" x14ac:dyDescent="0.2"/>
    <row r="8314" customFormat="1" ht="16" customHeight="1" x14ac:dyDescent="0.2"/>
    <row r="8315" customFormat="1" ht="16" customHeight="1" x14ac:dyDescent="0.2"/>
    <row r="8316" customFormat="1" ht="16" customHeight="1" x14ac:dyDescent="0.2"/>
    <row r="8317" customFormat="1" ht="16" customHeight="1" x14ac:dyDescent="0.2"/>
    <row r="8318" customFormat="1" ht="16" customHeight="1" x14ac:dyDescent="0.2"/>
    <row r="8319" customFormat="1" ht="16" customHeight="1" x14ac:dyDescent="0.2"/>
    <row r="8320" customFormat="1" ht="16" customHeight="1" x14ac:dyDescent="0.2"/>
    <row r="8321" customFormat="1" ht="16" customHeight="1" x14ac:dyDescent="0.2"/>
    <row r="8322" customFormat="1" ht="16" customHeight="1" x14ac:dyDescent="0.2"/>
    <row r="8323" customFormat="1" ht="16" customHeight="1" x14ac:dyDescent="0.2"/>
    <row r="8324" customFormat="1" ht="16" customHeight="1" x14ac:dyDescent="0.2"/>
    <row r="8325" customFormat="1" ht="16" customHeight="1" x14ac:dyDescent="0.2"/>
    <row r="8326" customFormat="1" ht="16" customHeight="1" x14ac:dyDescent="0.2"/>
    <row r="8327" customFormat="1" ht="16" customHeight="1" x14ac:dyDescent="0.2"/>
    <row r="8328" customFormat="1" ht="16" customHeight="1" x14ac:dyDescent="0.2"/>
    <row r="8329" customFormat="1" ht="16" customHeight="1" x14ac:dyDescent="0.2"/>
    <row r="8330" customFormat="1" ht="16" customHeight="1" x14ac:dyDescent="0.2"/>
    <row r="8331" customFormat="1" ht="16" customHeight="1" x14ac:dyDescent="0.2"/>
    <row r="8332" customFormat="1" ht="16" customHeight="1" x14ac:dyDescent="0.2"/>
    <row r="8333" customFormat="1" ht="16" customHeight="1" x14ac:dyDescent="0.2"/>
    <row r="8334" customFormat="1" ht="16" customHeight="1" x14ac:dyDescent="0.2"/>
    <row r="8335" customFormat="1" ht="16" customHeight="1" x14ac:dyDescent="0.2"/>
    <row r="8336" customFormat="1" ht="16" customHeight="1" x14ac:dyDescent="0.2"/>
    <row r="8337" customFormat="1" ht="16" customHeight="1" x14ac:dyDescent="0.2"/>
    <row r="8338" customFormat="1" ht="16" customHeight="1" x14ac:dyDescent="0.2"/>
    <row r="8339" customFormat="1" ht="16" customHeight="1" x14ac:dyDescent="0.2"/>
    <row r="8340" customFormat="1" ht="16" customHeight="1" x14ac:dyDescent="0.2"/>
    <row r="8341" customFormat="1" ht="16" customHeight="1" x14ac:dyDescent="0.2"/>
    <row r="8342" customFormat="1" ht="16" customHeight="1" x14ac:dyDescent="0.2"/>
    <row r="8343" customFormat="1" ht="16" customHeight="1" x14ac:dyDescent="0.2"/>
    <row r="8344" customFormat="1" ht="16" customHeight="1" x14ac:dyDescent="0.2"/>
    <row r="8345" customFormat="1" ht="16" customHeight="1" x14ac:dyDescent="0.2"/>
    <row r="8346" customFormat="1" ht="16" customHeight="1" x14ac:dyDescent="0.2"/>
    <row r="8347" customFormat="1" ht="16" customHeight="1" x14ac:dyDescent="0.2"/>
    <row r="8348" customFormat="1" ht="16" customHeight="1" x14ac:dyDescent="0.2"/>
    <row r="8349" customFormat="1" ht="16" customHeight="1" x14ac:dyDescent="0.2"/>
    <row r="8350" customFormat="1" ht="16" customHeight="1" x14ac:dyDescent="0.2"/>
    <row r="8351" customFormat="1" ht="16" customHeight="1" x14ac:dyDescent="0.2"/>
    <row r="8352" customFormat="1" ht="16" customHeight="1" x14ac:dyDescent="0.2"/>
    <row r="8353" customFormat="1" ht="16" customHeight="1" x14ac:dyDescent="0.2"/>
    <row r="8354" customFormat="1" ht="16" customHeight="1" x14ac:dyDescent="0.2"/>
    <row r="8355" customFormat="1" ht="16" customHeight="1" x14ac:dyDescent="0.2"/>
    <row r="8356" customFormat="1" ht="16" customHeight="1" x14ac:dyDescent="0.2"/>
    <row r="8357" customFormat="1" ht="16" customHeight="1" x14ac:dyDescent="0.2"/>
    <row r="8358" customFormat="1" ht="16" customHeight="1" x14ac:dyDescent="0.2"/>
    <row r="8359" customFormat="1" ht="16" customHeight="1" x14ac:dyDescent="0.2"/>
    <row r="8360" customFormat="1" ht="16" customHeight="1" x14ac:dyDescent="0.2"/>
    <row r="8361" customFormat="1" ht="16" customHeight="1" x14ac:dyDescent="0.2"/>
    <row r="8362" customFormat="1" ht="16" customHeight="1" x14ac:dyDescent="0.2"/>
    <row r="8363" customFormat="1" ht="16" customHeight="1" x14ac:dyDescent="0.2"/>
    <row r="8364" customFormat="1" ht="16" customHeight="1" x14ac:dyDescent="0.2"/>
    <row r="8365" customFormat="1" ht="16" customHeight="1" x14ac:dyDescent="0.2"/>
    <row r="8366" customFormat="1" ht="16" customHeight="1" x14ac:dyDescent="0.2"/>
    <row r="8367" customFormat="1" ht="16" customHeight="1" x14ac:dyDescent="0.2"/>
    <row r="8368" customFormat="1" ht="16" customHeight="1" x14ac:dyDescent="0.2"/>
    <row r="8369" customFormat="1" ht="16" customHeight="1" x14ac:dyDescent="0.2"/>
    <row r="8370" customFormat="1" ht="16" customHeight="1" x14ac:dyDescent="0.2"/>
    <row r="8371" customFormat="1" ht="16" customHeight="1" x14ac:dyDescent="0.2"/>
    <row r="8372" customFormat="1" ht="16" customHeight="1" x14ac:dyDescent="0.2"/>
    <row r="8373" customFormat="1" ht="16" customHeight="1" x14ac:dyDescent="0.2"/>
    <row r="8374" customFormat="1" ht="16" customHeight="1" x14ac:dyDescent="0.2"/>
    <row r="8375" customFormat="1" ht="16" customHeight="1" x14ac:dyDescent="0.2"/>
    <row r="8376" customFormat="1" ht="16" customHeight="1" x14ac:dyDescent="0.2"/>
    <row r="8377" customFormat="1" ht="16" customHeight="1" x14ac:dyDescent="0.2"/>
    <row r="8378" customFormat="1" ht="16" customHeight="1" x14ac:dyDescent="0.2"/>
    <row r="8379" customFormat="1" ht="16" customHeight="1" x14ac:dyDescent="0.2"/>
    <row r="8380" customFormat="1" ht="16" customHeight="1" x14ac:dyDescent="0.2"/>
    <row r="8381" customFormat="1" ht="16" customHeight="1" x14ac:dyDescent="0.2"/>
    <row r="8382" customFormat="1" ht="16" customHeight="1" x14ac:dyDescent="0.2"/>
    <row r="8383" customFormat="1" ht="16" customHeight="1" x14ac:dyDescent="0.2"/>
    <row r="8384" customFormat="1" ht="16" customHeight="1" x14ac:dyDescent="0.2"/>
    <row r="8385" customFormat="1" ht="16" customHeight="1" x14ac:dyDescent="0.2"/>
    <row r="8386" customFormat="1" ht="16" customHeight="1" x14ac:dyDescent="0.2"/>
    <row r="8387" customFormat="1" ht="16" customHeight="1" x14ac:dyDescent="0.2"/>
    <row r="8388" customFormat="1" ht="16" customHeight="1" x14ac:dyDescent="0.2"/>
    <row r="8389" customFormat="1" ht="16" customHeight="1" x14ac:dyDescent="0.2"/>
    <row r="8390" customFormat="1" ht="16" customHeight="1" x14ac:dyDescent="0.2"/>
    <row r="8391" customFormat="1" ht="16" customHeight="1" x14ac:dyDescent="0.2"/>
    <row r="8392" customFormat="1" ht="16" customHeight="1" x14ac:dyDescent="0.2"/>
    <row r="8393" customFormat="1" ht="16" customHeight="1" x14ac:dyDescent="0.2"/>
    <row r="8394" customFormat="1" ht="16" customHeight="1" x14ac:dyDescent="0.2"/>
    <row r="8395" customFormat="1" ht="16" customHeight="1" x14ac:dyDescent="0.2"/>
    <row r="8396" customFormat="1" ht="16" customHeight="1" x14ac:dyDescent="0.2"/>
    <row r="8397" customFormat="1" ht="16" customHeight="1" x14ac:dyDescent="0.2"/>
    <row r="8398" customFormat="1" ht="16" customHeight="1" x14ac:dyDescent="0.2"/>
    <row r="8399" customFormat="1" ht="16" customHeight="1" x14ac:dyDescent="0.2"/>
    <row r="8400" customFormat="1" ht="16" customHeight="1" x14ac:dyDescent="0.2"/>
    <row r="8401" customFormat="1" ht="16" customHeight="1" x14ac:dyDescent="0.2"/>
    <row r="8402" customFormat="1" ht="16" customHeight="1" x14ac:dyDescent="0.2"/>
    <row r="8403" customFormat="1" ht="16" customHeight="1" x14ac:dyDescent="0.2"/>
    <row r="8404" customFormat="1" ht="16" customHeight="1" x14ac:dyDescent="0.2"/>
    <row r="8405" customFormat="1" ht="16" customHeight="1" x14ac:dyDescent="0.2"/>
    <row r="8406" customFormat="1" ht="16" customHeight="1" x14ac:dyDescent="0.2"/>
    <row r="8407" customFormat="1" ht="16" customHeight="1" x14ac:dyDescent="0.2"/>
    <row r="8408" customFormat="1" ht="16" customHeight="1" x14ac:dyDescent="0.2"/>
    <row r="8409" customFormat="1" ht="16" customHeight="1" x14ac:dyDescent="0.2"/>
    <row r="8410" customFormat="1" ht="16" customHeight="1" x14ac:dyDescent="0.2"/>
    <row r="8411" customFormat="1" ht="16" customHeight="1" x14ac:dyDescent="0.2"/>
    <row r="8412" customFormat="1" ht="16" customHeight="1" x14ac:dyDescent="0.2"/>
    <row r="8413" customFormat="1" ht="16" customHeight="1" x14ac:dyDescent="0.2"/>
    <row r="8414" customFormat="1" ht="16" customHeight="1" x14ac:dyDescent="0.2"/>
    <row r="8415" customFormat="1" ht="16" customHeight="1" x14ac:dyDescent="0.2"/>
    <row r="8416" customFormat="1" ht="16" customHeight="1" x14ac:dyDescent="0.2"/>
    <row r="8417" customFormat="1" ht="16" customHeight="1" x14ac:dyDescent="0.2"/>
    <row r="8418" customFormat="1" ht="16" customHeight="1" x14ac:dyDescent="0.2"/>
    <row r="8419" customFormat="1" ht="16" customHeight="1" x14ac:dyDescent="0.2"/>
    <row r="8420" customFormat="1" ht="16" customHeight="1" x14ac:dyDescent="0.2"/>
    <row r="8421" customFormat="1" ht="16" customHeight="1" x14ac:dyDescent="0.2"/>
    <row r="8422" customFormat="1" ht="16" customHeight="1" x14ac:dyDescent="0.2"/>
    <row r="8423" customFormat="1" ht="16" customHeight="1" x14ac:dyDescent="0.2"/>
    <row r="8424" customFormat="1" ht="16" customHeight="1" x14ac:dyDescent="0.2"/>
    <row r="8425" customFormat="1" ht="16" customHeight="1" x14ac:dyDescent="0.2"/>
    <row r="8426" customFormat="1" ht="16" customHeight="1" x14ac:dyDescent="0.2"/>
    <row r="8427" customFormat="1" ht="16" customHeight="1" x14ac:dyDescent="0.2"/>
    <row r="8428" customFormat="1" ht="16" customHeight="1" x14ac:dyDescent="0.2"/>
    <row r="8429" customFormat="1" ht="16" customHeight="1" x14ac:dyDescent="0.2"/>
    <row r="8430" customFormat="1" ht="16" customHeight="1" x14ac:dyDescent="0.2"/>
    <row r="8431" customFormat="1" ht="16" customHeight="1" x14ac:dyDescent="0.2"/>
    <row r="8432" customFormat="1" ht="16" customHeight="1" x14ac:dyDescent="0.2"/>
    <row r="8433" customFormat="1" ht="16" customHeight="1" x14ac:dyDescent="0.2"/>
    <row r="8434" customFormat="1" ht="16" customHeight="1" x14ac:dyDescent="0.2"/>
    <row r="8435" customFormat="1" ht="16" customHeight="1" x14ac:dyDescent="0.2"/>
    <row r="8436" customFormat="1" ht="16" customHeight="1" x14ac:dyDescent="0.2"/>
    <row r="8437" customFormat="1" ht="16" customHeight="1" x14ac:dyDescent="0.2"/>
    <row r="8438" customFormat="1" ht="16" customHeight="1" x14ac:dyDescent="0.2"/>
    <row r="8439" customFormat="1" ht="16" customHeight="1" x14ac:dyDescent="0.2"/>
    <row r="8440" customFormat="1" ht="16" customHeight="1" x14ac:dyDescent="0.2"/>
    <row r="8441" customFormat="1" ht="16" customHeight="1" x14ac:dyDescent="0.2"/>
    <row r="8442" customFormat="1" ht="16" customHeight="1" x14ac:dyDescent="0.2"/>
    <row r="8443" customFormat="1" ht="16" customHeight="1" x14ac:dyDescent="0.2"/>
    <row r="8444" customFormat="1" ht="16" customHeight="1" x14ac:dyDescent="0.2"/>
    <row r="8445" customFormat="1" ht="16" customHeight="1" x14ac:dyDescent="0.2"/>
    <row r="8446" customFormat="1" ht="16" customHeight="1" x14ac:dyDescent="0.2"/>
    <row r="8447" customFormat="1" ht="16" customHeight="1" x14ac:dyDescent="0.2"/>
    <row r="8448" customFormat="1" ht="16" customHeight="1" x14ac:dyDescent="0.2"/>
    <row r="8449" customFormat="1" ht="16" customHeight="1" x14ac:dyDescent="0.2"/>
    <row r="8450" customFormat="1" ht="16" customHeight="1" x14ac:dyDescent="0.2"/>
    <row r="8451" customFormat="1" ht="16" customHeight="1" x14ac:dyDescent="0.2"/>
    <row r="8452" customFormat="1" ht="16" customHeight="1" x14ac:dyDescent="0.2"/>
    <row r="8453" customFormat="1" ht="16" customHeight="1" x14ac:dyDescent="0.2"/>
    <row r="8454" customFormat="1" ht="16" customHeight="1" x14ac:dyDescent="0.2"/>
    <row r="8455" customFormat="1" ht="16" customHeight="1" x14ac:dyDescent="0.2"/>
    <row r="8456" customFormat="1" ht="16" customHeight="1" x14ac:dyDescent="0.2"/>
    <row r="8457" customFormat="1" ht="16" customHeight="1" x14ac:dyDescent="0.2"/>
    <row r="8458" customFormat="1" ht="16" customHeight="1" x14ac:dyDescent="0.2"/>
    <row r="8459" customFormat="1" ht="16" customHeight="1" x14ac:dyDescent="0.2"/>
    <row r="8460" customFormat="1" ht="16" customHeight="1" x14ac:dyDescent="0.2"/>
    <row r="8461" customFormat="1" ht="16" customHeight="1" x14ac:dyDescent="0.2"/>
    <row r="8462" customFormat="1" ht="16" customHeight="1" x14ac:dyDescent="0.2"/>
    <row r="8463" customFormat="1" ht="16" customHeight="1" x14ac:dyDescent="0.2"/>
    <row r="8464" customFormat="1" ht="16" customHeight="1" x14ac:dyDescent="0.2"/>
    <row r="8465" customFormat="1" ht="16" customHeight="1" x14ac:dyDescent="0.2"/>
    <row r="8466" customFormat="1" ht="16" customHeight="1" x14ac:dyDescent="0.2"/>
    <row r="8467" customFormat="1" ht="16" customHeight="1" x14ac:dyDescent="0.2"/>
    <row r="8468" customFormat="1" ht="16" customHeight="1" x14ac:dyDescent="0.2"/>
    <row r="8469" customFormat="1" ht="16" customHeight="1" x14ac:dyDescent="0.2"/>
    <row r="8470" customFormat="1" ht="16" customHeight="1" x14ac:dyDescent="0.2"/>
    <row r="8471" customFormat="1" ht="16" customHeight="1" x14ac:dyDescent="0.2"/>
    <row r="8472" customFormat="1" ht="16" customHeight="1" x14ac:dyDescent="0.2"/>
    <row r="8473" customFormat="1" ht="16" customHeight="1" x14ac:dyDescent="0.2"/>
    <row r="8474" customFormat="1" ht="16" customHeight="1" x14ac:dyDescent="0.2"/>
    <row r="8475" customFormat="1" ht="16" customHeight="1" x14ac:dyDescent="0.2"/>
    <row r="8476" customFormat="1" ht="16" customHeight="1" x14ac:dyDescent="0.2"/>
    <row r="8477" customFormat="1" ht="16" customHeight="1" x14ac:dyDescent="0.2"/>
    <row r="8478" customFormat="1" ht="16" customHeight="1" x14ac:dyDescent="0.2"/>
    <row r="8479" customFormat="1" ht="16" customHeight="1" x14ac:dyDescent="0.2"/>
    <row r="8480" customFormat="1" ht="16" customHeight="1" x14ac:dyDescent="0.2"/>
    <row r="8481" customFormat="1" ht="16" customHeight="1" x14ac:dyDescent="0.2"/>
    <row r="8482" customFormat="1" ht="16" customHeight="1" x14ac:dyDescent="0.2"/>
    <row r="8483" customFormat="1" ht="16" customHeight="1" x14ac:dyDescent="0.2"/>
    <row r="8484" customFormat="1" ht="16" customHeight="1" x14ac:dyDescent="0.2"/>
    <row r="8485" customFormat="1" ht="16" customHeight="1" x14ac:dyDescent="0.2"/>
    <row r="8486" customFormat="1" ht="16" customHeight="1" x14ac:dyDescent="0.2"/>
    <row r="8487" customFormat="1" ht="16" customHeight="1" x14ac:dyDescent="0.2"/>
    <row r="8488" customFormat="1" ht="16" customHeight="1" x14ac:dyDescent="0.2"/>
    <row r="8489" customFormat="1" ht="16" customHeight="1" x14ac:dyDescent="0.2"/>
    <row r="8490" customFormat="1" ht="16" customHeight="1" x14ac:dyDescent="0.2"/>
    <row r="8491" customFormat="1" ht="16" customHeight="1" x14ac:dyDescent="0.2"/>
    <row r="8492" customFormat="1" ht="16" customHeight="1" x14ac:dyDescent="0.2"/>
    <row r="8493" customFormat="1" ht="16" customHeight="1" x14ac:dyDescent="0.2"/>
    <row r="8494" customFormat="1" ht="16" customHeight="1" x14ac:dyDescent="0.2"/>
    <row r="8495" customFormat="1" ht="16" customHeight="1" x14ac:dyDescent="0.2"/>
    <row r="8496" customFormat="1" ht="16" customHeight="1" x14ac:dyDescent="0.2"/>
    <row r="8497" customFormat="1" ht="16" customHeight="1" x14ac:dyDescent="0.2"/>
    <row r="8498" customFormat="1" ht="16" customHeight="1" x14ac:dyDescent="0.2"/>
    <row r="8499" customFormat="1" ht="16" customHeight="1" x14ac:dyDescent="0.2"/>
    <row r="8500" customFormat="1" ht="16" customHeight="1" x14ac:dyDescent="0.2"/>
    <row r="8501" customFormat="1" ht="16" customHeight="1" x14ac:dyDescent="0.2"/>
    <row r="8502" customFormat="1" ht="16" customHeight="1" x14ac:dyDescent="0.2"/>
    <row r="8503" customFormat="1" ht="16" customHeight="1" x14ac:dyDescent="0.2"/>
    <row r="8504" customFormat="1" ht="16" customHeight="1" x14ac:dyDescent="0.2"/>
    <row r="8505" customFormat="1" ht="16" customHeight="1" x14ac:dyDescent="0.2"/>
    <row r="8506" customFormat="1" ht="16" customHeight="1" x14ac:dyDescent="0.2"/>
    <row r="8507" customFormat="1" ht="16" customHeight="1" x14ac:dyDescent="0.2"/>
    <row r="8508" customFormat="1" ht="16" customHeight="1" x14ac:dyDescent="0.2"/>
    <row r="8509" customFormat="1" ht="16" customHeight="1" x14ac:dyDescent="0.2"/>
    <row r="8510" customFormat="1" ht="16" customHeight="1" x14ac:dyDescent="0.2"/>
    <row r="8511" customFormat="1" ht="16" customHeight="1" x14ac:dyDescent="0.2"/>
    <row r="8512" customFormat="1" ht="16" customHeight="1" x14ac:dyDescent="0.2"/>
    <row r="8513" customFormat="1" ht="16" customHeight="1" x14ac:dyDescent="0.2"/>
    <row r="8514" customFormat="1" ht="16" customHeight="1" x14ac:dyDescent="0.2"/>
    <row r="8515" customFormat="1" ht="16" customHeight="1" x14ac:dyDescent="0.2"/>
    <row r="8516" customFormat="1" ht="16" customHeight="1" x14ac:dyDescent="0.2"/>
    <row r="8517" customFormat="1" ht="16" customHeight="1" x14ac:dyDescent="0.2"/>
    <row r="8518" customFormat="1" ht="16" customHeight="1" x14ac:dyDescent="0.2"/>
    <row r="8519" customFormat="1" ht="16" customHeight="1" x14ac:dyDescent="0.2"/>
    <row r="8520" customFormat="1" ht="16" customHeight="1" x14ac:dyDescent="0.2"/>
    <row r="8521" customFormat="1" ht="16" customHeight="1" x14ac:dyDescent="0.2"/>
    <row r="8522" customFormat="1" ht="16" customHeight="1" x14ac:dyDescent="0.2"/>
    <row r="8523" customFormat="1" ht="16" customHeight="1" x14ac:dyDescent="0.2"/>
    <row r="8524" customFormat="1" ht="16" customHeight="1" x14ac:dyDescent="0.2"/>
    <row r="8525" customFormat="1" ht="16" customHeight="1" x14ac:dyDescent="0.2"/>
    <row r="8526" customFormat="1" ht="16" customHeight="1" x14ac:dyDescent="0.2"/>
    <row r="8527" customFormat="1" ht="16" customHeight="1" x14ac:dyDescent="0.2"/>
    <row r="8528" customFormat="1" ht="16" customHeight="1" x14ac:dyDescent="0.2"/>
    <row r="8529" customFormat="1" ht="16" customHeight="1" x14ac:dyDescent="0.2"/>
    <row r="8530" customFormat="1" ht="16" customHeight="1" x14ac:dyDescent="0.2"/>
    <row r="8531" customFormat="1" ht="16" customHeight="1" x14ac:dyDescent="0.2"/>
    <row r="8532" customFormat="1" ht="16" customHeight="1" x14ac:dyDescent="0.2"/>
    <row r="8533" customFormat="1" ht="16" customHeight="1" x14ac:dyDescent="0.2"/>
    <row r="8534" customFormat="1" ht="16" customHeight="1" x14ac:dyDescent="0.2"/>
    <row r="8535" customFormat="1" ht="16" customHeight="1" x14ac:dyDescent="0.2"/>
    <row r="8536" customFormat="1" ht="16" customHeight="1" x14ac:dyDescent="0.2"/>
    <row r="8537" customFormat="1" ht="16" customHeight="1" x14ac:dyDescent="0.2"/>
    <row r="8538" customFormat="1" ht="16" customHeight="1" x14ac:dyDescent="0.2"/>
    <row r="8539" customFormat="1" ht="16" customHeight="1" x14ac:dyDescent="0.2"/>
    <row r="8540" customFormat="1" ht="16" customHeight="1" x14ac:dyDescent="0.2"/>
    <row r="8541" customFormat="1" ht="16" customHeight="1" x14ac:dyDescent="0.2"/>
    <row r="8542" customFormat="1" ht="16" customHeight="1" x14ac:dyDescent="0.2"/>
    <row r="8543" customFormat="1" ht="16" customHeight="1" x14ac:dyDescent="0.2"/>
    <row r="8544" customFormat="1" ht="16" customHeight="1" x14ac:dyDescent="0.2"/>
    <row r="8545" customFormat="1" ht="16" customHeight="1" x14ac:dyDescent="0.2"/>
    <row r="8546" customFormat="1" ht="16" customHeight="1" x14ac:dyDescent="0.2"/>
    <row r="8547" customFormat="1" ht="16" customHeight="1" x14ac:dyDescent="0.2"/>
    <row r="8548" customFormat="1" ht="16" customHeight="1" x14ac:dyDescent="0.2"/>
    <row r="8549" customFormat="1" ht="16" customHeight="1" x14ac:dyDescent="0.2"/>
    <row r="8550" customFormat="1" ht="16" customHeight="1" x14ac:dyDescent="0.2"/>
    <row r="8551" customFormat="1" ht="16" customHeight="1" x14ac:dyDescent="0.2"/>
    <row r="8552" customFormat="1" ht="16" customHeight="1" x14ac:dyDescent="0.2"/>
    <row r="8553" customFormat="1" ht="16" customHeight="1" x14ac:dyDescent="0.2"/>
    <row r="8554" customFormat="1" ht="16" customHeight="1" x14ac:dyDescent="0.2"/>
    <row r="8555" customFormat="1" ht="16" customHeight="1" x14ac:dyDescent="0.2"/>
    <row r="8556" customFormat="1" ht="16" customHeight="1" x14ac:dyDescent="0.2"/>
    <row r="8557" customFormat="1" ht="16" customHeight="1" x14ac:dyDescent="0.2"/>
    <row r="8558" customFormat="1" ht="16" customHeight="1" x14ac:dyDescent="0.2"/>
    <row r="8559" customFormat="1" ht="16" customHeight="1" x14ac:dyDescent="0.2"/>
    <row r="8560" customFormat="1" ht="16" customHeight="1" x14ac:dyDescent="0.2"/>
    <row r="8561" customFormat="1" ht="16" customHeight="1" x14ac:dyDescent="0.2"/>
    <row r="8562" customFormat="1" ht="16" customHeight="1" x14ac:dyDescent="0.2"/>
    <row r="8563" customFormat="1" ht="16" customHeight="1" x14ac:dyDescent="0.2"/>
    <row r="8564" customFormat="1" ht="16" customHeight="1" x14ac:dyDescent="0.2"/>
    <row r="8565" customFormat="1" ht="16" customHeight="1" x14ac:dyDescent="0.2"/>
    <row r="8566" customFormat="1" ht="16" customHeight="1" x14ac:dyDescent="0.2"/>
    <row r="8567" customFormat="1" ht="16" customHeight="1" x14ac:dyDescent="0.2"/>
    <row r="8568" customFormat="1" ht="16" customHeight="1" x14ac:dyDescent="0.2"/>
    <row r="8569" customFormat="1" ht="16" customHeight="1" x14ac:dyDescent="0.2"/>
    <row r="8570" customFormat="1" ht="16" customHeight="1" x14ac:dyDescent="0.2"/>
    <row r="8571" customFormat="1" ht="16" customHeight="1" x14ac:dyDescent="0.2"/>
    <row r="8572" customFormat="1" ht="16" customHeight="1" x14ac:dyDescent="0.2"/>
    <row r="8573" customFormat="1" ht="16" customHeight="1" x14ac:dyDescent="0.2"/>
    <row r="8574" customFormat="1" ht="16" customHeight="1" x14ac:dyDescent="0.2"/>
    <row r="8575" customFormat="1" ht="16" customHeight="1" x14ac:dyDescent="0.2"/>
    <row r="8576" customFormat="1" ht="16" customHeight="1" x14ac:dyDescent="0.2"/>
    <row r="8577" customFormat="1" ht="16" customHeight="1" x14ac:dyDescent="0.2"/>
    <row r="8578" customFormat="1" ht="16" customHeight="1" x14ac:dyDescent="0.2"/>
    <row r="8579" customFormat="1" ht="16" customHeight="1" x14ac:dyDescent="0.2"/>
    <row r="8580" customFormat="1" ht="16" customHeight="1" x14ac:dyDescent="0.2"/>
    <row r="8581" customFormat="1" ht="16" customHeight="1" x14ac:dyDescent="0.2"/>
    <row r="8582" customFormat="1" ht="16" customHeight="1" x14ac:dyDescent="0.2"/>
    <row r="8583" customFormat="1" ht="16" customHeight="1" x14ac:dyDescent="0.2"/>
    <row r="8584" customFormat="1" ht="16" customHeight="1" x14ac:dyDescent="0.2"/>
    <row r="8585" customFormat="1" ht="16" customHeight="1" x14ac:dyDescent="0.2"/>
    <row r="8586" customFormat="1" ht="16" customHeight="1" x14ac:dyDescent="0.2"/>
    <row r="8587" customFormat="1" ht="16" customHeight="1" x14ac:dyDescent="0.2"/>
    <row r="8588" customFormat="1" ht="16" customHeight="1" x14ac:dyDescent="0.2"/>
    <row r="8589" customFormat="1" ht="16" customHeight="1" x14ac:dyDescent="0.2"/>
    <row r="8590" customFormat="1" ht="16" customHeight="1" x14ac:dyDescent="0.2"/>
    <row r="8591" customFormat="1" ht="16" customHeight="1" x14ac:dyDescent="0.2"/>
    <row r="8592" customFormat="1" ht="16" customHeight="1" x14ac:dyDescent="0.2"/>
    <row r="8593" customFormat="1" ht="16" customHeight="1" x14ac:dyDescent="0.2"/>
    <row r="8594" customFormat="1" ht="16" customHeight="1" x14ac:dyDescent="0.2"/>
    <row r="8595" customFormat="1" ht="16" customHeight="1" x14ac:dyDescent="0.2"/>
    <row r="8596" customFormat="1" ht="16" customHeight="1" x14ac:dyDescent="0.2"/>
    <row r="8597" customFormat="1" ht="16" customHeight="1" x14ac:dyDescent="0.2"/>
    <row r="8598" customFormat="1" ht="16" customHeight="1" x14ac:dyDescent="0.2"/>
    <row r="8599" customFormat="1" ht="16" customHeight="1" x14ac:dyDescent="0.2"/>
    <row r="8600" customFormat="1" ht="16" customHeight="1" x14ac:dyDescent="0.2"/>
    <row r="8601" customFormat="1" ht="16" customHeight="1" x14ac:dyDescent="0.2"/>
    <row r="8602" customFormat="1" ht="16" customHeight="1" x14ac:dyDescent="0.2"/>
    <row r="8603" customFormat="1" ht="16" customHeight="1" x14ac:dyDescent="0.2"/>
    <row r="8604" customFormat="1" ht="16" customHeight="1" x14ac:dyDescent="0.2"/>
    <row r="8605" customFormat="1" ht="16" customHeight="1" x14ac:dyDescent="0.2"/>
    <row r="8606" customFormat="1" ht="16" customHeight="1" x14ac:dyDescent="0.2"/>
    <row r="8607" customFormat="1" ht="16" customHeight="1" x14ac:dyDescent="0.2"/>
    <row r="8608" customFormat="1" ht="16" customHeight="1" x14ac:dyDescent="0.2"/>
    <row r="8609" customFormat="1" ht="16" customHeight="1" x14ac:dyDescent="0.2"/>
    <row r="8610" customFormat="1" ht="16" customHeight="1" x14ac:dyDescent="0.2"/>
    <row r="8611" customFormat="1" ht="16" customHeight="1" x14ac:dyDescent="0.2"/>
    <row r="8612" customFormat="1" ht="16" customHeight="1" x14ac:dyDescent="0.2"/>
    <row r="8613" customFormat="1" ht="16" customHeight="1" x14ac:dyDescent="0.2"/>
    <row r="8614" customFormat="1" ht="16" customHeight="1" x14ac:dyDescent="0.2"/>
    <row r="8615" customFormat="1" ht="16" customHeight="1" x14ac:dyDescent="0.2"/>
    <row r="8616" customFormat="1" ht="16" customHeight="1" x14ac:dyDescent="0.2"/>
    <row r="8617" customFormat="1" ht="16" customHeight="1" x14ac:dyDescent="0.2"/>
    <row r="8618" customFormat="1" ht="16" customHeight="1" x14ac:dyDescent="0.2"/>
    <row r="8619" customFormat="1" ht="16" customHeight="1" x14ac:dyDescent="0.2"/>
    <row r="8620" customFormat="1" ht="16" customHeight="1" x14ac:dyDescent="0.2"/>
    <row r="8621" customFormat="1" ht="16" customHeight="1" x14ac:dyDescent="0.2"/>
    <row r="8622" customFormat="1" ht="16" customHeight="1" x14ac:dyDescent="0.2"/>
    <row r="8623" customFormat="1" ht="16" customHeight="1" x14ac:dyDescent="0.2"/>
    <row r="8624" customFormat="1" ht="16" customHeight="1" x14ac:dyDescent="0.2"/>
    <row r="8625" customFormat="1" ht="16" customHeight="1" x14ac:dyDescent="0.2"/>
    <row r="8626" customFormat="1" ht="16" customHeight="1" x14ac:dyDescent="0.2"/>
    <row r="8627" customFormat="1" ht="16" customHeight="1" x14ac:dyDescent="0.2"/>
    <row r="8628" customFormat="1" ht="16" customHeight="1" x14ac:dyDescent="0.2"/>
    <row r="8629" customFormat="1" ht="16" customHeight="1" x14ac:dyDescent="0.2"/>
    <row r="8630" customFormat="1" ht="16" customHeight="1" x14ac:dyDescent="0.2"/>
    <row r="8631" customFormat="1" ht="16" customHeight="1" x14ac:dyDescent="0.2"/>
    <row r="8632" customFormat="1" ht="16" customHeight="1" x14ac:dyDescent="0.2"/>
    <row r="8633" customFormat="1" ht="16" customHeight="1" x14ac:dyDescent="0.2"/>
    <row r="8634" customFormat="1" ht="16" customHeight="1" x14ac:dyDescent="0.2"/>
    <row r="8635" customFormat="1" ht="16" customHeight="1" x14ac:dyDescent="0.2"/>
    <row r="8636" customFormat="1" ht="16" customHeight="1" x14ac:dyDescent="0.2"/>
    <row r="8637" customFormat="1" ht="16" customHeight="1" x14ac:dyDescent="0.2"/>
    <row r="8638" customFormat="1" ht="16" customHeight="1" x14ac:dyDescent="0.2"/>
    <row r="8639" customFormat="1" ht="16" customHeight="1" x14ac:dyDescent="0.2"/>
    <row r="8640" customFormat="1" ht="16" customHeight="1" x14ac:dyDescent="0.2"/>
    <row r="8641" customFormat="1" ht="16" customHeight="1" x14ac:dyDescent="0.2"/>
    <row r="8642" customFormat="1" ht="16" customHeight="1" x14ac:dyDescent="0.2"/>
    <row r="8643" customFormat="1" ht="16" customHeight="1" x14ac:dyDescent="0.2"/>
    <row r="8644" customFormat="1" ht="16" customHeight="1" x14ac:dyDescent="0.2"/>
    <row r="8645" customFormat="1" ht="16" customHeight="1" x14ac:dyDescent="0.2"/>
    <row r="8646" customFormat="1" ht="16" customHeight="1" x14ac:dyDescent="0.2"/>
    <row r="8647" customFormat="1" ht="16" customHeight="1" x14ac:dyDescent="0.2"/>
    <row r="8648" customFormat="1" ht="16" customHeight="1" x14ac:dyDescent="0.2"/>
    <row r="8649" customFormat="1" ht="16" customHeight="1" x14ac:dyDescent="0.2"/>
    <row r="8650" customFormat="1" ht="16" customHeight="1" x14ac:dyDescent="0.2"/>
    <row r="8651" customFormat="1" ht="16" customHeight="1" x14ac:dyDescent="0.2"/>
    <row r="8652" customFormat="1" ht="16" customHeight="1" x14ac:dyDescent="0.2"/>
    <row r="8653" customFormat="1" ht="16" customHeight="1" x14ac:dyDescent="0.2"/>
    <row r="8654" customFormat="1" ht="16" customHeight="1" x14ac:dyDescent="0.2"/>
    <row r="8655" customFormat="1" ht="16" customHeight="1" x14ac:dyDescent="0.2"/>
    <row r="8656" customFormat="1" ht="16" customHeight="1" x14ac:dyDescent="0.2"/>
    <row r="8657" customFormat="1" ht="16" customHeight="1" x14ac:dyDescent="0.2"/>
    <row r="8658" customFormat="1" ht="16" customHeight="1" x14ac:dyDescent="0.2"/>
    <row r="8659" customFormat="1" ht="16" customHeight="1" x14ac:dyDescent="0.2"/>
    <row r="8660" customFormat="1" ht="16" customHeight="1" x14ac:dyDescent="0.2"/>
    <row r="8661" customFormat="1" ht="16" customHeight="1" x14ac:dyDescent="0.2"/>
    <row r="8662" customFormat="1" ht="16" customHeight="1" x14ac:dyDescent="0.2"/>
    <row r="8663" customFormat="1" ht="16" customHeight="1" x14ac:dyDescent="0.2"/>
    <row r="8664" customFormat="1" ht="16" customHeight="1" x14ac:dyDescent="0.2"/>
    <row r="8665" customFormat="1" ht="16" customHeight="1" x14ac:dyDescent="0.2"/>
    <row r="8666" customFormat="1" ht="16" customHeight="1" x14ac:dyDescent="0.2"/>
    <row r="8667" customFormat="1" ht="16" customHeight="1" x14ac:dyDescent="0.2"/>
    <row r="8668" customFormat="1" ht="16" customHeight="1" x14ac:dyDescent="0.2"/>
    <row r="8669" customFormat="1" ht="16" customHeight="1" x14ac:dyDescent="0.2"/>
    <row r="8670" customFormat="1" ht="16" customHeight="1" x14ac:dyDescent="0.2"/>
    <row r="8671" customFormat="1" ht="16" customHeight="1" x14ac:dyDescent="0.2"/>
    <row r="8672" customFormat="1" ht="16" customHeight="1" x14ac:dyDescent="0.2"/>
    <row r="8673" customFormat="1" ht="16" customHeight="1" x14ac:dyDescent="0.2"/>
    <row r="8674" customFormat="1" ht="16" customHeight="1" x14ac:dyDescent="0.2"/>
    <row r="8675" customFormat="1" ht="16" customHeight="1" x14ac:dyDescent="0.2"/>
    <row r="8676" customFormat="1" ht="16" customHeight="1" x14ac:dyDescent="0.2"/>
    <row r="8677" customFormat="1" ht="16" customHeight="1" x14ac:dyDescent="0.2"/>
    <row r="8678" customFormat="1" ht="16" customHeight="1" x14ac:dyDescent="0.2"/>
    <row r="8679" customFormat="1" ht="16" customHeight="1" x14ac:dyDescent="0.2"/>
    <row r="8680" customFormat="1" ht="16" customHeight="1" x14ac:dyDescent="0.2"/>
    <row r="8681" customFormat="1" ht="16" customHeight="1" x14ac:dyDescent="0.2"/>
    <row r="8682" customFormat="1" ht="16" customHeight="1" x14ac:dyDescent="0.2"/>
    <row r="8683" customFormat="1" ht="16" customHeight="1" x14ac:dyDescent="0.2"/>
    <row r="8684" customFormat="1" ht="16" customHeight="1" x14ac:dyDescent="0.2"/>
    <row r="8685" customFormat="1" ht="16" customHeight="1" x14ac:dyDescent="0.2"/>
    <row r="8686" customFormat="1" ht="16" customHeight="1" x14ac:dyDescent="0.2"/>
    <row r="8687" customFormat="1" ht="16" customHeight="1" x14ac:dyDescent="0.2"/>
    <row r="8688" customFormat="1" ht="16" customHeight="1" x14ac:dyDescent="0.2"/>
    <row r="8689" customFormat="1" ht="16" customHeight="1" x14ac:dyDescent="0.2"/>
    <row r="8690" customFormat="1" ht="16" customHeight="1" x14ac:dyDescent="0.2"/>
    <row r="8691" customFormat="1" ht="16" customHeight="1" x14ac:dyDescent="0.2"/>
    <row r="8692" customFormat="1" ht="16" customHeight="1" x14ac:dyDescent="0.2"/>
    <row r="8693" customFormat="1" ht="16" customHeight="1" x14ac:dyDescent="0.2"/>
    <row r="8694" customFormat="1" ht="16" customHeight="1" x14ac:dyDescent="0.2"/>
    <row r="8695" customFormat="1" ht="16" customHeight="1" x14ac:dyDescent="0.2"/>
    <row r="8696" customFormat="1" ht="16" customHeight="1" x14ac:dyDescent="0.2"/>
    <row r="8697" customFormat="1" ht="16" customHeight="1" x14ac:dyDescent="0.2"/>
    <row r="8698" customFormat="1" ht="16" customHeight="1" x14ac:dyDescent="0.2"/>
    <row r="8699" customFormat="1" ht="16" customHeight="1" x14ac:dyDescent="0.2"/>
    <row r="8700" customFormat="1" ht="16" customHeight="1" x14ac:dyDescent="0.2"/>
    <row r="8701" customFormat="1" ht="16" customHeight="1" x14ac:dyDescent="0.2"/>
    <row r="8702" customFormat="1" ht="16" customHeight="1" x14ac:dyDescent="0.2"/>
    <row r="8703" customFormat="1" ht="16" customHeight="1" x14ac:dyDescent="0.2"/>
    <row r="8704" customFormat="1" ht="16" customHeight="1" x14ac:dyDescent="0.2"/>
    <row r="8705" customFormat="1" ht="16" customHeight="1" x14ac:dyDescent="0.2"/>
    <row r="8706" customFormat="1" ht="16" customHeight="1" x14ac:dyDescent="0.2"/>
    <row r="8707" customFormat="1" ht="16" customHeight="1" x14ac:dyDescent="0.2"/>
    <row r="8708" customFormat="1" ht="16" customHeight="1" x14ac:dyDescent="0.2"/>
    <row r="8709" customFormat="1" ht="16" customHeight="1" x14ac:dyDescent="0.2"/>
    <row r="8710" customFormat="1" ht="16" customHeight="1" x14ac:dyDescent="0.2"/>
    <row r="8711" customFormat="1" ht="16" customHeight="1" x14ac:dyDescent="0.2"/>
    <row r="8712" customFormat="1" ht="16" customHeight="1" x14ac:dyDescent="0.2"/>
    <row r="8713" customFormat="1" ht="16" customHeight="1" x14ac:dyDescent="0.2"/>
    <row r="8714" customFormat="1" ht="16" customHeight="1" x14ac:dyDescent="0.2"/>
    <row r="8715" customFormat="1" ht="16" customHeight="1" x14ac:dyDescent="0.2"/>
    <row r="8716" customFormat="1" ht="16" customHeight="1" x14ac:dyDescent="0.2"/>
    <row r="8717" customFormat="1" ht="16" customHeight="1" x14ac:dyDescent="0.2"/>
    <row r="8718" customFormat="1" ht="16" customHeight="1" x14ac:dyDescent="0.2"/>
    <row r="8719" customFormat="1" ht="16" customHeight="1" x14ac:dyDescent="0.2"/>
    <row r="8720" customFormat="1" ht="16" customHeight="1" x14ac:dyDescent="0.2"/>
    <row r="8721" customFormat="1" ht="16" customHeight="1" x14ac:dyDescent="0.2"/>
    <row r="8722" customFormat="1" ht="16" customHeight="1" x14ac:dyDescent="0.2"/>
    <row r="8723" customFormat="1" ht="16" customHeight="1" x14ac:dyDescent="0.2"/>
    <row r="8724" customFormat="1" ht="16" customHeight="1" x14ac:dyDescent="0.2"/>
    <row r="8725" customFormat="1" ht="16" customHeight="1" x14ac:dyDescent="0.2"/>
    <row r="8726" customFormat="1" ht="16" customHeight="1" x14ac:dyDescent="0.2"/>
    <row r="8727" customFormat="1" ht="16" customHeight="1" x14ac:dyDescent="0.2"/>
    <row r="8728" customFormat="1" ht="16" customHeight="1" x14ac:dyDescent="0.2"/>
    <row r="8729" customFormat="1" ht="16" customHeight="1" x14ac:dyDescent="0.2"/>
    <row r="8730" customFormat="1" ht="16" customHeight="1" x14ac:dyDescent="0.2"/>
    <row r="8731" customFormat="1" ht="16" customHeight="1" x14ac:dyDescent="0.2"/>
    <row r="8732" customFormat="1" ht="16" customHeight="1" x14ac:dyDescent="0.2"/>
    <row r="8733" customFormat="1" ht="16" customHeight="1" x14ac:dyDescent="0.2"/>
    <row r="8734" customFormat="1" ht="16" customHeight="1" x14ac:dyDescent="0.2"/>
    <row r="8735" customFormat="1" ht="16" customHeight="1" x14ac:dyDescent="0.2"/>
    <row r="8736" customFormat="1" ht="16" customHeight="1" x14ac:dyDescent="0.2"/>
    <row r="8737" customFormat="1" ht="16" customHeight="1" x14ac:dyDescent="0.2"/>
    <row r="8738" customFormat="1" ht="16" customHeight="1" x14ac:dyDescent="0.2"/>
    <row r="8739" customFormat="1" ht="16" customHeight="1" x14ac:dyDescent="0.2"/>
    <row r="8740" customFormat="1" ht="16" customHeight="1" x14ac:dyDescent="0.2"/>
    <row r="8741" customFormat="1" ht="16" customHeight="1" x14ac:dyDescent="0.2"/>
    <row r="8742" customFormat="1" ht="16" customHeight="1" x14ac:dyDescent="0.2"/>
    <row r="8743" customFormat="1" ht="16" customHeight="1" x14ac:dyDescent="0.2"/>
    <row r="8744" customFormat="1" ht="16" customHeight="1" x14ac:dyDescent="0.2"/>
    <row r="8745" customFormat="1" ht="16" customHeight="1" x14ac:dyDescent="0.2"/>
    <row r="8746" customFormat="1" ht="16" customHeight="1" x14ac:dyDescent="0.2"/>
    <row r="8747" customFormat="1" ht="16" customHeight="1" x14ac:dyDescent="0.2"/>
    <row r="8748" customFormat="1" ht="16" customHeight="1" x14ac:dyDescent="0.2"/>
    <row r="8749" customFormat="1" ht="16" customHeight="1" x14ac:dyDescent="0.2"/>
    <row r="8750" customFormat="1" ht="16" customHeight="1" x14ac:dyDescent="0.2"/>
    <row r="8751" customFormat="1" ht="16" customHeight="1" x14ac:dyDescent="0.2"/>
    <row r="8752" customFormat="1" ht="16" customHeight="1" x14ac:dyDescent="0.2"/>
    <row r="8753" customFormat="1" ht="16" customHeight="1" x14ac:dyDescent="0.2"/>
    <row r="8754" customFormat="1" ht="16" customHeight="1" x14ac:dyDescent="0.2"/>
    <row r="8755" customFormat="1" ht="16" customHeight="1" x14ac:dyDescent="0.2"/>
    <row r="8756" customFormat="1" ht="16" customHeight="1" x14ac:dyDescent="0.2"/>
    <row r="8757" customFormat="1" ht="16" customHeight="1" x14ac:dyDescent="0.2"/>
    <row r="8758" customFormat="1" ht="16" customHeight="1" x14ac:dyDescent="0.2"/>
    <row r="8759" customFormat="1" ht="16" customHeight="1" x14ac:dyDescent="0.2"/>
    <row r="8760" customFormat="1" ht="16" customHeight="1" x14ac:dyDescent="0.2"/>
    <row r="8761" customFormat="1" ht="16" customHeight="1" x14ac:dyDescent="0.2"/>
    <row r="8762" customFormat="1" ht="16" customHeight="1" x14ac:dyDescent="0.2"/>
    <row r="8763" customFormat="1" ht="16" customHeight="1" x14ac:dyDescent="0.2"/>
    <row r="8764" customFormat="1" ht="16" customHeight="1" x14ac:dyDescent="0.2"/>
    <row r="8765" customFormat="1" ht="16" customHeight="1" x14ac:dyDescent="0.2"/>
    <row r="8766" customFormat="1" ht="16" customHeight="1" x14ac:dyDescent="0.2"/>
    <row r="8767" customFormat="1" ht="16" customHeight="1" x14ac:dyDescent="0.2"/>
    <row r="8768" customFormat="1" ht="16" customHeight="1" x14ac:dyDescent="0.2"/>
    <row r="8769" customFormat="1" ht="16" customHeight="1" x14ac:dyDescent="0.2"/>
    <row r="8770" customFormat="1" ht="16" customHeight="1" x14ac:dyDescent="0.2"/>
    <row r="8771" customFormat="1" ht="16" customHeight="1" x14ac:dyDescent="0.2"/>
    <row r="8772" customFormat="1" ht="16" customHeight="1" x14ac:dyDescent="0.2"/>
    <row r="8773" customFormat="1" ht="16" customHeight="1" x14ac:dyDescent="0.2"/>
    <row r="8774" customFormat="1" ht="16" customHeight="1" x14ac:dyDescent="0.2"/>
    <row r="8775" customFormat="1" ht="16" customHeight="1" x14ac:dyDescent="0.2"/>
    <row r="8776" customFormat="1" ht="16" customHeight="1" x14ac:dyDescent="0.2"/>
    <row r="8777" customFormat="1" ht="16" customHeight="1" x14ac:dyDescent="0.2"/>
    <row r="8778" customFormat="1" ht="16" customHeight="1" x14ac:dyDescent="0.2"/>
    <row r="8779" customFormat="1" ht="16" customHeight="1" x14ac:dyDescent="0.2"/>
    <row r="8780" customFormat="1" ht="16" customHeight="1" x14ac:dyDescent="0.2"/>
    <row r="8781" customFormat="1" ht="16" customHeight="1" x14ac:dyDescent="0.2"/>
    <row r="8782" customFormat="1" ht="16" customHeight="1" x14ac:dyDescent="0.2"/>
    <row r="8783" customFormat="1" ht="16" customHeight="1" x14ac:dyDescent="0.2"/>
    <row r="8784" customFormat="1" ht="16" customHeight="1" x14ac:dyDescent="0.2"/>
    <row r="8785" customFormat="1" ht="16" customHeight="1" x14ac:dyDescent="0.2"/>
    <row r="8786" customFormat="1" ht="16" customHeight="1" x14ac:dyDescent="0.2"/>
    <row r="8787" customFormat="1" ht="16" customHeight="1" x14ac:dyDescent="0.2"/>
    <row r="8788" customFormat="1" ht="16" customHeight="1" x14ac:dyDescent="0.2"/>
    <row r="8789" customFormat="1" ht="16" customHeight="1" x14ac:dyDescent="0.2"/>
    <row r="8790" customFormat="1" ht="16" customHeight="1" x14ac:dyDescent="0.2"/>
    <row r="8791" customFormat="1" ht="16" customHeight="1" x14ac:dyDescent="0.2"/>
    <row r="8792" customFormat="1" ht="16" customHeight="1" x14ac:dyDescent="0.2"/>
    <row r="8793" customFormat="1" ht="16" customHeight="1" x14ac:dyDescent="0.2"/>
    <row r="8794" customFormat="1" ht="16" customHeight="1" x14ac:dyDescent="0.2"/>
    <row r="8795" customFormat="1" ht="16" customHeight="1" x14ac:dyDescent="0.2"/>
    <row r="8796" customFormat="1" ht="16" customHeight="1" x14ac:dyDescent="0.2"/>
    <row r="8797" customFormat="1" ht="16" customHeight="1" x14ac:dyDescent="0.2"/>
    <row r="8798" customFormat="1" ht="16" customHeight="1" x14ac:dyDescent="0.2"/>
    <row r="8799" customFormat="1" ht="16" customHeight="1" x14ac:dyDescent="0.2"/>
    <row r="8800" customFormat="1" ht="16" customHeight="1" x14ac:dyDescent="0.2"/>
    <row r="8801" customFormat="1" ht="16" customHeight="1" x14ac:dyDescent="0.2"/>
    <row r="8802" customFormat="1" ht="16" customHeight="1" x14ac:dyDescent="0.2"/>
    <row r="8803" customFormat="1" ht="16" customHeight="1" x14ac:dyDescent="0.2"/>
    <row r="8804" customFormat="1" ht="16" customHeight="1" x14ac:dyDescent="0.2"/>
    <row r="8805" customFormat="1" ht="16" customHeight="1" x14ac:dyDescent="0.2"/>
    <row r="8806" customFormat="1" ht="16" customHeight="1" x14ac:dyDescent="0.2"/>
    <row r="8807" customFormat="1" ht="16" customHeight="1" x14ac:dyDescent="0.2"/>
    <row r="8808" customFormat="1" ht="16" customHeight="1" x14ac:dyDescent="0.2"/>
    <row r="8809" customFormat="1" ht="16" customHeight="1" x14ac:dyDescent="0.2"/>
    <row r="8810" customFormat="1" ht="16" customHeight="1" x14ac:dyDescent="0.2"/>
    <row r="8811" customFormat="1" ht="16" customHeight="1" x14ac:dyDescent="0.2"/>
    <row r="8812" customFormat="1" ht="16" customHeight="1" x14ac:dyDescent="0.2"/>
    <row r="8813" customFormat="1" ht="16" customHeight="1" x14ac:dyDescent="0.2"/>
    <row r="8814" customFormat="1" ht="16" customHeight="1" x14ac:dyDescent="0.2"/>
    <row r="8815" customFormat="1" ht="16" customHeight="1" x14ac:dyDescent="0.2"/>
    <row r="8816" customFormat="1" ht="16" customHeight="1" x14ac:dyDescent="0.2"/>
    <row r="8817" customFormat="1" ht="16" customHeight="1" x14ac:dyDescent="0.2"/>
    <row r="8818" customFormat="1" ht="16" customHeight="1" x14ac:dyDescent="0.2"/>
    <row r="8819" customFormat="1" ht="16" customHeight="1" x14ac:dyDescent="0.2"/>
    <row r="8820" customFormat="1" ht="16" customHeight="1" x14ac:dyDescent="0.2"/>
    <row r="8821" customFormat="1" ht="16" customHeight="1" x14ac:dyDescent="0.2"/>
    <row r="8822" customFormat="1" ht="16" customHeight="1" x14ac:dyDescent="0.2"/>
    <row r="8823" customFormat="1" ht="16" customHeight="1" x14ac:dyDescent="0.2"/>
    <row r="8824" customFormat="1" ht="16" customHeight="1" x14ac:dyDescent="0.2"/>
    <row r="8825" customFormat="1" ht="16" customHeight="1" x14ac:dyDescent="0.2"/>
    <row r="8826" customFormat="1" ht="16" customHeight="1" x14ac:dyDescent="0.2"/>
    <row r="8827" customFormat="1" ht="16" customHeight="1" x14ac:dyDescent="0.2"/>
    <row r="8828" customFormat="1" ht="16" customHeight="1" x14ac:dyDescent="0.2"/>
    <row r="8829" customFormat="1" ht="16" customHeight="1" x14ac:dyDescent="0.2"/>
    <row r="8830" customFormat="1" ht="16" customHeight="1" x14ac:dyDescent="0.2"/>
    <row r="8831" customFormat="1" ht="16" customHeight="1" x14ac:dyDescent="0.2"/>
    <row r="8832" customFormat="1" ht="16" customHeight="1" x14ac:dyDescent="0.2"/>
    <row r="8833" customFormat="1" ht="16" customHeight="1" x14ac:dyDescent="0.2"/>
    <row r="8834" customFormat="1" ht="16" customHeight="1" x14ac:dyDescent="0.2"/>
    <row r="8835" customFormat="1" ht="16" customHeight="1" x14ac:dyDescent="0.2"/>
    <row r="8836" customFormat="1" ht="16" customHeight="1" x14ac:dyDescent="0.2"/>
    <row r="8837" customFormat="1" ht="16" customHeight="1" x14ac:dyDescent="0.2"/>
    <row r="8838" customFormat="1" ht="16" customHeight="1" x14ac:dyDescent="0.2"/>
    <row r="8839" customFormat="1" ht="16" customHeight="1" x14ac:dyDescent="0.2"/>
    <row r="8840" customFormat="1" ht="16" customHeight="1" x14ac:dyDescent="0.2"/>
    <row r="8841" customFormat="1" ht="16" customHeight="1" x14ac:dyDescent="0.2"/>
    <row r="8842" customFormat="1" ht="16" customHeight="1" x14ac:dyDescent="0.2"/>
    <row r="8843" customFormat="1" ht="16" customHeight="1" x14ac:dyDescent="0.2"/>
    <row r="8844" customFormat="1" ht="16" customHeight="1" x14ac:dyDescent="0.2"/>
    <row r="8845" customFormat="1" ht="16" customHeight="1" x14ac:dyDescent="0.2"/>
    <row r="8846" customFormat="1" ht="16" customHeight="1" x14ac:dyDescent="0.2"/>
    <row r="8847" customFormat="1" ht="16" customHeight="1" x14ac:dyDescent="0.2"/>
    <row r="8848" customFormat="1" ht="16" customHeight="1" x14ac:dyDescent="0.2"/>
    <row r="8849" customFormat="1" ht="16" customHeight="1" x14ac:dyDescent="0.2"/>
    <row r="8850" customFormat="1" ht="16" customHeight="1" x14ac:dyDescent="0.2"/>
    <row r="8851" customFormat="1" ht="16" customHeight="1" x14ac:dyDescent="0.2"/>
    <row r="8852" customFormat="1" ht="16" customHeight="1" x14ac:dyDescent="0.2"/>
    <row r="8853" customFormat="1" ht="16" customHeight="1" x14ac:dyDescent="0.2"/>
    <row r="8854" customFormat="1" ht="16" customHeight="1" x14ac:dyDescent="0.2"/>
    <row r="8855" customFormat="1" ht="16" customHeight="1" x14ac:dyDescent="0.2"/>
    <row r="8856" customFormat="1" ht="16" customHeight="1" x14ac:dyDescent="0.2"/>
    <row r="8857" customFormat="1" ht="16" customHeight="1" x14ac:dyDescent="0.2"/>
    <row r="8858" customFormat="1" ht="16" customHeight="1" x14ac:dyDescent="0.2"/>
    <row r="8859" customFormat="1" ht="16" customHeight="1" x14ac:dyDescent="0.2"/>
    <row r="8860" customFormat="1" ht="16" customHeight="1" x14ac:dyDescent="0.2"/>
    <row r="8861" customFormat="1" ht="16" customHeight="1" x14ac:dyDescent="0.2"/>
    <row r="8862" customFormat="1" ht="16" customHeight="1" x14ac:dyDescent="0.2"/>
    <row r="8863" customFormat="1" ht="16" customHeight="1" x14ac:dyDescent="0.2"/>
    <row r="8864" customFormat="1" ht="16" customHeight="1" x14ac:dyDescent="0.2"/>
    <row r="8865" customFormat="1" ht="16" customHeight="1" x14ac:dyDescent="0.2"/>
    <row r="8866" customFormat="1" ht="16" customHeight="1" x14ac:dyDescent="0.2"/>
    <row r="8867" customFormat="1" ht="16" customHeight="1" x14ac:dyDescent="0.2"/>
    <row r="8868" customFormat="1" ht="16" customHeight="1" x14ac:dyDescent="0.2"/>
    <row r="8869" customFormat="1" ht="16" customHeight="1" x14ac:dyDescent="0.2"/>
    <row r="8870" customFormat="1" ht="16" customHeight="1" x14ac:dyDescent="0.2"/>
    <row r="8871" customFormat="1" ht="16" customHeight="1" x14ac:dyDescent="0.2"/>
    <row r="8872" customFormat="1" ht="16" customHeight="1" x14ac:dyDescent="0.2"/>
    <row r="8873" customFormat="1" ht="16" customHeight="1" x14ac:dyDescent="0.2"/>
    <row r="8874" customFormat="1" ht="16" customHeight="1" x14ac:dyDescent="0.2"/>
    <row r="8875" customFormat="1" ht="16" customHeight="1" x14ac:dyDescent="0.2"/>
    <row r="8876" customFormat="1" ht="16" customHeight="1" x14ac:dyDescent="0.2"/>
    <row r="8877" customFormat="1" ht="16" customHeight="1" x14ac:dyDescent="0.2"/>
    <row r="8878" customFormat="1" ht="16" customHeight="1" x14ac:dyDescent="0.2"/>
    <row r="8879" customFormat="1" ht="16" customHeight="1" x14ac:dyDescent="0.2"/>
    <row r="8880" customFormat="1" ht="16" customHeight="1" x14ac:dyDescent="0.2"/>
    <row r="8881" customFormat="1" ht="16" customHeight="1" x14ac:dyDescent="0.2"/>
    <row r="8882" customFormat="1" ht="16" customHeight="1" x14ac:dyDescent="0.2"/>
    <row r="8883" customFormat="1" ht="16" customHeight="1" x14ac:dyDescent="0.2"/>
    <row r="8884" customFormat="1" ht="16" customHeight="1" x14ac:dyDescent="0.2"/>
    <row r="8885" customFormat="1" ht="16" customHeight="1" x14ac:dyDescent="0.2"/>
    <row r="8886" customFormat="1" ht="16" customHeight="1" x14ac:dyDescent="0.2"/>
    <row r="8887" customFormat="1" ht="16" customHeight="1" x14ac:dyDescent="0.2"/>
    <row r="8888" customFormat="1" ht="16" customHeight="1" x14ac:dyDescent="0.2"/>
    <row r="8889" customFormat="1" ht="16" customHeight="1" x14ac:dyDescent="0.2"/>
    <row r="8890" customFormat="1" ht="16" customHeight="1" x14ac:dyDescent="0.2"/>
    <row r="8891" customFormat="1" ht="16" customHeight="1" x14ac:dyDescent="0.2"/>
    <row r="8892" customFormat="1" ht="16" customHeight="1" x14ac:dyDescent="0.2"/>
    <row r="8893" customFormat="1" ht="16" customHeight="1" x14ac:dyDescent="0.2"/>
    <row r="8894" customFormat="1" ht="16" customHeight="1" x14ac:dyDescent="0.2"/>
    <row r="8895" customFormat="1" ht="16" customHeight="1" x14ac:dyDescent="0.2"/>
    <row r="8896" customFormat="1" ht="16" customHeight="1" x14ac:dyDescent="0.2"/>
    <row r="8897" customFormat="1" ht="16" customHeight="1" x14ac:dyDescent="0.2"/>
    <row r="8898" customFormat="1" ht="16" customHeight="1" x14ac:dyDescent="0.2"/>
    <row r="8899" customFormat="1" ht="16" customHeight="1" x14ac:dyDescent="0.2"/>
    <row r="8900" customFormat="1" ht="16" customHeight="1" x14ac:dyDescent="0.2"/>
    <row r="8901" customFormat="1" ht="16" customHeight="1" x14ac:dyDescent="0.2"/>
    <row r="8902" customFormat="1" ht="16" customHeight="1" x14ac:dyDescent="0.2"/>
    <row r="8903" customFormat="1" ht="16" customHeight="1" x14ac:dyDescent="0.2"/>
    <row r="8904" customFormat="1" ht="16" customHeight="1" x14ac:dyDescent="0.2"/>
    <row r="8905" customFormat="1" ht="16" customHeight="1" x14ac:dyDescent="0.2"/>
    <row r="8906" customFormat="1" ht="16" customHeight="1" x14ac:dyDescent="0.2"/>
    <row r="8907" customFormat="1" ht="16" customHeight="1" x14ac:dyDescent="0.2"/>
    <row r="8908" customFormat="1" ht="16" customHeight="1" x14ac:dyDescent="0.2"/>
    <row r="8909" customFormat="1" ht="16" customHeight="1" x14ac:dyDescent="0.2"/>
    <row r="8910" customFormat="1" ht="16" customHeight="1" x14ac:dyDescent="0.2"/>
    <row r="8911" customFormat="1" ht="16" customHeight="1" x14ac:dyDescent="0.2"/>
    <row r="8912" customFormat="1" ht="16" customHeight="1" x14ac:dyDescent="0.2"/>
    <row r="8913" customFormat="1" ht="16" customHeight="1" x14ac:dyDescent="0.2"/>
    <row r="8914" customFormat="1" ht="16" customHeight="1" x14ac:dyDescent="0.2"/>
    <row r="8915" customFormat="1" ht="16" customHeight="1" x14ac:dyDescent="0.2"/>
    <row r="8916" customFormat="1" ht="16" customHeight="1" x14ac:dyDescent="0.2"/>
    <row r="8917" customFormat="1" ht="16" customHeight="1" x14ac:dyDescent="0.2"/>
    <row r="8918" customFormat="1" ht="16" customHeight="1" x14ac:dyDescent="0.2"/>
    <row r="8919" customFormat="1" ht="16" customHeight="1" x14ac:dyDescent="0.2"/>
    <row r="8920" customFormat="1" ht="16" customHeight="1" x14ac:dyDescent="0.2"/>
    <row r="8921" customFormat="1" ht="16" customHeight="1" x14ac:dyDescent="0.2"/>
    <row r="8922" customFormat="1" ht="16" customHeight="1" x14ac:dyDescent="0.2"/>
    <row r="8923" customFormat="1" ht="16" customHeight="1" x14ac:dyDescent="0.2"/>
    <row r="8924" customFormat="1" ht="16" customHeight="1" x14ac:dyDescent="0.2"/>
    <row r="8925" customFormat="1" ht="16" customHeight="1" x14ac:dyDescent="0.2"/>
    <row r="8926" customFormat="1" ht="16" customHeight="1" x14ac:dyDescent="0.2"/>
    <row r="8927" customFormat="1" ht="16" customHeight="1" x14ac:dyDescent="0.2"/>
    <row r="8928" customFormat="1" ht="16" customHeight="1" x14ac:dyDescent="0.2"/>
    <row r="8929" customFormat="1" ht="16" customHeight="1" x14ac:dyDescent="0.2"/>
    <row r="8930" customFormat="1" ht="16" customHeight="1" x14ac:dyDescent="0.2"/>
    <row r="8931" customFormat="1" ht="16" customHeight="1" x14ac:dyDescent="0.2"/>
    <row r="8932" customFormat="1" ht="16" customHeight="1" x14ac:dyDescent="0.2"/>
    <row r="8933" customFormat="1" ht="16" customHeight="1" x14ac:dyDescent="0.2"/>
    <row r="8934" customFormat="1" ht="16" customHeight="1" x14ac:dyDescent="0.2"/>
    <row r="8935" customFormat="1" ht="16" customHeight="1" x14ac:dyDescent="0.2"/>
    <row r="8936" customFormat="1" ht="16" customHeight="1" x14ac:dyDescent="0.2"/>
    <row r="8937" customFormat="1" ht="16" customHeight="1" x14ac:dyDescent="0.2"/>
    <row r="8938" customFormat="1" ht="16" customHeight="1" x14ac:dyDescent="0.2"/>
    <row r="8939" customFormat="1" ht="16" customHeight="1" x14ac:dyDescent="0.2"/>
    <row r="8940" customFormat="1" ht="16" customHeight="1" x14ac:dyDescent="0.2"/>
    <row r="8941" customFormat="1" ht="16" customHeight="1" x14ac:dyDescent="0.2"/>
    <row r="8942" customFormat="1" ht="16" customHeight="1" x14ac:dyDescent="0.2"/>
    <row r="8943" customFormat="1" ht="16" customHeight="1" x14ac:dyDescent="0.2"/>
    <row r="8944" customFormat="1" ht="16" customHeight="1" x14ac:dyDescent="0.2"/>
    <row r="8945" customFormat="1" ht="16" customHeight="1" x14ac:dyDescent="0.2"/>
    <row r="8946" customFormat="1" ht="16" customHeight="1" x14ac:dyDescent="0.2"/>
    <row r="8947" customFormat="1" ht="16" customHeight="1" x14ac:dyDescent="0.2"/>
    <row r="8948" customFormat="1" ht="16" customHeight="1" x14ac:dyDescent="0.2"/>
    <row r="8949" customFormat="1" ht="16" customHeight="1" x14ac:dyDescent="0.2"/>
    <row r="8950" customFormat="1" ht="16" customHeight="1" x14ac:dyDescent="0.2"/>
    <row r="8951" customFormat="1" ht="16" customHeight="1" x14ac:dyDescent="0.2"/>
    <row r="8952" customFormat="1" ht="16" customHeight="1" x14ac:dyDescent="0.2"/>
    <row r="8953" customFormat="1" ht="16" customHeight="1" x14ac:dyDescent="0.2"/>
    <row r="8954" customFormat="1" ht="16" customHeight="1" x14ac:dyDescent="0.2"/>
    <row r="8955" customFormat="1" ht="16" customHeight="1" x14ac:dyDescent="0.2"/>
    <row r="8956" customFormat="1" ht="16" customHeight="1" x14ac:dyDescent="0.2"/>
    <row r="8957" customFormat="1" ht="16" customHeight="1" x14ac:dyDescent="0.2"/>
    <row r="8958" customFormat="1" ht="16" customHeight="1" x14ac:dyDescent="0.2"/>
    <row r="8959" customFormat="1" ht="16" customHeight="1" x14ac:dyDescent="0.2"/>
    <row r="8960" customFormat="1" ht="16" customHeight="1" x14ac:dyDescent="0.2"/>
    <row r="8961" customFormat="1" ht="16" customHeight="1" x14ac:dyDescent="0.2"/>
    <row r="8962" customFormat="1" ht="16" customHeight="1" x14ac:dyDescent="0.2"/>
    <row r="8963" customFormat="1" ht="16" customHeight="1" x14ac:dyDescent="0.2"/>
    <row r="8964" customFormat="1" ht="16" customHeight="1" x14ac:dyDescent="0.2"/>
    <row r="8965" customFormat="1" ht="16" customHeight="1" x14ac:dyDescent="0.2"/>
    <row r="8966" customFormat="1" ht="16" customHeight="1" x14ac:dyDescent="0.2"/>
    <row r="8967" customFormat="1" ht="16" customHeight="1" x14ac:dyDescent="0.2"/>
    <row r="8968" customFormat="1" ht="16" customHeight="1" x14ac:dyDescent="0.2"/>
    <row r="8969" customFormat="1" ht="16" customHeight="1" x14ac:dyDescent="0.2"/>
    <row r="8970" customFormat="1" ht="16" customHeight="1" x14ac:dyDescent="0.2"/>
    <row r="8971" customFormat="1" ht="16" customHeight="1" x14ac:dyDescent="0.2"/>
    <row r="8972" customFormat="1" ht="16" customHeight="1" x14ac:dyDescent="0.2"/>
    <row r="8973" customFormat="1" ht="16" customHeight="1" x14ac:dyDescent="0.2"/>
    <row r="8974" customFormat="1" ht="16" customHeight="1" x14ac:dyDescent="0.2"/>
    <row r="8975" customFormat="1" ht="16" customHeight="1" x14ac:dyDescent="0.2"/>
    <row r="8976" customFormat="1" ht="16" customHeight="1" x14ac:dyDescent="0.2"/>
    <row r="8977" customFormat="1" ht="16" customHeight="1" x14ac:dyDescent="0.2"/>
    <row r="8978" customFormat="1" ht="16" customHeight="1" x14ac:dyDescent="0.2"/>
    <row r="8979" customFormat="1" ht="16" customHeight="1" x14ac:dyDescent="0.2"/>
    <row r="8980" customFormat="1" ht="16" customHeight="1" x14ac:dyDescent="0.2"/>
    <row r="8981" customFormat="1" ht="16" customHeight="1" x14ac:dyDescent="0.2"/>
    <row r="8982" customFormat="1" ht="16" customHeight="1" x14ac:dyDescent="0.2"/>
    <row r="8983" customFormat="1" ht="16" customHeight="1" x14ac:dyDescent="0.2"/>
    <row r="8984" customFormat="1" ht="16" customHeight="1" x14ac:dyDescent="0.2"/>
    <row r="8985" customFormat="1" ht="16" customHeight="1" x14ac:dyDescent="0.2"/>
    <row r="8986" customFormat="1" ht="16" customHeight="1" x14ac:dyDescent="0.2"/>
    <row r="8987" customFormat="1" ht="16" customHeight="1" x14ac:dyDescent="0.2"/>
    <row r="8988" customFormat="1" ht="16" customHeight="1" x14ac:dyDescent="0.2"/>
    <row r="8989" customFormat="1" ht="16" customHeight="1" x14ac:dyDescent="0.2"/>
    <row r="8990" customFormat="1" ht="16" customHeight="1" x14ac:dyDescent="0.2"/>
    <row r="8991" customFormat="1" ht="16" customHeight="1" x14ac:dyDescent="0.2"/>
    <row r="8992" customFormat="1" ht="16" customHeight="1" x14ac:dyDescent="0.2"/>
    <row r="8993" customFormat="1" ht="16" customHeight="1" x14ac:dyDescent="0.2"/>
    <row r="8994" customFormat="1" ht="16" customHeight="1" x14ac:dyDescent="0.2"/>
    <row r="8995" customFormat="1" ht="16" customHeight="1" x14ac:dyDescent="0.2"/>
    <row r="8996" customFormat="1" ht="16" customHeight="1" x14ac:dyDescent="0.2"/>
    <row r="8997" customFormat="1" ht="16" customHeight="1" x14ac:dyDescent="0.2"/>
    <row r="8998" customFormat="1" ht="16" customHeight="1" x14ac:dyDescent="0.2"/>
    <row r="8999" customFormat="1" ht="16" customHeight="1" x14ac:dyDescent="0.2"/>
    <row r="9000" customFormat="1" ht="16" customHeight="1" x14ac:dyDescent="0.2"/>
    <row r="9001" customFormat="1" ht="16" customHeight="1" x14ac:dyDescent="0.2"/>
    <row r="9002" customFormat="1" ht="16" customHeight="1" x14ac:dyDescent="0.2"/>
    <row r="9003" customFormat="1" ht="16" customHeight="1" x14ac:dyDescent="0.2"/>
    <row r="9004" customFormat="1" ht="16" customHeight="1" x14ac:dyDescent="0.2"/>
    <row r="9005" customFormat="1" ht="16" customHeight="1" x14ac:dyDescent="0.2"/>
    <row r="9006" customFormat="1" ht="16" customHeight="1" x14ac:dyDescent="0.2"/>
    <row r="9007" customFormat="1" ht="16" customHeight="1" x14ac:dyDescent="0.2"/>
    <row r="9008" customFormat="1" ht="16" customHeight="1" x14ac:dyDescent="0.2"/>
    <row r="9009" customFormat="1" ht="16" customHeight="1" x14ac:dyDescent="0.2"/>
    <row r="9010" customFormat="1" ht="16" customHeight="1" x14ac:dyDescent="0.2"/>
    <row r="9011" customFormat="1" ht="16" customHeight="1" x14ac:dyDescent="0.2"/>
    <row r="9012" customFormat="1" ht="16" customHeight="1" x14ac:dyDescent="0.2"/>
    <row r="9013" customFormat="1" ht="16" customHeight="1" x14ac:dyDescent="0.2"/>
    <row r="9014" customFormat="1" ht="16" customHeight="1" x14ac:dyDescent="0.2"/>
    <row r="9015" customFormat="1" ht="16" customHeight="1" x14ac:dyDescent="0.2"/>
    <row r="9016" customFormat="1" ht="16" customHeight="1" x14ac:dyDescent="0.2"/>
    <row r="9017" customFormat="1" ht="16" customHeight="1" x14ac:dyDescent="0.2"/>
    <row r="9018" customFormat="1" ht="16" customHeight="1" x14ac:dyDescent="0.2"/>
    <row r="9019" customFormat="1" ht="16" customHeight="1" x14ac:dyDescent="0.2"/>
    <row r="9020" customFormat="1" ht="16" customHeight="1" x14ac:dyDescent="0.2"/>
    <row r="9021" customFormat="1" ht="16" customHeight="1" x14ac:dyDescent="0.2"/>
    <row r="9022" customFormat="1" ht="16" customHeight="1" x14ac:dyDescent="0.2"/>
    <row r="9023" customFormat="1" ht="16" customHeight="1" x14ac:dyDescent="0.2"/>
    <row r="9024" customFormat="1" ht="16" customHeight="1" x14ac:dyDescent="0.2"/>
    <row r="9025" customFormat="1" ht="16" customHeight="1" x14ac:dyDescent="0.2"/>
    <row r="9026" customFormat="1" ht="16" customHeight="1" x14ac:dyDescent="0.2"/>
    <row r="9027" customFormat="1" ht="16" customHeight="1" x14ac:dyDescent="0.2"/>
    <row r="9028" customFormat="1" ht="16" customHeight="1" x14ac:dyDescent="0.2"/>
    <row r="9029" customFormat="1" ht="16" customHeight="1" x14ac:dyDescent="0.2"/>
    <row r="9030" customFormat="1" ht="16" customHeight="1" x14ac:dyDescent="0.2"/>
    <row r="9031" customFormat="1" ht="16" customHeight="1" x14ac:dyDescent="0.2"/>
    <row r="9032" customFormat="1" ht="16" customHeight="1" x14ac:dyDescent="0.2"/>
    <row r="9033" customFormat="1" ht="16" customHeight="1" x14ac:dyDescent="0.2"/>
    <row r="9034" customFormat="1" ht="16" customHeight="1" x14ac:dyDescent="0.2"/>
    <row r="9035" customFormat="1" ht="16" customHeight="1" x14ac:dyDescent="0.2"/>
    <row r="9036" customFormat="1" ht="16" customHeight="1" x14ac:dyDescent="0.2"/>
    <row r="9037" customFormat="1" ht="16" customHeight="1" x14ac:dyDescent="0.2"/>
    <row r="9038" customFormat="1" ht="16" customHeight="1" x14ac:dyDescent="0.2"/>
    <row r="9039" customFormat="1" ht="16" customHeight="1" x14ac:dyDescent="0.2"/>
    <row r="9040" customFormat="1" ht="16" customHeight="1" x14ac:dyDescent="0.2"/>
    <row r="9041" customFormat="1" ht="16" customHeight="1" x14ac:dyDescent="0.2"/>
    <row r="9042" customFormat="1" ht="16" customHeight="1" x14ac:dyDescent="0.2"/>
    <row r="9043" customFormat="1" ht="16" customHeight="1" x14ac:dyDescent="0.2"/>
    <row r="9044" customFormat="1" ht="16" customHeight="1" x14ac:dyDescent="0.2"/>
    <row r="9045" customFormat="1" ht="16" customHeight="1" x14ac:dyDescent="0.2"/>
    <row r="9046" customFormat="1" ht="16" customHeight="1" x14ac:dyDescent="0.2"/>
    <row r="9047" customFormat="1" ht="16" customHeight="1" x14ac:dyDescent="0.2"/>
    <row r="9048" customFormat="1" ht="16" customHeight="1" x14ac:dyDescent="0.2"/>
    <row r="9049" customFormat="1" ht="16" customHeight="1" x14ac:dyDescent="0.2"/>
    <row r="9050" customFormat="1" ht="16" customHeight="1" x14ac:dyDescent="0.2"/>
    <row r="9051" customFormat="1" ht="16" customHeight="1" x14ac:dyDescent="0.2"/>
    <row r="9052" customFormat="1" ht="16" customHeight="1" x14ac:dyDescent="0.2"/>
    <row r="9053" customFormat="1" ht="16" customHeight="1" x14ac:dyDescent="0.2"/>
    <row r="9054" customFormat="1" ht="16" customHeight="1" x14ac:dyDescent="0.2"/>
    <row r="9055" customFormat="1" ht="16" customHeight="1" x14ac:dyDescent="0.2"/>
    <row r="9056" customFormat="1" ht="16" customHeight="1" x14ac:dyDescent="0.2"/>
    <row r="9057" customFormat="1" ht="16" customHeight="1" x14ac:dyDescent="0.2"/>
    <row r="9058" customFormat="1" ht="16" customHeight="1" x14ac:dyDescent="0.2"/>
    <row r="9059" customFormat="1" ht="16" customHeight="1" x14ac:dyDescent="0.2"/>
    <row r="9060" customFormat="1" ht="16" customHeight="1" x14ac:dyDescent="0.2"/>
    <row r="9061" customFormat="1" ht="16" customHeight="1" x14ac:dyDescent="0.2"/>
    <row r="9062" customFormat="1" ht="16" customHeight="1" x14ac:dyDescent="0.2"/>
    <row r="9063" customFormat="1" ht="16" customHeight="1" x14ac:dyDescent="0.2"/>
    <row r="9064" customFormat="1" ht="16" customHeight="1" x14ac:dyDescent="0.2"/>
    <row r="9065" customFormat="1" ht="16" customHeight="1" x14ac:dyDescent="0.2"/>
    <row r="9066" customFormat="1" ht="16" customHeight="1" x14ac:dyDescent="0.2"/>
    <row r="9067" customFormat="1" ht="16" customHeight="1" x14ac:dyDescent="0.2"/>
    <row r="9068" customFormat="1" ht="16" customHeight="1" x14ac:dyDescent="0.2"/>
    <row r="9069" customFormat="1" ht="16" customHeight="1" x14ac:dyDescent="0.2"/>
    <row r="9070" customFormat="1" ht="16" customHeight="1" x14ac:dyDescent="0.2"/>
    <row r="9071" customFormat="1" ht="16" customHeight="1" x14ac:dyDescent="0.2"/>
    <row r="9072" customFormat="1" ht="16" customHeight="1" x14ac:dyDescent="0.2"/>
    <row r="9073" customFormat="1" ht="16" customHeight="1" x14ac:dyDescent="0.2"/>
    <row r="9074" customFormat="1" ht="16" customHeight="1" x14ac:dyDescent="0.2"/>
    <row r="9075" customFormat="1" ht="16" customHeight="1" x14ac:dyDescent="0.2"/>
    <row r="9076" customFormat="1" ht="16" customHeight="1" x14ac:dyDescent="0.2"/>
    <row r="9077" customFormat="1" ht="16" customHeight="1" x14ac:dyDescent="0.2"/>
    <row r="9078" customFormat="1" ht="16" customHeight="1" x14ac:dyDescent="0.2"/>
    <row r="9079" customFormat="1" ht="16" customHeight="1" x14ac:dyDescent="0.2"/>
    <row r="9080" customFormat="1" ht="16" customHeight="1" x14ac:dyDescent="0.2"/>
    <row r="9081" customFormat="1" ht="16" customHeight="1" x14ac:dyDescent="0.2"/>
    <row r="9082" customFormat="1" ht="16" customHeight="1" x14ac:dyDescent="0.2"/>
    <row r="9083" customFormat="1" ht="16" customHeight="1" x14ac:dyDescent="0.2"/>
    <row r="9084" customFormat="1" ht="16" customHeight="1" x14ac:dyDescent="0.2"/>
    <row r="9085" customFormat="1" ht="16" customHeight="1" x14ac:dyDescent="0.2"/>
    <row r="9086" customFormat="1" ht="16" customHeight="1" x14ac:dyDescent="0.2"/>
    <row r="9087" customFormat="1" ht="16" customHeight="1" x14ac:dyDescent="0.2"/>
    <row r="9088" customFormat="1" ht="16" customHeight="1" x14ac:dyDescent="0.2"/>
    <row r="9089" customFormat="1" ht="16" customHeight="1" x14ac:dyDescent="0.2"/>
    <row r="9090" customFormat="1" ht="16" customHeight="1" x14ac:dyDescent="0.2"/>
    <row r="9091" customFormat="1" ht="16" customHeight="1" x14ac:dyDescent="0.2"/>
    <row r="9092" customFormat="1" ht="16" customHeight="1" x14ac:dyDescent="0.2"/>
    <row r="9093" customFormat="1" ht="16" customHeight="1" x14ac:dyDescent="0.2"/>
    <row r="9094" customFormat="1" ht="16" customHeight="1" x14ac:dyDescent="0.2"/>
    <row r="9095" customFormat="1" ht="16" customHeight="1" x14ac:dyDescent="0.2"/>
    <row r="9096" customFormat="1" ht="16" customHeight="1" x14ac:dyDescent="0.2"/>
    <row r="9097" customFormat="1" ht="16" customHeight="1" x14ac:dyDescent="0.2"/>
    <row r="9098" customFormat="1" ht="16" customHeight="1" x14ac:dyDescent="0.2"/>
    <row r="9099" customFormat="1" ht="16" customHeight="1" x14ac:dyDescent="0.2"/>
    <row r="9100" customFormat="1" ht="16" customHeight="1" x14ac:dyDescent="0.2"/>
    <row r="9101" customFormat="1" ht="16" customHeight="1" x14ac:dyDescent="0.2"/>
    <row r="9102" customFormat="1" ht="16" customHeight="1" x14ac:dyDescent="0.2"/>
    <row r="9103" customFormat="1" ht="16" customHeight="1" x14ac:dyDescent="0.2"/>
    <row r="9104" customFormat="1" ht="16" customHeight="1" x14ac:dyDescent="0.2"/>
    <row r="9105" customFormat="1" ht="16" customHeight="1" x14ac:dyDescent="0.2"/>
    <row r="9106" customFormat="1" ht="16" customHeight="1" x14ac:dyDescent="0.2"/>
    <row r="9107" customFormat="1" ht="16" customHeight="1" x14ac:dyDescent="0.2"/>
    <row r="9108" customFormat="1" ht="16" customHeight="1" x14ac:dyDescent="0.2"/>
    <row r="9109" customFormat="1" ht="16" customHeight="1" x14ac:dyDescent="0.2"/>
    <row r="9110" customFormat="1" ht="16" customHeight="1" x14ac:dyDescent="0.2"/>
    <row r="9111" customFormat="1" ht="16" customHeight="1" x14ac:dyDescent="0.2"/>
    <row r="9112" customFormat="1" ht="16" customHeight="1" x14ac:dyDescent="0.2"/>
    <row r="9113" customFormat="1" ht="16" customHeight="1" x14ac:dyDescent="0.2"/>
    <row r="9114" customFormat="1" ht="16" customHeight="1" x14ac:dyDescent="0.2"/>
    <row r="9115" customFormat="1" ht="16" customHeight="1" x14ac:dyDescent="0.2"/>
    <row r="9116" customFormat="1" ht="16" customHeight="1" x14ac:dyDescent="0.2"/>
    <row r="9117" customFormat="1" ht="16" customHeight="1" x14ac:dyDescent="0.2"/>
    <row r="9118" customFormat="1" ht="16" customHeight="1" x14ac:dyDescent="0.2"/>
    <row r="9119" customFormat="1" ht="16" customHeight="1" x14ac:dyDescent="0.2"/>
    <row r="9120" customFormat="1" ht="16" customHeight="1" x14ac:dyDescent="0.2"/>
    <row r="9121" customFormat="1" ht="16" customHeight="1" x14ac:dyDescent="0.2"/>
    <row r="9122" customFormat="1" ht="16" customHeight="1" x14ac:dyDescent="0.2"/>
    <row r="9123" customFormat="1" ht="16" customHeight="1" x14ac:dyDescent="0.2"/>
    <row r="9124" customFormat="1" ht="16" customHeight="1" x14ac:dyDescent="0.2"/>
    <row r="9125" customFormat="1" ht="16" customHeight="1" x14ac:dyDescent="0.2"/>
    <row r="9126" customFormat="1" ht="16" customHeight="1" x14ac:dyDescent="0.2"/>
    <row r="9127" customFormat="1" ht="16" customHeight="1" x14ac:dyDescent="0.2"/>
    <row r="9128" customFormat="1" ht="16" customHeight="1" x14ac:dyDescent="0.2"/>
    <row r="9129" customFormat="1" ht="16" customHeight="1" x14ac:dyDescent="0.2"/>
    <row r="9130" customFormat="1" ht="16" customHeight="1" x14ac:dyDescent="0.2"/>
    <row r="9131" customFormat="1" ht="16" customHeight="1" x14ac:dyDescent="0.2"/>
    <row r="9132" customFormat="1" ht="16" customHeight="1" x14ac:dyDescent="0.2"/>
    <row r="9133" customFormat="1" ht="16" customHeight="1" x14ac:dyDescent="0.2"/>
    <row r="9134" customFormat="1" ht="16" customHeight="1" x14ac:dyDescent="0.2"/>
    <row r="9135" customFormat="1" ht="16" customHeight="1" x14ac:dyDescent="0.2"/>
    <row r="9136" customFormat="1" ht="16" customHeight="1" x14ac:dyDescent="0.2"/>
    <row r="9137" customFormat="1" ht="16" customHeight="1" x14ac:dyDescent="0.2"/>
    <row r="9138" customFormat="1" ht="16" customHeight="1" x14ac:dyDescent="0.2"/>
    <row r="9139" customFormat="1" ht="16" customHeight="1" x14ac:dyDescent="0.2"/>
    <row r="9140" customFormat="1" ht="16" customHeight="1" x14ac:dyDescent="0.2"/>
    <row r="9141" customFormat="1" ht="16" customHeight="1" x14ac:dyDescent="0.2"/>
    <row r="9142" customFormat="1" ht="16" customHeight="1" x14ac:dyDescent="0.2"/>
    <row r="9143" customFormat="1" ht="16" customHeight="1" x14ac:dyDescent="0.2"/>
    <row r="9144" customFormat="1" ht="16" customHeight="1" x14ac:dyDescent="0.2"/>
    <row r="9145" customFormat="1" ht="16" customHeight="1" x14ac:dyDescent="0.2"/>
    <row r="9146" customFormat="1" ht="16" customHeight="1" x14ac:dyDescent="0.2"/>
    <row r="9147" customFormat="1" ht="16" customHeight="1" x14ac:dyDescent="0.2"/>
    <row r="9148" customFormat="1" ht="16" customHeight="1" x14ac:dyDescent="0.2"/>
    <row r="9149" customFormat="1" ht="16" customHeight="1" x14ac:dyDescent="0.2"/>
    <row r="9150" customFormat="1" ht="16" customHeight="1" x14ac:dyDescent="0.2"/>
    <row r="9151" customFormat="1" ht="16" customHeight="1" x14ac:dyDescent="0.2"/>
    <row r="9152" customFormat="1" ht="16" customHeight="1" x14ac:dyDescent="0.2"/>
    <row r="9153" customFormat="1" ht="16" customHeight="1" x14ac:dyDescent="0.2"/>
    <row r="9154" customFormat="1" ht="16" customHeight="1" x14ac:dyDescent="0.2"/>
    <row r="9155" customFormat="1" ht="16" customHeight="1" x14ac:dyDescent="0.2"/>
    <row r="9156" customFormat="1" ht="16" customHeight="1" x14ac:dyDescent="0.2"/>
    <row r="9157" customFormat="1" ht="16" customHeight="1" x14ac:dyDescent="0.2"/>
    <row r="9158" customFormat="1" ht="16" customHeight="1" x14ac:dyDescent="0.2"/>
    <row r="9159" customFormat="1" ht="16" customHeight="1" x14ac:dyDescent="0.2"/>
    <row r="9160" customFormat="1" ht="16" customHeight="1" x14ac:dyDescent="0.2"/>
    <row r="9161" customFormat="1" ht="16" customHeight="1" x14ac:dyDescent="0.2"/>
    <row r="9162" customFormat="1" ht="16" customHeight="1" x14ac:dyDescent="0.2"/>
    <row r="9163" customFormat="1" ht="16" customHeight="1" x14ac:dyDescent="0.2"/>
    <row r="9164" customFormat="1" ht="16" customHeight="1" x14ac:dyDescent="0.2"/>
    <row r="9165" customFormat="1" ht="16" customHeight="1" x14ac:dyDescent="0.2"/>
    <row r="9166" customFormat="1" ht="16" customHeight="1" x14ac:dyDescent="0.2"/>
    <row r="9167" customFormat="1" ht="16" customHeight="1" x14ac:dyDescent="0.2"/>
    <row r="9168" customFormat="1" ht="16" customHeight="1" x14ac:dyDescent="0.2"/>
    <row r="9169" customFormat="1" ht="16" customHeight="1" x14ac:dyDescent="0.2"/>
    <row r="9170" customFormat="1" ht="16" customHeight="1" x14ac:dyDescent="0.2"/>
    <row r="9171" customFormat="1" ht="16" customHeight="1" x14ac:dyDescent="0.2"/>
    <row r="9172" customFormat="1" ht="16" customHeight="1" x14ac:dyDescent="0.2"/>
    <row r="9173" customFormat="1" ht="16" customHeight="1" x14ac:dyDescent="0.2"/>
    <row r="9174" customFormat="1" ht="16" customHeight="1" x14ac:dyDescent="0.2"/>
    <row r="9175" customFormat="1" ht="16" customHeight="1" x14ac:dyDescent="0.2"/>
    <row r="9176" customFormat="1" ht="16" customHeight="1" x14ac:dyDescent="0.2"/>
    <row r="9177" customFormat="1" ht="16" customHeight="1" x14ac:dyDescent="0.2"/>
    <row r="9178" customFormat="1" ht="16" customHeight="1" x14ac:dyDescent="0.2"/>
    <row r="9179" customFormat="1" ht="16" customHeight="1" x14ac:dyDescent="0.2"/>
    <row r="9180" customFormat="1" ht="16" customHeight="1" x14ac:dyDescent="0.2"/>
    <row r="9181" customFormat="1" ht="16" customHeight="1" x14ac:dyDescent="0.2"/>
    <row r="9182" customFormat="1" ht="16" customHeight="1" x14ac:dyDescent="0.2"/>
    <row r="9183" customFormat="1" ht="16" customHeight="1" x14ac:dyDescent="0.2"/>
    <row r="9184" customFormat="1" ht="16" customHeight="1" x14ac:dyDescent="0.2"/>
    <row r="9185" customFormat="1" ht="16" customHeight="1" x14ac:dyDescent="0.2"/>
    <row r="9186" customFormat="1" ht="16" customHeight="1" x14ac:dyDescent="0.2"/>
    <row r="9187" customFormat="1" ht="16" customHeight="1" x14ac:dyDescent="0.2"/>
    <row r="9188" customFormat="1" ht="16" customHeight="1" x14ac:dyDescent="0.2"/>
    <row r="9189" customFormat="1" ht="16" customHeight="1" x14ac:dyDescent="0.2"/>
    <row r="9190" customFormat="1" ht="16" customHeight="1" x14ac:dyDescent="0.2"/>
    <row r="9191" customFormat="1" ht="16" customHeight="1" x14ac:dyDescent="0.2"/>
    <row r="9192" customFormat="1" ht="16" customHeight="1" x14ac:dyDescent="0.2"/>
    <row r="9193" customFormat="1" ht="16" customHeight="1" x14ac:dyDescent="0.2"/>
    <row r="9194" customFormat="1" ht="16" customHeight="1" x14ac:dyDescent="0.2"/>
    <row r="9195" customFormat="1" ht="16" customHeight="1" x14ac:dyDescent="0.2"/>
    <row r="9196" customFormat="1" ht="16" customHeight="1" x14ac:dyDescent="0.2"/>
    <row r="9197" customFormat="1" ht="16" customHeight="1" x14ac:dyDescent="0.2"/>
    <row r="9198" customFormat="1" ht="16" customHeight="1" x14ac:dyDescent="0.2"/>
    <row r="9199" customFormat="1" ht="16" customHeight="1" x14ac:dyDescent="0.2"/>
    <row r="9200" customFormat="1" ht="16" customHeight="1" x14ac:dyDescent="0.2"/>
    <row r="9201" customFormat="1" ht="16" customHeight="1" x14ac:dyDescent="0.2"/>
    <row r="9202" customFormat="1" ht="16" customHeight="1" x14ac:dyDescent="0.2"/>
    <row r="9203" customFormat="1" ht="16" customHeight="1" x14ac:dyDescent="0.2"/>
    <row r="9204" customFormat="1" ht="16" customHeight="1" x14ac:dyDescent="0.2"/>
    <row r="9205" customFormat="1" ht="16" customHeight="1" x14ac:dyDescent="0.2"/>
    <row r="9206" customFormat="1" ht="16" customHeight="1" x14ac:dyDescent="0.2"/>
    <row r="9207" customFormat="1" ht="16" customHeight="1" x14ac:dyDescent="0.2"/>
    <row r="9208" customFormat="1" ht="16" customHeight="1" x14ac:dyDescent="0.2"/>
    <row r="9209" customFormat="1" ht="16" customHeight="1" x14ac:dyDescent="0.2"/>
    <row r="9210" customFormat="1" ht="16" customHeight="1" x14ac:dyDescent="0.2"/>
    <row r="9211" customFormat="1" ht="16" customHeight="1" x14ac:dyDescent="0.2"/>
    <row r="9212" customFormat="1" ht="16" customHeight="1" x14ac:dyDescent="0.2"/>
    <row r="9213" customFormat="1" ht="16" customHeight="1" x14ac:dyDescent="0.2"/>
    <row r="9214" customFormat="1" ht="16" customHeight="1" x14ac:dyDescent="0.2"/>
    <row r="9215" customFormat="1" ht="16" customHeight="1" x14ac:dyDescent="0.2"/>
    <row r="9216" customFormat="1" ht="16" customHeight="1" x14ac:dyDescent="0.2"/>
    <row r="9217" customFormat="1" ht="16" customHeight="1" x14ac:dyDescent="0.2"/>
    <row r="9218" customFormat="1" ht="16" customHeight="1" x14ac:dyDescent="0.2"/>
    <row r="9219" customFormat="1" ht="16" customHeight="1" x14ac:dyDescent="0.2"/>
    <row r="9220" customFormat="1" ht="16" customHeight="1" x14ac:dyDescent="0.2"/>
    <row r="9221" customFormat="1" ht="16" customHeight="1" x14ac:dyDescent="0.2"/>
    <row r="9222" customFormat="1" ht="16" customHeight="1" x14ac:dyDescent="0.2"/>
    <row r="9223" customFormat="1" ht="16" customHeight="1" x14ac:dyDescent="0.2"/>
    <row r="9224" customFormat="1" ht="16" customHeight="1" x14ac:dyDescent="0.2"/>
    <row r="9225" customFormat="1" ht="16" customHeight="1" x14ac:dyDescent="0.2"/>
    <row r="9226" customFormat="1" ht="16" customHeight="1" x14ac:dyDescent="0.2"/>
    <row r="9227" customFormat="1" ht="16" customHeight="1" x14ac:dyDescent="0.2"/>
    <row r="9228" customFormat="1" ht="16" customHeight="1" x14ac:dyDescent="0.2"/>
    <row r="9229" customFormat="1" ht="16" customHeight="1" x14ac:dyDescent="0.2"/>
    <row r="9230" customFormat="1" ht="16" customHeight="1" x14ac:dyDescent="0.2"/>
    <row r="9231" customFormat="1" ht="16" customHeight="1" x14ac:dyDescent="0.2"/>
    <row r="9232" customFormat="1" ht="16" customHeight="1" x14ac:dyDescent="0.2"/>
    <row r="9233" customFormat="1" ht="16" customHeight="1" x14ac:dyDescent="0.2"/>
    <row r="9234" customFormat="1" ht="16" customHeight="1" x14ac:dyDescent="0.2"/>
    <row r="9235" customFormat="1" ht="16" customHeight="1" x14ac:dyDescent="0.2"/>
    <row r="9236" customFormat="1" ht="16" customHeight="1" x14ac:dyDescent="0.2"/>
    <row r="9237" customFormat="1" ht="16" customHeight="1" x14ac:dyDescent="0.2"/>
    <row r="9238" customFormat="1" ht="16" customHeight="1" x14ac:dyDescent="0.2"/>
    <row r="9239" customFormat="1" ht="16" customHeight="1" x14ac:dyDescent="0.2"/>
    <row r="9240" customFormat="1" ht="16" customHeight="1" x14ac:dyDescent="0.2"/>
    <row r="9241" customFormat="1" ht="16" customHeight="1" x14ac:dyDescent="0.2"/>
    <row r="9242" customFormat="1" ht="16" customHeight="1" x14ac:dyDescent="0.2"/>
    <row r="9243" customFormat="1" ht="16" customHeight="1" x14ac:dyDescent="0.2"/>
    <row r="9244" customFormat="1" ht="16" customHeight="1" x14ac:dyDescent="0.2"/>
    <row r="9245" customFormat="1" ht="16" customHeight="1" x14ac:dyDescent="0.2"/>
    <row r="9246" customFormat="1" ht="16" customHeight="1" x14ac:dyDescent="0.2"/>
    <row r="9247" customFormat="1" ht="16" customHeight="1" x14ac:dyDescent="0.2"/>
    <row r="9248" customFormat="1" ht="16" customHeight="1" x14ac:dyDescent="0.2"/>
    <row r="9249" customFormat="1" ht="16" customHeight="1" x14ac:dyDescent="0.2"/>
    <row r="9250" customFormat="1" ht="16" customHeight="1" x14ac:dyDescent="0.2"/>
    <row r="9251" customFormat="1" ht="16" customHeight="1" x14ac:dyDescent="0.2"/>
    <row r="9252" customFormat="1" ht="16" customHeight="1" x14ac:dyDescent="0.2"/>
    <row r="9253" customFormat="1" ht="16" customHeight="1" x14ac:dyDescent="0.2"/>
    <row r="9254" customFormat="1" ht="16" customHeight="1" x14ac:dyDescent="0.2"/>
    <row r="9255" customFormat="1" ht="16" customHeight="1" x14ac:dyDescent="0.2"/>
    <row r="9256" customFormat="1" ht="16" customHeight="1" x14ac:dyDescent="0.2"/>
    <row r="9257" customFormat="1" ht="16" customHeight="1" x14ac:dyDescent="0.2"/>
    <row r="9258" customFormat="1" ht="16" customHeight="1" x14ac:dyDescent="0.2"/>
    <row r="9259" customFormat="1" ht="16" customHeight="1" x14ac:dyDescent="0.2"/>
    <row r="9260" customFormat="1" ht="16" customHeight="1" x14ac:dyDescent="0.2"/>
    <row r="9261" customFormat="1" ht="16" customHeight="1" x14ac:dyDescent="0.2"/>
    <row r="9262" customFormat="1" ht="16" customHeight="1" x14ac:dyDescent="0.2"/>
    <row r="9263" customFormat="1" ht="16" customHeight="1" x14ac:dyDescent="0.2"/>
    <row r="9264" customFormat="1" ht="16" customHeight="1" x14ac:dyDescent="0.2"/>
    <row r="9265" customFormat="1" ht="16" customHeight="1" x14ac:dyDescent="0.2"/>
    <row r="9266" customFormat="1" ht="16" customHeight="1" x14ac:dyDescent="0.2"/>
    <row r="9267" customFormat="1" ht="16" customHeight="1" x14ac:dyDescent="0.2"/>
    <row r="9268" customFormat="1" ht="16" customHeight="1" x14ac:dyDescent="0.2"/>
    <row r="9269" customFormat="1" ht="16" customHeight="1" x14ac:dyDescent="0.2"/>
    <row r="9270" customFormat="1" ht="16" customHeight="1" x14ac:dyDescent="0.2"/>
    <row r="9271" customFormat="1" ht="16" customHeight="1" x14ac:dyDescent="0.2"/>
    <row r="9272" customFormat="1" ht="16" customHeight="1" x14ac:dyDescent="0.2"/>
    <row r="9273" customFormat="1" ht="16" customHeight="1" x14ac:dyDescent="0.2"/>
    <row r="9274" customFormat="1" ht="16" customHeight="1" x14ac:dyDescent="0.2"/>
    <row r="9275" customFormat="1" ht="16" customHeight="1" x14ac:dyDescent="0.2"/>
    <row r="9276" customFormat="1" ht="16" customHeight="1" x14ac:dyDescent="0.2"/>
    <row r="9277" customFormat="1" ht="16" customHeight="1" x14ac:dyDescent="0.2"/>
    <row r="9278" customFormat="1" ht="16" customHeight="1" x14ac:dyDescent="0.2"/>
    <row r="9279" customFormat="1" ht="16" customHeight="1" x14ac:dyDescent="0.2"/>
    <row r="9280" customFormat="1" ht="16" customHeight="1" x14ac:dyDescent="0.2"/>
    <row r="9281" customFormat="1" ht="16" customHeight="1" x14ac:dyDescent="0.2"/>
    <row r="9282" customFormat="1" ht="16" customHeight="1" x14ac:dyDescent="0.2"/>
    <row r="9283" customFormat="1" ht="16" customHeight="1" x14ac:dyDescent="0.2"/>
    <row r="9284" customFormat="1" ht="16" customHeight="1" x14ac:dyDescent="0.2"/>
    <row r="9285" customFormat="1" ht="16" customHeight="1" x14ac:dyDescent="0.2"/>
    <row r="9286" customFormat="1" ht="16" customHeight="1" x14ac:dyDescent="0.2"/>
    <row r="9287" customFormat="1" ht="16" customHeight="1" x14ac:dyDescent="0.2"/>
    <row r="9288" customFormat="1" ht="16" customHeight="1" x14ac:dyDescent="0.2"/>
    <row r="9289" customFormat="1" ht="16" customHeight="1" x14ac:dyDescent="0.2"/>
    <row r="9290" customFormat="1" ht="16" customHeight="1" x14ac:dyDescent="0.2"/>
    <row r="9291" customFormat="1" ht="16" customHeight="1" x14ac:dyDescent="0.2"/>
    <row r="9292" customFormat="1" ht="16" customHeight="1" x14ac:dyDescent="0.2"/>
    <row r="9293" customFormat="1" ht="16" customHeight="1" x14ac:dyDescent="0.2"/>
    <row r="9294" customFormat="1" ht="16" customHeight="1" x14ac:dyDescent="0.2"/>
    <row r="9295" customFormat="1" ht="16" customHeight="1" x14ac:dyDescent="0.2"/>
    <row r="9296" customFormat="1" ht="16" customHeight="1" x14ac:dyDescent="0.2"/>
    <row r="9297" customFormat="1" ht="16" customHeight="1" x14ac:dyDescent="0.2"/>
    <row r="9298" customFormat="1" ht="16" customHeight="1" x14ac:dyDescent="0.2"/>
    <row r="9299" customFormat="1" ht="16" customHeight="1" x14ac:dyDescent="0.2"/>
    <row r="9300" customFormat="1" ht="16" customHeight="1" x14ac:dyDescent="0.2"/>
    <row r="9301" customFormat="1" ht="16" customHeight="1" x14ac:dyDescent="0.2"/>
    <row r="9302" customFormat="1" ht="16" customHeight="1" x14ac:dyDescent="0.2"/>
    <row r="9303" customFormat="1" ht="16" customHeight="1" x14ac:dyDescent="0.2"/>
    <row r="9304" customFormat="1" ht="16" customHeight="1" x14ac:dyDescent="0.2"/>
    <row r="9305" customFormat="1" ht="16" customHeight="1" x14ac:dyDescent="0.2"/>
    <row r="9306" customFormat="1" ht="16" customHeight="1" x14ac:dyDescent="0.2"/>
    <row r="9307" customFormat="1" ht="16" customHeight="1" x14ac:dyDescent="0.2"/>
    <row r="9308" customFormat="1" ht="16" customHeight="1" x14ac:dyDescent="0.2"/>
    <row r="9309" customFormat="1" ht="16" customHeight="1" x14ac:dyDescent="0.2"/>
    <row r="9310" customFormat="1" ht="16" customHeight="1" x14ac:dyDescent="0.2"/>
    <row r="9311" customFormat="1" ht="16" customHeight="1" x14ac:dyDescent="0.2"/>
    <row r="9312" customFormat="1" ht="16" customHeight="1" x14ac:dyDescent="0.2"/>
    <row r="9313" customFormat="1" ht="16" customHeight="1" x14ac:dyDescent="0.2"/>
    <row r="9314" customFormat="1" ht="16" customHeight="1" x14ac:dyDescent="0.2"/>
    <row r="9315" customFormat="1" ht="16" customHeight="1" x14ac:dyDescent="0.2"/>
    <row r="9316" customFormat="1" ht="16" customHeight="1" x14ac:dyDescent="0.2"/>
    <row r="9317" customFormat="1" ht="16" customHeight="1" x14ac:dyDescent="0.2"/>
    <row r="9318" customFormat="1" ht="16" customHeight="1" x14ac:dyDescent="0.2"/>
    <row r="9319" customFormat="1" ht="16" customHeight="1" x14ac:dyDescent="0.2"/>
    <row r="9320" customFormat="1" ht="16" customHeight="1" x14ac:dyDescent="0.2"/>
    <row r="9321" customFormat="1" ht="16" customHeight="1" x14ac:dyDescent="0.2"/>
    <row r="9322" customFormat="1" ht="16" customHeight="1" x14ac:dyDescent="0.2"/>
    <row r="9323" customFormat="1" ht="16" customHeight="1" x14ac:dyDescent="0.2"/>
    <row r="9324" customFormat="1" ht="16" customHeight="1" x14ac:dyDescent="0.2"/>
    <row r="9325" customFormat="1" ht="16" customHeight="1" x14ac:dyDescent="0.2"/>
    <row r="9326" customFormat="1" ht="16" customHeight="1" x14ac:dyDescent="0.2"/>
    <row r="9327" customFormat="1" ht="16" customHeight="1" x14ac:dyDescent="0.2"/>
    <row r="9328" customFormat="1" ht="16" customHeight="1" x14ac:dyDescent="0.2"/>
    <row r="9329" customFormat="1" ht="16" customHeight="1" x14ac:dyDescent="0.2"/>
    <row r="9330" customFormat="1" ht="16" customHeight="1" x14ac:dyDescent="0.2"/>
    <row r="9331" customFormat="1" ht="16" customHeight="1" x14ac:dyDescent="0.2"/>
    <row r="9332" customFormat="1" ht="16" customHeight="1" x14ac:dyDescent="0.2"/>
    <row r="9333" customFormat="1" ht="16" customHeight="1" x14ac:dyDescent="0.2"/>
    <row r="9334" customFormat="1" ht="16" customHeight="1" x14ac:dyDescent="0.2"/>
    <row r="9335" customFormat="1" ht="16" customHeight="1" x14ac:dyDescent="0.2"/>
    <row r="9336" customFormat="1" ht="16" customHeight="1" x14ac:dyDescent="0.2"/>
    <row r="9337" customFormat="1" ht="16" customHeight="1" x14ac:dyDescent="0.2"/>
    <row r="9338" customFormat="1" ht="16" customHeight="1" x14ac:dyDescent="0.2"/>
    <row r="9339" customFormat="1" ht="16" customHeight="1" x14ac:dyDescent="0.2"/>
    <row r="9340" customFormat="1" ht="16" customHeight="1" x14ac:dyDescent="0.2"/>
    <row r="9341" customFormat="1" ht="16" customHeight="1" x14ac:dyDescent="0.2"/>
    <row r="9342" customFormat="1" ht="16" customHeight="1" x14ac:dyDescent="0.2"/>
    <row r="9343" customFormat="1" ht="16" customHeight="1" x14ac:dyDescent="0.2"/>
    <row r="9344" customFormat="1" ht="16" customHeight="1" x14ac:dyDescent="0.2"/>
    <row r="9345" customFormat="1" ht="16" customHeight="1" x14ac:dyDescent="0.2"/>
    <row r="9346" customFormat="1" ht="16" customHeight="1" x14ac:dyDescent="0.2"/>
    <row r="9347" customFormat="1" ht="16" customHeight="1" x14ac:dyDescent="0.2"/>
    <row r="9348" customFormat="1" ht="16" customHeight="1" x14ac:dyDescent="0.2"/>
    <row r="9349" customFormat="1" ht="16" customHeight="1" x14ac:dyDescent="0.2"/>
    <row r="9350" customFormat="1" ht="16" customHeight="1" x14ac:dyDescent="0.2"/>
    <row r="9351" customFormat="1" ht="16" customHeight="1" x14ac:dyDescent="0.2"/>
    <row r="9352" customFormat="1" ht="16" customHeight="1" x14ac:dyDescent="0.2"/>
    <row r="9353" customFormat="1" ht="16" customHeight="1" x14ac:dyDescent="0.2"/>
    <row r="9354" customFormat="1" ht="16" customHeight="1" x14ac:dyDescent="0.2"/>
    <row r="9355" customFormat="1" ht="16" customHeight="1" x14ac:dyDescent="0.2"/>
    <row r="9356" customFormat="1" ht="16" customHeight="1" x14ac:dyDescent="0.2"/>
    <row r="9357" customFormat="1" ht="16" customHeight="1" x14ac:dyDescent="0.2"/>
    <row r="9358" customFormat="1" ht="16" customHeight="1" x14ac:dyDescent="0.2"/>
    <row r="9359" customFormat="1" ht="16" customHeight="1" x14ac:dyDescent="0.2"/>
    <row r="9360" customFormat="1" ht="16" customHeight="1" x14ac:dyDescent="0.2"/>
    <row r="9361" customFormat="1" ht="16" customHeight="1" x14ac:dyDescent="0.2"/>
    <row r="9362" customFormat="1" ht="16" customHeight="1" x14ac:dyDescent="0.2"/>
    <row r="9363" customFormat="1" ht="16" customHeight="1" x14ac:dyDescent="0.2"/>
    <row r="9364" customFormat="1" ht="16" customHeight="1" x14ac:dyDescent="0.2"/>
    <row r="9365" customFormat="1" ht="16" customHeight="1" x14ac:dyDescent="0.2"/>
    <row r="9366" customFormat="1" ht="16" customHeight="1" x14ac:dyDescent="0.2"/>
    <row r="9367" customFormat="1" ht="16" customHeight="1" x14ac:dyDescent="0.2"/>
    <row r="9368" customFormat="1" ht="16" customHeight="1" x14ac:dyDescent="0.2"/>
    <row r="9369" customFormat="1" ht="16" customHeight="1" x14ac:dyDescent="0.2"/>
    <row r="9370" customFormat="1" ht="16" customHeight="1" x14ac:dyDescent="0.2"/>
    <row r="9371" customFormat="1" ht="16" customHeight="1" x14ac:dyDescent="0.2"/>
    <row r="9372" customFormat="1" ht="16" customHeight="1" x14ac:dyDescent="0.2"/>
    <row r="9373" customFormat="1" ht="16" customHeight="1" x14ac:dyDescent="0.2"/>
    <row r="9374" customFormat="1" ht="16" customHeight="1" x14ac:dyDescent="0.2"/>
    <row r="9375" customFormat="1" ht="16" customHeight="1" x14ac:dyDescent="0.2"/>
    <row r="9376" customFormat="1" ht="16" customHeight="1" x14ac:dyDescent="0.2"/>
    <row r="9377" customFormat="1" ht="16" customHeight="1" x14ac:dyDescent="0.2"/>
    <row r="9378" customFormat="1" ht="16" customHeight="1" x14ac:dyDescent="0.2"/>
    <row r="9379" customFormat="1" ht="16" customHeight="1" x14ac:dyDescent="0.2"/>
    <row r="9380" customFormat="1" ht="16" customHeight="1" x14ac:dyDescent="0.2"/>
    <row r="9381" customFormat="1" ht="16" customHeight="1" x14ac:dyDescent="0.2"/>
    <row r="9382" customFormat="1" ht="16" customHeight="1" x14ac:dyDescent="0.2"/>
    <row r="9383" customFormat="1" ht="16" customHeight="1" x14ac:dyDescent="0.2"/>
    <row r="9384" customFormat="1" ht="16" customHeight="1" x14ac:dyDescent="0.2"/>
    <row r="9385" customFormat="1" ht="16" customHeight="1" x14ac:dyDescent="0.2"/>
    <row r="9386" customFormat="1" ht="16" customHeight="1" x14ac:dyDescent="0.2"/>
    <row r="9387" customFormat="1" ht="16" customHeight="1" x14ac:dyDescent="0.2"/>
    <row r="9388" customFormat="1" ht="16" customHeight="1" x14ac:dyDescent="0.2"/>
    <row r="9389" customFormat="1" ht="16" customHeight="1" x14ac:dyDescent="0.2"/>
    <row r="9390" customFormat="1" ht="16" customHeight="1" x14ac:dyDescent="0.2"/>
    <row r="9391" customFormat="1" ht="16" customHeight="1" x14ac:dyDescent="0.2"/>
    <row r="9392" customFormat="1" ht="16" customHeight="1" x14ac:dyDescent="0.2"/>
    <row r="9393" customFormat="1" ht="16" customHeight="1" x14ac:dyDescent="0.2"/>
    <row r="9394" customFormat="1" ht="16" customHeight="1" x14ac:dyDescent="0.2"/>
    <row r="9395" customFormat="1" ht="16" customHeight="1" x14ac:dyDescent="0.2"/>
    <row r="9396" customFormat="1" ht="16" customHeight="1" x14ac:dyDescent="0.2"/>
    <row r="9397" customFormat="1" ht="16" customHeight="1" x14ac:dyDescent="0.2"/>
    <row r="9398" customFormat="1" ht="16" customHeight="1" x14ac:dyDescent="0.2"/>
    <row r="9399" customFormat="1" ht="16" customHeight="1" x14ac:dyDescent="0.2"/>
    <row r="9400" customFormat="1" ht="16" customHeight="1" x14ac:dyDescent="0.2"/>
    <row r="9401" customFormat="1" ht="16" customHeight="1" x14ac:dyDescent="0.2"/>
    <row r="9402" customFormat="1" ht="16" customHeight="1" x14ac:dyDescent="0.2"/>
    <row r="9403" customFormat="1" ht="16" customHeight="1" x14ac:dyDescent="0.2"/>
    <row r="9404" customFormat="1" ht="16" customHeight="1" x14ac:dyDescent="0.2"/>
    <row r="9405" customFormat="1" ht="16" customHeight="1" x14ac:dyDescent="0.2"/>
    <row r="9406" customFormat="1" ht="16" customHeight="1" x14ac:dyDescent="0.2"/>
    <row r="9407" customFormat="1" ht="16" customHeight="1" x14ac:dyDescent="0.2"/>
    <row r="9408" customFormat="1" ht="16" customHeight="1" x14ac:dyDescent="0.2"/>
    <row r="9409" customFormat="1" ht="16" customHeight="1" x14ac:dyDescent="0.2"/>
    <row r="9410" customFormat="1" ht="16" customHeight="1" x14ac:dyDescent="0.2"/>
    <row r="9411" customFormat="1" ht="16" customHeight="1" x14ac:dyDescent="0.2"/>
    <row r="9412" customFormat="1" ht="16" customHeight="1" x14ac:dyDescent="0.2"/>
    <row r="9413" customFormat="1" ht="16" customHeight="1" x14ac:dyDescent="0.2"/>
    <row r="9414" customFormat="1" ht="16" customHeight="1" x14ac:dyDescent="0.2"/>
    <row r="9415" customFormat="1" ht="16" customHeight="1" x14ac:dyDescent="0.2"/>
    <row r="9416" customFormat="1" ht="16" customHeight="1" x14ac:dyDescent="0.2"/>
    <row r="9417" customFormat="1" ht="16" customHeight="1" x14ac:dyDescent="0.2"/>
    <row r="9418" customFormat="1" ht="16" customHeight="1" x14ac:dyDescent="0.2"/>
    <row r="9419" customFormat="1" ht="16" customHeight="1" x14ac:dyDescent="0.2"/>
    <row r="9420" customFormat="1" ht="16" customHeight="1" x14ac:dyDescent="0.2"/>
    <row r="9421" customFormat="1" ht="16" customHeight="1" x14ac:dyDescent="0.2"/>
    <row r="9422" customFormat="1" ht="16" customHeight="1" x14ac:dyDescent="0.2"/>
    <row r="9423" customFormat="1" ht="16" customHeight="1" x14ac:dyDescent="0.2"/>
    <row r="9424" customFormat="1" ht="16" customHeight="1" x14ac:dyDescent="0.2"/>
    <row r="9425" customFormat="1" ht="16" customHeight="1" x14ac:dyDescent="0.2"/>
    <row r="9426" customFormat="1" ht="16" customHeight="1" x14ac:dyDescent="0.2"/>
    <row r="9427" customFormat="1" ht="16" customHeight="1" x14ac:dyDescent="0.2"/>
    <row r="9428" customFormat="1" ht="16" customHeight="1" x14ac:dyDescent="0.2"/>
    <row r="9429" customFormat="1" ht="16" customHeight="1" x14ac:dyDescent="0.2"/>
    <row r="9430" customFormat="1" ht="16" customHeight="1" x14ac:dyDescent="0.2"/>
    <row r="9431" customFormat="1" ht="16" customHeight="1" x14ac:dyDescent="0.2"/>
    <row r="9432" customFormat="1" ht="16" customHeight="1" x14ac:dyDescent="0.2"/>
    <row r="9433" customFormat="1" ht="16" customHeight="1" x14ac:dyDescent="0.2"/>
    <row r="9434" customFormat="1" ht="16" customHeight="1" x14ac:dyDescent="0.2"/>
    <row r="9435" customFormat="1" ht="16" customHeight="1" x14ac:dyDescent="0.2"/>
    <row r="9436" customFormat="1" ht="16" customHeight="1" x14ac:dyDescent="0.2"/>
    <row r="9437" customFormat="1" ht="16" customHeight="1" x14ac:dyDescent="0.2"/>
    <row r="9438" customFormat="1" ht="16" customHeight="1" x14ac:dyDescent="0.2"/>
    <row r="9439" customFormat="1" ht="16" customHeight="1" x14ac:dyDescent="0.2"/>
    <row r="9440" customFormat="1" ht="16" customHeight="1" x14ac:dyDescent="0.2"/>
    <row r="9441" customFormat="1" ht="16" customHeight="1" x14ac:dyDescent="0.2"/>
    <row r="9442" customFormat="1" ht="16" customHeight="1" x14ac:dyDescent="0.2"/>
    <row r="9443" customFormat="1" ht="16" customHeight="1" x14ac:dyDescent="0.2"/>
    <row r="9444" customFormat="1" ht="16" customHeight="1" x14ac:dyDescent="0.2"/>
    <row r="9445" customFormat="1" ht="16" customHeight="1" x14ac:dyDescent="0.2"/>
    <row r="9446" customFormat="1" ht="16" customHeight="1" x14ac:dyDescent="0.2"/>
    <row r="9447" customFormat="1" ht="16" customHeight="1" x14ac:dyDescent="0.2"/>
    <row r="9448" customFormat="1" ht="16" customHeight="1" x14ac:dyDescent="0.2"/>
    <row r="9449" customFormat="1" ht="16" customHeight="1" x14ac:dyDescent="0.2"/>
    <row r="9450" customFormat="1" ht="16" customHeight="1" x14ac:dyDescent="0.2"/>
    <row r="9451" customFormat="1" ht="16" customHeight="1" x14ac:dyDescent="0.2"/>
    <row r="9452" customFormat="1" ht="16" customHeight="1" x14ac:dyDescent="0.2"/>
    <row r="9453" customFormat="1" ht="16" customHeight="1" x14ac:dyDescent="0.2"/>
    <row r="9454" customFormat="1" ht="16" customHeight="1" x14ac:dyDescent="0.2"/>
    <row r="9455" customFormat="1" ht="16" customHeight="1" x14ac:dyDescent="0.2"/>
    <row r="9456" customFormat="1" ht="16" customHeight="1" x14ac:dyDescent="0.2"/>
    <row r="9457" customFormat="1" ht="16" customHeight="1" x14ac:dyDescent="0.2"/>
    <row r="9458" customFormat="1" ht="16" customHeight="1" x14ac:dyDescent="0.2"/>
    <row r="9459" customFormat="1" ht="16" customHeight="1" x14ac:dyDescent="0.2"/>
    <row r="9460" customFormat="1" ht="16" customHeight="1" x14ac:dyDescent="0.2"/>
    <row r="9461" customFormat="1" ht="16" customHeight="1" x14ac:dyDescent="0.2"/>
    <row r="9462" customFormat="1" ht="16" customHeight="1" x14ac:dyDescent="0.2"/>
    <row r="9463" customFormat="1" ht="16" customHeight="1" x14ac:dyDescent="0.2"/>
    <row r="9464" customFormat="1" ht="16" customHeight="1" x14ac:dyDescent="0.2"/>
    <row r="9465" customFormat="1" ht="16" customHeight="1" x14ac:dyDescent="0.2"/>
    <row r="9466" customFormat="1" ht="16" customHeight="1" x14ac:dyDescent="0.2"/>
    <row r="9467" customFormat="1" ht="16" customHeight="1" x14ac:dyDescent="0.2"/>
    <row r="9468" customFormat="1" ht="16" customHeight="1" x14ac:dyDescent="0.2"/>
    <row r="9469" customFormat="1" ht="16" customHeight="1" x14ac:dyDescent="0.2"/>
    <row r="9470" customFormat="1" ht="16" customHeight="1" x14ac:dyDescent="0.2"/>
    <row r="9471" customFormat="1" ht="16" customHeight="1" x14ac:dyDescent="0.2"/>
    <row r="9472" customFormat="1" ht="16" customHeight="1" x14ac:dyDescent="0.2"/>
    <row r="9473" customFormat="1" ht="16" customHeight="1" x14ac:dyDescent="0.2"/>
    <row r="9474" customFormat="1" ht="16" customHeight="1" x14ac:dyDescent="0.2"/>
    <row r="9475" customFormat="1" ht="16" customHeight="1" x14ac:dyDescent="0.2"/>
    <row r="9476" customFormat="1" ht="16" customHeight="1" x14ac:dyDescent="0.2"/>
    <row r="9477" customFormat="1" ht="16" customHeight="1" x14ac:dyDescent="0.2"/>
    <row r="9478" customFormat="1" ht="16" customHeight="1" x14ac:dyDescent="0.2"/>
    <row r="9479" customFormat="1" ht="16" customHeight="1" x14ac:dyDescent="0.2"/>
    <row r="9480" customFormat="1" ht="16" customHeight="1" x14ac:dyDescent="0.2"/>
    <row r="9481" customFormat="1" ht="16" customHeight="1" x14ac:dyDescent="0.2"/>
    <row r="9482" customFormat="1" ht="16" customHeight="1" x14ac:dyDescent="0.2"/>
    <row r="9483" customFormat="1" ht="16" customHeight="1" x14ac:dyDescent="0.2"/>
    <row r="9484" customFormat="1" ht="16" customHeight="1" x14ac:dyDescent="0.2"/>
    <row r="9485" customFormat="1" ht="16" customHeight="1" x14ac:dyDescent="0.2"/>
    <row r="9486" customFormat="1" ht="16" customHeight="1" x14ac:dyDescent="0.2"/>
    <row r="9487" customFormat="1" ht="16" customHeight="1" x14ac:dyDescent="0.2"/>
    <row r="9488" customFormat="1" ht="16" customHeight="1" x14ac:dyDescent="0.2"/>
    <row r="9489" customFormat="1" ht="16" customHeight="1" x14ac:dyDescent="0.2"/>
    <row r="9490" customFormat="1" ht="16" customHeight="1" x14ac:dyDescent="0.2"/>
    <row r="9491" customFormat="1" ht="16" customHeight="1" x14ac:dyDescent="0.2"/>
    <row r="9492" customFormat="1" ht="16" customHeight="1" x14ac:dyDescent="0.2"/>
    <row r="9493" customFormat="1" ht="16" customHeight="1" x14ac:dyDescent="0.2"/>
    <row r="9494" customFormat="1" ht="16" customHeight="1" x14ac:dyDescent="0.2"/>
    <row r="9495" customFormat="1" ht="16" customHeight="1" x14ac:dyDescent="0.2"/>
    <row r="9496" customFormat="1" ht="16" customHeight="1" x14ac:dyDescent="0.2"/>
    <row r="9497" customFormat="1" ht="16" customHeight="1" x14ac:dyDescent="0.2"/>
    <row r="9498" customFormat="1" ht="16" customHeight="1" x14ac:dyDescent="0.2"/>
    <row r="9499" customFormat="1" ht="16" customHeight="1" x14ac:dyDescent="0.2"/>
    <row r="9500" customFormat="1" ht="16" customHeight="1" x14ac:dyDescent="0.2"/>
    <row r="9501" customFormat="1" ht="16" customHeight="1" x14ac:dyDescent="0.2"/>
    <row r="9502" customFormat="1" ht="16" customHeight="1" x14ac:dyDescent="0.2"/>
    <row r="9503" customFormat="1" ht="16" customHeight="1" x14ac:dyDescent="0.2"/>
    <row r="9504" customFormat="1" ht="16" customHeight="1" x14ac:dyDescent="0.2"/>
    <row r="9505" customFormat="1" ht="16" customHeight="1" x14ac:dyDescent="0.2"/>
    <row r="9506" customFormat="1" ht="16" customHeight="1" x14ac:dyDescent="0.2"/>
    <row r="9507" customFormat="1" ht="16" customHeight="1" x14ac:dyDescent="0.2"/>
    <row r="9508" customFormat="1" ht="16" customHeight="1" x14ac:dyDescent="0.2"/>
    <row r="9509" customFormat="1" ht="16" customHeight="1" x14ac:dyDescent="0.2"/>
    <row r="9510" customFormat="1" ht="16" customHeight="1" x14ac:dyDescent="0.2"/>
    <row r="9511" customFormat="1" ht="16" customHeight="1" x14ac:dyDescent="0.2"/>
    <row r="9512" customFormat="1" ht="16" customHeight="1" x14ac:dyDescent="0.2"/>
    <row r="9513" customFormat="1" ht="16" customHeight="1" x14ac:dyDescent="0.2"/>
    <row r="9514" customFormat="1" ht="16" customHeight="1" x14ac:dyDescent="0.2"/>
    <row r="9515" customFormat="1" ht="16" customHeight="1" x14ac:dyDescent="0.2"/>
    <row r="9516" customFormat="1" ht="16" customHeight="1" x14ac:dyDescent="0.2"/>
    <row r="9517" customFormat="1" ht="16" customHeight="1" x14ac:dyDescent="0.2"/>
    <row r="9518" customFormat="1" ht="16" customHeight="1" x14ac:dyDescent="0.2"/>
    <row r="9519" customFormat="1" ht="16" customHeight="1" x14ac:dyDescent="0.2"/>
    <row r="9520" customFormat="1" ht="16" customHeight="1" x14ac:dyDescent="0.2"/>
    <row r="9521" customFormat="1" ht="16" customHeight="1" x14ac:dyDescent="0.2"/>
    <row r="9522" customFormat="1" ht="16" customHeight="1" x14ac:dyDescent="0.2"/>
    <row r="9523" customFormat="1" ht="16" customHeight="1" x14ac:dyDescent="0.2"/>
    <row r="9524" customFormat="1" ht="16" customHeight="1" x14ac:dyDescent="0.2"/>
    <row r="9525" customFormat="1" ht="16" customHeight="1" x14ac:dyDescent="0.2"/>
    <row r="9526" customFormat="1" ht="16" customHeight="1" x14ac:dyDescent="0.2"/>
    <row r="9527" customFormat="1" ht="16" customHeight="1" x14ac:dyDescent="0.2"/>
    <row r="9528" customFormat="1" ht="16" customHeight="1" x14ac:dyDescent="0.2"/>
    <row r="9529" customFormat="1" ht="16" customHeight="1" x14ac:dyDescent="0.2"/>
    <row r="9530" customFormat="1" ht="16" customHeight="1" x14ac:dyDescent="0.2"/>
    <row r="9531" customFormat="1" ht="16" customHeight="1" x14ac:dyDescent="0.2"/>
    <row r="9532" customFormat="1" ht="16" customHeight="1" x14ac:dyDescent="0.2"/>
    <row r="9533" customFormat="1" ht="16" customHeight="1" x14ac:dyDescent="0.2"/>
    <row r="9534" customFormat="1" ht="16" customHeight="1" x14ac:dyDescent="0.2"/>
    <row r="9535" customFormat="1" ht="16" customHeight="1" x14ac:dyDescent="0.2"/>
    <row r="9536" customFormat="1" ht="16" customHeight="1" x14ac:dyDescent="0.2"/>
    <row r="9537" customFormat="1" ht="16" customHeight="1" x14ac:dyDescent="0.2"/>
    <row r="9538" customFormat="1" ht="16" customHeight="1" x14ac:dyDescent="0.2"/>
    <row r="9539" customFormat="1" ht="16" customHeight="1" x14ac:dyDescent="0.2"/>
    <row r="9540" customFormat="1" ht="16" customHeight="1" x14ac:dyDescent="0.2"/>
    <row r="9541" customFormat="1" ht="16" customHeight="1" x14ac:dyDescent="0.2"/>
    <row r="9542" customFormat="1" ht="16" customHeight="1" x14ac:dyDescent="0.2"/>
    <row r="9543" customFormat="1" ht="16" customHeight="1" x14ac:dyDescent="0.2"/>
    <row r="9544" customFormat="1" ht="16" customHeight="1" x14ac:dyDescent="0.2"/>
    <row r="9545" customFormat="1" ht="16" customHeight="1" x14ac:dyDescent="0.2"/>
    <row r="9546" customFormat="1" ht="16" customHeight="1" x14ac:dyDescent="0.2"/>
    <row r="9547" customFormat="1" ht="16" customHeight="1" x14ac:dyDescent="0.2"/>
    <row r="9548" customFormat="1" ht="16" customHeight="1" x14ac:dyDescent="0.2"/>
    <row r="9549" customFormat="1" ht="16" customHeight="1" x14ac:dyDescent="0.2"/>
    <row r="9550" customFormat="1" ht="16" customHeight="1" x14ac:dyDescent="0.2"/>
    <row r="9551" customFormat="1" ht="16" customHeight="1" x14ac:dyDescent="0.2"/>
    <row r="9552" customFormat="1" ht="16" customHeight="1" x14ac:dyDescent="0.2"/>
    <row r="9553" customFormat="1" ht="16" customHeight="1" x14ac:dyDescent="0.2"/>
    <row r="9554" customFormat="1" ht="16" customHeight="1" x14ac:dyDescent="0.2"/>
    <row r="9555" customFormat="1" ht="16" customHeight="1" x14ac:dyDescent="0.2"/>
    <row r="9556" customFormat="1" ht="16" customHeight="1" x14ac:dyDescent="0.2"/>
    <row r="9557" customFormat="1" ht="16" customHeight="1" x14ac:dyDescent="0.2"/>
    <row r="9558" customFormat="1" ht="16" customHeight="1" x14ac:dyDescent="0.2"/>
    <row r="9559" customFormat="1" ht="16" customHeight="1" x14ac:dyDescent="0.2"/>
    <row r="9560" customFormat="1" ht="16" customHeight="1" x14ac:dyDescent="0.2"/>
    <row r="9561" customFormat="1" ht="16" customHeight="1" x14ac:dyDescent="0.2"/>
    <row r="9562" customFormat="1" ht="16" customHeight="1" x14ac:dyDescent="0.2"/>
    <row r="9563" customFormat="1" ht="16" customHeight="1" x14ac:dyDescent="0.2"/>
    <row r="9564" customFormat="1" ht="16" customHeight="1" x14ac:dyDescent="0.2"/>
    <row r="9565" customFormat="1" ht="16" customHeight="1" x14ac:dyDescent="0.2"/>
    <row r="9566" customFormat="1" ht="16" customHeight="1" x14ac:dyDescent="0.2"/>
    <row r="9567" customFormat="1" ht="16" customHeight="1" x14ac:dyDescent="0.2"/>
    <row r="9568" customFormat="1" ht="16" customHeight="1" x14ac:dyDescent="0.2"/>
    <row r="9569" customFormat="1" ht="16" customHeight="1" x14ac:dyDescent="0.2"/>
    <row r="9570" customFormat="1" ht="16" customHeight="1" x14ac:dyDescent="0.2"/>
    <row r="9571" customFormat="1" ht="16" customHeight="1" x14ac:dyDescent="0.2"/>
    <row r="9572" customFormat="1" ht="16" customHeight="1" x14ac:dyDescent="0.2"/>
    <row r="9573" customFormat="1" ht="16" customHeight="1" x14ac:dyDescent="0.2"/>
    <row r="9574" customFormat="1" ht="16" customHeight="1" x14ac:dyDescent="0.2"/>
    <row r="9575" customFormat="1" ht="16" customHeight="1" x14ac:dyDescent="0.2"/>
    <row r="9576" customFormat="1" ht="16" customHeight="1" x14ac:dyDescent="0.2"/>
    <row r="9577" customFormat="1" ht="16" customHeight="1" x14ac:dyDescent="0.2"/>
    <row r="9578" customFormat="1" ht="16" customHeight="1" x14ac:dyDescent="0.2"/>
    <row r="9579" customFormat="1" ht="16" customHeight="1" x14ac:dyDescent="0.2"/>
    <row r="9580" customFormat="1" ht="16" customHeight="1" x14ac:dyDescent="0.2"/>
    <row r="9581" customFormat="1" ht="16" customHeight="1" x14ac:dyDescent="0.2"/>
    <row r="9582" customFormat="1" ht="16" customHeight="1" x14ac:dyDescent="0.2"/>
    <row r="9583" customFormat="1" ht="16" customHeight="1" x14ac:dyDescent="0.2"/>
    <row r="9584" customFormat="1" ht="16" customHeight="1" x14ac:dyDescent="0.2"/>
    <row r="9585" customFormat="1" ht="16" customHeight="1" x14ac:dyDescent="0.2"/>
    <row r="9586" customFormat="1" ht="16" customHeight="1" x14ac:dyDescent="0.2"/>
    <row r="9587" customFormat="1" ht="16" customHeight="1" x14ac:dyDescent="0.2"/>
    <row r="9588" customFormat="1" ht="16" customHeight="1" x14ac:dyDescent="0.2"/>
    <row r="9589" customFormat="1" ht="16" customHeight="1" x14ac:dyDescent="0.2"/>
    <row r="9590" customFormat="1" ht="16" customHeight="1" x14ac:dyDescent="0.2"/>
    <row r="9591" customFormat="1" ht="16" customHeight="1" x14ac:dyDescent="0.2"/>
    <row r="9592" customFormat="1" ht="16" customHeight="1" x14ac:dyDescent="0.2"/>
    <row r="9593" customFormat="1" ht="16" customHeight="1" x14ac:dyDescent="0.2"/>
    <row r="9594" customFormat="1" ht="16" customHeight="1" x14ac:dyDescent="0.2"/>
    <row r="9595" customFormat="1" ht="16" customHeight="1" x14ac:dyDescent="0.2"/>
    <row r="9596" customFormat="1" ht="16" customHeight="1" x14ac:dyDescent="0.2"/>
    <row r="9597" customFormat="1" ht="16" customHeight="1" x14ac:dyDescent="0.2"/>
    <row r="9598" customFormat="1" ht="16" customHeight="1" x14ac:dyDescent="0.2"/>
    <row r="9599" customFormat="1" ht="16" customHeight="1" x14ac:dyDescent="0.2"/>
    <row r="9600" customFormat="1" ht="16" customHeight="1" x14ac:dyDescent="0.2"/>
    <row r="9601" customFormat="1" ht="16" customHeight="1" x14ac:dyDescent="0.2"/>
    <row r="9602" customFormat="1" ht="16" customHeight="1" x14ac:dyDescent="0.2"/>
    <row r="9603" customFormat="1" ht="16" customHeight="1" x14ac:dyDescent="0.2"/>
    <row r="9604" customFormat="1" ht="16" customHeight="1" x14ac:dyDescent="0.2"/>
    <row r="9605" customFormat="1" ht="16" customHeight="1" x14ac:dyDescent="0.2"/>
    <row r="9606" customFormat="1" ht="16" customHeight="1" x14ac:dyDescent="0.2"/>
    <row r="9607" customFormat="1" ht="16" customHeight="1" x14ac:dyDescent="0.2"/>
    <row r="9608" customFormat="1" ht="16" customHeight="1" x14ac:dyDescent="0.2"/>
    <row r="9609" customFormat="1" ht="16" customHeight="1" x14ac:dyDescent="0.2"/>
    <row r="9610" customFormat="1" ht="16" customHeight="1" x14ac:dyDescent="0.2"/>
    <row r="9611" customFormat="1" ht="16" customHeight="1" x14ac:dyDescent="0.2"/>
    <row r="9612" customFormat="1" ht="16" customHeight="1" x14ac:dyDescent="0.2"/>
    <row r="9613" customFormat="1" ht="16" customHeight="1" x14ac:dyDescent="0.2"/>
    <row r="9614" customFormat="1" ht="16" customHeight="1" x14ac:dyDescent="0.2"/>
    <row r="9615" customFormat="1" ht="16" customHeight="1" x14ac:dyDescent="0.2"/>
    <row r="9616" customFormat="1" ht="16" customHeight="1" x14ac:dyDescent="0.2"/>
    <row r="9617" customFormat="1" ht="16" customHeight="1" x14ac:dyDescent="0.2"/>
    <row r="9618" customFormat="1" ht="16" customHeight="1" x14ac:dyDescent="0.2"/>
    <row r="9619" customFormat="1" ht="16" customHeight="1" x14ac:dyDescent="0.2"/>
    <row r="9620" customFormat="1" ht="16" customHeight="1" x14ac:dyDescent="0.2"/>
    <row r="9621" customFormat="1" ht="16" customHeight="1" x14ac:dyDescent="0.2"/>
    <row r="9622" customFormat="1" ht="16" customHeight="1" x14ac:dyDescent="0.2"/>
    <row r="9623" customFormat="1" ht="16" customHeight="1" x14ac:dyDescent="0.2"/>
    <row r="9624" customFormat="1" ht="16" customHeight="1" x14ac:dyDescent="0.2"/>
    <row r="9625" customFormat="1" ht="16" customHeight="1" x14ac:dyDescent="0.2"/>
    <row r="9626" customFormat="1" ht="16" customHeight="1" x14ac:dyDescent="0.2"/>
    <row r="9627" customFormat="1" ht="16" customHeight="1" x14ac:dyDescent="0.2"/>
    <row r="9628" customFormat="1" ht="16" customHeight="1" x14ac:dyDescent="0.2"/>
    <row r="9629" customFormat="1" ht="16" customHeight="1" x14ac:dyDescent="0.2"/>
    <row r="9630" customFormat="1" ht="16" customHeight="1" x14ac:dyDescent="0.2"/>
    <row r="9631" customFormat="1" ht="16" customHeight="1" x14ac:dyDescent="0.2"/>
    <row r="9632" customFormat="1" ht="16" customHeight="1" x14ac:dyDescent="0.2"/>
    <row r="9633" customFormat="1" ht="16" customHeight="1" x14ac:dyDescent="0.2"/>
    <row r="9634" customFormat="1" ht="16" customHeight="1" x14ac:dyDescent="0.2"/>
    <row r="9635" customFormat="1" ht="16" customHeight="1" x14ac:dyDescent="0.2"/>
    <row r="9636" customFormat="1" ht="16" customHeight="1" x14ac:dyDescent="0.2"/>
    <row r="9637" customFormat="1" ht="16" customHeight="1" x14ac:dyDescent="0.2"/>
    <row r="9638" customFormat="1" ht="16" customHeight="1" x14ac:dyDescent="0.2"/>
    <row r="9639" customFormat="1" ht="16" customHeight="1" x14ac:dyDescent="0.2"/>
    <row r="9640" customFormat="1" ht="16" customHeight="1" x14ac:dyDescent="0.2"/>
    <row r="9641" customFormat="1" ht="16" customHeight="1" x14ac:dyDescent="0.2"/>
    <row r="9642" customFormat="1" ht="16" customHeight="1" x14ac:dyDescent="0.2"/>
    <row r="9643" customFormat="1" ht="16" customHeight="1" x14ac:dyDescent="0.2"/>
    <row r="9644" customFormat="1" ht="16" customHeight="1" x14ac:dyDescent="0.2"/>
    <row r="9645" customFormat="1" ht="16" customHeight="1" x14ac:dyDescent="0.2"/>
    <row r="9646" customFormat="1" ht="16" customHeight="1" x14ac:dyDescent="0.2"/>
    <row r="9647" customFormat="1" ht="16" customHeight="1" x14ac:dyDescent="0.2"/>
    <row r="9648" customFormat="1" ht="16" customHeight="1" x14ac:dyDescent="0.2"/>
    <row r="9649" customFormat="1" ht="16" customHeight="1" x14ac:dyDescent="0.2"/>
    <row r="9650" customFormat="1" ht="16" customHeight="1" x14ac:dyDescent="0.2"/>
    <row r="9651" customFormat="1" ht="16" customHeight="1" x14ac:dyDescent="0.2"/>
    <row r="9652" customFormat="1" ht="16" customHeight="1" x14ac:dyDescent="0.2"/>
    <row r="9653" customFormat="1" ht="16" customHeight="1" x14ac:dyDescent="0.2"/>
    <row r="9654" customFormat="1" ht="16" customHeight="1" x14ac:dyDescent="0.2"/>
    <row r="9655" customFormat="1" ht="16" customHeight="1" x14ac:dyDescent="0.2"/>
    <row r="9656" customFormat="1" ht="16" customHeight="1" x14ac:dyDescent="0.2"/>
    <row r="9657" customFormat="1" ht="16" customHeight="1" x14ac:dyDescent="0.2"/>
    <row r="9658" customFormat="1" ht="16" customHeight="1" x14ac:dyDescent="0.2"/>
    <row r="9659" customFormat="1" ht="16" customHeight="1" x14ac:dyDescent="0.2"/>
    <row r="9660" customFormat="1" ht="16" customHeight="1" x14ac:dyDescent="0.2"/>
    <row r="9661" customFormat="1" ht="16" customHeight="1" x14ac:dyDescent="0.2"/>
    <row r="9662" customFormat="1" ht="16" customHeight="1" x14ac:dyDescent="0.2"/>
    <row r="9663" customFormat="1" ht="16" customHeight="1" x14ac:dyDescent="0.2"/>
    <row r="9664" customFormat="1" ht="16" customHeight="1" x14ac:dyDescent="0.2"/>
    <row r="9665" customFormat="1" ht="16" customHeight="1" x14ac:dyDescent="0.2"/>
    <row r="9666" customFormat="1" ht="16" customHeight="1" x14ac:dyDescent="0.2"/>
    <row r="9667" customFormat="1" ht="16" customHeight="1" x14ac:dyDescent="0.2"/>
    <row r="9668" customFormat="1" ht="16" customHeight="1" x14ac:dyDescent="0.2"/>
    <row r="9669" customFormat="1" ht="16" customHeight="1" x14ac:dyDescent="0.2"/>
    <row r="9670" customFormat="1" ht="16" customHeight="1" x14ac:dyDescent="0.2"/>
    <row r="9671" customFormat="1" ht="16" customHeight="1" x14ac:dyDescent="0.2"/>
    <row r="9672" customFormat="1" ht="16" customHeight="1" x14ac:dyDescent="0.2"/>
    <row r="9673" customFormat="1" ht="16" customHeight="1" x14ac:dyDescent="0.2"/>
    <row r="9674" customFormat="1" ht="16" customHeight="1" x14ac:dyDescent="0.2"/>
    <row r="9675" customFormat="1" ht="16" customHeight="1" x14ac:dyDescent="0.2"/>
    <row r="9676" customFormat="1" ht="16" customHeight="1" x14ac:dyDescent="0.2"/>
    <row r="9677" customFormat="1" ht="16" customHeight="1" x14ac:dyDescent="0.2"/>
    <row r="9678" customFormat="1" ht="16" customHeight="1" x14ac:dyDescent="0.2"/>
    <row r="9679" customFormat="1" ht="16" customHeight="1" x14ac:dyDescent="0.2"/>
    <row r="9680" customFormat="1" ht="16" customHeight="1" x14ac:dyDescent="0.2"/>
    <row r="9681" customFormat="1" ht="16" customHeight="1" x14ac:dyDescent="0.2"/>
    <row r="9682" customFormat="1" ht="16" customHeight="1" x14ac:dyDescent="0.2"/>
    <row r="9683" customFormat="1" ht="16" customHeight="1" x14ac:dyDescent="0.2"/>
    <row r="9684" customFormat="1" ht="16" customHeight="1" x14ac:dyDescent="0.2"/>
    <row r="9685" customFormat="1" ht="16" customHeight="1" x14ac:dyDescent="0.2"/>
    <row r="9686" customFormat="1" ht="16" customHeight="1" x14ac:dyDescent="0.2"/>
    <row r="9687" customFormat="1" ht="16" customHeight="1" x14ac:dyDescent="0.2"/>
    <row r="9688" customFormat="1" ht="16" customHeight="1" x14ac:dyDescent="0.2"/>
    <row r="9689" customFormat="1" ht="16" customHeight="1" x14ac:dyDescent="0.2"/>
    <row r="9690" customFormat="1" ht="16" customHeight="1" x14ac:dyDescent="0.2"/>
    <row r="9691" customFormat="1" ht="16" customHeight="1" x14ac:dyDescent="0.2"/>
    <row r="9692" customFormat="1" ht="16" customHeight="1" x14ac:dyDescent="0.2"/>
    <row r="9693" customFormat="1" ht="16" customHeight="1" x14ac:dyDescent="0.2"/>
    <row r="9694" customFormat="1" ht="16" customHeight="1" x14ac:dyDescent="0.2"/>
    <row r="9695" customFormat="1" ht="16" customHeight="1" x14ac:dyDescent="0.2"/>
    <row r="9696" customFormat="1" ht="16" customHeight="1" x14ac:dyDescent="0.2"/>
    <row r="9697" customFormat="1" ht="16" customHeight="1" x14ac:dyDescent="0.2"/>
    <row r="9698" customFormat="1" ht="16" customHeight="1" x14ac:dyDescent="0.2"/>
    <row r="9699" customFormat="1" ht="16" customHeight="1" x14ac:dyDescent="0.2"/>
    <row r="9700" customFormat="1" ht="16" customHeight="1" x14ac:dyDescent="0.2"/>
    <row r="9701" customFormat="1" ht="16" customHeight="1" x14ac:dyDescent="0.2"/>
    <row r="9702" customFormat="1" ht="16" customHeight="1" x14ac:dyDescent="0.2"/>
    <row r="9703" customFormat="1" ht="16" customHeight="1" x14ac:dyDescent="0.2"/>
    <row r="9704" customFormat="1" ht="16" customHeight="1" x14ac:dyDescent="0.2"/>
    <row r="9705" customFormat="1" ht="16" customHeight="1" x14ac:dyDescent="0.2"/>
    <row r="9706" customFormat="1" ht="16" customHeight="1" x14ac:dyDescent="0.2"/>
    <row r="9707" customFormat="1" ht="16" customHeight="1" x14ac:dyDescent="0.2"/>
    <row r="9708" customFormat="1" ht="16" customHeight="1" x14ac:dyDescent="0.2"/>
    <row r="9709" customFormat="1" ht="16" customHeight="1" x14ac:dyDescent="0.2"/>
    <row r="9710" customFormat="1" ht="16" customHeight="1" x14ac:dyDescent="0.2"/>
    <row r="9711" customFormat="1" ht="16" customHeight="1" x14ac:dyDescent="0.2"/>
    <row r="9712" customFormat="1" ht="16" customHeight="1" x14ac:dyDescent="0.2"/>
    <row r="9713" customFormat="1" ht="16" customHeight="1" x14ac:dyDescent="0.2"/>
    <row r="9714" customFormat="1" ht="16" customHeight="1" x14ac:dyDescent="0.2"/>
    <row r="9715" customFormat="1" ht="16" customHeight="1" x14ac:dyDescent="0.2"/>
    <row r="9716" customFormat="1" ht="16" customHeight="1" x14ac:dyDescent="0.2"/>
    <row r="9717" customFormat="1" ht="16" customHeight="1" x14ac:dyDescent="0.2"/>
    <row r="9718" customFormat="1" ht="16" customHeight="1" x14ac:dyDescent="0.2"/>
    <row r="9719" customFormat="1" ht="16" customHeight="1" x14ac:dyDescent="0.2"/>
    <row r="9720" customFormat="1" ht="16" customHeight="1" x14ac:dyDescent="0.2"/>
    <row r="9721" customFormat="1" ht="16" customHeight="1" x14ac:dyDescent="0.2"/>
    <row r="9722" customFormat="1" ht="16" customHeight="1" x14ac:dyDescent="0.2"/>
    <row r="9723" customFormat="1" ht="16" customHeight="1" x14ac:dyDescent="0.2"/>
    <row r="9724" customFormat="1" ht="16" customHeight="1" x14ac:dyDescent="0.2"/>
    <row r="9725" customFormat="1" ht="16" customHeight="1" x14ac:dyDescent="0.2"/>
    <row r="9726" customFormat="1" ht="16" customHeight="1" x14ac:dyDescent="0.2"/>
    <row r="9727" customFormat="1" ht="16" customHeight="1" x14ac:dyDescent="0.2"/>
    <row r="9728" customFormat="1" ht="16" customHeight="1" x14ac:dyDescent="0.2"/>
    <row r="9729" customFormat="1" ht="16" customHeight="1" x14ac:dyDescent="0.2"/>
    <row r="9730" customFormat="1" ht="16" customHeight="1" x14ac:dyDescent="0.2"/>
    <row r="9731" customFormat="1" ht="16" customHeight="1" x14ac:dyDescent="0.2"/>
    <row r="9732" customFormat="1" ht="16" customHeight="1" x14ac:dyDescent="0.2"/>
    <row r="9733" customFormat="1" ht="16" customHeight="1" x14ac:dyDescent="0.2"/>
    <row r="9734" customFormat="1" ht="16" customHeight="1" x14ac:dyDescent="0.2"/>
    <row r="9735" customFormat="1" ht="16" customHeight="1" x14ac:dyDescent="0.2"/>
    <row r="9736" customFormat="1" ht="16" customHeight="1" x14ac:dyDescent="0.2"/>
    <row r="9737" customFormat="1" ht="16" customHeight="1" x14ac:dyDescent="0.2"/>
    <row r="9738" customFormat="1" ht="16" customHeight="1" x14ac:dyDescent="0.2"/>
    <row r="9739" customFormat="1" ht="16" customHeight="1" x14ac:dyDescent="0.2"/>
    <row r="9740" customFormat="1" ht="16" customHeight="1" x14ac:dyDescent="0.2"/>
    <row r="9741" customFormat="1" ht="16" customHeight="1" x14ac:dyDescent="0.2"/>
    <row r="9742" customFormat="1" ht="16" customHeight="1" x14ac:dyDescent="0.2"/>
    <row r="9743" customFormat="1" ht="16" customHeight="1" x14ac:dyDescent="0.2"/>
    <row r="9744" customFormat="1" ht="16" customHeight="1" x14ac:dyDescent="0.2"/>
    <row r="9745" customFormat="1" ht="16" customHeight="1" x14ac:dyDescent="0.2"/>
    <row r="9746" customFormat="1" ht="16" customHeight="1" x14ac:dyDescent="0.2"/>
    <row r="9747" customFormat="1" ht="16" customHeight="1" x14ac:dyDescent="0.2"/>
    <row r="9748" customFormat="1" ht="16" customHeight="1" x14ac:dyDescent="0.2"/>
    <row r="9749" customFormat="1" ht="16" customHeight="1" x14ac:dyDescent="0.2"/>
    <row r="9750" customFormat="1" ht="16" customHeight="1" x14ac:dyDescent="0.2"/>
    <row r="9751" customFormat="1" ht="16" customHeight="1" x14ac:dyDescent="0.2"/>
    <row r="9752" customFormat="1" ht="16" customHeight="1" x14ac:dyDescent="0.2"/>
    <row r="9753" customFormat="1" ht="16" customHeight="1" x14ac:dyDescent="0.2"/>
    <row r="9754" customFormat="1" ht="16" customHeight="1" x14ac:dyDescent="0.2"/>
    <row r="9755" customFormat="1" ht="16" customHeight="1" x14ac:dyDescent="0.2"/>
    <row r="9756" customFormat="1" ht="16" customHeight="1" x14ac:dyDescent="0.2"/>
    <row r="9757" customFormat="1" ht="16" customHeight="1" x14ac:dyDescent="0.2"/>
    <row r="9758" customFormat="1" ht="16" customHeight="1" x14ac:dyDescent="0.2"/>
    <row r="9759" customFormat="1" ht="16" customHeight="1" x14ac:dyDescent="0.2"/>
    <row r="9760" customFormat="1" ht="16" customHeight="1" x14ac:dyDescent="0.2"/>
    <row r="9761" customFormat="1" ht="16" customHeight="1" x14ac:dyDescent="0.2"/>
    <row r="9762" customFormat="1" ht="16" customHeight="1" x14ac:dyDescent="0.2"/>
    <row r="9763" customFormat="1" ht="16" customHeight="1" x14ac:dyDescent="0.2"/>
    <row r="9764" customFormat="1" ht="16" customHeight="1" x14ac:dyDescent="0.2"/>
    <row r="9765" customFormat="1" ht="16" customHeight="1" x14ac:dyDescent="0.2"/>
    <row r="9766" customFormat="1" ht="16" customHeight="1" x14ac:dyDescent="0.2"/>
    <row r="9767" customFormat="1" ht="16" customHeight="1" x14ac:dyDescent="0.2"/>
    <row r="9768" customFormat="1" ht="16" customHeight="1" x14ac:dyDescent="0.2"/>
    <row r="9769" customFormat="1" ht="16" customHeight="1" x14ac:dyDescent="0.2"/>
    <row r="9770" customFormat="1" ht="16" customHeight="1" x14ac:dyDescent="0.2"/>
    <row r="9771" customFormat="1" ht="16" customHeight="1" x14ac:dyDescent="0.2"/>
    <row r="9772" customFormat="1" ht="16" customHeight="1" x14ac:dyDescent="0.2"/>
    <row r="9773" customFormat="1" ht="16" customHeight="1" x14ac:dyDescent="0.2"/>
    <row r="9774" customFormat="1" ht="16" customHeight="1" x14ac:dyDescent="0.2"/>
    <row r="9775" customFormat="1" ht="16" customHeight="1" x14ac:dyDescent="0.2"/>
    <row r="9776" customFormat="1" ht="16" customHeight="1" x14ac:dyDescent="0.2"/>
    <row r="9777" customFormat="1" ht="16" customHeight="1" x14ac:dyDescent="0.2"/>
    <row r="9778" customFormat="1" ht="16" customHeight="1" x14ac:dyDescent="0.2"/>
    <row r="9779" customFormat="1" ht="16" customHeight="1" x14ac:dyDescent="0.2"/>
    <row r="9780" customFormat="1" ht="16" customHeight="1" x14ac:dyDescent="0.2"/>
    <row r="9781" customFormat="1" ht="16" customHeight="1" x14ac:dyDescent="0.2"/>
    <row r="9782" customFormat="1" ht="16" customHeight="1" x14ac:dyDescent="0.2"/>
    <row r="9783" customFormat="1" ht="16" customHeight="1" x14ac:dyDescent="0.2"/>
    <row r="9784" customFormat="1" ht="16" customHeight="1" x14ac:dyDescent="0.2"/>
    <row r="9785" customFormat="1" ht="16" customHeight="1" x14ac:dyDescent="0.2"/>
    <row r="9786" customFormat="1" ht="16" customHeight="1" x14ac:dyDescent="0.2"/>
    <row r="9787" customFormat="1" ht="16" customHeight="1" x14ac:dyDescent="0.2"/>
    <row r="9788" customFormat="1" ht="16" customHeight="1" x14ac:dyDescent="0.2"/>
    <row r="9789" customFormat="1" ht="16" customHeight="1" x14ac:dyDescent="0.2"/>
    <row r="9790" customFormat="1" ht="16" customHeight="1" x14ac:dyDescent="0.2"/>
    <row r="9791" customFormat="1" ht="16" customHeight="1" x14ac:dyDescent="0.2"/>
    <row r="9792" customFormat="1" ht="16" customHeight="1" x14ac:dyDescent="0.2"/>
    <row r="9793" customFormat="1" ht="16" customHeight="1" x14ac:dyDescent="0.2"/>
    <row r="9794" customFormat="1" ht="16" customHeight="1" x14ac:dyDescent="0.2"/>
    <row r="9795" customFormat="1" ht="16" customHeight="1" x14ac:dyDescent="0.2"/>
    <row r="9796" customFormat="1" ht="16" customHeight="1" x14ac:dyDescent="0.2"/>
    <row r="9797" customFormat="1" ht="16" customHeight="1" x14ac:dyDescent="0.2"/>
    <row r="9798" customFormat="1" ht="16" customHeight="1" x14ac:dyDescent="0.2"/>
    <row r="9799" customFormat="1" ht="16" customHeight="1" x14ac:dyDescent="0.2"/>
    <row r="9800" customFormat="1" ht="16" customHeight="1" x14ac:dyDescent="0.2"/>
    <row r="9801" customFormat="1" ht="16" customHeight="1" x14ac:dyDescent="0.2"/>
    <row r="9802" customFormat="1" ht="16" customHeight="1" x14ac:dyDescent="0.2"/>
    <row r="9803" customFormat="1" ht="16" customHeight="1" x14ac:dyDescent="0.2"/>
    <row r="9804" customFormat="1" ht="16" customHeight="1" x14ac:dyDescent="0.2"/>
    <row r="9805" customFormat="1" ht="16" customHeight="1" x14ac:dyDescent="0.2"/>
    <row r="9806" customFormat="1" ht="16" customHeight="1" x14ac:dyDescent="0.2"/>
    <row r="9807" customFormat="1" ht="16" customHeight="1" x14ac:dyDescent="0.2"/>
    <row r="9808" customFormat="1" ht="16" customHeight="1" x14ac:dyDescent="0.2"/>
    <row r="9809" customFormat="1" ht="16" customHeight="1" x14ac:dyDescent="0.2"/>
    <row r="9810" customFormat="1" ht="16" customHeight="1" x14ac:dyDescent="0.2"/>
    <row r="9811" customFormat="1" ht="16" customHeight="1" x14ac:dyDescent="0.2"/>
    <row r="9812" customFormat="1" ht="16" customHeight="1" x14ac:dyDescent="0.2"/>
    <row r="9813" customFormat="1" ht="16" customHeight="1" x14ac:dyDescent="0.2"/>
    <row r="9814" customFormat="1" ht="16" customHeight="1" x14ac:dyDescent="0.2"/>
    <row r="9815" customFormat="1" ht="16" customHeight="1" x14ac:dyDescent="0.2"/>
    <row r="9816" customFormat="1" ht="16" customHeight="1" x14ac:dyDescent="0.2"/>
    <row r="9817" customFormat="1" ht="16" customHeight="1" x14ac:dyDescent="0.2"/>
    <row r="9818" customFormat="1" ht="16" customHeight="1" x14ac:dyDescent="0.2"/>
    <row r="9819" customFormat="1" ht="16" customHeight="1" x14ac:dyDescent="0.2"/>
    <row r="9820" customFormat="1" ht="16" customHeight="1" x14ac:dyDescent="0.2"/>
    <row r="9821" customFormat="1" ht="16" customHeight="1" x14ac:dyDescent="0.2"/>
    <row r="9822" customFormat="1" ht="16" customHeight="1" x14ac:dyDescent="0.2"/>
    <row r="9823" customFormat="1" ht="16" customHeight="1" x14ac:dyDescent="0.2"/>
    <row r="9824" customFormat="1" ht="16" customHeight="1" x14ac:dyDescent="0.2"/>
    <row r="9825" customFormat="1" ht="16" customHeight="1" x14ac:dyDescent="0.2"/>
    <row r="9826" customFormat="1" ht="16" customHeight="1" x14ac:dyDescent="0.2"/>
    <row r="9827" customFormat="1" ht="16" customHeight="1" x14ac:dyDescent="0.2"/>
    <row r="9828" customFormat="1" ht="16" customHeight="1" x14ac:dyDescent="0.2"/>
    <row r="9829" customFormat="1" ht="16" customHeight="1" x14ac:dyDescent="0.2"/>
    <row r="9830" customFormat="1" ht="16" customHeight="1" x14ac:dyDescent="0.2"/>
    <row r="9831" customFormat="1" ht="16" customHeight="1" x14ac:dyDescent="0.2"/>
    <row r="9832" customFormat="1" ht="16" customHeight="1" x14ac:dyDescent="0.2"/>
    <row r="9833" customFormat="1" ht="16" customHeight="1" x14ac:dyDescent="0.2"/>
    <row r="9834" customFormat="1" ht="16" customHeight="1" x14ac:dyDescent="0.2"/>
    <row r="9835" customFormat="1" ht="16" customHeight="1" x14ac:dyDescent="0.2"/>
    <row r="9836" customFormat="1" ht="16" customHeight="1" x14ac:dyDescent="0.2"/>
    <row r="9837" customFormat="1" ht="16" customHeight="1" x14ac:dyDescent="0.2"/>
    <row r="9838" customFormat="1" ht="16" customHeight="1" x14ac:dyDescent="0.2"/>
    <row r="9839" customFormat="1" ht="16" customHeight="1" x14ac:dyDescent="0.2"/>
    <row r="9840" customFormat="1" ht="16" customHeight="1" x14ac:dyDescent="0.2"/>
    <row r="9841" customFormat="1" ht="16" customHeight="1" x14ac:dyDescent="0.2"/>
    <row r="9842" customFormat="1" ht="16" customHeight="1" x14ac:dyDescent="0.2"/>
    <row r="9843" customFormat="1" ht="16" customHeight="1" x14ac:dyDescent="0.2"/>
    <row r="9844" customFormat="1" ht="16" customHeight="1" x14ac:dyDescent="0.2"/>
    <row r="9845" customFormat="1" ht="16" customHeight="1" x14ac:dyDescent="0.2"/>
    <row r="9846" customFormat="1" ht="16" customHeight="1" x14ac:dyDescent="0.2"/>
    <row r="9847" customFormat="1" ht="16" customHeight="1" x14ac:dyDescent="0.2"/>
    <row r="9848" customFormat="1" ht="16" customHeight="1" x14ac:dyDescent="0.2"/>
    <row r="9849" customFormat="1" ht="16" customHeight="1" x14ac:dyDescent="0.2"/>
    <row r="9850" customFormat="1" ht="16" customHeight="1" x14ac:dyDescent="0.2"/>
    <row r="9851" customFormat="1" ht="16" customHeight="1" x14ac:dyDescent="0.2"/>
    <row r="9852" customFormat="1" ht="16" customHeight="1" x14ac:dyDescent="0.2"/>
    <row r="9853" customFormat="1" ht="16" customHeight="1" x14ac:dyDescent="0.2"/>
    <row r="9854" customFormat="1" ht="16" customHeight="1" x14ac:dyDescent="0.2"/>
    <row r="9855" customFormat="1" ht="16" customHeight="1" x14ac:dyDescent="0.2"/>
    <row r="9856" customFormat="1" ht="16" customHeight="1" x14ac:dyDescent="0.2"/>
    <row r="9857" customFormat="1" ht="16" customHeight="1" x14ac:dyDescent="0.2"/>
    <row r="9858" customFormat="1" ht="16" customHeight="1" x14ac:dyDescent="0.2"/>
    <row r="9859" customFormat="1" ht="16" customHeight="1" x14ac:dyDescent="0.2"/>
    <row r="9860" customFormat="1" ht="16" customHeight="1" x14ac:dyDescent="0.2"/>
    <row r="9861" customFormat="1" ht="16" customHeight="1" x14ac:dyDescent="0.2"/>
    <row r="9862" customFormat="1" ht="16" customHeight="1" x14ac:dyDescent="0.2"/>
    <row r="9863" customFormat="1" ht="16" customHeight="1" x14ac:dyDescent="0.2"/>
    <row r="9864" customFormat="1" ht="16" customHeight="1" x14ac:dyDescent="0.2"/>
    <row r="9865" customFormat="1" ht="16" customHeight="1" x14ac:dyDescent="0.2"/>
    <row r="9866" customFormat="1" ht="16" customHeight="1" x14ac:dyDescent="0.2"/>
    <row r="9867" customFormat="1" ht="16" customHeight="1" x14ac:dyDescent="0.2"/>
    <row r="9868" customFormat="1" ht="16" customHeight="1" x14ac:dyDescent="0.2"/>
    <row r="9869" customFormat="1" ht="16" customHeight="1" x14ac:dyDescent="0.2"/>
    <row r="9870" customFormat="1" ht="16" customHeight="1" x14ac:dyDescent="0.2"/>
    <row r="9871" customFormat="1" ht="16" customHeight="1" x14ac:dyDescent="0.2"/>
    <row r="9872" customFormat="1" ht="16" customHeight="1" x14ac:dyDescent="0.2"/>
    <row r="9873" customFormat="1" ht="16" customHeight="1" x14ac:dyDescent="0.2"/>
    <row r="9874" customFormat="1" ht="16" customHeight="1" x14ac:dyDescent="0.2"/>
    <row r="9875" customFormat="1" ht="16" customHeight="1" x14ac:dyDescent="0.2"/>
    <row r="9876" customFormat="1" ht="16" customHeight="1" x14ac:dyDescent="0.2"/>
    <row r="9877" customFormat="1" ht="16" customHeight="1" x14ac:dyDescent="0.2"/>
    <row r="9878" customFormat="1" ht="16" customHeight="1" x14ac:dyDescent="0.2"/>
    <row r="9879" customFormat="1" ht="16" customHeight="1" x14ac:dyDescent="0.2"/>
    <row r="9880" customFormat="1" ht="16" customHeight="1" x14ac:dyDescent="0.2"/>
    <row r="9881" customFormat="1" ht="16" customHeight="1" x14ac:dyDescent="0.2"/>
    <row r="9882" customFormat="1" ht="16" customHeight="1" x14ac:dyDescent="0.2"/>
    <row r="9883" customFormat="1" ht="16" customHeight="1" x14ac:dyDescent="0.2"/>
    <row r="9884" customFormat="1" ht="16" customHeight="1" x14ac:dyDescent="0.2"/>
    <row r="9885" customFormat="1" ht="16" customHeight="1" x14ac:dyDescent="0.2"/>
    <row r="9886" customFormat="1" ht="16" customHeight="1" x14ac:dyDescent="0.2"/>
    <row r="9887" customFormat="1" ht="16" customHeight="1" x14ac:dyDescent="0.2"/>
    <row r="9888" customFormat="1" ht="16" customHeight="1" x14ac:dyDescent="0.2"/>
    <row r="9889" customFormat="1" ht="16" customHeight="1" x14ac:dyDescent="0.2"/>
    <row r="9890" customFormat="1" ht="16" customHeight="1" x14ac:dyDescent="0.2"/>
    <row r="9891" customFormat="1" ht="16" customHeight="1" x14ac:dyDescent="0.2"/>
    <row r="9892" customFormat="1" ht="16" customHeight="1" x14ac:dyDescent="0.2"/>
    <row r="9893" customFormat="1" ht="16" customHeight="1" x14ac:dyDescent="0.2"/>
    <row r="9894" customFormat="1" ht="16" customHeight="1" x14ac:dyDescent="0.2"/>
    <row r="9895" customFormat="1" ht="16" customHeight="1" x14ac:dyDescent="0.2"/>
    <row r="9896" customFormat="1" ht="16" customHeight="1" x14ac:dyDescent="0.2"/>
    <row r="9897" customFormat="1" ht="16" customHeight="1" x14ac:dyDescent="0.2"/>
    <row r="9898" customFormat="1" ht="16" customHeight="1" x14ac:dyDescent="0.2"/>
    <row r="9899" customFormat="1" ht="16" customHeight="1" x14ac:dyDescent="0.2"/>
    <row r="9900" customFormat="1" ht="16" customHeight="1" x14ac:dyDescent="0.2"/>
    <row r="9901" customFormat="1" ht="16" customHeight="1" x14ac:dyDescent="0.2"/>
    <row r="9902" customFormat="1" ht="16" customHeight="1" x14ac:dyDescent="0.2"/>
    <row r="9903" customFormat="1" ht="16" customHeight="1" x14ac:dyDescent="0.2"/>
    <row r="9904" customFormat="1" ht="16" customHeight="1" x14ac:dyDescent="0.2"/>
    <row r="9905" customFormat="1" ht="16" customHeight="1" x14ac:dyDescent="0.2"/>
    <row r="9906" customFormat="1" ht="16" customHeight="1" x14ac:dyDescent="0.2"/>
    <row r="9907" customFormat="1" ht="16" customHeight="1" x14ac:dyDescent="0.2"/>
    <row r="9908" customFormat="1" ht="16" customHeight="1" x14ac:dyDescent="0.2"/>
    <row r="9909" customFormat="1" ht="16" customHeight="1" x14ac:dyDescent="0.2"/>
    <row r="9910" customFormat="1" ht="16" customHeight="1" x14ac:dyDescent="0.2"/>
    <row r="9911" customFormat="1" ht="16" customHeight="1" x14ac:dyDescent="0.2"/>
    <row r="9912" customFormat="1" ht="16" customHeight="1" x14ac:dyDescent="0.2"/>
    <row r="9913" customFormat="1" ht="16" customHeight="1" x14ac:dyDescent="0.2"/>
    <row r="9914" customFormat="1" ht="16" customHeight="1" x14ac:dyDescent="0.2"/>
    <row r="9915" customFormat="1" ht="16" customHeight="1" x14ac:dyDescent="0.2"/>
    <row r="9916" customFormat="1" ht="16" customHeight="1" x14ac:dyDescent="0.2"/>
    <row r="9917" customFormat="1" ht="16" customHeight="1" x14ac:dyDescent="0.2"/>
    <row r="9918" customFormat="1" ht="16" customHeight="1" x14ac:dyDescent="0.2"/>
    <row r="9919" customFormat="1" ht="16" customHeight="1" x14ac:dyDescent="0.2"/>
    <row r="9920" customFormat="1" ht="16" customHeight="1" x14ac:dyDescent="0.2"/>
    <row r="9921" customFormat="1" ht="16" customHeight="1" x14ac:dyDescent="0.2"/>
    <row r="9922" customFormat="1" ht="16" customHeight="1" x14ac:dyDescent="0.2"/>
    <row r="9923" customFormat="1" ht="16" customHeight="1" x14ac:dyDescent="0.2"/>
    <row r="9924" customFormat="1" ht="16" customHeight="1" x14ac:dyDescent="0.2"/>
    <row r="9925" customFormat="1" ht="16" customHeight="1" x14ac:dyDescent="0.2"/>
    <row r="9926" customFormat="1" ht="16" customHeight="1" x14ac:dyDescent="0.2"/>
    <row r="9927" customFormat="1" ht="16" customHeight="1" x14ac:dyDescent="0.2"/>
    <row r="9928" customFormat="1" ht="16" customHeight="1" x14ac:dyDescent="0.2"/>
    <row r="9929" customFormat="1" ht="16" customHeight="1" x14ac:dyDescent="0.2"/>
    <row r="9930" customFormat="1" ht="16" customHeight="1" x14ac:dyDescent="0.2"/>
    <row r="9931" customFormat="1" ht="16" customHeight="1" x14ac:dyDescent="0.2"/>
    <row r="9932" customFormat="1" ht="16" customHeight="1" x14ac:dyDescent="0.2"/>
    <row r="9933" customFormat="1" ht="16" customHeight="1" x14ac:dyDescent="0.2"/>
    <row r="9934" customFormat="1" ht="16" customHeight="1" x14ac:dyDescent="0.2"/>
    <row r="9935" customFormat="1" ht="16" customHeight="1" x14ac:dyDescent="0.2"/>
    <row r="9936" customFormat="1" ht="16" customHeight="1" x14ac:dyDescent="0.2"/>
    <row r="9937" customFormat="1" ht="16" customHeight="1" x14ac:dyDescent="0.2"/>
    <row r="9938" customFormat="1" ht="16" customHeight="1" x14ac:dyDescent="0.2"/>
    <row r="9939" customFormat="1" ht="16" customHeight="1" x14ac:dyDescent="0.2"/>
    <row r="9940" customFormat="1" ht="16" customHeight="1" x14ac:dyDescent="0.2"/>
    <row r="9941" customFormat="1" ht="16" customHeight="1" x14ac:dyDescent="0.2"/>
    <row r="9942" customFormat="1" ht="16" customHeight="1" x14ac:dyDescent="0.2"/>
    <row r="9943" customFormat="1" ht="16" customHeight="1" x14ac:dyDescent="0.2"/>
    <row r="9944" customFormat="1" ht="16" customHeight="1" x14ac:dyDescent="0.2"/>
    <row r="9945" customFormat="1" ht="16" customHeight="1" x14ac:dyDescent="0.2"/>
    <row r="9946" customFormat="1" ht="16" customHeight="1" x14ac:dyDescent="0.2"/>
    <row r="9947" customFormat="1" ht="16" customHeight="1" x14ac:dyDescent="0.2"/>
    <row r="9948" customFormat="1" ht="16" customHeight="1" x14ac:dyDescent="0.2"/>
    <row r="9949" customFormat="1" ht="16" customHeight="1" x14ac:dyDescent="0.2"/>
    <row r="9950" customFormat="1" ht="16" customHeight="1" x14ac:dyDescent="0.2"/>
    <row r="9951" customFormat="1" ht="16" customHeight="1" x14ac:dyDescent="0.2"/>
    <row r="9952" customFormat="1" ht="16" customHeight="1" x14ac:dyDescent="0.2"/>
    <row r="9953" customFormat="1" ht="16" customHeight="1" x14ac:dyDescent="0.2"/>
    <row r="9954" customFormat="1" ht="16" customHeight="1" x14ac:dyDescent="0.2"/>
    <row r="9955" customFormat="1" ht="16" customHeight="1" x14ac:dyDescent="0.2"/>
    <row r="9956" customFormat="1" ht="16" customHeight="1" x14ac:dyDescent="0.2"/>
    <row r="9957" customFormat="1" ht="16" customHeight="1" x14ac:dyDescent="0.2"/>
    <row r="9958" customFormat="1" ht="16" customHeight="1" x14ac:dyDescent="0.2"/>
    <row r="9959" customFormat="1" ht="16" customHeight="1" x14ac:dyDescent="0.2"/>
    <row r="9960" customFormat="1" ht="16" customHeight="1" x14ac:dyDescent="0.2"/>
    <row r="9961" customFormat="1" ht="16" customHeight="1" x14ac:dyDescent="0.2"/>
    <row r="9962" customFormat="1" ht="16" customHeight="1" x14ac:dyDescent="0.2"/>
    <row r="9963" customFormat="1" ht="16" customHeight="1" x14ac:dyDescent="0.2"/>
    <row r="9964" customFormat="1" ht="16" customHeight="1" x14ac:dyDescent="0.2"/>
    <row r="9965" customFormat="1" ht="16" customHeight="1" x14ac:dyDescent="0.2"/>
    <row r="9966" customFormat="1" ht="16" customHeight="1" x14ac:dyDescent="0.2"/>
    <row r="9967" customFormat="1" ht="16" customHeight="1" x14ac:dyDescent="0.2"/>
    <row r="9968" customFormat="1" ht="16" customHeight="1" x14ac:dyDescent="0.2"/>
    <row r="9969" customFormat="1" ht="16" customHeight="1" x14ac:dyDescent="0.2"/>
    <row r="9970" customFormat="1" ht="16" customHeight="1" x14ac:dyDescent="0.2"/>
    <row r="9971" customFormat="1" ht="16" customHeight="1" x14ac:dyDescent="0.2"/>
    <row r="9972" customFormat="1" ht="16" customHeight="1" x14ac:dyDescent="0.2"/>
    <row r="9973" customFormat="1" ht="16" customHeight="1" x14ac:dyDescent="0.2"/>
    <row r="9974" customFormat="1" ht="16" customHeight="1" x14ac:dyDescent="0.2"/>
    <row r="9975" customFormat="1" ht="16" customHeight="1" x14ac:dyDescent="0.2"/>
    <row r="9976" customFormat="1" ht="16" customHeight="1" x14ac:dyDescent="0.2"/>
    <row r="9977" customFormat="1" ht="16" customHeight="1" x14ac:dyDescent="0.2"/>
    <row r="9978" customFormat="1" ht="16" customHeight="1" x14ac:dyDescent="0.2"/>
    <row r="9979" customFormat="1" ht="16" customHeight="1" x14ac:dyDescent="0.2"/>
    <row r="9980" customFormat="1" ht="16" customHeight="1" x14ac:dyDescent="0.2"/>
    <row r="9981" customFormat="1" ht="16" customHeight="1" x14ac:dyDescent="0.2"/>
    <row r="9982" customFormat="1" ht="16" customHeight="1" x14ac:dyDescent="0.2"/>
    <row r="9983" customFormat="1" ht="16" customHeight="1" x14ac:dyDescent="0.2"/>
    <row r="9984" customFormat="1" ht="16" customHeight="1" x14ac:dyDescent="0.2"/>
    <row r="9985" customFormat="1" ht="16" customHeight="1" x14ac:dyDescent="0.2"/>
    <row r="9986" customFormat="1" ht="16" customHeight="1" x14ac:dyDescent="0.2"/>
    <row r="9987" customFormat="1" ht="16" customHeight="1" x14ac:dyDescent="0.2"/>
    <row r="9988" customFormat="1" ht="16" customHeight="1" x14ac:dyDescent="0.2"/>
    <row r="9989" customFormat="1" ht="16" customHeight="1" x14ac:dyDescent="0.2"/>
    <row r="9990" customFormat="1" ht="16" customHeight="1" x14ac:dyDescent="0.2"/>
    <row r="9991" customFormat="1" ht="16" customHeight="1" x14ac:dyDescent="0.2"/>
    <row r="9992" customFormat="1" ht="16" customHeight="1" x14ac:dyDescent="0.2"/>
    <row r="9993" customFormat="1" ht="16" customHeight="1" x14ac:dyDescent="0.2"/>
    <row r="9994" customFormat="1" ht="16" customHeight="1" x14ac:dyDescent="0.2"/>
    <row r="9995" customFormat="1" ht="16" customHeight="1" x14ac:dyDescent="0.2"/>
    <row r="9996" customFormat="1" ht="16" customHeight="1" x14ac:dyDescent="0.2"/>
    <row r="9997" customFormat="1" ht="16" customHeight="1" x14ac:dyDescent="0.2"/>
    <row r="9998" customFormat="1" ht="16" customHeight="1" x14ac:dyDescent="0.2"/>
    <row r="9999" customFormat="1" ht="16" customHeight="1" x14ac:dyDescent="0.2"/>
    <row r="10000" customFormat="1" ht="16" customHeight="1" x14ac:dyDescent="0.2"/>
    <row r="10001" customFormat="1" ht="16" customHeight="1" x14ac:dyDescent="0.2"/>
    <row r="10002" customFormat="1" ht="16" customHeight="1" x14ac:dyDescent="0.2"/>
    <row r="10003" customFormat="1" ht="16" customHeight="1" x14ac:dyDescent="0.2"/>
    <row r="10004" customFormat="1" ht="16" customHeight="1" x14ac:dyDescent="0.2"/>
    <row r="10005" customFormat="1" ht="16" customHeight="1" x14ac:dyDescent="0.2"/>
    <row r="10006" customFormat="1" ht="16" customHeight="1" x14ac:dyDescent="0.2"/>
    <row r="10007" customFormat="1" ht="16" customHeight="1" x14ac:dyDescent="0.2"/>
    <row r="10008" customFormat="1" ht="16" customHeight="1" x14ac:dyDescent="0.2"/>
    <row r="10009" customFormat="1" ht="16" customHeight="1" x14ac:dyDescent="0.2"/>
    <row r="10010" customFormat="1" ht="16" customHeight="1" x14ac:dyDescent="0.2"/>
    <row r="10011" customFormat="1" ht="16" customHeight="1" x14ac:dyDescent="0.2"/>
    <row r="10012" customFormat="1" ht="16" customHeight="1" x14ac:dyDescent="0.2"/>
    <row r="10013" customFormat="1" ht="16" customHeight="1" x14ac:dyDescent="0.2"/>
    <row r="10014" customFormat="1" ht="16" customHeight="1" x14ac:dyDescent="0.2"/>
    <row r="10015" customFormat="1" ht="16" customHeight="1" x14ac:dyDescent="0.2"/>
    <row r="10016" customFormat="1" ht="16" customHeight="1" x14ac:dyDescent="0.2"/>
    <row r="10017" customFormat="1" ht="16" customHeight="1" x14ac:dyDescent="0.2"/>
    <row r="10018" customFormat="1" ht="16" customHeight="1" x14ac:dyDescent="0.2"/>
    <row r="10019" customFormat="1" ht="16" customHeight="1" x14ac:dyDescent="0.2"/>
    <row r="10020" customFormat="1" ht="16" customHeight="1" x14ac:dyDescent="0.2"/>
    <row r="10021" customFormat="1" ht="16" customHeight="1" x14ac:dyDescent="0.2"/>
    <row r="10022" customFormat="1" ht="16" customHeight="1" x14ac:dyDescent="0.2"/>
    <row r="10023" customFormat="1" ht="16" customHeight="1" x14ac:dyDescent="0.2"/>
    <row r="10024" customFormat="1" ht="16" customHeight="1" x14ac:dyDescent="0.2"/>
    <row r="10025" customFormat="1" ht="16" customHeight="1" x14ac:dyDescent="0.2"/>
    <row r="10026" customFormat="1" ht="16" customHeight="1" x14ac:dyDescent="0.2"/>
    <row r="10027" customFormat="1" ht="16" customHeight="1" x14ac:dyDescent="0.2"/>
    <row r="10028" customFormat="1" ht="16" customHeight="1" x14ac:dyDescent="0.2"/>
    <row r="10029" customFormat="1" ht="16" customHeight="1" x14ac:dyDescent="0.2"/>
    <row r="10030" customFormat="1" ht="16" customHeight="1" x14ac:dyDescent="0.2"/>
    <row r="10031" customFormat="1" ht="16" customHeight="1" x14ac:dyDescent="0.2"/>
    <row r="10032" customFormat="1" ht="16" customHeight="1" x14ac:dyDescent="0.2"/>
    <row r="10033" customFormat="1" ht="16" customHeight="1" x14ac:dyDescent="0.2"/>
    <row r="10034" customFormat="1" ht="16" customHeight="1" x14ac:dyDescent="0.2"/>
    <row r="10035" customFormat="1" ht="16" customHeight="1" x14ac:dyDescent="0.2"/>
    <row r="10036" customFormat="1" ht="16" customHeight="1" x14ac:dyDescent="0.2"/>
    <row r="10037" customFormat="1" ht="16" customHeight="1" x14ac:dyDescent="0.2"/>
    <row r="10038" customFormat="1" ht="16" customHeight="1" x14ac:dyDescent="0.2"/>
    <row r="10039" customFormat="1" ht="16" customHeight="1" x14ac:dyDescent="0.2"/>
    <row r="10040" customFormat="1" ht="16" customHeight="1" x14ac:dyDescent="0.2"/>
    <row r="10041" customFormat="1" ht="16" customHeight="1" x14ac:dyDescent="0.2"/>
    <row r="10042" customFormat="1" ht="16" customHeight="1" x14ac:dyDescent="0.2"/>
    <row r="10043" customFormat="1" ht="16" customHeight="1" x14ac:dyDescent="0.2"/>
    <row r="10044" customFormat="1" ht="16" customHeight="1" x14ac:dyDescent="0.2"/>
    <row r="10045" customFormat="1" ht="16" customHeight="1" x14ac:dyDescent="0.2"/>
    <row r="10046" customFormat="1" ht="16" customHeight="1" x14ac:dyDescent="0.2"/>
    <row r="10047" customFormat="1" ht="16" customHeight="1" x14ac:dyDescent="0.2"/>
    <row r="10048" customFormat="1" ht="16" customHeight="1" x14ac:dyDescent="0.2"/>
    <row r="10049" customFormat="1" ht="16" customHeight="1" x14ac:dyDescent="0.2"/>
    <row r="10050" customFormat="1" ht="16" customHeight="1" x14ac:dyDescent="0.2"/>
    <row r="10051" customFormat="1" ht="16" customHeight="1" x14ac:dyDescent="0.2"/>
    <row r="10052" customFormat="1" ht="16" customHeight="1" x14ac:dyDescent="0.2"/>
    <row r="10053" customFormat="1" ht="16" customHeight="1" x14ac:dyDescent="0.2"/>
    <row r="10054" customFormat="1" ht="16" customHeight="1" x14ac:dyDescent="0.2"/>
    <row r="10055" customFormat="1" ht="16" customHeight="1" x14ac:dyDescent="0.2"/>
    <row r="10056" customFormat="1" ht="16" customHeight="1" x14ac:dyDescent="0.2"/>
    <row r="10057" customFormat="1" ht="16" customHeight="1" x14ac:dyDescent="0.2"/>
    <row r="10058" customFormat="1" ht="16" customHeight="1" x14ac:dyDescent="0.2"/>
    <row r="10059" customFormat="1" ht="16" customHeight="1" x14ac:dyDescent="0.2"/>
    <row r="10060" customFormat="1" ht="16" customHeight="1" x14ac:dyDescent="0.2"/>
    <row r="10061" customFormat="1" ht="16" customHeight="1" x14ac:dyDescent="0.2"/>
    <row r="10062" customFormat="1" ht="16" customHeight="1" x14ac:dyDescent="0.2"/>
    <row r="10063" customFormat="1" ht="16" customHeight="1" x14ac:dyDescent="0.2"/>
    <row r="10064" customFormat="1" ht="16" customHeight="1" x14ac:dyDescent="0.2"/>
    <row r="10065" customFormat="1" ht="16" customHeight="1" x14ac:dyDescent="0.2"/>
    <row r="10066" customFormat="1" ht="16" customHeight="1" x14ac:dyDescent="0.2"/>
    <row r="10067" customFormat="1" ht="16" customHeight="1" x14ac:dyDescent="0.2"/>
    <row r="10068" customFormat="1" ht="16" customHeight="1" x14ac:dyDescent="0.2"/>
    <row r="10069" customFormat="1" ht="16" customHeight="1" x14ac:dyDescent="0.2"/>
    <row r="10070" customFormat="1" ht="16" customHeight="1" x14ac:dyDescent="0.2"/>
    <row r="10071" customFormat="1" ht="16" customHeight="1" x14ac:dyDescent="0.2"/>
    <row r="10072" customFormat="1" ht="16" customHeight="1" x14ac:dyDescent="0.2"/>
    <row r="10073" customFormat="1" ht="16" customHeight="1" x14ac:dyDescent="0.2"/>
    <row r="10074" customFormat="1" ht="16" customHeight="1" x14ac:dyDescent="0.2"/>
    <row r="10075" customFormat="1" ht="16" customHeight="1" x14ac:dyDescent="0.2"/>
    <row r="10076" customFormat="1" ht="16" customHeight="1" x14ac:dyDescent="0.2"/>
    <row r="10077" customFormat="1" ht="16" customHeight="1" x14ac:dyDescent="0.2"/>
    <row r="10078" customFormat="1" ht="16" customHeight="1" x14ac:dyDescent="0.2"/>
    <row r="10079" customFormat="1" ht="16" customHeight="1" x14ac:dyDescent="0.2"/>
    <row r="10080" customFormat="1" ht="16" customHeight="1" x14ac:dyDescent="0.2"/>
    <row r="10081" customFormat="1" ht="16" customHeight="1" x14ac:dyDescent="0.2"/>
    <row r="10082" customFormat="1" ht="16" customHeight="1" x14ac:dyDescent="0.2"/>
    <row r="10083" customFormat="1" ht="16" customHeight="1" x14ac:dyDescent="0.2"/>
    <row r="10084" customFormat="1" ht="16" customHeight="1" x14ac:dyDescent="0.2"/>
    <row r="10085" customFormat="1" ht="16" customHeight="1" x14ac:dyDescent="0.2"/>
    <row r="10086" customFormat="1" ht="16" customHeight="1" x14ac:dyDescent="0.2"/>
    <row r="10087" customFormat="1" ht="16" customHeight="1" x14ac:dyDescent="0.2"/>
    <row r="10088" customFormat="1" ht="16" customHeight="1" x14ac:dyDescent="0.2"/>
    <row r="10089" customFormat="1" ht="16" customHeight="1" x14ac:dyDescent="0.2"/>
    <row r="10090" customFormat="1" ht="16" customHeight="1" x14ac:dyDescent="0.2"/>
    <row r="10091" customFormat="1" ht="16" customHeight="1" x14ac:dyDescent="0.2"/>
    <row r="10092" customFormat="1" ht="16" customHeight="1" x14ac:dyDescent="0.2"/>
    <row r="10093" customFormat="1" ht="16" customHeight="1" x14ac:dyDescent="0.2"/>
    <row r="10094" customFormat="1" ht="16" customHeight="1" x14ac:dyDescent="0.2"/>
    <row r="10095" customFormat="1" ht="16" customHeight="1" x14ac:dyDescent="0.2"/>
    <row r="10096" customFormat="1" ht="16" customHeight="1" x14ac:dyDescent="0.2"/>
    <row r="10097" customFormat="1" ht="16" customHeight="1" x14ac:dyDescent="0.2"/>
    <row r="10098" customFormat="1" ht="16" customHeight="1" x14ac:dyDescent="0.2"/>
    <row r="10099" customFormat="1" ht="16" customHeight="1" x14ac:dyDescent="0.2"/>
    <row r="10100" customFormat="1" ht="16" customHeight="1" x14ac:dyDescent="0.2"/>
    <row r="10101" customFormat="1" ht="16" customHeight="1" x14ac:dyDescent="0.2"/>
    <row r="10102" customFormat="1" ht="16" customHeight="1" x14ac:dyDescent="0.2"/>
    <row r="10103" customFormat="1" ht="16" customHeight="1" x14ac:dyDescent="0.2"/>
    <row r="10104" customFormat="1" ht="16" customHeight="1" x14ac:dyDescent="0.2"/>
    <row r="10105" customFormat="1" ht="16" customHeight="1" x14ac:dyDescent="0.2"/>
    <row r="10106" customFormat="1" ht="16" customHeight="1" x14ac:dyDescent="0.2"/>
    <row r="10107" customFormat="1" ht="16" customHeight="1" x14ac:dyDescent="0.2"/>
    <row r="10108" customFormat="1" ht="16" customHeight="1" x14ac:dyDescent="0.2"/>
    <row r="10109" customFormat="1" ht="16" customHeight="1" x14ac:dyDescent="0.2"/>
    <row r="10110" customFormat="1" ht="16" customHeight="1" x14ac:dyDescent="0.2"/>
    <row r="10111" customFormat="1" ht="16" customHeight="1" x14ac:dyDescent="0.2"/>
    <row r="10112" customFormat="1" ht="16" customHeight="1" x14ac:dyDescent="0.2"/>
    <row r="10113" customFormat="1" ht="16" customHeight="1" x14ac:dyDescent="0.2"/>
    <row r="10114" customFormat="1" ht="16" customHeight="1" x14ac:dyDescent="0.2"/>
    <row r="10115" customFormat="1" ht="16" customHeight="1" x14ac:dyDescent="0.2"/>
    <row r="10116" customFormat="1" ht="16" customHeight="1" x14ac:dyDescent="0.2"/>
    <row r="10117" customFormat="1" ht="16" customHeight="1" x14ac:dyDescent="0.2"/>
    <row r="10118" customFormat="1" ht="16" customHeight="1" x14ac:dyDescent="0.2"/>
    <row r="10119" customFormat="1" ht="16" customHeight="1" x14ac:dyDescent="0.2"/>
    <row r="10120" customFormat="1" ht="16" customHeight="1" x14ac:dyDescent="0.2"/>
    <row r="10121" customFormat="1" ht="16" customHeight="1" x14ac:dyDescent="0.2"/>
    <row r="10122" customFormat="1" ht="16" customHeight="1" x14ac:dyDescent="0.2"/>
    <row r="10123" customFormat="1" ht="16" customHeight="1" x14ac:dyDescent="0.2"/>
    <row r="10124" customFormat="1" ht="16" customHeight="1" x14ac:dyDescent="0.2"/>
    <row r="10125" customFormat="1" ht="16" customHeight="1" x14ac:dyDescent="0.2"/>
    <row r="10126" customFormat="1" ht="16" customHeight="1" x14ac:dyDescent="0.2"/>
    <row r="10127" customFormat="1" ht="16" customHeight="1" x14ac:dyDescent="0.2"/>
    <row r="10128" customFormat="1" ht="16" customHeight="1" x14ac:dyDescent="0.2"/>
    <row r="10129" customFormat="1" ht="16" customHeight="1" x14ac:dyDescent="0.2"/>
    <row r="10130" customFormat="1" ht="16" customHeight="1" x14ac:dyDescent="0.2"/>
    <row r="10131" customFormat="1" ht="16" customHeight="1" x14ac:dyDescent="0.2"/>
    <row r="10132" customFormat="1" ht="16" customHeight="1" x14ac:dyDescent="0.2"/>
    <row r="10133" customFormat="1" ht="16" customHeight="1" x14ac:dyDescent="0.2"/>
    <row r="10134" customFormat="1" ht="16" customHeight="1" x14ac:dyDescent="0.2"/>
    <row r="10135" customFormat="1" ht="16" customHeight="1" x14ac:dyDescent="0.2"/>
    <row r="10136" customFormat="1" ht="16" customHeight="1" x14ac:dyDescent="0.2"/>
    <row r="10137" customFormat="1" ht="16" customHeight="1" x14ac:dyDescent="0.2"/>
    <row r="10138" customFormat="1" ht="16" customHeight="1" x14ac:dyDescent="0.2"/>
    <row r="10139" customFormat="1" ht="16" customHeight="1" x14ac:dyDescent="0.2"/>
    <row r="10140" customFormat="1" ht="16" customHeight="1" x14ac:dyDescent="0.2"/>
    <row r="10141" customFormat="1" ht="16" customHeight="1" x14ac:dyDescent="0.2"/>
    <row r="10142" customFormat="1" ht="16" customHeight="1" x14ac:dyDescent="0.2"/>
    <row r="10143" customFormat="1" ht="16" customHeight="1" x14ac:dyDescent="0.2"/>
    <row r="10144" customFormat="1" ht="16" customHeight="1" x14ac:dyDescent="0.2"/>
    <row r="10145" customFormat="1" ht="16" customHeight="1" x14ac:dyDescent="0.2"/>
    <row r="10146" customFormat="1" ht="16" customHeight="1" x14ac:dyDescent="0.2"/>
    <row r="10147" customFormat="1" ht="16" customHeight="1" x14ac:dyDescent="0.2"/>
    <row r="10148" customFormat="1" ht="16" customHeight="1" x14ac:dyDescent="0.2"/>
    <row r="10149" customFormat="1" ht="16" customHeight="1" x14ac:dyDescent="0.2"/>
    <row r="10150" customFormat="1" ht="16" customHeight="1" x14ac:dyDescent="0.2"/>
    <row r="10151" customFormat="1" ht="16" customHeight="1" x14ac:dyDescent="0.2"/>
    <row r="10152" customFormat="1" ht="16" customHeight="1" x14ac:dyDescent="0.2"/>
    <row r="10153" customFormat="1" ht="16" customHeight="1" x14ac:dyDescent="0.2"/>
    <row r="10154" customFormat="1" ht="16" customHeight="1" x14ac:dyDescent="0.2"/>
    <row r="10155" customFormat="1" ht="16" customHeight="1" x14ac:dyDescent="0.2"/>
    <row r="10156" customFormat="1" ht="16" customHeight="1" x14ac:dyDescent="0.2"/>
    <row r="10157" customFormat="1" ht="16" customHeight="1" x14ac:dyDescent="0.2"/>
    <row r="10158" customFormat="1" ht="16" customHeight="1" x14ac:dyDescent="0.2"/>
    <row r="10159" customFormat="1" ht="16" customHeight="1" x14ac:dyDescent="0.2"/>
    <row r="10160" customFormat="1" ht="16" customHeight="1" x14ac:dyDescent="0.2"/>
    <row r="10161" customFormat="1" ht="16" customHeight="1" x14ac:dyDescent="0.2"/>
    <row r="10162" customFormat="1" ht="16" customHeight="1" x14ac:dyDescent="0.2"/>
    <row r="10163" customFormat="1" ht="16" customHeight="1" x14ac:dyDescent="0.2"/>
    <row r="10164" customFormat="1" ht="16" customHeight="1" x14ac:dyDescent="0.2"/>
    <row r="10165" customFormat="1" ht="16" customHeight="1" x14ac:dyDescent="0.2"/>
    <row r="10166" customFormat="1" ht="16" customHeight="1" x14ac:dyDescent="0.2"/>
    <row r="10167" customFormat="1" ht="16" customHeight="1" x14ac:dyDescent="0.2"/>
    <row r="10168" customFormat="1" ht="16" customHeight="1" x14ac:dyDescent="0.2"/>
    <row r="10169" customFormat="1" ht="16" customHeight="1" x14ac:dyDescent="0.2"/>
    <row r="10170" customFormat="1" ht="16" customHeight="1" x14ac:dyDescent="0.2"/>
    <row r="10171" customFormat="1" ht="16" customHeight="1" x14ac:dyDescent="0.2"/>
    <row r="10172" customFormat="1" ht="16" customHeight="1" x14ac:dyDescent="0.2"/>
    <row r="10173" customFormat="1" ht="16" customHeight="1" x14ac:dyDescent="0.2"/>
    <row r="10174" customFormat="1" ht="16" customHeight="1" x14ac:dyDescent="0.2"/>
    <row r="10175" customFormat="1" ht="16" customHeight="1" x14ac:dyDescent="0.2"/>
    <row r="10176" customFormat="1" ht="16" customHeight="1" x14ac:dyDescent="0.2"/>
    <row r="10177" customFormat="1" ht="16" customHeight="1" x14ac:dyDescent="0.2"/>
    <row r="10178" customFormat="1" ht="16" customHeight="1" x14ac:dyDescent="0.2"/>
    <row r="10179" customFormat="1" ht="16" customHeight="1" x14ac:dyDescent="0.2"/>
    <row r="10180" customFormat="1" ht="16" customHeight="1" x14ac:dyDescent="0.2"/>
    <row r="10181" customFormat="1" ht="16" customHeight="1" x14ac:dyDescent="0.2"/>
    <row r="10182" customFormat="1" ht="16" customHeight="1" x14ac:dyDescent="0.2"/>
    <row r="10183" customFormat="1" ht="16" customHeight="1" x14ac:dyDescent="0.2"/>
    <row r="10184" customFormat="1" ht="16" customHeight="1" x14ac:dyDescent="0.2"/>
    <row r="10185" customFormat="1" ht="16" customHeight="1" x14ac:dyDescent="0.2"/>
    <row r="10186" customFormat="1" ht="16" customHeight="1" x14ac:dyDescent="0.2"/>
    <row r="10187" customFormat="1" ht="16" customHeight="1" x14ac:dyDescent="0.2"/>
    <row r="10188" customFormat="1" ht="16" customHeight="1" x14ac:dyDescent="0.2"/>
    <row r="10189" customFormat="1" ht="16" customHeight="1" x14ac:dyDescent="0.2"/>
    <row r="10190" customFormat="1" ht="16" customHeight="1" x14ac:dyDescent="0.2"/>
    <row r="10191" customFormat="1" ht="16" customHeight="1" x14ac:dyDescent="0.2"/>
    <row r="10192" customFormat="1" ht="16" customHeight="1" x14ac:dyDescent="0.2"/>
    <row r="10193" customFormat="1" ht="16" customHeight="1" x14ac:dyDescent="0.2"/>
    <row r="10194" customFormat="1" ht="16" customHeight="1" x14ac:dyDescent="0.2"/>
    <row r="10195" customFormat="1" ht="16" customHeight="1" x14ac:dyDescent="0.2"/>
    <row r="10196" customFormat="1" ht="16" customHeight="1" x14ac:dyDescent="0.2"/>
    <row r="10197" customFormat="1" ht="16" customHeight="1" x14ac:dyDescent="0.2"/>
    <row r="10198" customFormat="1" ht="16" customHeight="1" x14ac:dyDescent="0.2"/>
    <row r="10199" customFormat="1" ht="16" customHeight="1" x14ac:dyDescent="0.2"/>
    <row r="10200" customFormat="1" ht="16" customHeight="1" x14ac:dyDescent="0.2"/>
    <row r="10201" customFormat="1" ht="16" customHeight="1" x14ac:dyDescent="0.2"/>
    <row r="10202" customFormat="1" ht="16" customHeight="1" x14ac:dyDescent="0.2"/>
    <row r="10203" customFormat="1" ht="16" customHeight="1" x14ac:dyDescent="0.2"/>
    <row r="10204" customFormat="1" ht="16" customHeight="1" x14ac:dyDescent="0.2"/>
    <row r="10205" customFormat="1" ht="16" customHeight="1" x14ac:dyDescent="0.2"/>
    <row r="10206" customFormat="1" ht="16" customHeight="1" x14ac:dyDescent="0.2"/>
    <row r="10207" customFormat="1" ht="16" customHeight="1" x14ac:dyDescent="0.2"/>
    <row r="10208" customFormat="1" ht="16" customHeight="1" x14ac:dyDescent="0.2"/>
    <row r="10209" customFormat="1" ht="16" customHeight="1" x14ac:dyDescent="0.2"/>
    <row r="10210" customFormat="1" ht="16" customHeight="1" x14ac:dyDescent="0.2"/>
    <row r="10211" customFormat="1" ht="16" customHeight="1" x14ac:dyDescent="0.2"/>
    <row r="10212" customFormat="1" ht="16" customHeight="1" x14ac:dyDescent="0.2"/>
    <row r="10213" customFormat="1" ht="16" customHeight="1" x14ac:dyDescent="0.2"/>
    <row r="10214" customFormat="1" ht="16" customHeight="1" x14ac:dyDescent="0.2"/>
    <row r="10215" customFormat="1" ht="16" customHeight="1" x14ac:dyDescent="0.2"/>
    <row r="10216" customFormat="1" ht="16" customHeight="1" x14ac:dyDescent="0.2"/>
    <row r="10217" customFormat="1" ht="16" customHeight="1" x14ac:dyDescent="0.2"/>
    <row r="10218" customFormat="1" ht="16" customHeight="1" x14ac:dyDescent="0.2"/>
    <row r="10219" customFormat="1" ht="16" customHeight="1" x14ac:dyDescent="0.2"/>
    <row r="10220" customFormat="1" ht="16" customHeight="1" x14ac:dyDescent="0.2"/>
    <row r="10221" customFormat="1" ht="16" customHeight="1" x14ac:dyDescent="0.2"/>
    <row r="10222" customFormat="1" ht="16" customHeight="1" x14ac:dyDescent="0.2"/>
    <row r="10223" customFormat="1" ht="16" customHeight="1" x14ac:dyDescent="0.2"/>
    <row r="10224" customFormat="1" ht="16" customHeight="1" x14ac:dyDescent="0.2"/>
    <row r="10225" customFormat="1" ht="16" customHeight="1" x14ac:dyDescent="0.2"/>
    <row r="10226" customFormat="1" ht="16" customHeight="1" x14ac:dyDescent="0.2"/>
    <row r="10227" customFormat="1" ht="16" customHeight="1" x14ac:dyDescent="0.2"/>
    <row r="10228" customFormat="1" ht="16" customHeight="1" x14ac:dyDescent="0.2"/>
    <row r="10229" customFormat="1" ht="16" customHeight="1" x14ac:dyDescent="0.2"/>
    <row r="10230" customFormat="1" ht="16" customHeight="1" x14ac:dyDescent="0.2"/>
    <row r="10231" customFormat="1" ht="16" customHeight="1" x14ac:dyDescent="0.2"/>
    <row r="10232" customFormat="1" ht="16" customHeight="1" x14ac:dyDescent="0.2"/>
    <row r="10233" customFormat="1" ht="16" customHeight="1" x14ac:dyDescent="0.2"/>
    <row r="10234" customFormat="1" ht="16" customHeight="1" x14ac:dyDescent="0.2"/>
    <row r="10235" customFormat="1" ht="16" customHeight="1" x14ac:dyDescent="0.2"/>
    <row r="10236" customFormat="1" ht="16" customHeight="1" x14ac:dyDescent="0.2"/>
    <row r="10237" customFormat="1" ht="16" customHeight="1" x14ac:dyDescent="0.2"/>
    <row r="10238" customFormat="1" ht="16" customHeight="1" x14ac:dyDescent="0.2"/>
    <row r="10239" customFormat="1" ht="16" customHeight="1" x14ac:dyDescent="0.2"/>
    <row r="10240" customFormat="1" ht="16" customHeight="1" x14ac:dyDescent="0.2"/>
    <row r="10241" customFormat="1" ht="16" customHeight="1" x14ac:dyDescent="0.2"/>
    <row r="10242" customFormat="1" ht="16" customHeight="1" x14ac:dyDescent="0.2"/>
    <row r="10243" customFormat="1" ht="16" customHeight="1" x14ac:dyDescent="0.2"/>
    <row r="10244" customFormat="1" ht="16" customHeight="1" x14ac:dyDescent="0.2"/>
    <row r="10245" customFormat="1" ht="16" customHeight="1" x14ac:dyDescent="0.2"/>
    <row r="10246" customFormat="1" ht="16" customHeight="1" x14ac:dyDescent="0.2"/>
    <row r="10247" customFormat="1" ht="16" customHeight="1" x14ac:dyDescent="0.2"/>
    <row r="10248" customFormat="1" ht="16" customHeight="1" x14ac:dyDescent="0.2"/>
    <row r="10249" customFormat="1" ht="16" customHeight="1" x14ac:dyDescent="0.2"/>
    <row r="10250" customFormat="1" ht="16" customHeight="1" x14ac:dyDescent="0.2"/>
    <row r="10251" customFormat="1" ht="16" customHeight="1" x14ac:dyDescent="0.2"/>
    <row r="10252" customFormat="1" ht="16" customHeight="1" x14ac:dyDescent="0.2"/>
    <row r="10253" customFormat="1" ht="16" customHeight="1" x14ac:dyDescent="0.2"/>
    <row r="10254" customFormat="1" ht="16" customHeight="1" x14ac:dyDescent="0.2"/>
    <row r="10255" customFormat="1" ht="16" customHeight="1" x14ac:dyDescent="0.2"/>
    <row r="10256" customFormat="1" ht="16" customHeight="1" x14ac:dyDescent="0.2"/>
    <row r="10257" customFormat="1" ht="16" customHeight="1" x14ac:dyDescent="0.2"/>
    <row r="10258" customFormat="1" ht="16" customHeight="1" x14ac:dyDescent="0.2"/>
    <row r="10259" customFormat="1" ht="16" customHeight="1" x14ac:dyDescent="0.2"/>
    <row r="10260" customFormat="1" ht="16" customHeight="1" x14ac:dyDescent="0.2"/>
    <row r="10261" customFormat="1" ht="16" customHeight="1" x14ac:dyDescent="0.2"/>
    <row r="10262" customFormat="1" ht="16" customHeight="1" x14ac:dyDescent="0.2"/>
    <row r="10263" customFormat="1" ht="16" customHeight="1" x14ac:dyDescent="0.2"/>
    <row r="10264" customFormat="1" ht="16" customHeight="1" x14ac:dyDescent="0.2"/>
    <row r="10265" customFormat="1" ht="16" customHeight="1" x14ac:dyDescent="0.2"/>
    <row r="10266" customFormat="1" ht="16" customHeight="1" x14ac:dyDescent="0.2"/>
    <row r="10267" customFormat="1" ht="16" customHeight="1" x14ac:dyDescent="0.2"/>
    <row r="10268" customFormat="1" ht="16" customHeight="1" x14ac:dyDescent="0.2"/>
    <row r="10269" customFormat="1" ht="16" customHeight="1" x14ac:dyDescent="0.2"/>
    <row r="10270" customFormat="1" ht="16" customHeight="1" x14ac:dyDescent="0.2"/>
    <row r="10271" customFormat="1" ht="16" customHeight="1" x14ac:dyDescent="0.2"/>
    <row r="10272" customFormat="1" ht="16" customHeight="1" x14ac:dyDescent="0.2"/>
    <row r="10273" customFormat="1" ht="16" customHeight="1" x14ac:dyDescent="0.2"/>
    <row r="10274" customFormat="1" ht="16" customHeight="1" x14ac:dyDescent="0.2"/>
    <row r="10275" customFormat="1" ht="16" customHeight="1" x14ac:dyDescent="0.2"/>
    <row r="10276" customFormat="1" ht="16" customHeight="1" x14ac:dyDescent="0.2"/>
    <row r="10277" customFormat="1" ht="16" customHeight="1" x14ac:dyDescent="0.2"/>
    <row r="10278" customFormat="1" ht="16" customHeight="1" x14ac:dyDescent="0.2"/>
    <row r="10279" customFormat="1" ht="16" customHeight="1" x14ac:dyDescent="0.2"/>
    <row r="10280" customFormat="1" ht="16" customHeight="1" x14ac:dyDescent="0.2"/>
    <row r="10281" customFormat="1" ht="16" customHeight="1" x14ac:dyDescent="0.2"/>
    <row r="10282" customFormat="1" ht="16" customHeight="1" x14ac:dyDescent="0.2"/>
    <row r="10283" customFormat="1" ht="16" customHeight="1" x14ac:dyDescent="0.2"/>
    <row r="10284" customFormat="1" ht="16" customHeight="1" x14ac:dyDescent="0.2"/>
    <row r="10285" customFormat="1" ht="16" customHeight="1" x14ac:dyDescent="0.2"/>
    <row r="10286" customFormat="1" ht="16" customHeight="1" x14ac:dyDescent="0.2"/>
    <row r="10287" customFormat="1" ht="16" customHeight="1" x14ac:dyDescent="0.2"/>
    <row r="10288" customFormat="1" ht="16" customHeight="1" x14ac:dyDescent="0.2"/>
    <row r="10289" customFormat="1" ht="16" customHeight="1" x14ac:dyDescent="0.2"/>
    <row r="10290" customFormat="1" ht="16" customHeight="1" x14ac:dyDescent="0.2"/>
    <row r="10291" customFormat="1" ht="16" customHeight="1" x14ac:dyDescent="0.2"/>
    <row r="10292" customFormat="1" ht="16" customHeight="1" x14ac:dyDescent="0.2"/>
    <row r="10293" customFormat="1" ht="16" customHeight="1" x14ac:dyDescent="0.2"/>
    <row r="10294" customFormat="1" ht="16" customHeight="1" x14ac:dyDescent="0.2"/>
    <row r="10295" customFormat="1" ht="16" customHeight="1" x14ac:dyDescent="0.2"/>
    <row r="10296" customFormat="1" ht="16" customHeight="1" x14ac:dyDescent="0.2"/>
    <row r="10297" customFormat="1" ht="16" customHeight="1" x14ac:dyDescent="0.2"/>
    <row r="10298" customFormat="1" ht="16" customHeight="1" x14ac:dyDescent="0.2"/>
    <row r="10299" customFormat="1" ht="16" customHeight="1" x14ac:dyDescent="0.2"/>
    <row r="10300" customFormat="1" ht="16" customHeight="1" x14ac:dyDescent="0.2"/>
    <row r="10301" customFormat="1" ht="16" customHeight="1" x14ac:dyDescent="0.2"/>
    <row r="10302" customFormat="1" ht="16" customHeight="1" x14ac:dyDescent="0.2"/>
    <row r="10303" customFormat="1" ht="16" customHeight="1" x14ac:dyDescent="0.2"/>
    <row r="10304" customFormat="1" ht="16" customHeight="1" x14ac:dyDescent="0.2"/>
    <row r="10305" customFormat="1" ht="16" customHeight="1" x14ac:dyDescent="0.2"/>
    <row r="10306" customFormat="1" ht="16" customHeight="1" x14ac:dyDescent="0.2"/>
    <row r="10307" customFormat="1" ht="16" customHeight="1" x14ac:dyDescent="0.2"/>
    <row r="10308" customFormat="1" ht="16" customHeight="1" x14ac:dyDescent="0.2"/>
    <row r="10309" customFormat="1" ht="16" customHeight="1" x14ac:dyDescent="0.2"/>
    <row r="10310" customFormat="1" ht="16" customHeight="1" x14ac:dyDescent="0.2"/>
    <row r="10311" customFormat="1" ht="16" customHeight="1" x14ac:dyDescent="0.2"/>
    <row r="10312" customFormat="1" ht="16" customHeight="1" x14ac:dyDescent="0.2"/>
    <row r="10313" customFormat="1" ht="16" customHeight="1" x14ac:dyDescent="0.2"/>
    <row r="10314" customFormat="1" ht="16" customHeight="1" x14ac:dyDescent="0.2"/>
    <row r="10315" customFormat="1" ht="16" customHeight="1" x14ac:dyDescent="0.2"/>
    <row r="10316" customFormat="1" ht="16" customHeight="1" x14ac:dyDescent="0.2"/>
    <row r="10317" customFormat="1" ht="16" customHeight="1" x14ac:dyDescent="0.2"/>
    <row r="10318" customFormat="1" ht="16" customHeight="1" x14ac:dyDescent="0.2"/>
    <row r="10319" customFormat="1" ht="16" customHeight="1" x14ac:dyDescent="0.2"/>
    <row r="10320" customFormat="1" ht="16" customHeight="1" x14ac:dyDescent="0.2"/>
    <row r="10321" customFormat="1" ht="16" customHeight="1" x14ac:dyDescent="0.2"/>
    <row r="10322" customFormat="1" ht="16" customHeight="1" x14ac:dyDescent="0.2"/>
    <row r="10323" customFormat="1" ht="16" customHeight="1" x14ac:dyDescent="0.2"/>
    <row r="10324" customFormat="1" ht="16" customHeight="1" x14ac:dyDescent="0.2"/>
    <row r="10325" customFormat="1" ht="16" customHeight="1" x14ac:dyDescent="0.2"/>
    <row r="10326" customFormat="1" ht="16" customHeight="1" x14ac:dyDescent="0.2"/>
    <row r="10327" customFormat="1" ht="16" customHeight="1" x14ac:dyDescent="0.2"/>
    <row r="10328" customFormat="1" ht="16" customHeight="1" x14ac:dyDescent="0.2"/>
    <row r="10329" customFormat="1" ht="16" customHeight="1" x14ac:dyDescent="0.2"/>
    <row r="10330" customFormat="1" ht="16" customHeight="1" x14ac:dyDescent="0.2"/>
    <row r="10331" customFormat="1" ht="16" customHeight="1" x14ac:dyDescent="0.2"/>
    <row r="10332" customFormat="1" ht="16" customHeight="1" x14ac:dyDescent="0.2"/>
    <row r="10333" customFormat="1" ht="16" customHeight="1" x14ac:dyDescent="0.2"/>
    <row r="10334" customFormat="1" ht="16" customHeight="1" x14ac:dyDescent="0.2"/>
    <row r="10335" customFormat="1" ht="16" customHeight="1" x14ac:dyDescent="0.2"/>
    <row r="10336" customFormat="1" ht="16" customHeight="1" x14ac:dyDescent="0.2"/>
    <row r="10337" customFormat="1" ht="16" customHeight="1" x14ac:dyDescent="0.2"/>
    <row r="10338" customFormat="1" ht="16" customHeight="1" x14ac:dyDescent="0.2"/>
    <row r="10339" customFormat="1" ht="16" customHeight="1" x14ac:dyDescent="0.2"/>
    <row r="10340" customFormat="1" ht="16" customHeight="1" x14ac:dyDescent="0.2"/>
    <row r="10341" customFormat="1" ht="16" customHeight="1" x14ac:dyDescent="0.2"/>
    <row r="10342" customFormat="1" ht="16" customHeight="1" x14ac:dyDescent="0.2"/>
    <row r="10343" customFormat="1" ht="16" customHeight="1" x14ac:dyDescent="0.2"/>
    <row r="10344" customFormat="1" ht="16" customHeight="1" x14ac:dyDescent="0.2"/>
    <row r="10345" customFormat="1" ht="16" customHeight="1" x14ac:dyDescent="0.2"/>
    <row r="10346" customFormat="1" ht="16" customHeight="1" x14ac:dyDescent="0.2"/>
    <row r="10347" customFormat="1" ht="16" customHeight="1" x14ac:dyDescent="0.2"/>
    <row r="10348" customFormat="1" ht="16" customHeight="1" x14ac:dyDescent="0.2"/>
    <row r="10349" customFormat="1" ht="16" customHeight="1" x14ac:dyDescent="0.2"/>
    <row r="10350" customFormat="1" ht="16" customHeight="1" x14ac:dyDescent="0.2"/>
    <row r="10351" customFormat="1" ht="16" customHeight="1" x14ac:dyDescent="0.2"/>
    <row r="10352" customFormat="1" ht="16" customHeight="1" x14ac:dyDescent="0.2"/>
    <row r="10353" customFormat="1" ht="16" customHeight="1" x14ac:dyDescent="0.2"/>
    <row r="10354" customFormat="1" ht="16" customHeight="1" x14ac:dyDescent="0.2"/>
    <row r="10355" customFormat="1" ht="16" customHeight="1" x14ac:dyDescent="0.2"/>
    <row r="10356" customFormat="1" ht="16" customHeight="1" x14ac:dyDescent="0.2"/>
    <row r="10357" customFormat="1" ht="16" customHeight="1" x14ac:dyDescent="0.2"/>
    <row r="10358" customFormat="1" ht="16" customHeight="1" x14ac:dyDescent="0.2"/>
    <row r="10359" customFormat="1" ht="16" customHeight="1" x14ac:dyDescent="0.2"/>
    <row r="10360" customFormat="1" ht="16" customHeight="1" x14ac:dyDescent="0.2"/>
    <row r="10361" customFormat="1" ht="16" customHeight="1" x14ac:dyDescent="0.2"/>
    <row r="10362" customFormat="1" ht="16" customHeight="1" x14ac:dyDescent="0.2"/>
    <row r="10363" customFormat="1" ht="16" customHeight="1" x14ac:dyDescent="0.2"/>
    <row r="10364" customFormat="1" ht="16" customHeight="1" x14ac:dyDescent="0.2"/>
    <row r="10365" customFormat="1" ht="16" customHeight="1" x14ac:dyDescent="0.2"/>
    <row r="10366" customFormat="1" ht="16" customHeight="1" x14ac:dyDescent="0.2"/>
    <row r="10367" customFormat="1" ht="16" customHeight="1" x14ac:dyDescent="0.2"/>
  </sheetData>
  <sheetProtection algorithmName="SHA-512" hashValue="d8ewkjZit6mbHBpzLxkWgU5vePM8ecEHvwTB3yPTswMNspAOJVBEMppisv9EMDT8XDQfSPsdLdK5wvokuPcpvQ==" saltValue="FN1Vxfk4bsShMuSl6qg7vA==" spinCount="100000" sheet="1" objects="1" scenarios="1" selectLockedCells="1"/>
  <mergeCells count="3">
    <mergeCell ref="A14:I14"/>
    <mergeCell ref="F15:I15"/>
    <mergeCell ref="A15:D15"/>
  </mergeCells>
  <hyperlinks>
    <hyperlink ref="A11" r:id="rId1" xr:uid="{14616904-756D-F340-B386-F8D1DE85AAC7}"/>
  </hyperlinks>
  <printOptions horizontalCentered="1"/>
  <pageMargins left="0.2" right="0.2" top="0.25" bottom="0.25" header="0" footer="0"/>
  <pageSetup paperSize="9" scale="29" fitToHeight="0" orientation="portrait" r:id="rId2"/>
  <drawing r:id="rId3"/>
  <legacyDrawing r:id="rId4"/>
  <tableParts count="4">
    <tablePart r:id="rId5"/>
    <tablePart r:id="rId6"/>
    <tablePart r:id="rId7"/>
    <tablePart r:id="rId8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7E7B7-22D7-1D4E-8D13-66B9BEF1DBC5}">
  <sheetPr>
    <pageSetUpPr autoPageBreaks="0" fitToPage="1"/>
  </sheetPr>
  <dimension ref="A1:TB10367"/>
  <sheetViews>
    <sheetView showGridLines="0" workbookViewId="0">
      <selection activeCell="A16" sqref="A16"/>
    </sheetView>
  </sheetViews>
  <sheetFormatPr baseColWidth="10" defaultColWidth="8.83203125" defaultRowHeight="16" customHeight="1" x14ac:dyDescent="0.2"/>
  <cols>
    <col min="1" max="1" width="35.6640625" style="3" bestFit="1" customWidth="1"/>
    <col min="2" max="4" width="14.6640625" style="3" customWidth="1"/>
    <col min="5" max="5" width="4.6640625" style="3" customWidth="1"/>
    <col min="6" max="6" width="38.6640625" style="3" customWidth="1"/>
    <col min="7" max="9" width="14.6640625" style="2" customWidth="1"/>
    <col min="10" max="10" width="21.6640625" style="2" customWidth="1"/>
    <col min="11" max="11" width="14" customWidth="1"/>
    <col min="12" max="13" width="13.83203125" customWidth="1"/>
  </cols>
  <sheetData>
    <row r="1" spans="1:23" s="17" customFormat="1" ht="16" customHeight="1" x14ac:dyDescent="0.2">
      <c r="A1" s="19"/>
      <c r="B1" s="19"/>
      <c r="C1" s="19"/>
      <c r="D1" s="19"/>
      <c r="E1" s="19"/>
      <c r="F1" s="19"/>
      <c r="G1" s="19"/>
      <c r="H1" s="19"/>
      <c r="I1" s="19"/>
    </row>
    <row r="2" spans="1:23" s="17" customFormat="1" ht="16" customHeight="1" x14ac:dyDescent="0.2">
      <c r="A2" s="19"/>
      <c r="B2" s="19"/>
      <c r="C2" s="19"/>
      <c r="D2" s="19"/>
      <c r="E2" s="19"/>
      <c r="F2" s="19"/>
      <c r="G2" s="19"/>
      <c r="H2" s="19"/>
      <c r="I2" s="19"/>
    </row>
    <row r="3" spans="1:23" s="17" customFormat="1" ht="16" customHeight="1" x14ac:dyDescent="0.2">
      <c r="A3" s="19"/>
      <c r="B3" s="19"/>
      <c r="C3" s="19"/>
      <c r="D3" s="19"/>
      <c r="E3" s="19"/>
      <c r="F3" s="19"/>
      <c r="G3" s="19"/>
      <c r="H3" s="19"/>
      <c r="I3" s="19"/>
    </row>
    <row r="4" spans="1:23" s="17" customFormat="1" ht="16" customHeight="1" x14ac:dyDescent="0.2">
      <c r="A4" s="19"/>
      <c r="B4" s="19"/>
      <c r="C4" s="19"/>
      <c r="D4" s="19"/>
      <c r="E4" s="19"/>
      <c r="F4" s="19"/>
      <c r="G4" s="19"/>
      <c r="H4" s="19"/>
      <c r="I4" s="19"/>
    </row>
    <row r="5" spans="1:23" s="17" customFormat="1" ht="16" customHeight="1" x14ac:dyDescent="0.2">
      <c r="A5" s="19"/>
      <c r="B5" s="19"/>
      <c r="C5" s="19"/>
      <c r="D5" s="19"/>
      <c r="E5" s="19"/>
      <c r="F5" s="19"/>
      <c r="G5" s="19"/>
      <c r="H5" s="19"/>
      <c r="I5" s="19"/>
    </row>
    <row r="6" spans="1:23" s="17" customFormat="1" ht="16" customHeight="1" x14ac:dyDescent="0.2">
      <c r="A6" s="19"/>
      <c r="B6" s="19"/>
      <c r="C6" s="19"/>
      <c r="D6" s="19"/>
      <c r="E6" s="19"/>
      <c r="F6" s="19"/>
      <c r="G6" s="19"/>
      <c r="H6" s="19"/>
      <c r="I6" s="19"/>
    </row>
    <row r="7" spans="1:23" s="17" customFormat="1" ht="16" customHeight="1" x14ac:dyDescent="0.2">
      <c r="A7" s="19"/>
      <c r="B7" s="19"/>
      <c r="C7" s="19"/>
      <c r="D7" s="19"/>
      <c r="E7" s="19"/>
      <c r="F7" s="19"/>
      <c r="G7" s="19"/>
      <c r="H7" s="19"/>
      <c r="I7" s="19"/>
    </row>
    <row r="8" spans="1:23" s="17" customFormat="1" ht="16" customHeight="1" x14ac:dyDescent="0.2">
      <c r="A8" s="19"/>
      <c r="B8" s="19"/>
      <c r="C8" s="19"/>
      <c r="D8" s="19"/>
      <c r="E8" s="19"/>
      <c r="F8" s="19"/>
      <c r="G8" s="19"/>
      <c r="H8" s="19"/>
      <c r="I8" s="19"/>
    </row>
    <row r="9" spans="1:23" s="17" customFormat="1" ht="16" customHeight="1" x14ac:dyDescent="0.2">
      <c r="A9" s="19"/>
      <c r="B9" s="19"/>
      <c r="C9" s="19"/>
      <c r="D9" s="19"/>
      <c r="E9" s="19"/>
      <c r="F9" s="19"/>
      <c r="G9" s="19"/>
      <c r="H9" s="19"/>
      <c r="I9" s="19"/>
    </row>
    <row r="10" spans="1:23" s="17" customFormat="1" ht="16" customHeight="1" x14ac:dyDescent="0.2">
      <c r="A10" s="19"/>
      <c r="B10" s="19"/>
      <c r="C10" s="19"/>
      <c r="D10" s="19"/>
      <c r="E10" s="19"/>
      <c r="F10" s="19"/>
      <c r="G10" s="19"/>
      <c r="H10" s="19"/>
      <c r="I10" s="19"/>
    </row>
    <row r="11" spans="1:23" s="17" customFormat="1" ht="16" customHeight="1" x14ac:dyDescent="0.2">
      <c r="A11" s="18" t="s">
        <v>36</v>
      </c>
      <c r="B11" s="20"/>
      <c r="C11" s="20"/>
      <c r="D11" s="21"/>
      <c r="E11" s="22"/>
      <c r="F11" s="19"/>
      <c r="G11" s="19"/>
      <c r="H11" s="21" t="s">
        <v>37</v>
      </c>
      <c r="I11" s="22" t="s">
        <v>38</v>
      </c>
    </row>
    <row r="12" spans="1:23" s="17" customFormat="1" ht="16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</row>
    <row r="13" spans="1:23" s="17" customFormat="1" ht="16" customHeight="1" x14ac:dyDescent="0.2">
      <c r="A13" s="19"/>
      <c r="B13" s="19"/>
      <c r="C13" s="19"/>
      <c r="D13" s="19"/>
      <c r="E13" s="19"/>
      <c r="F13" s="19"/>
      <c r="G13" s="19"/>
      <c r="H13" s="19"/>
      <c r="I13" s="19"/>
    </row>
    <row r="14" spans="1:23" ht="21" x14ac:dyDescent="0.25">
      <c r="A14" s="12" t="s">
        <v>35</v>
      </c>
      <c r="B14" s="13"/>
      <c r="C14" s="13"/>
      <c r="D14" s="13"/>
      <c r="E14" s="13"/>
      <c r="F14" s="13"/>
      <c r="G14" s="13"/>
      <c r="H14" s="13"/>
      <c r="I14" s="1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19" x14ac:dyDescent="0.25">
      <c r="A15" s="23" t="str">
        <f>ANO!A15</f>
        <v>COLOQUE O NOME DA EMPRESA AQUI!</v>
      </c>
      <c r="B15" s="24"/>
      <c r="C15" s="24"/>
      <c r="D15" s="25"/>
      <c r="E15" s="26"/>
      <c r="F15" s="27" t="s">
        <v>39</v>
      </c>
      <c r="G15" s="28"/>
      <c r="H15" s="28"/>
      <c r="I15" s="29"/>
      <c r="J15" s="5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19" x14ac:dyDescent="0.25">
      <c r="A16" s="30"/>
      <c r="B16" s="54">
        <f>ANO!B16</f>
        <v>2024</v>
      </c>
      <c r="C16" s="54">
        <f>ANO!C16</f>
        <v>2024</v>
      </c>
      <c r="D16" s="32"/>
      <c r="E16" s="26"/>
      <c r="F16" s="33"/>
      <c r="G16" s="34"/>
      <c r="H16" s="34"/>
      <c r="I16" s="34"/>
      <c r="J16" s="5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s="1" customFormat="1" ht="15" x14ac:dyDescent="0.2">
      <c r="A17" s="35" t="s">
        <v>12</v>
      </c>
      <c r="B17" s="36" t="s">
        <v>1</v>
      </c>
      <c r="C17" s="36" t="s">
        <v>2</v>
      </c>
      <c r="D17" s="37" t="s">
        <v>3</v>
      </c>
      <c r="E17" s="38"/>
      <c r="F17" s="39" t="s">
        <v>0</v>
      </c>
      <c r="G17" s="40" t="s">
        <v>1</v>
      </c>
      <c r="H17" s="40" t="s">
        <v>2</v>
      </c>
      <c r="I17" s="40" t="s">
        <v>3</v>
      </c>
      <c r="J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3" ht="15" x14ac:dyDescent="0.2">
      <c r="A18" s="41" t="str">
        <f>TabelaDeRendimentos8131563371115[[#This Row],[RENDIMENTOS]]</f>
        <v>Revenda de Mercadorias</v>
      </c>
      <c r="B18" s="55">
        <f>TabelaDeRendimentos8131563371119232731[[#This Row],[ESTIMADO]]+TabelaDeRendimentos813156337111923273135[[#This Row],[ESTIMADO]]+TabelaDeRendimentos81315633711192327313539[[#This Row],[ESTIMADO]]</f>
        <v>6</v>
      </c>
      <c r="C18" s="55">
        <f>TabelaDeRendimentos8131563371119232731[[#This Row],[REAL]]+TabelaDeRendimentos813156337111923273135[[#This Row],[REAL]]+TabelaDeRendimentos81315633711192327313539[[#This Row],[REAL]]</f>
        <v>6</v>
      </c>
      <c r="D18" s="6">
        <f>TabelaDeRendimentos81315633[[#This Row],[REAL]]-TabelaDeRendimentos81315633[[#This Row],[ESTIMADO]]</f>
        <v>0</v>
      </c>
      <c r="E18" s="38"/>
      <c r="F18" s="41" t="s">
        <v>4</v>
      </c>
      <c r="G18" s="6">
        <f>TabelaDeRendimentos81315633[[#Totals],[ESTIMADO]]</f>
        <v>15</v>
      </c>
      <c r="H18" s="6">
        <f>TabelaDeRendimentos81315633[[#Totals],[REAL]]</f>
        <v>15</v>
      </c>
      <c r="I18" s="6">
        <f>TabelaDeTotais91416644[[#This Row],[REAL]]-TabelaDeTotais91416644[[#This Row],[ESTIMADO]]</f>
        <v>0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3" ht="15" x14ac:dyDescent="0.2">
      <c r="A19" s="41" t="str">
        <f>TabelaDeRendimentos8131563371115[[#This Row],[RENDIMENTOS]]</f>
        <v>Venda de Produtos Industrializados</v>
      </c>
      <c r="B19" s="55">
        <f>TabelaDeRendimentos8131563371119232731[[#This Row],[ESTIMADO]]+TabelaDeRendimentos813156337111923273135[[#This Row],[ESTIMADO]]+TabelaDeRendimentos81315633711192327313539[[#This Row],[ESTIMADO]]</f>
        <v>9</v>
      </c>
      <c r="C19" s="55">
        <f>TabelaDeRendimentos8131563371119232731[[#This Row],[REAL]]+TabelaDeRendimentos813156337111923273135[[#This Row],[REAL]]+TabelaDeRendimentos81315633711192327313539[[#This Row],[REAL]]</f>
        <v>9</v>
      </c>
      <c r="D19" s="6">
        <f>TabelaDeRendimentos81315633[[#This Row],[REAL]]-TabelaDeRendimentos81315633[[#This Row],[ESTIMADO]]</f>
        <v>0</v>
      </c>
      <c r="E19" s="38"/>
      <c r="F19" s="41" t="s">
        <v>5</v>
      </c>
      <c r="G19" s="6">
        <f>TabelaDeDespesasDePessoal111618655[[#Totals],[ESTIMADO]]+TabelaDeDespesasOperacionais71214622[[#Totals],[ESTIMADO]]</f>
        <v>0</v>
      </c>
      <c r="H19" s="6">
        <f>TabelaDeDespesasDePessoal111618655[[#Totals],[REAL]]+TabelaDeDespesasOperacionais71214622[[#Totals],[REAL]]</f>
        <v>0</v>
      </c>
      <c r="I19" s="6">
        <f>TabelaDeTotais91416644[[#This Row],[ESTIMADO]]-TabelaDeTotais91416644[[#This Row],[REAL]]</f>
        <v>0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3" ht="15" x14ac:dyDescent="0.2">
      <c r="A20" s="41" t="str">
        <f>TabelaDeRendimentos8131563371115[[#This Row],[RENDIMENTOS]]</f>
        <v>Prestação de Serviços</v>
      </c>
      <c r="B20" s="55">
        <f>TabelaDeRendimentos8131563371119232731[[#This Row],[ESTIMADO]]+TabelaDeRendimentos813156337111923273135[[#This Row],[ESTIMADO]]+TabelaDeRendimentos81315633711192327313539[[#This Row],[ESTIMADO]]</f>
        <v>0</v>
      </c>
      <c r="C20" s="55">
        <f>TabelaDeRendimentos8131563371119232731[[#This Row],[REAL]]+TabelaDeRendimentos813156337111923273135[[#This Row],[REAL]]+TabelaDeRendimentos81315633711192327313539[[#This Row],[REAL]]</f>
        <v>0</v>
      </c>
      <c r="D20" s="6">
        <f>TabelaDeRendimentos81315633[[#This Row],[REAL]]-TabelaDeRendimentos81315633[[#This Row],[ESTIMADO]]</f>
        <v>0</v>
      </c>
      <c r="E20" s="38"/>
      <c r="F20" s="42" t="s">
        <v>6</v>
      </c>
      <c r="G20" s="15">
        <f>G18-G19</f>
        <v>15</v>
      </c>
      <c r="H20" s="15">
        <f>H18-H19</f>
        <v>15</v>
      </c>
      <c r="I20" s="16">
        <f>TabelaDeTotais91416644[[#Totals],[REAL]]-TabelaDeTotais91416644[[#Totals],[ESTIMADO]]</f>
        <v>0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3" ht="15" x14ac:dyDescent="0.2">
      <c r="A21" s="41" t="str">
        <f>TabelaDeRendimentos8131563371115[[#This Row],[RENDIMENTOS]]</f>
        <v>Outras receitas</v>
      </c>
      <c r="B21" s="55">
        <f>TabelaDeRendimentos8131563371119232731[[#This Row],[ESTIMADO]]+TabelaDeRendimentos813156337111923273135[[#This Row],[ESTIMADO]]+TabelaDeRendimentos81315633711192327313539[[#This Row],[ESTIMADO]]</f>
        <v>0</v>
      </c>
      <c r="C21" s="55">
        <f>TabelaDeRendimentos8131563371119232731[[#This Row],[REAL]]+TabelaDeRendimentos813156337111923273135[[#This Row],[REAL]]+TabelaDeRendimentos81315633711192327313539[[#This Row],[REAL]]</f>
        <v>0</v>
      </c>
      <c r="D21" s="6">
        <f>TabelaDeRendimentos81315633[[#This Row],[REAL]]-TabelaDeRendimentos81315633[[#This Row],[ESTIMADO]]</f>
        <v>0</v>
      </c>
      <c r="E21" s="38"/>
      <c r="F21" s="38"/>
      <c r="G21" s="38"/>
      <c r="H21" s="38"/>
      <c r="I21" s="3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3" ht="15" x14ac:dyDescent="0.2">
      <c r="A22" s="43" t="s">
        <v>11</v>
      </c>
      <c r="B22" s="44">
        <f>SUBTOTAL(9,TabelaDeRendimentos81315633[ESTIMADO])</f>
        <v>15</v>
      </c>
      <c r="C22" s="44">
        <f>SUBTOTAL(9,TabelaDeRendimentos81315633[REAL])</f>
        <v>15</v>
      </c>
      <c r="D22" s="45">
        <f>SUBTOTAL(9,TabelaDeRendimentos81315633[DIFERENÇA])</f>
        <v>0</v>
      </c>
      <c r="E22" s="38"/>
      <c r="F22" s="38"/>
      <c r="G22" s="38"/>
      <c r="H22" s="38"/>
      <c r="I22" s="3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3" ht="15" x14ac:dyDescent="0.2">
      <c r="A23" s="46"/>
      <c r="B23" s="47"/>
      <c r="C23" s="47"/>
      <c r="D23" s="47"/>
      <c r="E23" s="38"/>
      <c r="F23" s="38"/>
      <c r="G23" s="38"/>
      <c r="H23" s="38"/>
      <c r="I23" s="3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3" ht="15" x14ac:dyDescent="0.2">
      <c r="A24" s="38"/>
      <c r="B24" s="31">
        <f>$B$16</f>
        <v>2024</v>
      </c>
      <c r="C24" s="31">
        <f>$C$16</f>
        <v>2024</v>
      </c>
      <c r="D24" s="38"/>
      <c r="E24" s="38"/>
      <c r="F24" s="38"/>
      <c r="G24" s="38"/>
      <c r="H24" s="38"/>
      <c r="I24" s="3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15" x14ac:dyDescent="0.2">
      <c r="A25" s="48" t="s">
        <v>17</v>
      </c>
      <c r="B25" s="31" t="s">
        <v>1</v>
      </c>
      <c r="C25" s="31" t="s">
        <v>2</v>
      </c>
      <c r="D25" s="31" t="s">
        <v>3</v>
      </c>
      <c r="E25" s="38"/>
      <c r="F25" s="38"/>
      <c r="G25" s="38"/>
      <c r="H25" s="38"/>
      <c r="I25" s="38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3" ht="15" x14ac:dyDescent="0.2">
      <c r="A26" s="41" t="str">
        <f>TabelaDeDespesasDePessoal11161865591317[[#This Row],[DESPESAS PRINCIPAIS]]</f>
        <v>Compra de Mercadorias</v>
      </c>
      <c r="B26" s="55">
        <f>TabelaDeDespesasDePessoal11161865591321252933[[#This Row],[ESTIMADO]]+TabelaDeDespesasDePessoal1116186559132125293337[[#This Row],[ESTIMADO]]+TabelaDeDespesasDePessoal111618655913212529333741[[#This Row],[ESTIMADO]]</f>
        <v>0</v>
      </c>
      <c r="C26" s="55">
        <f>TabelaDeDespesasDePessoal11161865591321252933[[#This Row],[REAL]]+TabelaDeDespesasDePessoal1116186559132125293337[[#This Row],[REAL]]+TabelaDeDespesasDePessoal111618655913212529333741[[#This Row],[REAL]]</f>
        <v>0</v>
      </c>
      <c r="D26" s="6">
        <f>TabelaDeDespesasDePessoal111618655[[#This Row],[ESTIMADO]]-TabelaDeDespesasDePessoal111618655[[#This Row],[REAL]]</f>
        <v>0</v>
      </c>
      <c r="E26" s="38"/>
      <c r="F26" s="38"/>
      <c r="G26" s="38"/>
      <c r="H26" s="38"/>
      <c r="I26" s="3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3" ht="15" x14ac:dyDescent="0.2">
      <c r="A27" s="41" t="str">
        <f>TabelaDeDespesasDePessoal11161865591317[[#This Row],[DESPESAS PRINCIPAIS]]</f>
        <v>Material de Expediente</v>
      </c>
      <c r="B27" s="55">
        <f>TabelaDeDespesasDePessoal11161865591321252933[[#This Row],[ESTIMADO]]+TabelaDeDespesasDePessoal1116186559132125293337[[#This Row],[ESTIMADO]]+TabelaDeDespesasDePessoal111618655913212529333741[[#This Row],[ESTIMADO]]</f>
        <v>0</v>
      </c>
      <c r="C27" s="55">
        <f>TabelaDeDespesasDePessoal11161865591321252933[[#This Row],[REAL]]+TabelaDeDespesasDePessoal1116186559132125293337[[#This Row],[REAL]]+TabelaDeDespesasDePessoal111618655913212529333741[[#This Row],[REAL]]</f>
        <v>0</v>
      </c>
      <c r="D27" s="6">
        <f>TabelaDeDespesasDePessoal111618655[[#This Row],[ESTIMADO]]-TabelaDeDespesasDePessoal111618655[[#This Row],[REAL]]</f>
        <v>0</v>
      </c>
      <c r="E27" s="38"/>
      <c r="F27" s="38"/>
      <c r="G27" s="38"/>
      <c r="H27" s="38"/>
      <c r="I27" s="38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3" ht="15" x14ac:dyDescent="0.2">
      <c r="A28" s="41" t="str">
        <f>TabelaDeDespesasDePessoal11161865591317[[#This Row],[DESPESAS PRINCIPAIS]]</f>
        <v>Funcionários e Pro Labore</v>
      </c>
      <c r="B28" s="55">
        <f>TabelaDeDespesasDePessoal11161865591321252933[[#This Row],[ESTIMADO]]+TabelaDeDespesasDePessoal1116186559132125293337[[#This Row],[ESTIMADO]]+TabelaDeDespesasDePessoal111618655913212529333741[[#This Row],[ESTIMADO]]</f>
        <v>0</v>
      </c>
      <c r="C28" s="55">
        <f>TabelaDeDespesasDePessoal11161865591321252933[[#This Row],[REAL]]+TabelaDeDespesasDePessoal1116186559132125293337[[#This Row],[REAL]]+TabelaDeDespesasDePessoal111618655913212529333741[[#This Row],[REAL]]</f>
        <v>0</v>
      </c>
      <c r="D28" s="6">
        <f>TabelaDeDespesasDePessoal111618655[[#This Row],[ESTIMADO]]-TabelaDeDespesasDePessoal111618655[[#This Row],[REAL]]</f>
        <v>0</v>
      </c>
      <c r="E28" s="38"/>
      <c r="F28" s="38"/>
      <c r="G28" s="38"/>
      <c r="H28" s="38"/>
      <c r="I28" s="38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3" ht="15" x14ac:dyDescent="0.2">
      <c r="A29" s="41" t="str">
        <f>TabelaDeDespesasDePessoal11161865591317[[#This Row],[DESPESAS PRINCIPAIS]]</f>
        <v>Veículos (Manutenção e Combustível)</v>
      </c>
      <c r="B29" s="55">
        <f>TabelaDeDespesasDePessoal11161865591321252933[[#This Row],[ESTIMADO]]+TabelaDeDespesasDePessoal1116186559132125293337[[#This Row],[ESTIMADO]]+TabelaDeDespesasDePessoal111618655913212529333741[[#This Row],[ESTIMADO]]</f>
        <v>0</v>
      </c>
      <c r="C29" s="55">
        <f>TabelaDeDespesasDePessoal11161865591321252933[[#This Row],[REAL]]+TabelaDeDespesasDePessoal1116186559132125293337[[#This Row],[REAL]]+TabelaDeDespesasDePessoal111618655913212529333741[[#This Row],[REAL]]</f>
        <v>0</v>
      </c>
      <c r="D29" s="6">
        <f>TabelaDeDespesasDePessoal111618655[[#This Row],[ESTIMADO]]-TabelaDeDespesasDePessoal111618655[[#This Row],[REAL]]</f>
        <v>0</v>
      </c>
      <c r="E29" s="38"/>
      <c r="F29" s="38"/>
      <c r="G29" s="38"/>
      <c r="H29" s="38"/>
      <c r="I29" s="3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3" ht="15" x14ac:dyDescent="0.2">
      <c r="A30" s="49" t="s">
        <v>19</v>
      </c>
      <c r="B30" s="50">
        <f>SUBTOTAL(9,TabelaDeDespesasDePessoal111618655[ESTIMADO])</f>
        <v>0</v>
      </c>
      <c r="C30" s="50">
        <f>SUBTOTAL(9,TabelaDeDespesasDePessoal111618655[REAL])</f>
        <v>0</v>
      </c>
      <c r="D30" s="50">
        <f>SUBTOTAL(9,TabelaDeDespesasDePessoal111618655[DIFERENÇA])</f>
        <v>0</v>
      </c>
      <c r="E30" s="38"/>
      <c r="F30" s="38"/>
      <c r="G30" s="38"/>
      <c r="H30" s="38"/>
      <c r="I30" s="3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3" ht="15" x14ac:dyDescent="0.2">
      <c r="A31" s="38"/>
      <c r="B31" s="38"/>
      <c r="C31" s="38"/>
      <c r="D31" s="38"/>
      <c r="E31" s="38"/>
      <c r="F31" s="38"/>
      <c r="G31" s="38"/>
      <c r="H31" s="38"/>
      <c r="I31" s="3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15" x14ac:dyDescent="0.2">
      <c r="A32" s="38"/>
      <c r="B32" s="31">
        <f>$B$16</f>
        <v>2024</v>
      </c>
      <c r="C32" s="31">
        <f>$C$16</f>
        <v>2024</v>
      </c>
      <c r="D32" s="38"/>
      <c r="E32" s="38"/>
      <c r="F32" s="38"/>
      <c r="G32" s="38"/>
      <c r="H32" s="38"/>
      <c r="I32" s="3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522" s="3" customFormat="1" ht="15" x14ac:dyDescent="0.2">
      <c r="A33" s="48" t="s">
        <v>21</v>
      </c>
      <c r="B33" s="31" t="s">
        <v>1</v>
      </c>
      <c r="C33" s="31" t="s">
        <v>2</v>
      </c>
      <c r="D33" s="31" t="s">
        <v>3</v>
      </c>
      <c r="E33" s="38"/>
      <c r="F33" s="38"/>
      <c r="G33" s="38"/>
      <c r="H33" s="38"/>
      <c r="I33" s="3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</row>
    <row r="34" spans="1:522" s="3" customFormat="1" ht="15" x14ac:dyDescent="0.2">
      <c r="A34" s="41" t="str">
        <f>TabelaDeDespesasOperacionais7121462261014[[#This Row],[OUTRAS DESPESAS]]</f>
        <v>Energia Elétrica</v>
      </c>
      <c r="B34" s="56">
        <f>TabelaDeDespesasOperacionais7121462261018222630[[#This Row],[ESTIMADO]]+TabelaDeDespesasOperacionais712146226101822263034[[#This Row],[ESTIMADO]]+TabelaDeDespesasOperacionais71214622610182226303438[[#This Row],[ESTIMADO]]</f>
        <v>0</v>
      </c>
      <c r="C34" s="56">
        <f>TabelaDeDespesasOperacionais7121462261018222630[[#This Row],[REAL]]+TabelaDeDespesasOperacionais712146226101822263034[[#This Row],[REAL]]+TabelaDeDespesasOperacionais71214622610182226303438[[#This Row],[REAL]]</f>
        <v>0</v>
      </c>
      <c r="D34" s="51">
        <f>TabelaDeDespesasOperacionais71214622[[#This Row],[ESTIMADO]]-TabelaDeDespesasOperacionais71214622[[#This Row],[REAL]]</f>
        <v>0</v>
      </c>
      <c r="E34" s="38"/>
      <c r="F34" s="38"/>
      <c r="G34" s="38"/>
      <c r="H34" s="38"/>
      <c r="I34" s="38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</row>
    <row r="35" spans="1:522" s="3" customFormat="1" ht="16.5" customHeight="1" x14ac:dyDescent="0.2">
      <c r="A35" s="41" t="str">
        <f>TabelaDeDespesasOperacionais7121462261014[[#This Row],[OUTRAS DESPESAS]]</f>
        <v>Telefone e Internet</v>
      </c>
      <c r="B35" s="56">
        <f>TabelaDeDespesasOperacionais7121462261018222630[[#This Row],[ESTIMADO]]+TabelaDeDespesasOperacionais712146226101822263034[[#This Row],[ESTIMADO]]+TabelaDeDespesasOperacionais71214622610182226303438[[#This Row],[ESTIMADO]]</f>
        <v>0</v>
      </c>
      <c r="C35" s="56">
        <f>TabelaDeDespesasOperacionais7121462261018222630[[#This Row],[REAL]]+TabelaDeDespesasOperacionais712146226101822263034[[#This Row],[REAL]]+TabelaDeDespesasOperacionais71214622610182226303438[[#This Row],[REAL]]</f>
        <v>0</v>
      </c>
      <c r="D35" s="51">
        <f>TabelaDeDespesasOperacionais71214622[[#This Row],[ESTIMADO]]-TabelaDeDespesasOperacionais71214622[[#This Row],[REAL]]</f>
        <v>0</v>
      </c>
      <c r="E35" s="38"/>
      <c r="F35" s="38"/>
      <c r="G35" s="38"/>
      <c r="H35" s="38"/>
      <c r="I35" s="38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</row>
    <row r="36" spans="1:522" s="3" customFormat="1" ht="16.5" customHeight="1" x14ac:dyDescent="0.2">
      <c r="A36" s="41" t="str">
        <f>TabelaDeDespesasOperacionais7121462261014[[#This Row],[OUTRAS DESPESAS]]</f>
        <v>Água e Esgoto</v>
      </c>
      <c r="B36" s="56">
        <f>TabelaDeDespesasOperacionais7121462261018222630[[#This Row],[ESTIMADO]]+TabelaDeDespesasOperacionais712146226101822263034[[#This Row],[ESTIMADO]]+TabelaDeDespesasOperacionais71214622610182226303438[[#This Row],[ESTIMADO]]</f>
        <v>0</v>
      </c>
      <c r="C36" s="56">
        <f>TabelaDeDespesasOperacionais7121462261018222630[[#This Row],[REAL]]+TabelaDeDespesasOperacionais712146226101822263034[[#This Row],[REAL]]+TabelaDeDespesasOperacionais71214622610182226303438[[#This Row],[REAL]]</f>
        <v>0</v>
      </c>
      <c r="D36" s="51">
        <f>TabelaDeDespesasOperacionais71214622[[#This Row],[ESTIMADO]]-TabelaDeDespesasOperacionais71214622[[#This Row],[REAL]]</f>
        <v>0</v>
      </c>
      <c r="E36" s="38"/>
      <c r="F36" s="38"/>
      <c r="G36" s="38"/>
      <c r="H36" s="38"/>
      <c r="I36" s="38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</row>
    <row r="37" spans="1:522" s="3" customFormat="1" ht="16.5" customHeight="1" x14ac:dyDescent="0.2">
      <c r="A37" s="41" t="str">
        <f>TabelaDeDespesasOperacionais7121462261014[[#This Row],[OUTRAS DESPESAS]]</f>
        <v>Consultorias</v>
      </c>
      <c r="B37" s="56">
        <f>TabelaDeDespesasOperacionais7121462261018222630[[#This Row],[ESTIMADO]]+TabelaDeDespesasOperacionais712146226101822263034[[#This Row],[ESTIMADO]]+TabelaDeDespesasOperacionais71214622610182226303438[[#This Row],[ESTIMADO]]</f>
        <v>0</v>
      </c>
      <c r="C37" s="56">
        <f>TabelaDeDespesasOperacionais7121462261018222630[[#This Row],[REAL]]+TabelaDeDespesasOperacionais712146226101822263034[[#This Row],[REAL]]+TabelaDeDespesasOperacionais71214622610182226303438[[#This Row],[REAL]]</f>
        <v>0</v>
      </c>
      <c r="D37" s="51">
        <f>TabelaDeDespesasOperacionais71214622[[#This Row],[ESTIMADO]]-TabelaDeDespesasOperacionais71214622[[#This Row],[REAL]]</f>
        <v>0</v>
      </c>
      <c r="E37" s="38"/>
      <c r="F37" s="38"/>
      <c r="G37" s="38"/>
      <c r="H37" s="38"/>
      <c r="I37" s="38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</row>
    <row r="38" spans="1:522" s="3" customFormat="1" ht="16.5" customHeight="1" x14ac:dyDescent="0.2">
      <c r="A38" s="41" t="str">
        <f>TabelaDeDespesasOperacionais7121462261014[[#This Row],[OUTRAS DESPESAS]]</f>
        <v>Assistência Técnica</v>
      </c>
      <c r="B38" s="56">
        <f>TabelaDeDespesasOperacionais7121462261018222630[[#This Row],[ESTIMADO]]+TabelaDeDespesasOperacionais712146226101822263034[[#This Row],[ESTIMADO]]+TabelaDeDespesasOperacionais71214622610182226303438[[#This Row],[ESTIMADO]]</f>
        <v>0</v>
      </c>
      <c r="C38" s="56">
        <f>TabelaDeDespesasOperacionais7121462261018222630[[#This Row],[REAL]]+TabelaDeDespesasOperacionais712146226101822263034[[#This Row],[REAL]]+TabelaDeDespesasOperacionais71214622610182226303438[[#This Row],[REAL]]</f>
        <v>0</v>
      </c>
      <c r="D38" s="51">
        <f>TabelaDeDespesasOperacionais71214622[[#This Row],[ESTIMADO]]-TabelaDeDespesasOperacionais71214622[[#This Row],[REAL]]</f>
        <v>0</v>
      </c>
      <c r="E38" s="38"/>
      <c r="F38" s="38"/>
      <c r="G38" s="38"/>
      <c r="H38" s="38"/>
      <c r="I38" s="38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</row>
    <row r="39" spans="1:522" s="3" customFormat="1" ht="16.5" customHeight="1" x14ac:dyDescent="0.2">
      <c r="A39" s="41" t="str">
        <f>TabelaDeDespesasOperacionais7121462261014[[#This Row],[OUTRAS DESPESAS]]</f>
        <v>Sistema de Gestão</v>
      </c>
      <c r="B39" s="56">
        <f>TabelaDeDespesasOperacionais7121462261018222630[[#This Row],[ESTIMADO]]+TabelaDeDespesasOperacionais712146226101822263034[[#This Row],[ESTIMADO]]+TabelaDeDespesasOperacionais71214622610182226303438[[#This Row],[ESTIMADO]]</f>
        <v>0</v>
      </c>
      <c r="C39" s="56">
        <f>TabelaDeDespesasOperacionais7121462261018222630[[#This Row],[REAL]]+TabelaDeDespesasOperacionais712146226101822263034[[#This Row],[REAL]]+TabelaDeDespesasOperacionais71214622610182226303438[[#This Row],[REAL]]</f>
        <v>0</v>
      </c>
      <c r="D39" s="51">
        <f>TabelaDeDespesasOperacionais71214622[[#This Row],[ESTIMADO]]-TabelaDeDespesasOperacionais71214622[[#This Row],[REAL]]</f>
        <v>0</v>
      </c>
      <c r="E39" s="38"/>
      <c r="F39" s="38"/>
      <c r="G39" s="38"/>
      <c r="H39" s="38"/>
      <c r="I39" s="3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</row>
    <row r="40" spans="1:522" s="3" customFormat="1" ht="16.5" customHeight="1" x14ac:dyDescent="0.2">
      <c r="A40" s="41" t="str">
        <f>TabelaDeDespesasOperacionais7121462261014[[#This Row],[OUTRAS DESPESAS]]</f>
        <v>Marketing e Publicidade</v>
      </c>
      <c r="B40" s="56">
        <f>TabelaDeDespesasOperacionais7121462261018222630[[#This Row],[ESTIMADO]]+TabelaDeDespesasOperacionais712146226101822263034[[#This Row],[ESTIMADO]]+TabelaDeDespesasOperacionais71214622610182226303438[[#This Row],[ESTIMADO]]</f>
        <v>0</v>
      </c>
      <c r="C40" s="56">
        <f>TabelaDeDespesasOperacionais7121462261018222630[[#This Row],[REAL]]+TabelaDeDespesasOperacionais712146226101822263034[[#This Row],[REAL]]+TabelaDeDespesasOperacionais71214622610182226303438[[#This Row],[REAL]]</f>
        <v>0</v>
      </c>
      <c r="D40" s="51">
        <f>TabelaDeDespesasOperacionais71214622[[#This Row],[ESTIMADO]]-TabelaDeDespesasOperacionais71214622[[#This Row],[REAL]]</f>
        <v>0</v>
      </c>
      <c r="E40" s="38"/>
      <c r="F40" s="38"/>
      <c r="G40" s="38"/>
      <c r="H40" s="38"/>
      <c r="I40" s="38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</row>
    <row r="41" spans="1:522" s="3" customFormat="1" ht="16.5" customHeight="1" x14ac:dyDescent="0.2">
      <c r="A41" s="41" t="str">
        <f>TabelaDeDespesasOperacionais7121462261014[[#This Row],[OUTRAS DESPESAS]]</f>
        <v>Fretes, Seguros e Correios</v>
      </c>
      <c r="B41" s="56">
        <f>TabelaDeDespesasOperacionais7121462261018222630[[#This Row],[ESTIMADO]]+TabelaDeDespesasOperacionais712146226101822263034[[#This Row],[ESTIMADO]]+TabelaDeDespesasOperacionais71214622610182226303438[[#This Row],[ESTIMADO]]</f>
        <v>0</v>
      </c>
      <c r="C41" s="56">
        <f>TabelaDeDespesasOperacionais7121462261018222630[[#This Row],[REAL]]+TabelaDeDespesasOperacionais712146226101822263034[[#This Row],[REAL]]+TabelaDeDespesasOperacionais71214622610182226303438[[#This Row],[REAL]]</f>
        <v>0</v>
      </c>
      <c r="D41" s="51">
        <f>TabelaDeDespesasOperacionais71214622[[#This Row],[ESTIMADO]]-TabelaDeDespesasOperacionais71214622[[#This Row],[REAL]]</f>
        <v>0</v>
      </c>
      <c r="E41" s="38"/>
      <c r="F41" s="38"/>
      <c r="G41" s="38"/>
      <c r="H41" s="38"/>
      <c r="I41" s="3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</row>
    <row r="42" spans="1:522" s="3" customFormat="1" ht="16.5" customHeight="1" x14ac:dyDescent="0.2">
      <c r="A42" s="41" t="str">
        <f>TabelaDeDespesasOperacionais7121462261014[[#This Row],[OUTRAS DESPESAS]]</f>
        <v>Comissões</v>
      </c>
      <c r="B42" s="56">
        <f>TabelaDeDespesasOperacionais7121462261018222630[[#This Row],[ESTIMADO]]+TabelaDeDespesasOperacionais712146226101822263034[[#This Row],[ESTIMADO]]+TabelaDeDespesasOperacionais71214622610182226303438[[#This Row],[ESTIMADO]]</f>
        <v>0</v>
      </c>
      <c r="C42" s="56">
        <f>TabelaDeDespesasOperacionais7121462261018222630[[#This Row],[REAL]]+TabelaDeDespesasOperacionais712146226101822263034[[#This Row],[REAL]]+TabelaDeDespesasOperacionais71214622610182226303438[[#This Row],[REAL]]</f>
        <v>0</v>
      </c>
      <c r="D42" s="51">
        <f>TabelaDeDespesasOperacionais71214622[[#This Row],[ESTIMADO]]-TabelaDeDespesasOperacionais71214622[[#This Row],[REAL]]</f>
        <v>0</v>
      </c>
      <c r="E42" s="38"/>
      <c r="F42" s="38"/>
      <c r="G42" s="38"/>
      <c r="H42" s="38"/>
      <c r="I42" s="38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</row>
    <row r="43" spans="1:522" s="3" customFormat="1" ht="16.5" customHeight="1" x14ac:dyDescent="0.2">
      <c r="A43" s="41" t="str">
        <f>TabelaDeDespesasOperacionais7121462261014[[#This Row],[OUTRAS DESPESAS]]</f>
        <v>Empréstimos e Financiamentos</v>
      </c>
      <c r="B43" s="56">
        <f>TabelaDeDespesasOperacionais7121462261018222630[[#This Row],[ESTIMADO]]+TabelaDeDespesasOperacionais712146226101822263034[[#This Row],[ESTIMADO]]+TabelaDeDespesasOperacionais71214622610182226303438[[#This Row],[ESTIMADO]]</f>
        <v>0</v>
      </c>
      <c r="C43" s="56">
        <f>TabelaDeDespesasOperacionais7121462261018222630[[#This Row],[REAL]]+TabelaDeDespesasOperacionais712146226101822263034[[#This Row],[REAL]]+TabelaDeDespesasOperacionais71214622610182226303438[[#This Row],[REAL]]</f>
        <v>0</v>
      </c>
      <c r="D43" s="51">
        <f>TabelaDeDespesasOperacionais71214622[[#This Row],[ESTIMADO]]-TabelaDeDespesasOperacionais71214622[[#This Row],[REAL]]</f>
        <v>0</v>
      </c>
      <c r="E43" s="38"/>
      <c r="F43" s="38"/>
      <c r="G43" s="38"/>
      <c r="H43" s="38"/>
      <c r="I43" s="38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</row>
    <row r="44" spans="1:522" s="3" customFormat="1" ht="16.5" customHeight="1" x14ac:dyDescent="0.2">
      <c r="A44" s="41" t="str">
        <f>TabelaDeDespesasOperacionais7121462261014[[#This Row],[OUTRAS DESPESAS]]</f>
        <v>Impostos</v>
      </c>
      <c r="B44" s="56">
        <f>TabelaDeDespesasOperacionais7121462261018222630[[#This Row],[ESTIMADO]]+TabelaDeDespesasOperacionais712146226101822263034[[#This Row],[ESTIMADO]]+TabelaDeDespesasOperacionais71214622610182226303438[[#This Row],[ESTIMADO]]</f>
        <v>0</v>
      </c>
      <c r="C44" s="56">
        <f>TabelaDeDespesasOperacionais7121462261018222630[[#This Row],[REAL]]+TabelaDeDespesasOperacionais712146226101822263034[[#This Row],[REAL]]+TabelaDeDespesasOperacionais71214622610182226303438[[#This Row],[REAL]]</f>
        <v>0</v>
      </c>
      <c r="D44" s="51">
        <f>TabelaDeDespesasOperacionais71214622[[#This Row],[ESTIMADO]]-TabelaDeDespesasOperacionais71214622[[#This Row],[REAL]]</f>
        <v>0</v>
      </c>
      <c r="E44" s="38"/>
      <c r="F44" s="38"/>
      <c r="G44" s="38"/>
      <c r="H44" s="38"/>
      <c r="I44" s="38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</row>
    <row r="45" spans="1:522" s="3" customFormat="1" ht="16.5" customHeight="1" x14ac:dyDescent="0.2">
      <c r="A45" s="41" t="str">
        <f>TabelaDeDespesasOperacionais7121462261014[[#This Row],[OUTRAS DESPESAS]]</f>
        <v>Outros</v>
      </c>
      <c r="B45" s="56">
        <f>TabelaDeDespesasOperacionais7121462261018222630[[#This Row],[ESTIMADO]]+TabelaDeDespesasOperacionais712146226101822263034[[#This Row],[ESTIMADO]]+TabelaDeDespesasOperacionais71214622610182226303438[[#This Row],[ESTIMADO]]</f>
        <v>0</v>
      </c>
      <c r="C45" s="56">
        <f>TabelaDeDespesasOperacionais7121462261018222630[[#This Row],[REAL]]+TabelaDeDespesasOperacionais712146226101822263034[[#This Row],[REAL]]+TabelaDeDespesasOperacionais71214622610182226303438[[#This Row],[REAL]]</f>
        <v>0</v>
      </c>
      <c r="D45" s="51">
        <f>TabelaDeDespesasOperacionais71214622[[#This Row],[ESTIMADO]]-TabelaDeDespesasOperacionais71214622[[#This Row],[REAL]]</f>
        <v>0</v>
      </c>
      <c r="E45" s="38"/>
      <c r="F45" s="38"/>
      <c r="G45" s="38"/>
      <c r="H45" s="38"/>
      <c r="I45" s="38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</row>
    <row r="46" spans="1:522" s="3" customFormat="1" ht="16.5" customHeight="1" x14ac:dyDescent="0.2">
      <c r="A46" s="41" t="str">
        <f>TabelaDeDespesasOperacionais7121462261014[[#This Row],[OUTRAS DESPESAS]]</f>
        <v>Outros</v>
      </c>
      <c r="B46" s="56">
        <f>TabelaDeDespesasOperacionais7121462261018222630[[#This Row],[ESTIMADO]]+TabelaDeDespesasOperacionais712146226101822263034[[#This Row],[ESTIMADO]]+TabelaDeDespesasOperacionais71214622610182226303438[[#This Row],[ESTIMADO]]</f>
        <v>0</v>
      </c>
      <c r="C46" s="56">
        <f>TabelaDeDespesasOperacionais7121462261018222630[[#This Row],[REAL]]+TabelaDeDespesasOperacionais712146226101822263034[[#This Row],[REAL]]+TabelaDeDespesasOperacionais71214622610182226303438[[#This Row],[REAL]]</f>
        <v>0</v>
      </c>
      <c r="D46" s="51">
        <f>TabelaDeDespesasOperacionais71214622[[#This Row],[ESTIMADO]]-TabelaDeDespesasOperacionais71214622[[#This Row],[REAL]]</f>
        <v>0</v>
      </c>
      <c r="E46" s="38"/>
      <c r="F46" s="38"/>
      <c r="G46" s="38"/>
      <c r="H46" s="38"/>
      <c r="I46" s="3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</row>
    <row r="47" spans="1:522" s="3" customFormat="1" ht="16.5" customHeight="1" x14ac:dyDescent="0.2">
      <c r="A47" s="41" t="str">
        <f>TabelaDeDespesasOperacionais7121462261014[[#This Row],[OUTRAS DESPESAS]]</f>
        <v>Outros</v>
      </c>
      <c r="B47" s="56">
        <f>TabelaDeDespesasOperacionais7121462261018222630[[#This Row],[ESTIMADO]]+TabelaDeDespesasOperacionais712146226101822263034[[#This Row],[ESTIMADO]]+TabelaDeDespesasOperacionais71214622610182226303438[[#This Row],[ESTIMADO]]</f>
        <v>0</v>
      </c>
      <c r="C47" s="56">
        <f>TabelaDeDespesasOperacionais7121462261018222630[[#This Row],[REAL]]+TabelaDeDespesasOperacionais712146226101822263034[[#This Row],[REAL]]+TabelaDeDespesasOperacionais71214622610182226303438[[#This Row],[REAL]]</f>
        <v>0</v>
      </c>
      <c r="D47" s="51">
        <f>TabelaDeDespesasOperacionais71214622[[#This Row],[ESTIMADO]]-TabelaDeDespesasOperacionais71214622[[#This Row],[REAL]]</f>
        <v>0</v>
      </c>
      <c r="E47" s="38"/>
      <c r="F47" s="38"/>
      <c r="G47" s="38"/>
      <c r="H47" s="38"/>
      <c r="I47" s="38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</row>
    <row r="48" spans="1:522" s="3" customFormat="1" ht="16.5" customHeight="1" x14ac:dyDescent="0.2">
      <c r="A48" s="41" t="str">
        <f>TabelaDeDespesasOperacionais7121462261014[[#This Row],[OUTRAS DESPESAS]]</f>
        <v>Outros</v>
      </c>
      <c r="B48" s="56">
        <f>TabelaDeDespesasOperacionais7121462261018222630[[#This Row],[ESTIMADO]]+TabelaDeDespesasOperacionais712146226101822263034[[#This Row],[ESTIMADO]]+TabelaDeDespesasOperacionais71214622610182226303438[[#This Row],[ESTIMADO]]</f>
        <v>0</v>
      </c>
      <c r="C48" s="56">
        <f>TabelaDeDespesasOperacionais7121462261018222630[[#This Row],[REAL]]+TabelaDeDespesasOperacionais712146226101822263034[[#This Row],[REAL]]+TabelaDeDespesasOperacionais71214622610182226303438[[#This Row],[REAL]]</f>
        <v>0</v>
      </c>
      <c r="D48" s="51">
        <f>TabelaDeDespesasOperacionais71214622[[#This Row],[ESTIMADO]]-TabelaDeDespesasOperacionais71214622[[#This Row],[REAL]]</f>
        <v>0</v>
      </c>
      <c r="E48" s="38"/>
      <c r="F48" s="38"/>
      <c r="G48" s="38"/>
      <c r="H48" s="38"/>
      <c r="I48" s="3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</row>
    <row r="49" spans="1:522" s="3" customFormat="1" ht="16.5" customHeight="1" x14ac:dyDescent="0.2">
      <c r="A49" s="41" t="str">
        <f>TabelaDeDespesasOperacionais7121462261014[[#This Row],[OUTRAS DESPESAS]]</f>
        <v>Outros</v>
      </c>
      <c r="B49" s="56">
        <f>TabelaDeDespesasOperacionais7121462261018222630[[#This Row],[ESTIMADO]]+TabelaDeDespesasOperacionais712146226101822263034[[#This Row],[ESTIMADO]]+TabelaDeDespesasOperacionais71214622610182226303438[[#This Row],[ESTIMADO]]</f>
        <v>0</v>
      </c>
      <c r="C49" s="56">
        <f>TabelaDeDespesasOperacionais7121462261018222630[[#This Row],[REAL]]+TabelaDeDespesasOperacionais712146226101822263034[[#This Row],[REAL]]+TabelaDeDespesasOperacionais71214622610182226303438[[#This Row],[REAL]]</f>
        <v>0</v>
      </c>
      <c r="D49" s="51">
        <f>TabelaDeDespesasOperacionais71214622[[#This Row],[ESTIMADO]]-TabelaDeDespesasOperacionais71214622[[#This Row],[REAL]]</f>
        <v>0</v>
      </c>
      <c r="E49" s="38"/>
      <c r="F49" s="38"/>
      <c r="G49" s="38"/>
      <c r="H49" s="38"/>
      <c r="I49" s="3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</row>
    <row r="50" spans="1:522" s="3" customFormat="1" ht="16" customHeight="1" x14ac:dyDescent="0.2">
      <c r="A50" s="49" t="s">
        <v>22</v>
      </c>
      <c r="B50" s="50">
        <f>SUBTOTAL(9,TabelaDeDespesasOperacionais71214622[ESTIMADO])</f>
        <v>0</v>
      </c>
      <c r="C50" s="50">
        <f>SUBTOTAL(9,TabelaDeDespesasOperacionais71214622[REAL])</f>
        <v>0</v>
      </c>
      <c r="D50" s="50">
        <f>SUBTOTAL(9,TabelaDeDespesasOperacionais71214622[DIFERENÇA])</f>
        <v>0</v>
      </c>
      <c r="E50" s="38"/>
      <c r="F50" s="38"/>
      <c r="G50" s="38"/>
      <c r="H50" s="38"/>
      <c r="I50" s="38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</row>
    <row r="51" spans="1:522" ht="16" customHeight="1" x14ac:dyDescent="0.2">
      <c r="A51" s="4" t="s">
        <v>8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522" ht="16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522" ht="16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522" ht="16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522" ht="16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522" ht="16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522" ht="16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522" ht="16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522" ht="16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522" ht="16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522" ht="16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522" ht="16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522" ht="16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522" ht="16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6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6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6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6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6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6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6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6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6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6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6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6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6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6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6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6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6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6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6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6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6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6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6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6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6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6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6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6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6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6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6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6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6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6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6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6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6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6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6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6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6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6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6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6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6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6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6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6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6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6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6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6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6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6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6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6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6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6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6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6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6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6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6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6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6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6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6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6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6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6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6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6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6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6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6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6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6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6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6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6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6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6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6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6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6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6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6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6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6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6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6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6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6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6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6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6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6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6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6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6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6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6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6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6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6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6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6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6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6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6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6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6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6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6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6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6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6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6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6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6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6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6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6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6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6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6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6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6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6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6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6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6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6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6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6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6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6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6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6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6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6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6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6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6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6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6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6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6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6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6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6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6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6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6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6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6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6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6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6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6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6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6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6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6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6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6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6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6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6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6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6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6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6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6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6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6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6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6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6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6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6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6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6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6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6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6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6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6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6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6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6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6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6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6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6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6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6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6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6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6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6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6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6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6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6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6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6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6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6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6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6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6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6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6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6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6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6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6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6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6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6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6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6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6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6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6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6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6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6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6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6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6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6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6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6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6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6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6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6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6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6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6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6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6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6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6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6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6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6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6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6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6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6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6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6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6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6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6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6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6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6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6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6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6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6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6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6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6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6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6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6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6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6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6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6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6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6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6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6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6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6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6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6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6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6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6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6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6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6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6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6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6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6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6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6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6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6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6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6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6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6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6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6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6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6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6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6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6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6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6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6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6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6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6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6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6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6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6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6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6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6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6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6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6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6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6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6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6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6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6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6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6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6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6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6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6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6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6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6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6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6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6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6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6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6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6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6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6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6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6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6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6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6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6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6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6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6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6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6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6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6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6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6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6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6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6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6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6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6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6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6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6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6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6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6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6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6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6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6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6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6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6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6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6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6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6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6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6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6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6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6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6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6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6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6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6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6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6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6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6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6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6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6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6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6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6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6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6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6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6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6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6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6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6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6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6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6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6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6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6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6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6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6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6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6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6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6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6" customHeight="1" x14ac:dyDescent="0.2">
      <c r="A492"/>
      <c r="B492"/>
      <c r="C492"/>
      <c r="D492"/>
      <c r="E492"/>
      <c r="F492"/>
      <c r="G492"/>
      <c r="H492"/>
      <c r="I492"/>
      <c r="J492"/>
    </row>
    <row r="493" spans="1:23" ht="16" customHeight="1" x14ac:dyDescent="0.2">
      <c r="A493"/>
      <c r="B493"/>
      <c r="C493"/>
      <c r="D493"/>
      <c r="E493"/>
      <c r="F493"/>
      <c r="G493"/>
      <c r="H493"/>
      <c r="I493"/>
      <c r="J493"/>
    </row>
    <row r="494" spans="1:23" ht="16" customHeight="1" x14ac:dyDescent="0.2">
      <c r="A494"/>
      <c r="B494"/>
      <c r="C494"/>
      <c r="D494"/>
      <c r="E494"/>
      <c r="F494"/>
      <c r="G494"/>
      <c r="H494"/>
      <c r="I494"/>
      <c r="J494"/>
    </row>
    <row r="495" spans="1:23" ht="16" customHeight="1" x14ac:dyDescent="0.2">
      <c r="A495"/>
      <c r="B495"/>
      <c r="C495"/>
      <c r="D495"/>
      <c r="E495"/>
      <c r="F495"/>
      <c r="G495"/>
      <c r="H495"/>
      <c r="I495"/>
      <c r="J495"/>
    </row>
    <row r="496" spans="1:23" ht="16" customHeight="1" x14ac:dyDescent="0.2">
      <c r="A496"/>
      <c r="B496"/>
      <c r="C496"/>
      <c r="D496"/>
      <c r="E496"/>
      <c r="F496"/>
      <c r="G496"/>
      <c r="H496"/>
      <c r="I496"/>
      <c r="J496"/>
    </row>
    <row r="497" customFormat="1" ht="16" customHeight="1" x14ac:dyDescent="0.2"/>
    <row r="498" customFormat="1" ht="16" customHeight="1" x14ac:dyDescent="0.2"/>
    <row r="499" customFormat="1" ht="16" customHeight="1" x14ac:dyDescent="0.2"/>
    <row r="500" customFormat="1" ht="16" customHeight="1" x14ac:dyDescent="0.2"/>
    <row r="501" customFormat="1" ht="16" customHeight="1" x14ac:dyDescent="0.2"/>
    <row r="502" customFormat="1" ht="16" customHeight="1" x14ac:dyDescent="0.2"/>
    <row r="503" customFormat="1" ht="16" customHeight="1" x14ac:dyDescent="0.2"/>
    <row r="504" customFormat="1" ht="16" customHeight="1" x14ac:dyDescent="0.2"/>
    <row r="505" customFormat="1" ht="16" customHeight="1" x14ac:dyDescent="0.2"/>
    <row r="506" customFormat="1" ht="16" customHeight="1" x14ac:dyDescent="0.2"/>
    <row r="507" customFormat="1" ht="16" customHeight="1" x14ac:dyDescent="0.2"/>
    <row r="508" customFormat="1" ht="16" customHeight="1" x14ac:dyDescent="0.2"/>
    <row r="509" customFormat="1" ht="16" customHeight="1" x14ac:dyDescent="0.2"/>
    <row r="510" customFormat="1" ht="16" customHeight="1" x14ac:dyDescent="0.2"/>
    <row r="511" customFormat="1" ht="16" customHeight="1" x14ac:dyDescent="0.2"/>
    <row r="512" customFormat="1" ht="16" customHeight="1" x14ac:dyDescent="0.2"/>
    <row r="513" customFormat="1" ht="16" customHeight="1" x14ac:dyDescent="0.2"/>
    <row r="514" customFormat="1" ht="16" customHeight="1" x14ac:dyDescent="0.2"/>
    <row r="515" customFormat="1" ht="16" customHeight="1" x14ac:dyDescent="0.2"/>
    <row r="516" customFormat="1" ht="16" customHeight="1" x14ac:dyDescent="0.2"/>
    <row r="517" customFormat="1" ht="16" customHeight="1" x14ac:dyDescent="0.2"/>
    <row r="518" customFormat="1" ht="16" customHeight="1" x14ac:dyDescent="0.2"/>
    <row r="519" customFormat="1" ht="16" customHeight="1" x14ac:dyDescent="0.2"/>
    <row r="520" customFormat="1" ht="16" customHeight="1" x14ac:dyDescent="0.2"/>
    <row r="521" customFormat="1" ht="16" customHeight="1" x14ac:dyDescent="0.2"/>
    <row r="522" customFormat="1" ht="16" customHeight="1" x14ac:dyDescent="0.2"/>
    <row r="523" customFormat="1" ht="16" customHeight="1" x14ac:dyDescent="0.2"/>
    <row r="524" customFormat="1" ht="16" customHeight="1" x14ac:dyDescent="0.2"/>
    <row r="525" customFormat="1" ht="16" customHeight="1" x14ac:dyDescent="0.2"/>
    <row r="526" customFormat="1" ht="16" customHeight="1" x14ac:dyDescent="0.2"/>
    <row r="527" customFormat="1" ht="16" customHeight="1" x14ac:dyDescent="0.2"/>
    <row r="528" customFormat="1" ht="16" customHeight="1" x14ac:dyDescent="0.2"/>
    <row r="529" customFormat="1" ht="16" customHeight="1" x14ac:dyDescent="0.2"/>
    <row r="530" customFormat="1" ht="16" customHeight="1" x14ac:dyDescent="0.2"/>
    <row r="531" customFormat="1" ht="16" customHeight="1" x14ac:dyDescent="0.2"/>
    <row r="532" customFormat="1" ht="16" customHeight="1" x14ac:dyDescent="0.2"/>
    <row r="533" customFormat="1" ht="16" customHeight="1" x14ac:dyDescent="0.2"/>
    <row r="534" customFormat="1" ht="16" customHeight="1" x14ac:dyDescent="0.2"/>
    <row r="535" customFormat="1" ht="16" customHeight="1" x14ac:dyDescent="0.2"/>
    <row r="536" customFormat="1" ht="16" customHeight="1" x14ac:dyDescent="0.2"/>
    <row r="537" customFormat="1" ht="16" customHeight="1" x14ac:dyDescent="0.2"/>
    <row r="538" customFormat="1" ht="16" customHeight="1" x14ac:dyDescent="0.2"/>
    <row r="539" customFormat="1" ht="16" customHeight="1" x14ac:dyDescent="0.2"/>
    <row r="540" customFormat="1" ht="16" customHeight="1" x14ac:dyDescent="0.2"/>
    <row r="541" customFormat="1" ht="16" customHeight="1" x14ac:dyDescent="0.2"/>
    <row r="542" customFormat="1" ht="16" customHeight="1" x14ac:dyDescent="0.2"/>
    <row r="543" customFormat="1" ht="16" customHeight="1" x14ac:dyDescent="0.2"/>
    <row r="544" customFormat="1" ht="16" customHeight="1" x14ac:dyDescent="0.2"/>
    <row r="545" customFormat="1" ht="16" customHeight="1" x14ac:dyDescent="0.2"/>
    <row r="546" customFormat="1" ht="16" customHeight="1" x14ac:dyDescent="0.2"/>
    <row r="547" customFormat="1" ht="16" customHeight="1" x14ac:dyDescent="0.2"/>
    <row r="548" customFormat="1" ht="16" customHeight="1" x14ac:dyDescent="0.2"/>
    <row r="549" customFormat="1" ht="16" customHeight="1" x14ac:dyDescent="0.2"/>
    <row r="550" customFormat="1" ht="16" customHeight="1" x14ac:dyDescent="0.2"/>
    <row r="551" customFormat="1" ht="16" customHeight="1" x14ac:dyDescent="0.2"/>
    <row r="552" customFormat="1" ht="16" customHeight="1" x14ac:dyDescent="0.2"/>
    <row r="553" customFormat="1" ht="16" customHeight="1" x14ac:dyDescent="0.2"/>
    <row r="554" customFormat="1" ht="16" customHeight="1" x14ac:dyDescent="0.2"/>
    <row r="555" customFormat="1" ht="16" customHeight="1" x14ac:dyDescent="0.2"/>
    <row r="556" customFormat="1" ht="16" customHeight="1" x14ac:dyDescent="0.2"/>
    <row r="557" customFormat="1" ht="16" customHeight="1" x14ac:dyDescent="0.2"/>
    <row r="558" customFormat="1" ht="16" customHeight="1" x14ac:dyDescent="0.2"/>
    <row r="559" customFormat="1" ht="16" customHeight="1" x14ac:dyDescent="0.2"/>
    <row r="560" customFormat="1" ht="16" customHeight="1" x14ac:dyDescent="0.2"/>
    <row r="561" customFormat="1" ht="16" customHeight="1" x14ac:dyDescent="0.2"/>
    <row r="562" customFormat="1" ht="16" customHeight="1" x14ac:dyDescent="0.2"/>
    <row r="563" customFormat="1" ht="16" customHeight="1" x14ac:dyDescent="0.2"/>
    <row r="564" customFormat="1" ht="16" customHeight="1" x14ac:dyDescent="0.2"/>
    <row r="565" customFormat="1" ht="16" customHeight="1" x14ac:dyDescent="0.2"/>
    <row r="566" customFormat="1" ht="16" customHeight="1" x14ac:dyDescent="0.2"/>
    <row r="567" customFormat="1" ht="16" customHeight="1" x14ac:dyDescent="0.2"/>
    <row r="568" customFormat="1" ht="16" customHeight="1" x14ac:dyDescent="0.2"/>
    <row r="569" customFormat="1" ht="16" customHeight="1" x14ac:dyDescent="0.2"/>
    <row r="570" customFormat="1" ht="16" customHeight="1" x14ac:dyDescent="0.2"/>
    <row r="571" customFormat="1" ht="16" customHeight="1" x14ac:dyDescent="0.2"/>
    <row r="572" customFormat="1" ht="16" customHeight="1" x14ac:dyDescent="0.2"/>
    <row r="573" customFormat="1" ht="16" customHeight="1" x14ac:dyDescent="0.2"/>
    <row r="574" customFormat="1" ht="16" customHeight="1" x14ac:dyDescent="0.2"/>
    <row r="575" customFormat="1" ht="16" customHeight="1" x14ac:dyDescent="0.2"/>
    <row r="576" customFormat="1" ht="16" customHeight="1" x14ac:dyDescent="0.2"/>
    <row r="577" customFormat="1" ht="16" customHeight="1" x14ac:dyDescent="0.2"/>
    <row r="578" customFormat="1" ht="16" customHeight="1" x14ac:dyDescent="0.2"/>
    <row r="579" customFormat="1" ht="16" customHeight="1" x14ac:dyDescent="0.2"/>
    <row r="580" customFormat="1" ht="16" customHeight="1" x14ac:dyDescent="0.2"/>
    <row r="581" customFormat="1" ht="16" customHeight="1" x14ac:dyDescent="0.2"/>
    <row r="582" customFormat="1" ht="16" customHeight="1" x14ac:dyDescent="0.2"/>
    <row r="583" customFormat="1" ht="16" customHeight="1" x14ac:dyDescent="0.2"/>
    <row r="584" customFormat="1" ht="16" customHeight="1" x14ac:dyDescent="0.2"/>
    <row r="585" customFormat="1" ht="16" customHeight="1" x14ac:dyDescent="0.2"/>
    <row r="586" customFormat="1" ht="16" customHeight="1" x14ac:dyDescent="0.2"/>
    <row r="587" customFormat="1" ht="16" customHeight="1" x14ac:dyDescent="0.2"/>
    <row r="588" customFormat="1" ht="16" customHeight="1" x14ac:dyDescent="0.2"/>
    <row r="589" customFormat="1" ht="16" customHeight="1" x14ac:dyDescent="0.2"/>
    <row r="590" customFormat="1" ht="16" customHeight="1" x14ac:dyDescent="0.2"/>
    <row r="591" customFormat="1" ht="16" customHeight="1" x14ac:dyDescent="0.2"/>
    <row r="592" customFormat="1" ht="16" customHeight="1" x14ac:dyDescent="0.2"/>
    <row r="593" customFormat="1" ht="16" customHeight="1" x14ac:dyDescent="0.2"/>
    <row r="594" customFormat="1" ht="16" customHeight="1" x14ac:dyDescent="0.2"/>
    <row r="595" customFormat="1" ht="16" customHeight="1" x14ac:dyDescent="0.2"/>
    <row r="596" customFormat="1" ht="16" customHeight="1" x14ac:dyDescent="0.2"/>
    <row r="597" customFormat="1" ht="16" customHeight="1" x14ac:dyDescent="0.2"/>
    <row r="598" customFormat="1" ht="16" customHeight="1" x14ac:dyDescent="0.2"/>
    <row r="599" customFormat="1" ht="16" customHeight="1" x14ac:dyDescent="0.2"/>
    <row r="600" customFormat="1" ht="16" customHeight="1" x14ac:dyDescent="0.2"/>
    <row r="601" customFormat="1" ht="16" customHeight="1" x14ac:dyDescent="0.2"/>
    <row r="602" customFormat="1" ht="16" customHeight="1" x14ac:dyDescent="0.2"/>
    <row r="603" customFormat="1" ht="16" customHeight="1" x14ac:dyDescent="0.2"/>
    <row r="604" customFormat="1" ht="16" customHeight="1" x14ac:dyDescent="0.2"/>
    <row r="605" customFormat="1" ht="16" customHeight="1" x14ac:dyDescent="0.2"/>
    <row r="606" customFormat="1" ht="16" customHeight="1" x14ac:dyDescent="0.2"/>
    <row r="607" customFormat="1" ht="16" customHeight="1" x14ac:dyDescent="0.2"/>
    <row r="608" customFormat="1" ht="16" customHeight="1" x14ac:dyDescent="0.2"/>
    <row r="609" customFormat="1" ht="16" customHeight="1" x14ac:dyDescent="0.2"/>
    <row r="610" customFormat="1" ht="16" customHeight="1" x14ac:dyDescent="0.2"/>
    <row r="611" customFormat="1" ht="16" customHeight="1" x14ac:dyDescent="0.2"/>
    <row r="612" customFormat="1" ht="16" customHeight="1" x14ac:dyDescent="0.2"/>
    <row r="613" customFormat="1" ht="16" customHeight="1" x14ac:dyDescent="0.2"/>
    <row r="614" customFormat="1" ht="16" customHeight="1" x14ac:dyDescent="0.2"/>
    <row r="615" customFormat="1" ht="16" customHeight="1" x14ac:dyDescent="0.2"/>
    <row r="616" customFormat="1" ht="16" customHeight="1" x14ac:dyDescent="0.2"/>
    <row r="617" customFormat="1" ht="16" customHeight="1" x14ac:dyDescent="0.2"/>
    <row r="618" customFormat="1" ht="16" customHeight="1" x14ac:dyDescent="0.2"/>
    <row r="619" customFormat="1" ht="16" customHeight="1" x14ac:dyDescent="0.2"/>
    <row r="620" customFormat="1" ht="16" customHeight="1" x14ac:dyDescent="0.2"/>
    <row r="621" customFormat="1" ht="16" customHeight="1" x14ac:dyDescent="0.2"/>
    <row r="622" customFormat="1" ht="16" customHeight="1" x14ac:dyDescent="0.2"/>
    <row r="623" customFormat="1" ht="16" customHeight="1" x14ac:dyDescent="0.2"/>
    <row r="624" customFormat="1" ht="16" customHeight="1" x14ac:dyDescent="0.2"/>
    <row r="625" customFormat="1" ht="16" customHeight="1" x14ac:dyDescent="0.2"/>
    <row r="626" customFormat="1" ht="16" customHeight="1" x14ac:dyDescent="0.2"/>
    <row r="627" customFormat="1" ht="16" customHeight="1" x14ac:dyDescent="0.2"/>
    <row r="628" customFormat="1" ht="16" customHeight="1" x14ac:dyDescent="0.2"/>
    <row r="629" customFormat="1" ht="16" customHeight="1" x14ac:dyDescent="0.2"/>
    <row r="630" customFormat="1" ht="16" customHeight="1" x14ac:dyDescent="0.2"/>
    <row r="631" customFormat="1" ht="16" customHeight="1" x14ac:dyDescent="0.2"/>
    <row r="632" customFormat="1" ht="16" customHeight="1" x14ac:dyDescent="0.2"/>
    <row r="633" customFormat="1" ht="16" customHeight="1" x14ac:dyDescent="0.2"/>
    <row r="634" customFormat="1" ht="16" customHeight="1" x14ac:dyDescent="0.2"/>
    <row r="635" customFormat="1" ht="16" customHeight="1" x14ac:dyDescent="0.2"/>
    <row r="636" customFormat="1" ht="16" customHeight="1" x14ac:dyDescent="0.2"/>
    <row r="637" customFormat="1" ht="16" customHeight="1" x14ac:dyDescent="0.2"/>
    <row r="638" customFormat="1" ht="16" customHeight="1" x14ac:dyDescent="0.2"/>
    <row r="639" customFormat="1" ht="16" customHeight="1" x14ac:dyDescent="0.2"/>
    <row r="640" customFormat="1" ht="16" customHeight="1" x14ac:dyDescent="0.2"/>
    <row r="641" customFormat="1" ht="16" customHeight="1" x14ac:dyDescent="0.2"/>
    <row r="642" customFormat="1" ht="16" customHeight="1" x14ac:dyDescent="0.2"/>
    <row r="643" customFormat="1" ht="16" customHeight="1" x14ac:dyDescent="0.2"/>
    <row r="644" customFormat="1" ht="16" customHeight="1" x14ac:dyDescent="0.2"/>
    <row r="645" customFormat="1" ht="16" customHeight="1" x14ac:dyDescent="0.2"/>
    <row r="646" customFormat="1" ht="16" customHeight="1" x14ac:dyDescent="0.2"/>
    <row r="647" customFormat="1" ht="16" customHeight="1" x14ac:dyDescent="0.2"/>
    <row r="648" customFormat="1" ht="16" customHeight="1" x14ac:dyDescent="0.2"/>
    <row r="649" customFormat="1" ht="16" customHeight="1" x14ac:dyDescent="0.2"/>
    <row r="650" customFormat="1" ht="16" customHeight="1" x14ac:dyDescent="0.2"/>
    <row r="651" customFormat="1" ht="16" customHeight="1" x14ac:dyDescent="0.2"/>
    <row r="652" customFormat="1" ht="16" customHeight="1" x14ac:dyDescent="0.2"/>
    <row r="653" customFormat="1" ht="16" customHeight="1" x14ac:dyDescent="0.2"/>
    <row r="654" customFormat="1" ht="16" customHeight="1" x14ac:dyDescent="0.2"/>
    <row r="655" customFormat="1" ht="16" customHeight="1" x14ac:dyDescent="0.2"/>
    <row r="656" customFormat="1" ht="16" customHeight="1" x14ac:dyDescent="0.2"/>
    <row r="657" customFormat="1" ht="16" customHeight="1" x14ac:dyDescent="0.2"/>
    <row r="658" customFormat="1" ht="16" customHeight="1" x14ac:dyDescent="0.2"/>
    <row r="659" customFormat="1" ht="16" customHeight="1" x14ac:dyDescent="0.2"/>
    <row r="660" customFormat="1" ht="16" customHeight="1" x14ac:dyDescent="0.2"/>
    <row r="661" customFormat="1" ht="16" customHeight="1" x14ac:dyDescent="0.2"/>
    <row r="662" customFormat="1" ht="16" customHeight="1" x14ac:dyDescent="0.2"/>
    <row r="663" customFormat="1" ht="16" customHeight="1" x14ac:dyDescent="0.2"/>
    <row r="664" customFormat="1" ht="16" customHeight="1" x14ac:dyDescent="0.2"/>
    <row r="665" customFormat="1" ht="16" customHeight="1" x14ac:dyDescent="0.2"/>
    <row r="666" customFormat="1" ht="16" customHeight="1" x14ac:dyDescent="0.2"/>
    <row r="667" customFormat="1" ht="16" customHeight="1" x14ac:dyDescent="0.2"/>
    <row r="668" customFormat="1" ht="16" customHeight="1" x14ac:dyDescent="0.2"/>
    <row r="669" customFormat="1" ht="16" customHeight="1" x14ac:dyDescent="0.2"/>
    <row r="670" customFormat="1" ht="16" customHeight="1" x14ac:dyDescent="0.2"/>
    <row r="671" customFormat="1" ht="16" customHeight="1" x14ac:dyDescent="0.2"/>
    <row r="672" customFormat="1" ht="16" customHeight="1" x14ac:dyDescent="0.2"/>
    <row r="673" customFormat="1" ht="16" customHeight="1" x14ac:dyDescent="0.2"/>
    <row r="674" customFormat="1" ht="16" customHeight="1" x14ac:dyDescent="0.2"/>
    <row r="675" customFormat="1" ht="16" customHeight="1" x14ac:dyDescent="0.2"/>
    <row r="676" customFormat="1" ht="16" customHeight="1" x14ac:dyDescent="0.2"/>
    <row r="677" customFormat="1" ht="16" customHeight="1" x14ac:dyDescent="0.2"/>
    <row r="678" customFormat="1" ht="16" customHeight="1" x14ac:dyDescent="0.2"/>
    <row r="679" customFormat="1" ht="16" customHeight="1" x14ac:dyDescent="0.2"/>
    <row r="680" customFormat="1" ht="16" customHeight="1" x14ac:dyDescent="0.2"/>
    <row r="681" customFormat="1" ht="16" customHeight="1" x14ac:dyDescent="0.2"/>
    <row r="682" customFormat="1" ht="16" customHeight="1" x14ac:dyDescent="0.2"/>
    <row r="683" customFormat="1" ht="16" customHeight="1" x14ac:dyDescent="0.2"/>
    <row r="684" customFormat="1" ht="16" customHeight="1" x14ac:dyDescent="0.2"/>
    <row r="685" customFormat="1" ht="16" customHeight="1" x14ac:dyDescent="0.2"/>
    <row r="686" customFormat="1" ht="16" customHeight="1" x14ac:dyDescent="0.2"/>
    <row r="687" customFormat="1" ht="16" customHeight="1" x14ac:dyDescent="0.2"/>
    <row r="688" customFormat="1" ht="16" customHeight="1" x14ac:dyDescent="0.2"/>
    <row r="689" customFormat="1" ht="16" customHeight="1" x14ac:dyDescent="0.2"/>
    <row r="690" customFormat="1" ht="16" customHeight="1" x14ac:dyDescent="0.2"/>
    <row r="691" customFormat="1" ht="16" customHeight="1" x14ac:dyDescent="0.2"/>
    <row r="692" customFormat="1" ht="16" customHeight="1" x14ac:dyDescent="0.2"/>
    <row r="693" customFormat="1" ht="16" customHeight="1" x14ac:dyDescent="0.2"/>
    <row r="694" customFormat="1" ht="16" customHeight="1" x14ac:dyDescent="0.2"/>
    <row r="695" customFormat="1" ht="16" customHeight="1" x14ac:dyDescent="0.2"/>
    <row r="696" customFormat="1" ht="16" customHeight="1" x14ac:dyDescent="0.2"/>
    <row r="697" customFormat="1" ht="16" customHeight="1" x14ac:dyDescent="0.2"/>
    <row r="698" customFormat="1" ht="16" customHeight="1" x14ac:dyDescent="0.2"/>
    <row r="699" customFormat="1" ht="16" customHeight="1" x14ac:dyDescent="0.2"/>
    <row r="700" customFormat="1" ht="16" customHeight="1" x14ac:dyDescent="0.2"/>
    <row r="701" customFormat="1" ht="16" customHeight="1" x14ac:dyDescent="0.2"/>
    <row r="702" customFormat="1" ht="16" customHeight="1" x14ac:dyDescent="0.2"/>
    <row r="703" customFormat="1" ht="16" customHeight="1" x14ac:dyDescent="0.2"/>
    <row r="704" customFormat="1" ht="16" customHeight="1" x14ac:dyDescent="0.2"/>
    <row r="705" customFormat="1" ht="16" customHeight="1" x14ac:dyDescent="0.2"/>
    <row r="706" customFormat="1" ht="16" customHeight="1" x14ac:dyDescent="0.2"/>
    <row r="707" customFormat="1" ht="16" customHeight="1" x14ac:dyDescent="0.2"/>
    <row r="708" customFormat="1" ht="16" customHeight="1" x14ac:dyDescent="0.2"/>
    <row r="709" customFormat="1" ht="16" customHeight="1" x14ac:dyDescent="0.2"/>
    <row r="710" customFormat="1" ht="16" customHeight="1" x14ac:dyDescent="0.2"/>
    <row r="711" customFormat="1" ht="16" customHeight="1" x14ac:dyDescent="0.2"/>
    <row r="712" customFormat="1" ht="16" customHeight="1" x14ac:dyDescent="0.2"/>
    <row r="713" customFormat="1" ht="16" customHeight="1" x14ac:dyDescent="0.2"/>
    <row r="714" customFormat="1" ht="16" customHeight="1" x14ac:dyDescent="0.2"/>
    <row r="715" customFormat="1" ht="16" customHeight="1" x14ac:dyDescent="0.2"/>
    <row r="716" customFormat="1" ht="16" customHeight="1" x14ac:dyDescent="0.2"/>
    <row r="717" customFormat="1" ht="16" customHeight="1" x14ac:dyDescent="0.2"/>
    <row r="718" customFormat="1" ht="16" customHeight="1" x14ac:dyDescent="0.2"/>
    <row r="719" customFormat="1" ht="16" customHeight="1" x14ac:dyDescent="0.2"/>
    <row r="720" customFormat="1" ht="16" customHeight="1" x14ac:dyDescent="0.2"/>
    <row r="721" customFormat="1" ht="16" customHeight="1" x14ac:dyDescent="0.2"/>
    <row r="722" customFormat="1" ht="16" customHeight="1" x14ac:dyDescent="0.2"/>
    <row r="723" customFormat="1" ht="16" customHeight="1" x14ac:dyDescent="0.2"/>
    <row r="724" customFormat="1" ht="16" customHeight="1" x14ac:dyDescent="0.2"/>
    <row r="725" customFormat="1" ht="16" customHeight="1" x14ac:dyDescent="0.2"/>
    <row r="726" customFormat="1" ht="16" customHeight="1" x14ac:dyDescent="0.2"/>
    <row r="727" customFormat="1" ht="16" customHeight="1" x14ac:dyDescent="0.2"/>
    <row r="728" customFormat="1" ht="16" customHeight="1" x14ac:dyDescent="0.2"/>
    <row r="729" customFormat="1" ht="16" customHeight="1" x14ac:dyDescent="0.2"/>
    <row r="730" customFormat="1" ht="16" customHeight="1" x14ac:dyDescent="0.2"/>
    <row r="731" customFormat="1" ht="16" customHeight="1" x14ac:dyDescent="0.2"/>
    <row r="732" customFormat="1" ht="16" customHeight="1" x14ac:dyDescent="0.2"/>
    <row r="733" customFormat="1" ht="16" customHeight="1" x14ac:dyDescent="0.2"/>
    <row r="734" customFormat="1" ht="16" customHeight="1" x14ac:dyDescent="0.2"/>
    <row r="735" customFormat="1" ht="16" customHeight="1" x14ac:dyDescent="0.2"/>
    <row r="736" customFormat="1" ht="16" customHeight="1" x14ac:dyDescent="0.2"/>
    <row r="737" customFormat="1" ht="16" customHeight="1" x14ac:dyDescent="0.2"/>
    <row r="738" customFormat="1" ht="16" customHeight="1" x14ac:dyDescent="0.2"/>
    <row r="739" customFormat="1" ht="16" customHeight="1" x14ac:dyDescent="0.2"/>
    <row r="740" customFormat="1" ht="16" customHeight="1" x14ac:dyDescent="0.2"/>
    <row r="741" customFormat="1" ht="16" customHeight="1" x14ac:dyDescent="0.2"/>
    <row r="742" customFormat="1" ht="16" customHeight="1" x14ac:dyDescent="0.2"/>
    <row r="743" customFormat="1" ht="16" customHeight="1" x14ac:dyDescent="0.2"/>
    <row r="744" customFormat="1" ht="16" customHeight="1" x14ac:dyDescent="0.2"/>
    <row r="745" customFormat="1" ht="16" customHeight="1" x14ac:dyDescent="0.2"/>
    <row r="746" customFormat="1" ht="16" customHeight="1" x14ac:dyDescent="0.2"/>
    <row r="747" customFormat="1" ht="16" customHeight="1" x14ac:dyDescent="0.2"/>
    <row r="748" customFormat="1" ht="16" customHeight="1" x14ac:dyDescent="0.2"/>
    <row r="749" customFormat="1" ht="16" customHeight="1" x14ac:dyDescent="0.2"/>
    <row r="750" customFormat="1" ht="16" customHeight="1" x14ac:dyDescent="0.2"/>
    <row r="751" customFormat="1" ht="16" customHeight="1" x14ac:dyDescent="0.2"/>
    <row r="752" customFormat="1" ht="16" customHeight="1" x14ac:dyDescent="0.2"/>
    <row r="753" customFormat="1" ht="16" customHeight="1" x14ac:dyDescent="0.2"/>
    <row r="754" customFormat="1" ht="16" customHeight="1" x14ac:dyDescent="0.2"/>
    <row r="755" customFormat="1" ht="16" customHeight="1" x14ac:dyDescent="0.2"/>
    <row r="756" customFormat="1" ht="16" customHeight="1" x14ac:dyDescent="0.2"/>
    <row r="757" customFormat="1" ht="16" customHeight="1" x14ac:dyDescent="0.2"/>
    <row r="758" customFormat="1" ht="16" customHeight="1" x14ac:dyDescent="0.2"/>
    <row r="759" customFormat="1" ht="16" customHeight="1" x14ac:dyDescent="0.2"/>
    <row r="760" customFormat="1" ht="16" customHeight="1" x14ac:dyDescent="0.2"/>
    <row r="761" customFormat="1" ht="16" customHeight="1" x14ac:dyDescent="0.2"/>
    <row r="762" customFormat="1" ht="16" customHeight="1" x14ac:dyDescent="0.2"/>
    <row r="763" customFormat="1" ht="16" customHeight="1" x14ac:dyDescent="0.2"/>
    <row r="764" customFormat="1" ht="16" customHeight="1" x14ac:dyDescent="0.2"/>
    <row r="765" customFormat="1" ht="16" customHeight="1" x14ac:dyDescent="0.2"/>
    <row r="766" customFormat="1" ht="16" customHeight="1" x14ac:dyDescent="0.2"/>
    <row r="767" customFormat="1" ht="16" customHeight="1" x14ac:dyDescent="0.2"/>
    <row r="768" customFormat="1" ht="16" customHeight="1" x14ac:dyDescent="0.2"/>
    <row r="769" customFormat="1" ht="16" customHeight="1" x14ac:dyDescent="0.2"/>
    <row r="770" customFormat="1" ht="16" customHeight="1" x14ac:dyDescent="0.2"/>
    <row r="771" customFormat="1" ht="16" customHeight="1" x14ac:dyDescent="0.2"/>
    <row r="772" customFormat="1" ht="16" customHeight="1" x14ac:dyDescent="0.2"/>
    <row r="773" customFormat="1" ht="16" customHeight="1" x14ac:dyDescent="0.2"/>
    <row r="774" customFormat="1" ht="16" customHeight="1" x14ac:dyDescent="0.2"/>
    <row r="775" customFormat="1" ht="16" customHeight="1" x14ac:dyDescent="0.2"/>
    <row r="776" customFormat="1" ht="16" customHeight="1" x14ac:dyDescent="0.2"/>
    <row r="777" customFormat="1" ht="16" customHeight="1" x14ac:dyDescent="0.2"/>
    <row r="778" customFormat="1" ht="16" customHeight="1" x14ac:dyDescent="0.2"/>
    <row r="779" customFormat="1" ht="16" customHeight="1" x14ac:dyDescent="0.2"/>
    <row r="780" customFormat="1" ht="16" customHeight="1" x14ac:dyDescent="0.2"/>
    <row r="781" customFormat="1" ht="16" customHeight="1" x14ac:dyDescent="0.2"/>
    <row r="782" customFormat="1" ht="16" customHeight="1" x14ac:dyDescent="0.2"/>
    <row r="783" customFormat="1" ht="16" customHeight="1" x14ac:dyDescent="0.2"/>
    <row r="784" customFormat="1" ht="16" customHeight="1" x14ac:dyDescent="0.2"/>
    <row r="785" customFormat="1" ht="16" customHeight="1" x14ac:dyDescent="0.2"/>
    <row r="786" customFormat="1" ht="16" customHeight="1" x14ac:dyDescent="0.2"/>
    <row r="787" customFormat="1" ht="16" customHeight="1" x14ac:dyDescent="0.2"/>
    <row r="788" customFormat="1" ht="16" customHeight="1" x14ac:dyDescent="0.2"/>
    <row r="789" customFormat="1" ht="16" customHeight="1" x14ac:dyDescent="0.2"/>
    <row r="790" customFormat="1" ht="16" customHeight="1" x14ac:dyDescent="0.2"/>
    <row r="791" customFormat="1" ht="16" customHeight="1" x14ac:dyDescent="0.2"/>
    <row r="792" customFormat="1" ht="16" customHeight="1" x14ac:dyDescent="0.2"/>
    <row r="793" customFormat="1" ht="16" customHeight="1" x14ac:dyDescent="0.2"/>
    <row r="794" customFormat="1" ht="16" customHeight="1" x14ac:dyDescent="0.2"/>
    <row r="795" customFormat="1" ht="16" customHeight="1" x14ac:dyDescent="0.2"/>
    <row r="796" customFormat="1" ht="16" customHeight="1" x14ac:dyDescent="0.2"/>
    <row r="797" customFormat="1" ht="16" customHeight="1" x14ac:dyDescent="0.2"/>
    <row r="798" customFormat="1" ht="16" customHeight="1" x14ac:dyDescent="0.2"/>
    <row r="799" customFormat="1" ht="16" customHeight="1" x14ac:dyDescent="0.2"/>
    <row r="800" customFormat="1" ht="16" customHeight="1" x14ac:dyDescent="0.2"/>
    <row r="801" customFormat="1" ht="16" customHeight="1" x14ac:dyDescent="0.2"/>
    <row r="802" customFormat="1" ht="16" customHeight="1" x14ac:dyDescent="0.2"/>
    <row r="803" customFormat="1" ht="16" customHeight="1" x14ac:dyDescent="0.2"/>
    <row r="804" customFormat="1" ht="16" customHeight="1" x14ac:dyDescent="0.2"/>
    <row r="805" customFormat="1" ht="16" customHeight="1" x14ac:dyDescent="0.2"/>
    <row r="806" customFormat="1" ht="16" customHeight="1" x14ac:dyDescent="0.2"/>
    <row r="807" customFormat="1" ht="16" customHeight="1" x14ac:dyDescent="0.2"/>
    <row r="808" customFormat="1" ht="16" customHeight="1" x14ac:dyDescent="0.2"/>
    <row r="809" customFormat="1" ht="16" customHeight="1" x14ac:dyDescent="0.2"/>
    <row r="810" customFormat="1" ht="16" customHeight="1" x14ac:dyDescent="0.2"/>
    <row r="811" customFormat="1" ht="16" customHeight="1" x14ac:dyDescent="0.2"/>
    <row r="812" customFormat="1" ht="16" customHeight="1" x14ac:dyDescent="0.2"/>
    <row r="813" customFormat="1" ht="16" customHeight="1" x14ac:dyDescent="0.2"/>
    <row r="814" customFormat="1" ht="16" customHeight="1" x14ac:dyDescent="0.2"/>
    <row r="815" customFormat="1" ht="16" customHeight="1" x14ac:dyDescent="0.2"/>
    <row r="816" customFormat="1" ht="16" customHeight="1" x14ac:dyDescent="0.2"/>
    <row r="817" customFormat="1" ht="16" customHeight="1" x14ac:dyDescent="0.2"/>
    <row r="818" customFormat="1" ht="16" customHeight="1" x14ac:dyDescent="0.2"/>
    <row r="819" customFormat="1" ht="16" customHeight="1" x14ac:dyDescent="0.2"/>
    <row r="820" customFormat="1" ht="16" customHeight="1" x14ac:dyDescent="0.2"/>
    <row r="821" customFormat="1" ht="16" customHeight="1" x14ac:dyDescent="0.2"/>
    <row r="822" customFormat="1" ht="16" customHeight="1" x14ac:dyDescent="0.2"/>
    <row r="823" customFormat="1" ht="16" customHeight="1" x14ac:dyDescent="0.2"/>
    <row r="824" customFormat="1" ht="16" customHeight="1" x14ac:dyDescent="0.2"/>
    <row r="825" customFormat="1" ht="16" customHeight="1" x14ac:dyDescent="0.2"/>
    <row r="826" customFormat="1" ht="16" customHeight="1" x14ac:dyDescent="0.2"/>
    <row r="827" customFormat="1" ht="16" customHeight="1" x14ac:dyDescent="0.2"/>
    <row r="828" customFormat="1" ht="16" customHeight="1" x14ac:dyDescent="0.2"/>
    <row r="829" customFormat="1" ht="16" customHeight="1" x14ac:dyDescent="0.2"/>
    <row r="830" customFormat="1" ht="16" customHeight="1" x14ac:dyDescent="0.2"/>
    <row r="831" customFormat="1" ht="16" customHeight="1" x14ac:dyDescent="0.2"/>
    <row r="832" customFormat="1" ht="16" customHeight="1" x14ac:dyDescent="0.2"/>
    <row r="833" customFormat="1" ht="16" customHeight="1" x14ac:dyDescent="0.2"/>
    <row r="834" customFormat="1" ht="16" customHeight="1" x14ac:dyDescent="0.2"/>
    <row r="835" customFormat="1" ht="16" customHeight="1" x14ac:dyDescent="0.2"/>
    <row r="836" customFormat="1" ht="16" customHeight="1" x14ac:dyDescent="0.2"/>
    <row r="837" customFormat="1" ht="16" customHeight="1" x14ac:dyDescent="0.2"/>
    <row r="838" customFormat="1" ht="16" customHeight="1" x14ac:dyDescent="0.2"/>
    <row r="839" customFormat="1" ht="16" customHeight="1" x14ac:dyDescent="0.2"/>
    <row r="840" customFormat="1" ht="16" customHeight="1" x14ac:dyDescent="0.2"/>
    <row r="841" customFormat="1" ht="16" customHeight="1" x14ac:dyDescent="0.2"/>
    <row r="842" customFormat="1" ht="16" customHeight="1" x14ac:dyDescent="0.2"/>
    <row r="843" customFormat="1" ht="16" customHeight="1" x14ac:dyDescent="0.2"/>
    <row r="844" customFormat="1" ht="16" customHeight="1" x14ac:dyDescent="0.2"/>
    <row r="845" customFormat="1" ht="16" customHeight="1" x14ac:dyDescent="0.2"/>
    <row r="846" customFormat="1" ht="16" customHeight="1" x14ac:dyDescent="0.2"/>
    <row r="847" customFormat="1" ht="16" customHeight="1" x14ac:dyDescent="0.2"/>
    <row r="848" customFormat="1" ht="16" customHeight="1" x14ac:dyDescent="0.2"/>
    <row r="849" customFormat="1" ht="16" customHeight="1" x14ac:dyDescent="0.2"/>
    <row r="850" customFormat="1" ht="16" customHeight="1" x14ac:dyDescent="0.2"/>
    <row r="851" customFormat="1" ht="16" customHeight="1" x14ac:dyDescent="0.2"/>
    <row r="852" customFormat="1" ht="16" customHeight="1" x14ac:dyDescent="0.2"/>
    <row r="853" customFormat="1" ht="16" customHeight="1" x14ac:dyDescent="0.2"/>
    <row r="854" customFormat="1" ht="16" customHeight="1" x14ac:dyDescent="0.2"/>
    <row r="855" customFormat="1" ht="16" customHeight="1" x14ac:dyDescent="0.2"/>
    <row r="856" customFormat="1" ht="16" customHeight="1" x14ac:dyDescent="0.2"/>
    <row r="857" customFormat="1" ht="16" customHeight="1" x14ac:dyDescent="0.2"/>
    <row r="858" customFormat="1" ht="16" customHeight="1" x14ac:dyDescent="0.2"/>
    <row r="859" customFormat="1" ht="16" customHeight="1" x14ac:dyDescent="0.2"/>
    <row r="860" customFormat="1" ht="16" customHeight="1" x14ac:dyDescent="0.2"/>
    <row r="861" customFormat="1" ht="16" customHeight="1" x14ac:dyDescent="0.2"/>
    <row r="862" customFormat="1" ht="16" customHeight="1" x14ac:dyDescent="0.2"/>
    <row r="863" customFormat="1" ht="16" customHeight="1" x14ac:dyDescent="0.2"/>
    <row r="864" customFormat="1" ht="16" customHeight="1" x14ac:dyDescent="0.2"/>
    <row r="865" customFormat="1" ht="16" customHeight="1" x14ac:dyDescent="0.2"/>
    <row r="866" customFormat="1" ht="16" customHeight="1" x14ac:dyDescent="0.2"/>
    <row r="867" customFormat="1" ht="16" customHeight="1" x14ac:dyDescent="0.2"/>
    <row r="868" customFormat="1" ht="16" customHeight="1" x14ac:dyDescent="0.2"/>
    <row r="869" customFormat="1" ht="16" customHeight="1" x14ac:dyDescent="0.2"/>
    <row r="870" customFormat="1" ht="16" customHeight="1" x14ac:dyDescent="0.2"/>
    <row r="871" customFormat="1" ht="16" customHeight="1" x14ac:dyDescent="0.2"/>
    <row r="872" customFormat="1" ht="16" customHeight="1" x14ac:dyDescent="0.2"/>
    <row r="873" customFormat="1" ht="16" customHeight="1" x14ac:dyDescent="0.2"/>
    <row r="874" customFormat="1" ht="16" customHeight="1" x14ac:dyDescent="0.2"/>
    <row r="875" customFormat="1" ht="16" customHeight="1" x14ac:dyDescent="0.2"/>
    <row r="876" customFormat="1" ht="16" customHeight="1" x14ac:dyDescent="0.2"/>
    <row r="877" customFormat="1" ht="16" customHeight="1" x14ac:dyDescent="0.2"/>
    <row r="878" customFormat="1" ht="16" customHeight="1" x14ac:dyDescent="0.2"/>
    <row r="879" customFormat="1" ht="16" customHeight="1" x14ac:dyDescent="0.2"/>
    <row r="880" customFormat="1" ht="16" customHeight="1" x14ac:dyDescent="0.2"/>
    <row r="881" customFormat="1" ht="16" customHeight="1" x14ac:dyDescent="0.2"/>
    <row r="882" customFormat="1" ht="16" customHeight="1" x14ac:dyDescent="0.2"/>
    <row r="883" customFormat="1" ht="16" customHeight="1" x14ac:dyDescent="0.2"/>
    <row r="884" customFormat="1" ht="16" customHeight="1" x14ac:dyDescent="0.2"/>
    <row r="885" customFormat="1" ht="16" customHeight="1" x14ac:dyDescent="0.2"/>
    <row r="886" customFormat="1" ht="16" customHeight="1" x14ac:dyDescent="0.2"/>
    <row r="887" customFormat="1" ht="16" customHeight="1" x14ac:dyDescent="0.2"/>
    <row r="888" customFormat="1" ht="16" customHeight="1" x14ac:dyDescent="0.2"/>
    <row r="889" customFormat="1" ht="16" customHeight="1" x14ac:dyDescent="0.2"/>
    <row r="890" customFormat="1" ht="16" customHeight="1" x14ac:dyDescent="0.2"/>
    <row r="891" customFormat="1" ht="16" customHeight="1" x14ac:dyDescent="0.2"/>
    <row r="892" customFormat="1" ht="16" customHeight="1" x14ac:dyDescent="0.2"/>
    <row r="893" customFormat="1" ht="16" customHeight="1" x14ac:dyDescent="0.2"/>
    <row r="894" customFormat="1" ht="16" customHeight="1" x14ac:dyDescent="0.2"/>
    <row r="895" customFormat="1" ht="16" customHeight="1" x14ac:dyDescent="0.2"/>
    <row r="896" customFormat="1" ht="16" customHeight="1" x14ac:dyDescent="0.2"/>
    <row r="897" customFormat="1" ht="16" customHeight="1" x14ac:dyDescent="0.2"/>
    <row r="898" customFormat="1" ht="16" customHeight="1" x14ac:dyDescent="0.2"/>
    <row r="899" customFormat="1" ht="16" customHeight="1" x14ac:dyDescent="0.2"/>
    <row r="900" customFormat="1" ht="16" customHeight="1" x14ac:dyDescent="0.2"/>
    <row r="901" customFormat="1" ht="16" customHeight="1" x14ac:dyDescent="0.2"/>
    <row r="902" customFormat="1" ht="16" customHeight="1" x14ac:dyDescent="0.2"/>
    <row r="903" customFormat="1" ht="16" customHeight="1" x14ac:dyDescent="0.2"/>
    <row r="904" customFormat="1" ht="16" customHeight="1" x14ac:dyDescent="0.2"/>
    <row r="905" customFormat="1" ht="16" customHeight="1" x14ac:dyDescent="0.2"/>
    <row r="906" customFormat="1" ht="16" customHeight="1" x14ac:dyDescent="0.2"/>
    <row r="907" customFormat="1" ht="16" customHeight="1" x14ac:dyDescent="0.2"/>
    <row r="908" customFormat="1" ht="16" customHeight="1" x14ac:dyDescent="0.2"/>
    <row r="909" customFormat="1" ht="16" customHeight="1" x14ac:dyDescent="0.2"/>
    <row r="910" customFormat="1" ht="16" customHeight="1" x14ac:dyDescent="0.2"/>
    <row r="911" customFormat="1" ht="16" customHeight="1" x14ac:dyDescent="0.2"/>
    <row r="912" customFormat="1" ht="16" customHeight="1" x14ac:dyDescent="0.2"/>
    <row r="913" customFormat="1" ht="16" customHeight="1" x14ac:dyDescent="0.2"/>
    <row r="914" customFormat="1" ht="16" customHeight="1" x14ac:dyDescent="0.2"/>
    <row r="915" customFormat="1" ht="16" customHeight="1" x14ac:dyDescent="0.2"/>
    <row r="916" customFormat="1" ht="16" customHeight="1" x14ac:dyDescent="0.2"/>
    <row r="917" customFormat="1" ht="16" customHeight="1" x14ac:dyDescent="0.2"/>
    <row r="918" customFormat="1" ht="16" customHeight="1" x14ac:dyDescent="0.2"/>
    <row r="919" customFormat="1" ht="16" customHeight="1" x14ac:dyDescent="0.2"/>
    <row r="920" customFormat="1" ht="16" customHeight="1" x14ac:dyDescent="0.2"/>
    <row r="921" customFormat="1" ht="16" customHeight="1" x14ac:dyDescent="0.2"/>
    <row r="922" customFormat="1" ht="16" customHeight="1" x14ac:dyDescent="0.2"/>
    <row r="923" customFormat="1" ht="16" customHeight="1" x14ac:dyDescent="0.2"/>
    <row r="924" customFormat="1" ht="16" customHeight="1" x14ac:dyDescent="0.2"/>
    <row r="925" customFormat="1" ht="16" customHeight="1" x14ac:dyDescent="0.2"/>
    <row r="926" customFormat="1" ht="16" customHeight="1" x14ac:dyDescent="0.2"/>
    <row r="927" customFormat="1" ht="16" customHeight="1" x14ac:dyDescent="0.2"/>
    <row r="928" customFormat="1" ht="16" customHeight="1" x14ac:dyDescent="0.2"/>
    <row r="929" customFormat="1" ht="16" customHeight="1" x14ac:dyDescent="0.2"/>
    <row r="930" customFormat="1" ht="16" customHeight="1" x14ac:dyDescent="0.2"/>
    <row r="931" customFormat="1" ht="16" customHeight="1" x14ac:dyDescent="0.2"/>
    <row r="932" customFormat="1" ht="16" customHeight="1" x14ac:dyDescent="0.2"/>
    <row r="933" customFormat="1" ht="16" customHeight="1" x14ac:dyDescent="0.2"/>
    <row r="934" customFormat="1" ht="16" customHeight="1" x14ac:dyDescent="0.2"/>
    <row r="935" customFormat="1" ht="16" customHeight="1" x14ac:dyDescent="0.2"/>
    <row r="936" customFormat="1" ht="16" customHeight="1" x14ac:dyDescent="0.2"/>
    <row r="937" customFormat="1" ht="16" customHeight="1" x14ac:dyDescent="0.2"/>
    <row r="938" customFormat="1" ht="16" customHeight="1" x14ac:dyDescent="0.2"/>
    <row r="939" customFormat="1" ht="16" customHeight="1" x14ac:dyDescent="0.2"/>
    <row r="940" customFormat="1" ht="16" customHeight="1" x14ac:dyDescent="0.2"/>
    <row r="941" customFormat="1" ht="16" customHeight="1" x14ac:dyDescent="0.2"/>
    <row r="942" customFormat="1" ht="16" customHeight="1" x14ac:dyDescent="0.2"/>
    <row r="943" customFormat="1" ht="16" customHeight="1" x14ac:dyDescent="0.2"/>
    <row r="944" customFormat="1" ht="16" customHeight="1" x14ac:dyDescent="0.2"/>
    <row r="945" customFormat="1" ht="16" customHeight="1" x14ac:dyDescent="0.2"/>
    <row r="946" customFormat="1" ht="16" customHeight="1" x14ac:dyDescent="0.2"/>
    <row r="947" customFormat="1" ht="16" customHeight="1" x14ac:dyDescent="0.2"/>
    <row r="948" customFormat="1" ht="16" customHeight="1" x14ac:dyDescent="0.2"/>
    <row r="949" customFormat="1" ht="16" customHeight="1" x14ac:dyDescent="0.2"/>
    <row r="950" customFormat="1" ht="16" customHeight="1" x14ac:dyDescent="0.2"/>
    <row r="951" customFormat="1" ht="16" customHeight="1" x14ac:dyDescent="0.2"/>
    <row r="952" customFormat="1" ht="16" customHeight="1" x14ac:dyDescent="0.2"/>
    <row r="953" customFormat="1" ht="16" customHeight="1" x14ac:dyDescent="0.2"/>
    <row r="954" customFormat="1" ht="16" customHeight="1" x14ac:dyDescent="0.2"/>
    <row r="955" customFormat="1" ht="16" customHeight="1" x14ac:dyDescent="0.2"/>
    <row r="956" customFormat="1" ht="16" customHeight="1" x14ac:dyDescent="0.2"/>
    <row r="957" customFormat="1" ht="16" customHeight="1" x14ac:dyDescent="0.2"/>
    <row r="958" customFormat="1" ht="16" customHeight="1" x14ac:dyDescent="0.2"/>
    <row r="959" customFormat="1" ht="16" customHeight="1" x14ac:dyDescent="0.2"/>
    <row r="960" customFormat="1" ht="16" customHeight="1" x14ac:dyDescent="0.2"/>
    <row r="961" customFormat="1" ht="16" customHeight="1" x14ac:dyDescent="0.2"/>
    <row r="962" customFormat="1" ht="16" customHeight="1" x14ac:dyDescent="0.2"/>
    <row r="963" customFormat="1" ht="16" customHeight="1" x14ac:dyDescent="0.2"/>
    <row r="964" customFormat="1" ht="16" customHeight="1" x14ac:dyDescent="0.2"/>
    <row r="965" customFormat="1" ht="16" customHeight="1" x14ac:dyDescent="0.2"/>
    <row r="966" customFormat="1" ht="16" customHeight="1" x14ac:dyDescent="0.2"/>
    <row r="967" customFormat="1" ht="16" customHeight="1" x14ac:dyDescent="0.2"/>
    <row r="968" customFormat="1" ht="16" customHeight="1" x14ac:dyDescent="0.2"/>
    <row r="969" customFormat="1" ht="16" customHeight="1" x14ac:dyDescent="0.2"/>
    <row r="970" customFormat="1" ht="16" customHeight="1" x14ac:dyDescent="0.2"/>
    <row r="971" customFormat="1" ht="16" customHeight="1" x14ac:dyDescent="0.2"/>
    <row r="972" customFormat="1" ht="16" customHeight="1" x14ac:dyDescent="0.2"/>
    <row r="973" customFormat="1" ht="16" customHeight="1" x14ac:dyDescent="0.2"/>
    <row r="974" customFormat="1" ht="16" customHeight="1" x14ac:dyDescent="0.2"/>
    <row r="975" customFormat="1" ht="16" customHeight="1" x14ac:dyDescent="0.2"/>
    <row r="976" customFormat="1" ht="16" customHeight="1" x14ac:dyDescent="0.2"/>
    <row r="977" customFormat="1" ht="16" customHeight="1" x14ac:dyDescent="0.2"/>
    <row r="978" customFormat="1" ht="16" customHeight="1" x14ac:dyDescent="0.2"/>
    <row r="979" customFormat="1" ht="16" customHeight="1" x14ac:dyDescent="0.2"/>
    <row r="980" customFormat="1" ht="16" customHeight="1" x14ac:dyDescent="0.2"/>
    <row r="981" customFormat="1" ht="16" customHeight="1" x14ac:dyDescent="0.2"/>
    <row r="982" customFormat="1" ht="16" customHeight="1" x14ac:dyDescent="0.2"/>
    <row r="983" customFormat="1" ht="16" customHeight="1" x14ac:dyDescent="0.2"/>
    <row r="984" customFormat="1" ht="16" customHeight="1" x14ac:dyDescent="0.2"/>
    <row r="985" customFormat="1" ht="16" customHeight="1" x14ac:dyDescent="0.2"/>
    <row r="986" customFormat="1" ht="16" customHeight="1" x14ac:dyDescent="0.2"/>
    <row r="987" customFormat="1" ht="16" customHeight="1" x14ac:dyDescent="0.2"/>
    <row r="988" customFormat="1" ht="16" customHeight="1" x14ac:dyDescent="0.2"/>
    <row r="989" customFormat="1" ht="16" customHeight="1" x14ac:dyDescent="0.2"/>
    <row r="990" customFormat="1" ht="16" customHeight="1" x14ac:dyDescent="0.2"/>
    <row r="991" customFormat="1" ht="16" customHeight="1" x14ac:dyDescent="0.2"/>
    <row r="992" customFormat="1" ht="16" customHeight="1" x14ac:dyDescent="0.2"/>
    <row r="993" customFormat="1" ht="16" customHeight="1" x14ac:dyDescent="0.2"/>
    <row r="994" customFormat="1" ht="16" customHeight="1" x14ac:dyDescent="0.2"/>
    <row r="995" customFormat="1" ht="16" customHeight="1" x14ac:dyDescent="0.2"/>
    <row r="996" customFormat="1" ht="16" customHeight="1" x14ac:dyDescent="0.2"/>
    <row r="997" customFormat="1" ht="16" customHeight="1" x14ac:dyDescent="0.2"/>
    <row r="998" customFormat="1" ht="16" customHeight="1" x14ac:dyDescent="0.2"/>
    <row r="999" customFormat="1" ht="16" customHeight="1" x14ac:dyDescent="0.2"/>
    <row r="1000" customFormat="1" ht="16" customHeight="1" x14ac:dyDescent="0.2"/>
    <row r="1001" customFormat="1" ht="16" customHeight="1" x14ac:dyDescent="0.2"/>
    <row r="1002" customFormat="1" ht="16" customHeight="1" x14ac:dyDescent="0.2"/>
    <row r="1003" customFormat="1" ht="16" customHeight="1" x14ac:dyDescent="0.2"/>
    <row r="1004" customFormat="1" ht="16" customHeight="1" x14ac:dyDescent="0.2"/>
    <row r="1005" customFormat="1" ht="16" customHeight="1" x14ac:dyDescent="0.2"/>
    <row r="1006" customFormat="1" ht="16" customHeight="1" x14ac:dyDescent="0.2"/>
    <row r="1007" customFormat="1" ht="16" customHeight="1" x14ac:dyDescent="0.2"/>
    <row r="1008" customFormat="1" ht="16" customHeight="1" x14ac:dyDescent="0.2"/>
    <row r="1009" customFormat="1" ht="16" customHeight="1" x14ac:dyDescent="0.2"/>
    <row r="1010" customFormat="1" ht="16" customHeight="1" x14ac:dyDescent="0.2"/>
    <row r="1011" customFormat="1" ht="16" customHeight="1" x14ac:dyDescent="0.2"/>
    <row r="1012" customFormat="1" ht="16" customHeight="1" x14ac:dyDescent="0.2"/>
    <row r="1013" customFormat="1" ht="16" customHeight="1" x14ac:dyDescent="0.2"/>
    <row r="1014" customFormat="1" ht="16" customHeight="1" x14ac:dyDescent="0.2"/>
    <row r="1015" customFormat="1" ht="16" customHeight="1" x14ac:dyDescent="0.2"/>
    <row r="1016" customFormat="1" ht="16" customHeight="1" x14ac:dyDescent="0.2"/>
    <row r="1017" customFormat="1" ht="16" customHeight="1" x14ac:dyDescent="0.2"/>
    <row r="1018" customFormat="1" ht="16" customHeight="1" x14ac:dyDescent="0.2"/>
    <row r="1019" customFormat="1" ht="16" customHeight="1" x14ac:dyDescent="0.2"/>
    <row r="1020" customFormat="1" ht="16" customHeight="1" x14ac:dyDescent="0.2"/>
    <row r="1021" customFormat="1" ht="16" customHeight="1" x14ac:dyDescent="0.2"/>
    <row r="1022" customFormat="1" ht="16" customHeight="1" x14ac:dyDescent="0.2"/>
    <row r="1023" customFormat="1" ht="16" customHeight="1" x14ac:dyDescent="0.2"/>
    <row r="1024" customFormat="1" ht="16" customHeight="1" x14ac:dyDescent="0.2"/>
    <row r="1025" customFormat="1" ht="16" customHeight="1" x14ac:dyDescent="0.2"/>
    <row r="1026" customFormat="1" ht="16" customHeight="1" x14ac:dyDescent="0.2"/>
    <row r="1027" customFormat="1" ht="16" customHeight="1" x14ac:dyDescent="0.2"/>
    <row r="1028" customFormat="1" ht="16" customHeight="1" x14ac:dyDescent="0.2"/>
    <row r="1029" customFormat="1" ht="16" customHeight="1" x14ac:dyDescent="0.2"/>
    <row r="1030" customFormat="1" ht="16" customHeight="1" x14ac:dyDescent="0.2"/>
    <row r="1031" customFormat="1" ht="16" customHeight="1" x14ac:dyDescent="0.2"/>
    <row r="1032" customFormat="1" ht="16" customHeight="1" x14ac:dyDescent="0.2"/>
    <row r="1033" customFormat="1" ht="16" customHeight="1" x14ac:dyDescent="0.2"/>
    <row r="1034" customFormat="1" ht="16" customHeight="1" x14ac:dyDescent="0.2"/>
    <row r="1035" customFormat="1" ht="16" customHeight="1" x14ac:dyDescent="0.2"/>
    <row r="1036" customFormat="1" ht="16" customHeight="1" x14ac:dyDescent="0.2"/>
    <row r="1037" customFormat="1" ht="16" customHeight="1" x14ac:dyDescent="0.2"/>
    <row r="1038" customFormat="1" ht="16" customHeight="1" x14ac:dyDescent="0.2"/>
    <row r="1039" customFormat="1" ht="16" customHeight="1" x14ac:dyDescent="0.2"/>
    <row r="1040" customFormat="1" ht="16" customHeight="1" x14ac:dyDescent="0.2"/>
    <row r="1041" customFormat="1" ht="16" customHeight="1" x14ac:dyDescent="0.2"/>
    <row r="1042" customFormat="1" ht="16" customHeight="1" x14ac:dyDescent="0.2"/>
    <row r="1043" customFormat="1" ht="16" customHeight="1" x14ac:dyDescent="0.2"/>
    <row r="1044" customFormat="1" ht="16" customHeight="1" x14ac:dyDescent="0.2"/>
    <row r="1045" customFormat="1" ht="16" customHeight="1" x14ac:dyDescent="0.2"/>
    <row r="1046" customFormat="1" ht="16" customHeight="1" x14ac:dyDescent="0.2"/>
    <row r="1047" customFormat="1" ht="16" customHeight="1" x14ac:dyDescent="0.2"/>
    <row r="1048" customFormat="1" ht="16" customHeight="1" x14ac:dyDescent="0.2"/>
    <row r="1049" customFormat="1" ht="16" customHeight="1" x14ac:dyDescent="0.2"/>
    <row r="1050" customFormat="1" ht="16" customHeight="1" x14ac:dyDescent="0.2"/>
    <row r="1051" customFormat="1" ht="16" customHeight="1" x14ac:dyDescent="0.2"/>
    <row r="1052" customFormat="1" ht="16" customHeight="1" x14ac:dyDescent="0.2"/>
    <row r="1053" customFormat="1" ht="16" customHeight="1" x14ac:dyDescent="0.2"/>
    <row r="1054" customFormat="1" ht="16" customHeight="1" x14ac:dyDescent="0.2"/>
    <row r="1055" customFormat="1" ht="16" customHeight="1" x14ac:dyDescent="0.2"/>
    <row r="1056" customFormat="1" ht="16" customHeight="1" x14ac:dyDescent="0.2"/>
    <row r="1057" customFormat="1" ht="16" customHeight="1" x14ac:dyDescent="0.2"/>
    <row r="1058" customFormat="1" ht="16" customHeight="1" x14ac:dyDescent="0.2"/>
    <row r="1059" customFormat="1" ht="16" customHeight="1" x14ac:dyDescent="0.2"/>
    <row r="1060" customFormat="1" ht="16" customHeight="1" x14ac:dyDescent="0.2"/>
    <row r="1061" customFormat="1" ht="16" customHeight="1" x14ac:dyDescent="0.2"/>
    <row r="1062" customFormat="1" ht="16" customHeight="1" x14ac:dyDescent="0.2"/>
    <row r="1063" customFormat="1" ht="16" customHeight="1" x14ac:dyDescent="0.2"/>
    <row r="1064" customFormat="1" ht="16" customHeight="1" x14ac:dyDescent="0.2"/>
    <row r="1065" customFormat="1" ht="16" customHeight="1" x14ac:dyDescent="0.2"/>
    <row r="1066" customFormat="1" ht="16" customHeight="1" x14ac:dyDescent="0.2"/>
    <row r="1067" customFormat="1" ht="16" customHeight="1" x14ac:dyDescent="0.2"/>
    <row r="1068" customFormat="1" ht="16" customHeight="1" x14ac:dyDescent="0.2"/>
    <row r="1069" customFormat="1" ht="16" customHeight="1" x14ac:dyDescent="0.2"/>
    <row r="1070" customFormat="1" ht="16" customHeight="1" x14ac:dyDescent="0.2"/>
    <row r="1071" customFormat="1" ht="16" customHeight="1" x14ac:dyDescent="0.2"/>
    <row r="1072" customFormat="1" ht="16" customHeight="1" x14ac:dyDescent="0.2"/>
    <row r="1073" customFormat="1" ht="16" customHeight="1" x14ac:dyDescent="0.2"/>
    <row r="1074" customFormat="1" ht="16" customHeight="1" x14ac:dyDescent="0.2"/>
    <row r="1075" customFormat="1" ht="16" customHeight="1" x14ac:dyDescent="0.2"/>
    <row r="1076" customFormat="1" ht="16" customHeight="1" x14ac:dyDescent="0.2"/>
    <row r="1077" customFormat="1" ht="16" customHeight="1" x14ac:dyDescent="0.2"/>
    <row r="1078" customFormat="1" ht="16" customHeight="1" x14ac:dyDescent="0.2"/>
    <row r="1079" customFormat="1" ht="16" customHeight="1" x14ac:dyDescent="0.2"/>
    <row r="1080" customFormat="1" ht="16" customHeight="1" x14ac:dyDescent="0.2"/>
    <row r="1081" customFormat="1" ht="16" customHeight="1" x14ac:dyDescent="0.2"/>
    <row r="1082" customFormat="1" ht="16" customHeight="1" x14ac:dyDescent="0.2"/>
    <row r="1083" customFormat="1" ht="16" customHeight="1" x14ac:dyDescent="0.2"/>
    <row r="1084" customFormat="1" ht="16" customHeight="1" x14ac:dyDescent="0.2"/>
    <row r="1085" customFormat="1" ht="16" customHeight="1" x14ac:dyDescent="0.2"/>
    <row r="1086" customFormat="1" ht="16" customHeight="1" x14ac:dyDescent="0.2"/>
    <row r="1087" customFormat="1" ht="16" customHeight="1" x14ac:dyDescent="0.2"/>
    <row r="1088" customFormat="1" ht="16" customHeight="1" x14ac:dyDescent="0.2"/>
    <row r="1089" customFormat="1" ht="16" customHeight="1" x14ac:dyDescent="0.2"/>
    <row r="1090" customFormat="1" ht="16" customHeight="1" x14ac:dyDescent="0.2"/>
    <row r="1091" customFormat="1" ht="16" customHeight="1" x14ac:dyDescent="0.2"/>
    <row r="1092" customFormat="1" ht="16" customHeight="1" x14ac:dyDescent="0.2"/>
    <row r="1093" customFormat="1" ht="16" customHeight="1" x14ac:dyDescent="0.2"/>
    <row r="1094" customFormat="1" ht="16" customHeight="1" x14ac:dyDescent="0.2"/>
    <row r="1095" customFormat="1" ht="16" customHeight="1" x14ac:dyDescent="0.2"/>
    <row r="1096" customFormat="1" ht="16" customHeight="1" x14ac:dyDescent="0.2"/>
    <row r="1097" customFormat="1" ht="16" customHeight="1" x14ac:dyDescent="0.2"/>
    <row r="1098" customFormat="1" ht="16" customHeight="1" x14ac:dyDescent="0.2"/>
    <row r="1099" customFormat="1" ht="16" customHeight="1" x14ac:dyDescent="0.2"/>
    <row r="1100" customFormat="1" ht="16" customHeight="1" x14ac:dyDescent="0.2"/>
    <row r="1101" customFormat="1" ht="16" customHeight="1" x14ac:dyDescent="0.2"/>
    <row r="1102" customFormat="1" ht="16" customHeight="1" x14ac:dyDescent="0.2"/>
    <row r="1103" customFormat="1" ht="16" customHeight="1" x14ac:dyDescent="0.2"/>
    <row r="1104" customFormat="1" ht="16" customHeight="1" x14ac:dyDescent="0.2"/>
    <row r="1105" customFormat="1" ht="16" customHeight="1" x14ac:dyDescent="0.2"/>
    <row r="1106" customFormat="1" ht="16" customHeight="1" x14ac:dyDescent="0.2"/>
    <row r="1107" customFormat="1" ht="16" customHeight="1" x14ac:dyDescent="0.2"/>
    <row r="1108" customFormat="1" ht="16" customHeight="1" x14ac:dyDescent="0.2"/>
    <row r="1109" customFormat="1" ht="16" customHeight="1" x14ac:dyDescent="0.2"/>
    <row r="1110" customFormat="1" ht="16" customHeight="1" x14ac:dyDescent="0.2"/>
    <row r="1111" customFormat="1" ht="16" customHeight="1" x14ac:dyDescent="0.2"/>
    <row r="1112" customFormat="1" ht="16" customHeight="1" x14ac:dyDescent="0.2"/>
    <row r="1113" customFormat="1" ht="16" customHeight="1" x14ac:dyDescent="0.2"/>
    <row r="1114" customFormat="1" ht="16" customHeight="1" x14ac:dyDescent="0.2"/>
    <row r="1115" customFormat="1" ht="16" customHeight="1" x14ac:dyDescent="0.2"/>
    <row r="1116" customFormat="1" ht="16" customHeight="1" x14ac:dyDescent="0.2"/>
    <row r="1117" customFormat="1" ht="16" customHeight="1" x14ac:dyDescent="0.2"/>
    <row r="1118" customFormat="1" ht="16" customHeight="1" x14ac:dyDescent="0.2"/>
    <row r="1119" customFormat="1" ht="16" customHeight="1" x14ac:dyDescent="0.2"/>
    <row r="1120" customFormat="1" ht="16" customHeight="1" x14ac:dyDescent="0.2"/>
    <row r="1121" customFormat="1" ht="16" customHeight="1" x14ac:dyDescent="0.2"/>
    <row r="1122" customFormat="1" ht="16" customHeight="1" x14ac:dyDescent="0.2"/>
    <row r="1123" customFormat="1" ht="16" customHeight="1" x14ac:dyDescent="0.2"/>
    <row r="1124" customFormat="1" ht="16" customHeight="1" x14ac:dyDescent="0.2"/>
    <row r="1125" customFormat="1" ht="16" customHeight="1" x14ac:dyDescent="0.2"/>
    <row r="1126" customFormat="1" ht="16" customHeight="1" x14ac:dyDescent="0.2"/>
    <row r="1127" customFormat="1" ht="16" customHeight="1" x14ac:dyDescent="0.2"/>
    <row r="1128" customFormat="1" ht="16" customHeight="1" x14ac:dyDescent="0.2"/>
    <row r="1129" customFormat="1" ht="16" customHeight="1" x14ac:dyDescent="0.2"/>
    <row r="1130" customFormat="1" ht="16" customHeight="1" x14ac:dyDescent="0.2"/>
    <row r="1131" customFormat="1" ht="16" customHeight="1" x14ac:dyDescent="0.2"/>
    <row r="1132" customFormat="1" ht="16" customHeight="1" x14ac:dyDescent="0.2"/>
    <row r="1133" customFormat="1" ht="16" customHeight="1" x14ac:dyDescent="0.2"/>
    <row r="1134" customFormat="1" ht="16" customHeight="1" x14ac:dyDescent="0.2"/>
    <row r="1135" customFormat="1" ht="16" customHeight="1" x14ac:dyDescent="0.2"/>
    <row r="1136" customFormat="1" ht="16" customHeight="1" x14ac:dyDescent="0.2"/>
    <row r="1137" customFormat="1" ht="16" customHeight="1" x14ac:dyDescent="0.2"/>
    <row r="1138" customFormat="1" ht="16" customHeight="1" x14ac:dyDescent="0.2"/>
    <row r="1139" customFormat="1" ht="16" customHeight="1" x14ac:dyDescent="0.2"/>
    <row r="1140" customFormat="1" ht="16" customHeight="1" x14ac:dyDescent="0.2"/>
    <row r="1141" customFormat="1" ht="16" customHeight="1" x14ac:dyDescent="0.2"/>
    <row r="1142" customFormat="1" ht="16" customHeight="1" x14ac:dyDescent="0.2"/>
    <row r="1143" customFormat="1" ht="16" customHeight="1" x14ac:dyDescent="0.2"/>
    <row r="1144" customFormat="1" ht="16" customHeight="1" x14ac:dyDescent="0.2"/>
    <row r="1145" customFormat="1" ht="16" customHeight="1" x14ac:dyDescent="0.2"/>
    <row r="1146" customFormat="1" ht="16" customHeight="1" x14ac:dyDescent="0.2"/>
    <row r="1147" customFormat="1" ht="16" customHeight="1" x14ac:dyDescent="0.2"/>
    <row r="1148" customFormat="1" ht="16" customHeight="1" x14ac:dyDescent="0.2"/>
    <row r="1149" customFormat="1" ht="16" customHeight="1" x14ac:dyDescent="0.2"/>
    <row r="1150" customFormat="1" ht="16" customHeight="1" x14ac:dyDescent="0.2"/>
    <row r="1151" customFormat="1" ht="16" customHeight="1" x14ac:dyDescent="0.2"/>
    <row r="1152" customFormat="1" ht="16" customHeight="1" x14ac:dyDescent="0.2"/>
    <row r="1153" customFormat="1" ht="16" customHeight="1" x14ac:dyDescent="0.2"/>
    <row r="1154" customFormat="1" ht="16" customHeight="1" x14ac:dyDescent="0.2"/>
    <row r="1155" customFormat="1" ht="16" customHeight="1" x14ac:dyDescent="0.2"/>
    <row r="1156" customFormat="1" ht="16" customHeight="1" x14ac:dyDescent="0.2"/>
    <row r="1157" customFormat="1" ht="16" customHeight="1" x14ac:dyDescent="0.2"/>
    <row r="1158" customFormat="1" ht="16" customHeight="1" x14ac:dyDescent="0.2"/>
    <row r="1159" customFormat="1" ht="16" customHeight="1" x14ac:dyDescent="0.2"/>
    <row r="1160" customFormat="1" ht="16" customHeight="1" x14ac:dyDescent="0.2"/>
    <row r="1161" customFormat="1" ht="16" customHeight="1" x14ac:dyDescent="0.2"/>
    <row r="1162" customFormat="1" ht="16" customHeight="1" x14ac:dyDescent="0.2"/>
    <row r="1163" customFormat="1" ht="16" customHeight="1" x14ac:dyDescent="0.2"/>
    <row r="1164" customFormat="1" ht="16" customHeight="1" x14ac:dyDescent="0.2"/>
    <row r="1165" customFormat="1" ht="16" customHeight="1" x14ac:dyDescent="0.2"/>
    <row r="1166" customFormat="1" ht="16" customHeight="1" x14ac:dyDescent="0.2"/>
    <row r="1167" customFormat="1" ht="16" customHeight="1" x14ac:dyDescent="0.2"/>
    <row r="1168" customFormat="1" ht="16" customHeight="1" x14ac:dyDescent="0.2"/>
    <row r="1169" customFormat="1" ht="16" customHeight="1" x14ac:dyDescent="0.2"/>
    <row r="1170" customFormat="1" ht="16" customHeight="1" x14ac:dyDescent="0.2"/>
    <row r="1171" customFormat="1" ht="16" customHeight="1" x14ac:dyDescent="0.2"/>
    <row r="1172" customFormat="1" ht="16" customHeight="1" x14ac:dyDescent="0.2"/>
    <row r="1173" customFormat="1" ht="16" customHeight="1" x14ac:dyDescent="0.2"/>
    <row r="1174" customFormat="1" ht="16" customHeight="1" x14ac:dyDescent="0.2"/>
    <row r="1175" customFormat="1" ht="16" customHeight="1" x14ac:dyDescent="0.2"/>
    <row r="1176" customFormat="1" ht="16" customHeight="1" x14ac:dyDescent="0.2"/>
    <row r="1177" customFormat="1" ht="16" customHeight="1" x14ac:dyDescent="0.2"/>
    <row r="1178" customFormat="1" ht="16" customHeight="1" x14ac:dyDescent="0.2"/>
    <row r="1179" customFormat="1" ht="16" customHeight="1" x14ac:dyDescent="0.2"/>
    <row r="1180" customFormat="1" ht="16" customHeight="1" x14ac:dyDescent="0.2"/>
    <row r="1181" customFormat="1" ht="16" customHeight="1" x14ac:dyDescent="0.2"/>
    <row r="1182" customFormat="1" ht="16" customHeight="1" x14ac:dyDescent="0.2"/>
    <row r="1183" customFormat="1" ht="16" customHeight="1" x14ac:dyDescent="0.2"/>
    <row r="1184" customFormat="1" ht="16" customHeight="1" x14ac:dyDescent="0.2"/>
    <row r="1185" customFormat="1" ht="16" customHeight="1" x14ac:dyDescent="0.2"/>
    <row r="1186" customFormat="1" ht="16" customHeight="1" x14ac:dyDescent="0.2"/>
    <row r="1187" customFormat="1" ht="16" customHeight="1" x14ac:dyDescent="0.2"/>
    <row r="1188" customFormat="1" ht="16" customHeight="1" x14ac:dyDescent="0.2"/>
    <row r="1189" customFormat="1" ht="16" customHeight="1" x14ac:dyDescent="0.2"/>
    <row r="1190" customFormat="1" ht="16" customHeight="1" x14ac:dyDescent="0.2"/>
    <row r="1191" customFormat="1" ht="16" customHeight="1" x14ac:dyDescent="0.2"/>
    <row r="1192" customFormat="1" ht="16" customHeight="1" x14ac:dyDescent="0.2"/>
    <row r="1193" customFormat="1" ht="16" customHeight="1" x14ac:dyDescent="0.2"/>
    <row r="1194" customFormat="1" ht="16" customHeight="1" x14ac:dyDescent="0.2"/>
    <row r="1195" customFormat="1" ht="16" customHeight="1" x14ac:dyDescent="0.2"/>
    <row r="1196" customFormat="1" ht="16" customHeight="1" x14ac:dyDescent="0.2"/>
    <row r="1197" customFormat="1" ht="16" customHeight="1" x14ac:dyDescent="0.2"/>
    <row r="1198" customFormat="1" ht="16" customHeight="1" x14ac:dyDescent="0.2"/>
    <row r="1199" customFormat="1" ht="16" customHeight="1" x14ac:dyDescent="0.2"/>
    <row r="1200" customFormat="1" ht="16" customHeight="1" x14ac:dyDescent="0.2"/>
    <row r="1201" customFormat="1" ht="16" customHeight="1" x14ac:dyDescent="0.2"/>
    <row r="1202" customFormat="1" ht="16" customHeight="1" x14ac:dyDescent="0.2"/>
    <row r="1203" customFormat="1" ht="16" customHeight="1" x14ac:dyDescent="0.2"/>
    <row r="1204" customFormat="1" ht="16" customHeight="1" x14ac:dyDescent="0.2"/>
    <row r="1205" customFormat="1" ht="16" customHeight="1" x14ac:dyDescent="0.2"/>
    <row r="1206" customFormat="1" ht="16" customHeight="1" x14ac:dyDescent="0.2"/>
    <row r="1207" customFormat="1" ht="16" customHeight="1" x14ac:dyDescent="0.2"/>
    <row r="1208" customFormat="1" ht="16" customHeight="1" x14ac:dyDescent="0.2"/>
    <row r="1209" customFormat="1" ht="16" customHeight="1" x14ac:dyDescent="0.2"/>
    <row r="1210" customFormat="1" ht="16" customHeight="1" x14ac:dyDescent="0.2"/>
    <row r="1211" customFormat="1" ht="16" customHeight="1" x14ac:dyDescent="0.2"/>
    <row r="1212" customFormat="1" ht="16" customHeight="1" x14ac:dyDescent="0.2"/>
    <row r="1213" customFormat="1" ht="16" customHeight="1" x14ac:dyDescent="0.2"/>
    <row r="1214" customFormat="1" ht="16" customHeight="1" x14ac:dyDescent="0.2"/>
    <row r="1215" customFormat="1" ht="16" customHeight="1" x14ac:dyDescent="0.2"/>
    <row r="1216" customFormat="1" ht="16" customHeight="1" x14ac:dyDescent="0.2"/>
    <row r="1217" customFormat="1" ht="16" customHeight="1" x14ac:dyDescent="0.2"/>
    <row r="1218" customFormat="1" ht="16" customHeight="1" x14ac:dyDescent="0.2"/>
    <row r="1219" customFormat="1" ht="16" customHeight="1" x14ac:dyDescent="0.2"/>
    <row r="1220" customFormat="1" ht="16" customHeight="1" x14ac:dyDescent="0.2"/>
    <row r="1221" customFormat="1" ht="16" customHeight="1" x14ac:dyDescent="0.2"/>
    <row r="1222" customFormat="1" ht="16" customHeight="1" x14ac:dyDescent="0.2"/>
    <row r="1223" customFormat="1" ht="16" customHeight="1" x14ac:dyDescent="0.2"/>
    <row r="1224" customFormat="1" ht="16" customHeight="1" x14ac:dyDescent="0.2"/>
    <row r="1225" customFormat="1" ht="16" customHeight="1" x14ac:dyDescent="0.2"/>
    <row r="1226" customFormat="1" ht="16" customHeight="1" x14ac:dyDescent="0.2"/>
    <row r="1227" customFormat="1" ht="16" customHeight="1" x14ac:dyDescent="0.2"/>
    <row r="1228" customFormat="1" ht="16" customHeight="1" x14ac:dyDescent="0.2"/>
    <row r="1229" customFormat="1" ht="16" customHeight="1" x14ac:dyDescent="0.2"/>
    <row r="1230" customFormat="1" ht="16" customHeight="1" x14ac:dyDescent="0.2"/>
    <row r="1231" customFormat="1" ht="16" customHeight="1" x14ac:dyDescent="0.2"/>
    <row r="1232" customFormat="1" ht="16" customHeight="1" x14ac:dyDescent="0.2"/>
    <row r="1233" customFormat="1" ht="16" customHeight="1" x14ac:dyDescent="0.2"/>
    <row r="1234" customFormat="1" ht="16" customHeight="1" x14ac:dyDescent="0.2"/>
    <row r="1235" customFormat="1" ht="16" customHeight="1" x14ac:dyDescent="0.2"/>
    <row r="1236" customFormat="1" ht="16" customHeight="1" x14ac:dyDescent="0.2"/>
    <row r="1237" customFormat="1" ht="16" customHeight="1" x14ac:dyDescent="0.2"/>
    <row r="1238" customFormat="1" ht="16" customHeight="1" x14ac:dyDescent="0.2"/>
    <row r="1239" customFormat="1" ht="16" customHeight="1" x14ac:dyDescent="0.2"/>
    <row r="1240" customFormat="1" ht="16" customHeight="1" x14ac:dyDescent="0.2"/>
    <row r="1241" customFormat="1" ht="16" customHeight="1" x14ac:dyDescent="0.2"/>
    <row r="1242" customFormat="1" ht="16" customHeight="1" x14ac:dyDescent="0.2"/>
    <row r="1243" customFormat="1" ht="16" customHeight="1" x14ac:dyDescent="0.2"/>
    <row r="1244" customFormat="1" ht="16" customHeight="1" x14ac:dyDescent="0.2"/>
    <row r="1245" customFormat="1" ht="16" customHeight="1" x14ac:dyDescent="0.2"/>
    <row r="1246" customFormat="1" ht="16" customHeight="1" x14ac:dyDescent="0.2"/>
    <row r="1247" customFormat="1" ht="16" customHeight="1" x14ac:dyDescent="0.2"/>
    <row r="1248" customFormat="1" ht="16" customHeight="1" x14ac:dyDescent="0.2"/>
    <row r="1249" customFormat="1" ht="16" customHeight="1" x14ac:dyDescent="0.2"/>
    <row r="1250" customFormat="1" ht="16" customHeight="1" x14ac:dyDescent="0.2"/>
    <row r="1251" customFormat="1" ht="16" customHeight="1" x14ac:dyDescent="0.2"/>
    <row r="1252" customFormat="1" ht="16" customHeight="1" x14ac:dyDescent="0.2"/>
    <row r="1253" customFormat="1" ht="16" customHeight="1" x14ac:dyDescent="0.2"/>
    <row r="1254" customFormat="1" ht="16" customHeight="1" x14ac:dyDescent="0.2"/>
    <row r="1255" customFormat="1" ht="16" customHeight="1" x14ac:dyDescent="0.2"/>
    <row r="1256" customFormat="1" ht="16" customHeight="1" x14ac:dyDescent="0.2"/>
    <row r="1257" customFormat="1" ht="16" customHeight="1" x14ac:dyDescent="0.2"/>
    <row r="1258" customFormat="1" ht="16" customHeight="1" x14ac:dyDescent="0.2"/>
    <row r="1259" customFormat="1" ht="16" customHeight="1" x14ac:dyDescent="0.2"/>
    <row r="1260" customFormat="1" ht="16" customHeight="1" x14ac:dyDescent="0.2"/>
    <row r="1261" customFormat="1" ht="16" customHeight="1" x14ac:dyDescent="0.2"/>
    <row r="1262" customFormat="1" ht="16" customHeight="1" x14ac:dyDescent="0.2"/>
    <row r="1263" customFormat="1" ht="16" customHeight="1" x14ac:dyDescent="0.2"/>
    <row r="1264" customFormat="1" ht="16" customHeight="1" x14ac:dyDescent="0.2"/>
    <row r="1265" customFormat="1" ht="16" customHeight="1" x14ac:dyDescent="0.2"/>
    <row r="1266" customFormat="1" ht="16" customHeight="1" x14ac:dyDescent="0.2"/>
    <row r="1267" customFormat="1" ht="16" customHeight="1" x14ac:dyDescent="0.2"/>
    <row r="1268" customFormat="1" ht="16" customHeight="1" x14ac:dyDescent="0.2"/>
    <row r="1269" customFormat="1" ht="16" customHeight="1" x14ac:dyDescent="0.2"/>
    <row r="1270" customFormat="1" ht="16" customHeight="1" x14ac:dyDescent="0.2"/>
    <row r="1271" customFormat="1" ht="16" customHeight="1" x14ac:dyDescent="0.2"/>
    <row r="1272" customFormat="1" ht="16" customHeight="1" x14ac:dyDescent="0.2"/>
    <row r="1273" customFormat="1" ht="16" customHeight="1" x14ac:dyDescent="0.2"/>
    <row r="1274" customFormat="1" ht="16" customHeight="1" x14ac:dyDescent="0.2"/>
    <row r="1275" customFormat="1" ht="16" customHeight="1" x14ac:dyDescent="0.2"/>
    <row r="1276" customFormat="1" ht="16" customHeight="1" x14ac:dyDescent="0.2"/>
    <row r="1277" customFormat="1" ht="16" customHeight="1" x14ac:dyDescent="0.2"/>
    <row r="1278" customFormat="1" ht="16" customHeight="1" x14ac:dyDescent="0.2"/>
    <row r="1279" customFormat="1" ht="16" customHeight="1" x14ac:dyDescent="0.2"/>
    <row r="1280" customFormat="1" ht="16" customHeight="1" x14ac:dyDescent="0.2"/>
    <row r="1281" customFormat="1" ht="16" customHeight="1" x14ac:dyDescent="0.2"/>
    <row r="1282" customFormat="1" ht="16" customHeight="1" x14ac:dyDescent="0.2"/>
    <row r="1283" customFormat="1" ht="16" customHeight="1" x14ac:dyDescent="0.2"/>
    <row r="1284" customFormat="1" ht="16" customHeight="1" x14ac:dyDescent="0.2"/>
    <row r="1285" customFormat="1" ht="16" customHeight="1" x14ac:dyDescent="0.2"/>
    <row r="1286" customFormat="1" ht="16" customHeight="1" x14ac:dyDescent="0.2"/>
    <row r="1287" customFormat="1" ht="16" customHeight="1" x14ac:dyDescent="0.2"/>
    <row r="1288" customFormat="1" ht="16" customHeight="1" x14ac:dyDescent="0.2"/>
    <row r="1289" customFormat="1" ht="16" customHeight="1" x14ac:dyDescent="0.2"/>
    <row r="1290" customFormat="1" ht="16" customHeight="1" x14ac:dyDescent="0.2"/>
    <row r="1291" customFormat="1" ht="16" customHeight="1" x14ac:dyDescent="0.2"/>
    <row r="1292" customFormat="1" ht="16" customHeight="1" x14ac:dyDescent="0.2"/>
    <row r="1293" customFormat="1" ht="16" customHeight="1" x14ac:dyDescent="0.2"/>
    <row r="1294" customFormat="1" ht="16" customHeight="1" x14ac:dyDescent="0.2"/>
    <row r="1295" customFormat="1" ht="16" customHeight="1" x14ac:dyDescent="0.2"/>
    <row r="1296" customFormat="1" ht="16" customHeight="1" x14ac:dyDescent="0.2"/>
    <row r="1297" customFormat="1" ht="16" customHeight="1" x14ac:dyDescent="0.2"/>
    <row r="1298" customFormat="1" ht="16" customHeight="1" x14ac:dyDescent="0.2"/>
    <row r="1299" customFormat="1" ht="16" customHeight="1" x14ac:dyDescent="0.2"/>
    <row r="1300" customFormat="1" ht="16" customHeight="1" x14ac:dyDescent="0.2"/>
    <row r="1301" customFormat="1" ht="16" customHeight="1" x14ac:dyDescent="0.2"/>
    <row r="1302" customFormat="1" ht="16" customHeight="1" x14ac:dyDescent="0.2"/>
    <row r="1303" customFormat="1" ht="16" customHeight="1" x14ac:dyDescent="0.2"/>
    <row r="1304" customFormat="1" ht="16" customHeight="1" x14ac:dyDescent="0.2"/>
    <row r="1305" customFormat="1" ht="16" customHeight="1" x14ac:dyDescent="0.2"/>
    <row r="1306" customFormat="1" ht="16" customHeight="1" x14ac:dyDescent="0.2"/>
    <row r="1307" customFormat="1" ht="16" customHeight="1" x14ac:dyDescent="0.2"/>
    <row r="1308" customFormat="1" ht="16" customHeight="1" x14ac:dyDescent="0.2"/>
    <row r="1309" customFormat="1" ht="16" customHeight="1" x14ac:dyDescent="0.2"/>
    <row r="1310" customFormat="1" ht="16" customHeight="1" x14ac:dyDescent="0.2"/>
    <row r="1311" customFormat="1" ht="16" customHeight="1" x14ac:dyDescent="0.2"/>
    <row r="1312" customFormat="1" ht="16" customHeight="1" x14ac:dyDescent="0.2"/>
    <row r="1313" customFormat="1" ht="16" customHeight="1" x14ac:dyDescent="0.2"/>
    <row r="1314" customFormat="1" ht="16" customHeight="1" x14ac:dyDescent="0.2"/>
    <row r="1315" customFormat="1" ht="16" customHeight="1" x14ac:dyDescent="0.2"/>
    <row r="1316" customFormat="1" ht="16" customHeight="1" x14ac:dyDescent="0.2"/>
    <row r="1317" customFormat="1" ht="16" customHeight="1" x14ac:dyDescent="0.2"/>
    <row r="1318" customFormat="1" ht="16" customHeight="1" x14ac:dyDescent="0.2"/>
    <row r="1319" customFormat="1" ht="16" customHeight="1" x14ac:dyDescent="0.2"/>
    <row r="1320" customFormat="1" ht="16" customHeight="1" x14ac:dyDescent="0.2"/>
    <row r="1321" customFormat="1" ht="16" customHeight="1" x14ac:dyDescent="0.2"/>
    <row r="1322" customFormat="1" ht="16" customHeight="1" x14ac:dyDescent="0.2"/>
    <row r="1323" customFormat="1" ht="16" customHeight="1" x14ac:dyDescent="0.2"/>
    <row r="1324" customFormat="1" ht="16" customHeight="1" x14ac:dyDescent="0.2"/>
    <row r="1325" customFormat="1" ht="16" customHeight="1" x14ac:dyDescent="0.2"/>
    <row r="1326" customFormat="1" ht="16" customHeight="1" x14ac:dyDescent="0.2"/>
    <row r="1327" customFormat="1" ht="16" customHeight="1" x14ac:dyDescent="0.2"/>
    <row r="1328" customFormat="1" ht="16" customHeight="1" x14ac:dyDescent="0.2"/>
    <row r="1329" customFormat="1" ht="16" customHeight="1" x14ac:dyDescent="0.2"/>
    <row r="1330" customFormat="1" ht="16" customHeight="1" x14ac:dyDescent="0.2"/>
    <row r="1331" customFormat="1" ht="16" customHeight="1" x14ac:dyDescent="0.2"/>
    <row r="1332" customFormat="1" ht="16" customHeight="1" x14ac:dyDescent="0.2"/>
    <row r="1333" customFormat="1" ht="16" customHeight="1" x14ac:dyDescent="0.2"/>
    <row r="1334" customFormat="1" ht="16" customHeight="1" x14ac:dyDescent="0.2"/>
    <row r="1335" customFormat="1" ht="16" customHeight="1" x14ac:dyDescent="0.2"/>
    <row r="1336" customFormat="1" ht="16" customHeight="1" x14ac:dyDescent="0.2"/>
    <row r="1337" customFormat="1" ht="16" customHeight="1" x14ac:dyDescent="0.2"/>
    <row r="1338" customFormat="1" ht="16" customHeight="1" x14ac:dyDescent="0.2"/>
    <row r="1339" customFormat="1" ht="16" customHeight="1" x14ac:dyDescent="0.2"/>
    <row r="1340" customFormat="1" ht="16" customHeight="1" x14ac:dyDescent="0.2"/>
    <row r="1341" customFormat="1" ht="16" customHeight="1" x14ac:dyDescent="0.2"/>
    <row r="1342" customFormat="1" ht="16" customHeight="1" x14ac:dyDescent="0.2"/>
    <row r="1343" customFormat="1" ht="16" customHeight="1" x14ac:dyDescent="0.2"/>
    <row r="1344" customFormat="1" ht="16" customHeight="1" x14ac:dyDescent="0.2"/>
    <row r="1345" customFormat="1" ht="16" customHeight="1" x14ac:dyDescent="0.2"/>
    <row r="1346" customFormat="1" ht="16" customHeight="1" x14ac:dyDescent="0.2"/>
    <row r="1347" customFormat="1" ht="16" customHeight="1" x14ac:dyDescent="0.2"/>
    <row r="1348" customFormat="1" ht="16" customHeight="1" x14ac:dyDescent="0.2"/>
    <row r="1349" customFormat="1" ht="16" customHeight="1" x14ac:dyDescent="0.2"/>
    <row r="1350" customFormat="1" ht="16" customHeight="1" x14ac:dyDescent="0.2"/>
    <row r="1351" customFormat="1" ht="16" customHeight="1" x14ac:dyDescent="0.2"/>
    <row r="1352" customFormat="1" ht="16" customHeight="1" x14ac:dyDescent="0.2"/>
    <row r="1353" customFormat="1" ht="16" customHeight="1" x14ac:dyDescent="0.2"/>
    <row r="1354" customFormat="1" ht="16" customHeight="1" x14ac:dyDescent="0.2"/>
    <row r="1355" customFormat="1" ht="16" customHeight="1" x14ac:dyDescent="0.2"/>
    <row r="1356" customFormat="1" ht="16" customHeight="1" x14ac:dyDescent="0.2"/>
    <row r="1357" customFormat="1" ht="16" customHeight="1" x14ac:dyDescent="0.2"/>
    <row r="1358" customFormat="1" ht="16" customHeight="1" x14ac:dyDescent="0.2"/>
    <row r="1359" customFormat="1" ht="16" customHeight="1" x14ac:dyDescent="0.2"/>
    <row r="1360" customFormat="1" ht="16" customHeight="1" x14ac:dyDescent="0.2"/>
    <row r="1361" customFormat="1" ht="16" customHeight="1" x14ac:dyDescent="0.2"/>
    <row r="1362" customFormat="1" ht="16" customHeight="1" x14ac:dyDescent="0.2"/>
    <row r="1363" customFormat="1" ht="16" customHeight="1" x14ac:dyDescent="0.2"/>
    <row r="1364" customFormat="1" ht="16" customHeight="1" x14ac:dyDescent="0.2"/>
    <row r="1365" customFormat="1" ht="16" customHeight="1" x14ac:dyDescent="0.2"/>
    <row r="1366" customFormat="1" ht="16" customHeight="1" x14ac:dyDescent="0.2"/>
    <row r="1367" customFormat="1" ht="16" customHeight="1" x14ac:dyDescent="0.2"/>
    <row r="1368" customFormat="1" ht="16" customHeight="1" x14ac:dyDescent="0.2"/>
    <row r="1369" customFormat="1" ht="16" customHeight="1" x14ac:dyDescent="0.2"/>
    <row r="1370" customFormat="1" ht="16" customHeight="1" x14ac:dyDescent="0.2"/>
    <row r="1371" customFormat="1" ht="16" customHeight="1" x14ac:dyDescent="0.2"/>
    <row r="1372" customFormat="1" ht="16" customHeight="1" x14ac:dyDescent="0.2"/>
    <row r="1373" customFormat="1" ht="16" customHeight="1" x14ac:dyDescent="0.2"/>
    <row r="1374" customFormat="1" ht="16" customHeight="1" x14ac:dyDescent="0.2"/>
    <row r="1375" customFormat="1" ht="16" customHeight="1" x14ac:dyDescent="0.2"/>
    <row r="1376" customFormat="1" ht="16" customHeight="1" x14ac:dyDescent="0.2"/>
    <row r="1377" customFormat="1" ht="16" customHeight="1" x14ac:dyDescent="0.2"/>
    <row r="1378" customFormat="1" ht="16" customHeight="1" x14ac:dyDescent="0.2"/>
    <row r="1379" customFormat="1" ht="16" customHeight="1" x14ac:dyDescent="0.2"/>
    <row r="1380" customFormat="1" ht="16" customHeight="1" x14ac:dyDescent="0.2"/>
    <row r="1381" customFormat="1" ht="16" customHeight="1" x14ac:dyDescent="0.2"/>
    <row r="1382" customFormat="1" ht="16" customHeight="1" x14ac:dyDescent="0.2"/>
    <row r="1383" customFormat="1" ht="16" customHeight="1" x14ac:dyDescent="0.2"/>
    <row r="1384" customFormat="1" ht="16" customHeight="1" x14ac:dyDescent="0.2"/>
    <row r="1385" customFormat="1" ht="16" customHeight="1" x14ac:dyDescent="0.2"/>
    <row r="1386" customFormat="1" ht="16" customHeight="1" x14ac:dyDescent="0.2"/>
    <row r="1387" customFormat="1" ht="16" customHeight="1" x14ac:dyDescent="0.2"/>
    <row r="1388" customFormat="1" ht="16" customHeight="1" x14ac:dyDescent="0.2"/>
    <row r="1389" customFormat="1" ht="16" customHeight="1" x14ac:dyDescent="0.2"/>
    <row r="1390" customFormat="1" ht="16" customHeight="1" x14ac:dyDescent="0.2"/>
    <row r="1391" customFormat="1" ht="16" customHeight="1" x14ac:dyDescent="0.2"/>
    <row r="1392" customFormat="1" ht="16" customHeight="1" x14ac:dyDescent="0.2"/>
    <row r="1393" customFormat="1" ht="16" customHeight="1" x14ac:dyDescent="0.2"/>
    <row r="1394" customFormat="1" ht="16" customHeight="1" x14ac:dyDescent="0.2"/>
    <row r="1395" customFormat="1" ht="16" customHeight="1" x14ac:dyDescent="0.2"/>
    <row r="1396" customFormat="1" ht="16" customHeight="1" x14ac:dyDescent="0.2"/>
    <row r="1397" customFormat="1" ht="16" customHeight="1" x14ac:dyDescent="0.2"/>
    <row r="1398" customFormat="1" ht="16" customHeight="1" x14ac:dyDescent="0.2"/>
    <row r="1399" customFormat="1" ht="16" customHeight="1" x14ac:dyDescent="0.2"/>
    <row r="1400" customFormat="1" ht="16" customHeight="1" x14ac:dyDescent="0.2"/>
    <row r="1401" customFormat="1" ht="16" customHeight="1" x14ac:dyDescent="0.2"/>
    <row r="1402" customFormat="1" ht="16" customHeight="1" x14ac:dyDescent="0.2"/>
    <row r="1403" customFormat="1" ht="16" customHeight="1" x14ac:dyDescent="0.2"/>
    <row r="1404" customFormat="1" ht="16" customHeight="1" x14ac:dyDescent="0.2"/>
    <row r="1405" customFormat="1" ht="16" customHeight="1" x14ac:dyDescent="0.2"/>
    <row r="1406" customFormat="1" ht="16" customHeight="1" x14ac:dyDescent="0.2"/>
    <row r="1407" customFormat="1" ht="16" customHeight="1" x14ac:dyDescent="0.2"/>
    <row r="1408" customFormat="1" ht="16" customHeight="1" x14ac:dyDescent="0.2"/>
    <row r="1409" customFormat="1" ht="16" customHeight="1" x14ac:dyDescent="0.2"/>
    <row r="1410" customFormat="1" ht="16" customHeight="1" x14ac:dyDescent="0.2"/>
    <row r="1411" customFormat="1" ht="16" customHeight="1" x14ac:dyDescent="0.2"/>
    <row r="1412" customFormat="1" ht="16" customHeight="1" x14ac:dyDescent="0.2"/>
    <row r="1413" customFormat="1" ht="16" customHeight="1" x14ac:dyDescent="0.2"/>
    <row r="1414" customFormat="1" ht="16" customHeight="1" x14ac:dyDescent="0.2"/>
    <row r="1415" customFormat="1" ht="16" customHeight="1" x14ac:dyDescent="0.2"/>
    <row r="1416" customFormat="1" ht="16" customHeight="1" x14ac:dyDescent="0.2"/>
    <row r="1417" customFormat="1" ht="16" customHeight="1" x14ac:dyDescent="0.2"/>
    <row r="1418" customFormat="1" ht="16" customHeight="1" x14ac:dyDescent="0.2"/>
    <row r="1419" customFormat="1" ht="16" customHeight="1" x14ac:dyDescent="0.2"/>
    <row r="1420" customFormat="1" ht="16" customHeight="1" x14ac:dyDescent="0.2"/>
    <row r="1421" customFormat="1" ht="16" customHeight="1" x14ac:dyDescent="0.2"/>
    <row r="1422" customFormat="1" ht="16" customHeight="1" x14ac:dyDescent="0.2"/>
    <row r="1423" customFormat="1" ht="16" customHeight="1" x14ac:dyDescent="0.2"/>
    <row r="1424" customFormat="1" ht="16" customHeight="1" x14ac:dyDescent="0.2"/>
    <row r="1425" customFormat="1" ht="16" customHeight="1" x14ac:dyDescent="0.2"/>
    <row r="1426" customFormat="1" ht="16" customHeight="1" x14ac:dyDescent="0.2"/>
    <row r="1427" customFormat="1" ht="16" customHeight="1" x14ac:dyDescent="0.2"/>
    <row r="1428" customFormat="1" ht="16" customHeight="1" x14ac:dyDescent="0.2"/>
    <row r="1429" customFormat="1" ht="16" customHeight="1" x14ac:dyDescent="0.2"/>
    <row r="1430" customFormat="1" ht="16" customHeight="1" x14ac:dyDescent="0.2"/>
    <row r="1431" customFormat="1" ht="16" customHeight="1" x14ac:dyDescent="0.2"/>
    <row r="1432" customFormat="1" ht="16" customHeight="1" x14ac:dyDescent="0.2"/>
    <row r="1433" customFormat="1" ht="16" customHeight="1" x14ac:dyDescent="0.2"/>
    <row r="1434" customFormat="1" ht="16" customHeight="1" x14ac:dyDescent="0.2"/>
    <row r="1435" customFormat="1" ht="16" customHeight="1" x14ac:dyDescent="0.2"/>
    <row r="1436" customFormat="1" ht="16" customHeight="1" x14ac:dyDescent="0.2"/>
    <row r="1437" customFormat="1" ht="16" customHeight="1" x14ac:dyDescent="0.2"/>
    <row r="1438" customFormat="1" ht="16" customHeight="1" x14ac:dyDescent="0.2"/>
    <row r="1439" customFormat="1" ht="16" customHeight="1" x14ac:dyDescent="0.2"/>
    <row r="1440" customFormat="1" ht="16" customHeight="1" x14ac:dyDescent="0.2"/>
    <row r="1441" customFormat="1" ht="16" customHeight="1" x14ac:dyDescent="0.2"/>
    <row r="1442" customFormat="1" ht="16" customHeight="1" x14ac:dyDescent="0.2"/>
    <row r="1443" customFormat="1" ht="16" customHeight="1" x14ac:dyDescent="0.2"/>
    <row r="1444" customFormat="1" ht="16" customHeight="1" x14ac:dyDescent="0.2"/>
    <row r="1445" customFormat="1" ht="16" customHeight="1" x14ac:dyDescent="0.2"/>
    <row r="1446" customFormat="1" ht="16" customHeight="1" x14ac:dyDescent="0.2"/>
    <row r="1447" customFormat="1" ht="16" customHeight="1" x14ac:dyDescent="0.2"/>
    <row r="1448" customFormat="1" ht="16" customHeight="1" x14ac:dyDescent="0.2"/>
    <row r="1449" customFormat="1" ht="16" customHeight="1" x14ac:dyDescent="0.2"/>
    <row r="1450" customFormat="1" ht="16" customHeight="1" x14ac:dyDescent="0.2"/>
    <row r="1451" customFormat="1" ht="16" customHeight="1" x14ac:dyDescent="0.2"/>
    <row r="1452" customFormat="1" ht="16" customHeight="1" x14ac:dyDescent="0.2"/>
    <row r="1453" customFormat="1" ht="16" customHeight="1" x14ac:dyDescent="0.2"/>
    <row r="1454" customFormat="1" ht="16" customHeight="1" x14ac:dyDescent="0.2"/>
    <row r="1455" customFormat="1" ht="16" customHeight="1" x14ac:dyDescent="0.2"/>
    <row r="1456" customFormat="1" ht="16" customHeight="1" x14ac:dyDescent="0.2"/>
    <row r="1457" customFormat="1" ht="16" customHeight="1" x14ac:dyDescent="0.2"/>
    <row r="1458" customFormat="1" ht="16" customHeight="1" x14ac:dyDescent="0.2"/>
    <row r="1459" customFormat="1" ht="16" customHeight="1" x14ac:dyDescent="0.2"/>
    <row r="1460" customFormat="1" ht="16" customHeight="1" x14ac:dyDescent="0.2"/>
    <row r="1461" customFormat="1" ht="16" customHeight="1" x14ac:dyDescent="0.2"/>
    <row r="1462" customFormat="1" ht="16" customHeight="1" x14ac:dyDescent="0.2"/>
    <row r="1463" customFormat="1" ht="16" customHeight="1" x14ac:dyDescent="0.2"/>
    <row r="1464" customFormat="1" ht="16" customHeight="1" x14ac:dyDescent="0.2"/>
    <row r="1465" customFormat="1" ht="16" customHeight="1" x14ac:dyDescent="0.2"/>
    <row r="1466" customFormat="1" ht="16" customHeight="1" x14ac:dyDescent="0.2"/>
    <row r="1467" customFormat="1" ht="16" customHeight="1" x14ac:dyDescent="0.2"/>
    <row r="1468" customFormat="1" ht="16" customHeight="1" x14ac:dyDescent="0.2"/>
    <row r="1469" customFormat="1" ht="16" customHeight="1" x14ac:dyDescent="0.2"/>
    <row r="1470" customFormat="1" ht="16" customHeight="1" x14ac:dyDescent="0.2"/>
    <row r="1471" customFormat="1" ht="16" customHeight="1" x14ac:dyDescent="0.2"/>
    <row r="1472" customFormat="1" ht="16" customHeight="1" x14ac:dyDescent="0.2"/>
    <row r="1473" customFormat="1" ht="16" customHeight="1" x14ac:dyDescent="0.2"/>
    <row r="1474" customFormat="1" ht="16" customHeight="1" x14ac:dyDescent="0.2"/>
    <row r="1475" customFormat="1" ht="16" customHeight="1" x14ac:dyDescent="0.2"/>
    <row r="1476" customFormat="1" ht="16" customHeight="1" x14ac:dyDescent="0.2"/>
    <row r="1477" customFormat="1" ht="16" customHeight="1" x14ac:dyDescent="0.2"/>
    <row r="1478" customFormat="1" ht="16" customHeight="1" x14ac:dyDescent="0.2"/>
    <row r="1479" customFormat="1" ht="16" customHeight="1" x14ac:dyDescent="0.2"/>
    <row r="1480" customFormat="1" ht="16" customHeight="1" x14ac:dyDescent="0.2"/>
    <row r="1481" customFormat="1" ht="16" customHeight="1" x14ac:dyDescent="0.2"/>
    <row r="1482" customFormat="1" ht="16" customHeight="1" x14ac:dyDescent="0.2"/>
    <row r="1483" customFormat="1" ht="16" customHeight="1" x14ac:dyDescent="0.2"/>
    <row r="1484" customFormat="1" ht="16" customHeight="1" x14ac:dyDescent="0.2"/>
    <row r="1485" customFormat="1" ht="16" customHeight="1" x14ac:dyDescent="0.2"/>
    <row r="1486" customFormat="1" ht="16" customHeight="1" x14ac:dyDescent="0.2"/>
    <row r="1487" customFormat="1" ht="16" customHeight="1" x14ac:dyDescent="0.2"/>
    <row r="1488" customFormat="1" ht="16" customHeight="1" x14ac:dyDescent="0.2"/>
    <row r="1489" customFormat="1" ht="16" customHeight="1" x14ac:dyDescent="0.2"/>
    <row r="1490" customFormat="1" ht="16" customHeight="1" x14ac:dyDescent="0.2"/>
    <row r="1491" customFormat="1" ht="16" customHeight="1" x14ac:dyDescent="0.2"/>
    <row r="1492" customFormat="1" ht="16" customHeight="1" x14ac:dyDescent="0.2"/>
    <row r="1493" customFormat="1" ht="16" customHeight="1" x14ac:dyDescent="0.2"/>
    <row r="1494" customFormat="1" ht="16" customHeight="1" x14ac:dyDescent="0.2"/>
    <row r="1495" customFormat="1" ht="16" customHeight="1" x14ac:dyDescent="0.2"/>
    <row r="1496" customFormat="1" ht="16" customHeight="1" x14ac:dyDescent="0.2"/>
    <row r="1497" customFormat="1" ht="16" customHeight="1" x14ac:dyDescent="0.2"/>
    <row r="1498" customFormat="1" ht="16" customHeight="1" x14ac:dyDescent="0.2"/>
    <row r="1499" customFormat="1" ht="16" customHeight="1" x14ac:dyDescent="0.2"/>
    <row r="1500" customFormat="1" ht="16" customHeight="1" x14ac:dyDescent="0.2"/>
    <row r="1501" customFormat="1" ht="16" customHeight="1" x14ac:dyDescent="0.2"/>
    <row r="1502" customFormat="1" ht="16" customHeight="1" x14ac:dyDescent="0.2"/>
    <row r="1503" customFormat="1" ht="16" customHeight="1" x14ac:dyDescent="0.2"/>
    <row r="1504" customFormat="1" ht="16" customHeight="1" x14ac:dyDescent="0.2"/>
    <row r="1505" customFormat="1" ht="16" customHeight="1" x14ac:dyDescent="0.2"/>
    <row r="1506" customFormat="1" ht="16" customHeight="1" x14ac:dyDescent="0.2"/>
    <row r="1507" customFormat="1" ht="16" customHeight="1" x14ac:dyDescent="0.2"/>
    <row r="1508" customFormat="1" ht="16" customHeight="1" x14ac:dyDescent="0.2"/>
    <row r="1509" customFormat="1" ht="16" customHeight="1" x14ac:dyDescent="0.2"/>
    <row r="1510" customFormat="1" ht="16" customHeight="1" x14ac:dyDescent="0.2"/>
    <row r="1511" customFormat="1" ht="16" customHeight="1" x14ac:dyDescent="0.2"/>
    <row r="1512" customFormat="1" ht="16" customHeight="1" x14ac:dyDescent="0.2"/>
    <row r="1513" customFormat="1" ht="16" customHeight="1" x14ac:dyDescent="0.2"/>
    <row r="1514" customFormat="1" ht="16" customHeight="1" x14ac:dyDescent="0.2"/>
    <row r="1515" customFormat="1" ht="16" customHeight="1" x14ac:dyDescent="0.2"/>
    <row r="1516" customFormat="1" ht="16" customHeight="1" x14ac:dyDescent="0.2"/>
    <row r="1517" customFormat="1" ht="16" customHeight="1" x14ac:dyDescent="0.2"/>
    <row r="1518" customFormat="1" ht="16" customHeight="1" x14ac:dyDescent="0.2"/>
    <row r="1519" customFormat="1" ht="16" customHeight="1" x14ac:dyDescent="0.2"/>
    <row r="1520" customFormat="1" ht="16" customHeight="1" x14ac:dyDescent="0.2"/>
    <row r="1521" customFormat="1" ht="16" customHeight="1" x14ac:dyDescent="0.2"/>
    <row r="1522" customFormat="1" ht="16" customHeight="1" x14ac:dyDescent="0.2"/>
    <row r="1523" customFormat="1" ht="16" customHeight="1" x14ac:dyDescent="0.2"/>
    <row r="1524" customFormat="1" ht="16" customHeight="1" x14ac:dyDescent="0.2"/>
    <row r="1525" customFormat="1" ht="16" customHeight="1" x14ac:dyDescent="0.2"/>
    <row r="1526" customFormat="1" ht="16" customHeight="1" x14ac:dyDescent="0.2"/>
    <row r="1527" customFormat="1" ht="16" customHeight="1" x14ac:dyDescent="0.2"/>
    <row r="1528" customFormat="1" ht="16" customHeight="1" x14ac:dyDescent="0.2"/>
    <row r="1529" customFormat="1" ht="16" customHeight="1" x14ac:dyDescent="0.2"/>
    <row r="1530" customFormat="1" ht="16" customHeight="1" x14ac:dyDescent="0.2"/>
    <row r="1531" customFormat="1" ht="16" customHeight="1" x14ac:dyDescent="0.2"/>
    <row r="1532" customFormat="1" ht="16" customHeight="1" x14ac:dyDescent="0.2"/>
    <row r="1533" customFormat="1" ht="16" customHeight="1" x14ac:dyDescent="0.2"/>
    <row r="1534" customFormat="1" ht="16" customHeight="1" x14ac:dyDescent="0.2"/>
    <row r="1535" customFormat="1" ht="16" customHeight="1" x14ac:dyDescent="0.2"/>
    <row r="1536" customFormat="1" ht="16" customHeight="1" x14ac:dyDescent="0.2"/>
    <row r="1537" customFormat="1" ht="16" customHeight="1" x14ac:dyDescent="0.2"/>
    <row r="1538" customFormat="1" ht="16" customHeight="1" x14ac:dyDescent="0.2"/>
    <row r="1539" customFormat="1" ht="16" customHeight="1" x14ac:dyDescent="0.2"/>
    <row r="1540" customFormat="1" ht="16" customHeight="1" x14ac:dyDescent="0.2"/>
    <row r="1541" customFormat="1" ht="16" customHeight="1" x14ac:dyDescent="0.2"/>
    <row r="1542" customFormat="1" ht="16" customHeight="1" x14ac:dyDescent="0.2"/>
    <row r="1543" customFormat="1" ht="16" customHeight="1" x14ac:dyDescent="0.2"/>
    <row r="1544" customFormat="1" ht="16" customHeight="1" x14ac:dyDescent="0.2"/>
    <row r="1545" customFormat="1" ht="16" customHeight="1" x14ac:dyDescent="0.2"/>
    <row r="1546" customFormat="1" ht="16" customHeight="1" x14ac:dyDescent="0.2"/>
    <row r="1547" customFormat="1" ht="16" customHeight="1" x14ac:dyDescent="0.2"/>
    <row r="1548" customFormat="1" ht="16" customHeight="1" x14ac:dyDescent="0.2"/>
    <row r="1549" customFormat="1" ht="16" customHeight="1" x14ac:dyDescent="0.2"/>
    <row r="1550" customFormat="1" ht="16" customHeight="1" x14ac:dyDescent="0.2"/>
    <row r="1551" customFormat="1" ht="16" customHeight="1" x14ac:dyDescent="0.2"/>
    <row r="1552" customFormat="1" ht="16" customHeight="1" x14ac:dyDescent="0.2"/>
    <row r="1553" customFormat="1" ht="16" customHeight="1" x14ac:dyDescent="0.2"/>
    <row r="1554" customFormat="1" ht="16" customHeight="1" x14ac:dyDescent="0.2"/>
    <row r="1555" customFormat="1" ht="16" customHeight="1" x14ac:dyDescent="0.2"/>
    <row r="1556" customFormat="1" ht="16" customHeight="1" x14ac:dyDescent="0.2"/>
    <row r="1557" customFormat="1" ht="16" customHeight="1" x14ac:dyDescent="0.2"/>
    <row r="1558" customFormat="1" ht="16" customHeight="1" x14ac:dyDescent="0.2"/>
    <row r="1559" customFormat="1" ht="16" customHeight="1" x14ac:dyDescent="0.2"/>
    <row r="1560" customFormat="1" ht="16" customHeight="1" x14ac:dyDescent="0.2"/>
    <row r="1561" customFormat="1" ht="16" customHeight="1" x14ac:dyDescent="0.2"/>
    <row r="1562" customFormat="1" ht="16" customHeight="1" x14ac:dyDescent="0.2"/>
    <row r="1563" customFormat="1" ht="16" customHeight="1" x14ac:dyDescent="0.2"/>
    <row r="1564" customFormat="1" ht="16" customHeight="1" x14ac:dyDescent="0.2"/>
    <row r="1565" customFormat="1" ht="16" customHeight="1" x14ac:dyDescent="0.2"/>
    <row r="1566" customFormat="1" ht="16" customHeight="1" x14ac:dyDescent="0.2"/>
    <row r="1567" customFormat="1" ht="16" customHeight="1" x14ac:dyDescent="0.2"/>
    <row r="1568" customFormat="1" ht="16" customHeight="1" x14ac:dyDescent="0.2"/>
    <row r="1569" customFormat="1" ht="16" customHeight="1" x14ac:dyDescent="0.2"/>
    <row r="1570" customFormat="1" ht="16" customHeight="1" x14ac:dyDescent="0.2"/>
    <row r="1571" customFormat="1" ht="16" customHeight="1" x14ac:dyDescent="0.2"/>
    <row r="1572" customFormat="1" ht="16" customHeight="1" x14ac:dyDescent="0.2"/>
    <row r="1573" customFormat="1" ht="16" customHeight="1" x14ac:dyDescent="0.2"/>
    <row r="1574" customFormat="1" ht="16" customHeight="1" x14ac:dyDescent="0.2"/>
    <row r="1575" customFormat="1" ht="16" customHeight="1" x14ac:dyDescent="0.2"/>
    <row r="1576" customFormat="1" ht="16" customHeight="1" x14ac:dyDescent="0.2"/>
    <row r="1577" customFormat="1" ht="16" customHeight="1" x14ac:dyDescent="0.2"/>
    <row r="1578" customFormat="1" ht="16" customHeight="1" x14ac:dyDescent="0.2"/>
    <row r="1579" customFormat="1" ht="16" customHeight="1" x14ac:dyDescent="0.2"/>
    <row r="1580" customFormat="1" ht="16" customHeight="1" x14ac:dyDescent="0.2"/>
    <row r="1581" customFormat="1" ht="16" customHeight="1" x14ac:dyDescent="0.2"/>
    <row r="1582" customFormat="1" ht="16" customHeight="1" x14ac:dyDescent="0.2"/>
    <row r="1583" customFormat="1" ht="16" customHeight="1" x14ac:dyDescent="0.2"/>
    <row r="1584" customFormat="1" ht="16" customHeight="1" x14ac:dyDescent="0.2"/>
    <row r="1585" customFormat="1" ht="16" customHeight="1" x14ac:dyDescent="0.2"/>
    <row r="1586" customFormat="1" ht="16" customHeight="1" x14ac:dyDescent="0.2"/>
    <row r="1587" customFormat="1" ht="16" customHeight="1" x14ac:dyDescent="0.2"/>
    <row r="1588" customFormat="1" ht="16" customHeight="1" x14ac:dyDescent="0.2"/>
    <row r="1589" customFormat="1" ht="16" customHeight="1" x14ac:dyDescent="0.2"/>
    <row r="1590" customFormat="1" ht="16" customHeight="1" x14ac:dyDescent="0.2"/>
    <row r="1591" customFormat="1" ht="16" customHeight="1" x14ac:dyDescent="0.2"/>
    <row r="1592" customFormat="1" ht="16" customHeight="1" x14ac:dyDescent="0.2"/>
    <row r="1593" customFormat="1" ht="16" customHeight="1" x14ac:dyDescent="0.2"/>
    <row r="1594" customFormat="1" ht="16" customHeight="1" x14ac:dyDescent="0.2"/>
    <row r="1595" customFormat="1" ht="16" customHeight="1" x14ac:dyDescent="0.2"/>
    <row r="1596" customFormat="1" ht="16" customHeight="1" x14ac:dyDescent="0.2"/>
    <row r="1597" customFormat="1" ht="16" customHeight="1" x14ac:dyDescent="0.2"/>
    <row r="1598" customFormat="1" ht="16" customHeight="1" x14ac:dyDescent="0.2"/>
    <row r="1599" customFormat="1" ht="16" customHeight="1" x14ac:dyDescent="0.2"/>
    <row r="1600" customFormat="1" ht="16" customHeight="1" x14ac:dyDescent="0.2"/>
    <row r="1601" customFormat="1" ht="16" customHeight="1" x14ac:dyDescent="0.2"/>
    <row r="1602" customFormat="1" ht="16" customHeight="1" x14ac:dyDescent="0.2"/>
    <row r="1603" customFormat="1" ht="16" customHeight="1" x14ac:dyDescent="0.2"/>
    <row r="1604" customFormat="1" ht="16" customHeight="1" x14ac:dyDescent="0.2"/>
    <row r="1605" customFormat="1" ht="16" customHeight="1" x14ac:dyDescent="0.2"/>
    <row r="1606" customFormat="1" ht="16" customHeight="1" x14ac:dyDescent="0.2"/>
    <row r="1607" customFormat="1" ht="16" customHeight="1" x14ac:dyDescent="0.2"/>
    <row r="1608" customFormat="1" ht="16" customHeight="1" x14ac:dyDescent="0.2"/>
    <row r="1609" customFormat="1" ht="16" customHeight="1" x14ac:dyDescent="0.2"/>
    <row r="1610" customFormat="1" ht="16" customHeight="1" x14ac:dyDescent="0.2"/>
    <row r="1611" customFormat="1" ht="16" customHeight="1" x14ac:dyDescent="0.2"/>
    <row r="1612" customFormat="1" ht="16" customHeight="1" x14ac:dyDescent="0.2"/>
    <row r="1613" customFormat="1" ht="16" customHeight="1" x14ac:dyDescent="0.2"/>
    <row r="1614" customFormat="1" ht="16" customHeight="1" x14ac:dyDescent="0.2"/>
    <row r="1615" customFormat="1" ht="16" customHeight="1" x14ac:dyDescent="0.2"/>
    <row r="1616" customFormat="1" ht="16" customHeight="1" x14ac:dyDescent="0.2"/>
    <row r="1617" customFormat="1" ht="16" customHeight="1" x14ac:dyDescent="0.2"/>
    <row r="1618" customFormat="1" ht="16" customHeight="1" x14ac:dyDescent="0.2"/>
    <row r="1619" customFormat="1" ht="16" customHeight="1" x14ac:dyDescent="0.2"/>
    <row r="1620" customFormat="1" ht="16" customHeight="1" x14ac:dyDescent="0.2"/>
    <row r="1621" customFormat="1" ht="16" customHeight="1" x14ac:dyDescent="0.2"/>
    <row r="1622" customFormat="1" ht="16" customHeight="1" x14ac:dyDescent="0.2"/>
    <row r="1623" customFormat="1" ht="16" customHeight="1" x14ac:dyDescent="0.2"/>
    <row r="1624" customFormat="1" ht="16" customHeight="1" x14ac:dyDescent="0.2"/>
    <row r="1625" customFormat="1" ht="16" customHeight="1" x14ac:dyDescent="0.2"/>
    <row r="1626" customFormat="1" ht="16" customHeight="1" x14ac:dyDescent="0.2"/>
    <row r="1627" customFormat="1" ht="16" customHeight="1" x14ac:dyDescent="0.2"/>
    <row r="1628" customFormat="1" ht="16" customHeight="1" x14ac:dyDescent="0.2"/>
    <row r="1629" customFormat="1" ht="16" customHeight="1" x14ac:dyDescent="0.2"/>
    <row r="1630" customFormat="1" ht="16" customHeight="1" x14ac:dyDescent="0.2"/>
    <row r="1631" customFormat="1" ht="16" customHeight="1" x14ac:dyDescent="0.2"/>
    <row r="1632" customFormat="1" ht="16" customHeight="1" x14ac:dyDescent="0.2"/>
    <row r="1633" customFormat="1" ht="16" customHeight="1" x14ac:dyDescent="0.2"/>
    <row r="1634" customFormat="1" ht="16" customHeight="1" x14ac:dyDescent="0.2"/>
    <row r="1635" customFormat="1" ht="16" customHeight="1" x14ac:dyDescent="0.2"/>
    <row r="1636" customFormat="1" ht="16" customHeight="1" x14ac:dyDescent="0.2"/>
    <row r="1637" customFormat="1" ht="16" customHeight="1" x14ac:dyDescent="0.2"/>
    <row r="1638" customFormat="1" ht="16" customHeight="1" x14ac:dyDescent="0.2"/>
    <row r="1639" customFormat="1" ht="16" customHeight="1" x14ac:dyDescent="0.2"/>
    <row r="1640" customFormat="1" ht="16" customHeight="1" x14ac:dyDescent="0.2"/>
    <row r="1641" customFormat="1" ht="16" customHeight="1" x14ac:dyDescent="0.2"/>
    <row r="1642" customFormat="1" ht="16" customHeight="1" x14ac:dyDescent="0.2"/>
    <row r="1643" customFormat="1" ht="16" customHeight="1" x14ac:dyDescent="0.2"/>
    <row r="1644" customFormat="1" ht="16" customHeight="1" x14ac:dyDescent="0.2"/>
    <row r="1645" customFormat="1" ht="16" customHeight="1" x14ac:dyDescent="0.2"/>
    <row r="1646" customFormat="1" ht="16" customHeight="1" x14ac:dyDescent="0.2"/>
    <row r="1647" customFormat="1" ht="16" customHeight="1" x14ac:dyDescent="0.2"/>
    <row r="1648" customFormat="1" ht="16" customHeight="1" x14ac:dyDescent="0.2"/>
    <row r="1649" customFormat="1" ht="16" customHeight="1" x14ac:dyDescent="0.2"/>
    <row r="1650" customFormat="1" ht="16" customHeight="1" x14ac:dyDescent="0.2"/>
    <row r="1651" customFormat="1" ht="16" customHeight="1" x14ac:dyDescent="0.2"/>
    <row r="1652" customFormat="1" ht="16" customHeight="1" x14ac:dyDescent="0.2"/>
    <row r="1653" customFormat="1" ht="16" customHeight="1" x14ac:dyDescent="0.2"/>
    <row r="1654" customFormat="1" ht="16" customHeight="1" x14ac:dyDescent="0.2"/>
    <row r="1655" customFormat="1" ht="16" customHeight="1" x14ac:dyDescent="0.2"/>
    <row r="1656" customFormat="1" ht="16" customHeight="1" x14ac:dyDescent="0.2"/>
    <row r="1657" customFormat="1" ht="16" customHeight="1" x14ac:dyDescent="0.2"/>
    <row r="1658" customFormat="1" ht="16" customHeight="1" x14ac:dyDescent="0.2"/>
    <row r="1659" customFormat="1" ht="16" customHeight="1" x14ac:dyDescent="0.2"/>
    <row r="1660" customFormat="1" ht="16" customHeight="1" x14ac:dyDescent="0.2"/>
    <row r="1661" customFormat="1" ht="16" customHeight="1" x14ac:dyDescent="0.2"/>
    <row r="1662" customFormat="1" ht="16" customHeight="1" x14ac:dyDescent="0.2"/>
    <row r="1663" customFormat="1" ht="16" customHeight="1" x14ac:dyDescent="0.2"/>
    <row r="1664" customFormat="1" ht="16" customHeight="1" x14ac:dyDescent="0.2"/>
    <row r="1665" customFormat="1" ht="16" customHeight="1" x14ac:dyDescent="0.2"/>
    <row r="1666" customFormat="1" ht="16" customHeight="1" x14ac:dyDescent="0.2"/>
    <row r="1667" customFormat="1" ht="16" customHeight="1" x14ac:dyDescent="0.2"/>
    <row r="1668" customFormat="1" ht="16" customHeight="1" x14ac:dyDescent="0.2"/>
    <row r="1669" customFormat="1" ht="16" customHeight="1" x14ac:dyDescent="0.2"/>
    <row r="1670" customFormat="1" ht="16" customHeight="1" x14ac:dyDescent="0.2"/>
    <row r="1671" customFormat="1" ht="16" customHeight="1" x14ac:dyDescent="0.2"/>
    <row r="1672" customFormat="1" ht="16" customHeight="1" x14ac:dyDescent="0.2"/>
    <row r="1673" customFormat="1" ht="16" customHeight="1" x14ac:dyDescent="0.2"/>
    <row r="1674" customFormat="1" ht="16" customHeight="1" x14ac:dyDescent="0.2"/>
    <row r="1675" customFormat="1" ht="16" customHeight="1" x14ac:dyDescent="0.2"/>
    <row r="1676" customFormat="1" ht="16" customHeight="1" x14ac:dyDescent="0.2"/>
    <row r="1677" customFormat="1" ht="16" customHeight="1" x14ac:dyDescent="0.2"/>
    <row r="1678" customFormat="1" ht="16" customHeight="1" x14ac:dyDescent="0.2"/>
    <row r="1679" customFormat="1" ht="16" customHeight="1" x14ac:dyDescent="0.2"/>
    <row r="1680" customFormat="1" ht="16" customHeight="1" x14ac:dyDescent="0.2"/>
    <row r="1681" customFormat="1" ht="16" customHeight="1" x14ac:dyDescent="0.2"/>
    <row r="1682" customFormat="1" ht="16" customHeight="1" x14ac:dyDescent="0.2"/>
    <row r="1683" customFormat="1" ht="16" customHeight="1" x14ac:dyDescent="0.2"/>
    <row r="1684" customFormat="1" ht="16" customHeight="1" x14ac:dyDescent="0.2"/>
    <row r="1685" customFormat="1" ht="16" customHeight="1" x14ac:dyDescent="0.2"/>
    <row r="1686" customFormat="1" ht="16" customHeight="1" x14ac:dyDescent="0.2"/>
    <row r="1687" customFormat="1" ht="16" customHeight="1" x14ac:dyDescent="0.2"/>
    <row r="1688" customFormat="1" ht="16" customHeight="1" x14ac:dyDescent="0.2"/>
    <row r="1689" customFormat="1" ht="16" customHeight="1" x14ac:dyDescent="0.2"/>
    <row r="1690" customFormat="1" ht="16" customHeight="1" x14ac:dyDescent="0.2"/>
    <row r="1691" customFormat="1" ht="16" customHeight="1" x14ac:dyDescent="0.2"/>
    <row r="1692" customFormat="1" ht="16" customHeight="1" x14ac:dyDescent="0.2"/>
    <row r="1693" customFormat="1" ht="16" customHeight="1" x14ac:dyDescent="0.2"/>
    <row r="1694" customFormat="1" ht="16" customHeight="1" x14ac:dyDescent="0.2"/>
    <row r="1695" customFormat="1" ht="16" customHeight="1" x14ac:dyDescent="0.2"/>
    <row r="1696" customFormat="1" ht="16" customHeight="1" x14ac:dyDescent="0.2"/>
    <row r="1697" customFormat="1" ht="16" customHeight="1" x14ac:dyDescent="0.2"/>
    <row r="1698" customFormat="1" ht="16" customHeight="1" x14ac:dyDescent="0.2"/>
    <row r="1699" customFormat="1" ht="16" customHeight="1" x14ac:dyDescent="0.2"/>
    <row r="1700" customFormat="1" ht="16" customHeight="1" x14ac:dyDescent="0.2"/>
    <row r="1701" customFormat="1" ht="16" customHeight="1" x14ac:dyDescent="0.2"/>
    <row r="1702" customFormat="1" ht="16" customHeight="1" x14ac:dyDescent="0.2"/>
    <row r="1703" customFormat="1" ht="16" customHeight="1" x14ac:dyDescent="0.2"/>
    <row r="1704" customFormat="1" ht="16" customHeight="1" x14ac:dyDescent="0.2"/>
    <row r="1705" customFormat="1" ht="16" customHeight="1" x14ac:dyDescent="0.2"/>
    <row r="1706" customFormat="1" ht="16" customHeight="1" x14ac:dyDescent="0.2"/>
    <row r="1707" customFormat="1" ht="16" customHeight="1" x14ac:dyDescent="0.2"/>
    <row r="1708" customFormat="1" ht="16" customHeight="1" x14ac:dyDescent="0.2"/>
    <row r="1709" customFormat="1" ht="16" customHeight="1" x14ac:dyDescent="0.2"/>
    <row r="1710" customFormat="1" ht="16" customHeight="1" x14ac:dyDescent="0.2"/>
    <row r="1711" customFormat="1" ht="16" customHeight="1" x14ac:dyDescent="0.2"/>
    <row r="1712" customFormat="1" ht="16" customHeight="1" x14ac:dyDescent="0.2"/>
    <row r="1713" customFormat="1" ht="16" customHeight="1" x14ac:dyDescent="0.2"/>
    <row r="1714" customFormat="1" ht="16" customHeight="1" x14ac:dyDescent="0.2"/>
    <row r="1715" customFormat="1" ht="16" customHeight="1" x14ac:dyDescent="0.2"/>
    <row r="1716" customFormat="1" ht="16" customHeight="1" x14ac:dyDescent="0.2"/>
    <row r="1717" customFormat="1" ht="16" customHeight="1" x14ac:dyDescent="0.2"/>
    <row r="1718" customFormat="1" ht="16" customHeight="1" x14ac:dyDescent="0.2"/>
    <row r="1719" customFormat="1" ht="16" customHeight="1" x14ac:dyDescent="0.2"/>
    <row r="1720" customFormat="1" ht="16" customHeight="1" x14ac:dyDescent="0.2"/>
    <row r="1721" customFormat="1" ht="16" customHeight="1" x14ac:dyDescent="0.2"/>
    <row r="1722" customFormat="1" ht="16" customHeight="1" x14ac:dyDescent="0.2"/>
    <row r="1723" customFormat="1" ht="16" customHeight="1" x14ac:dyDescent="0.2"/>
    <row r="1724" customFormat="1" ht="16" customHeight="1" x14ac:dyDescent="0.2"/>
    <row r="1725" customFormat="1" ht="16" customHeight="1" x14ac:dyDescent="0.2"/>
    <row r="1726" customFormat="1" ht="16" customHeight="1" x14ac:dyDescent="0.2"/>
    <row r="1727" customFormat="1" ht="16" customHeight="1" x14ac:dyDescent="0.2"/>
    <row r="1728" customFormat="1" ht="16" customHeight="1" x14ac:dyDescent="0.2"/>
    <row r="1729" customFormat="1" ht="16" customHeight="1" x14ac:dyDescent="0.2"/>
    <row r="1730" customFormat="1" ht="16" customHeight="1" x14ac:dyDescent="0.2"/>
    <row r="1731" customFormat="1" ht="16" customHeight="1" x14ac:dyDescent="0.2"/>
    <row r="1732" customFormat="1" ht="16" customHeight="1" x14ac:dyDescent="0.2"/>
    <row r="1733" customFormat="1" ht="16" customHeight="1" x14ac:dyDescent="0.2"/>
    <row r="1734" customFormat="1" ht="16" customHeight="1" x14ac:dyDescent="0.2"/>
    <row r="1735" customFormat="1" ht="16" customHeight="1" x14ac:dyDescent="0.2"/>
    <row r="1736" customFormat="1" ht="16" customHeight="1" x14ac:dyDescent="0.2"/>
    <row r="1737" customFormat="1" ht="16" customHeight="1" x14ac:dyDescent="0.2"/>
    <row r="1738" customFormat="1" ht="16" customHeight="1" x14ac:dyDescent="0.2"/>
    <row r="1739" customFormat="1" ht="16" customHeight="1" x14ac:dyDescent="0.2"/>
    <row r="1740" customFormat="1" ht="16" customHeight="1" x14ac:dyDescent="0.2"/>
    <row r="1741" customFormat="1" ht="16" customHeight="1" x14ac:dyDescent="0.2"/>
    <row r="1742" customFormat="1" ht="16" customHeight="1" x14ac:dyDescent="0.2"/>
    <row r="1743" customFormat="1" ht="16" customHeight="1" x14ac:dyDescent="0.2"/>
    <row r="1744" customFormat="1" ht="16" customHeight="1" x14ac:dyDescent="0.2"/>
    <row r="1745" customFormat="1" ht="16" customHeight="1" x14ac:dyDescent="0.2"/>
    <row r="1746" customFormat="1" ht="16" customHeight="1" x14ac:dyDescent="0.2"/>
    <row r="1747" customFormat="1" ht="16" customHeight="1" x14ac:dyDescent="0.2"/>
    <row r="1748" customFormat="1" ht="16" customHeight="1" x14ac:dyDescent="0.2"/>
    <row r="1749" customFormat="1" ht="16" customHeight="1" x14ac:dyDescent="0.2"/>
    <row r="1750" customFormat="1" ht="16" customHeight="1" x14ac:dyDescent="0.2"/>
    <row r="1751" customFormat="1" ht="16" customHeight="1" x14ac:dyDescent="0.2"/>
    <row r="1752" customFormat="1" ht="16" customHeight="1" x14ac:dyDescent="0.2"/>
    <row r="1753" customFormat="1" ht="16" customHeight="1" x14ac:dyDescent="0.2"/>
    <row r="1754" customFormat="1" ht="16" customHeight="1" x14ac:dyDescent="0.2"/>
    <row r="1755" customFormat="1" ht="16" customHeight="1" x14ac:dyDescent="0.2"/>
    <row r="1756" customFormat="1" ht="16" customHeight="1" x14ac:dyDescent="0.2"/>
    <row r="1757" customFormat="1" ht="16" customHeight="1" x14ac:dyDescent="0.2"/>
    <row r="1758" customFormat="1" ht="16" customHeight="1" x14ac:dyDescent="0.2"/>
    <row r="1759" customFormat="1" ht="16" customHeight="1" x14ac:dyDescent="0.2"/>
    <row r="1760" customFormat="1" ht="16" customHeight="1" x14ac:dyDescent="0.2"/>
    <row r="1761" customFormat="1" ht="16" customHeight="1" x14ac:dyDescent="0.2"/>
    <row r="1762" customFormat="1" ht="16" customHeight="1" x14ac:dyDescent="0.2"/>
    <row r="1763" customFormat="1" ht="16" customHeight="1" x14ac:dyDescent="0.2"/>
    <row r="1764" customFormat="1" ht="16" customHeight="1" x14ac:dyDescent="0.2"/>
    <row r="1765" customFormat="1" ht="16" customHeight="1" x14ac:dyDescent="0.2"/>
    <row r="1766" customFormat="1" ht="16" customHeight="1" x14ac:dyDescent="0.2"/>
    <row r="1767" customFormat="1" ht="16" customHeight="1" x14ac:dyDescent="0.2"/>
    <row r="1768" customFormat="1" ht="16" customHeight="1" x14ac:dyDescent="0.2"/>
    <row r="1769" customFormat="1" ht="16" customHeight="1" x14ac:dyDescent="0.2"/>
    <row r="1770" customFormat="1" ht="16" customHeight="1" x14ac:dyDescent="0.2"/>
    <row r="1771" customFormat="1" ht="16" customHeight="1" x14ac:dyDescent="0.2"/>
    <row r="1772" customFormat="1" ht="16" customHeight="1" x14ac:dyDescent="0.2"/>
    <row r="1773" customFormat="1" ht="16" customHeight="1" x14ac:dyDescent="0.2"/>
    <row r="1774" customFormat="1" ht="16" customHeight="1" x14ac:dyDescent="0.2"/>
    <row r="1775" customFormat="1" ht="16" customHeight="1" x14ac:dyDescent="0.2"/>
    <row r="1776" customFormat="1" ht="16" customHeight="1" x14ac:dyDescent="0.2"/>
    <row r="1777" customFormat="1" ht="16" customHeight="1" x14ac:dyDescent="0.2"/>
    <row r="1778" customFormat="1" ht="16" customHeight="1" x14ac:dyDescent="0.2"/>
    <row r="1779" customFormat="1" ht="16" customHeight="1" x14ac:dyDescent="0.2"/>
    <row r="1780" customFormat="1" ht="16" customHeight="1" x14ac:dyDescent="0.2"/>
    <row r="1781" customFormat="1" ht="16" customHeight="1" x14ac:dyDescent="0.2"/>
    <row r="1782" customFormat="1" ht="16" customHeight="1" x14ac:dyDescent="0.2"/>
    <row r="1783" customFormat="1" ht="16" customHeight="1" x14ac:dyDescent="0.2"/>
    <row r="1784" customFormat="1" ht="16" customHeight="1" x14ac:dyDescent="0.2"/>
    <row r="1785" customFormat="1" ht="16" customHeight="1" x14ac:dyDescent="0.2"/>
    <row r="1786" customFormat="1" ht="16" customHeight="1" x14ac:dyDescent="0.2"/>
    <row r="1787" customFormat="1" ht="16" customHeight="1" x14ac:dyDescent="0.2"/>
    <row r="1788" customFormat="1" ht="16" customHeight="1" x14ac:dyDescent="0.2"/>
    <row r="1789" customFormat="1" ht="16" customHeight="1" x14ac:dyDescent="0.2"/>
    <row r="1790" customFormat="1" ht="16" customHeight="1" x14ac:dyDescent="0.2"/>
    <row r="1791" customFormat="1" ht="16" customHeight="1" x14ac:dyDescent="0.2"/>
    <row r="1792" customFormat="1" ht="16" customHeight="1" x14ac:dyDescent="0.2"/>
    <row r="1793" customFormat="1" ht="16" customHeight="1" x14ac:dyDescent="0.2"/>
    <row r="1794" customFormat="1" ht="16" customHeight="1" x14ac:dyDescent="0.2"/>
    <row r="1795" customFormat="1" ht="16" customHeight="1" x14ac:dyDescent="0.2"/>
    <row r="1796" customFormat="1" ht="16" customHeight="1" x14ac:dyDescent="0.2"/>
    <row r="1797" customFormat="1" ht="16" customHeight="1" x14ac:dyDescent="0.2"/>
    <row r="1798" customFormat="1" ht="16" customHeight="1" x14ac:dyDescent="0.2"/>
    <row r="1799" customFormat="1" ht="16" customHeight="1" x14ac:dyDescent="0.2"/>
    <row r="1800" customFormat="1" ht="16" customHeight="1" x14ac:dyDescent="0.2"/>
    <row r="1801" customFormat="1" ht="16" customHeight="1" x14ac:dyDescent="0.2"/>
    <row r="1802" customFormat="1" ht="16" customHeight="1" x14ac:dyDescent="0.2"/>
    <row r="1803" customFormat="1" ht="16" customHeight="1" x14ac:dyDescent="0.2"/>
    <row r="1804" customFormat="1" ht="16" customHeight="1" x14ac:dyDescent="0.2"/>
    <row r="1805" customFormat="1" ht="16" customHeight="1" x14ac:dyDescent="0.2"/>
    <row r="1806" customFormat="1" ht="16" customHeight="1" x14ac:dyDescent="0.2"/>
    <row r="1807" customFormat="1" ht="16" customHeight="1" x14ac:dyDescent="0.2"/>
    <row r="1808" customFormat="1" ht="16" customHeight="1" x14ac:dyDescent="0.2"/>
    <row r="1809" customFormat="1" ht="16" customHeight="1" x14ac:dyDescent="0.2"/>
    <row r="1810" customFormat="1" ht="16" customHeight="1" x14ac:dyDescent="0.2"/>
    <row r="1811" customFormat="1" ht="16" customHeight="1" x14ac:dyDescent="0.2"/>
    <row r="1812" customFormat="1" ht="16" customHeight="1" x14ac:dyDescent="0.2"/>
    <row r="1813" customFormat="1" ht="16" customHeight="1" x14ac:dyDescent="0.2"/>
    <row r="1814" customFormat="1" ht="16" customHeight="1" x14ac:dyDescent="0.2"/>
    <row r="1815" customFormat="1" ht="16" customHeight="1" x14ac:dyDescent="0.2"/>
    <row r="1816" customFormat="1" ht="16" customHeight="1" x14ac:dyDescent="0.2"/>
    <row r="1817" customFormat="1" ht="16" customHeight="1" x14ac:dyDescent="0.2"/>
    <row r="1818" customFormat="1" ht="16" customHeight="1" x14ac:dyDescent="0.2"/>
    <row r="1819" customFormat="1" ht="16" customHeight="1" x14ac:dyDescent="0.2"/>
    <row r="1820" customFormat="1" ht="16" customHeight="1" x14ac:dyDescent="0.2"/>
    <row r="1821" customFormat="1" ht="16" customHeight="1" x14ac:dyDescent="0.2"/>
    <row r="1822" customFormat="1" ht="16" customHeight="1" x14ac:dyDescent="0.2"/>
    <row r="1823" customFormat="1" ht="16" customHeight="1" x14ac:dyDescent="0.2"/>
    <row r="1824" customFormat="1" ht="16" customHeight="1" x14ac:dyDescent="0.2"/>
    <row r="1825" customFormat="1" ht="16" customHeight="1" x14ac:dyDescent="0.2"/>
    <row r="1826" customFormat="1" ht="16" customHeight="1" x14ac:dyDescent="0.2"/>
    <row r="1827" customFormat="1" ht="16" customHeight="1" x14ac:dyDescent="0.2"/>
    <row r="1828" customFormat="1" ht="16" customHeight="1" x14ac:dyDescent="0.2"/>
    <row r="1829" customFormat="1" ht="16" customHeight="1" x14ac:dyDescent="0.2"/>
    <row r="1830" customFormat="1" ht="16" customHeight="1" x14ac:dyDescent="0.2"/>
    <row r="1831" customFormat="1" ht="16" customHeight="1" x14ac:dyDescent="0.2"/>
    <row r="1832" customFormat="1" ht="16" customHeight="1" x14ac:dyDescent="0.2"/>
    <row r="1833" customFormat="1" ht="16" customHeight="1" x14ac:dyDescent="0.2"/>
    <row r="1834" customFormat="1" ht="16" customHeight="1" x14ac:dyDescent="0.2"/>
    <row r="1835" customFormat="1" ht="16" customHeight="1" x14ac:dyDescent="0.2"/>
    <row r="1836" customFormat="1" ht="16" customHeight="1" x14ac:dyDescent="0.2"/>
    <row r="1837" customFormat="1" ht="16" customHeight="1" x14ac:dyDescent="0.2"/>
    <row r="1838" customFormat="1" ht="16" customHeight="1" x14ac:dyDescent="0.2"/>
    <row r="1839" customFormat="1" ht="16" customHeight="1" x14ac:dyDescent="0.2"/>
    <row r="1840" customFormat="1" ht="16" customHeight="1" x14ac:dyDescent="0.2"/>
    <row r="1841" customFormat="1" ht="16" customHeight="1" x14ac:dyDescent="0.2"/>
    <row r="1842" customFormat="1" ht="16" customHeight="1" x14ac:dyDescent="0.2"/>
    <row r="1843" customFormat="1" ht="16" customHeight="1" x14ac:dyDescent="0.2"/>
    <row r="1844" customFormat="1" ht="16" customHeight="1" x14ac:dyDescent="0.2"/>
    <row r="1845" customFormat="1" ht="16" customHeight="1" x14ac:dyDescent="0.2"/>
    <row r="1846" customFormat="1" ht="16" customHeight="1" x14ac:dyDescent="0.2"/>
    <row r="1847" customFormat="1" ht="16" customHeight="1" x14ac:dyDescent="0.2"/>
    <row r="1848" customFormat="1" ht="16" customHeight="1" x14ac:dyDescent="0.2"/>
    <row r="1849" customFormat="1" ht="16" customHeight="1" x14ac:dyDescent="0.2"/>
    <row r="1850" customFormat="1" ht="16" customHeight="1" x14ac:dyDescent="0.2"/>
    <row r="1851" customFormat="1" ht="16" customHeight="1" x14ac:dyDescent="0.2"/>
    <row r="1852" customFormat="1" ht="16" customHeight="1" x14ac:dyDescent="0.2"/>
    <row r="1853" customFormat="1" ht="16" customHeight="1" x14ac:dyDescent="0.2"/>
    <row r="1854" customFormat="1" ht="16" customHeight="1" x14ac:dyDescent="0.2"/>
    <row r="1855" customFormat="1" ht="16" customHeight="1" x14ac:dyDescent="0.2"/>
    <row r="1856" customFormat="1" ht="16" customHeight="1" x14ac:dyDescent="0.2"/>
    <row r="1857" customFormat="1" ht="16" customHeight="1" x14ac:dyDescent="0.2"/>
    <row r="1858" customFormat="1" ht="16" customHeight="1" x14ac:dyDescent="0.2"/>
    <row r="1859" customFormat="1" ht="16" customHeight="1" x14ac:dyDescent="0.2"/>
    <row r="1860" customFormat="1" ht="16" customHeight="1" x14ac:dyDescent="0.2"/>
    <row r="1861" customFormat="1" ht="16" customHeight="1" x14ac:dyDescent="0.2"/>
    <row r="1862" customFormat="1" ht="16" customHeight="1" x14ac:dyDescent="0.2"/>
    <row r="1863" customFormat="1" ht="16" customHeight="1" x14ac:dyDescent="0.2"/>
    <row r="1864" customFormat="1" ht="16" customHeight="1" x14ac:dyDescent="0.2"/>
    <row r="1865" customFormat="1" ht="16" customHeight="1" x14ac:dyDescent="0.2"/>
    <row r="1866" customFormat="1" ht="16" customHeight="1" x14ac:dyDescent="0.2"/>
    <row r="1867" customFormat="1" ht="16" customHeight="1" x14ac:dyDescent="0.2"/>
    <row r="1868" customFormat="1" ht="16" customHeight="1" x14ac:dyDescent="0.2"/>
    <row r="1869" customFormat="1" ht="16" customHeight="1" x14ac:dyDescent="0.2"/>
    <row r="1870" customFormat="1" ht="16" customHeight="1" x14ac:dyDescent="0.2"/>
    <row r="1871" customFormat="1" ht="16" customHeight="1" x14ac:dyDescent="0.2"/>
    <row r="1872" customFormat="1" ht="16" customHeight="1" x14ac:dyDescent="0.2"/>
    <row r="1873" customFormat="1" ht="16" customHeight="1" x14ac:dyDescent="0.2"/>
    <row r="1874" customFormat="1" ht="16" customHeight="1" x14ac:dyDescent="0.2"/>
    <row r="1875" customFormat="1" ht="16" customHeight="1" x14ac:dyDescent="0.2"/>
    <row r="1876" customFormat="1" ht="16" customHeight="1" x14ac:dyDescent="0.2"/>
    <row r="1877" customFormat="1" ht="16" customHeight="1" x14ac:dyDescent="0.2"/>
    <row r="1878" customFormat="1" ht="16" customHeight="1" x14ac:dyDescent="0.2"/>
    <row r="1879" customFormat="1" ht="16" customHeight="1" x14ac:dyDescent="0.2"/>
    <row r="1880" customFormat="1" ht="16" customHeight="1" x14ac:dyDescent="0.2"/>
    <row r="1881" customFormat="1" ht="16" customHeight="1" x14ac:dyDescent="0.2"/>
    <row r="1882" customFormat="1" ht="16" customHeight="1" x14ac:dyDescent="0.2"/>
    <row r="1883" customFormat="1" ht="16" customHeight="1" x14ac:dyDescent="0.2"/>
    <row r="1884" customFormat="1" ht="16" customHeight="1" x14ac:dyDescent="0.2"/>
    <row r="1885" customFormat="1" ht="16" customHeight="1" x14ac:dyDescent="0.2"/>
    <row r="1886" customFormat="1" ht="16" customHeight="1" x14ac:dyDescent="0.2"/>
    <row r="1887" customFormat="1" ht="16" customHeight="1" x14ac:dyDescent="0.2"/>
    <row r="1888" customFormat="1" ht="16" customHeight="1" x14ac:dyDescent="0.2"/>
    <row r="1889" customFormat="1" ht="16" customHeight="1" x14ac:dyDescent="0.2"/>
    <row r="1890" customFormat="1" ht="16" customHeight="1" x14ac:dyDescent="0.2"/>
    <row r="1891" customFormat="1" ht="16" customHeight="1" x14ac:dyDescent="0.2"/>
    <row r="1892" customFormat="1" ht="16" customHeight="1" x14ac:dyDescent="0.2"/>
    <row r="1893" customFormat="1" ht="16" customHeight="1" x14ac:dyDescent="0.2"/>
    <row r="1894" customFormat="1" ht="16" customHeight="1" x14ac:dyDescent="0.2"/>
    <row r="1895" customFormat="1" ht="16" customHeight="1" x14ac:dyDescent="0.2"/>
    <row r="1896" customFormat="1" ht="16" customHeight="1" x14ac:dyDescent="0.2"/>
    <row r="1897" customFormat="1" ht="16" customHeight="1" x14ac:dyDescent="0.2"/>
    <row r="1898" customFormat="1" ht="16" customHeight="1" x14ac:dyDescent="0.2"/>
    <row r="1899" customFormat="1" ht="16" customHeight="1" x14ac:dyDescent="0.2"/>
    <row r="1900" customFormat="1" ht="16" customHeight="1" x14ac:dyDescent="0.2"/>
    <row r="1901" customFormat="1" ht="16" customHeight="1" x14ac:dyDescent="0.2"/>
    <row r="1902" customFormat="1" ht="16" customHeight="1" x14ac:dyDescent="0.2"/>
    <row r="1903" customFormat="1" ht="16" customHeight="1" x14ac:dyDescent="0.2"/>
    <row r="1904" customFormat="1" ht="16" customHeight="1" x14ac:dyDescent="0.2"/>
    <row r="1905" customFormat="1" ht="16" customHeight="1" x14ac:dyDescent="0.2"/>
    <row r="1906" customFormat="1" ht="16" customHeight="1" x14ac:dyDescent="0.2"/>
    <row r="1907" customFormat="1" ht="16" customHeight="1" x14ac:dyDescent="0.2"/>
    <row r="1908" customFormat="1" ht="16" customHeight="1" x14ac:dyDescent="0.2"/>
    <row r="1909" customFormat="1" ht="16" customHeight="1" x14ac:dyDescent="0.2"/>
    <row r="1910" customFormat="1" ht="16" customHeight="1" x14ac:dyDescent="0.2"/>
    <row r="1911" customFormat="1" ht="16" customHeight="1" x14ac:dyDescent="0.2"/>
    <row r="1912" customFormat="1" ht="16" customHeight="1" x14ac:dyDescent="0.2"/>
    <row r="1913" customFormat="1" ht="16" customHeight="1" x14ac:dyDescent="0.2"/>
    <row r="1914" customFormat="1" ht="16" customHeight="1" x14ac:dyDescent="0.2"/>
    <row r="1915" customFormat="1" ht="16" customHeight="1" x14ac:dyDescent="0.2"/>
    <row r="1916" customFormat="1" ht="16" customHeight="1" x14ac:dyDescent="0.2"/>
    <row r="1917" customFormat="1" ht="16" customHeight="1" x14ac:dyDescent="0.2"/>
    <row r="1918" customFormat="1" ht="16" customHeight="1" x14ac:dyDescent="0.2"/>
    <row r="1919" customFormat="1" ht="16" customHeight="1" x14ac:dyDescent="0.2"/>
    <row r="1920" customFormat="1" ht="16" customHeight="1" x14ac:dyDescent="0.2"/>
    <row r="1921" customFormat="1" ht="16" customHeight="1" x14ac:dyDescent="0.2"/>
    <row r="1922" customFormat="1" ht="16" customHeight="1" x14ac:dyDescent="0.2"/>
    <row r="1923" customFormat="1" ht="16" customHeight="1" x14ac:dyDescent="0.2"/>
    <row r="1924" customFormat="1" ht="16" customHeight="1" x14ac:dyDescent="0.2"/>
    <row r="1925" customFormat="1" ht="16" customHeight="1" x14ac:dyDescent="0.2"/>
    <row r="1926" customFormat="1" ht="16" customHeight="1" x14ac:dyDescent="0.2"/>
    <row r="1927" customFormat="1" ht="16" customHeight="1" x14ac:dyDescent="0.2"/>
    <row r="1928" customFormat="1" ht="16" customHeight="1" x14ac:dyDescent="0.2"/>
    <row r="1929" customFormat="1" ht="16" customHeight="1" x14ac:dyDescent="0.2"/>
    <row r="1930" customFormat="1" ht="16" customHeight="1" x14ac:dyDescent="0.2"/>
    <row r="1931" customFormat="1" ht="16" customHeight="1" x14ac:dyDescent="0.2"/>
    <row r="1932" customFormat="1" ht="16" customHeight="1" x14ac:dyDescent="0.2"/>
    <row r="1933" customFormat="1" ht="16" customHeight="1" x14ac:dyDescent="0.2"/>
    <row r="1934" customFormat="1" ht="16" customHeight="1" x14ac:dyDescent="0.2"/>
    <row r="1935" customFormat="1" ht="16" customHeight="1" x14ac:dyDescent="0.2"/>
    <row r="1936" customFormat="1" ht="16" customHeight="1" x14ac:dyDescent="0.2"/>
    <row r="1937" customFormat="1" ht="16" customHeight="1" x14ac:dyDescent="0.2"/>
    <row r="1938" customFormat="1" ht="16" customHeight="1" x14ac:dyDescent="0.2"/>
    <row r="1939" customFormat="1" ht="16" customHeight="1" x14ac:dyDescent="0.2"/>
    <row r="1940" customFormat="1" ht="16" customHeight="1" x14ac:dyDescent="0.2"/>
    <row r="1941" customFormat="1" ht="16" customHeight="1" x14ac:dyDescent="0.2"/>
    <row r="1942" customFormat="1" ht="16" customHeight="1" x14ac:dyDescent="0.2"/>
    <row r="1943" customFormat="1" ht="16" customHeight="1" x14ac:dyDescent="0.2"/>
    <row r="1944" customFormat="1" ht="16" customHeight="1" x14ac:dyDescent="0.2"/>
    <row r="1945" customFormat="1" ht="16" customHeight="1" x14ac:dyDescent="0.2"/>
    <row r="1946" customFormat="1" ht="16" customHeight="1" x14ac:dyDescent="0.2"/>
    <row r="1947" customFormat="1" ht="16" customHeight="1" x14ac:dyDescent="0.2"/>
    <row r="1948" customFormat="1" ht="16" customHeight="1" x14ac:dyDescent="0.2"/>
    <row r="1949" customFormat="1" ht="16" customHeight="1" x14ac:dyDescent="0.2"/>
    <row r="1950" customFormat="1" ht="16" customHeight="1" x14ac:dyDescent="0.2"/>
    <row r="1951" customFormat="1" ht="16" customHeight="1" x14ac:dyDescent="0.2"/>
    <row r="1952" customFormat="1" ht="16" customHeight="1" x14ac:dyDescent="0.2"/>
    <row r="1953" customFormat="1" ht="16" customHeight="1" x14ac:dyDescent="0.2"/>
    <row r="1954" customFormat="1" ht="16" customHeight="1" x14ac:dyDescent="0.2"/>
    <row r="1955" customFormat="1" ht="16" customHeight="1" x14ac:dyDescent="0.2"/>
    <row r="1956" customFormat="1" ht="16" customHeight="1" x14ac:dyDescent="0.2"/>
    <row r="1957" customFormat="1" ht="16" customHeight="1" x14ac:dyDescent="0.2"/>
    <row r="1958" customFormat="1" ht="16" customHeight="1" x14ac:dyDescent="0.2"/>
    <row r="1959" customFormat="1" ht="16" customHeight="1" x14ac:dyDescent="0.2"/>
    <row r="1960" customFormat="1" ht="16" customHeight="1" x14ac:dyDescent="0.2"/>
    <row r="1961" customFormat="1" ht="16" customHeight="1" x14ac:dyDescent="0.2"/>
    <row r="1962" customFormat="1" ht="16" customHeight="1" x14ac:dyDescent="0.2"/>
    <row r="1963" customFormat="1" ht="16" customHeight="1" x14ac:dyDescent="0.2"/>
    <row r="1964" customFormat="1" ht="16" customHeight="1" x14ac:dyDescent="0.2"/>
    <row r="1965" customFormat="1" ht="16" customHeight="1" x14ac:dyDescent="0.2"/>
    <row r="1966" customFormat="1" ht="16" customHeight="1" x14ac:dyDescent="0.2"/>
    <row r="1967" customFormat="1" ht="16" customHeight="1" x14ac:dyDescent="0.2"/>
    <row r="1968" customFormat="1" ht="16" customHeight="1" x14ac:dyDescent="0.2"/>
    <row r="1969" customFormat="1" ht="16" customHeight="1" x14ac:dyDescent="0.2"/>
    <row r="1970" customFormat="1" ht="16" customHeight="1" x14ac:dyDescent="0.2"/>
    <row r="1971" customFormat="1" ht="16" customHeight="1" x14ac:dyDescent="0.2"/>
    <row r="1972" customFormat="1" ht="16" customHeight="1" x14ac:dyDescent="0.2"/>
    <row r="1973" customFormat="1" ht="16" customHeight="1" x14ac:dyDescent="0.2"/>
    <row r="1974" customFormat="1" ht="16" customHeight="1" x14ac:dyDescent="0.2"/>
    <row r="1975" customFormat="1" ht="16" customHeight="1" x14ac:dyDescent="0.2"/>
    <row r="1976" customFormat="1" ht="16" customHeight="1" x14ac:dyDescent="0.2"/>
    <row r="1977" customFormat="1" ht="16" customHeight="1" x14ac:dyDescent="0.2"/>
    <row r="1978" customFormat="1" ht="16" customHeight="1" x14ac:dyDescent="0.2"/>
    <row r="1979" customFormat="1" ht="16" customHeight="1" x14ac:dyDescent="0.2"/>
    <row r="1980" customFormat="1" ht="16" customHeight="1" x14ac:dyDescent="0.2"/>
    <row r="1981" customFormat="1" ht="16" customHeight="1" x14ac:dyDescent="0.2"/>
    <row r="1982" customFormat="1" ht="16" customHeight="1" x14ac:dyDescent="0.2"/>
    <row r="1983" customFormat="1" ht="16" customHeight="1" x14ac:dyDescent="0.2"/>
    <row r="1984" customFormat="1" ht="16" customHeight="1" x14ac:dyDescent="0.2"/>
    <row r="1985" customFormat="1" ht="16" customHeight="1" x14ac:dyDescent="0.2"/>
    <row r="1986" customFormat="1" ht="16" customHeight="1" x14ac:dyDescent="0.2"/>
    <row r="1987" customFormat="1" ht="16" customHeight="1" x14ac:dyDescent="0.2"/>
    <row r="1988" customFormat="1" ht="16" customHeight="1" x14ac:dyDescent="0.2"/>
    <row r="1989" customFormat="1" ht="16" customHeight="1" x14ac:dyDescent="0.2"/>
    <row r="1990" customFormat="1" ht="16" customHeight="1" x14ac:dyDescent="0.2"/>
    <row r="1991" customFormat="1" ht="16" customHeight="1" x14ac:dyDescent="0.2"/>
    <row r="1992" customFormat="1" ht="16" customHeight="1" x14ac:dyDescent="0.2"/>
    <row r="1993" customFormat="1" ht="16" customHeight="1" x14ac:dyDescent="0.2"/>
    <row r="1994" customFormat="1" ht="16" customHeight="1" x14ac:dyDescent="0.2"/>
    <row r="1995" customFormat="1" ht="16" customHeight="1" x14ac:dyDescent="0.2"/>
    <row r="1996" customFormat="1" ht="16" customHeight="1" x14ac:dyDescent="0.2"/>
    <row r="1997" customFormat="1" ht="16" customHeight="1" x14ac:dyDescent="0.2"/>
    <row r="1998" customFormat="1" ht="16" customHeight="1" x14ac:dyDescent="0.2"/>
    <row r="1999" customFormat="1" ht="16" customHeight="1" x14ac:dyDescent="0.2"/>
    <row r="2000" customFormat="1" ht="16" customHeight="1" x14ac:dyDescent="0.2"/>
    <row r="2001" customFormat="1" ht="16" customHeight="1" x14ac:dyDescent="0.2"/>
    <row r="2002" customFormat="1" ht="16" customHeight="1" x14ac:dyDescent="0.2"/>
    <row r="2003" customFormat="1" ht="16" customHeight="1" x14ac:dyDescent="0.2"/>
    <row r="2004" customFormat="1" ht="16" customHeight="1" x14ac:dyDescent="0.2"/>
    <row r="2005" customFormat="1" ht="16" customHeight="1" x14ac:dyDescent="0.2"/>
    <row r="2006" customFormat="1" ht="16" customHeight="1" x14ac:dyDescent="0.2"/>
    <row r="2007" customFormat="1" ht="16" customHeight="1" x14ac:dyDescent="0.2"/>
    <row r="2008" customFormat="1" ht="16" customHeight="1" x14ac:dyDescent="0.2"/>
    <row r="2009" customFormat="1" ht="16" customHeight="1" x14ac:dyDescent="0.2"/>
    <row r="2010" customFormat="1" ht="16" customHeight="1" x14ac:dyDescent="0.2"/>
    <row r="2011" customFormat="1" ht="16" customHeight="1" x14ac:dyDescent="0.2"/>
    <row r="2012" customFormat="1" ht="16" customHeight="1" x14ac:dyDescent="0.2"/>
    <row r="2013" customFormat="1" ht="16" customHeight="1" x14ac:dyDescent="0.2"/>
    <row r="2014" customFormat="1" ht="16" customHeight="1" x14ac:dyDescent="0.2"/>
    <row r="2015" customFormat="1" ht="16" customHeight="1" x14ac:dyDescent="0.2"/>
    <row r="2016" customFormat="1" ht="16" customHeight="1" x14ac:dyDescent="0.2"/>
    <row r="2017" customFormat="1" ht="16" customHeight="1" x14ac:dyDescent="0.2"/>
    <row r="2018" customFormat="1" ht="16" customHeight="1" x14ac:dyDescent="0.2"/>
    <row r="2019" customFormat="1" ht="16" customHeight="1" x14ac:dyDescent="0.2"/>
    <row r="2020" customFormat="1" ht="16" customHeight="1" x14ac:dyDescent="0.2"/>
    <row r="2021" customFormat="1" ht="16" customHeight="1" x14ac:dyDescent="0.2"/>
    <row r="2022" customFormat="1" ht="16" customHeight="1" x14ac:dyDescent="0.2"/>
    <row r="2023" customFormat="1" ht="16" customHeight="1" x14ac:dyDescent="0.2"/>
    <row r="2024" customFormat="1" ht="16" customHeight="1" x14ac:dyDescent="0.2"/>
    <row r="2025" customFormat="1" ht="16" customHeight="1" x14ac:dyDescent="0.2"/>
    <row r="2026" customFormat="1" ht="16" customHeight="1" x14ac:dyDescent="0.2"/>
    <row r="2027" customFormat="1" ht="16" customHeight="1" x14ac:dyDescent="0.2"/>
    <row r="2028" customFormat="1" ht="16" customHeight="1" x14ac:dyDescent="0.2"/>
    <row r="2029" customFormat="1" ht="16" customHeight="1" x14ac:dyDescent="0.2"/>
    <row r="2030" customFormat="1" ht="16" customHeight="1" x14ac:dyDescent="0.2"/>
    <row r="2031" customFormat="1" ht="16" customHeight="1" x14ac:dyDescent="0.2"/>
    <row r="2032" customFormat="1" ht="16" customHeight="1" x14ac:dyDescent="0.2"/>
    <row r="2033" customFormat="1" ht="16" customHeight="1" x14ac:dyDescent="0.2"/>
    <row r="2034" customFormat="1" ht="16" customHeight="1" x14ac:dyDescent="0.2"/>
    <row r="2035" customFormat="1" ht="16" customHeight="1" x14ac:dyDescent="0.2"/>
    <row r="2036" customFormat="1" ht="16" customHeight="1" x14ac:dyDescent="0.2"/>
    <row r="2037" customFormat="1" ht="16" customHeight="1" x14ac:dyDescent="0.2"/>
    <row r="2038" customFormat="1" ht="16" customHeight="1" x14ac:dyDescent="0.2"/>
    <row r="2039" customFormat="1" ht="16" customHeight="1" x14ac:dyDescent="0.2"/>
    <row r="2040" customFormat="1" ht="16" customHeight="1" x14ac:dyDescent="0.2"/>
    <row r="2041" customFormat="1" ht="16" customHeight="1" x14ac:dyDescent="0.2"/>
    <row r="2042" customFormat="1" ht="16" customHeight="1" x14ac:dyDescent="0.2"/>
    <row r="2043" customFormat="1" ht="16" customHeight="1" x14ac:dyDescent="0.2"/>
    <row r="2044" customFormat="1" ht="16" customHeight="1" x14ac:dyDescent="0.2"/>
    <row r="2045" customFormat="1" ht="16" customHeight="1" x14ac:dyDescent="0.2"/>
    <row r="2046" customFormat="1" ht="16" customHeight="1" x14ac:dyDescent="0.2"/>
    <row r="2047" customFormat="1" ht="16" customHeight="1" x14ac:dyDescent="0.2"/>
    <row r="2048" customFormat="1" ht="16" customHeight="1" x14ac:dyDescent="0.2"/>
    <row r="2049" customFormat="1" ht="16" customHeight="1" x14ac:dyDescent="0.2"/>
    <row r="2050" customFormat="1" ht="16" customHeight="1" x14ac:dyDescent="0.2"/>
    <row r="2051" customFormat="1" ht="16" customHeight="1" x14ac:dyDescent="0.2"/>
    <row r="2052" customFormat="1" ht="16" customHeight="1" x14ac:dyDescent="0.2"/>
    <row r="2053" customFormat="1" ht="16" customHeight="1" x14ac:dyDescent="0.2"/>
    <row r="2054" customFormat="1" ht="16" customHeight="1" x14ac:dyDescent="0.2"/>
    <row r="2055" customFormat="1" ht="16" customHeight="1" x14ac:dyDescent="0.2"/>
    <row r="2056" customFormat="1" ht="16" customHeight="1" x14ac:dyDescent="0.2"/>
    <row r="2057" customFormat="1" ht="16" customHeight="1" x14ac:dyDescent="0.2"/>
    <row r="2058" customFormat="1" ht="16" customHeight="1" x14ac:dyDescent="0.2"/>
    <row r="2059" customFormat="1" ht="16" customHeight="1" x14ac:dyDescent="0.2"/>
    <row r="2060" customFormat="1" ht="16" customHeight="1" x14ac:dyDescent="0.2"/>
    <row r="2061" customFormat="1" ht="16" customHeight="1" x14ac:dyDescent="0.2"/>
    <row r="2062" customFormat="1" ht="16" customHeight="1" x14ac:dyDescent="0.2"/>
    <row r="2063" customFormat="1" ht="16" customHeight="1" x14ac:dyDescent="0.2"/>
    <row r="2064" customFormat="1" ht="16" customHeight="1" x14ac:dyDescent="0.2"/>
    <row r="2065" customFormat="1" ht="16" customHeight="1" x14ac:dyDescent="0.2"/>
    <row r="2066" customFormat="1" ht="16" customHeight="1" x14ac:dyDescent="0.2"/>
    <row r="2067" customFormat="1" ht="16" customHeight="1" x14ac:dyDescent="0.2"/>
    <row r="2068" customFormat="1" ht="16" customHeight="1" x14ac:dyDescent="0.2"/>
    <row r="2069" customFormat="1" ht="16" customHeight="1" x14ac:dyDescent="0.2"/>
    <row r="2070" customFormat="1" ht="16" customHeight="1" x14ac:dyDescent="0.2"/>
    <row r="2071" customFormat="1" ht="16" customHeight="1" x14ac:dyDescent="0.2"/>
    <row r="2072" customFormat="1" ht="16" customHeight="1" x14ac:dyDescent="0.2"/>
    <row r="2073" customFormat="1" ht="16" customHeight="1" x14ac:dyDescent="0.2"/>
    <row r="2074" customFormat="1" ht="16" customHeight="1" x14ac:dyDescent="0.2"/>
    <row r="2075" customFormat="1" ht="16" customHeight="1" x14ac:dyDescent="0.2"/>
    <row r="2076" customFormat="1" ht="16" customHeight="1" x14ac:dyDescent="0.2"/>
    <row r="2077" customFormat="1" ht="16" customHeight="1" x14ac:dyDescent="0.2"/>
    <row r="2078" customFormat="1" ht="16" customHeight="1" x14ac:dyDescent="0.2"/>
    <row r="2079" customFormat="1" ht="16" customHeight="1" x14ac:dyDescent="0.2"/>
    <row r="2080" customFormat="1" ht="16" customHeight="1" x14ac:dyDescent="0.2"/>
    <row r="2081" customFormat="1" ht="16" customHeight="1" x14ac:dyDescent="0.2"/>
    <row r="2082" customFormat="1" ht="16" customHeight="1" x14ac:dyDescent="0.2"/>
    <row r="2083" customFormat="1" ht="16" customHeight="1" x14ac:dyDescent="0.2"/>
    <row r="2084" customFormat="1" ht="16" customHeight="1" x14ac:dyDescent="0.2"/>
    <row r="2085" customFormat="1" ht="16" customHeight="1" x14ac:dyDescent="0.2"/>
    <row r="2086" customFormat="1" ht="16" customHeight="1" x14ac:dyDescent="0.2"/>
    <row r="2087" customFormat="1" ht="16" customHeight="1" x14ac:dyDescent="0.2"/>
    <row r="2088" customFormat="1" ht="16" customHeight="1" x14ac:dyDescent="0.2"/>
    <row r="2089" customFormat="1" ht="16" customHeight="1" x14ac:dyDescent="0.2"/>
    <row r="2090" customFormat="1" ht="16" customHeight="1" x14ac:dyDescent="0.2"/>
    <row r="2091" customFormat="1" ht="16" customHeight="1" x14ac:dyDescent="0.2"/>
    <row r="2092" customFormat="1" ht="16" customHeight="1" x14ac:dyDescent="0.2"/>
    <row r="2093" customFormat="1" ht="16" customHeight="1" x14ac:dyDescent="0.2"/>
    <row r="2094" customFormat="1" ht="16" customHeight="1" x14ac:dyDescent="0.2"/>
    <row r="2095" customFormat="1" ht="16" customHeight="1" x14ac:dyDescent="0.2"/>
    <row r="2096" customFormat="1" ht="16" customHeight="1" x14ac:dyDescent="0.2"/>
    <row r="2097" customFormat="1" ht="16" customHeight="1" x14ac:dyDescent="0.2"/>
    <row r="2098" customFormat="1" ht="16" customHeight="1" x14ac:dyDescent="0.2"/>
    <row r="2099" customFormat="1" ht="16" customHeight="1" x14ac:dyDescent="0.2"/>
    <row r="2100" customFormat="1" ht="16" customHeight="1" x14ac:dyDescent="0.2"/>
    <row r="2101" customFormat="1" ht="16" customHeight="1" x14ac:dyDescent="0.2"/>
    <row r="2102" customFormat="1" ht="16" customHeight="1" x14ac:dyDescent="0.2"/>
    <row r="2103" customFormat="1" ht="16" customHeight="1" x14ac:dyDescent="0.2"/>
    <row r="2104" customFormat="1" ht="16" customHeight="1" x14ac:dyDescent="0.2"/>
    <row r="2105" customFormat="1" ht="16" customHeight="1" x14ac:dyDescent="0.2"/>
    <row r="2106" customFormat="1" ht="16" customHeight="1" x14ac:dyDescent="0.2"/>
    <row r="2107" customFormat="1" ht="16" customHeight="1" x14ac:dyDescent="0.2"/>
    <row r="2108" customFormat="1" ht="16" customHeight="1" x14ac:dyDescent="0.2"/>
    <row r="2109" customFormat="1" ht="16" customHeight="1" x14ac:dyDescent="0.2"/>
    <row r="2110" customFormat="1" ht="16" customHeight="1" x14ac:dyDescent="0.2"/>
    <row r="2111" customFormat="1" ht="16" customHeight="1" x14ac:dyDescent="0.2"/>
    <row r="2112" customFormat="1" ht="16" customHeight="1" x14ac:dyDescent="0.2"/>
    <row r="2113" customFormat="1" ht="16" customHeight="1" x14ac:dyDescent="0.2"/>
    <row r="2114" customFormat="1" ht="16" customHeight="1" x14ac:dyDescent="0.2"/>
    <row r="2115" customFormat="1" ht="16" customHeight="1" x14ac:dyDescent="0.2"/>
    <row r="2116" customFormat="1" ht="16" customHeight="1" x14ac:dyDescent="0.2"/>
    <row r="2117" customFormat="1" ht="16" customHeight="1" x14ac:dyDescent="0.2"/>
    <row r="2118" customFormat="1" ht="16" customHeight="1" x14ac:dyDescent="0.2"/>
    <row r="2119" customFormat="1" ht="16" customHeight="1" x14ac:dyDescent="0.2"/>
    <row r="2120" customFormat="1" ht="16" customHeight="1" x14ac:dyDescent="0.2"/>
    <row r="2121" customFormat="1" ht="16" customHeight="1" x14ac:dyDescent="0.2"/>
    <row r="2122" customFormat="1" ht="16" customHeight="1" x14ac:dyDescent="0.2"/>
    <row r="2123" customFormat="1" ht="16" customHeight="1" x14ac:dyDescent="0.2"/>
    <row r="2124" customFormat="1" ht="16" customHeight="1" x14ac:dyDescent="0.2"/>
    <row r="2125" customFormat="1" ht="16" customHeight="1" x14ac:dyDescent="0.2"/>
    <row r="2126" customFormat="1" ht="16" customHeight="1" x14ac:dyDescent="0.2"/>
    <row r="2127" customFormat="1" ht="16" customHeight="1" x14ac:dyDescent="0.2"/>
    <row r="2128" customFormat="1" ht="16" customHeight="1" x14ac:dyDescent="0.2"/>
    <row r="2129" customFormat="1" ht="16" customHeight="1" x14ac:dyDescent="0.2"/>
    <row r="2130" customFormat="1" ht="16" customHeight="1" x14ac:dyDescent="0.2"/>
    <row r="2131" customFormat="1" ht="16" customHeight="1" x14ac:dyDescent="0.2"/>
    <row r="2132" customFormat="1" ht="16" customHeight="1" x14ac:dyDescent="0.2"/>
    <row r="2133" customFormat="1" ht="16" customHeight="1" x14ac:dyDescent="0.2"/>
    <row r="2134" customFormat="1" ht="16" customHeight="1" x14ac:dyDescent="0.2"/>
    <row r="2135" customFormat="1" ht="16" customHeight="1" x14ac:dyDescent="0.2"/>
    <row r="2136" customFormat="1" ht="16" customHeight="1" x14ac:dyDescent="0.2"/>
    <row r="2137" customFormat="1" ht="16" customHeight="1" x14ac:dyDescent="0.2"/>
    <row r="2138" customFormat="1" ht="16" customHeight="1" x14ac:dyDescent="0.2"/>
    <row r="2139" customFormat="1" ht="16" customHeight="1" x14ac:dyDescent="0.2"/>
    <row r="2140" customFormat="1" ht="16" customHeight="1" x14ac:dyDescent="0.2"/>
    <row r="2141" customFormat="1" ht="16" customHeight="1" x14ac:dyDescent="0.2"/>
    <row r="2142" customFormat="1" ht="16" customHeight="1" x14ac:dyDescent="0.2"/>
    <row r="2143" customFormat="1" ht="16" customHeight="1" x14ac:dyDescent="0.2"/>
    <row r="2144" customFormat="1" ht="16" customHeight="1" x14ac:dyDescent="0.2"/>
    <row r="2145" customFormat="1" ht="16" customHeight="1" x14ac:dyDescent="0.2"/>
    <row r="2146" customFormat="1" ht="16" customHeight="1" x14ac:dyDescent="0.2"/>
    <row r="2147" customFormat="1" ht="16" customHeight="1" x14ac:dyDescent="0.2"/>
    <row r="2148" customFormat="1" ht="16" customHeight="1" x14ac:dyDescent="0.2"/>
    <row r="2149" customFormat="1" ht="16" customHeight="1" x14ac:dyDescent="0.2"/>
    <row r="2150" customFormat="1" ht="16" customHeight="1" x14ac:dyDescent="0.2"/>
    <row r="2151" customFormat="1" ht="16" customHeight="1" x14ac:dyDescent="0.2"/>
    <row r="2152" customFormat="1" ht="16" customHeight="1" x14ac:dyDescent="0.2"/>
    <row r="2153" customFormat="1" ht="16" customHeight="1" x14ac:dyDescent="0.2"/>
    <row r="2154" customFormat="1" ht="16" customHeight="1" x14ac:dyDescent="0.2"/>
    <row r="2155" customFormat="1" ht="16" customHeight="1" x14ac:dyDescent="0.2"/>
    <row r="2156" customFormat="1" ht="16" customHeight="1" x14ac:dyDescent="0.2"/>
    <row r="2157" customFormat="1" ht="16" customHeight="1" x14ac:dyDescent="0.2"/>
    <row r="2158" customFormat="1" ht="16" customHeight="1" x14ac:dyDescent="0.2"/>
    <row r="2159" customFormat="1" ht="16" customHeight="1" x14ac:dyDescent="0.2"/>
    <row r="2160" customFormat="1" ht="16" customHeight="1" x14ac:dyDescent="0.2"/>
    <row r="2161" customFormat="1" ht="16" customHeight="1" x14ac:dyDescent="0.2"/>
    <row r="2162" customFormat="1" ht="16" customHeight="1" x14ac:dyDescent="0.2"/>
    <row r="2163" customFormat="1" ht="16" customHeight="1" x14ac:dyDescent="0.2"/>
    <row r="2164" customFormat="1" ht="16" customHeight="1" x14ac:dyDescent="0.2"/>
    <row r="2165" customFormat="1" ht="16" customHeight="1" x14ac:dyDescent="0.2"/>
    <row r="2166" customFormat="1" ht="16" customHeight="1" x14ac:dyDescent="0.2"/>
    <row r="2167" customFormat="1" ht="16" customHeight="1" x14ac:dyDescent="0.2"/>
    <row r="2168" customFormat="1" ht="16" customHeight="1" x14ac:dyDescent="0.2"/>
    <row r="2169" customFormat="1" ht="16" customHeight="1" x14ac:dyDescent="0.2"/>
    <row r="2170" customFormat="1" ht="16" customHeight="1" x14ac:dyDescent="0.2"/>
    <row r="2171" customFormat="1" ht="16" customHeight="1" x14ac:dyDescent="0.2"/>
    <row r="2172" customFormat="1" ht="16" customHeight="1" x14ac:dyDescent="0.2"/>
    <row r="2173" customFormat="1" ht="16" customHeight="1" x14ac:dyDescent="0.2"/>
    <row r="2174" customFormat="1" ht="16" customHeight="1" x14ac:dyDescent="0.2"/>
    <row r="2175" customFormat="1" ht="16" customHeight="1" x14ac:dyDescent="0.2"/>
    <row r="2176" customFormat="1" ht="16" customHeight="1" x14ac:dyDescent="0.2"/>
    <row r="2177" customFormat="1" ht="16" customHeight="1" x14ac:dyDescent="0.2"/>
    <row r="2178" customFormat="1" ht="16" customHeight="1" x14ac:dyDescent="0.2"/>
    <row r="2179" customFormat="1" ht="16" customHeight="1" x14ac:dyDescent="0.2"/>
    <row r="2180" customFormat="1" ht="16" customHeight="1" x14ac:dyDescent="0.2"/>
    <row r="2181" customFormat="1" ht="16" customHeight="1" x14ac:dyDescent="0.2"/>
    <row r="2182" customFormat="1" ht="16" customHeight="1" x14ac:dyDescent="0.2"/>
    <row r="2183" customFormat="1" ht="16" customHeight="1" x14ac:dyDescent="0.2"/>
    <row r="2184" customFormat="1" ht="16" customHeight="1" x14ac:dyDescent="0.2"/>
    <row r="2185" customFormat="1" ht="16" customHeight="1" x14ac:dyDescent="0.2"/>
    <row r="2186" customFormat="1" ht="16" customHeight="1" x14ac:dyDescent="0.2"/>
    <row r="2187" customFormat="1" ht="16" customHeight="1" x14ac:dyDescent="0.2"/>
    <row r="2188" customFormat="1" ht="16" customHeight="1" x14ac:dyDescent="0.2"/>
    <row r="2189" customFormat="1" ht="16" customHeight="1" x14ac:dyDescent="0.2"/>
    <row r="2190" customFormat="1" ht="16" customHeight="1" x14ac:dyDescent="0.2"/>
    <row r="2191" customFormat="1" ht="16" customHeight="1" x14ac:dyDescent="0.2"/>
    <row r="2192" customFormat="1" ht="16" customHeight="1" x14ac:dyDescent="0.2"/>
    <row r="2193" customFormat="1" ht="16" customHeight="1" x14ac:dyDescent="0.2"/>
    <row r="2194" customFormat="1" ht="16" customHeight="1" x14ac:dyDescent="0.2"/>
    <row r="2195" customFormat="1" ht="16" customHeight="1" x14ac:dyDescent="0.2"/>
    <row r="2196" customFormat="1" ht="16" customHeight="1" x14ac:dyDescent="0.2"/>
    <row r="2197" customFormat="1" ht="16" customHeight="1" x14ac:dyDescent="0.2"/>
    <row r="2198" customFormat="1" ht="16" customHeight="1" x14ac:dyDescent="0.2"/>
    <row r="2199" customFormat="1" ht="16" customHeight="1" x14ac:dyDescent="0.2"/>
    <row r="2200" customFormat="1" ht="16" customHeight="1" x14ac:dyDescent="0.2"/>
    <row r="2201" customFormat="1" ht="16" customHeight="1" x14ac:dyDescent="0.2"/>
    <row r="2202" customFormat="1" ht="16" customHeight="1" x14ac:dyDescent="0.2"/>
    <row r="2203" customFormat="1" ht="16" customHeight="1" x14ac:dyDescent="0.2"/>
    <row r="2204" customFormat="1" ht="16" customHeight="1" x14ac:dyDescent="0.2"/>
    <row r="2205" customFormat="1" ht="16" customHeight="1" x14ac:dyDescent="0.2"/>
    <row r="2206" customFormat="1" ht="16" customHeight="1" x14ac:dyDescent="0.2"/>
    <row r="2207" customFormat="1" ht="16" customHeight="1" x14ac:dyDescent="0.2"/>
    <row r="2208" customFormat="1" ht="16" customHeight="1" x14ac:dyDescent="0.2"/>
    <row r="2209" customFormat="1" ht="16" customHeight="1" x14ac:dyDescent="0.2"/>
    <row r="2210" customFormat="1" ht="16" customHeight="1" x14ac:dyDescent="0.2"/>
    <row r="2211" customFormat="1" ht="16" customHeight="1" x14ac:dyDescent="0.2"/>
    <row r="2212" customFormat="1" ht="16" customHeight="1" x14ac:dyDescent="0.2"/>
    <row r="2213" customFormat="1" ht="16" customHeight="1" x14ac:dyDescent="0.2"/>
    <row r="2214" customFormat="1" ht="16" customHeight="1" x14ac:dyDescent="0.2"/>
    <row r="2215" customFormat="1" ht="16" customHeight="1" x14ac:dyDescent="0.2"/>
    <row r="2216" customFormat="1" ht="16" customHeight="1" x14ac:dyDescent="0.2"/>
    <row r="2217" customFormat="1" ht="16" customHeight="1" x14ac:dyDescent="0.2"/>
    <row r="2218" customFormat="1" ht="16" customHeight="1" x14ac:dyDescent="0.2"/>
    <row r="2219" customFormat="1" ht="16" customHeight="1" x14ac:dyDescent="0.2"/>
    <row r="2220" customFormat="1" ht="16" customHeight="1" x14ac:dyDescent="0.2"/>
    <row r="2221" customFormat="1" ht="16" customHeight="1" x14ac:dyDescent="0.2"/>
    <row r="2222" customFormat="1" ht="16" customHeight="1" x14ac:dyDescent="0.2"/>
    <row r="2223" customFormat="1" ht="16" customHeight="1" x14ac:dyDescent="0.2"/>
    <row r="2224" customFormat="1" ht="16" customHeight="1" x14ac:dyDescent="0.2"/>
    <row r="2225" customFormat="1" ht="16" customHeight="1" x14ac:dyDescent="0.2"/>
    <row r="2226" customFormat="1" ht="16" customHeight="1" x14ac:dyDescent="0.2"/>
    <row r="2227" customFormat="1" ht="16" customHeight="1" x14ac:dyDescent="0.2"/>
    <row r="2228" customFormat="1" ht="16" customHeight="1" x14ac:dyDescent="0.2"/>
    <row r="2229" customFormat="1" ht="16" customHeight="1" x14ac:dyDescent="0.2"/>
    <row r="2230" customFormat="1" ht="16" customHeight="1" x14ac:dyDescent="0.2"/>
    <row r="2231" customFormat="1" ht="16" customHeight="1" x14ac:dyDescent="0.2"/>
    <row r="2232" customFormat="1" ht="16" customHeight="1" x14ac:dyDescent="0.2"/>
    <row r="2233" customFormat="1" ht="16" customHeight="1" x14ac:dyDescent="0.2"/>
    <row r="2234" customFormat="1" ht="16" customHeight="1" x14ac:dyDescent="0.2"/>
    <row r="2235" customFormat="1" ht="16" customHeight="1" x14ac:dyDescent="0.2"/>
    <row r="2236" customFormat="1" ht="16" customHeight="1" x14ac:dyDescent="0.2"/>
    <row r="2237" customFormat="1" ht="16" customHeight="1" x14ac:dyDescent="0.2"/>
    <row r="2238" customFormat="1" ht="16" customHeight="1" x14ac:dyDescent="0.2"/>
    <row r="2239" customFormat="1" ht="16" customHeight="1" x14ac:dyDescent="0.2"/>
    <row r="2240" customFormat="1" ht="16" customHeight="1" x14ac:dyDescent="0.2"/>
    <row r="2241" customFormat="1" ht="16" customHeight="1" x14ac:dyDescent="0.2"/>
    <row r="2242" customFormat="1" ht="16" customHeight="1" x14ac:dyDescent="0.2"/>
    <row r="2243" customFormat="1" ht="16" customHeight="1" x14ac:dyDescent="0.2"/>
    <row r="2244" customFormat="1" ht="16" customHeight="1" x14ac:dyDescent="0.2"/>
    <row r="2245" customFormat="1" ht="16" customHeight="1" x14ac:dyDescent="0.2"/>
    <row r="2246" customFormat="1" ht="16" customHeight="1" x14ac:dyDescent="0.2"/>
    <row r="2247" customFormat="1" ht="16" customHeight="1" x14ac:dyDescent="0.2"/>
    <row r="2248" customFormat="1" ht="16" customHeight="1" x14ac:dyDescent="0.2"/>
    <row r="2249" customFormat="1" ht="16" customHeight="1" x14ac:dyDescent="0.2"/>
    <row r="2250" customFormat="1" ht="16" customHeight="1" x14ac:dyDescent="0.2"/>
    <row r="2251" customFormat="1" ht="16" customHeight="1" x14ac:dyDescent="0.2"/>
    <row r="2252" customFormat="1" ht="16" customHeight="1" x14ac:dyDescent="0.2"/>
    <row r="2253" customFormat="1" ht="16" customHeight="1" x14ac:dyDescent="0.2"/>
    <row r="2254" customFormat="1" ht="16" customHeight="1" x14ac:dyDescent="0.2"/>
    <row r="2255" customFormat="1" ht="16" customHeight="1" x14ac:dyDescent="0.2"/>
    <row r="2256" customFormat="1" ht="16" customHeight="1" x14ac:dyDescent="0.2"/>
    <row r="2257" customFormat="1" ht="16" customHeight="1" x14ac:dyDescent="0.2"/>
    <row r="2258" customFormat="1" ht="16" customHeight="1" x14ac:dyDescent="0.2"/>
    <row r="2259" customFormat="1" ht="16" customHeight="1" x14ac:dyDescent="0.2"/>
    <row r="2260" customFormat="1" ht="16" customHeight="1" x14ac:dyDescent="0.2"/>
    <row r="2261" customFormat="1" ht="16" customHeight="1" x14ac:dyDescent="0.2"/>
    <row r="2262" customFormat="1" ht="16" customHeight="1" x14ac:dyDescent="0.2"/>
    <row r="2263" customFormat="1" ht="16" customHeight="1" x14ac:dyDescent="0.2"/>
    <row r="2264" customFormat="1" ht="16" customHeight="1" x14ac:dyDescent="0.2"/>
    <row r="2265" customFormat="1" ht="16" customHeight="1" x14ac:dyDescent="0.2"/>
    <row r="2266" customFormat="1" ht="16" customHeight="1" x14ac:dyDescent="0.2"/>
    <row r="2267" customFormat="1" ht="16" customHeight="1" x14ac:dyDescent="0.2"/>
    <row r="2268" customFormat="1" ht="16" customHeight="1" x14ac:dyDescent="0.2"/>
    <row r="2269" customFormat="1" ht="16" customHeight="1" x14ac:dyDescent="0.2"/>
    <row r="2270" customFormat="1" ht="16" customHeight="1" x14ac:dyDescent="0.2"/>
    <row r="2271" customFormat="1" ht="16" customHeight="1" x14ac:dyDescent="0.2"/>
    <row r="2272" customFormat="1" ht="16" customHeight="1" x14ac:dyDescent="0.2"/>
    <row r="2273" customFormat="1" ht="16" customHeight="1" x14ac:dyDescent="0.2"/>
    <row r="2274" customFormat="1" ht="16" customHeight="1" x14ac:dyDescent="0.2"/>
    <row r="2275" customFormat="1" ht="16" customHeight="1" x14ac:dyDescent="0.2"/>
    <row r="2276" customFormat="1" ht="16" customHeight="1" x14ac:dyDescent="0.2"/>
    <row r="2277" customFormat="1" ht="16" customHeight="1" x14ac:dyDescent="0.2"/>
    <row r="2278" customFormat="1" ht="16" customHeight="1" x14ac:dyDescent="0.2"/>
    <row r="2279" customFormat="1" ht="16" customHeight="1" x14ac:dyDescent="0.2"/>
    <row r="2280" customFormat="1" ht="16" customHeight="1" x14ac:dyDescent="0.2"/>
    <row r="2281" customFormat="1" ht="16" customHeight="1" x14ac:dyDescent="0.2"/>
    <row r="2282" customFormat="1" ht="16" customHeight="1" x14ac:dyDescent="0.2"/>
    <row r="2283" customFormat="1" ht="16" customHeight="1" x14ac:dyDescent="0.2"/>
    <row r="2284" customFormat="1" ht="16" customHeight="1" x14ac:dyDescent="0.2"/>
    <row r="2285" customFormat="1" ht="16" customHeight="1" x14ac:dyDescent="0.2"/>
    <row r="2286" customFormat="1" ht="16" customHeight="1" x14ac:dyDescent="0.2"/>
    <row r="2287" customFormat="1" ht="16" customHeight="1" x14ac:dyDescent="0.2"/>
    <row r="2288" customFormat="1" ht="16" customHeight="1" x14ac:dyDescent="0.2"/>
    <row r="2289" customFormat="1" ht="16" customHeight="1" x14ac:dyDescent="0.2"/>
    <row r="2290" customFormat="1" ht="16" customHeight="1" x14ac:dyDescent="0.2"/>
    <row r="2291" customFormat="1" ht="16" customHeight="1" x14ac:dyDescent="0.2"/>
    <row r="2292" customFormat="1" ht="16" customHeight="1" x14ac:dyDescent="0.2"/>
    <row r="2293" customFormat="1" ht="16" customHeight="1" x14ac:dyDescent="0.2"/>
    <row r="2294" customFormat="1" ht="16" customHeight="1" x14ac:dyDescent="0.2"/>
    <row r="2295" customFormat="1" ht="16" customHeight="1" x14ac:dyDescent="0.2"/>
    <row r="2296" customFormat="1" ht="16" customHeight="1" x14ac:dyDescent="0.2"/>
    <row r="2297" customFormat="1" ht="16" customHeight="1" x14ac:dyDescent="0.2"/>
    <row r="2298" customFormat="1" ht="16" customHeight="1" x14ac:dyDescent="0.2"/>
    <row r="2299" customFormat="1" ht="16" customHeight="1" x14ac:dyDescent="0.2"/>
    <row r="2300" customFormat="1" ht="16" customHeight="1" x14ac:dyDescent="0.2"/>
    <row r="2301" customFormat="1" ht="16" customHeight="1" x14ac:dyDescent="0.2"/>
    <row r="2302" customFormat="1" ht="16" customHeight="1" x14ac:dyDescent="0.2"/>
    <row r="2303" customFormat="1" ht="16" customHeight="1" x14ac:dyDescent="0.2"/>
    <row r="2304" customFormat="1" ht="16" customHeight="1" x14ac:dyDescent="0.2"/>
    <row r="2305" customFormat="1" ht="16" customHeight="1" x14ac:dyDescent="0.2"/>
    <row r="2306" customFormat="1" ht="16" customHeight="1" x14ac:dyDescent="0.2"/>
    <row r="2307" customFormat="1" ht="16" customHeight="1" x14ac:dyDescent="0.2"/>
    <row r="2308" customFormat="1" ht="16" customHeight="1" x14ac:dyDescent="0.2"/>
    <row r="2309" customFormat="1" ht="16" customHeight="1" x14ac:dyDescent="0.2"/>
    <row r="2310" customFormat="1" ht="16" customHeight="1" x14ac:dyDescent="0.2"/>
    <row r="2311" customFormat="1" ht="16" customHeight="1" x14ac:dyDescent="0.2"/>
    <row r="2312" customFormat="1" ht="16" customHeight="1" x14ac:dyDescent="0.2"/>
    <row r="2313" customFormat="1" ht="16" customHeight="1" x14ac:dyDescent="0.2"/>
    <row r="2314" customFormat="1" ht="16" customHeight="1" x14ac:dyDescent="0.2"/>
    <row r="2315" customFormat="1" ht="16" customHeight="1" x14ac:dyDescent="0.2"/>
    <row r="2316" customFormat="1" ht="16" customHeight="1" x14ac:dyDescent="0.2"/>
    <row r="2317" customFormat="1" ht="16" customHeight="1" x14ac:dyDescent="0.2"/>
    <row r="2318" customFormat="1" ht="16" customHeight="1" x14ac:dyDescent="0.2"/>
    <row r="2319" customFormat="1" ht="16" customHeight="1" x14ac:dyDescent="0.2"/>
    <row r="2320" customFormat="1" ht="16" customHeight="1" x14ac:dyDescent="0.2"/>
    <row r="2321" customFormat="1" ht="16" customHeight="1" x14ac:dyDescent="0.2"/>
    <row r="2322" customFormat="1" ht="16" customHeight="1" x14ac:dyDescent="0.2"/>
    <row r="2323" customFormat="1" ht="16" customHeight="1" x14ac:dyDescent="0.2"/>
    <row r="2324" customFormat="1" ht="16" customHeight="1" x14ac:dyDescent="0.2"/>
    <row r="2325" customFormat="1" ht="16" customHeight="1" x14ac:dyDescent="0.2"/>
    <row r="2326" customFormat="1" ht="16" customHeight="1" x14ac:dyDescent="0.2"/>
    <row r="2327" customFormat="1" ht="16" customHeight="1" x14ac:dyDescent="0.2"/>
    <row r="2328" customFormat="1" ht="16" customHeight="1" x14ac:dyDescent="0.2"/>
    <row r="2329" customFormat="1" ht="16" customHeight="1" x14ac:dyDescent="0.2"/>
    <row r="2330" customFormat="1" ht="16" customHeight="1" x14ac:dyDescent="0.2"/>
    <row r="2331" customFormat="1" ht="16" customHeight="1" x14ac:dyDescent="0.2"/>
    <row r="2332" customFormat="1" ht="16" customHeight="1" x14ac:dyDescent="0.2"/>
    <row r="2333" customFormat="1" ht="16" customHeight="1" x14ac:dyDescent="0.2"/>
    <row r="2334" customFormat="1" ht="16" customHeight="1" x14ac:dyDescent="0.2"/>
    <row r="2335" customFormat="1" ht="16" customHeight="1" x14ac:dyDescent="0.2"/>
    <row r="2336" customFormat="1" ht="16" customHeight="1" x14ac:dyDescent="0.2"/>
    <row r="2337" customFormat="1" ht="16" customHeight="1" x14ac:dyDescent="0.2"/>
    <row r="2338" customFormat="1" ht="16" customHeight="1" x14ac:dyDescent="0.2"/>
    <row r="2339" customFormat="1" ht="16" customHeight="1" x14ac:dyDescent="0.2"/>
    <row r="2340" customFormat="1" ht="16" customHeight="1" x14ac:dyDescent="0.2"/>
    <row r="2341" customFormat="1" ht="16" customHeight="1" x14ac:dyDescent="0.2"/>
    <row r="2342" customFormat="1" ht="16" customHeight="1" x14ac:dyDescent="0.2"/>
    <row r="2343" customFormat="1" ht="16" customHeight="1" x14ac:dyDescent="0.2"/>
    <row r="2344" customFormat="1" ht="16" customHeight="1" x14ac:dyDescent="0.2"/>
    <row r="2345" customFormat="1" ht="16" customHeight="1" x14ac:dyDescent="0.2"/>
    <row r="2346" customFormat="1" ht="16" customHeight="1" x14ac:dyDescent="0.2"/>
    <row r="2347" customFormat="1" ht="16" customHeight="1" x14ac:dyDescent="0.2"/>
    <row r="2348" customFormat="1" ht="16" customHeight="1" x14ac:dyDescent="0.2"/>
    <row r="2349" customFormat="1" ht="16" customHeight="1" x14ac:dyDescent="0.2"/>
    <row r="2350" customFormat="1" ht="16" customHeight="1" x14ac:dyDescent="0.2"/>
    <row r="2351" customFormat="1" ht="16" customHeight="1" x14ac:dyDescent="0.2"/>
    <row r="2352" customFormat="1" ht="16" customHeight="1" x14ac:dyDescent="0.2"/>
    <row r="2353" customFormat="1" ht="16" customHeight="1" x14ac:dyDescent="0.2"/>
    <row r="2354" customFormat="1" ht="16" customHeight="1" x14ac:dyDescent="0.2"/>
    <row r="2355" customFormat="1" ht="16" customHeight="1" x14ac:dyDescent="0.2"/>
    <row r="2356" customFormat="1" ht="16" customHeight="1" x14ac:dyDescent="0.2"/>
    <row r="2357" customFormat="1" ht="16" customHeight="1" x14ac:dyDescent="0.2"/>
    <row r="2358" customFormat="1" ht="16" customHeight="1" x14ac:dyDescent="0.2"/>
    <row r="2359" customFormat="1" ht="16" customHeight="1" x14ac:dyDescent="0.2"/>
    <row r="2360" customFormat="1" ht="16" customHeight="1" x14ac:dyDescent="0.2"/>
    <row r="2361" customFormat="1" ht="16" customHeight="1" x14ac:dyDescent="0.2"/>
    <row r="2362" customFormat="1" ht="16" customHeight="1" x14ac:dyDescent="0.2"/>
    <row r="2363" customFormat="1" ht="16" customHeight="1" x14ac:dyDescent="0.2"/>
    <row r="2364" customFormat="1" ht="16" customHeight="1" x14ac:dyDescent="0.2"/>
    <row r="2365" customFormat="1" ht="16" customHeight="1" x14ac:dyDescent="0.2"/>
    <row r="2366" customFormat="1" ht="16" customHeight="1" x14ac:dyDescent="0.2"/>
    <row r="2367" customFormat="1" ht="16" customHeight="1" x14ac:dyDescent="0.2"/>
    <row r="2368" customFormat="1" ht="16" customHeight="1" x14ac:dyDescent="0.2"/>
    <row r="2369" customFormat="1" ht="16" customHeight="1" x14ac:dyDescent="0.2"/>
    <row r="2370" customFormat="1" ht="16" customHeight="1" x14ac:dyDescent="0.2"/>
    <row r="2371" customFormat="1" ht="16" customHeight="1" x14ac:dyDescent="0.2"/>
    <row r="2372" customFormat="1" ht="16" customHeight="1" x14ac:dyDescent="0.2"/>
    <row r="2373" customFormat="1" ht="16" customHeight="1" x14ac:dyDescent="0.2"/>
    <row r="2374" customFormat="1" ht="16" customHeight="1" x14ac:dyDescent="0.2"/>
    <row r="2375" customFormat="1" ht="16" customHeight="1" x14ac:dyDescent="0.2"/>
    <row r="2376" customFormat="1" ht="16" customHeight="1" x14ac:dyDescent="0.2"/>
    <row r="2377" customFormat="1" ht="16" customHeight="1" x14ac:dyDescent="0.2"/>
    <row r="2378" customFormat="1" ht="16" customHeight="1" x14ac:dyDescent="0.2"/>
    <row r="2379" customFormat="1" ht="16" customHeight="1" x14ac:dyDescent="0.2"/>
    <row r="2380" customFormat="1" ht="16" customHeight="1" x14ac:dyDescent="0.2"/>
    <row r="2381" customFormat="1" ht="16" customHeight="1" x14ac:dyDescent="0.2"/>
    <row r="2382" customFormat="1" ht="16" customHeight="1" x14ac:dyDescent="0.2"/>
    <row r="2383" customFormat="1" ht="16" customHeight="1" x14ac:dyDescent="0.2"/>
    <row r="2384" customFormat="1" ht="16" customHeight="1" x14ac:dyDescent="0.2"/>
    <row r="2385" customFormat="1" ht="16" customHeight="1" x14ac:dyDescent="0.2"/>
    <row r="2386" customFormat="1" ht="16" customHeight="1" x14ac:dyDescent="0.2"/>
    <row r="2387" customFormat="1" ht="16" customHeight="1" x14ac:dyDescent="0.2"/>
    <row r="2388" customFormat="1" ht="16" customHeight="1" x14ac:dyDescent="0.2"/>
    <row r="2389" customFormat="1" ht="16" customHeight="1" x14ac:dyDescent="0.2"/>
    <row r="2390" customFormat="1" ht="16" customHeight="1" x14ac:dyDescent="0.2"/>
    <row r="2391" customFormat="1" ht="16" customHeight="1" x14ac:dyDescent="0.2"/>
    <row r="2392" customFormat="1" ht="16" customHeight="1" x14ac:dyDescent="0.2"/>
    <row r="2393" customFormat="1" ht="16" customHeight="1" x14ac:dyDescent="0.2"/>
    <row r="2394" customFormat="1" ht="16" customHeight="1" x14ac:dyDescent="0.2"/>
    <row r="2395" customFormat="1" ht="16" customHeight="1" x14ac:dyDescent="0.2"/>
    <row r="2396" customFormat="1" ht="16" customHeight="1" x14ac:dyDescent="0.2"/>
    <row r="2397" customFormat="1" ht="16" customHeight="1" x14ac:dyDescent="0.2"/>
    <row r="2398" customFormat="1" ht="16" customHeight="1" x14ac:dyDescent="0.2"/>
    <row r="2399" customFormat="1" ht="16" customHeight="1" x14ac:dyDescent="0.2"/>
    <row r="2400" customFormat="1" ht="16" customHeight="1" x14ac:dyDescent="0.2"/>
    <row r="2401" customFormat="1" ht="16" customHeight="1" x14ac:dyDescent="0.2"/>
    <row r="2402" customFormat="1" ht="16" customHeight="1" x14ac:dyDescent="0.2"/>
    <row r="2403" customFormat="1" ht="16" customHeight="1" x14ac:dyDescent="0.2"/>
    <row r="2404" customFormat="1" ht="16" customHeight="1" x14ac:dyDescent="0.2"/>
    <row r="2405" customFormat="1" ht="16" customHeight="1" x14ac:dyDescent="0.2"/>
    <row r="2406" customFormat="1" ht="16" customHeight="1" x14ac:dyDescent="0.2"/>
    <row r="2407" customFormat="1" ht="16" customHeight="1" x14ac:dyDescent="0.2"/>
    <row r="2408" customFormat="1" ht="16" customHeight="1" x14ac:dyDescent="0.2"/>
    <row r="2409" customFormat="1" ht="16" customHeight="1" x14ac:dyDescent="0.2"/>
    <row r="2410" customFormat="1" ht="16" customHeight="1" x14ac:dyDescent="0.2"/>
    <row r="2411" customFormat="1" ht="16" customHeight="1" x14ac:dyDescent="0.2"/>
    <row r="2412" customFormat="1" ht="16" customHeight="1" x14ac:dyDescent="0.2"/>
    <row r="2413" customFormat="1" ht="16" customHeight="1" x14ac:dyDescent="0.2"/>
    <row r="2414" customFormat="1" ht="16" customHeight="1" x14ac:dyDescent="0.2"/>
    <row r="2415" customFormat="1" ht="16" customHeight="1" x14ac:dyDescent="0.2"/>
    <row r="2416" customFormat="1" ht="16" customHeight="1" x14ac:dyDescent="0.2"/>
    <row r="2417" customFormat="1" ht="16" customHeight="1" x14ac:dyDescent="0.2"/>
    <row r="2418" customFormat="1" ht="16" customHeight="1" x14ac:dyDescent="0.2"/>
    <row r="2419" customFormat="1" ht="16" customHeight="1" x14ac:dyDescent="0.2"/>
    <row r="2420" customFormat="1" ht="16" customHeight="1" x14ac:dyDescent="0.2"/>
    <row r="2421" customFormat="1" ht="16" customHeight="1" x14ac:dyDescent="0.2"/>
    <row r="2422" customFormat="1" ht="16" customHeight="1" x14ac:dyDescent="0.2"/>
    <row r="2423" customFormat="1" ht="16" customHeight="1" x14ac:dyDescent="0.2"/>
    <row r="2424" customFormat="1" ht="16" customHeight="1" x14ac:dyDescent="0.2"/>
    <row r="2425" customFormat="1" ht="16" customHeight="1" x14ac:dyDescent="0.2"/>
    <row r="2426" customFormat="1" ht="16" customHeight="1" x14ac:dyDescent="0.2"/>
    <row r="2427" customFormat="1" ht="16" customHeight="1" x14ac:dyDescent="0.2"/>
    <row r="2428" customFormat="1" ht="16" customHeight="1" x14ac:dyDescent="0.2"/>
    <row r="2429" customFormat="1" ht="16" customHeight="1" x14ac:dyDescent="0.2"/>
    <row r="2430" customFormat="1" ht="16" customHeight="1" x14ac:dyDescent="0.2"/>
    <row r="2431" customFormat="1" ht="16" customHeight="1" x14ac:dyDescent="0.2"/>
    <row r="2432" customFormat="1" ht="16" customHeight="1" x14ac:dyDescent="0.2"/>
    <row r="2433" customFormat="1" ht="16" customHeight="1" x14ac:dyDescent="0.2"/>
    <row r="2434" customFormat="1" ht="16" customHeight="1" x14ac:dyDescent="0.2"/>
    <row r="2435" customFormat="1" ht="16" customHeight="1" x14ac:dyDescent="0.2"/>
    <row r="2436" customFormat="1" ht="16" customHeight="1" x14ac:dyDescent="0.2"/>
    <row r="2437" customFormat="1" ht="16" customHeight="1" x14ac:dyDescent="0.2"/>
    <row r="2438" customFormat="1" ht="16" customHeight="1" x14ac:dyDescent="0.2"/>
    <row r="2439" customFormat="1" ht="16" customHeight="1" x14ac:dyDescent="0.2"/>
    <row r="2440" customFormat="1" ht="16" customHeight="1" x14ac:dyDescent="0.2"/>
    <row r="2441" customFormat="1" ht="16" customHeight="1" x14ac:dyDescent="0.2"/>
    <row r="2442" customFormat="1" ht="16" customHeight="1" x14ac:dyDescent="0.2"/>
    <row r="2443" customFormat="1" ht="16" customHeight="1" x14ac:dyDescent="0.2"/>
    <row r="2444" customFormat="1" ht="16" customHeight="1" x14ac:dyDescent="0.2"/>
    <row r="2445" customFormat="1" ht="16" customHeight="1" x14ac:dyDescent="0.2"/>
    <row r="2446" customFormat="1" ht="16" customHeight="1" x14ac:dyDescent="0.2"/>
    <row r="2447" customFormat="1" ht="16" customHeight="1" x14ac:dyDescent="0.2"/>
    <row r="2448" customFormat="1" ht="16" customHeight="1" x14ac:dyDescent="0.2"/>
    <row r="2449" customFormat="1" ht="16" customHeight="1" x14ac:dyDescent="0.2"/>
    <row r="2450" customFormat="1" ht="16" customHeight="1" x14ac:dyDescent="0.2"/>
    <row r="2451" customFormat="1" ht="16" customHeight="1" x14ac:dyDescent="0.2"/>
    <row r="2452" customFormat="1" ht="16" customHeight="1" x14ac:dyDescent="0.2"/>
    <row r="2453" customFormat="1" ht="16" customHeight="1" x14ac:dyDescent="0.2"/>
    <row r="2454" customFormat="1" ht="16" customHeight="1" x14ac:dyDescent="0.2"/>
    <row r="2455" customFormat="1" ht="16" customHeight="1" x14ac:dyDescent="0.2"/>
    <row r="2456" customFormat="1" ht="16" customHeight="1" x14ac:dyDescent="0.2"/>
    <row r="2457" customFormat="1" ht="16" customHeight="1" x14ac:dyDescent="0.2"/>
    <row r="2458" customFormat="1" ht="16" customHeight="1" x14ac:dyDescent="0.2"/>
    <row r="2459" customFormat="1" ht="16" customHeight="1" x14ac:dyDescent="0.2"/>
    <row r="2460" customFormat="1" ht="16" customHeight="1" x14ac:dyDescent="0.2"/>
    <row r="2461" customFormat="1" ht="16" customHeight="1" x14ac:dyDescent="0.2"/>
    <row r="2462" customFormat="1" ht="16" customHeight="1" x14ac:dyDescent="0.2"/>
    <row r="2463" customFormat="1" ht="16" customHeight="1" x14ac:dyDescent="0.2"/>
    <row r="2464" customFormat="1" ht="16" customHeight="1" x14ac:dyDescent="0.2"/>
    <row r="2465" customFormat="1" ht="16" customHeight="1" x14ac:dyDescent="0.2"/>
    <row r="2466" customFormat="1" ht="16" customHeight="1" x14ac:dyDescent="0.2"/>
    <row r="2467" customFormat="1" ht="16" customHeight="1" x14ac:dyDescent="0.2"/>
    <row r="2468" customFormat="1" ht="16" customHeight="1" x14ac:dyDescent="0.2"/>
    <row r="2469" customFormat="1" ht="16" customHeight="1" x14ac:dyDescent="0.2"/>
    <row r="2470" customFormat="1" ht="16" customHeight="1" x14ac:dyDescent="0.2"/>
    <row r="2471" customFormat="1" ht="16" customHeight="1" x14ac:dyDescent="0.2"/>
    <row r="2472" customFormat="1" ht="16" customHeight="1" x14ac:dyDescent="0.2"/>
    <row r="2473" customFormat="1" ht="16" customHeight="1" x14ac:dyDescent="0.2"/>
    <row r="2474" customFormat="1" ht="16" customHeight="1" x14ac:dyDescent="0.2"/>
    <row r="2475" customFormat="1" ht="16" customHeight="1" x14ac:dyDescent="0.2"/>
    <row r="2476" customFormat="1" ht="16" customHeight="1" x14ac:dyDescent="0.2"/>
    <row r="2477" customFormat="1" ht="16" customHeight="1" x14ac:dyDescent="0.2"/>
    <row r="2478" customFormat="1" ht="16" customHeight="1" x14ac:dyDescent="0.2"/>
    <row r="2479" customFormat="1" ht="16" customHeight="1" x14ac:dyDescent="0.2"/>
    <row r="2480" customFormat="1" ht="16" customHeight="1" x14ac:dyDescent="0.2"/>
    <row r="2481" customFormat="1" ht="16" customHeight="1" x14ac:dyDescent="0.2"/>
    <row r="2482" customFormat="1" ht="16" customHeight="1" x14ac:dyDescent="0.2"/>
    <row r="2483" customFormat="1" ht="16" customHeight="1" x14ac:dyDescent="0.2"/>
    <row r="2484" customFormat="1" ht="16" customHeight="1" x14ac:dyDescent="0.2"/>
    <row r="2485" customFormat="1" ht="16" customHeight="1" x14ac:dyDescent="0.2"/>
    <row r="2486" customFormat="1" ht="16" customHeight="1" x14ac:dyDescent="0.2"/>
    <row r="2487" customFormat="1" ht="16" customHeight="1" x14ac:dyDescent="0.2"/>
    <row r="2488" customFormat="1" ht="16" customHeight="1" x14ac:dyDescent="0.2"/>
    <row r="2489" customFormat="1" ht="16" customHeight="1" x14ac:dyDescent="0.2"/>
    <row r="2490" customFormat="1" ht="16" customHeight="1" x14ac:dyDescent="0.2"/>
    <row r="2491" customFormat="1" ht="16" customHeight="1" x14ac:dyDescent="0.2"/>
    <row r="2492" customFormat="1" ht="16" customHeight="1" x14ac:dyDescent="0.2"/>
    <row r="2493" customFormat="1" ht="16" customHeight="1" x14ac:dyDescent="0.2"/>
    <row r="2494" customFormat="1" ht="16" customHeight="1" x14ac:dyDescent="0.2"/>
    <row r="2495" customFormat="1" ht="16" customHeight="1" x14ac:dyDescent="0.2"/>
    <row r="2496" customFormat="1" ht="16" customHeight="1" x14ac:dyDescent="0.2"/>
    <row r="2497" customFormat="1" ht="16" customHeight="1" x14ac:dyDescent="0.2"/>
    <row r="2498" customFormat="1" ht="16" customHeight="1" x14ac:dyDescent="0.2"/>
    <row r="2499" customFormat="1" ht="16" customHeight="1" x14ac:dyDescent="0.2"/>
    <row r="2500" customFormat="1" ht="16" customHeight="1" x14ac:dyDescent="0.2"/>
    <row r="2501" customFormat="1" ht="16" customHeight="1" x14ac:dyDescent="0.2"/>
    <row r="2502" customFormat="1" ht="16" customHeight="1" x14ac:dyDescent="0.2"/>
    <row r="2503" customFormat="1" ht="16" customHeight="1" x14ac:dyDescent="0.2"/>
    <row r="2504" customFormat="1" ht="16" customHeight="1" x14ac:dyDescent="0.2"/>
    <row r="2505" customFormat="1" ht="16" customHeight="1" x14ac:dyDescent="0.2"/>
    <row r="2506" customFormat="1" ht="16" customHeight="1" x14ac:dyDescent="0.2"/>
    <row r="2507" customFormat="1" ht="16" customHeight="1" x14ac:dyDescent="0.2"/>
    <row r="2508" customFormat="1" ht="16" customHeight="1" x14ac:dyDescent="0.2"/>
    <row r="2509" customFormat="1" ht="16" customHeight="1" x14ac:dyDescent="0.2"/>
    <row r="2510" customFormat="1" ht="16" customHeight="1" x14ac:dyDescent="0.2"/>
    <row r="2511" customFormat="1" ht="16" customHeight="1" x14ac:dyDescent="0.2"/>
    <row r="2512" customFormat="1" ht="16" customHeight="1" x14ac:dyDescent="0.2"/>
    <row r="2513" customFormat="1" ht="16" customHeight="1" x14ac:dyDescent="0.2"/>
    <row r="2514" customFormat="1" ht="16" customHeight="1" x14ac:dyDescent="0.2"/>
    <row r="2515" customFormat="1" ht="16" customHeight="1" x14ac:dyDescent="0.2"/>
    <row r="2516" customFormat="1" ht="16" customHeight="1" x14ac:dyDescent="0.2"/>
    <row r="2517" customFormat="1" ht="16" customHeight="1" x14ac:dyDescent="0.2"/>
    <row r="2518" customFormat="1" ht="16" customHeight="1" x14ac:dyDescent="0.2"/>
    <row r="2519" customFormat="1" ht="16" customHeight="1" x14ac:dyDescent="0.2"/>
    <row r="2520" customFormat="1" ht="16" customHeight="1" x14ac:dyDescent="0.2"/>
    <row r="2521" customFormat="1" ht="16" customHeight="1" x14ac:dyDescent="0.2"/>
    <row r="2522" customFormat="1" ht="16" customHeight="1" x14ac:dyDescent="0.2"/>
    <row r="2523" customFormat="1" ht="16" customHeight="1" x14ac:dyDescent="0.2"/>
    <row r="2524" customFormat="1" ht="16" customHeight="1" x14ac:dyDescent="0.2"/>
    <row r="2525" customFormat="1" ht="16" customHeight="1" x14ac:dyDescent="0.2"/>
    <row r="2526" customFormat="1" ht="16" customHeight="1" x14ac:dyDescent="0.2"/>
    <row r="2527" customFormat="1" ht="16" customHeight="1" x14ac:dyDescent="0.2"/>
    <row r="2528" customFormat="1" ht="16" customHeight="1" x14ac:dyDescent="0.2"/>
    <row r="2529" customFormat="1" ht="16" customHeight="1" x14ac:dyDescent="0.2"/>
    <row r="2530" customFormat="1" ht="16" customHeight="1" x14ac:dyDescent="0.2"/>
    <row r="2531" customFormat="1" ht="16" customHeight="1" x14ac:dyDescent="0.2"/>
    <row r="2532" customFormat="1" ht="16" customHeight="1" x14ac:dyDescent="0.2"/>
    <row r="2533" customFormat="1" ht="16" customHeight="1" x14ac:dyDescent="0.2"/>
    <row r="2534" customFormat="1" ht="16" customHeight="1" x14ac:dyDescent="0.2"/>
    <row r="2535" customFormat="1" ht="16" customHeight="1" x14ac:dyDescent="0.2"/>
    <row r="2536" customFormat="1" ht="16" customHeight="1" x14ac:dyDescent="0.2"/>
    <row r="2537" customFormat="1" ht="16" customHeight="1" x14ac:dyDescent="0.2"/>
    <row r="2538" customFormat="1" ht="16" customHeight="1" x14ac:dyDescent="0.2"/>
    <row r="2539" customFormat="1" ht="16" customHeight="1" x14ac:dyDescent="0.2"/>
    <row r="2540" customFormat="1" ht="16" customHeight="1" x14ac:dyDescent="0.2"/>
    <row r="2541" customFormat="1" ht="16" customHeight="1" x14ac:dyDescent="0.2"/>
    <row r="2542" customFormat="1" ht="16" customHeight="1" x14ac:dyDescent="0.2"/>
    <row r="2543" customFormat="1" ht="16" customHeight="1" x14ac:dyDescent="0.2"/>
    <row r="2544" customFormat="1" ht="16" customHeight="1" x14ac:dyDescent="0.2"/>
    <row r="2545" customFormat="1" ht="16" customHeight="1" x14ac:dyDescent="0.2"/>
    <row r="2546" customFormat="1" ht="16" customHeight="1" x14ac:dyDescent="0.2"/>
    <row r="2547" customFormat="1" ht="16" customHeight="1" x14ac:dyDescent="0.2"/>
    <row r="2548" customFormat="1" ht="16" customHeight="1" x14ac:dyDescent="0.2"/>
    <row r="2549" customFormat="1" ht="16" customHeight="1" x14ac:dyDescent="0.2"/>
    <row r="2550" customFormat="1" ht="16" customHeight="1" x14ac:dyDescent="0.2"/>
    <row r="2551" customFormat="1" ht="16" customHeight="1" x14ac:dyDescent="0.2"/>
    <row r="2552" customFormat="1" ht="16" customHeight="1" x14ac:dyDescent="0.2"/>
    <row r="2553" customFormat="1" ht="16" customHeight="1" x14ac:dyDescent="0.2"/>
    <row r="2554" customFormat="1" ht="16" customHeight="1" x14ac:dyDescent="0.2"/>
    <row r="2555" customFormat="1" ht="16" customHeight="1" x14ac:dyDescent="0.2"/>
    <row r="2556" customFormat="1" ht="16" customHeight="1" x14ac:dyDescent="0.2"/>
    <row r="2557" customFormat="1" ht="16" customHeight="1" x14ac:dyDescent="0.2"/>
    <row r="2558" customFormat="1" ht="16" customHeight="1" x14ac:dyDescent="0.2"/>
    <row r="2559" customFormat="1" ht="16" customHeight="1" x14ac:dyDescent="0.2"/>
    <row r="2560" customFormat="1" ht="16" customHeight="1" x14ac:dyDescent="0.2"/>
    <row r="2561" customFormat="1" ht="16" customHeight="1" x14ac:dyDescent="0.2"/>
    <row r="2562" customFormat="1" ht="16" customHeight="1" x14ac:dyDescent="0.2"/>
    <row r="2563" customFormat="1" ht="16" customHeight="1" x14ac:dyDescent="0.2"/>
    <row r="2564" customFormat="1" ht="16" customHeight="1" x14ac:dyDescent="0.2"/>
    <row r="2565" customFormat="1" ht="16" customHeight="1" x14ac:dyDescent="0.2"/>
    <row r="2566" customFormat="1" ht="16" customHeight="1" x14ac:dyDescent="0.2"/>
    <row r="2567" customFormat="1" ht="16" customHeight="1" x14ac:dyDescent="0.2"/>
    <row r="2568" customFormat="1" ht="16" customHeight="1" x14ac:dyDescent="0.2"/>
    <row r="2569" customFormat="1" ht="16" customHeight="1" x14ac:dyDescent="0.2"/>
    <row r="2570" customFormat="1" ht="16" customHeight="1" x14ac:dyDescent="0.2"/>
    <row r="2571" customFormat="1" ht="16" customHeight="1" x14ac:dyDescent="0.2"/>
    <row r="2572" customFormat="1" ht="16" customHeight="1" x14ac:dyDescent="0.2"/>
    <row r="2573" customFormat="1" ht="16" customHeight="1" x14ac:dyDescent="0.2"/>
    <row r="2574" customFormat="1" ht="16" customHeight="1" x14ac:dyDescent="0.2"/>
    <row r="2575" customFormat="1" ht="16" customHeight="1" x14ac:dyDescent="0.2"/>
    <row r="2576" customFormat="1" ht="16" customHeight="1" x14ac:dyDescent="0.2"/>
    <row r="2577" customFormat="1" ht="16" customHeight="1" x14ac:dyDescent="0.2"/>
    <row r="2578" customFormat="1" ht="16" customHeight="1" x14ac:dyDescent="0.2"/>
    <row r="2579" customFormat="1" ht="16" customHeight="1" x14ac:dyDescent="0.2"/>
    <row r="2580" customFormat="1" ht="16" customHeight="1" x14ac:dyDescent="0.2"/>
    <row r="2581" customFormat="1" ht="16" customHeight="1" x14ac:dyDescent="0.2"/>
    <row r="2582" customFormat="1" ht="16" customHeight="1" x14ac:dyDescent="0.2"/>
    <row r="2583" customFormat="1" ht="16" customHeight="1" x14ac:dyDescent="0.2"/>
    <row r="2584" customFormat="1" ht="16" customHeight="1" x14ac:dyDescent="0.2"/>
    <row r="2585" customFormat="1" ht="16" customHeight="1" x14ac:dyDescent="0.2"/>
    <row r="2586" customFormat="1" ht="16" customHeight="1" x14ac:dyDescent="0.2"/>
    <row r="2587" customFormat="1" ht="16" customHeight="1" x14ac:dyDescent="0.2"/>
    <row r="2588" customFormat="1" ht="16" customHeight="1" x14ac:dyDescent="0.2"/>
    <row r="2589" customFormat="1" ht="16" customHeight="1" x14ac:dyDescent="0.2"/>
    <row r="2590" customFormat="1" ht="16" customHeight="1" x14ac:dyDescent="0.2"/>
    <row r="2591" customFormat="1" ht="16" customHeight="1" x14ac:dyDescent="0.2"/>
    <row r="2592" customFormat="1" ht="16" customHeight="1" x14ac:dyDescent="0.2"/>
    <row r="2593" customFormat="1" ht="16" customHeight="1" x14ac:dyDescent="0.2"/>
    <row r="2594" customFormat="1" ht="16" customHeight="1" x14ac:dyDescent="0.2"/>
    <row r="2595" customFormat="1" ht="16" customHeight="1" x14ac:dyDescent="0.2"/>
    <row r="2596" customFormat="1" ht="16" customHeight="1" x14ac:dyDescent="0.2"/>
    <row r="2597" customFormat="1" ht="16" customHeight="1" x14ac:dyDescent="0.2"/>
    <row r="2598" customFormat="1" ht="16" customHeight="1" x14ac:dyDescent="0.2"/>
    <row r="2599" customFormat="1" ht="16" customHeight="1" x14ac:dyDescent="0.2"/>
    <row r="2600" customFormat="1" ht="16" customHeight="1" x14ac:dyDescent="0.2"/>
    <row r="2601" customFormat="1" ht="16" customHeight="1" x14ac:dyDescent="0.2"/>
    <row r="2602" customFormat="1" ht="16" customHeight="1" x14ac:dyDescent="0.2"/>
    <row r="2603" customFormat="1" ht="16" customHeight="1" x14ac:dyDescent="0.2"/>
    <row r="2604" customFormat="1" ht="16" customHeight="1" x14ac:dyDescent="0.2"/>
    <row r="2605" customFormat="1" ht="16" customHeight="1" x14ac:dyDescent="0.2"/>
    <row r="2606" customFormat="1" ht="16" customHeight="1" x14ac:dyDescent="0.2"/>
    <row r="2607" customFormat="1" ht="16" customHeight="1" x14ac:dyDescent="0.2"/>
    <row r="2608" customFormat="1" ht="16" customHeight="1" x14ac:dyDescent="0.2"/>
    <row r="2609" customFormat="1" ht="16" customHeight="1" x14ac:dyDescent="0.2"/>
    <row r="2610" customFormat="1" ht="16" customHeight="1" x14ac:dyDescent="0.2"/>
    <row r="2611" customFormat="1" ht="16" customHeight="1" x14ac:dyDescent="0.2"/>
    <row r="2612" customFormat="1" ht="16" customHeight="1" x14ac:dyDescent="0.2"/>
    <row r="2613" customFormat="1" ht="16" customHeight="1" x14ac:dyDescent="0.2"/>
    <row r="2614" customFormat="1" ht="16" customHeight="1" x14ac:dyDescent="0.2"/>
    <row r="2615" customFormat="1" ht="16" customHeight="1" x14ac:dyDescent="0.2"/>
    <row r="2616" customFormat="1" ht="16" customHeight="1" x14ac:dyDescent="0.2"/>
    <row r="2617" customFormat="1" ht="16" customHeight="1" x14ac:dyDescent="0.2"/>
    <row r="2618" customFormat="1" ht="16" customHeight="1" x14ac:dyDescent="0.2"/>
    <row r="2619" customFormat="1" ht="16" customHeight="1" x14ac:dyDescent="0.2"/>
    <row r="2620" customFormat="1" ht="16" customHeight="1" x14ac:dyDescent="0.2"/>
    <row r="2621" customFormat="1" ht="16" customHeight="1" x14ac:dyDescent="0.2"/>
    <row r="2622" customFormat="1" ht="16" customHeight="1" x14ac:dyDescent="0.2"/>
    <row r="2623" customFormat="1" ht="16" customHeight="1" x14ac:dyDescent="0.2"/>
    <row r="2624" customFormat="1" ht="16" customHeight="1" x14ac:dyDescent="0.2"/>
    <row r="2625" customFormat="1" ht="16" customHeight="1" x14ac:dyDescent="0.2"/>
    <row r="2626" customFormat="1" ht="16" customHeight="1" x14ac:dyDescent="0.2"/>
    <row r="2627" customFormat="1" ht="16" customHeight="1" x14ac:dyDescent="0.2"/>
    <row r="2628" customFormat="1" ht="16" customHeight="1" x14ac:dyDescent="0.2"/>
    <row r="2629" customFormat="1" ht="16" customHeight="1" x14ac:dyDescent="0.2"/>
    <row r="2630" customFormat="1" ht="16" customHeight="1" x14ac:dyDescent="0.2"/>
    <row r="2631" customFormat="1" ht="16" customHeight="1" x14ac:dyDescent="0.2"/>
    <row r="2632" customFormat="1" ht="16" customHeight="1" x14ac:dyDescent="0.2"/>
    <row r="2633" customFormat="1" ht="16" customHeight="1" x14ac:dyDescent="0.2"/>
    <row r="2634" customFormat="1" ht="16" customHeight="1" x14ac:dyDescent="0.2"/>
    <row r="2635" customFormat="1" ht="16" customHeight="1" x14ac:dyDescent="0.2"/>
    <row r="2636" customFormat="1" ht="16" customHeight="1" x14ac:dyDescent="0.2"/>
    <row r="2637" customFormat="1" ht="16" customHeight="1" x14ac:dyDescent="0.2"/>
    <row r="2638" customFormat="1" ht="16" customHeight="1" x14ac:dyDescent="0.2"/>
    <row r="2639" customFormat="1" ht="16" customHeight="1" x14ac:dyDescent="0.2"/>
    <row r="2640" customFormat="1" ht="16" customHeight="1" x14ac:dyDescent="0.2"/>
    <row r="2641" customFormat="1" ht="16" customHeight="1" x14ac:dyDescent="0.2"/>
    <row r="2642" customFormat="1" ht="16" customHeight="1" x14ac:dyDescent="0.2"/>
    <row r="2643" customFormat="1" ht="16" customHeight="1" x14ac:dyDescent="0.2"/>
    <row r="2644" customFormat="1" ht="16" customHeight="1" x14ac:dyDescent="0.2"/>
    <row r="2645" customFormat="1" ht="16" customHeight="1" x14ac:dyDescent="0.2"/>
    <row r="2646" customFormat="1" ht="16" customHeight="1" x14ac:dyDescent="0.2"/>
    <row r="2647" customFormat="1" ht="16" customHeight="1" x14ac:dyDescent="0.2"/>
    <row r="2648" customFormat="1" ht="16" customHeight="1" x14ac:dyDescent="0.2"/>
    <row r="2649" customFormat="1" ht="16" customHeight="1" x14ac:dyDescent="0.2"/>
    <row r="2650" customFormat="1" ht="16" customHeight="1" x14ac:dyDescent="0.2"/>
    <row r="2651" customFormat="1" ht="16" customHeight="1" x14ac:dyDescent="0.2"/>
    <row r="2652" customFormat="1" ht="16" customHeight="1" x14ac:dyDescent="0.2"/>
    <row r="2653" customFormat="1" ht="16" customHeight="1" x14ac:dyDescent="0.2"/>
    <row r="2654" customFormat="1" ht="16" customHeight="1" x14ac:dyDescent="0.2"/>
    <row r="2655" customFormat="1" ht="16" customHeight="1" x14ac:dyDescent="0.2"/>
    <row r="2656" customFormat="1" ht="16" customHeight="1" x14ac:dyDescent="0.2"/>
    <row r="2657" customFormat="1" ht="16" customHeight="1" x14ac:dyDescent="0.2"/>
    <row r="2658" customFormat="1" ht="16" customHeight="1" x14ac:dyDescent="0.2"/>
    <row r="2659" customFormat="1" ht="16" customHeight="1" x14ac:dyDescent="0.2"/>
    <row r="2660" customFormat="1" ht="16" customHeight="1" x14ac:dyDescent="0.2"/>
    <row r="2661" customFormat="1" ht="16" customHeight="1" x14ac:dyDescent="0.2"/>
    <row r="2662" customFormat="1" ht="16" customHeight="1" x14ac:dyDescent="0.2"/>
    <row r="2663" customFormat="1" ht="16" customHeight="1" x14ac:dyDescent="0.2"/>
    <row r="2664" customFormat="1" ht="16" customHeight="1" x14ac:dyDescent="0.2"/>
    <row r="2665" customFormat="1" ht="16" customHeight="1" x14ac:dyDescent="0.2"/>
    <row r="2666" customFormat="1" ht="16" customHeight="1" x14ac:dyDescent="0.2"/>
    <row r="2667" customFormat="1" ht="16" customHeight="1" x14ac:dyDescent="0.2"/>
    <row r="2668" customFormat="1" ht="16" customHeight="1" x14ac:dyDescent="0.2"/>
    <row r="2669" customFormat="1" ht="16" customHeight="1" x14ac:dyDescent="0.2"/>
    <row r="2670" customFormat="1" ht="16" customHeight="1" x14ac:dyDescent="0.2"/>
    <row r="2671" customFormat="1" ht="16" customHeight="1" x14ac:dyDescent="0.2"/>
    <row r="2672" customFormat="1" ht="16" customHeight="1" x14ac:dyDescent="0.2"/>
    <row r="2673" customFormat="1" ht="16" customHeight="1" x14ac:dyDescent="0.2"/>
    <row r="2674" customFormat="1" ht="16" customHeight="1" x14ac:dyDescent="0.2"/>
    <row r="2675" customFormat="1" ht="16" customHeight="1" x14ac:dyDescent="0.2"/>
    <row r="2676" customFormat="1" ht="16" customHeight="1" x14ac:dyDescent="0.2"/>
    <row r="2677" customFormat="1" ht="16" customHeight="1" x14ac:dyDescent="0.2"/>
    <row r="2678" customFormat="1" ht="16" customHeight="1" x14ac:dyDescent="0.2"/>
    <row r="2679" customFormat="1" ht="16" customHeight="1" x14ac:dyDescent="0.2"/>
    <row r="2680" customFormat="1" ht="16" customHeight="1" x14ac:dyDescent="0.2"/>
    <row r="2681" customFormat="1" ht="16" customHeight="1" x14ac:dyDescent="0.2"/>
    <row r="2682" customFormat="1" ht="16" customHeight="1" x14ac:dyDescent="0.2"/>
    <row r="2683" customFormat="1" ht="16" customHeight="1" x14ac:dyDescent="0.2"/>
    <row r="2684" customFormat="1" ht="16" customHeight="1" x14ac:dyDescent="0.2"/>
    <row r="2685" customFormat="1" ht="16" customHeight="1" x14ac:dyDescent="0.2"/>
    <row r="2686" customFormat="1" ht="16" customHeight="1" x14ac:dyDescent="0.2"/>
    <row r="2687" customFormat="1" ht="16" customHeight="1" x14ac:dyDescent="0.2"/>
    <row r="2688" customFormat="1" ht="16" customHeight="1" x14ac:dyDescent="0.2"/>
    <row r="2689" customFormat="1" ht="16" customHeight="1" x14ac:dyDescent="0.2"/>
    <row r="2690" customFormat="1" ht="16" customHeight="1" x14ac:dyDescent="0.2"/>
    <row r="2691" customFormat="1" ht="16" customHeight="1" x14ac:dyDescent="0.2"/>
    <row r="2692" customFormat="1" ht="16" customHeight="1" x14ac:dyDescent="0.2"/>
    <row r="2693" customFormat="1" ht="16" customHeight="1" x14ac:dyDescent="0.2"/>
    <row r="2694" customFormat="1" ht="16" customHeight="1" x14ac:dyDescent="0.2"/>
    <row r="2695" customFormat="1" ht="16" customHeight="1" x14ac:dyDescent="0.2"/>
    <row r="2696" customFormat="1" ht="16" customHeight="1" x14ac:dyDescent="0.2"/>
    <row r="2697" customFormat="1" ht="16" customHeight="1" x14ac:dyDescent="0.2"/>
    <row r="2698" customFormat="1" ht="16" customHeight="1" x14ac:dyDescent="0.2"/>
    <row r="2699" customFormat="1" ht="16" customHeight="1" x14ac:dyDescent="0.2"/>
    <row r="2700" customFormat="1" ht="16" customHeight="1" x14ac:dyDescent="0.2"/>
    <row r="2701" customFormat="1" ht="16" customHeight="1" x14ac:dyDescent="0.2"/>
    <row r="2702" customFormat="1" ht="16" customHeight="1" x14ac:dyDescent="0.2"/>
    <row r="2703" customFormat="1" ht="16" customHeight="1" x14ac:dyDescent="0.2"/>
    <row r="2704" customFormat="1" ht="16" customHeight="1" x14ac:dyDescent="0.2"/>
    <row r="2705" customFormat="1" ht="16" customHeight="1" x14ac:dyDescent="0.2"/>
    <row r="2706" customFormat="1" ht="16" customHeight="1" x14ac:dyDescent="0.2"/>
    <row r="2707" customFormat="1" ht="16" customHeight="1" x14ac:dyDescent="0.2"/>
    <row r="2708" customFormat="1" ht="16" customHeight="1" x14ac:dyDescent="0.2"/>
    <row r="2709" customFormat="1" ht="16" customHeight="1" x14ac:dyDescent="0.2"/>
    <row r="2710" customFormat="1" ht="16" customHeight="1" x14ac:dyDescent="0.2"/>
    <row r="2711" customFormat="1" ht="16" customHeight="1" x14ac:dyDescent="0.2"/>
    <row r="2712" customFormat="1" ht="16" customHeight="1" x14ac:dyDescent="0.2"/>
    <row r="2713" customFormat="1" ht="16" customHeight="1" x14ac:dyDescent="0.2"/>
    <row r="2714" customFormat="1" ht="16" customHeight="1" x14ac:dyDescent="0.2"/>
    <row r="2715" customFormat="1" ht="16" customHeight="1" x14ac:dyDescent="0.2"/>
    <row r="2716" customFormat="1" ht="16" customHeight="1" x14ac:dyDescent="0.2"/>
    <row r="2717" customFormat="1" ht="16" customHeight="1" x14ac:dyDescent="0.2"/>
    <row r="2718" customFormat="1" ht="16" customHeight="1" x14ac:dyDescent="0.2"/>
    <row r="2719" customFormat="1" ht="16" customHeight="1" x14ac:dyDescent="0.2"/>
    <row r="2720" customFormat="1" ht="16" customHeight="1" x14ac:dyDescent="0.2"/>
    <row r="2721" customFormat="1" ht="16" customHeight="1" x14ac:dyDescent="0.2"/>
    <row r="2722" customFormat="1" ht="16" customHeight="1" x14ac:dyDescent="0.2"/>
    <row r="2723" customFormat="1" ht="16" customHeight="1" x14ac:dyDescent="0.2"/>
    <row r="2724" customFormat="1" ht="16" customHeight="1" x14ac:dyDescent="0.2"/>
    <row r="2725" customFormat="1" ht="16" customHeight="1" x14ac:dyDescent="0.2"/>
    <row r="2726" customFormat="1" ht="16" customHeight="1" x14ac:dyDescent="0.2"/>
    <row r="2727" customFormat="1" ht="16" customHeight="1" x14ac:dyDescent="0.2"/>
    <row r="2728" customFormat="1" ht="16" customHeight="1" x14ac:dyDescent="0.2"/>
    <row r="2729" customFormat="1" ht="16" customHeight="1" x14ac:dyDescent="0.2"/>
    <row r="2730" customFormat="1" ht="16" customHeight="1" x14ac:dyDescent="0.2"/>
    <row r="2731" customFormat="1" ht="16" customHeight="1" x14ac:dyDescent="0.2"/>
    <row r="2732" customFormat="1" ht="16" customHeight="1" x14ac:dyDescent="0.2"/>
    <row r="2733" customFormat="1" ht="16" customHeight="1" x14ac:dyDescent="0.2"/>
    <row r="2734" customFormat="1" ht="16" customHeight="1" x14ac:dyDescent="0.2"/>
    <row r="2735" customFormat="1" ht="16" customHeight="1" x14ac:dyDescent="0.2"/>
    <row r="2736" customFormat="1" ht="16" customHeight="1" x14ac:dyDescent="0.2"/>
    <row r="2737" customFormat="1" ht="16" customHeight="1" x14ac:dyDescent="0.2"/>
    <row r="2738" customFormat="1" ht="16" customHeight="1" x14ac:dyDescent="0.2"/>
    <row r="2739" customFormat="1" ht="16" customHeight="1" x14ac:dyDescent="0.2"/>
    <row r="2740" customFormat="1" ht="16" customHeight="1" x14ac:dyDescent="0.2"/>
    <row r="2741" customFormat="1" ht="16" customHeight="1" x14ac:dyDescent="0.2"/>
    <row r="2742" customFormat="1" ht="16" customHeight="1" x14ac:dyDescent="0.2"/>
    <row r="2743" customFormat="1" ht="16" customHeight="1" x14ac:dyDescent="0.2"/>
    <row r="2744" customFormat="1" ht="16" customHeight="1" x14ac:dyDescent="0.2"/>
    <row r="2745" customFormat="1" ht="16" customHeight="1" x14ac:dyDescent="0.2"/>
    <row r="2746" customFormat="1" ht="16" customHeight="1" x14ac:dyDescent="0.2"/>
    <row r="2747" customFormat="1" ht="16" customHeight="1" x14ac:dyDescent="0.2"/>
    <row r="2748" customFormat="1" ht="16" customHeight="1" x14ac:dyDescent="0.2"/>
    <row r="2749" customFormat="1" ht="16" customHeight="1" x14ac:dyDescent="0.2"/>
    <row r="2750" customFormat="1" ht="16" customHeight="1" x14ac:dyDescent="0.2"/>
    <row r="2751" customFormat="1" ht="16" customHeight="1" x14ac:dyDescent="0.2"/>
    <row r="2752" customFormat="1" ht="16" customHeight="1" x14ac:dyDescent="0.2"/>
    <row r="2753" customFormat="1" ht="16" customHeight="1" x14ac:dyDescent="0.2"/>
    <row r="2754" customFormat="1" ht="16" customHeight="1" x14ac:dyDescent="0.2"/>
    <row r="2755" customFormat="1" ht="16" customHeight="1" x14ac:dyDescent="0.2"/>
    <row r="2756" customFormat="1" ht="16" customHeight="1" x14ac:dyDescent="0.2"/>
    <row r="2757" customFormat="1" ht="16" customHeight="1" x14ac:dyDescent="0.2"/>
    <row r="2758" customFormat="1" ht="16" customHeight="1" x14ac:dyDescent="0.2"/>
    <row r="2759" customFormat="1" ht="16" customHeight="1" x14ac:dyDescent="0.2"/>
    <row r="2760" customFormat="1" ht="16" customHeight="1" x14ac:dyDescent="0.2"/>
    <row r="2761" customFormat="1" ht="16" customHeight="1" x14ac:dyDescent="0.2"/>
    <row r="2762" customFormat="1" ht="16" customHeight="1" x14ac:dyDescent="0.2"/>
    <row r="2763" customFormat="1" ht="16" customHeight="1" x14ac:dyDescent="0.2"/>
    <row r="2764" customFormat="1" ht="16" customHeight="1" x14ac:dyDescent="0.2"/>
    <row r="2765" customFormat="1" ht="16" customHeight="1" x14ac:dyDescent="0.2"/>
    <row r="2766" customFormat="1" ht="16" customHeight="1" x14ac:dyDescent="0.2"/>
    <row r="2767" customFormat="1" ht="16" customHeight="1" x14ac:dyDescent="0.2"/>
    <row r="2768" customFormat="1" ht="16" customHeight="1" x14ac:dyDescent="0.2"/>
    <row r="2769" customFormat="1" ht="16" customHeight="1" x14ac:dyDescent="0.2"/>
    <row r="2770" customFormat="1" ht="16" customHeight="1" x14ac:dyDescent="0.2"/>
    <row r="2771" customFormat="1" ht="16" customHeight="1" x14ac:dyDescent="0.2"/>
    <row r="2772" customFormat="1" ht="16" customHeight="1" x14ac:dyDescent="0.2"/>
    <row r="2773" customFormat="1" ht="16" customHeight="1" x14ac:dyDescent="0.2"/>
    <row r="2774" customFormat="1" ht="16" customHeight="1" x14ac:dyDescent="0.2"/>
    <row r="2775" customFormat="1" ht="16" customHeight="1" x14ac:dyDescent="0.2"/>
    <row r="2776" customFormat="1" ht="16" customHeight="1" x14ac:dyDescent="0.2"/>
    <row r="2777" customFormat="1" ht="16" customHeight="1" x14ac:dyDescent="0.2"/>
    <row r="2778" customFormat="1" ht="16" customHeight="1" x14ac:dyDescent="0.2"/>
    <row r="2779" customFormat="1" ht="16" customHeight="1" x14ac:dyDescent="0.2"/>
    <row r="2780" customFormat="1" ht="16" customHeight="1" x14ac:dyDescent="0.2"/>
    <row r="2781" customFormat="1" ht="16" customHeight="1" x14ac:dyDescent="0.2"/>
    <row r="2782" customFormat="1" ht="16" customHeight="1" x14ac:dyDescent="0.2"/>
    <row r="2783" customFormat="1" ht="16" customHeight="1" x14ac:dyDescent="0.2"/>
    <row r="2784" customFormat="1" ht="16" customHeight="1" x14ac:dyDescent="0.2"/>
    <row r="2785" customFormat="1" ht="16" customHeight="1" x14ac:dyDescent="0.2"/>
    <row r="2786" customFormat="1" ht="16" customHeight="1" x14ac:dyDescent="0.2"/>
    <row r="2787" customFormat="1" ht="16" customHeight="1" x14ac:dyDescent="0.2"/>
    <row r="2788" customFormat="1" ht="16" customHeight="1" x14ac:dyDescent="0.2"/>
    <row r="2789" customFormat="1" ht="16" customHeight="1" x14ac:dyDescent="0.2"/>
    <row r="2790" customFormat="1" ht="16" customHeight="1" x14ac:dyDescent="0.2"/>
    <row r="2791" customFormat="1" ht="16" customHeight="1" x14ac:dyDescent="0.2"/>
    <row r="2792" customFormat="1" ht="16" customHeight="1" x14ac:dyDescent="0.2"/>
    <row r="2793" customFormat="1" ht="16" customHeight="1" x14ac:dyDescent="0.2"/>
    <row r="2794" customFormat="1" ht="16" customHeight="1" x14ac:dyDescent="0.2"/>
    <row r="2795" customFormat="1" ht="16" customHeight="1" x14ac:dyDescent="0.2"/>
    <row r="2796" customFormat="1" ht="16" customHeight="1" x14ac:dyDescent="0.2"/>
    <row r="2797" customFormat="1" ht="16" customHeight="1" x14ac:dyDescent="0.2"/>
    <row r="2798" customFormat="1" ht="16" customHeight="1" x14ac:dyDescent="0.2"/>
    <row r="2799" customFormat="1" ht="16" customHeight="1" x14ac:dyDescent="0.2"/>
    <row r="2800" customFormat="1" ht="16" customHeight="1" x14ac:dyDescent="0.2"/>
    <row r="2801" customFormat="1" ht="16" customHeight="1" x14ac:dyDescent="0.2"/>
    <row r="2802" customFormat="1" ht="16" customHeight="1" x14ac:dyDescent="0.2"/>
    <row r="2803" customFormat="1" ht="16" customHeight="1" x14ac:dyDescent="0.2"/>
    <row r="2804" customFormat="1" ht="16" customHeight="1" x14ac:dyDescent="0.2"/>
    <row r="2805" customFormat="1" ht="16" customHeight="1" x14ac:dyDescent="0.2"/>
    <row r="2806" customFormat="1" ht="16" customHeight="1" x14ac:dyDescent="0.2"/>
    <row r="2807" customFormat="1" ht="16" customHeight="1" x14ac:dyDescent="0.2"/>
    <row r="2808" customFormat="1" ht="16" customHeight="1" x14ac:dyDescent="0.2"/>
    <row r="2809" customFormat="1" ht="16" customHeight="1" x14ac:dyDescent="0.2"/>
    <row r="2810" customFormat="1" ht="16" customHeight="1" x14ac:dyDescent="0.2"/>
    <row r="2811" customFormat="1" ht="16" customHeight="1" x14ac:dyDescent="0.2"/>
    <row r="2812" customFormat="1" ht="16" customHeight="1" x14ac:dyDescent="0.2"/>
    <row r="2813" customFormat="1" ht="16" customHeight="1" x14ac:dyDescent="0.2"/>
    <row r="2814" customFormat="1" ht="16" customHeight="1" x14ac:dyDescent="0.2"/>
    <row r="2815" customFormat="1" ht="16" customHeight="1" x14ac:dyDescent="0.2"/>
    <row r="2816" customFormat="1" ht="16" customHeight="1" x14ac:dyDescent="0.2"/>
    <row r="2817" customFormat="1" ht="16" customHeight="1" x14ac:dyDescent="0.2"/>
    <row r="2818" customFormat="1" ht="16" customHeight="1" x14ac:dyDescent="0.2"/>
    <row r="2819" customFormat="1" ht="16" customHeight="1" x14ac:dyDescent="0.2"/>
    <row r="2820" customFormat="1" ht="16" customHeight="1" x14ac:dyDescent="0.2"/>
    <row r="2821" customFormat="1" ht="16" customHeight="1" x14ac:dyDescent="0.2"/>
    <row r="2822" customFormat="1" ht="16" customHeight="1" x14ac:dyDescent="0.2"/>
    <row r="2823" customFormat="1" ht="16" customHeight="1" x14ac:dyDescent="0.2"/>
    <row r="2824" customFormat="1" ht="16" customHeight="1" x14ac:dyDescent="0.2"/>
    <row r="2825" customFormat="1" ht="16" customHeight="1" x14ac:dyDescent="0.2"/>
    <row r="2826" customFormat="1" ht="16" customHeight="1" x14ac:dyDescent="0.2"/>
    <row r="2827" customFormat="1" ht="16" customHeight="1" x14ac:dyDescent="0.2"/>
    <row r="2828" customFormat="1" ht="16" customHeight="1" x14ac:dyDescent="0.2"/>
    <row r="2829" customFormat="1" ht="16" customHeight="1" x14ac:dyDescent="0.2"/>
    <row r="2830" customFormat="1" ht="16" customHeight="1" x14ac:dyDescent="0.2"/>
    <row r="2831" customFormat="1" ht="16" customHeight="1" x14ac:dyDescent="0.2"/>
    <row r="2832" customFormat="1" ht="16" customHeight="1" x14ac:dyDescent="0.2"/>
    <row r="2833" customFormat="1" ht="16" customHeight="1" x14ac:dyDescent="0.2"/>
    <row r="2834" customFormat="1" ht="16" customHeight="1" x14ac:dyDescent="0.2"/>
    <row r="2835" customFormat="1" ht="16" customHeight="1" x14ac:dyDescent="0.2"/>
    <row r="2836" customFormat="1" ht="16" customHeight="1" x14ac:dyDescent="0.2"/>
    <row r="2837" customFormat="1" ht="16" customHeight="1" x14ac:dyDescent="0.2"/>
    <row r="2838" customFormat="1" ht="16" customHeight="1" x14ac:dyDescent="0.2"/>
    <row r="2839" customFormat="1" ht="16" customHeight="1" x14ac:dyDescent="0.2"/>
    <row r="2840" customFormat="1" ht="16" customHeight="1" x14ac:dyDescent="0.2"/>
    <row r="2841" customFormat="1" ht="16" customHeight="1" x14ac:dyDescent="0.2"/>
    <row r="2842" customFormat="1" ht="16" customHeight="1" x14ac:dyDescent="0.2"/>
    <row r="2843" customFormat="1" ht="16" customHeight="1" x14ac:dyDescent="0.2"/>
    <row r="2844" customFormat="1" ht="16" customHeight="1" x14ac:dyDescent="0.2"/>
    <row r="2845" customFormat="1" ht="16" customHeight="1" x14ac:dyDescent="0.2"/>
    <row r="2846" customFormat="1" ht="16" customHeight="1" x14ac:dyDescent="0.2"/>
    <row r="2847" customFormat="1" ht="16" customHeight="1" x14ac:dyDescent="0.2"/>
    <row r="2848" customFormat="1" ht="16" customHeight="1" x14ac:dyDescent="0.2"/>
    <row r="2849" customFormat="1" ht="16" customHeight="1" x14ac:dyDescent="0.2"/>
    <row r="2850" customFormat="1" ht="16" customHeight="1" x14ac:dyDescent="0.2"/>
    <row r="2851" customFormat="1" ht="16" customHeight="1" x14ac:dyDescent="0.2"/>
    <row r="2852" customFormat="1" ht="16" customHeight="1" x14ac:dyDescent="0.2"/>
    <row r="2853" customFormat="1" ht="16" customHeight="1" x14ac:dyDescent="0.2"/>
    <row r="2854" customFormat="1" ht="16" customHeight="1" x14ac:dyDescent="0.2"/>
    <row r="2855" customFormat="1" ht="16" customHeight="1" x14ac:dyDescent="0.2"/>
    <row r="2856" customFormat="1" ht="16" customHeight="1" x14ac:dyDescent="0.2"/>
    <row r="2857" customFormat="1" ht="16" customHeight="1" x14ac:dyDescent="0.2"/>
    <row r="2858" customFormat="1" ht="16" customHeight="1" x14ac:dyDescent="0.2"/>
    <row r="2859" customFormat="1" ht="16" customHeight="1" x14ac:dyDescent="0.2"/>
    <row r="2860" customFormat="1" ht="16" customHeight="1" x14ac:dyDescent="0.2"/>
    <row r="2861" customFormat="1" ht="16" customHeight="1" x14ac:dyDescent="0.2"/>
    <row r="2862" customFormat="1" ht="16" customHeight="1" x14ac:dyDescent="0.2"/>
    <row r="2863" customFormat="1" ht="16" customHeight="1" x14ac:dyDescent="0.2"/>
    <row r="2864" customFormat="1" ht="16" customHeight="1" x14ac:dyDescent="0.2"/>
    <row r="2865" customFormat="1" ht="16" customHeight="1" x14ac:dyDescent="0.2"/>
    <row r="2866" customFormat="1" ht="16" customHeight="1" x14ac:dyDescent="0.2"/>
    <row r="2867" customFormat="1" ht="16" customHeight="1" x14ac:dyDescent="0.2"/>
    <row r="2868" customFormat="1" ht="16" customHeight="1" x14ac:dyDescent="0.2"/>
    <row r="2869" customFormat="1" ht="16" customHeight="1" x14ac:dyDescent="0.2"/>
    <row r="2870" customFormat="1" ht="16" customHeight="1" x14ac:dyDescent="0.2"/>
    <row r="2871" customFormat="1" ht="16" customHeight="1" x14ac:dyDescent="0.2"/>
    <row r="2872" customFormat="1" ht="16" customHeight="1" x14ac:dyDescent="0.2"/>
    <row r="2873" customFormat="1" ht="16" customHeight="1" x14ac:dyDescent="0.2"/>
    <row r="2874" customFormat="1" ht="16" customHeight="1" x14ac:dyDescent="0.2"/>
    <row r="2875" customFormat="1" ht="16" customHeight="1" x14ac:dyDescent="0.2"/>
    <row r="2876" customFormat="1" ht="16" customHeight="1" x14ac:dyDescent="0.2"/>
    <row r="2877" customFormat="1" ht="16" customHeight="1" x14ac:dyDescent="0.2"/>
    <row r="2878" customFormat="1" ht="16" customHeight="1" x14ac:dyDescent="0.2"/>
    <row r="2879" customFormat="1" ht="16" customHeight="1" x14ac:dyDescent="0.2"/>
    <row r="2880" customFormat="1" ht="16" customHeight="1" x14ac:dyDescent="0.2"/>
    <row r="2881" customFormat="1" ht="16" customHeight="1" x14ac:dyDescent="0.2"/>
    <row r="2882" customFormat="1" ht="16" customHeight="1" x14ac:dyDescent="0.2"/>
    <row r="2883" customFormat="1" ht="16" customHeight="1" x14ac:dyDescent="0.2"/>
    <row r="2884" customFormat="1" ht="16" customHeight="1" x14ac:dyDescent="0.2"/>
    <row r="2885" customFormat="1" ht="16" customHeight="1" x14ac:dyDescent="0.2"/>
    <row r="2886" customFormat="1" ht="16" customHeight="1" x14ac:dyDescent="0.2"/>
    <row r="2887" customFormat="1" ht="16" customHeight="1" x14ac:dyDescent="0.2"/>
    <row r="2888" customFormat="1" ht="16" customHeight="1" x14ac:dyDescent="0.2"/>
    <row r="2889" customFormat="1" ht="16" customHeight="1" x14ac:dyDescent="0.2"/>
    <row r="2890" customFormat="1" ht="16" customHeight="1" x14ac:dyDescent="0.2"/>
    <row r="2891" customFormat="1" ht="16" customHeight="1" x14ac:dyDescent="0.2"/>
    <row r="2892" customFormat="1" ht="16" customHeight="1" x14ac:dyDescent="0.2"/>
    <row r="2893" customFormat="1" ht="16" customHeight="1" x14ac:dyDescent="0.2"/>
    <row r="2894" customFormat="1" ht="16" customHeight="1" x14ac:dyDescent="0.2"/>
    <row r="2895" customFormat="1" ht="16" customHeight="1" x14ac:dyDescent="0.2"/>
    <row r="2896" customFormat="1" ht="16" customHeight="1" x14ac:dyDescent="0.2"/>
    <row r="2897" customFormat="1" ht="16" customHeight="1" x14ac:dyDescent="0.2"/>
    <row r="2898" customFormat="1" ht="16" customHeight="1" x14ac:dyDescent="0.2"/>
    <row r="2899" customFormat="1" ht="16" customHeight="1" x14ac:dyDescent="0.2"/>
    <row r="2900" customFormat="1" ht="16" customHeight="1" x14ac:dyDescent="0.2"/>
    <row r="2901" customFormat="1" ht="16" customHeight="1" x14ac:dyDescent="0.2"/>
    <row r="2902" customFormat="1" ht="16" customHeight="1" x14ac:dyDescent="0.2"/>
    <row r="2903" customFormat="1" ht="16" customHeight="1" x14ac:dyDescent="0.2"/>
    <row r="2904" customFormat="1" ht="16" customHeight="1" x14ac:dyDescent="0.2"/>
    <row r="2905" customFormat="1" ht="16" customHeight="1" x14ac:dyDescent="0.2"/>
    <row r="2906" customFormat="1" ht="16" customHeight="1" x14ac:dyDescent="0.2"/>
    <row r="2907" customFormat="1" ht="16" customHeight="1" x14ac:dyDescent="0.2"/>
    <row r="2908" customFormat="1" ht="16" customHeight="1" x14ac:dyDescent="0.2"/>
    <row r="2909" customFormat="1" ht="16" customHeight="1" x14ac:dyDescent="0.2"/>
    <row r="2910" customFormat="1" ht="16" customHeight="1" x14ac:dyDescent="0.2"/>
    <row r="2911" customFormat="1" ht="16" customHeight="1" x14ac:dyDescent="0.2"/>
    <row r="2912" customFormat="1" ht="16" customHeight="1" x14ac:dyDescent="0.2"/>
    <row r="2913" customFormat="1" ht="16" customHeight="1" x14ac:dyDescent="0.2"/>
    <row r="2914" customFormat="1" ht="16" customHeight="1" x14ac:dyDescent="0.2"/>
    <row r="2915" customFormat="1" ht="16" customHeight="1" x14ac:dyDescent="0.2"/>
    <row r="2916" customFormat="1" ht="16" customHeight="1" x14ac:dyDescent="0.2"/>
    <row r="2917" customFormat="1" ht="16" customHeight="1" x14ac:dyDescent="0.2"/>
    <row r="2918" customFormat="1" ht="16" customHeight="1" x14ac:dyDescent="0.2"/>
    <row r="2919" customFormat="1" ht="16" customHeight="1" x14ac:dyDescent="0.2"/>
    <row r="2920" customFormat="1" ht="16" customHeight="1" x14ac:dyDescent="0.2"/>
    <row r="2921" customFormat="1" ht="16" customHeight="1" x14ac:dyDescent="0.2"/>
    <row r="2922" customFormat="1" ht="16" customHeight="1" x14ac:dyDescent="0.2"/>
    <row r="2923" customFormat="1" ht="16" customHeight="1" x14ac:dyDescent="0.2"/>
    <row r="2924" customFormat="1" ht="16" customHeight="1" x14ac:dyDescent="0.2"/>
    <row r="2925" customFormat="1" ht="16" customHeight="1" x14ac:dyDescent="0.2"/>
    <row r="2926" customFormat="1" ht="16" customHeight="1" x14ac:dyDescent="0.2"/>
    <row r="2927" customFormat="1" ht="16" customHeight="1" x14ac:dyDescent="0.2"/>
    <row r="2928" customFormat="1" ht="16" customHeight="1" x14ac:dyDescent="0.2"/>
    <row r="2929" customFormat="1" ht="16" customHeight="1" x14ac:dyDescent="0.2"/>
    <row r="2930" customFormat="1" ht="16" customHeight="1" x14ac:dyDescent="0.2"/>
    <row r="2931" customFormat="1" ht="16" customHeight="1" x14ac:dyDescent="0.2"/>
    <row r="2932" customFormat="1" ht="16" customHeight="1" x14ac:dyDescent="0.2"/>
    <row r="2933" customFormat="1" ht="16" customHeight="1" x14ac:dyDescent="0.2"/>
    <row r="2934" customFormat="1" ht="16" customHeight="1" x14ac:dyDescent="0.2"/>
    <row r="2935" customFormat="1" ht="16" customHeight="1" x14ac:dyDescent="0.2"/>
    <row r="2936" customFormat="1" ht="16" customHeight="1" x14ac:dyDescent="0.2"/>
    <row r="2937" customFormat="1" ht="16" customHeight="1" x14ac:dyDescent="0.2"/>
    <row r="2938" customFormat="1" ht="16" customHeight="1" x14ac:dyDescent="0.2"/>
    <row r="2939" customFormat="1" ht="16" customHeight="1" x14ac:dyDescent="0.2"/>
    <row r="2940" customFormat="1" ht="16" customHeight="1" x14ac:dyDescent="0.2"/>
    <row r="2941" customFormat="1" ht="16" customHeight="1" x14ac:dyDescent="0.2"/>
    <row r="2942" customFormat="1" ht="16" customHeight="1" x14ac:dyDescent="0.2"/>
    <row r="2943" customFormat="1" ht="16" customHeight="1" x14ac:dyDescent="0.2"/>
    <row r="2944" customFormat="1" ht="16" customHeight="1" x14ac:dyDescent="0.2"/>
    <row r="2945" customFormat="1" ht="16" customHeight="1" x14ac:dyDescent="0.2"/>
    <row r="2946" customFormat="1" ht="16" customHeight="1" x14ac:dyDescent="0.2"/>
    <row r="2947" customFormat="1" ht="16" customHeight="1" x14ac:dyDescent="0.2"/>
    <row r="2948" customFormat="1" ht="16" customHeight="1" x14ac:dyDescent="0.2"/>
    <row r="2949" customFormat="1" ht="16" customHeight="1" x14ac:dyDescent="0.2"/>
    <row r="2950" customFormat="1" ht="16" customHeight="1" x14ac:dyDescent="0.2"/>
    <row r="2951" customFormat="1" ht="16" customHeight="1" x14ac:dyDescent="0.2"/>
    <row r="2952" customFormat="1" ht="16" customHeight="1" x14ac:dyDescent="0.2"/>
    <row r="2953" customFormat="1" ht="16" customHeight="1" x14ac:dyDescent="0.2"/>
    <row r="2954" customFormat="1" ht="16" customHeight="1" x14ac:dyDescent="0.2"/>
    <row r="2955" customFormat="1" ht="16" customHeight="1" x14ac:dyDescent="0.2"/>
    <row r="2956" customFormat="1" ht="16" customHeight="1" x14ac:dyDescent="0.2"/>
    <row r="2957" customFormat="1" ht="16" customHeight="1" x14ac:dyDescent="0.2"/>
    <row r="2958" customFormat="1" ht="16" customHeight="1" x14ac:dyDescent="0.2"/>
    <row r="2959" customFormat="1" ht="16" customHeight="1" x14ac:dyDescent="0.2"/>
    <row r="2960" customFormat="1" ht="16" customHeight="1" x14ac:dyDescent="0.2"/>
    <row r="2961" customFormat="1" ht="16" customHeight="1" x14ac:dyDescent="0.2"/>
    <row r="2962" customFormat="1" ht="16" customHeight="1" x14ac:dyDescent="0.2"/>
    <row r="2963" customFormat="1" ht="16" customHeight="1" x14ac:dyDescent="0.2"/>
    <row r="2964" customFormat="1" ht="16" customHeight="1" x14ac:dyDescent="0.2"/>
    <row r="2965" customFormat="1" ht="16" customHeight="1" x14ac:dyDescent="0.2"/>
    <row r="2966" customFormat="1" ht="16" customHeight="1" x14ac:dyDescent="0.2"/>
    <row r="2967" customFormat="1" ht="16" customHeight="1" x14ac:dyDescent="0.2"/>
    <row r="2968" customFormat="1" ht="16" customHeight="1" x14ac:dyDescent="0.2"/>
    <row r="2969" customFormat="1" ht="16" customHeight="1" x14ac:dyDescent="0.2"/>
    <row r="2970" customFormat="1" ht="16" customHeight="1" x14ac:dyDescent="0.2"/>
    <row r="2971" customFormat="1" ht="16" customHeight="1" x14ac:dyDescent="0.2"/>
    <row r="2972" customFormat="1" ht="16" customHeight="1" x14ac:dyDescent="0.2"/>
    <row r="2973" customFormat="1" ht="16" customHeight="1" x14ac:dyDescent="0.2"/>
    <row r="2974" customFormat="1" ht="16" customHeight="1" x14ac:dyDescent="0.2"/>
    <row r="2975" customFormat="1" ht="16" customHeight="1" x14ac:dyDescent="0.2"/>
    <row r="2976" customFormat="1" ht="16" customHeight="1" x14ac:dyDescent="0.2"/>
    <row r="2977" customFormat="1" ht="16" customHeight="1" x14ac:dyDescent="0.2"/>
    <row r="2978" customFormat="1" ht="16" customHeight="1" x14ac:dyDescent="0.2"/>
    <row r="2979" customFormat="1" ht="16" customHeight="1" x14ac:dyDescent="0.2"/>
    <row r="2980" customFormat="1" ht="16" customHeight="1" x14ac:dyDescent="0.2"/>
    <row r="2981" customFormat="1" ht="16" customHeight="1" x14ac:dyDescent="0.2"/>
    <row r="2982" customFormat="1" ht="16" customHeight="1" x14ac:dyDescent="0.2"/>
    <row r="2983" customFormat="1" ht="16" customHeight="1" x14ac:dyDescent="0.2"/>
    <row r="2984" customFormat="1" ht="16" customHeight="1" x14ac:dyDescent="0.2"/>
    <row r="2985" customFormat="1" ht="16" customHeight="1" x14ac:dyDescent="0.2"/>
    <row r="2986" customFormat="1" ht="16" customHeight="1" x14ac:dyDescent="0.2"/>
    <row r="2987" customFormat="1" ht="16" customHeight="1" x14ac:dyDescent="0.2"/>
    <row r="2988" customFormat="1" ht="16" customHeight="1" x14ac:dyDescent="0.2"/>
    <row r="2989" customFormat="1" ht="16" customHeight="1" x14ac:dyDescent="0.2"/>
    <row r="2990" customFormat="1" ht="16" customHeight="1" x14ac:dyDescent="0.2"/>
    <row r="2991" customFormat="1" ht="16" customHeight="1" x14ac:dyDescent="0.2"/>
    <row r="2992" customFormat="1" ht="16" customHeight="1" x14ac:dyDescent="0.2"/>
    <row r="2993" customFormat="1" ht="16" customHeight="1" x14ac:dyDescent="0.2"/>
    <row r="2994" customFormat="1" ht="16" customHeight="1" x14ac:dyDescent="0.2"/>
    <row r="2995" customFormat="1" ht="16" customHeight="1" x14ac:dyDescent="0.2"/>
    <row r="2996" customFormat="1" ht="16" customHeight="1" x14ac:dyDescent="0.2"/>
    <row r="2997" customFormat="1" ht="16" customHeight="1" x14ac:dyDescent="0.2"/>
    <row r="2998" customFormat="1" ht="16" customHeight="1" x14ac:dyDescent="0.2"/>
    <row r="2999" customFormat="1" ht="16" customHeight="1" x14ac:dyDescent="0.2"/>
    <row r="3000" customFormat="1" ht="16" customHeight="1" x14ac:dyDescent="0.2"/>
    <row r="3001" customFormat="1" ht="16" customHeight="1" x14ac:dyDescent="0.2"/>
    <row r="3002" customFormat="1" ht="16" customHeight="1" x14ac:dyDescent="0.2"/>
    <row r="3003" customFormat="1" ht="16" customHeight="1" x14ac:dyDescent="0.2"/>
    <row r="3004" customFormat="1" ht="16" customHeight="1" x14ac:dyDescent="0.2"/>
    <row r="3005" customFormat="1" ht="16" customHeight="1" x14ac:dyDescent="0.2"/>
    <row r="3006" customFormat="1" ht="16" customHeight="1" x14ac:dyDescent="0.2"/>
    <row r="3007" customFormat="1" ht="16" customHeight="1" x14ac:dyDescent="0.2"/>
    <row r="3008" customFormat="1" ht="16" customHeight="1" x14ac:dyDescent="0.2"/>
    <row r="3009" customFormat="1" ht="16" customHeight="1" x14ac:dyDescent="0.2"/>
    <row r="3010" customFormat="1" ht="16" customHeight="1" x14ac:dyDescent="0.2"/>
    <row r="3011" customFormat="1" ht="16" customHeight="1" x14ac:dyDescent="0.2"/>
    <row r="3012" customFormat="1" ht="16" customHeight="1" x14ac:dyDescent="0.2"/>
    <row r="3013" customFormat="1" ht="16" customHeight="1" x14ac:dyDescent="0.2"/>
    <row r="3014" customFormat="1" ht="16" customHeight="1" x14ac:dyDescent="0.2"/>
    <row r="3015" customFormat="1" ht="16" customHeight="1" x14ac:dyDescent="0.2"/>
    <row r="3016" customFormat="1" ht="16" customHeight="1" x14ac:dyDescent="0.2"/>
    <row r="3017" customFormat="1" ht="16" customHeight="1" x14ac:dyDescent="0.2"/>
    <row r="3018" customFormat="1" ht="16" customHeight="1" x14ac:dyDescent="0.2"/>
    <row r="3019" customFormat="1" ht="16" customHeight="1" x14ac:dyDescent="0.2"/>
    <row r="3020" customFormat="1" ht="16" customHeight="1" x14ac:dyDescent="0.2"/>
    <row r="3021" customFormat="1" ht="16" customHeight="1" x14ac:dyDescent="0.2"/>
    <row r="3022" customFormat="1" ht="16" customHeight="1" x14ac:dyDescent="0.2"/>
    <row r="3023" customFormat="1" ht="16" customHeight="1" x14ac:dyDescent="0.2"/>
    <row r="3024" customFormat="1" ht="16" customHeight="1" x14ac:dyDescent="0.2"/>
    <row r="3025" customFormat="1" ht="16" customHeight="1" x14ac:dyDescent="0.2"/>
    <row r="3026" customFormat="1" ht="16" customHeight="1" x14ac:dyDescent="0.2"/>
    <row r="3027" customFormat="1" ht="16" customHeight="1" x14ac:dyDescent="0.2"/>
    <row r="3028" customFormat="1" ht="16" customHeight="1" x14ac:dyDescent="0.2"/>
    <row r="3029" customFormat="1" ht="16" customHeight="1" x14ac:dyDescent="0.2"/>
    <row r="3030" customFormat="1" ht="16" customHeight="1" x14ac:dyDescent="0.2"/>
    <row r="3031" customFormat="1" ht="16" customHeight="1" x14ac:dyDescent="0.2"/>
    <row r="3032" customFormat="1" ht="16" customHeight="1" x14ac:dyDescent="0.2"/>
    <row r="3033" customFormat="1" ht="16" customHeight="1" x14ac:dyDescent="0.2"/>
    <row r="3034" customFormat="1" ht="16" customHeight="1" x14ac:dyDescent="0.2"/>
    <row r="3035" customFormat="1" ht="16" customHeight="1" x14ac:dyDescent="0.2"/>
    <row r="3036" customFormat="1" ht="16" customHeight="1" x14ac:dyDescent="0.2"/>
    <row r="3037" customFormat="1" ht="16" customHeight="1" x14ac:dyDescent="0.2"/>
    <row r="3038" customFormat="1" ht="16" customHeight="1" x14ac:dyDescent="0.2"/>
    <row r="3039" customFormat="1" ht="16" customHeight="1" x14ac:dyDescent="0.2"/>
    <row r="3040" customFormat="1" ht="16" customHeight="1" x14ac:dyDescent="0.2"/>
    <row r="3041" customFormat="1" ht="16" customHeight="1" x14ac:dyDescent="0.2"/>
    <row r="3042" customFormat="1" ht="16" customHeight="1" x14ac:dyDescent="0.2"/>
    <row r="3043" customFormat="1" ht="16" customHeight="1" x14ac:dyDescent="0.2"/>
    <row r="3044" customFormat="1" ht="16" customHeight="1" x14ac:dyDescent="0.2"/>
    <row r="3045" customFormat="1" ht="16" customHeight="1" x14ac:dyDescent="0.2"/>
    <row r="3046" customFormat="1" ht="16" customHeight="1" x14ac:dyDescent="0.2"/>
    <row r="3047" customFormat="1" ht="16" customHeight="1" x14ac:dyDescent="0.2"/>
    <row r="3048" customFormat="1" ht="16" customHeight="1" x14ac:dyDescent="0.2"/>
    <row r="3049" customFormat="1" ht="16" customHeight="1" x14ac:dyDescent="0.2"/>
    <row r="3050" customFormat="1" ht="16" customHeight="1" x14ac:dyDescent="0.2"/>
    <row r="3051" customFormat="1" ht="16" customHeight="1" x14ac:dyDescent="0.2"/>
    <row r="3052" customFormat="1" ht="16" customHeight="1" x14ac:dyDescent="0.2"/>
    <row r="3053" customFormat="1" ht="16" customHeight="1" x14ac:dyDescent="0.2"/>
    <row r="3054" customFormat="1" ht="16" customHeight="1" x14ac:dyDescent="0.2"/>
    <row r="3055" customFormat="1" ht="16" customHeight="1" x14ac:dyDescent="0.2"/>
    <row r="3056" customFormat="1" ht="16" customHeight="1" x14ac:dyDescent="0.2"/>
    <row r="3057" customFormat="1" ht="16" customHeight="1" x14ac:dyDescent="0.2"/>
    <row r="3058" customFormat="1" ht="16" customHeight="1" x14ac:dyDescent="0.2"/>
    <row r="3059" customFormat="1" ht="16" customHeight="1" x14ac:dyDescent="0.2"/>
    <row r="3060" customFormat="1" ht="16" customHeight="1" x14ac:dyDescent="0.2"/>
    <row r="3061" customFormat="1" ht="16" customHeight="1" x14ac:dyDescent="0.2"/>
    <row r="3062" customFormat="1" ht="16" customHeight="1" x14ac:dyDescent="0.2"/>
    <row r="3063" customFormat="1" ht="16" customHeight="1" x14ac:dyDescent="0.2"/>
    <row r="3064" customFormat="1" ht="16" customHeight="1" x14ac:dyDescent="0.2"/>
    <row r="3065" customFormat="1" ht="16" customHeight="1" x14ac:dyDescent="0.2"/>
    <row r="3066" customFormat="1" ht="16" customHeight="1" x14ac:dyDescent="0.2"/>
    <row r="3067" customFormat="1" ht="16" customHeight="1" x14ac:dyDescent="0.2"/>
    <row r="3068" customFormat="1" ht="16" customHeight="1" x14ac:dyDescent="0.2"/>
    <row r="3069" customFormat="1" ht="16" customHeight="1" x14ac:dyDescent="0.2"/>
    <row r="3070" customFormat="1" ht="16" customHeight="1" x14ac:dyDescent="0.2"/>
    <row r="3071" customFormat="1" ht="16" customHeight="1" x14ac:dyDescent="0.2"/>
    <row r="3072" customFormat="1" ht="16" customHeight="1" x14ac:dyDescent="0.2"/>
    <row r="3073" customFormat="1" ht="16" customHeight="1" x14ac:dyDescent="0.2"/>
    <row r="3074" customFormat="1" ht="16" customHeight="1" x14ac:dyDescent="0.2"/>
    <row r="3075" customFormat="1" ht="16" customHeight="1" x14ac:dyDescent="0.2"/>
    <row r="3076" customFormat="1" ht="16" customHeight="1" x14ac:dyDescent="0.2"/>
    <row r="3077" customFormat="1" ht="16" customHeight="1" x14ac:dyDescent="0.2"/>
    <row r="3078" customFormat="1" ht="16" customHeight="1" x14ac:dyDescent="0.2"/>
    <row r="3079" customFormat="1" ht="16" customHeight="1" x14ac:dyDescent="0.2"/>
    <row r="3080" customFormat="1" ht="16" customHeight="1" x14ac:dyDescent="0.2"/>
    <row r="3081" customFormat="1" ht="16" customHeight="1" x14ac:dyDescent="0.2"/>
    <row r="3082" customFormat="1" ht="16" customHeight="1" x14ac:dyDescent="0.2"/>
    <row r="3083" customFormat="1" ht="16" customHeight="1" x14ac:dyDescent="0.2"/>
    <row r="3084" customFormat="1" ht="16" customHeight="1" x14ac:dyDescent="0.2"/>
    <row r="3085" customFormat="1" ht="16" customHeight="1" x14ac:dyDescent="0.2"/>
    <row r="3086" customFormat="1" ht="16" customHeight="1" x14ac:dyDescent="0.2"/>
    <row r="3087" customFormat="1" ht="16" customHeight="1" x14ac:dyDescent="0.2"/>
    <row r="3088" customFormat="1" ht="16" customHeight="1" x14ac:dyDescent="0.2"/>
    <row r="3089" customFormat="1" ht="16" customHeight="1" x14ac:dyDescent="0.2"/>
    <row r="3090" customFormat="1" ht="16" customHeight="1" x14ac:dyDescent="0.2"/>
    <row r="3091" customFormat="1" ht="16" customHeight="1" x14ac:dyDescent="0.2"/>
    <row r="3092" customFormat="1" ht="16" customHeight="1" x14ac:dyDescent="0.2"/>
    <row r="3093" customFormat="1" ht="16" customHeight="1" x14ac:dyDescent="0.2"/>
    <row r="3094" customFormat="1" ht="16" customHeight="1" x14ac:dyDescent="0.2"/>
    <row r="3095" customFormat="1" ht="16" customHeight="1" x14ac:dyDescent="0.2"/>
    <row r="3096" customFormat="1" ht="16" customHeight="1" x14ac:dyDescent="0.2"/>
    <row r="3097" customFormat="1" ht="16" customHeight="1" x14ac:dyDescent="0.2"/>
    <row r="3098" customFormat="1" ht="16" customHeight="1" x14ac:dyDescent="0.2"/>
    <row r="3099" customFormat="1" ht="16" customHeight="1" x14ac:dyDescent="0.2"/>
    <row r="3100" customFormat="1" ht="16" customHeight="1" x14ac:dyDescent="0.2"/>
    <row r="3101" customFormat="1" ht="16" customHeight="1" x14ac:dyDescent="0.2"/>
    <row r="3102" customFormat="1" ht="16" customHeight="1" x14ac:dyDescent="0.2"/>
    <row r="3103" customFormat="1" ht="16" customHeight="1" x14ac:dyDescent="0.2"/>
    <row r="3104" customFormat="1" ht="16" customHeight="1" x14ac:dyDescent="0.2"/>
    <row r="3105" customFormat="1" ht="16" customHeight="1" x14ac:dyDescent="0.2"/>
    <row r="3106" customFormat="1" ht="16" customHeight="1" x14ac:dyDescent="0.2"/>
    <row r="3107" customFormat="1" ht="16" customHeight="1" x14ac:dyDescent="0.2"/>
    <row r="3108" customFormat="1" ht="16" customHeight="1" x14ac:dyDescent="0.2"/>
    <row r="3109" customFormat="1" ht="16" customHeight="1" x14ac:dyDescent="0.2"/>
    <row r="3110" customFormat="1" ht="16" customHeight="1" x14ac:dyDescent="0.2"/>
    <row r="3111" customFormat="1" ht="16" customHeight="1" x14ac:dyDescent="0.2"/>
    <row r="3112" customFormat="1" ht="16" customHeight="1" x14ac:dyDescent="0.2"/>
    <row r="3113" customFormat="1" ht="16" customHeight="1" x14ac:dyDescent="0.2"/>
    <row r="3114" customFormat="1" ht="16" customHeight="1" x14ac:dyDescent="0.2"/>
    <row r="3115" customFormat="1" ht="16" customHeight="1" x14ac:dyDescent="0.2"/>
    <row r="3116" customFormat="1" ht="16" customHeight="1" x14ac:dyDescent="0.2"/>
    <row r="3117" customFormat="1" ht="16" customHeight="1" x14ac:dyDescent="0.2"/>
    <row r="3118" customFormat="1" ht="16" customHeight="1" x14ac:dyDescent="0.2"/>
    <row r="3119" customFormat="1" ht="16" customHeight="1" x14ac:dyDescent="0.2"/>
    <row r="3120" customFormat="1" ht="16" customHeight="1" x14ac:dyDescent="0.2"/>
    <row r="3121" customFormat="1" ht="16" customHeight="1" x14ac:dyDescent="0.2"/>
    <row r="3122" customFormat="1" ht="16" customHeight="1" x14ac:dyDescent="0.2"/>
    <row r="3123" customFormat="1" ht="16" customHeight="1" x14ac:dyDescent="0.2"/>
    <row r="3124" customFormat="1" ht="16" customHeight="1" x14ac:dyDescent="0.2"/>
    <row r="3125" customFormat="1" ht="16" customHeight="1" x14ac:dyDescent="0.2"/>
    <row r="3126" customFormat="1" ht="16" customHeight="1" x14ac:dyDescent="0.2"/>
    <row r="3127" customFormat="1" ht="16" customHeight="1" x14ac:dyDescent="0.2"/>
    <row r="3128" customFormat="1" ht="16" customHeight="1" x14ac:dyDescent="0.2"/>
    <row r="3129" customFormat="1" ht="16" customHeight="1" x14ac:dyDescent="0.2"/>
    <row r="3130" customFormat="1" ht="16" customHeight="1" x14ac:dyDescent="0.2"/>
    <row r="3131" customFormat="1" ht="16" customHeight="1" x14ac:dyDescent="0.2"/>
    <row r="3132" customFormat="1" ht="16" customHeight="1" x14ac:dyDescent="0.2"/>
    <row r="3133" customFormat="1" ht="16" customHeight="1" x14ac:dyDescent="0.2"/>
    <row r="3134" customFormat="1" ht="16" customHeight="1" x14ac:dyDescent="0.2"/>
    <row r="3135" customFormat="1" ht="16" customHeight="1" x14ac:dyDescent="0.2"/>
    <row r="3136" customFormat="1" ht="16" customHeight="1" x14ac:dyDescent="0.2"/>
    <row r="3137" customFormat="1" ht="16" customHeight="1" x14ac:dyDescent="0.2"/>
    <row r="3138" customFormat="1" ht="16" customHeight="1" x14ac:dyDescent="0.2"/>
    <row r="3139" customFormat="1" ht="16" customHeight="1" x14ac:dyDescent="0.2"/>
    <row r="3140" customFormat="1" ht="16" customHeight="1" x14ac:dyDescent="0.2"/>
    <row r="3141" customFormat="1" ht="16" customHeight="1" x14ac:dyDescent="0.2"/>
    <row r="3142" customFormat="1" ht="16" customHeight="1" x14ac:dyDescent="0.2"/>
    <row r="3143" customFormat="1" ht="16" customHeight="1" x14ac:dyDescent="0.2"/>
    <row r="3144" customFormat="1" ht="16" customHeight="1" x14ac:dyDescent="0.2"/>
    <row r="3145" customFormat="1" ht="16" customHeight="1" x14ac:dyDescent="0.2"/>
    <row r="3146" customFormat="1" ht="16" customHeight="1" x14ac:dyDescent="0.2"/>
    <row r="3147" customFormat="1" ht="16" customHeight="1" x14ac:dyDescent="0.2"/>
    <row r="3148" customFormat="1" ht="16" customHeight="1" x14ac:dyDescent="0.2"/>
    <row r="3149" customFormat="1" ht="16" customHeight="1" x14ac:dyDescent="0.2"/>
    <row r="3150" customFormat="1" ht="16" customHeight="1" x14ac:dyDescent="0.2"/>
    <row r="3151" customFormat="1" ht="16" customHeight="1" x14ac:dyDescent="0.2"/>
    <row r="3152" customFormat="1" ht="16" customHeight="1" x14ac:dyDescent="0.2"/>
    <row r="3153" customFormat="1" ht="16" customHeight="1" x14ac:dyDescent="0.2"/>
    <row r="3154" customFormat="1" ht="16" customHeight="1" x14ac:dyDescent="0.2"/>
    <row r="3155" customFormat="1" ht="16" customHeight="1" x14ac:dyDescent="0.2"/>
    <row r="3156" customFormat="1" ht="16" customHeight="1" x14ac:dyDescent="0.2"/>
    <row r="3157" customFormat="1" ht="16" customHeight="1" x14ac:dyDescent="0.2"/>
    <row r="3158" customFormat="1" ht="16" customHeight="1" x14ac:dyDescent="0.2"/>
    <row r="3159" customFormat="1" ht="16" customHeight="1" x14ac:dyDescent="0.2"/>
    <row r="3160" customFormat="1" ht="16" customHeight="1" x14ac:dyDescent="0.2"/>
    <row r="3161" customFormat="1" ht="16" customHeight="1" x14ac:dyDescent="0.2"/>
    <row r="3162" customFormat="1" ht="16" customHeight="1" x14ac:dyDescent="0.2"/>
    <row r="3163" customFormat="1" ht="16" customHeight="1" x14ac:dyDescent="0.2"/>
    <row r="3164" customFormat="1" ht="16" customHeight="1" x14ac:dyDescent="0.2"/>
    <row r="3165" customFormat="1" ht="16" customHeight="1" x14ac:dyDescent="0.2"/>
    <row r="3166" customFormat="1" ht="16" customHeight="1" x14ac:dyDescent="0.2"/>
    <row r="3167" customFormat="1" ht="16" customHeight="1" x14ac:dyDescent="0.2"/>
    <row r="3168" customFormat="1" ht="16" customHeight="1" x14ac:dyDescent="0.2"/>
    <row r="3169" customFormat="1" ht="16" customHeight="1" x14ac:dyDescent="0.2"/>
    <row r="3170" customFormat="1" ht="16" customHeight="1" x14ac:dyDescent="0.2"/>
    <row r="3171" customFormat="1" ht="16" customHeight="1" x14ac:dyDescent="0.2"/>
    <row r="3172" customFormat="1" ht="16" customHeight="1" x14ac:dyDescent="0.2"/>
    <row r="3173" customFormat="1" ht="16" customHeight="1" x14ac:dyDescent="0.2"/>
    <row r="3174" customFormat="1" ht="16" customHeight="1" x14ac:dyDescent="0.2"/>
    <row r="3175" customFormat="1" ht="16" customHeight="1" x14ac:dyDescent="0.2"/>
    <row r="3176" customFormat="1" ht="16" customHeight="1" x14ac:dyDescent="0.2"/>
    <row r="3177" customFormat="1" ht="16" customHeight="1" x14ac:dyDescent="0.2"/>
    <row r="3178" customFormat="1" ht="16" customHeight="1" x14ac:dyDescent="0.2"/>
    <row r="3179" customFormat="1" ht="16" customHeight="1" x14ac:dyDescent="0.2"/>
    <row r="3180" customFormat="1" ht="16" customHeight="1" x14ac:dyDescent="0.2"/>
    <row r="3181" customFormat="1" ht="16" customHeight="1" x14ac:dyDescent="0.2"/>
    <row r="3182" customFormat="1" ht="16" customHeight="1" x14ac:dyDescent="0.2"/>
    <row r="3183" customFormat="1" ht="16" customHeight="1" x14ac:dyDescent="0.2"/>
    <row r="3184" customFormat="1" ht="16" customHeight="1" x14ac:dyDescent="0.2"/>
    <row r="3185" customFormat="1" ht="16" customHeight="1" x14ac:dyDescent="0.2"/>
    <row r="3186" customFormat="1" ht="16" customHeight="1" x14ac:dyDescent="0.2"/>
    <row r="3187" customFormat="1" ht="16" customHeight="1" x14ac:dyDescent="0.2"/>
    <row r="3188" customFormat="1" ht="16" customHeight="1" x14ac:dyDescent="0.2"/>
    <row r="3189" customFormat="1" ht="16" customHeight="1" x14ac:dyDescent="0.2"/>
    <row r="3190" customFormat="1" ht="16" customHeight="1" x14ac:dyDescent="0.2"/>
    <row r="3191" customFormat="1" ht="16" customHeight="1" x14ac:dyDescent="0.2"/>
    <row r="3192" customFormat="1" ht="16" customHeight="1" x14ac:dyDescent="0.2"/>
    <row r="3193" customFormat="1" ht="16" customHeight="1" x14ac:dyDescent="0.2"/>
    <row r="3194" customFormat="1" ht="16" customHeight="1" x14ac:dyDescent="0.2"/>
    <row r="3195" customFormat="1" ht="16" customHeight="1" x14ac:dyDescent="0.2"/>
    <row r="3196" customFormat="1" ht="16" customHeight="1" x14ac:dyDescent="0.2"/>
    <row r="3197" customFormat="1" ht="16" customHeight="1" x14ac:dyDescent="0.2"/>
    <row r="3198" customFormat="1" ht="16" customHeight="1" x14ac:dyDescent="0.2"/>
    <row r="3199" customFormat="1" ht="16" customHeight="1" x14ac:dyDescent="0.2"/>
    <row r="3200" customFormat="1" ht="16" customHeight="1" x14ac:dyDescent="0.2"/>
    <row r="3201" customFormat="1" ht="16" customHeight="1" x14ac:dyDescent="0.2"/>
    <row r="3202" customFormat="1" ht="16" customHeight="1" x14ac:dyDescent="0.2"/>
    <row r="3203" customFormat="1" ht="16" customHeight="1" x14ac:dyDescent="0.2"/>
    <row r="3204" customFormat="1" ht="16" customHeight="1" x14ac:dyDescent="0.2"/>
    <row r="3205" customFormat="1" ht="16" customHeight="1" x14ac:dyDescent="0.2"/>
    <row r="3206" customFormat="1" ht="16" customHeight="1" x14ac:dyDescent="0.2"/>
    <row r="3207" customFormat="1" ht="16" customHeight="1" x14ac:dyDescent="0.2"/>
    <row r="3208" customFormat="1" ht="16" customHeight="1" x14ac:dyDescent="0.2"/>
    <row r="3209" customFormat="1" ht="16" customHeight="1" x14ac:dyDescent="0.2"/>
    <row r="3210" customFormat="1" ht="16" customHeight="1" x14ac:dyDescent="0.2"/>
    <row r="3211" customFormat="1" ht="16" customHeight="1" x14ac:dyDescent="0.2"/>
    <row r="3212" customFormat="1" ht="16" customHeight="1" x14ac:dyDescent="0.2"/>
    <row r="3213" customFormat="1" ht="16" customHeight="1" x14ac:dyDescent="0.2"/>
    <row r="3214" customFormat="1" ht="16" customHeight="1" x14ac:dyDescent="0.2"/>
    <row r="3215" customFormat="1" ht="16" customHeight="1" x14ac:dyDescent="0.2"/>
    <row r="3216" customFormat="1" ht="16" customHeight="1" x14ac:dyDescent="0.2"/>
    <row r="3217" customFormat="1" ht="16" customHeight="1" x14ac:dyDescent="0.2"/>
    <row r="3218" customFormat="1" ht="16" customHeight="1" x14ac:dyDescent="0.2"/>
    <row r="3219" customFormat="1" ht="16" customHeight="1" x14ac:dyDescent="0.2"/>
    <row r="3220" customFormat="1" ht="16" customHeight="1" x14ac:dyDescent="0.2"/>
    <row r="3221" customFormat="1" ht="16" customHeight="1" x14ac:dyDescent="0.2"/>
    <row r="3222" customFormat="1" ht="16" customHeight="1" x14ac:dyDescent="0.2"/>
    <row r="3223" customFormat="1" ht="16" customHeight="1" x14ac:dyDescent="0.2"/>
    <row r="3224" customFormat="1" ht="16" customHeight="1" x14ac:dyDescent="0.2"/>
    <row r="3225" customFormat="1" ht="16" customHeight="1" x14ac:dyDescent="0.2"/>
    <row r="3226" customFormat="1" ht="16" customHeight="1" x14ac:dyDescent="0.2"/>
    <row r="3227" customFormat="1" ht="16" customHeight="1" x14ac:dyDescent="0.2"/>
    <row r="3228" customFormat="1" ht="16" customHeight="1" x14ac:dyDescent="0.2"/>
    <row r="3229" customFormat="1" ht="16" customHeight="1" x14ac:dyDescent="0.2"/>
    <row r="3230" customFormat="1" ht="16" customHeight="1" x14ac:dyDescent="0.2"/>
    <row r="3231" customFormat="1" ht="16" customHeight="1" x14ac:dyDescent="0.2"/>
    <row r="3232" customFormat="1" ht="16" customHeight="1" x14ac:dyDescent="0.2"/>
    <row r="3233" customFormat="1" ht="16" customHeight="1" x14ac:dyDescent="0.2"/>
    <row r="3234" customFormat="1" ht="16" customHeight="1" x14ac:dyDescent="0.2"/>
    <row r="3235" customFormat="1" ht="16" customHeight="1" x14ac:dyDescent="0.2"/>
    <row r="3236" customFormat="1" ht="16" customHeight="1" x14ac:dyDescent="0.2"/>
    <row r="3237" customFormat="1" ht="16" customHeight="1" x14ac:dyDescent="0.2"/>
    <row r="3238" customFormat="1" ht="16" customHeight="1" x14ac:dyDescent="0.2"/>
    <row r="3239" customFormat="1" ht="16" customHeight="1" x14ac:dyDescent="0.2"/>
    <row r="3240" customFormat="1" ht="16" customHeight="1" x14ac:dyDescent="0.2"/>
    <row r="3241" customFormat="1" ht="16" customHeight="1" x14ac:dyDescent="0.2"/>
    <row r="3242" customFormat="1" ht="16" customHeight="1" x14ac:dyDescent="0.2"/>
    <row r="3243" customFormat="1" ht="16" customHeight="1" x14ac:dyDescent="0.2"/>
    <row r="3244" customFormat="1" ht="16" customHeight="1" x14ac:dyDescent="0.2"/>
    <row r="3245" customFormat="1" ht="16" customHeight="1" x14ac:dyDescent="0.2"/>
    <row r="3246" customFormat="1" ht="16" customHeight="1" x14ac:dyDescent="0.2"/>
    <row r="3247" customFormat="1" ht="16" customHeight="1" x14ac:dyDescent="0.2"/>
    <row r="3248" customFormat="1" ht="16" customHeight="1" x14ac:dyDescent="0.2"/>
    <row r="3249" customFormat="1" ht="16" customHeight="1" x14ac:dyDescent="0.2"/>
    <row r="3250" customFormat="1" ht="16" customHeight="1" x14ac:dyDescent="0.2"/>
    <row r="3251" customFormat="1" ht="16" customHeight="1" x14ac:dyDescent="0.2"/>
    <row r="3252" customFormat="1" ht="16" customHeight="1" x14ac:dyDescent="0.2"/>
    <row r="3253" customFormat="1" ht="16" customHeight="1" x14ac:dyDescent="0.2"/>
    <row r="3254" customFormat="1" ht="16" customHeight="1" x14ac:dyDescent="0.2"/>
    <row r="3255" customFormat="1" ht="16" customHeight="1" x14ac:dyDescent="0.2"/>
    <row r="3256" customFormat="1" ht="16" customHeight="1" x14ac:dyDescent="0.2"/>
    <row r="3257" customFormat="1" ht="16" customHeight="1" x14ac:dyDescent="0.2"/>
    <row r="3258" customFormat="1" ht="16" customHeight="1" x14ac:dyDescent="0.2"/>
    <row r="3259" customFormat="1" ht="16" customHeight="1" x14ac:dyDescent="0.2"/>
    <row r="3260" customFormat="1" ht="16" customHeight="1" x14ac:dyDescent="0.2"/>
    <row r="3261" customFormat="1" ht="16" customHeight="1" x14ac:dyDescent="0.2"/>
    <row r="3262" customFormat="1" ht="16" customHeight="1" x14ac:dyDescent="0.2"/>
    <row r="3263" customFormat="1" ht="16" customHeight="1" x14ac:dyDescent="0.2"/>
    <row r="3264" customFormat="1" ht="16" customHeight="1" x14ac:dyDescent="0.2"/>
    <row r="3265" customFormat="1" ht="16" customHeight="1" x14ac:dyDescent="0.2"/>
    <row r="3266" customFormat="1" ht="16" customHeight="1" x14ac:dyDescent="0.2"/>
    <row r="3267" customFormat="1" ht="16" customHeight="1" x14ac:dyDescent="0.2"/>
    <row r="3268" customFormat="1" ht="16" customHeight="1" x14ac:dyDescent="0.2"/>
    <row r="3269" customFormat="1" ht="16" customHeight="1" x14ac:dyDescent="0.2"/>
    <row r="3270" customFormat="1" ht="16" customHeight="1" x14ac:dyDescent="0.2"/>
    <row r="3271" customFormat="1" ht="16" customHeight="1" x14ac:dyDescent="0.2"/>
    <row r="3272" customFormat="1" ht="16" customHeight="1" x14ac:dyDescent="0.2"/>
    <row r="3273" customFormat="1" ht="16" customHeight="1" x14ac:dyDescent="0.2"/>
    <row r="3274" customFormat="1" ht="16" customHeight="1" x14ac:dyDescent="0.2"/>
    <row r="3275" customFormat="1" ht="16" customHeight="1" x14ac:dyDescent="0.2"/>
    <row r="3276" customFormat="1" ht="16" customHeight="1" x14ac:dyDescent="0.2"/>
    <row r="3277" customFormat="1" ht="16" customHeight="1" x14ac:dyDescent="0.2"/>
    <row r="3278" customFormat="1" ht="16" customHeight="1" x14ac:dyDescent="0.2"/>
    <row r="3279" customFormat="1" ht="16" customHeight="1" x14ac:dyDescent="0.2"/>
    <row r="3280" customFormat="1" ht="16" customHeight="1" x14ac:dyDescent="0.2"/>
    <row r="3281" customFormat="1" ht="16" customHeight="1" x14ac:dyDescent="0.2"/>
    <row r="3282" customFormat="1" ht="16" customHeight="1" x14ac:dyDescent="0.2"/>
    <row r="3283" customFormat="1" ht="16" customHeight="1" x14ac:dyDescent="0.2"/>
    <row r="3284" customFormat="1" ht="16" customHeight="1" x14ac:dyDescent="0.2"/>
    <row r="3285" customFormat="1" ht="16" customHeight="1" x14ac:dyDescent="0.2"/>
    <row r="3286" customFormat="1" ht="16" customHeight="1" x14ac:dyDescent="0.2"/>
    <row r="3287" customFormat="1" ht="16" customHeight="1" x14ac:dyDescent="0.2"/>
    <row r="3288" customFormat="1" ht="16" customHeight="1" x14ac:dyDescent="0.2"/>
    <row r="3289" customFormat="1" ht="16" customHeight="1" x14ac:dyDescent="0.2"/>
    <row r="3290" customFormat="1" ht="16" customHeight="1" x14ac:dyDescent="0.2"/>
    <row r="3291" customFormat="1" ht="16" customHeight="1" x14ac:dyDescent="0.2"/>
    <row r="3292" customFormat="1" ht="16" customHeight="1" x14ac:dyDescent="0.2"/>
    <row r="3293" customFormat="1" ht="16" customHeight="1" x14ac:dyDescent="0.2"/>
    <row r="3294" customFormat="1" ht="16" customHeight="1" x14ac:dyDescent="0.2"/>
    <row r="3295" customFormat="1" ht="16" customHeight="1" x14ac:dyDescent="0.2"/>
    <row r="3296" customFormat="1" ht="16" customHeight="1" x14ac:dyDescent="0.2"/>
    <row r="3297" customFormat="1" ht="16" customHeight="1" x14ac:dyDescent="0.2"/>
    <row r="3298" customFormat="1" ht="16" customHeight="1" x14ac:dyDescent="0.2"/>
    <row r="3299" customFormat="1" ht="16" customHeight="1" x14ac:dyDescent="0.2"/>
    <row r="3300" customFormat="1" ht="16" customHeight="1" x14ac:dyDescent="0.2"/>
    <row r="3301" customFormat="1" ht="16" customHeight="1" x14ac:dyDescent="0.2"/>
    <row r="3302" customFormat="1" ht="16" customHeight="1" x14ac:dyDescent="0.2"/>
    <row r="3303" customFormat="1" ht="16" customHeight="1" x14ac:dyDescent="0.2"/>
    <row r="3304" customFormat="1" ht="16" customHeight="1" x14ac:dyDescent="0.2"/>
    <row r="3305" customFormat="1" ht="16" customHeight="1" x14ac:dyDescent="0.2"/>
    <row r="3306" customFormat="1" ht="16" customHeight="1" x14ac:dyDescent="0.2"/>
    <row r="3307" customFormat="1" ht="16" customHeight="1" x14ac:dyDescent="0.2"/>
    <row r="3308" customFormat="1" ht="16" customHeight="1" x14ac:dyDescent="0.2"/>
    <row r="3309" customFormat="1" ht="16" customHeight="1" x14ac:dyDescent="0.2"/>
    <row r="3310" customFormat="1" ht="16" customHeight="1" x14ac:dyDescent="0.2"/>
    <row r="3311" customFormat="1" ht="16" customHeight="1" x14ac:dyDescent="0.2"/>
    <row r="3312" customFormat="1" ht="16" customHeight="1" x14ac:dyDescent="0.2"/>
    <row r="3313" customFormat="1" ht="16" customHeight="1" x14ac:dyDescent="0.2"/>
    <row r="3314" customFormat="1" ht="16" customHeight="1" x14ac:dyDescent="0.2"/>
    <row r="3315" customFormat="1" ht="16" customHeight="1" x14ac:dyDescent="0.2"/>
    <row r="3316" customFormat="1" ht="16" customHeight="1" x14ac:dyDescent="0.2"/>
    <row r="3317" customFormat="1" ht="16" customHeight="1" x14ac:dyDescent="0.2"/>
    <row r="3318" customFormat="1" ht="16" customHeight="1" x14ac:dyDescent="0.2"/>
    <row r="3319" customFormat="1" ht="16" customHeight="1" x14ac:dyDescent="0.2"/>
    <row r="3320" customFormat="1" ht="16" customHeight="1" x14ac:dyDescent="0.2"/>
    <row r="3321" customFormat="1" ht="16" customHeight="1" x14ac:dyDescent="0.2"/>
    <row r="3322" customFormat="1" ht="16" customHeight="1" x14ac:dyDescent="0.2"/>
    <row r="3323" customFormat="1" ht="16" customHeight="1" x14ac:dyDescent="0.2"/>
    <row r="3324" customFormat="1" ht="16" customHeight="1" x14ac:dyDescent="0.2"/>
    <row r="3325" customFormat="1" ht="16" customHeight="1" x14ac:dyDescent="0.2"/>
    <row r="3326" customFormat="1" ht="16" customHeight="1" x14ac:dyDescent="0.2"/>
    <row r="3327" customFormat="1" ht="16" customHeight="1" x14ac:dyDescent="0.2"/>
    <row r="3328" customFormat="1" ht="16" customHeight="1" x14ac:dyDescent="0.2"/>
    <row r="3329" customFormat="1" ht="16" customHeight="1" x14ac:dyDescent="0.2"/>
    <row r="3330" customFormat="1" ht="16" customHeight="1" x14ac:dyDescent="0.2"/>
    <row r="3331" customFormat="1" ht="16" customHeight="1" x14ac:dyDescent="0.2"/>
    <row r="3332" customFormat="1" ht="16" customHeight="1" x14ac:dyDescent="0.2"/>
    <row r="3333" customFormat="1" ht="16" customHeight="1" x14ac:dyDescent="0.2"/>
    <row r="3334" customFormat="1" ht="16" customHeight="1" x14ac:dyDescent="0.2"/>
    <row r="3335" customFormat="1" ht="16" customHeight="1" x14ac:dyDescent="0.2"/>
    <row r="3336" customFormat="1" ht="16" customHeight="1" x14ac:dyDescent="0.2"/>
    <row r="3337" customFormat="1" ht="16" customHeight="1" x14ac:dyDescent="0.2"/>
    <row r="3338" customFormat="1" ht="16" customHeight="1" x14ac:dyDescent="0.2"/>
    <row r="3339" customFormat="1" ht="16" customHeight="1" x14ac:dyDescent="0.2"/>
    <row r="3340" customFormat="1" ht="16" customHeight="1" x14ac:dyDescent="0.2"/>
    <row r="3341" customFormat="1" ht="16" customHeight="1" x14ac:dyDescent="0.2"/>
    <row r="3342" customFormat="1" ht="16" customHeight="1" x14ac:dyDescent="0.2"/>
    <row r="3343" customFormat="1" ht="16" customHeight="1" x14ac:dyDescent="0.2"/>
    <row r="3344" customFormat="1" ht="16" customHeight="1" x14ac:dyDescent="0.2"/>
    <row r="3345" customFormat="1" ht="16" customHeight="1" x14ac:dyDescent="0.2"/>
    <row r="3346" customFormat="1" ht="16" customHeight="1" x14ac:dyDescent="0.2"/>
    <row r="3347" customFormat="1" ht="16" customHeight="1" x14ac:dyDescent="0.2"/>
    <row r="3348" customFormat="1" ht="16" customHeight="1" x14ac:dyDescent="0.2"/>
    <row r="3349" customFormat="1" ht="16" customHeight="1" x14ac:dyDescent="0.2"/>
    <row r="3350" customFormat="1" ht="16" customHeight="1" x14ac:dyDescent="0.2"/>
    <row r="3351" customFormat="1" ht="16" customHeight="1" x14ac:dyDescent="0.2"/>
    <row r="3352" customFormat="1" ht="16" customHeight="1" x14ac:dyDescent="0.2"/>
    <row r="3353" customFormat="1" ht="16" customHeight="1" x14ac:dyDescent="0.2"/>
    <row r="3354" customFormat="1" ht="16" customHeight="1" x14ac:dyDescent="0.2"/>
    <row r="3355" customFormat="1" ht="16" customHeight="1" x14ac:dyDescent="0.2"/>
    <row r="3356" customFormat="1" ht="16" customHeight="1" x14ac:dyDescent="0.2"/>
    <row r="3357" customFormat="1" ht="16" customHeight="1" x14ac:dyDescent="0.2"/>
    <row r="3358" customFormat="1" ht="16" customHeight="1" x14ac:dyDescent="0.2"/>
    <row r="3359" customFormat="1" ht="16" customHeight="1" x14ac:dyDescent="0.2"/>
    <row r="3360" customFormat="1" ht="16" customHeight="1" x14ac:dyDescent="0.2"/>
    <row r="3361" customFormat="1" ht="16" customHeight="1" x14ac:dyDescent="0.2"/>
    <row r="3362" customFormat="1" ht="16" customHeight="1" x14ac:dyDescent="0.2"/>
    <row r="3363" customFormat="1" ht="16" customHeight="1" x14ac:dyDescent="0.2"/>
    <row r="3364" customFormat="1" ht="16" customHeight="1" x14ac:dyDescent="0.2"/>
    <row r="3365" customFormat="1" ht="16" customHeight="1" x14ac:dyDescent="0.2"/>
    <row r="3366" customFormat="1" ht="16" customHeight="1" x14ac:dyDescent="0.2"/>
    <row r="3367" customFormat="1" ht="16" customHeight="1" x14ac:dyDescent="0.2"/>
    <row r="3368" customFormat="1" ht="16" customHeight="1" x14ac:dyDescent="0.2"/>
    <row r="3369" customFormat="1" ht="16" customHeight="1" x14ac:dyDescent="0.2"/>
    <row r="3370" customFormat="1" ht="16" customHeight="1" x14ac:dyDescent="0.2"/>
    <row r="3371" customFormat="1" ht="16" customHeight="1" x14ac:dyDescent="0.2"/>
    <row r="3372" customFormat="1" ht="16" customHeight="1" x14ac:dyDescent="0.2"/>
    <row r="3373" customFormat="1" ht="16" customHeight="1" x14ac:dyDescent="0.2"/>
    <row r="3374" customFormat="1" ht="16" customHeight="1" x14ac:dyDescent="0.2"/>
    <row r="3375" customFormat="1" ht="16" customHeight="1" x14ac:dyDescent="0.2"/>
    <row r="3376" customFormat="1" ht="16" customHeight="1" x14ac:dyDescent="0.2"/>
    <row r="3377" customFormat="1" ht="16" customHeight="1" x14ac:dyDescent="0.2"/>
    <row r="3378" customFormat="1" ht="16" customHeight="1" x14ac:dyDescent="0.2"/>
    <row r="3379" customFormat="1" ht="16" customHeight="1" x14ac:dyDescent="0.2"/>
    <row r="3380" customFormat="1" ht="16" customHeight="1" x14ac:dyDescent="0.2"/>
    <row r="3381" customFormat="1" ht="16" customHeight="1" x14ac:dyDescent="0.2"/>
    <row r="3382" customFormat="1" ht="16" customHeight="1" x14ac:dyDescent="0.2"/>
    <row r="3383" customFormat="1" ht="16" customHeight="1" x14ac:dyDescent="0.2"/>
    <row r="3384" customFormat="1" ht="16" customHeight="1" x14ac:dyDescent="0.2"/>
    <row r="3385" customFormat="1" ht="16" customHeight="1" x14ac:dyDescent="0.2"/>
    <row r="3386" customFormat="1" ht="16" customHeight="1" x14ac:dyDescent="0.2"/>
    <row r="3387" customFormat="1" ht="16" customHeight="1" x14ac:dyDescent="0.2"/>
    <row r="3388" customFormat="1" ht="16" customHeight="1" x14ac:dyDescent="0.2"/>
    <row r="3389" customFormat="1" ht="16" customHeight="1" x14ac:dyDescent="0.2"/>
    <row r="3390" customFormat="1" ht="16" customHeight="1" x14ac:dyDescent="0.2"/>
    <row r="3391" customFormat="1" ht="16" customHeight="1" x14ac:dyDescent="0.2"/>
    <row r="3392" customFormat="1" ht="16" customHeight="1" x14ac:dyDescent="0.2"/>
    <row r="3393" customFormat="1" ht="16" customHeight="1" x14ac:dyDescent="0.2"/>
    <row r="3394" customFormat="1" ht="16" customHeight="1" x14ac:dyDescent="0.2"/>
    <row r="3395" customFormat="1" ht="16" customHeight="1" x14ac:dyDescent="0.2"/>
    <row r="3396" customFormat="1" ht="16" customHeight="1" x14ac:dyDescent="0.2"/>
    <row r="3397" customFormat="1" ht="16" customHeight="1" x14ac:dyDescent="0.2"/>
    <row r="3398" customFormat="1" ht="16" customHeight="1" x14ac:dyDescent="0.2"/>
    <row r="3399" customFormat="1" ht="16" customHeight="1" x14ac:dyDescent="0.2"/>
    <row r="3400" customFormat="1" ht="16" customHeight="1" x14ac:dyDescent="0.2"/>
    <row r="3401" customFormat="1" ht="16" customHeight="1" x14ac:dyDescent="0.2"/>
    <row r="3402" customFormat="1" ht="16" customHeight="1" x14ac:dyDescent="0.2"/>
    <row r="3403" customFormat="1" ht="16" customHeight="1" x14ac:dyDescent="0.2"/>
    <row r="3404" customFormat="1" ht="16" customHeight="1" x14ac:dyDescent="0.2"/>
    <row r="3405" customFormat="1" ht="16" customHeight="1" x14ac:dyDescent="0.2"/>
    <row r="3406" customFormat="1" ht="16" customHeight="1" x14ac:dyDescent="0.2"/>
    <row r="3407" customFormat="1" ht="16" customHeight="1" x14ac:dyDescent="0.2"/>
    <row r="3408" customFormat="1" ht="16" customHeight="1" x14ac:dyDescent="0.2"/>
    <row r="3409" customFormat="1" ht="16" customHeight="1" x14ac:dyDescent="0.2"/>
    <row r="3410" customFormat="1" ht="16" customHeight="1" x14ac:dyDescent="0.2"/>
    <row r="3411" customFormat="1" ht="16" customHeight="1" x14ac:dyDescent="0.2"/>
    <row r="3412" customFormat="1" ht="16" customHeight="1" x14ac:dyDescent="0.2"/>
    <row r="3413" customFormat="1" ht="16" customHeight="1" x14ac:dyDescent="0.2"/>
    <row r="3414" customFormat="1" ht="16" customHeight="1" x14ac:dyDescent="0.2"/>
    <row r="3415" customFormat="1" ht="16" customHeight="1" x14ac:dyDescent="0.2"/>
    <row r="3416" customFormat="1" ht="16" customHeight="1" x14ac:dyDescent="0.2"/>
    <row r="3417" customFormat="1" ht="16" customHeight="1" x14ac:dyDescent="0.2"/>
    <row r="3418" customFormat="1" ht="16" customHeight="1" x14ac:dyDescent="0.2"/>
    <row r="3419" customFormat="1" ht="16" customHeight="1" x14ac:dyDescent="0.2"/>
    <row r="3420" customFormat="1" ht="16" customHeight="1" x14ac:dyDescent="0.2"/>
    <row r="3421" customFormat="1" ht="16" customHeight="1" x14ac:dyDescent="0.2"/>
    <row r="3422" customFormat="1" ht="16" customHeight="1" x14ac:dyDescent="0.2"/>
    <row r="3423" customFormat="1" ht="16" customHeight="1" x14ac:dyDescent="0.2"/>
    <row r="3424" customFormat="1" ht="16" customHeight="1" x14ac:dyDescent="0.2"/>
    <row r="3425" customFormat="1" ht="16" customHeight="1" x14ac:dyDescent="0.2"/>
    <row r="3426" customFormat="1" ht="16" customHeight="1" x14ac:dyDescent="0.2"/>
    <row r="3427" customFormat="1" ht="16" customHeight="1" x14ac:dyDescent="0.2"/>
    <row r="3428" customFormat="1" ht="16" customHeight="1" x14ac:dyDescent="0.2"/>
    <row r="3429" customFormat="1" ht="16" customHeight="1" x14ac:dyDescent="0.2"/>
    <row r="3430" customFormat="1" ht="16" customHeight="1" x14ac:dyDescent="0.2"/>
    <row r="3431" customFormat="1" ht="16" customHeight="1" x14ac:dyDescent="0.2"/>
    <row r="3432" customFormat="1" ht="16" customHeight="1" x14ac:dyDescent="0.2"/>
    <row r="3433" customFormat="1" ht="16" customHeight="1" x14ac:dyDescent="0.2"/>
    <row r="3434" customFormat="1" ht="16" customHeight="1" x14ac:dyDescent="0.2"/>
    <row r="3435" customFormat="1" ht="16" customHeight="1" x14ac:dyDescent="0.2"/>
    <row r="3436" customFormat="1" ht="16" customHeight="1" x14ac:dyDescent="0.2"/>
    <row r="3437" customFormat="1" ht="16" customHeight="1" x14ac:dyDescent="0.2"/>
    <row r="3438" customFormat="1" ht="16" customHeight="1" x14ac:dyDescent="0.2"/>
    <row r="3439" customFormat="1" ht="16" customHeight="1" x14ac:dyDescent="0.2"/>
    <row r="3440" customFormat="1" ht="16" customHeight="1" x14ac:dyDescent="0.2"/>
    <row r="3441" customFormat="1" ht="16" customHeight="1" x14ac:dyDescent="0.2"/>
    <row r="3442" customFormat="1" ht="16" customHeight="1" x14ac:dyDescent="0.2"/>
    <row r="3443" customFormat="1" ht="16" customHeight="1" x14ac:dyDescent="0.2"/>
    <row r="3444" customFormat="1" ht="16" customHeight="1" x14ac:dyDescent="0.2"/>
    <row r="3445" customFormat="1" ht="16" customHeight="1" x14ac:dyDescent="0.2"/>
    <row r="3446" customFormat="1" ht="16" customHeight="1" x14ac:dyDescent="0.2"/>
    <row r="3447" customFormat="1" ht="16" customHeight="1" x14ac:dyDescent="0.2"/>
    <row r="3448" customFormat="1" ht="16" customHeight="1" x14ac:dyDescent="0.2"/>
    <row r="3449" customFormat="1" ht="16" customHeight="1" x14ac:dyDescent="0.2"/>
    <row r="3450" customFormat="1" ht="16" customHeight="1" x14ac:dyDescent="0.2"/>
    <row r="3451" customFormat="1" ht="16" customHeight="1" x14ac:dyDescent="0.2"/>
    <row r="3452" customFormat="1" ht="16" customHeight="1" x14ac:dyDescent="0.2"/>
    <row r="3453" customFormat="1" ht="16" customHeight="1" x14ac:dyDescent="0.2"/>
    <row r="3454" customFormat="1" ht="16" customHeight="1" x14ac:dyDescent="0.2"/>
    <row r="3455" customFormat="1" ht="16" customHeight="1" x14ac:dyDescent="0.2"/>
    <row r="3456" customFormat="1" ht="16" customHeight="1" x14ac:dyDescent="0.2"/>
    <row r="3457" customFormat="1" ht="16" customHeight="1" x14ac:dyDescent="0.2"/>
    <row r="3458" customFormat="1" ht="16" customHeight="1" x14ac:dyDescent="0.2"/>
    <row r="3459" customFormat="1" ht="16" customHeight="1" x14ac:dyDescent="0.2"/>
    <row r="3460" customFormat="1" ht="16" customHeight="1" x14ac:dyDescent="0.2"/>
    <row r="3461" customFormat="1" ht="16" customHeight="1" x14ac:dyDescent="0.2"/>
    <row r="3462" customFormat="1" ht="16" customHeight="1" x14ac:dyDescent="0.2"/>
    <row r="3463" customFormat="1" ht="16" customHeight="1" x14ac:dyDescent="0.2"/>
    <row r="3464" customFormat="1" ht="16" customHeight="1" x14ac:dyDescent="0.2"/>
    <row r="3465" customFormat="1" ht="16" customHeight="1" x14ac:dyDescent="0.2"/>
    <row r="3466" customFormat="1" ht="16" customHeight="1" x14ac:dyDescent="0.2"/>
    <row r="3467" customFormat="1" ht="16" customHeight="1" x14ac:dyDescent="0.2"/>
    <row r="3468" customFormat="1" ht="16" customHeight="1" x14ac:dyDescent="0.2"/>
    <row r="3469" customFormat="1" ht="16" customHeight="1" x14ac:dyDescent="0.2"/>
    <row r="3470" customFormat="1" ht="16" customHeight="1" x14ac:dyDescent="0.2"/>
    <row r="3471" customFormat="1" ht="16" customHeight="1" x14ac:dyDescent="0.2"/>
    <row r="3472" customFormat="1" ht="16" customHeight="1" x14ac:dyDescent="0.2"/>
    <row r="3473" customFormat="1" ht="16" customHeight="1" x14ac:dyDescent="0.2"/>
    <row r="3474" customFormat="1" ht="16" customHeight="1" x14ac:dyDescent="0.2"/>
    <row r="3475" customFormat="1" ht="16" customHeight="1" x14ac:dyDescent="0.2"/>
    <row r="3476" customFormat="1" ht="16" customHeight="1" x14ac:dyDescent="0.2"/>
    <row r="3477" customFormat="1" ht="16" customHeight="1" x14ac:dyDescent="0.2"/>
    <row r="3478" customFormat="1" ht="16" customHeight="1" x14ac:dyDescent="0.2"/>
    <row r="3479" customFormat="1" ht="16" customHeight="1" x14ac:dyDescent="0.2"/>
    <row r="3480" customFormat="1" ht="16" customHeight="1" x14ac:dyDescent="0.2"/>
    <row r="3481" customFormat="1" ht="16" customHeight="1" x14ac:dyDescent="0.2"/>
    <row r="3482" customFormat="1" ht="16" customHeight="1" x14ac:dyDescent="0.2"/>
    <row r="3483" customFormat="1" ht="16" customHeight="1" x14ac:dyDescent="0.2"/>
    <row r="3484" customFormat="1" ht="16" customHeight="1" x14ac:dyDescent="0.2"/>
    <row r="3485" customFormat="1" ht="16" customHeight="1" x14ac:dyDescent="0.2"/>
    <row r="3486" customFormat="1" ht="16" customHeight="1" x14ac:dyDescent="0.2"/>
    <row r="3487" customFormat="1" ht="16" customHeight="1" x14ac:dyDescent="0.2"/>
    <row r="3488" customFormat="1" ht="16" customHeight="1" x14ac:dyDescent="0.2"/>
    <row r="3489" customFormat="1" ht="16" customHeight="1" x14ac:dyDescent="0.2"/>
    <row r="3490" customFormat="1" ht="16" customHeight="1" x14ac:dyDescent="0.2"/>
    <row r="3491" customFormat="1" ht="16" customHeight="1" x14ac:dyDescent="0.2"/>
    <row r="3492" customFormat="1" ht="16" customHeight="1" x14ac:dyDescent="0.2"/>
    <row r="3493" customFormat="1" ht="16" customHeight="1" x14ac:dyDescent="0.2"/>
    <row r="3494" customFormat="1" ht="16" customHeight="1" x14ac:dyDescent="0.2"/>
    <row r="3495" customFormat="1" ht="16" customHeight="1" x14ac:dyDescent="0.2"/>
    <row r="3496" customFormat="1" ht="16" customHeight="1" x14ac:dyDescent="0.2"/>
    <row r="3497" customFormat="1" ht="16" customHeight="1" x14ac:dyDescent="0.2"/>
    <row r="3498" customFormat="1" ht="16" customHeight="1" x14ac:dyDescent="0.2"/>
    <row r="3499" customFormat="1" ht="16" customHeight="1" x14ac:dyDescent="0.2"/>
    <row r="3500" customFormat="1" ht="16" customHeight="1" x14ac:dyDescent="0.2"/>
    <row r="3501" customFormat="1" ht="16" customHeight="1" x14ac:dyDescent="0.2"/>
    <row r="3502" customFormat="1" ht="16" customHeight="1" x14ac:dyDescent="0.2"/>
    <row r="3503" customFormat="1" ht="16" customHeight="1" x14ac:dyDescent="0.2"/>
    <row r="3504" customFormat="1" ht="16" customHeight="1" x14ac:dyDescent="0.2"/>
    <row r="3505" customFormat="1" ht="16" customHeight="1" x14ac:dyDescent="0.2"/>
    <row r="3506" customFormat="1" ht="16" customHeight="1" x14ac:dyDescent="0.2"/>
    <row r="3507" customFormat="1" ht="16" customHeight="1" x14ac:dyDescent="0.2"/>
    <row r="3508" customFormat="1" ht="16" customHeight="1" x14ac:dyDescent="0.2"/>
    <row r="3509" customFormat="1" ht="16" customHeight="1" x14ac:dyDescent="0.2"/>
    <row r="3510" customFormat="1" ht="16" customHeight="1" x14ac:dyDescent="0.2"/>
    <row r="3511" customFormat="1" ht="16" customHeight="1" x14ac:dyDescent="0.2"/>
    <row r="3512" customFormat="1" ht="16" customHeight="1" x14ac:dyDescent="0.2"/>
    <row r="3513" customFormat="1" ht="16" customHeight="1" x14ac:dyDescent="0.2"/>
    <row r="3514" customFormat="1" ht="16" customHeight="1" x14ac:dyDescent="0.2"/>
    <row r="3515" customFormat="1" ht="16" customHeight="1" x14ac:dyDescent="0.2"/>
    <row r="3516" customFormat="1" ht="16" customHeight="1" x14ac:dyDescent="0.2"/>
    <row r="3517" customFormat="1" ht="16" customHeight="1" x14ac:dyDescent="0.2"/>
    <row r="3518" customFormat="1" ht="16" customHeight="1" x14ac:dyDescent="0.2"/>
    <row r="3519" customFormat="1" ht="16" customHeight="1" x14ac:dyDescent="0.2"/>
    <row r="3520" customFormat="1" ht="16" customHeight="1" x14ac:dyDescent="0.2"/>
    <row r="3521" customFormat="1" ht="16" customHeight="1" x14ac:dyDescent="0.2"/>
    <row r="3522" customFormat="1" ht="16" customHeight="1" x14ac:dyDescent="0.2"/>
    <row r="3523" customFormat="1" ht="16" customHeight="1" x14ac:dyDescent="0.2"/>
    <row r="3524" customFormat="1" ht="16" customHeight="1" x14ac:dyDescent="0.2"/>
    <row r="3525" customFormat="1" ht="16" customHeight="1" x14ac:dyDescent="0.2"/>
    <row r="3526" customFormat="1" ht="16" customHeight="1" x14ac:dyDescent="0.2"/>
    <row r="3527" customFormat="1" ht="16" customHeight="1" x14ac:dyDescent="0.2"/>
    <row r="3528" customFormat="1" ht="16" customHeight="1" x14ac:dyDescent="0.2"/>
    <row r="3529" customFormat="1" ht="16" customHeight="1" x14ac:dyDescent="0.2"/>
    <row r="3530" customFormat="1" ht="16" customHeight="1" x14ac:dyDescent="0.2"/>
    <row r="3531" customFormat="1" ht="16" customHeight="1" x14ac:dyDescent="0.2"/>
    <row r="3532" customFormat="1" ht="16" customHeight="1" x14ac:dyDescent="0.2"/>
    <row r="3533" customFormat="1" ht="16" customHeight="1" x14ac:dyDescent="0.2"/>
    <row r="3534" customFormat="1" ht="16" customHeight="1" x14ac:dyDescent="0.2"/>
    <row r="3535" customFormat="1" ht="16" customHeight="1" x14ac:dyDescent="0.2"/>
    <row r="3536" customFormat="1" ht="16" customHeight="1" x14ac:dyDescent="0.2"/>
    <row r="3537" customFormat="1" ht="16" customHeight="1" x14ac:dyDescent="0.2"/>
    <row r="3538" customFormat="1" ht="16" customHeight="1" x14ac:dyDescent="0.2"/>
    <row r="3539" customFormat="1" ht="16" customHeight="1" x14ac:dyDescent="0.2"/>
    <row r="3540" customFormat="1" ht="16" customHeight="1" x14ac:dyDescent="0.2"/>
    <row r="3541" customFormat="1" ht="16" customHeight="1" x14ac:dyDescent="0.2"/>
    <row r="3542" customFormat="1" ht="16" customHeight="1" x14ac:dyDescent="0.2"/>
    <row r="3543" customFormat="1" ht="16" customHeight="1" x14ac:dyDescent="0.2"/>
    <row r="3544" customFormat="1" ht="16" customHeight="1" x14ac:dyDescent="0.2"/>
    <row r="3545" customFormat="1" ht="16" customHeight="1" x14ac:dyDescent="0.2"/>
    <row r="3546" customFormat="1" ht="16" customHeight="1" x14ac:dyDescent="0.2"/>
    <row r="3547" customFormat="1" ht="16" customHeight="1" x14ac:dyDescent="0.2"/>
    <row r="3548" customFormat="1" ht="16" customHeight="1" x14ac:dyDescent="0.2"/>
    <row r="3549" customFormat="1" ht="16" customHeight="1" x14ac:dyDescent="0.2"/>
    <row r="3550" customFormat="1" ht="16" customHeight="1" x14ac:dyDescent="0.2"/>
    <row r="3551" customFormat="1" ht="16" customHeight="1" x14ac:dyDescent="0.2"/>
    <row r="3552" customFormat="1" ht="16" customHeight="1" x14ac:dyDescent="0.2"/>
    <row r="3553" customFormat="1" ht="16" customHeight="1" x14ac:dyDescent="0.2"/>
    <row r="3554" customFormat="1" ht="16" customHeight="1" x14ac:dyDescent="0.2"/>
    <row r="3555" customFormat="1" ht="16" customHeight="1" x14ac:dyDescent="0.2"/>
    <row r="3556" customFormat="1" ht="16" customHeight="1" x14ac:dyDescent="0.2"/>
    <row r="3557" customFormat="1" ht="16" customHeight="1" x14ac:dyDescent="0.2"/>
    <row r="3558" customFormat="1" ht="16" customHeight="1" x14ac:dyDescent="0.2"/>
    <row r="3559" customFormat="1" ht="16" customHeight="1" x14ac:dyDescent="0.2"/>
    <row r="3560" customFormat="1" ht="16" customHeight="1" x14ac:dyDescent="0.2"/>
    <row r="3561" customFormat="1" ht="16" customHeight="1" x14ac:dyDescent="0.2"/>
    <row r="3562" customFormat="1" ht="16" customHeight="1" x14ac:dyDescent="0.2"/>
    <row r="3563" customFormat="1" ht="16" customHeight="1" x14ac:dyDescent="0.2"/>
    <row r="3564" customFormat="1" ht="16" customHeight="1" x14ac:dyDescent="0.2"/>
    <row r="3565" customFormat="1" ht="16" customHeight="1" x14ac:dyDescent="0.2"/>
    <row r="3566" customFormat="1" ht="16" customHeight="1" x14ac:dyDescent="0.2"/>
    <row r="3567" customFormat="1" ht="16" customHeight="1" x14ac:dyDescent="0.2"/>
    <row r="3568" customFormat="1" ht="16" customHeight="1" x14ac:dyDescent="0.2"/>
    <row r="3569" customFormat="1" ht="16" customHeight="1" x14ac:dyDescent="0.2"/>
    <row r="3570" customFormat="1" ht="16" customHeight="1" x14ac:dyDescent="0.2"/>
    <row r="3571" customFormat="1" ht="16" customHeight="1" x14ac:dyDescent="0.2"/>
    <row r="3572" customFormat="1" ht="16" customHeight="1" x14ac:dyDescent="0.2"/>
    <row r="3573" customFormat="1" ht="16" customHeight="1" x14ac:dyDescent="0.2"/>
    <row r="3574" customFormat="1" ht="16" customHeight="1" x14ac:dyDescent="0.2"/>
    <row r="3575" customFormat="1" ht="16" customHeight="1" x14ac:dyDescent="0.2"/>
    <row r="3576" customFormat="1" ht="16" customHeight="1" x14ac:dyDescent="0.2"/>
    <row r="3577" customFormat="1" ht="16" customHeight="1" x14ac:dyDescent="0.2"/>
    <row r="3578" customFormat="1" ht="16" customHeight="1" x14ac:dyDescent="0.2"/>
    <row r="3579" customFormat="1" ht="16" customHeight="1" x14ac:dyDescent="0.2"/>
    <row r="3580" customFormat="1" ht="16" customHeight="1" x14ac:dyDescent="0.2"/>
    <row r="3581" customFormat="1" ht="16" customHeight="1" x14ac:dyDescent="0.2"/>
    <row r="3582" customFormat="1" ht="16" customHeight="1" x14ac:dyDescent="0.2"/>
    <row r="3583" customFormat="1" ht="16" customHeight="1" x14ac:dyDescent="0.2"/>
    <row r="3584" customFormat="1" ht="16" customHeight="1" x14ac:dyDescent="0.2"/>
    <row r="3585" customFormat="1" ht="16" customHeight="1" x14ac:dyDescent="0.2"/>
    <row r="3586" customFormat="1" ht="16" customHeight="1" x14ac:dyDescent="0.2"/>
    <row r="3587" customFormat="1" ht="16" customHeight="1" x14ac:dyDescent="0.2"/>
    <row r="3588" customFormat="1" ht="16" customHeight="1" x14ac:dyDescent="0.2"/>
    <row r="3589" customFormat="1" ht="16" customHeight="1" x14ac:dyDescent="0.2"/>
    <row r="3590" customFormat="1" ht="16" customHeight="1" x14ac:dyDescent="0.2"/>
    <row r="3591" customFormat="1" ht="16" customHeight="1" x14ac:dyDescent="0.2"/>
    <row r="3592" customFormat="1" ht="16" customHeight="1" x14ac:dyDescent="0.2"/>
    <row r="3593" customFormat="1" ht="16" customHeight="1" x14ac:dyDescent="0.2"/>
    <row r="3594" customFormat="1" ht="16" customHeight="1" x14ac:dyDescent="0.2"/>
    <row r="3595" customFormat="1" ht="16" customHeight="1" x14ac:dyDescent="0.2"/>
    <row r="3596" customFormat="1" ht="16" customHeight="1" x14ac:dyDescent="0.2"/>
    <row r="3597" customFormat="1" ht="16" customHeight="1" x14ac:dyDescent="0.2"/>
    <row r="3598" customFormat="1" ht="16" customHeight="1" x14ac:dyDescent="0.2"/>
    <row r="3599" customFormat="1" ht="16" customHeight="1" x14ac:dyDescent="0.2"/>
    <row r="3600" customFormat="1" ht="16" customHeight="1" x14ac:dyDescent="0.2"/>
    <row r="3601" customFormat="1" ht="16" customHeight="1" x14ac:dyDescent="0.2"/>
    <row r="3602" customFormat="1" ht="16" customHeight="1" x14ac:dyDescent="0.2"/>
    <row r="3603" customFormat="1" ht="16" customHeight="1" x14ac:dyDescent="0.2"/>
    <row r="3604" customFormat="1" ht="16" customHeight="1" x14ac:dyDescent="0.2"/>
    <row r="3605" customFormat="1" ht="16" customHeight="1" x14ac:dyDescent="0.2"/>
    <row r="3606" customFormat="1" ht="16" customHeight="1" x14ac:dyDescent="0.2"/>
    <row r="3607" customFormat="1" ht="16" customHeight="1" x14ac:dyDescent="0.2"/>
    <row r="3608" customFormat="1" ht="16" customHeight="1" x14ac:dyDescent="0.2"/>
    <row r="3609" customFormat="1" ht="16" customHeight="1" x14ac:dyDescent="0.2"/>
    <row r="3610" customFormat="1" ht="16" customHeight="1" x14ac:dyDescent="0.2"/>
    <row r="3611" customFormat="1" ht="16" customHeight="1" x14ac:dyDescent="0.2"/>
    <row r="3612" customFormat="1" ht="16" customHeight="1" x14ac:dyDescent="0.2"/>
    <row r="3613" customFormat="1" ht="16" customHeight="1" x14ac:dyDescent="0.2"/>
    <row r="3614" customFormat="1" ht="16" customHeight="1" x14ac:dyDescent="0.2"/>
    <row r="3615" customFormat="1" ht="16" customHeight="1" x14ac:dyDescent="0.2"/>
    <row r="3616" customFormat="1" ht="16" customHeight="1" x14ac:dyDescent="0.2"/>
    <row r="3617" customFormat="1" ht="16" customHeight="1" x14ac:dyDescent="0.2"/>
    <row r="3618" customFormat="1" ht="16" customHeight="1" x14ac:dyDescent="0.2"/>
    <row r="3619" customFormat="1" ht="16" customHeight="1" x14ac:dyDescent="0.2"/>
    <row r="3620" customFormat="1" ht="16" customHeight="1" x14ac:dyDescent="0.2"/>
    <row r="3621" customFormat="1" ht="16" customHeight="1" x14ac:dyDescent="0.2"/>
    <row r="3622" customFormat="1" ht="16" customHeight="1" x14ac:dyDescent="0.2"/>
    <row r="3623" customFormat="1" ht="16" customHeight="1" x14ac:dyDescent="0.2"/>
    <row r="3624" customFormat="1" ht="16" customHeight="1" x14ac:dyDescent="0.2"/>
    <row r="3625" customFormat="1" ht="16" customHeight="1" x14ac:dyDescent="0.2"/>
    <row r="3626" customFormat="1" ht="16" customHeight="1" x14ac:dyDescent="0.2"/>
    <row r="3627" customFormat="1" ht="16" customHeight="1" x14ac:dyDescent="0.2"/>
    <row r="3628" customFormat="1" ht="16" customHeight="1" x14ac:dyDescent="0.2"/>
    <row r="3629" customFormat="1" ht="16" customHeight="1" x14ac:dyDescent="0.2"/>
    <row r="3630" customFormat="1" ht="16" customHeight="1" x14ac:dyDescent="0.2"/>
    <row r="3631" customFormat="1" ht="16" customHeight="1" x14ac:dyDescent="0.2"/>
    <row r="3632" customFormat="1" ht="16" customHeight="1" x14ac:dyDescent="0.2"/>
    <row r="3633" customFormat="1" ht="16" customHeight="1" x14ac:dyDescent="0.2"/>
    <row r="3634" customFormat="1" ht="16" customHeight="1" x14ac:dyDescent="0.2"/>
    <row r="3635" customFormat="1" ht="16" customHeight="1" x14ac:dyDescent="0.2"/>
    <row r="3636" customFormat="1" ht="16" customHeight="1" x14ac:dyDescent="0.2"/>
    <row r="3637" customFormat="1" ht="16" customHeight="1" x14ac:dyDescent="0.2"/>
    <row r="3638" customFormat="1" ht="16" customHeight="1" x14ac:dyDescent="0.2"/>
    <row r="3639" customFormat="1" ht="16" customHeight="1" x14ac:dyDescent="0.2"/>
    <row r="3640" customFormat="1" ht="16" customHeight="1" x14ac:dyDescent="0.2"/>
    <row r="3641" customFormat="1" ht="16" customHeight="1" x14ac:dyDescent="0.2"/>
    <row r="3642" customFormat="1" ht="16" customHeight="1" x14ac:dyDescent="0.2"/>
    <row r="3643" customFormat="1" ht="16" customHeight="1" x14ac:dyDescent="0.2"/>
    <row r="3644" customFormat="1" ht="16" customHeight="1" x14ac:dyDescent="0.2"/>
    <row r="3645" customFormat="1" ht="16" customHeight="1" x14ac:dyDescent="0.2"/>
    <row r="3646" customFormat="1" ht="16" customHeight="1" x14ac:dyDescent="0.2"/>
    <row r="3647" customFormat="1" ht="16" customHeight="1" x14ac:dyDescent="0.2"/>
    <row r="3648" customFormat="1" ht="16" customHeight="1" x14ac:dyDescent="0.2"/>
    <row r="3649" customFormat="1" ht="16" customHeight="1" x14ac:dyDescent="0.2"/>
    <row r="3650" customFormat="1" ht="16" customHeight="1" x14ac:dyDescent="0.2"/>
    <row r="3651" customFormat="1" ht="16" customHeight="1" x14ac:dyDescent="0.2"/>
    <row r="3652" customFormat="1" ht="16" customHeight="1" x14ac:dyDescent="0.2"/>
    <row r="3653" customFormat="1" ht="16" customHeight="1" x14ac:dyDescent="0.2"/>
    <row r="3654" customFormat="1" ht="16" customHeight="1" x14ac:dyDescent="0.2"/>
    <row r="3655" customFormat="1" ht="16" customHeight="1" x14ac:dyDescent="0.2"/>
    <row r="3656" customFormat="1" ht="16" customHeight="1" x14ac:dyDescent="0.2"/>
    <row r="3657" customFormat="1" ht="16" customHeight="1" x14ac:dyDescent="0.2"/>
    <row r="3658" customFormat="1" ht="16" customHeight="1" x14ac:dyDescent="0.2"/>
    <row r="3659" customFormat="1" ht="16" customHeight="1" x14ac:dyDescent="0.2"/>
    <row r="3660" customFormat="1" ht="16" customHeight="1" x14ac:dyDescent="0.2"/>
    <row r="3661" customFormat="1" ht="16" customHeight="1" x14ac:dyDescent="0.2"/>
    <row r="3662" customFormat="1" ht="16" customHeight="1" x14ac:dyDescent="0.2"/>
    <row r="3663" customFormat="1" ht="16" customHeight="1" x14ac:dyDescent="0.2"/>
    <row r="3664" customFormat="1" ht="16" customHeight="1" x14ac:dyDescent="0.2"/>
    <row r="3665" customFormat="1" ht="16" customHeight="1" x14ac:dyDescent="0.2"/>
    <row r="3666" customFormat="1" ht="16" customHeight="1" x14ac:dyDescent="0.2"/>
    <row r="3667" customFormat="1" ht="16" customHeight="1" x14ac:dyDescent="0.2"/>
    <row r="3668" customFormat="1" ht="16" customHeight="1" x14ac:dyDescent="0.2"/>
    <row r="3669" customFormat="1" ht="16" customHeight="1" x14ac:dyDescent="0.2"/>
    <row r="3670" customFormat="1" ht="16" customHeight="1" x14ac:dyDescent="0.2"/>
    <row r="3671" customFormat="1" ht="16" customHeight="1" x14ac:dyDescent="0.2"/>
    <row r="3672" customFormat="1" ht="16" customHeight="1" x14ac:dyDescent="0.2"/>
    <row r="3673" customFormat="1" ht="16" customHeight="1" x14ac:dyDescent="0.2"/>
    <row r="3674" customFormat="1" ht="16" customHeight="1" x14ac:dyDescent="0.2"/>
    <row r="3675" customFormat="1" ht="16" customHeight="1" x14ac:dyDescent="0.2"/>
    <row r="3676" customFormat="1" ht="16" customHeight="1" x14ac:dyDescent="0.2"/>
    <row r="3677" customFormat="1" ht="16" customHeight="1" x14ac:dyDescent="0.2"/>
    <row r="3678" customFormat="1" ht="16" customHeight="1" x14ac:dyDescent="0.2"/>
    <row r="3679" customFormat="1" ht="16" customHeight="1" x14ac:dyDescent="0.2"/>
    <row r="3680" customFormat="1" ht="16" customHeight="1" x14ac:dyDescent="0.2"/>
    <row r="3681" customFormat="1" ht="16" customHeight="1" x14ac:dyDescent="0.2"/>
    <row r="3682" customFormat="1" ht="16" customHeight="1" x14ac:dyDescent="0.2"/>
    <row r="3683" customFormat="1" ht="16" customHeight="1" x14ac:dyDescent="0.2"/>
    <row r="3684" customFormat="1" ht="16" customHeight="1" x14ac:dyDescent="0.2"/>
    <row r="3685" customFormat="1" ht="16" customHeight="1" x14ac:dyDescent="0.2"/>
    <row r="3686" customFormat="1" ht="16" customHeight="1" x14ac:dyDescent="0.2"/>
    <row r="3687" customFormat="1" ht="16" customHeight="1" x14ac:dyDescent="0.2"/>
    <row r="3688" customFormat="1" ht="16" customHeight="1" x14ac:dyDescent="0.2"/>
    <row r="3689" customFormat="1" ht="16" customHeight="1" x14ac:dyDescent="0.2"/>
    <row r="3690" customFormat="1" ht="16" customHeight="1" x14ac:dyDescent="0.2"/>
    <row r="3691" customFormat="1" ht="16" customHeight="1" x14ac:dyDescent="0.2"/>
    <row r="3692" customFormat="1" ht="16" customHeight="1" x14ac:dyDescent="0.2"/>
    <row r="3693" customFormat="1" ht="16" customHeight="1" x14ac:dyDescent="0.2"/>
    <row r="3694" customFormat="1" ht="16" customHeight="1" x14ac:dyDescent="0.2"/>
    <row r="3695" customFormat="1" ht="16" customHeight="1" x14ac:dyDescent="0.2"/>
    <row r="3696" customFormat="1" ht="16" customHeight="1" x14ac:dyDescent="0.2"/>
    <row r="3697" customFormat="1" ht="16" customHeight="1" x14ac:dyDescent="0.2"/>
    <row r="3698" customFormat="1" ht="16" customHeight="1" x14ac:dyDescent="0.2"/>
    <row r="3699" customFormat="1" ht="16" customHeight="1" x14ac:dyDescent="0.2"/>
    <row r="3700" customFormat="1" ht="16" customHeight="1" x14ac:dyDescent="0.2"/>
    <row r="3701" customFormat="1" ht="16" customHeight="1" x14ac:dyDescent="0.2"/>
    <row r="3702" customFormat="1" ht="16" customHeight="1" x14ac:dyDescent="0.2"/>
    <row r="3703" customFormat="1" ht="16" customHeight="1" x14ac:dyDescent="0.2"/>
    <row r="3704" customFormat="1" ht="16" customHeight="1" x14ac:dyDescent="0.2"/>
    <row r="3705" customFormat="1" ht="16" customHeight="1" x14ac:dyDescent="0.2"/>
    <row r="3706" customFormat="1" ht="16" customHeight="1" x14ac:dyDescent="0.2"/>
    <row r="3707" customFormat="1" ht="16" customHeight="1" x14ac:dyDescent="0.2"/>
    <row r="3708" customFormat="1" ht="16" customHeight="1" x14ac:dyDescent="0.2"/>
    <row r="3709" customFormat="1" ht="16" customHeight="1" x14ac:dyDescent="0.2"/>
    <row r="3710" customFormat="1" ht="16" customHeight="1" x14ac:dyDescent="0.2"/>
    <row r="3711" customFormat="1" ht="16" customHeight="1" x14ac:dyDescent="0.2"/>
    <row r="3712" customFormat="1" ht="16" customHeight="1" x14ac:dyDescent="0.2"/>
    <row r="3713" customFormat="1" ht="16" customHeight="1" x14ac:dyDescent="0.2"/>
    <row r="3714" customFormat="1" ht="16" customHeight="1" x14ac:dyDescent="0.2"/>
    <row r="3715" customFormat="1" ht="16" customHeight="1" x14ac:dyDescent="0.2"/>
    <row r="3716" customFormat="1" ht="16" customHeight="1" x14ac:dyDescent="0.2"/>
    <row r="3717" customFormat="1" ht="16" customHeight="1" x14ac:dyDescent="0.2"/>
    <row r="3718" customFormat="1" ht="16" customHeight="1" x14ac:dyDescent="0.2"/>
    <row r="3719" customFormat="1" ht="16" customHeight="1" x14ac:dyDescent="0.2"/>
    <row r="3720" customFormat="1" ht="16" customHeight="1" x14ac:dyDescent="0.2"/>
    <row r="3721" customFormat="1" ht="16" customHeight="1" x14ac:dyDescent="0.2"/>
    <row r="3722" customFormat="1" ht="16" customHeight="1" x14ac:dyDescent="0.2"/>
    <row r="3723" customFormat="1" ht="16" customHeight="1" x14ac:dyDescent="0.2"/>
    <row r="3724" customFormat="1" ht="16" customHeight="1" x14ac:dyDescent="0.2"/>
    <row r="3725" customFormat="1" ht="16" customHeight="1" x14ac:dyDescent="0.2"/>
    <row r="3726" customFormat="1" ht="16" customHeight="1" x14ac:dyDescent="0.2"/>
    <row r="3727" customFormat="1" ht="16" customHeight="1" x14ac:dyDescent="0.2"/>
    <row r="3728" customFormat="1" ht="16" customHeight="1" x14ac:dyDescent="0.2"/>
    <row r="3729" customFormat="1" ht="16" customHeight="1" x14ac:dyDescent="0.2"/>
    <row r="3730" customFormat="1" ht="16" customHeight="1" x14ac:dyDescent="0.2"/>
    <row r="3731" customFormat="1" ht="16" customHeight="1" x14ac:dyDescent="0.2"/>
    <row r="3732" customFormat="1" ht="16" customHeight="1" x14ac:dyDescent="0.2"/>
    <row r="3733" customFormat="1" ht="16" customHeight="1" x14ac:dyDescent="0.2"/>
    <row r="3734" customFormat="1" ht="16" customHeight="1" x14ac:dyDescent="0.2"/>
    <row r="3735" customFormat="1" ht="16" customHeight="1" x14ac:dyDescent="0.2"/>
    <row r="3736" customFormat="1" ht="16" customHeight="1" x14ac:dyDescent="0.2"/>
    <row r="3737" customFormat="1" ht="16" customHeight="1" x14ac:dyDescent="0.2"/>
    <row r="3738" customFormat="1" ht="16" customHeight="1" x14ac:dyDescent="0.2"/>
    <row r="3739" customFormat="1" ht="16" customHeight="1" x14ac:dyDescent="0.2"/>
    <row r="3740" customFormat="1" ht="16" customHeight="1" x14ac:dyDescent="0.2"/>
    <row r="3741" customFormat="1" ht="16" customHeight="1" x14ac:dyDescent="0.2"/>
    <row r="3742" customFormat="1" ht="16" customHeight="1" x14ac:dyDescent="0.2"/>
    <row r="3743" customFormat="1" ht="16" customHeight="1" x14ac:dyDescent="0.2"/>
    <row r="3744" customFormat="1" ht="16" customHeight="1" x14ac:dyDescent="0.2"/>
    <row r="3745" customFormat="1" ht="16" customHeight="1" x14ac:dyDescent="0.2"/>
    <row r="3746" customFormat="1" ht="16" customHeight="1" x14ac:dyDescent="0.2"/>
    <row r="3747" customFormat="1" ht="16" customHeight="1" x14ac:dyDescent="0.2"/>
    <row r="3748" customFormat="1" ht="16" customHeight="1" x14ac:dyDescent="0.2"/>
    <row r="3749" customFormat="1" ht="16" customHeight="1" x14ac:dyDescent="0.2"/>
    <row r="3750" customFormat="1" ht="16" customHeight="1" x14ac:dyDescent="0.2"/>
    <row r="3751" customFormat="1" ht="16" customHeight="1" x14ac:dyDescent="0.2"/>
    <row r="3752" customFormat="1" ht="16" customHeight="1" x14ac:dyDescent="0.2"/>
    <row r="3753" customFormat="1" ht="16" customHeight="1" x14ac:dyDescent="0.2"/>
    <row r="3754" customFormat="1" ht="16" customHeight="1" x14ac:dyDescent="0.2"/>
    <row r="3755" customFormat="1" ht="16" customHeight="1" x14ac:dyDescent="0.2"/>
    <row r="3756" customFormat="1" ht="16" customHeight="1" x14ac:dyDescent="0.2"/>
    <row r="3757" customFormat="1" ht="16" customHeight="1" x14ac:dyDescent="0.2"/>
    <row r="3758" customFormat="1" ht="16" customHeight="1" x14ac:dyDescent="0.2"/>
    <row r="3759" customFormat="1" ht="16" customHeight="1" x14ac:dyDescent="0.2"/>
    <row r="3760" customFormat="1" ht="16" customHeight="1" x14ac:dyDescent="0.2"/>
    <row r="3761" customFormat="1" ht="16" customHeight="1" x14ac:dyDescent="0.2"/>
    <row r="3762" customFormat="1" ht="16" customHeight="1" x14ac:dyDescent="0.2"/>
    <row r="3763" customFormat="1" ht="16" customHeight="1" x14ac:dyDescent="0.2"/>
    <row r="3764" customFormat="1" ht="16" customHeight="1" x14ac:dyDescent="0.2"/>
    <row r="3765" customFormat="1" ht="16" customHeight="1" x14ac:dyDescent="0.2"/>
    <row r="3766" customFormat="1" ht="16" customHeight="1" x14ac:dyDescent="0.2"/>
    <row r="3767" customFormat="1" ht="16" customHeight="1" x14ac:dyDescent="0.2"/>
    <row r="3768" customFormat="1" ht="16" customHeight="1" x14ac:dyDescent="0.2"/>
    <row r="3769" customFormat="1" ht="16" customHeight="1" x14ac:dyDescent="0.2"/>
    <row r="3770" customFormat="1" ht="16" customHeight="1" x14ac:dyDescent="0.2"/>
    <row r="3771" customFormat="1" ht="16" customHeight="1" x14ac:dyDescent="0.2"/>
    <row r="3772" customFormat="1" ht="16" customHeight="1" x14ac:dyDescent="0.2"/>
    <row r="3773" customFormat="1" ht="16" customHeight="1" x14ac:dyDescent="0.2"/>
    <row r="3774" customFormat="1" ht="16" customHeight="1" x14ac:dyDescent="0.2"/>
    <row r="3775" customFormat="1" ht="16" customHeight="1" x14ac:dyDescent="0.2"/>
    <row r="3776" customFormat="1" ht="16" customHeight="1" x14ac:dyDescent="0.2"/>
    <row r="3777" customFormat="1" ht="16" customHeight="1" x14ac:dyDescent="0.2"/>
    <row r="3778" customFormat="1" ht="16" customHeight="1" x14ac:dyDescent="0.2"/>
    <row r="3779" customFormat="1" ht="16" customHeight="1" x14ac:dyDescent="0.2"/>
    <row r="3780" customFormat="1" ht="16" customHeight="1" x14ac:dyDescent="0.2"/>
    <row r="3781" customFormat="1" ht="16" customHeight="1" x14ac:dyDescent="0.2"/>
    <row r="3782" customFormat="1" ht="16" customHeight="1" x14ac:dyDescent="0.2"/>
    <row r="3783" customFormat="1" ht="16" customHeight="1" x14ac:dyDescent="0.2"/>
    <row r="3784" customFormat="1" ht="16" customHeight="1" x14ac:dyDescent="0.2"/>
    <row r="3785" customFormat="1" ht="16" customHeight="1" x14ac:dyDescent="0.2"/>
    <row r="3786" customFormat="1" ht="16" customHeight="1" x14ac:dyDescent="0.2"/>
    <row r="3787" customFormat="1" ht="16" customHeight="1" x14ac:dyDescent="0.2"/>
    <row r="3788" customFormat="1" ht="16" customHeight="1" x14ac:dyDescent="0.2"/>
    <row r="3789" customFormat="1" ht="16" customHeight="1" x14ac:dyDescent="0.2"/>
    <row r="3790" customFormat="1" ht="16" customHeight="1" x14ac:dyDescent="0.2"/>
    <row r="3791" customFormat="1" ht="16" customHeight="1" x14ac:dyDescent="0.2"/>
    <row r="3792" customFormat="1" ht="16" customHeight="1" x14ac:dyDescent="0.2"/>
    <row r="3793" customFormat="1" ht="16" customHeight="1" x14ac:dyDescent="0.2"/>
    <row r="3794" customFormat="1" ht="16" customHeight="1" x14ac:dyDescent="0.2"/>
    <row r="3795" customFormat="1" ht="16" customHeight="1" x14ac:dyDescent="0.2"/>
    <row r="3796" customFormat="1" ht="16" customHeight="1" x14ac:dyDescent="0.2"/>
    <row r="3797" customFormat="1" ht="16" customHeight="1" x14ac:dyDescent="0.2"/>
    <row r="3798" customFormat="1" ht="16" customHeight="1" x14ac:dyDescent="0.2"/>
    <row r="3799" customFormat="1" ht="16" customHeight="1" x14ac:dyDescent="0.2"/>
    <row r="3800" customFormat="1" ht="16" customHeight="1" x14ac:dyDescent="0.2"/>
    <row r="3801" customFormat="1" ht="16" customHeight="1" x14ac:dyDescent="0.2"/>
    <row r="3802" customFormat="1" ht="16" customHeight="1" x14ac:dyDescent="0.2"/>
    <row r="3803" customFormat="1" ht="16" customHeight="1" x14ac:dyDescent="0.2"/>
    <row r="3804" customFormat="1" ht="16" customHeight="1" x14ac:dyDescent="0.2"/>
    <row r="3805" customFormat="1" ht="16" customHeight="1" x14ac:dyDescent="0.2"/>
    <row r="3806" customFormat="1" ht="16" customHeight="1" x14ac:dyDescent="0.2"/>
    <row r="3807" customFormat="1" ht="16" customHeight="1" x14ac:dyDescent="0.2"/>
    <row r="3808" customFormat="1" ht="16" customHeight="1" x14ac:dyDescent="0.2"/>
    <row r="3809" customFormat="1" ht="16" customHeight="1" x14ac:dyDescent="0.2"/>
    <row r="3810" customFormat="1" ht="16" customHeight="1" x14ac:dyDescent="0.2"/>
    <row r="3811" customFormat="1" ht="16" customHeight="1" x14ac:dyDescent="0.2"/>
    <row r="3812" customFormat="1" ht="16" customHeight="1" x14ac:dyDescent="0.2"/>
    <row r="3813" customFormat="1" ht="16" customHeight="1" x14ac:dyDescent="0.2"/>
    <row r="3814" customFormat="1" ht="16" customHeight="1" x14ac:dyDescent="0.2"/>
    <row r="3815" customFormat="1" ht="16" customHeight="1" x14ac:dyDescent="0.2"/>
    <row r="3816" customFormat="1" ht="16" customHeight="1" x14ac:dyDescent="0.2"/>
    <row r="3817" customFormat="1" ht="16" customHeight="1" x14ac:dyDescent="0.2"/>
    <row r="3818" customFormat="1" ht="16" customHeight="1" x14ac:dyDescent="0.2"/>
    <row r="3819" customFormat="1" ht="16" customHeight="1" x14ac:dyDescent="0.2"/>
    <row r="3820" customFormat="1" ht="16" customHeight="1" x14ac:dyDescent="0.2"/>
    <row r="3821" customFormat="1" ht="16" customHeight="1" x14ac:dyDescent="0.2"/>
    <row r="3822" customFormat="1" ht="16" customHeight="1" x14ac:dyDescent="0.2"/>
    <row r="3823" customFormat="1" ht="16" customHeight="1" x14ac:dyDescent="0.2"/>
    <row r="3824" customFormat="1" ht="16" customHeight="1" x14ac:dyDescent="0.2"/>
    <row r="3825" customFormat="1" ht="16" customHeight="1" x14ac:dyDescent="0.2"/>
    <row r="3826" customFormat="1" ht="16" customHeight="1" x14ac:dyDescent="0.2"/>
    <row r="3827" customFormat="1" ht="16" customHeight="1" x14ac:dyDescent="0.2"/>
    <row r="3828" customFormat="1" ht="16" customHeight="1" x14ac:dyDescent="0.2"/>
    <row r="3829" customFormat="1" ht="16" customHeight="1" x14ac:dyDescent="0.2"/>
    <row r="3830" customFormat="1" ht="16" customHeight="1" x14ac:dyDescent="0.2"/>
    <row r="3831" customFormat="1" ht="16" customHeight="1" x14ac:dyDescent="0.2"/>
    <row r="3832" customFormat="1" ht="16" customHeight="1" x14ac:dyDescent="0.2"/>
    <row r="3833" customFormat="1" ht="16" customHeight="1" x14ac:dyDescent="0.2"/>
    <row r="3834" customFormat="1" ht="16" customHeight="1" x14ac:dyDescent="0.2"/>
    <row r="3835" customFormat="1" ht="16" customHeight="1" x14ac:dyDescent="0.2"/>
    <row r="3836" customFormat="1" ht="16" customHeight="1" x14ac:dyDescent="0.2"/>
    <row r="3837" customFormat="1" ht="16" customHeight="1" x14ac:dyDescent="0.2"/>
    <row r="3838" customFormat="1" ht="16" customHeight="1" x14ac:dyDescent="0.2"/>
    <row r="3839" customFormat="1" ht="16" customHeight="1" x14ac:dyDescent="0.2"/>
    <row r="3840" customFormat="1" ht="16" customHeight="1" x14ac:dyDescent="0.2"/>
    <row r="3841" customFormat="1" ht="16" customHeight="1" x14ac:dyDescent="0.2"/>
    <row r="3842" customFormat="1" ht="16" customHeight="1" x14ac:dyDescent="0.2"/>
    <row r="3843" customFormat="1" ht="16" customHeight="1" x14ac:dyDescent="0.2"/>
    <row r="3844" customFormat="1" ht="16" customHeight="1" x14ac:dyDescent="0.2"/>
    <row r="3845" customFormat="1" ht="16" customHeight="1" x14ac:dyDescent="0.2"/>
    <row r="3846" customFormat="1" ht="16" customHeight="1" x14ac:dyDescent="0.2"/>
    <row r="3847" customFormat="1" ht="16" customHeight="1" x14ac:dyDescent="0.2"/>
    <row r="3848" customFormat="1" ht="16" customHeight="1" x14ac:dyDescent="0.2"/>
    <row r="3849" customFormat="1" ht="16" customHeight="1" x14ac:dyDescent="0.2"/>
    <row r="3850" customFormat="1" ht="16" customHeight="1" x14ac:dyDescent="0.2"/>
    <row r="3851" customFormat="1" ht="16" customHeight="1" x14ac:dyDescent="0.2"/>
    <row r="3852" customFormat="1" ht="16" customHeight="1" x14ac:dyDescent="0.2"/>
    <row r="3853" customFormat="1" ht="16" customHeight="1" x14ac:dyDescent="0.2"/>
    <row r="3854" customFormat="1" ht="16" customHeight="1" x14ac:dyDescent="0.2"/>
    <row r="3855" customFormat="1" ht="16" customHeight="1" x14ac:dyDescent="0.2"/>
    <row r="3856" customFormat="1" ht="16" customHeight="1" x14ac:dyDescent="0.2"/>
    <row r="3857" customFormat="1" ht="16" customHeight="1" x14ac:dyDescent="0.2"/>
    <row r="3858" customFormat="1" ht="16" customHeight="1" x14ac:dyDescent="0.2"/>
    <row r="3859" customFormat="1" ht="16" customHeight="1" x14ac:dyDescent="0.2"/>
    <row r="3860" customFormat="1" ht="16" customHeight="1" x14ac:dyDescent="0.2"/>
    <row r="3861" customFormat="1" ht="16" customHeight="1" x14ac:dyDescent="0.2"/>
    <row r="3862" customFormat="1" ht="16" customHeight="1" x14ac:dyDescent="0.2"/>
    <row r="3863" customFormat="1" ht="16" customHeight="1" x14ac:dyDescent="0.2"/>
    <row r="3864" customFormat="1" ht="16" customHeight="1" x14ac:dyDescent="0.2"/>
    <row r="3865" customFormat="1" ht="16" customHeight="1" x14ac:dyDescent="0.2"/>
    <row r="3866" customFormat="1" ht="16" customHeight="1" x14ac:dyDescent="0.2"/>
    <row r="3867" customFormat="1" ht="16" customHeight="1" x14ac:dyDescent="0.2"/>
    <row r="3868" customFormat="1" ht="16" customHeight="1" x14ac:dyDescent="0.2"/>
    <row r="3869" customFormat="1" ht="16" customHeight="1" x14ac:dyDescent="0.2"/>
    <row r="3870" customFormat="1" ht="16" customHeight="1" x14ac:dyDescent="0.2"/>
    <row r="3871" customFormat="1" ht="16" customHeight="1" x14ac:dyDescent="0.2"/>
    <row r="3872" customFormat="1" ht="16" customHeight="1" x14ac:dyDescent="0.2"/>
    <row r="3873" customFormat="1" ht="16" customHeight="1" x14ac:dyDescent="0.2"/>
    <row r="3874" customFormat="1" ht="16" customHeight="1" x14ac:dyDescent="0.2"/>
    <row r="3875" customFormat="1" ht="16" customHeight="1" x14ac:dyDescent="0.2"/>
    <row r="3876" customFormat="1" ht="16" customHeight="1" x14ac:dyDescent="0.2"/>
    <row r="3877" customFormat="1" ht="16" customHeight="1" x14ac:dyDescent="0.2"/>
    <row r="3878" customFormat="1" ht="16" customHeight="1" x14ac:dyDescent="0.2"/>
    <row r="3879" customFormat="1" ht="16" customHeight="1" x14ac:dyDescent="0.2"/>
    <row r="3880" customFormat="1" ht="16" customHeight="1" x14ac:dyDescent="0.2"/>
    <row r="3881" customFormat="1" ht="16" customHeight="1" x14ac:dyDescent="0.2"/>
    <row r="3882" customFormat="1" ht="16" customHeight="1" x14ac:dyDescent="0.2"/>
    <row r="3883" customFormat="1" ht="16" customHeight="1" x14ac:dyDescent="0.2"/>
    <row r="3884" customFormat="1" ht="16" customHeight="1" x14ac:dyDescent="0.2"/>
    <row r="3885" customFormat="1" ht="16" customHeight="1" x14ac:dyDescent="0.2"/>
    <row r="3886" customFormat="1" ht="16" customHeight="1" x14ac:dyDescent="0.2"/>
    <row r="3887" customFormat="1" ht="16" customHeight="1" x14ac:dyDescent="0.2"/>
    <row r="3888" customFormat="1" ht="16" customHeight="1" x14ac:dyDescent="0.2"/>
    <row r="3889" customFormat="1" ht="16" customHeight="1" x14ac:dyDescent="0.2"/>
    <row r="3890" customFormat="1" ht="16" customHeight="1" x14ac:dyDescent="0.2"/>
    <row r="3891" customFormat="1" ht="16" customHeight="1" x14ac:dyDescent="0.2"/>
    <row r="3892" customFormat="1" ht="16" customHeight="1" x14ac:dyDescent="0.2"/>
    <row r="3893" customFormat="1" ht="16" customHeight="1" x14ac:dyDescent="0.2"/>
    <row r="3894" customFormat="1" ht="16" customHeight="1" x14ac:dyDescent="0.2"/>
    <row r="3895" customFormat="1" ht="16" customHeight="1" x14ac:dyDescent="0.2"/>
    <row r="3896" customFormat="1" ht="16" customHeight="1" x14ac:dyDescent="0.2"/>
    <row r="3897" customFormat="1" ht="16" customHeight="1" x14ac:dyDescent="0.2"/>
    <row r="3898" customFormat="1" ht="16" customHeight="1" x14ac:dyDescent="0.2"/>
    <row r="3899" customFormat="1" ht="16" customHeight="1" x14ac:dyDescent="0.2"/>
    <row r="3900" customFormat="1" ht="16" customHeight="1" x14ac:dyDescent="0.2"/>
    <row r="3901" customFormat="1" ht="16" customHeight="1" x14ac:dyDescent="0.2"/>
    <row r="3902" customFormat="1" ht="16" customHeight="1" x14ac:dyDescent="0.2"/>
    <row r="3903" customFormat="1" ht="16" customHeight="1" x14ac:dyDescent="0.2"/>
    <row r="3904" customFormat="1" ht="16" customHeight="1" x14ac:dyDescent="0.2"/>
    <row r="3905" customFormat="1" ht="16" customHeight="1" x14ac:dyDescent="0.2"/>
    <row r="3906" customFormat="1" ht="16" customHeight="1" x14ac:dyDescent="0.2"/>
    <row r="3907" customFormat="1" ht="16" customHeight="1" x14ac:dyDescent="0.2"/>
    <row r="3908" customFormat="1" ht="16" customHeight="1" x14ac:dyDescent="0.2"/>
    <row r="3909" customFormat="1" ht="16" customHeight="1" x14ac:dyDescent="0.2"/>
    <row r="3910" customFormat="1" ht="16" customHeight="1" x14ac:dyDescent="0.2"/>
    <row r="3911" customFormat="1" ht="16" customHeight="1" x14ac:dyDescent="0.2"/>
    <row r="3912" customFormat="1" ht="16" customHeight="1" x14ac:dyDescent="0.2"/>
    <row r="3913" customFormat="1" ht="16" customHeight="1" x14ac:dyDescent="0.2"/>
    <row r="3914" customFormat="1" ht="16" customHeight="1" x14ac:dyDescent="0.2"/>
    <row r="3915" customFormat="1" ht="16" customHeight="1" x14ac:dyDescent="0.2"/>
    <row r="3916" customFormat="1" ht="16" customHeight="1" x14ac:dyDescent="0.2"/>
    <row r="3917" customFormat="1" ht="16" customHeight="1" x14ac:dyDescent="0.2"/>
    <row r="3918" customFormat="1" ht="16" customHeight="1" x14ac:dyDescent="0.2"/>
    <row r="3919" customFormat="1" ht="16" customHeight="1" x14ac:dyDescent="0.2"/>
    <row r="3920" customFormat="1" ht="16" customHeight="1" x14ac:dyDescent="0.2"/>
    <row r="3921" customFormat="1" ht="16" customHeight="1" x14ac:dyDescent="0.2"/>
    <row r="3922" customFormat="1" ht="16" customHeight="1" x14ac:dyDescent="0.2"/>
    <row r="3923" customFormat="1" ht="16" customHeight="1" x14ac:dyDescent="0.2"/>
    <row r="3924" customFormat="1" ht="16" customHeight="1" x14ac:dyDescent="0.2"/>
    <row r="3925" customFormat="1" ht="16" customHeight="1" x14ac:dyDescent="0.2"/>
    <row r="3926" customFormat="1" ht="16" customHeight="1" x14ac:dyDescent="0.2"/>
    <row r="3927" customFormat="1" ht="16" customHeight="1" x14ac:dyDescent="0.2"/>
    <row r="3928" customFormat="1" ht="16" customHeight="1" x14ac:dyDescent="0.2"/>
    <row r="3929" customFormat="1" ht="16" customHeight="1" x14ac:dyDescent="0.2"/>
    <row r="3930" customFormat="1" ht="16" customHeight="1" x14ac:dyDescent="0.2"/>
    <row r="3931" customFormat="1" ht="16" customHeight="1" x14ac:dyDescent="0.2"/>
    <row r="3932" customFormat="1" ht="16" customHeight="1" x14ac:dyDescent="0.2"/>
    <row r="3933" customFormat="1" ht="16" customHeight="1" x14ac:dyDescent="0.2"/>
    <row r="3934" customFormat="1" ht="16" customHeight="1" x14ac:dyDescent="0.2"/>
    <row r="3935" customFormat="1" ht="16" customHeight="1" x14ac:dyDescent="0.2"/>
    <row r="3936" customFormat="1" ht="16" customHeight="1" x14ac:dyDescent="0.2"/>
    <row r="3937" customFormat="1" ht="16" customHeight="1" x14ac:dyDescent="0.2"/>
    <row r="3938" customFormat="1" ht="16" customHeight="1" x14ac:dyDescent="0.2"/>
    <row r="3939" customFormat="1" ht="16" customHeight="1" x14ac:dyDescent="0.2"/>
    <row r="3940" customFormat="1" ht="16" customHeight="1" x14ac:dyDescent="0.2"/>
    <row r="3941" customFormat="1" ht="16" customHeight="1" x14ac:dyDescent="0.2"/>
    <row r="3942" customFormat="1" ht="16" customHeight="1" x14ac:dyDescent="0.2"/>
    <row r="3943" customFormat="1" ht="16" customHeight="1" x14ac:dyDescent="0.2"/>
    <row r="3944" customFormat="1" ht="16" customHeight="1" x14ac:dyDescent="0.2"/>
    <row r="3945" customFormat="1" ht="16" customHeight="1" x14ac:dyDescent="0.2"/>
    <row r="3946" customFormat="1" ht="16" customHeight="1" x14ac:dyDescent="0.2"/>
    <row r="3947" customFormat="1" ht="16" customHeight="1" x14ac:dyDescent="0.2"/>
    <row r="3948" customFormat="1" ht="16" customHeight="1" x14ac:dyDescent="0.2"/>
    <row r="3949" customFormat="1" ht="16" customHeight="1" x14ac:dyDescent="0.2"/>
    <row r="3950" customFormat="1" ht="16" customHeight="1" x14ac:dyDescent="0.2"/>
    <row r="3951" customFormat="1" ht="16" customHeight="1" x14ac:dyDescent="0.2"/>
    <row r="3952" customFormat="1" ht="16" customHeight="1" x14ac:dyDescent="0.2"/>
    <row r="3953" customFormat="1" ht="16" customHeight="1" x14ac:dyDescent="0.2"/>
    <row r="3954" customFormat="1" ht="16" customHeight="1" x14ac:dyDescent="0.2"/>
    <row r="3955" customFormat="1" ht="16" customHeight="1" x14ac:dyDescent="0.2"/>
    <row r="3956" customFormat="1" ht="16" customHeight="1" x14ac:dyDescent="0.2"/>
    <row r="3957" customFormat="1" ht="16" customHeight="1" x14ac:dyDescent="0.2"/>
    <row r="3958" customFormat="1" ht="16" customHeight="1" x14ac:dyDescent="0.2"/>
    <row r="3959" customFormat="1" ht="16" customHeight="1" x14ac:dyDescent="0.2"/>
    <row r="3960" customFormat="1" ht="16" customHeight="1" x14ac:dyDescent="0.2"/>
    <row r="3961" customFormat="1" ht="16" customHeight="1" x14ac:dyDescent="0.2"/>
    <row r="3962" customFormat="1" ht="16" customHeight="1" x14ac:dyDescent="0.2"/>
    <row r="3963" customFormat="1" ht="16" customHeight="1" x14ac:dyDescent="0.2"/>
    <row r="3964" customFormat="1" ht="16" customHeight="1" x14ac:dyDescent="0.2"/>
    <row r="3965" customFormat="1" ht="16" customHeight="1" x14ac:dyDescent="0.2"/>
    <row r="3966" customFormat="1" ht="16" customHeight="1" x14ac:dyDescent="0.2"/>
    <row r="3967" customFormat="1" ht="16" customHeight="1" x14ac:dyDescent="0.2"/>
    <row r="3968" customFormat="1" ht="16" customHeight="1" x14ac:dyDescent="0.2"/>
    <row r="3969" customFormat="1" ht="16" customHeight="1" x14ac:dyDescent="0.2"/>
    <row r="3970" customFormat="1" ht="16" customHeight="1" x14ac:dyDescent="0.2"/>
    <row r="3971" customFormat="1" ht="16" customHeight="1" x14ac:dyDescent="0.2"/>
    <row r="3972" customFormat="1" ht="16" customHeight="1" x14ac:dyDescent="0.2"/>
    <row r="3973" customFormat="1" ht="16" customHeight="1" x14ac:dyDescent="0.2"/>
    <row r="3974" customFormat="1" ht="16" customHeight="1" x14ac:dyDescent="0.2"/>
    <row r="3975" customFormat="1" ht="16" customHeight="1" x14ac:dyDescent="0.2"/>
    <row r="3976" customFormat="1" ht="16" customHeight="1" x14ac:dyDescent="0.2"/>
    <row r="3977" customFormat="1" ht="16" customHeight="1" x14ac:dyDescent="0.2"/>
    <row r="3978" customFormat="1" ht="16" customHeight="1" x14ac:dyDescent="0.2"/>
    <row r="3979" customFormat="1" ht="16" customHeight="1" x14ac:dyDescent="0.2"/>
    <row r="3980" customFormat="1" ht="16" customHeight="1" x14ac:dyDescent="0.2"/>
    <row r="3981" customFormat="1" ht="16" customHeight="1" x14ac:dyDescent="0.2"/>
    <row r="3982" customFormat="1" ht="16" customHeight="1" x14ac:dyDescent="0.2"/>
    <row r="3983" customFormat="1" ht="16" customHeight="1" x14ac:dyDescent="0.2"/>
    <row r="3984" customFormat="1" ht="16" customHeight="1" x14ac:dyDescent="0.2"/>
    <row r="3985" customFormat="1" ht="16" customHeight="1" x14ac:dyDescent="0.2"/>
    <row r="3986" customFormat="1" ht="16" customHeight="1" x14ac:dyDescent="0.2"/>
    <row r="3987" customFormat="1" ht="16" customHeight="1" x14ac:dyDescent="0.2"/>
    <row r="3988" customFormat="1" ht="16" customHeight="1" x14ac:dyDescent="0.2"/>
    <row r="3989" customFormat="1" ht="16" customHeight="1" x14ac:dyDescent="0.2"/>
    <row r="3990" customFormat="1" ht="16" customHeight="1" x14ac:dyDescent="0.2"/>
    <row r="3991" customFormat="1" ht="16" customHeight="1" x14ac:dyDescent="0.2"/>
    <row r="3992" customFormat="1" ht="16" customHeight="1" x14ac:dyDescent="0.2"/>
    <row r="3993" customFormat="1" ht="16" customHeight="1" x14ac:dyDescent="0.2"/>
    <row r="3994" customFormat="1" ht="16" customHeight="1" x14ac:dyDescent="0.2"/>
    <row r="3995" customFormat="1" ht="16" customHeight="1" x14ac:dyDescent="0.2"/>
    <row r="3996" customFormat="1" ht="16" customHeight="1" x14ac:dyDescent="0.2"/>
    <row r="3997" customFormat="1" ht="16" customHeight="1" x14ac:dyDescent="0.2"/>
    <row r="3998" customFormat="1" ht="16" customHeight="1" x14ac:dyDescent="0.2"/>
    <row r="3999" customFormat="1" ht="16" customHeight="1" x14ac:dyDescent="0.2"/>
    <row r="4000" customFormat="1" ht="16" customHeight="1" x14ac:dyDescent="0.2"/>
    <row r="4001" customFormat="1" ht="16" customHeight="1" x14ac:dyDescent="0.2"/>
    <row r="4002" customFormat="1" ht="16" customHeight="1" x14ac:dyDescent="0.2"/>
    <row r="4003" customFormat="1" ht="16" customHeight="1" x14ac:dyDescent="0.2"/>
    <row r="4004" customFormat="1" ht="16" customHeight="1" x14ac:dyDescent="0.2"/>
    <row r="4005" customFormat="1" ht="16" customHeight="1" x14ac:dyDescent="0.2"/>
    <row r="4006" customFormat="1" ht="16" customHeight="1" x14ac:dyDescent="0.2"/>
    <row r="4007" customFormat="1" ht="16" customHeight="1" x14ac:dyDescent="0.2"/>
    <row r="4008" customFormat="1" ht="16" customHeight="1" x14ac:dyDescent="0.2"/>
    <row r="4009" customFormat="1" ht="16" customHeight="1" x14ac:dyDescent="0.2"/>
    <row r="4010" customFormat="1" ht="16" customHeight="1" x14ac:dyDescent="0.2"/>
    <row r="4011" customFormat="1" ht="16" customHeight="1" x14ac:dyDescent="0.2"/>
    <row r="4012" customFormat="1" ht="16" customHeight="1" x14ac:dyDescent="0.2"/>
    <row r="4013" customFormat="1" ht="16" customHeight="1" x14ac:dyDescent="0.2"/>
    <row r="4014" customFormat="1" ht="16" customHeight="1" x14ac:dyDescent="0.2"/>
    <row r="4015" customFormat="1" ht="16" customHeight="1" x14ac:dyDescent="0.2"/>
    <row r="4016" customFormat="1" ht="16" customHeight="1" x14ac:dyDescent="0.2"/>
    <row r="4017" customFormat="1" ht="16" customHeight="1" x14ac:dyDescent="0.2"/>
    <row r="4018" customFormat="1" ht="16" customHeight="1" x14ac:dyDescent="0.2"/>
    <row r="4019" customFormat="1" ht="16" customHeight="1" x14ac:dyDescent="0.2"/>
    <row r="4020" customFormat="1" ht="16" customHeight="1" x14ac:dyDescent="0.2"/>
    <row r="4021" customFormat="1" ht="16" customHeight="1" x14ac:dyDescent="0.2"/>
    <row r="4022" customFormat="1" ht="16" customHeight="1" x14ac:dyDescent="0.2"/>
    <row r="4023" customFormat="1" ht="16" customHeight="1" x14ac:dyDescent="0.2"/>
    <row r="4024" customFormat="1" ht="16" customHeight="1" x14ac:dyDescent="0.2"/>
    <row r="4025" customFormat="1" ht="16" customHeight="1" x14ac:dyDescent="0.2"/>
    <row r="4026" customFormat="1" ht="16" customHeight="1" x14ac:dyDescent="0.2"/>
    <row r="4027" customFormat="1" ht="16" customHeight="1" x14ac:dyDescent="0.2"/>
    <row r="4028" customFormat="1" ht="16" customHeight="1" x14ac:dyDescent="0.2"/>
    <row r="4029" customFormat="1" ht="16" customHeight="1" x14ac:dyDescent="0.2"/>
    <row r="4030" customFormat="1" ht="16" customHeight="1" x14ac:dyDescent="0.2"/>
    <row r="4031" customFormat="1" ht="16" customHeight="1" x14ac:dyDescent="0.2"/>
    <row r="4032" customFormat="1" ht="16" customHeight="1" x14ac:dyDescent="0.2"/>
    <row r="4033" customFormat="1" ht="16" customHeight="1" x14ac:dyDescent="0.2"/>
    <row r="4034" customFormat="1" ht="16" customHeight="1" x14ac:dyDescent="0.2"/>
    <row r="4035" customFormat="1" ht="16" customHeight="1" x14ac:dyDescent="0.2"/>
    <row r="4036" customFormat="1" ht="16" customHeight="1" x14ac:dyDescent="0.2"/>
    <row r="4037" customFormat="1" ht="16" customHeight="1" x14ac:dyDescent="0.2"/>
    <row r="4038" customFormat="1" ht="16" customHeight="1" x14ac:dyDescent="0.2"/>
    <row r="4039" customFormat="1" ht="16" customHeight="1" x14ac:dyDescent="0.2"/>
    <row r="4040" customFormat="1" ht="16" customHeight="1" x14ac:dyDescent="0.2"/>
    <row r="4041" customFormat="1" ht="16" customHeight="1" x14ac:dyDescent="0.2"/>
    <row r="4042" customFormat="1" ht="16" customHeight="1" x14ac:dyDescent="0.2"/>
    <row r="4043" customFormat="1" ht="16" customHeight="1" x14ac:dyDescent="0.2"/>
    <row r="4044" customFormat="1" ht="16" customHeight="1" x14ac:dyDescent="0.2"/>
    <row r="4045" customFormat="1" ht="16" customHeight="1" x14ac:dyDescent="0.2"/>
    <row r="4046" customFormat="1" ht="16" customHeight="1" x14ac:dyDescent="0.2"/>
    <row r="4047" customFormat="1" ht="16" customHeight="1" x14ac:dyDescent="0.2"/>
    <row r="4048" customFormat="1" ht="16" customHeight="1" x14ac:dyDescent="0.2"/>
    <row r="4049" customFormat="1" ht="16" customHeight="1" x14ac:dyDescent="0.2"/>
    <row r="4050" customFormat="1" ht="16" customHeight="1" x14ac:dyDescent="0.2"/>
    <row r="4051" customFormat="1" ht="16" customHeight="1" x14ac:dyDescent="0.2"/>
    <row r="4052" customFormat="1" ht="16" customHeight="1" x14ac:dyDescent="0.2"/>
    <row r="4053" customFormat="1" ht="16" customHeight="1" x14ac:dyDescent="0.2"/>
    <row r="4054" customFormat="1" ht="16" customHeight="1" x14ac:dyDescent="0.2"/>
    <row r="4055" customFormat="1" ht="16" customHeight="1" x14ac:dyDescent="0.2"/>
    <row r="4056" customFormat="1" ht="16" customHeight="1" x14ac:dyDescent="0.2"/>
    <row r="4057" customFormat="1" ht="16" customHeight="1" x14ac:dyDescent="0.2"/>
    <row r="4058" customFormat="1" ht="16" customHeight="1" x14ac:dyDescent="0.2"/>
    <row r="4059" customFormat="1" ht="16" customHeight="1" x14ac:dyDescent="0.2"/>
    <row r="4060" customFormat="1" ht="16" customHeight="1" x14ac:dyDescent="0.2"/>
    <row r="4061" customFormat="1" ht="16" customHeight="1" x14ac:dyDescent="0.2"/>
    <row r="4062" customFormat="1" ht="16" customHeight="1" x14ac:dyDescent="0.2"/>
    <row r="4063" customFormat="1" ht="16" customHeight="1" x14ac:dyDescent="0.2"/>
    <row r="4064" customFormat="1" ht="16" customHeight="1" x14ac:dyDescent="0.2"/>
    <row r="4065" customFormat="1" ht="16" customHeight="1" x14ac:dyDescent="0.2"/>
    <row r="4066" customFormat="1" ht="16" customHeight="1" x14ac:dyDescent="0.2"/>
    <row r="4067" customFormat="1" ht="16" customHeight="1" x14ac:dyDescent="0.2"/>
    <row r="4068" customFormat="1" ht="16" customHeight="1" x14ac:dyDescent="0.2"/>
    <row r="4069" customFormat="1" ht="16" customHeight="1" x14ac:dyDescent="0.2"/>
    <row r="4070" customFormat="1" ht="16" customHeight="1" x14ac:dyDescent="0.2"/>
    <row r="4071" customFormat="1" ht="16" customHeight="1" x14ac:dyDescent="0.2"/>
    <row r="4072" customFormat="1" ht="16" customHeight="1" x14ac:dyDescent="0.2"/>
    <row r="4073" customFormat="1" ht="16" customHeight="1" x14ac:dyDescent="0.2"/>
    <row r="4074" customFormat="1" ht="16" customHeight="1" x14ac:dyDescent="0.2"/>
    <row r="4075" customFormat="1" ht="16" customHeight="1" x14ac:dyDescent="0.2"/>
    <row r="4076" customFormat="1" ht="16" customHeight="1" x14ac:dyDescent="0.2"/>
    <row r="4077" customFormat="1" ht="16" customHeight="1" x14ac:dyDescent="0.2"/>
    <row r="4078" customFormat="1" ht="16" customHeight="1" x14ac:dyDescent="0.2"/>
    <row r="4079" customFormat="1" ht="16" customHeight="1" x14ac:dyDescent="0.2"/>
    <row r="4080" customFormat="1" ht="16" customHeight="1" x14ac:dyDescent="0.2"/>
    <row r="4081" customFormat="1" ht="16" customHeight="1" x14ac:dyDescent="0.2"/>
    <row r="4082" customFormat="1" ht="16" customHeight="1" x14ac:dyDescent="0.2"/>
    <row r="4083" customFormat="1" ht="16" customHeight="1" x14ac:dyDescent="0.2"/>
    <row r="4084" customFormat="1" ht="16" customHeight="1" x14ac:dyDescent="0.2"/>
    <row r="4085" customFormat="1" ht="16" customHeight="1" x14ac:dyDescent="0.2"/>
    <row r="4086" customFormat="1" ht="16" customHeight="1" x14ac:dyDescent="0.2"/>
    <row r="4087" customFormat="1" ht="16" customHeight="1" x14ac:dyDescent="0.2"/>
    <row r="4088" customFormat="1" ht="16" customHeight="1" x14ac:dyDescent="0.2"/>
    <row r="4089" customFormat="1" ht="16" customHeight="1" x14ac:dyDescent="0.2"/>
    <row r="4090" customFormat="1" ht="16" customHeight="1" x14ac:dyDescent="0.2"/>
    <row r="4091" customFormat="1" ht="16" customHeight="1" x14ac:dyDescent="0.2"/>
    <row r="4092" customFormat="1" ht="16" customHeight="1" x14ac:dyDescent="0.2"/>
    <row r="4093" customFormat="1" ht="16" customHeight="1" x14ac:dyDescent="0.2"/>
    <row r="4094" customFormat="1" ht="16" customHeight="1" x14ac:dyDescent="0.2"/>
    <row r="4095" customFormat="1" ht="16" customHeight="1" x14ac:dyDescent="0.2"/>
    <row r="4096" customFormat="1" ht="16" customHeight="1" x14ac:dyDescent="0.2"/>
    <row r="4097" customFormat="1" ht="16" customHeight="1" x14ac:dyDescent="0.2"/>
    <row r="4098" customFormat="1" ht="16" customHeight="1" x14ac:dyDescent="0.2"/>
    <row r="4099" customFormat="1" ht="16" customHeight="1" x14ac:dyDescent="0.2"/>
    <row r="4100" customFormat="1" ht="16" customHeight="1" x14ac:dyDescent="0.2"/>
    <row r="4101" customFormat="1" ht="16" customHeight="1" x14ac:dyDescent="0.2"/>
    <row r="4102" customFormat="1" ht="16" customHeight="1" x14ac:dyDescent="0.2"/>
    <row r="4103" customFormat="1" ht="16" customHeight="1" x14ac:dyDescent="0.2"/>
    <row r="4104" customFormat="1" ht="16" customHeight="1" x14ac:dyDescent="0.2"/>
    <row r="4105" customFormat="1" ht="16" customHeight="1" x14ac:dyDescent="0.2"/>
    <row r="4106" customFormat="1" ht="16" customHeight="1" x14ac:dyDescent="0.2"/>
    <row r="4107" customFormat="1" ht="16" customHeight="1" x14ac:dyDescent="0.2"/>
    <row r="4108" customFormat="1" ht="16" customHeight="1" x14ac:dyDescent="0.2"/>
    <row r="4109" customFormat="1" ht="16" customHeight="1" x14ac:dyDescent="0.2"/>
    <row r="4110" customFormat="1" ht="16" customHeight="1" x14ac:dyDescent="0.2"/>
    <row r="4111" customFormat="1" ht="16" customHeight="1" x14ac:dyDescent="0.2"/>
    <row r="4112" customFormat="1" ht="16" customHeight="1" x14ac:dyDescent="0.2"/>
    <row r="4113" customFormat="1" ht="16" customHeight="1" x14ac:dyDescent="0.2"/>
    <row r="4114" customFormat="1" ht="16" customHeight="1" x14ac:dyDescent="0.2"/>
    <row r="4115" customFormat="1" ht="16" customHeight="1" x14ac:dyDescent="0.2"/>
    <row r="4116" customFormat="1" ht="16" customHeight="1" x14ac:dyDescent="0.2"/>
    <row r="4117" customFormat="1" ht="16" customHeight="1" x14ac:dyDescent="0.2"/>
    <row r="4118" customFormat="1" ht="16" customHeight="1" x14ac:dyDescent="0.2"/>
    <row r="4119" customFormat="1" ht="16" customHeight="1" x14ac:dyDescent="0.2"/>
    <row r="4120" customFormat="1" ht="16" customHeight="1" x14ac:dyDescent="0.2"/>
    <row r="4121" customFormat="1" ht="16" customHeight="1" x14ac:dyDescent="0.2"/>
    <row r="4122" customFormat="1" ht="16" customHeight="1" x14ac:dyDescent="0.2"/>
    <row r="4123" customFormat="1" ht="16" customHeight="1" x14ac:dyDescent="0.2"/>
    <row r="4124" customFormat="1" ht="16" customHeight="1" x14ac:dyDescent="0.2"/>
    <row r="4125" customFormat="1" ht="16" customHeight="1" x14ac:dyDescent="0.2"/>
    <row r="4126" customFormat="1" ht="16" customHeight="1" x14ac:dyDescent="0.2"/>
    <row r="4127" customFormat="1" ht="16" customHeight="1" x14ac:dyDescent="0.2"/>
    <row r="4128" customFormat="1" ht="16" customHeight="1" x14ac:dyDescent="0.2"/>
    <row r="4129" customFormat="1" ht="16" customHeight="1" x14ac:dyDescent="0.2"/>
    <row r="4130" customFormat="1" ht="16" customHeight="1" x14ac:dyDescent="0.2"/>
    <row r="4131" customFormat="1" ht="16" customHeight="1" x14ac:dyDescent="0.2"/>
    <row r="4132" customFormat="1" ht="16" customHeight="1" x14ac:dyDescent="0.2"/>
    <row r="4133" customFormat="1" ht="16" customHeight="1" x14ac:dyDescent="0.2"/>
    <row r="4134" customFormat="1" ht="16" customHeight="1" x14ac:dyDescent="0.2"/>
    <row r="4135" customFormat="1" ht="16" customHeight="1" x14ac:dyDescent="0.2"/>
    <row r="4136" customFormat="1" ht="16" customHeight="1" x14ac:dyDescent="0.2"/>
    <row r="4137" customFormat="1" ht="16" customHeight="1" x14ac:dyDescent="0.2"/>
    <row r="4138" customFormat="1" ht="16" customHeight="1" x14ac:dyDescent="0.2"/>
    <row r="4139" customFormat="1" ht="16" customHeight="1" x14ac:dyDescent="0.2"/>
    <row r="4140" customFormat="1" ht="16" customHeight="1" x14ac:dyDescent="0.2"/>
    <row r="4141" customFormat="1" ht="16" customHeight="1" x14ac:dyDescent="0.2"/>
    <row r="4142" customFormat="1" ht="16" customHeight="1" x14ac:dyDescent="0.2"/>
    <row r="4143" customFormat="1" ht="16" customHeight="1" x14ac:dyDescent="0.2"/>
    <row r="4144" customFormat="1" ht="16" customHeight="1" x14ac:dyDescent="0.2"/>
    <row r="4145" customFormat="1" ht="16" customHeight="1" x14ac:dyDescent="0.2"/>
    <row r="4146" customFormat="1" ht="16" customHeight="1" x14ac:dyDescent="0.2"/>
    <row r="4147" customFormat="1" ht="16" customHeight="1" x14ac:dyDescent="0.2"/>
    <row r="4148" customFormat="1" ht="16" customHeight="1" x14ac:dyDescent="0.2"/>
    <row r="4149" customFormat="1" ht="16" customHeight="1" x14ac:dyDescent="0.2"/>
    <row r="4150" customFormat="1" ht="16" customHeight="1" x14ac:dyDescent="0.2"/>
    <row r="4151" customFormat="1" ht="16" customHeight="1" x14ac:dyDescent="0.2"/>
    <row r="4152" customFormat="1" ht="16" customHeight="1" x14ac:dyDescent="0.2"/>
    <row r="4153" customFormat="1" ht="16" customHeight="1" x14ac:dyDescent="0.2"/>
    <row r="4154" customFormat="1" ht="16" customHeight="1" x14ac:dyDescent="0.2"/>
    <row r="4155" customFormat="1" ht="16" customHeight="1" x14ac:dyDescent="0.2"/>
    <row r="4156" customFormat="1" ht="16" customHeight="1" x14ac:dyDescent="0.2"/>
    <row r="4157" customFormat="1" ht="16" customHeight="1" x14ac:dyDescent="0.2"/>
    <row r="4158" customFormat="1" ht="16" customHeight="1" x14ac:dyDescent="0.2"/>
    <row r="4159" customFormat="1" ht="16" customHeight="1" x14ac:dyDescent="0.2"/>
    <row r="4160" customFormat="1" ht="16" customHeight="1" x14ac:dyDescent="0.2"/>
    <row r="4161" customFormat="1" ht="16" customHeight="1" x14ac:dyDescent="0.2"/>
    <row r="4162" customFormat="1" ht="16" customHeight="1" x14ac:dyDescent="0.2"/>
    <row r="4163" customFormat="1" ht="16" customHeight="1" x14ac:dyDescent="0.2"/>
    <row r="4164" customFormat="1" ht="16" customHeight="1" x14ac:dyDescent="0.2"/>
    <row r="4165" customFormat="1" ht="16" customHeight="1" x14ac:dyDescent="0.2"/>
    <row r="4166" customFormat="1" ht="16" customHeight="1" x14ac:dyDescent="0.2"/>
    <row r="4167" customFormat="1" ht="16" customHeight="1" x14ac:dyDescent="0.2"/>
    <row r="4168" customFormat="1" ht="16" customHeight="1" x14ac:dyDescent="0.2"/>
    <row r="4169" customFormat="1" ht="16" customHeight="1" x14ac:dyDescent="0.2"/>
    <row r="4170" customFormat="1" ht="16" customHeight="1" x14ac:dyDescent="0.2"/>
    <row r="4171" customFormat="1" ht="16" customHeight="1" x14ac:dyDescent="0.2"/>
    <row r="4172" customFormat="1" ht="16" customHeight="1" x14ac:dyDescent="0.2"/>
    <row r="4173" customFormat="1" ht="16" customHeight="1" x14ac:dyDescent="0.2"/>
    <row r="4174" customFormat="1" ht="16" customHeight="1" x14ac:dyDescent="0.2"/>
    <row r="4175" customFormat="1" ht="16" customHeight="1" x14ac:dyDescent="0.2"/>
    <row r="4176" customFormat="1" ht="16" customHeight="1" x14ac:dyDescent="0.2"/>
    <row r="4177" customFormat="1" ht="16" customHeight="1" x14ac:dyDescent="0.2"/>
    <row r="4178" customFormat="1" ht="16" customHeight="1" x14ac:dyDescent="0.2"/>
    <row r="4179" customFormat="1" ht="16" customHeight="1" x14ac:dyDescent="0.2"/>
    <row r="4180" customFormat="1" ht="16" customHeight="1" x14ac:dyDescent="0.2"/>
    <row r="4181" customFormat="1" ht="16" customHeight="1" x14ac:dyDescent="0.2"/>
    <row r="4182" customFormat="1" ht="16" customHeight="1" x14ac:dyDescent="0.2"/>
    <row r="4183" customFormat="1" ht="16" customHeight="1" x14ac:dyDescent="0.2"/>
    <row r="4184" customFormat="1" ht="16" customHeight="1" x14ac:dyDescent="0.2"/>
    <row r="4185" customFormat="1" ht="16" customHeight="1" x14ac:dyDescent="0.2"/>
    <row r="4186" customFormat="1" ht="16" customHeight="1" x14ac:dyDescent="0.2"/>
    <row r="4187" customFormat="1" ht="16" customHeight="1" x14ac:dyDescent="0.2"/>
    <row r="4188" customFormat="1" ht="16" customHeight="1" x14ac:dyDescent="0.2"/>
    <row r="4189" customFormat="1" ht="16" customHeight="1" x14ac:dyDescent="0.2"/>
    <row r="4190" customFormat="1" ht="16" customHeight="1" x14ac:dyDescent="0.2"/>
    <row r="4191" customFormat="1" ht="16" customHeight="1" x14ac:dyDescent="0.2"/>
    <row r="4192" customFormat="1" ht="16" customHeight="1" x14ac:dyDescent="0.2"/>
    <row r="4193" customFormat="1" ht="16" customHeight="1" x14ac:dyDescent="0.2"/>
    <row r="4194" customFormat="1" ht="16" customHeight="1" x14ac:dyDescent="0.2"/>
    <row r="4195" customFormat="1" ht="16" customHeight="1" x14ac:dyDescent="0.2"/>
    <row r="4196" customFormat="1" ht="16" customHeight="1" x14ac:dyDescent="0.2"/>
    <row r="4197" customFormat="1" ht="16" customHeight="1" x14ac:dyDescent="0.2"/>
    <row r="4198" customFormat="1" ht="16" customHeight="1" x14ac:dyDescent="0.2"/>
    <row r="4199" customFormat="1" ht="16" customHeight="1" x14ac:dyDescent="0.2"/>
    <row r="4200" customFormat="1" ht="16" customHeight="1" x14ac:dyDescent="0.2"/>
    <row r="4201" customFormat="1" ht="16" customHeight="1" x14ac:dyDescent="0.2"/>
    <row r="4202" customFormat="1" ht="16" customHeight="1" x14ac:dyDescent="0.2"/>
    <row r="4203" customFormat="1" ht="16" customHeight="1" x14ac:dyDescent="0.2"/>
    <row r="4204" customFormat="1" ht="16" customHeight="1" x14ac:dyDescent="0.2"/>
    <row r="4205" customFormat="1" ht="16" customHeight="1" x14ac:dyDescent="0.2"/>
    <row r="4206" customFormat="1" ht="16" customHeight="1" x14ac:dyDescent="0.2"/>
    <row r="4207" customFormat="1" ht="16" customHeight="1" x14ac:dyDescent="0.2"/>
    <row r="4208" customFormat="1" ht="16" customHeight="1" x14ac:dyDescent="0.2"/>
    <row r="4209" customFormat="1" ht="16" customHeight="1" x14ac:dyDescent="0.2"/>
    <row r="4210" customFormat="1" ht="16" customHeight="1" x14ac:dyDescent="0.2"/>
    <row r="4211" customFormat="1" ht="16" customHeight="1" x14ac:dyDescent="0.2"/>
    <row r="4212" customFormat="1" ht="16" customHeight="1" x14ac:dyDescent="0.2"/>
    <row r="4213" customFormat="1" ht="16" customHeight="1" x14ac:dyDescent="0.2"/>
    <row r="4214" customFormat="1" ht="16" customHeight="1" x14ac:dyDescent="0.2"/>
    <row r="4215" customFormat="1" ht="16" customHeight="1" x14ac:dyDescent="0.2"/>
    <row r="4216" customFormat="1" ht="16" customHeight="1" x14ac:dyDescent="0.2"/>
    <row r="4217" customFormat="1" ht="16" customHeight="1" x14ac:dyDescent="0.2"/>
    <row r="4218" customFormat="1" ht="16" customHeight="1" x14ac:dyDescent="0.2"/>
    <row r="4219" customFormat="1" ht="16" customHeight="1" x14ac:dyDescent="0.2"/>
    <row r="4220" customFormat="1" ht="16" customHeight="1" x14ac:dyDescent="0.2"/>
    <row r="4221" customFormat="1" ht="16" customHeight="1" x14ac:dyDescent="0.2"/>
    <row r="4222" customFormat="1" ht="16" customHeight="1" x14ac:dyDescent="0.2"/>
    <row r="4223" customFormat="1" ht="16" customHeight="1" x14ac:dyDescent="0.2"/>
    <row r="4224" customFormat="1" ht="16" customHeight="1" x14ac:dyDescent="0.2"/>
    <row r="4225" customFormat="1" ht="16" customHeight="1" x14ac:dyDescent="0.2"/>
    <row r="4226" customFormat="1" ht="16" customHeight="1" x14ac:dyDescent="0.2"/>
    <row r="4227" customFormat="1" ht="16" customHeight="1" x14ac:dyDescent="0.2"/>
    <row r="4228" customFormat="1" ht="16" customHeight="1" x14ac:dyDescent="0.2"/>
    <row r="4229" customFormat="1" ht="16" customHeight="1" x14ac:dyDescent="0.2"/>
    <row r="4230" customFormat="1" ht="16" customHeight="1" x14ac:dyDescent="0.2"/>
    <row r="4231" customFormat="1" ht="16" customHeight="1" x14ac:dyDescent="0.2"/>
    <row r="4232" customFormat="1" ht="16" customHeight="1" x14ac:dyDescent="0.2"/>
    <row r="4233" customFormat="1" ht="16" customHeight="1" x14ac:dyDescent="0.2"/>
    <row r="4234" customFormat="1" ht="16" customHeight="1" x14ac:dyDescent="0.2"/>
    <row r="4235" customFormat="1" ht="16" customHeight="1" x14ac:dyDescent="0.2"/>
    <row r="4236" customFormat="1" ht="16" customHeight="1" x14ac:dyDescent="0.2"/>
    <row r="4237" customFormat="1" ht="16" customHeight="1" x14ac:dyDescent="0.2"/>
    <row r="4238" customFormat="1" ht="16" customHeight="1" x14ac:dyDescent="0.2"/>
    <row r="4239" customFormat="1" ht="16" customHeight="1" x14ac:dyDescent="0.2"/>
    <row r="4240" customFormat="1" ht="16" customHeight="1" x14ac:dyDescent="0.2"/>
    <row r="4241" customFormat="1" ht="16" customHeight="1" x14ac:dyDescent="0.2"/>
    <row r="4242" customFormat="1" ht="16" customHeight="1" x14ac:dyDescent="0.2"/>
    <row r="4243" customFormat="1" ht="16" customHeight="1" x14ac:dyDescent="0.2"/>
    <row r="4244" customFormat="1" ht="16" customHeight="1" x14ac:dyDescent="0.2"/>
    <row r="4245" customFormat="1" ht="16" customHeight="1" x14ac:dyDescent="0.2"/>
    <row r="4246" customFormat="1" ht="16" customHeight="1" x14ac:dyDescent="0.2"/>
    <row r="4247" customFormat="1" ht="16" customHeight="1" x14ac:dyDescent="0.2"/>
    <row r="4248" customFormat="1" ht="16" customHeight="1" x14ac:dyDescent="0.2"/>
    <row r="4249" customFormat="1" ht="16" customHeight="1" x14ac:dyDescent="0.2"/>
    <row r="4250" customFormat="1" ht="16" customHeight="1" x14ac:dyDescent="0.2"/>
    <row r="4251" customFormat="1" ht="16" customHeight="1" x14ac:dyDescent="0.2"/>
    <row r="4252" customFormat="1" ht="16" customHeight="1" x14ac:dyDescent="0.2"/>
    <row r="4253" customFormat="1" ht="16" customHeight="1" x14ac:dyDescent="0.2"/>
    <row r="4254" customFormat="1" ht="16" customHeight="1" x14ac:dyDescent="0.2"/>
    <row r="4255" customFormat="1" ht="16" customHeight="1" x14ac:dyDescent="0.2"/>
    <row r="4256" customFormat="1" ht="16" customHeight="1" x14ac:dyDescent="0.2"/>
    <row r="4257" customFormat="1" ht="16" customHeight="1" x14ac:dyDescent="0.2"/>
    <row r="4258" customFormat="1" ht="16" customHeight="1" x14ac:dyDescent="0.2"/>
    <row r="4259" customFormat="1" ht="16" customHeight="1" x14ac:dyDescent="0.2"/>
    <row r="4260" customFormat="1" ht="16" customHeight="1" x14ac:dyDescent="0.2"/>
    <row r="4261" customFormat="1" ht="16" customHeight="1" x14ac:dyDescent="0.2"/>
    <row r="4262" customFormat="1" ht="16" customHeight="1" x14ac:dyDescent="0.2"/>
    <row r="4263" customFormat="1" ht="16" customHeight="1" x14ac:dyDescent="0.2"/>
    <row r="4264" customFormat="1" ht="16" customHeight="1" x14ac:dyDescent="0.2"/>
    <row r="4265" customFormat="1" ht="16" customHeight="1" x14ac:dyDescent="0.2"/>
    <row r="4266" customFormat="1" ht="16" customHeight="1" x14ac:dyDescent="0.2"/>
    <row r="4267" customFormat="1" ht="16" customHeight="1" x14ac:dyDescent="0.2"/>
    <row r="4268" customFormat="1" ht="16" customHeight="1" x14ac:dyDescent="0.2"/>
    <row r="4269" customFormat="1" ht="16" customHeight="1" x14ac:dyDescent="0.2"/>
    <row r="4270" customFormat="1" ht="16" customHeight="1" x14ac:dyDescent="0.2"/>
    <row r="4271" customFormat="1" ht="16" customHeight="1" x14ac:dyDescent="0.2"/>
    <row r="4272" customFormat="1" ht="16" customHeight="1" x14ac:dyDescent="0.2"/>
    <row r="4273" customFormat="1" ht="16" customHeight="1" x14ac:dyDescent="0.2"/>
    <row r="4274" customFormat="1" ht="16" customHeight="1" x14ac:dyDescent="0.2"/>
    <row r="4275" customFormat="1" ht="16" customHeight="1" x14ac:dyDescent="0.2"/>
    <row r="4276" customFormat="1" ht="16" customHeight="1" x14ac:dyDescent="0.2"/>
    <row r="4277" customFormat="1" ht="16" customHeight="1" x14ac:dyDescent="0.2"/>
    <row r="4278" customFormat="1" ht="16" customHeight="1" x14ac:dyDescent="0.2"/>
    <row r="4279" customFormat="1" ht="16" customHeight="1" x14ac:dyDescent="0.2"/>
    <row r="4280" customFormat="1" ht="16" customHeight="1" x14ac:dyDescent="0.2"/>
    <row r="4281" customFormat="1" ht="16" customHeight="1" x14ac:dyDescent="0.2"/>
    <row r="4282" customFormat="1" ht="16" customHeight="1" x14ac:dyDescent="0.2"/>
    <row r="4283" customFormat="1" ht="16" customHeight="1" x14ac:dyDescent="0.2"/>
    <row r="4284" customFormat="1" ht="16" customHeight="1" x14ac:dyDescent="0.2"/>
    <row r="4285" customFormat="1" ht="16" customHeight="1" x14ac:dyDescent="0.2"/>
    <row r="4286" customFormat="1" ht="16" customHeight="1" x14ac:dyDescent="0.2"/>
    <row r="4287" customFormat="1" ht="16" customHeight="1" x14ac:dyDescent="0.2"/>
    <row r="4288" customFormat="1" ht="16" customHeight="1" x14ac:dyDescent="0.2"/>
    <row r="4289" customFormat="1" ht="16" customHeight="1" x14ac:dyDescent="0.2"/>
    <row r="4290" customFormat="1" ht="16" customHeight="1" x14ac:dyDescent="0.2"/>
    <row r="4291" customFormat="1" ht="16" customHeight="1" x14ac:dyDescent="0.2"/>
    <row r="4292" customFormat="1" ht="16" customHeight="1" x14ac:dyDescent="0.2"/>
    <row r="4293" customFormat="1" ht="16" customHeight="1" x14ac:dyDescent="0.2"/>
    <row r="4294" customFormat="1" ht="16" customHeight="1" x14ac:dyDescent="0.2"/>
    <row r="4295" customFormat="1" ht="16" customHeight="1" x14ac:dyDescent="0.2"/>
    <row r="4296" customFormat="1" ht="16" customHeight="1" x14ac:dyDescent="0.2"/>
    <row r="4297" customFormat="1" ht="16" customHeight="1" x14ac:dyDescent="0.2"/>
    <row r="4298" customFormat="1" ht="16" customHeight="1" x14ac:dyDescent="0.2"/>
    <row r="4299" customFormat="1" ht="16" customHeight="1" x14ac:dyDescent="0.2"/>
    <row r="4300" customFormat="1" ht="16" customHeight="1" x14ac:dyDescent="0.2"/>
    <row r="4301" customFormat="1" ht="16" customHeight="1" x14ac:dyDescent="0.2"/>
    <row r="4302" customFormat="1" ht="16" customHeight="1" x14ac:dyDescent="0.2"/>
    <row r="4303" customFormat="1" ht="16" customHeight="1" x14ac:dyDescent="0.2"/>
    <row r="4304" customFormat="1" ht="16" customHeight="1" x14ac:dyDescent="0.2"/>
    <row r="4305" customFormat="1" ht="16" customHeight="1" x14ac:dyDescent="0.2"/>
    <row r="4306" customFormat="1" ht="16" customHeight="1" x14ac:dyDescent="0.2"/>
    <row r="4307" customFormat="1" ht="16" customHeight="1" x14ac:dyDescent="0.2"/>
    <row r="4308" customFormat="1" ht="16" customHeight="1" x14ac:dyDescent="0.2"/>
    <row r="4309" customFormat="1" ht="16" customHeight="1" x14ac:dyDescent="0.2"/>
    <row r="4310" customFormat="1" ht="16" customHeight="1" x14ac:dyDescent="0.2"/>
    <row r="4311" customFormat="1" ht="16" customHeight="1" x14ac:dyDescent="0.2"/>
    <row r="4312" customFormat="1" ht="16" customHeight="1" x14ac:dyDescent="0.2"/>
    <row r="4313" customFormat="1" ht="16" customHeight="1" x14ac:dyDescent="0.2"/>
    <row r="4314" customFormat="1" ht="16" customHeight="1" x14ac:dyDescent="0.2"/>
    <row r="4315" customFormat="1" ht="16" customHeight="1" x14ac:dyDescent="0.2"/>
    <row r="4316" customFormat="1" ht="16" customHeight="1" x14ac:dyDescent="0.2"/>
    <row r="4317" customFormat="1" ht="16" customHeight="1" x14ac:dyDescent="0.2"/>
    <row r="4318" customFormat="1" ht="16" customHeight="1" x14ac:dyDescent="0.2"/>
    <row r="4319" customFormat="1" ht="16" customHeight="1" x14ac:dyDescent="0.2"/>
    <row r="4320" customFormat="1" ht="16" customHeight="1" x14ac:dyDescent="0.2"/>
    <row r="4321" customFormat="1" ht="16" customHeight="1" x14ac:dyDescent="0.2"/>
    <row r="4322" customFormat="1" ht="16" customHeight="1" x14ac:dyDescent="0.2"/>
    <row r="4323" customFormat="1" ht="16" customHeight="1" x14ac:dyDescent="0.2"/>
    <row r="4324" customFormat="1" ht="16" customHeight="1" x14ac:dyDescent="0.2"/>
    <row r="4325" customFormat="1" ht="16" customHeight="1" x14ac:dyDescent="0.2"/>
    <row r="4326" customFormat="1" ht="16" customHeight="1" x14ac:dyDescent="0.2"/>
    <row r="4327" customFormat="1" ht="16" customHeight="1" x14ac:dyDescent="0.2"/>
    <row r="4328" customFormat="1" ht="16" customHeight="1" x14ac:dyDescent="0.2"/>
    <row r="4329" customFormat="1" ht="16" customHeight="1" x14ac:dyDescent="0.2"/>
    <row r="4330" customFormat="1" ht="16" customHeight="1" x14ac:dyDescent="0.2"/>
    <row r="4331" customFormat="1" ht="16" customHeight="1" x14ac:dyDescent="0.2"/>
    <row r="4332" customFormat="1" ht="16" customHeight="1" x14ac:dyDescent="0.2"/>
    <row r="4333" customFormat="1" ht="16" customHeight="1" x14ac:dyDescent="0.2"/>
    <row r="4334" customFormat="1" ht="16" customHeight="1" x14ac:dyDescent="0.2"/>
    <row r="4335" customFormat="1" ht="16" customHeight="1" x14ac:dyDescent="0.2"/>
    <row r="4336" customFormat="1" ht="16" customHeight="1" x14ac:dyDescent="0.2"/>
    <row r="4337" customFormat="1" ht="16" customHeight="1" x14ac:dyDescent="0.2"/>
    <row r="4338" customFormat="1" ht="16" customHeight="1" x14ac:dyDescent="0.2"/>
    <row r="4339" customFormat="1" ht="16" customHeight="1" x14ac:dyDescent="0.2"/>
    <row r="4340" customFormat="1" ht="16" customHeight="1" x14ac:dyDescent="0.2"/>
    <row r="4341" customFormat="1" ht="16" customHeight="1" x14ac:dyDescent="0.2"/>
    <row r="4342" customFormat="1" ht="16" customHeight="1" x14ac:dyDescent="0.2"/>
    <row r="4343" customFormat="1" ht="16" customHeight="1" x14ac:dyDescent="0.2"/>
    <row r="4344" customFormat="1" ht="16" customHeight="1" x14ac:dyDescent="0.2"/>
    <row r="4345" customFormat="1" ht="16" customHeight="1" x14ac:dyDescent="0.2"/>
    <row r="4346" customFormat="1" ht="16" customHeight="1" x14ac:dyDescent="0.2"/>
    <row r="4347" customFormat="1" ht="16" customHeight="1" x14ac:dyDescent="0.2"/>
    <row r="4348" customFormat="1" ht="16" customHeight="1" x14ac:dyDescent="0.2"/>
    <row r="4349" customFormat="1" ht="16" customHeight="1" x14ac:dyDescent="0.2"/>
    <row r="4350" customFormat="1" ht="16" customHeight="1" x14ac:dyDescent="0.2"/>
    <row r="4351" customFormat="1" ht="16" customHeight="1" x14ac:dyDescent="0.2"/>
    <row r="4352" customFormat="1" ht="16" customHeight="1" x14ac:dyDescent="0.2"/>
    <row r="4353" customFormat="1" ht="16" customHeight="1" x14ac:dyDescent="0.2"/>
    <row r="4354" customFormat="1" ht="16" customHeight="1" x14ac:dyDescent="0.2"/>
    <row r="4355" customFormat="1" ht="16" customHeight="1" x14ac:dyDescent="0.2"/>
    <row r="4356" customFormat="1" ht="16" customHeight="1" x14ac:dyDescent="0.2"/>
    <row r="4357" customFormat="1" ht="16" customHeight="1" x14ac:dyDescent="0.2"/>
    <row r="4358" customFormat="1" ht="16" customHeight="1" x14ac:dyDescent="0.2"/>
    <row r="4359" customFormat="1" ht="16" customHeight="1" x14ac:dyDescent="0.2"/>
    <row r="4360" customFormat="1" ht="16" customHeight="1" x14ac:dyDescent="0.2"/>
    <row r="4361" customFormat="1" ht="16" customHeight="1" x14ac:dyDescent="0.2"/>
    <row r="4362" customFormat="1" ht="16" customHeight="1" x14ac:dyDescent="0.2"/>
    <row r="4363" customFormat="1" ht="16" customHeight="1" x14ac:dyDescent="0.2"/>
    <row r="4364" customFormat="1" ht="16" customHeight="1" x14ac:dyDescent="0.2"/>
    <row r="4365" customFormat="1" ht="16" customHeight="1" x14ac:dyDescent="0.2"/>
    <row r="4366" customFormat="1" ht="16" customHeight="1" x14ac:dyDescent="0.2"/>
    <row r="4367" customFormat="1" ht="16" customHeight="1" x14ac:dyDescent="0.2"/>
    <row r="4368" customFormat="1" ht="16" customHeight="1" x14ac:dyDescent="0.2"/>
    <row r="4369" customFormat="1" ht="16" customHeight="1" x14ac:dyDescent="0.2"/>
    <row r="4370" customFormat="1" ht="16" customHeight="1" x14ac:dyDescent="0.2"/>
    <row r="4371" customFormat="1" ht="16" customHeight="1" x14ac:dyDescent="0.2"/>
    <row r="4372" customFormat="1" ht="16" customHeight="1" x14ac:dyDescent="0.2"/>
    <row r="4373" customFormat="1" ht="16" customHeight="1" x14ac:dyDescent="0.2"/>
    <row r="4374" customFormat="1" ht="16" customHeight="1" x14ac:dyDescent="0.2"/>
    <row r="4375" customFormat="1" ht="16" customHeight="1" x14ac:dyDescent="0.2"/>
    <row r="4376" customFormat="1" ht="16" customHeight="1" x14ac:dyDescent="0.2"/>
    <row r="4377" customFormat="1" ht="16" customHeight="1" x14ac:dyDescent="0.2"/>
    <row r="4378" customFormat="1" ht="16" customHeight="1" x14ac:dyDescent="0.2"/>
    <row r="4379" customFormat="1" ht="16" customHeight="1" x14ac:dyDescent="0.2"/>
    <row r="4380" customFormat="1" ht="16" customHeight="1" x14ac:dyDescent="0.2"/>
    <row r="4381" customFormat="1" ht="16" customHeight="1" x14ac:dyDescent="0.2"/>
    <row r="4382" customFormat="1" ht="16" customHeight="1" x14ac:dyDescent="0.2"/>
    <row r="4383" customFormat="1" ht="16" customHeight="1" x14ac:dyDescent="0.2"/>
    <row r="4384" customFormat="1" ht="16" customHeight="1" x14ac:dyDescent="0.2"/>
    <row r="4385" customFormat="1" ht="16" customHeight="1" x14ac:dyDescent="0.2"/>
    <row r="4386" customFormat="1" ht="16" customHeight="1" x14ac:dyDescent="0.2"/>
    <row r="4387" customFormat="1" ht="16" customHeight="1" x14ac:dyDescent="0.2"/>
    <row r="4388" customFormat="1" ht="16" customHeight="1" x14ac:dyDescent="0.2"/>
    <row r="4389" customFormat="1" ht="16" customHeight="1" x14ac:dyDescent="0.2"/>
    <row r="4390" customFormat="1" ht="16" customHeight="1" x14ac:dyDescent="0.2"/>
    <row r="4391" customFormat="1" ht="16" customHeight="1" x14ac:dyDescent="0.2"/>
    <row r="4392" customFormat="1" ht="16" customHeight="1" x14ac:dyDescent="0.2"/>
    <row r="4393" customFormat="1" ht="16" customHeight="1" x14ac:dyDescent="0.2"/>
    <row r="4394" customFormat="1" ht="16" customHeight="1" x14ac:dyDescent="0.2"/>
    <row r="4395" customFormat="1" ht="16" customHeight="1" x14ac:dyDescent="0.2"/>
    <row r="4396" customFormat="1" ht="16" customHeight="1" x14ac:dyDescent="0.2"/>
    <row r="4397" customFormat="1" ht="16" customHeight="1" x14ac:dyDescent="0.2"/>
    <row r="4398" customFormat="1" ht="16" customHeight="1" x14ac:dyDescent="0.2"/>
    <row r="4399" customFormat="1" ht="16" customHeight="1" x14ac:dyDescent="0.2"/>
    <row r="4400" customFormat="1" ht="16" customHeight="1" x14ac:dyDescent="0.2"/>
    <row r="4401" customFormat="1" ht="16" customHeight="1" x14ac:dyDescent="0.2"/>
    <row r="4402" customFormat="1" ht="16" customHeight="1" x14ac:dyDescent="0.2"/>
    <row r="4403" customFormat="1" ht="16" customHeight="1" x14ac:dyDescent="0.2"/>
    <row r="4404" customFormat="1" ht="16" customHeight="1" x14ac:dyDescent="0.2"/>
    <row r="4405" customFormat="1" ht="16" customHeight="1" x14ac:dyDescent="0.2"/>
    <row r="4406" customFormat="1" ht="16" customHeight="1" x14ac:dyDescent="0.2"/>
    <row r="4407" customFormat="1" ht="16" customHeight="1" x14ac:dyDescent="0.2"/>
    <row r="4408" customFormat="1" ht="16" customHeight="1" x14ac:dyDescent="0.2"/>
    <row r="4409" customFormat="1" ht="16" customHeight="1" x14ac:dyDescent="0.2"/>
    <row r="4410" customFormat="1" ht="16" customHeight="1" x14ac:dyDescent="0.2"/>
    <row r="4411" customFormat="1" ht="16" customHeight="1" x14ac:dyDescent="0.2"/>
    <row r="4412" customFormat="1" ht="16" customHeight="1" x14ac:dyDescent="0.2"/>
    <row r="4413" customFormat="1" ht="16" customHeight="1" x14ac:dyDescent="0.2"/>
    <row r="4414" customFormat="1" ht="16" customHeight="1" x14ac:dyDescent="0.2"/>
    <row r="4415" customFormat="1" ht="16" customHeight="1" x14ac:dyDescent="0.2"/>
    <row r="4416" customFormat="1" ht="16" customHeight="1" x14ac:dyDescent="0.2"/>
    <row r="4417" customFormat="1" ht="16" customHeight="1" x14ac:dyDescent="0.2"/>
    <row r="4418" customFormat="1" ht="16" customHeight="1" x14ac:dyDescent="0.2"/>
    <row r="4419" customFormat="1" ht="16" customHeight="1" x14ac:dyDescent="0.2"/>
    <row r="4420" customFormat="1" ht="16" customHeight="1" x14ac:dyDescent="0.2"/>
    <row r="4421" customFormat="1" ht="16" customHeight="1" x14ac:dyDescent="0.2"/>
    <row r="4422" customFormat="1" ht="16" customHeight="1" x14ac:dyDescent="0.2"/>
    <row r="4423" customFormat="1" ht="16" customHeight="1" x14ac:dyDescent="0.2"/>
    <row r="4424" customFormat="1" ht="16" customHeight="1" x14ac:dyDescent="0.2"/>
    <row r="4425" customFormat="1" ht="16" customHeight="1" x14ac:dyDescent="0.2"/>
    <row r="4426" customFormat="1" ht="16" customHeight="1" x14ac:dyDescent="0.2"/>
    <row r="4427" customFormat="1" ht="16" customHeight="1" x14ac:dyDescent="0.2"/>
    <row r="4428" customFormat="1" ht="16" customHeight="1" x14ac:dyDescent="0.2"/>
    <row r="4429" customFormat="1" ht="16" customHeight="1" x14ac:dyDescent="0.2"/>
    <row r="4430" customFormat="1" ht="16" customHeight="1" x14ac:dyDescent="0.2"/>
    <row r="4431" customFormat="1" ht="16" customHeight="1" x14ac:dyDescent="0.2"/>
    <row r="4432" customFormat="1" ht="16" customHeight="1" x14ac:dyDescent="0.2"/>
    <row r="4433" customFormat="1" ht="16" customHeight="1" x14ac:dyDescent="0.2"/>
    <row r="4434" customFormat="1" ht="16" customHeight="1" x14ac:dyDescent="0.2"/>
    <row r="4435" customFormat="1" ht="16" customHeight="1" x14ac:dyDescent="0.2"/>
    <row r="4436" customFormat="1" ht="16" customHeight="1" x14ac:dyDescent="0.2"/>
    <row r="4437" customFormat="1" ht="16" customHeight="1" x14ac:dyDescent="0.2"/>
    <row r="4438" customFormat="1" ht="16" customHeight="1" x14ac:dyDescent="0.2"/>
    <row r="4439" customFormat="1" ht="16" customHeight="1" x14ac:dyDescent="0.2"/>
    <row r="4440" customFormat="1" ht="16" customHeight="1" x14ac:dyDescent="0.2"/>
    <row r="4441" customFormat="1" ht="16" customHeight="1" x14ac:dyDescent="0.2"/>
    <row r="4442" customFormat="1" ht="16" customHeight="1" x14ac:dyDescent="0.2"/>
    <row r="4443" customFormat="1" ht="16" customHeight="1" x14ac:dyDescent="0.2"/>
    <row r="4444" customFormat="1" ht="16" customHeight="1" x14ac:dyDescent="0.2"/>
    <row r="4445" customFormat="1" ht="16" customHeight="1" x14ac:dyDescent="0.2"/>
    <row r="4446" customFormat="1" ht="16" customHeight="1" x14ac:dyDescent="0.2"/>
    <row r="4447" customFormat="1" ht="16" customHeight="1" x14ac:dyDescent="0.2"/>
    <row r="4448" customFormat="1" ht="16" customHeight="1" x14ac:dyDescent="0.2"/>
    <row r="4449" customFormat="1" ht="16" customHeight="1" x14ac:dyDescent="0.2"/>
    <row r="4450" customFormat="1" ht="16" customHeight="1" x14ac:dyDescent="0.2"/>
    <row r="4451" customFormat="1" ht="16" customHeight="1" x14ac:dyDescent="0.2"/>
    <row r="4452" customFormat="1" ht="16" customHeight="1" x14ac:dyDescent="0.2"/>
    <row r="4453" customFormat="1" ht="16" customHeight="1" x14ac:dyDescent="0.2"/>
    <row r="4454" customFormat="1" ht="16" customHeight="1" x14ac:dyDescent="0.2"/>
    <row r="4455" customFormat="1" ht="16" customHeight="1" x14ac:dyDescent="0.2"/>
    <row r="4456" customFormat="1" ht="16" customHeight="1" x14ac:dyDescent="0.2"/>
    <row r="4457" customFormat="1" ht="16" customHeight="1" x14ac:dyDescent="0.2"/>
    <row r="4458" customFormat="1" ht="16" customHeight="1" x14ac:dyDescent="0.2"/>
    <row r="4459" customFormat="1" ht="16" customHeight="1" x14ac:dyDescent="0.2"/>
    <row r="4460" customFormat="1" ht="16" customHeight="1" x14ac:dyDescent="0.2"/>
    <row r="4461" customFormat="1" ht="16" customHeight="1" x14ac:dyDescent="0.2"/>
    <row r="4462" customFormat="1" ht="16" customHeight="1" x14ac:dyDescent="0.2"/>
    <row r="4463" customFormat="1" ht="16" customHeight="1" x14ac:dyDescent="0.2"/>
    <row r="4464" customFormat="1" ht="16" customHeight="1" x14ac:dyDescent="0.2"/>
    <row r="4465" customFormat="1" ht="16" customHeight="1" x14ac:dyDescent="0.2"/>
    <row r="4466" customFormat="1" ht="16" customHeight="1" x14ac:dyDescent="0.2"/>
    <row r="4467" customFormat="1" ht="16" customHeight="1" x14ac:dyDescent="0.2"/>
    <row r="4468" customFormat="1" ht="16" customHeight="1" x14ac:dyDescent="0.2"/>
    <row r="4469" customFormat="1" ht="16" customHeight="1" x14ac:dyDescent="0.2"/>
    <row r="4470" customFormat="1" ht="16" customHeight="1" x14ac:dyDescent="0.2"/>
    <row r="4471" customFormat="1" ht="16" customHeight="1" x14ac:dyDescent="0.2"/>
    <row r="4472" customFormat="1" ht="16" customHeight="1" x14ac:dyDescent="0.2"/>
    <row r="4473" customFormat="1" ht="16" customHeight="1" x14ac:dyDescent="0.2"/>
    <row r="4474" customFormat="1" ht="16" customHeight="1" x14ac:dyDescent="0.2"/>
    <row r="4475" customFormat="1" ht="16" customHeight="1" x14ac:dyDescent="0.2"/>
    <row r="4476" customFormat="1" ht="16" customHeight="1" x14ac:dyDescent="0.2"/>
    <row r="4477" customFormat="1" ht="16" customHeight="1" x14ac:dyDescent="0.2"/>
    <row r="4478" customFormat="1" ht="16" customHeight="1" x14ac:dyDescent="0.2"/>
    <row r="4479" customFormat="1" ht="16" customHeight="1" x14ac:dyDescent="0.2"/>
    <row r="4480" customFormat="1" ht="16" customHeight="1" x14ac:dyDescent="0.2"/>
    <row r="4481" customFormat="1" ht="16" customHeight="1" x14ac:dyDescent="0.2"/>
    <row r="4482" customFormat="1" ht="16" customHeight="1" x14ac:dyDescent="0.2"/>
    <row r="4483" customFormat="1" ht="16" customHeight="1" x14ac:dyDescent="0.2"/>
    <row r="4484" customFormat="1" ht="16" customHeight="1" x14ac:dyDescent="0.2"/>
    <row r="4485" customFormat="1" ht="16" customHeight="1" x14ac:dyDescent="0.2"/>
    <row r="4486" customFormat="1" ht="16" customHeight="1" x14ac:dyDescent="0.2"/>
    <row r="4487" customFormat="1" ht="16" customHeight="1" x14ac:dyDescent="0.2"/>
    <row r="4488" customFormat="1" ht="16" customHeight="1" x14ac:dyDescent="0.2"/>
    <row r="4489" customFormat="1" ht="16" customHeight="1" x14ac:dyDescent="0.2"/>
    <row r="4490" customFormat="1" ht="16" customHeight="1" x14ac:dyDescent="0.2"/>
    <row r="4491" customFormat="1" ht="16" customHeight="1" x14ac:dyDescent="0.2"/>
    <row r="4492" customFormat="1" ht="16" customHeight="1" x14ac:dyDescent="0.2"/>
    <row r="4493" customFormat="1" ht="16" customHeight="1" x14ac:dyDescent="0.2"/>
    <row r="4494" customFormat="1" ht="16" customHeight="1" x14ac:dyDescent="0.2"/>
    <row r="4495" customFormat="1" ht="16" customHeight="1" x14ac:dyDescent="0.2"/>
    <row r="4496" customFormat="1" ht="16" customHeight="1" x14ac:dyDescent="0.2"/>
    <row r="4497" customFormat="1" ht="16" customHeight="1" x14ac:dyDescent="0.2"/>
    <row r="4498" customFormat="1" ht="16" customHeight="1" x14ac:dyDescent="0.2"/>
    <row r="4499" customFormat="1" ht="16" customHeight="1" x14ac:dyDescent="0.2"/>
    <row r="4500" customFormat="1" ht="16" customHeight="1" x14ac:dyDescent="0.2"/>
    <row r="4501" customFormat="1" ht="16" customHeight="1" x14ac:dyDescent="0.2"/>
    <row r="4502" customFormat="1" ht="16" customHeight="1" x14ac:dyDescent="0.2"/>
    <row r="4503" customFormat="1" ht="16" customHeight="1" x14ac:dyDescent="0.2"/>
    <row r="4504" customFormat="1" ht="16" customHeight="1" x14ac:dyDescent="0.2"/>
    <row r="4505" customFormat="1" ht="16" customHeight="1" x14ac:dyDescent="0.2"/>
    <row r="4506" customFormat="1" ht="16" customHeight="1" x14ac:dyDescent="0.2"/>
    <row r="4507" customFormat="1" ht="16" customHeight="1" x14ac:dyDescent="0.2"/>
    <row r="4508" customFormat="1" ht="16" customHeight="1" x14ac:dyDescent="0.2"/>
    <row r="4509" customFormat="1" ht="16" customHeight="1" x14ac:dyDescent="0.2"/>
    <row r="4510" customFormat="1" ht="16" customHeight="1" x14ac:dyDescent="0.2"/>
    <row r="4511" customFormat="1" ht="16" customHeight="1" x14ac:dyDescent="0.2"/>
    <row r="4512" customFormat="1" ht="16" customHeight="1" x14ac:dyDescent="0.2"/>
    <row r="4513" customFormat="1" ht="16" customHeight="1" x14ac:dyDescent="0.2"/>
    <row r="4514" customFormat="1" ht="16" customHeight="1" x14ac:dyDescent="0.2"/>
    <row r="4515" customFormat="1" ht="16" customHeight="1" x14ac:dyDescent="0.2"/>
    <row r="4516" customFormat="1" ht="16" customHeight="1" x14ac:dyDescent="0.2"/>
    <row r="4517" customFormat="1" ht="16" customHeight="1" x14ac:dyDescent="0.2"/>
    <row r="4518" customFormat="1" ht="16" customHeight="1" x14ac:dyDescent="0.2"/>
    <row r="4519" customFormat="1" ht="16" customHeight="1" x14ac:dyDescent="0.2"/>
    <row r="4520" customFormat="1" ht="16" customHeight="1" x14ac:dyDescent="0.2"/>
    <row r="4521" customFormat="1" ht="16" customHeight="1" x14ac:dyDescent="0.2"/>
    <row r="4522" customFormat="1" ht="16" customHeight="1" x14ac:dyDescent="0.2"/>
    <row r="4523" customFormat="1" ht="16" customHeight="1" x14ac:dyDescent="0.2"/>
    <row r="4524" customFormat="1" ht="16" customHeight="1" x14ac:dyDescent="0.2"/>
    <row r="4525" customFormat="1" ht="16" customHeight="1" x14ac:dyDescent="0.2"/>
    <row r="4526" customFormat="1" ht="16" customHeight="1" x14ac:dyDescent="0.2"/>
    <row r="4527" customFormat="1" ht="16" customHeight="1" x14ac:dyDescent="0.2"/>
    <row r="4528" customFormat="1" ht="16" customHeight="1" x14ac:dyDescent="0.2"/>
    <row r="4529" customFormat="1" ht="16" customHeight="1" x14ac:dyDescent="0.2"/>
    <row r="4530" customFormat="1" ht="16" customHeight="1" x14ac:dyDescent="0.2"/>
    <row r="4531" customFormat="1" ht="16" customHeight="1" x14ac:dyDescent="0.2"/>
    <row r="4532" customFormat="1" ht="16" customHeight="1" x14ac:dyDescent="0.2"/>
    <row r="4533" customFormat="1" ht="16" customHeight="1" x14ac:dyDescent="0.2"/>
    <row r="4534" customFormat="1" ht="16" customHeight="1" x14ac:dyDescent="0.2"/>
    <row r="4535" customFormat="1" ht="16" customHeight="1" x14ac:dyDescent="0.2"/>
    <row r="4536" customFormat="1" ht="16" customHeight="1" x14ac:dyDescent="0.2"/>
    <row r="4537" customFormat="1" ht="16" customHeight="1" x14ac:dyDescent="0.2"/>
    <row r="4538" customFormat="1" ht="16" customHeight="1" x14ac:dyDescent="0.2"/>
    <row r="4539" customFormat="1" ht="16" customHeight="1" x14ac:dyDescent="0.2"/>
    <row r="4540" customFormat="1" ht="16" customHeight="1" x14ac:dyDescent="0.2"/>
    <row r="4541" customFormat="1" ht="16" customHeight="1" x14ac:dyDescent="0.2"/>
    <row r="4542" customFormat="1" ht="16" customHeight="1" x14ac:dyDescent="0.2"/>
    <row r="4543" customFormat="1" ht="16" customHeight="1" x14ac:dyDescent="0.2"/>
    <row r="4544" customFormat="1" ht="16" customHeight="1" x14ac:dyDescent="0.2"/>
    <row r="4545" customFormat="1" ht="16" customHeight="1" x14ac:dyDescent="0.2"/>
    <row r="4546" customFormat="1" ht="16" customHeight="1" x14ac:dyDescent="0.2"/>
    <row r="4547" customFormat="1" ht="16" customHeight="1" x14ac:dyDescent="0.2"/>
    <row r="4548" customFormat="1" ht="16" customHeight="1" x14ac:dyDescent="0.2"/>
    <row r="4549" customFormat="1" ht="16" customHeight="1" x14ac:dyDescent="0.2"/>
    <row r="4550" customFormat="1" ht="16" customHeight="1" x14ac:dyDescent="0.2"/>
    <row r="4551" customFormat="1" ht="16" customHeight="1" x14ac:dyDescent="0.2"/>
    <row r="4552" customFormat="1" ht="16" customHeight="1" x14ac:dyDescent="0.2"/>
    <row r="4553" customFormat="1" ht="16" customHeight="1" x14ac:dyDescent="0.2"/>
    <row r="4554" customFormat="1" ht="16" customHeight="1" x14ac:dyDescent="0.2"/>
    <row r="4555" customFormat="1" ht="16" customHeight="1" x14ac:dyDescent="0.2"/>
    <row r="4556" customFormat="1" ht="16" customHeight="1" x14ac:dyDescent="0.2"/>
    <row r="4557" customFormat="1" ht="16" customHeight="1" x14ac:dyDescent="0.2"/>
    <row r="4558" customFormat="1" ht="16" customHeight="1" x14ac:dyDescent="0.2"/>
    <row r="4559" customFormat="1" ht="16" customHeight="1" x14ac:dyDescent="0.2"/>
    <row r="4560" customFormat="1" ht="16" customHeight="1" x14ac:dyDescent="0.2"/>
    <row r="4561" customFormat="1" ht="16" customHeight="1" x14ac:dyDescent="0.2"/>
    <row r="4562" customFormat="1" ht="16" customHeight="1" x14ac:dyDescent="0.2"/>
    <row r="4563" customFormat="1" ht="16" customHeight="1" x14ac:dyDescent="0.2"/>
    <row r="4564" customFormat="1" ht="16" customHeight="1" x14ac:dyDescent="0.2"/>
    <row r="4565" customFormat="1" ht="16" customHeight="1" x14ac:dyDescent="0.2"/>
    <row r="4566" customFormat="1" ht="16" customHeight="1" x14ac:dyDescent="0.2"/>
    <row r="4567" customFormat="1" ht="16" customHeight="1" x14ac:dyDescent="0.2"/>
    <row r="4568" customFormat="1" ht="16" customHeight="1" x14ac:dyDescent="0.2"/>
    <row r="4569" customFormat="1" ht="16" customHeight="1" x14ac:dyDescent="0.2"/>
    <row r="4570" customFormat="1" ht="16" customHeight="1" x14ac:dyDescent="0.2"/>
    <row r="4571" customFormat="1" ht="16" customHeight="1" x14ac:dyDescent="0.2"/>
    <row r="4572" customFormat="1" ht="16" customHeight="1" x14ac:dyDescent="0.2"/>
    <row r="4573" customFormat="1" ht="16" customHeight="1" x14ac:dyDescent="0.2"/>
    <row r="4574" customFormat="1" ht="16" customHeight="1" x14ac:dyDescent="0.2"/>
    <row r="4575" customFormat="1" ht="16" customHeight="1" x14ac:dyDescent="0.2"/>
    <row r="4576" customFormat="1" ht="16" customHeight="1" x14ac:dyDescent="0.2"/>
    <row r="4577" customFormat="1" ht="16" customHeight="1" x14ac:dyDescent="0.2"/>
    <row r="4578" customFormat="1" ht="16" customHeight="1" x14ac:dyDescent="0.2"/>
    <row r="4579" customFormat="1" ht="16" customHeight="1" x14ac:dyDescent="0.2"/>
    <row r="4580" customFormat="1" ht="16" customHeight="1" x14ac:dyDescent="0.2"/>
    <row r="4581" customFormat="1" ht="16" customHeight="1" x14ac:dyDescent="0.2"/>
    <row r="4582" customFormat="1" ht="16" customHeight="1" x14ac:dyDescent="0.2"/>
    <row r="4583" customFormat="1" ht="16" customHeight="1" x14ac:dyDescent="0.2"/>
    <row r="4584" customFormat="1" ht="16" customHeight="1" x14ac:dyDescent="0.2"/>
    <row r="4585" customFormat="1" ht="16" customHeight="1" x14ac:dyDescent="0.2"/>
    <row r="4586" customFormat="1" ht="16" customHeight="1" x14ac:dyDescent="0.2"/>
    <row r="4587" customFormat="1" ht="16" customHeight="1" x14ac:dyDescent="0.2"/>
    <row r="4588" customFormat="1" ht="16" customHeight="1" x14ac:dyDescent="0.2"/>
    <row r="4589" customFormat="1" ht="16" customHeight="1" x14ac:dyDescent="0.2"/>
    <row r="4590" customFormat="1" ht="16" customHeight="1" x14ac:dyDescent="0.2"/>
    <row r="4591" customFormat="1" ht="16" customHeight="1" x14ac:dyDescent="0.2"/>
    <row r="4592" customFormat="1" ht="16" customHeight="1" x14ac:dyDescent="0.2"/>
    <row r="4593" customFormat="1" ht="16" customHeight="1" x14ac:dyDescent="0.2"/>
    <row r="4594" customFormat="1" ht="16" customHeight="1" x14ac:dyDescent="0.2"/>
    <row r="4595" customFormat="1" ht="16" customHeight="1" x14ac:dyDescent="0.2"/>
    <row r="4596" customFormat="1" ht="16" customHeight="1" x14ac:dyDescent="0.2"/>
    <row r="4597" customFormat="1" ht="16" customHeight="1" x14ac:dyDescent="0.2"/>
    <row r="4598" customFormat="1" ht="16" customHeight="1" x14ac:dyDescent="0.2"/>
    <row r="4599" customFormat="1" ht="16" customHeight="1" x14ac:dyDescent="0.2"/>
    <row r="4600" customFormat="1" ht="16" customHeight="1" x14ac:dyDescent="0.2"/>
    <row r="4601" customFormat="1" ht="16" customHeight="1" x14ac:dyDescent="0.2"/>
    <row r="4602" customFormat="1" ht="16" customHeight="1" x14ac:dyDescent="0.2"/>
    <row r="4603" customFormat="1" ht="16" customHeight="1" x14ac:dyDescent="0.2"/>
    <row r="4604" customFormat="1" ht="16" customHeight="1" x14ac:dyDescent="0.2"/>
    <row r="4605" customFormat="1" ht="16" customHeight="1" x14ac:dyDescent="0.2"/>
    <row r="4606" customFormat="1" ht="16" customHeight="1" x14ac:dyDescent="0.2"/>
    <row r="4607" customFormat="1" ht="16" customHeight="1" x14ac:dyDescent="0.2"/>
    <row r="4608" customFormat="1" ht="16" customHeight="1" x14ac:dyDescent="0.2"/>
    <row r="4609" customFormat="1" ht="16" customHeight="1" x14ac:dyDescent="0.2"/>
    <row r="4610" customFormat="1" ht="16" customHeight="1" x14ac:dyDescent="0.2"/>
    <row r="4611" customFormat="1" ht="16" customHeight="1" x14ac:dyDescent="0.2"/>
    <row r="4612" customFormat="1" ht="16" customHeight="1" x14ac:dyDescent="0.2"/>
    <row r="4613" customFormat="1" ht="16" customHeight="1" x14ac:dyDescent="0.2"/>
    <row r="4614" customFormat="1" ht="16" customHeight="1" x14ac:dyDescent="0.2"/>
    <row r="4615" customFormat="1" ht="16" customHeight="1" x14ac:dyDescent="0.2"/>
    <row r="4616" customFormat="1" ht="16" customHeight="1" x14ac:dyDescent="0.2"/>
    <row r="4617" customFormat="1" ht="16" customHeight="1" x14ac:dyDescent="0.2"/>
    <row r="4618" customFormat="1" ht="16" customHeight="1" x14ac:dyDescent="0.2"/>
    <row r="4619" customFormat="1" ht="16" customHeight="1" x14ac:dyDescent="0.2"/>
    <row r="4620" customFormat="1" ht="16" customHeight="1" x14ac:dyDescent="0.2"/>
    <row r="4621" customFormat="1" ht="16" customHeight="1" x14ac:dyDescent="0.2"/>
    <row r="4622" customFormat="1" ht="16" customHeight="1" x14ac:dyDescent="0.2"/>
    <row r="4623" customFormat="1" ht="16" customHeight="1" x14ac:dyDescent="0.2"/>
    <row r="4624" customFormat="1" ht="16" customHeight="1" x14ac:dyDescent="0.2"/>
    <row r="4625" customFormat="1" ht="16" customHeight="1" x14ac:dyDescent="0.2"/>
    <row r="4626" customFormat="1" ht="16" customHeight="1" x14ac:dyDescent="0.2"/>
    <row r="4627" customFormat="1" ht="16" customHeight="1" x14ac:dyDescent="0.2"/>
    <row r="4628" customFormat="1" ht="16" customHeight="1" x14ac:dyDescent="0.2"/>
    <row r="4629" customFormat="1" ht="16" customHeight="1" x14ac:dyDescent="0.2"/>
    <row r="4630" customFormat="1" ht="16" customHeight="1" x14ac:dyDescent="0.2"/>
    <row r="4631" customFormat="1" ht="16" customHeight="1" x14ac:dyDescent="0.2"/>
    <row r="4632" customFormat="1" ht="16" customHeight="1" x14ac:dyDescent="0.2"/>
    <row r="4633" customFormat="1" ht="16" customHeight="1" x14ac:dyDescent="0.2"/>
    <row r="4634" customFormat="1" ht="16" customHeight="1" x14ac:dyDescent="0.2"/>
    <row r="4635" customFormat="1" ht="16" customHeight="1" x14ac:dyDescent="0.2"/>
    <row r="4636" customFormat="1" ht="16" customHeight="1" x14ac:dyDescent="0.2"/>
    <row r="4637" customFormat="1" ht="16" customHeight="1" x14ac:dyDescent="0.2"/>
    <row r="4638" customFormat="1" ht="16" customHeight="1" x14ac:dyDescent="0.2"/>
    <row r="4639" customFormat="1" ht="16" customHeight="1" x14ac:dyDescent="0.2"/>
    <row r="4640" customFormat="1" ht="16" customHeight="1" x14ac:dyDescent="0.2"/>
    <row r="4641" customFormat="1" ht="16" customHeight="1" x14ac:dyDescent="0.2"/>
    <row r="4642" customFormat="1" ht="16" customHeight="1" x14ac:dyDescent="0.2"/>
    <row r="4643" customFormat="1" ht="16" customHeight="1" x14ac:dyDescent="0.2"/>
    <row r="4644" customFormat="1" ht="16" customHeight="1" x14ac:dyDescent="0.2"/>
    <row r="4645" customFormat="1" ht="16" customHeight="1" x14ac:dyDescent="0.2"/>
    <row r="4646" customFormat="1" ht="16" customHeight="1" x14ac:dyDescent="0.2"/>
    <row r="4647" customFormat="1" ht="16" customHeight="1" x14ac:dyDescent="0.2"/>
    <row r="4648" customFormat="1" ht="16" customHeight="1" x14ac:dyDescent="0.2"/>
    <row r="4649" customFormat="1" ht="16" customHeight="1" x14ac:dyDescent="0.2"/>
    <row r="4650" customFormat="1" ht="16" customHeight="1" x14ac:dyDescent="0.2"/>
    <row r="4651" customFormat="1" ht="16" customHeight="1" x14ac:dyDescent="0.2"/>
    <row r="4652" customFormat="1" ht="16" customHeight="1" x14ac:dyDescent="0.2"/>
    <row r="4653" customFormat="1" ht="16" customHeight="1" x14ac:dyDescent="0.2"/>
    <row r="4654" customFormat="1" ht="16" customHeight="1" x14ac:dyDescent="0.2"/>
    <row r="4655" customFormat="1" ht="16" customHeight="1" x14ac:dyDescent="0.2"/>
    <row r="4656" customFormat="1" ht="16" customHeight="1" x14ac:dyDescent="0.2"/>
    <row r="4657" customFormat="1" ht="16" customHeight="1" x14ac:dyDescent="0.2"/>
    <row r="4658" customFormat="1" ht="16" customHeight="1" x14ac:dyDescent="0.2"/>
    <row r="4659" customFormat="1" ht="16" customHeight="1" x14ac:dyDescent="0.2"/>
    <row r="4660" customFormat="1" ht="16" customHeight="1" x14ac:dyDescent="0.2"/>
    <row r="4661" customFormat="1" ht="16" customHeight="1" x14ac:dyDescent="0.2"/>
    <row r="4662" customFormat="1" ht="16" customHeight="1" x14ac:dyDescent="0.2"/>
    <row r="4663" customFormat="1" ht="16" customHeight="1" x14ac:dyDescent="0.2"/>
    <row r="4664" customFormat="1" ht="16" customHeight="1" x14ac:dyDescent="0.2"/>
    <row r="4665" customFormat="1" ht="16" customHeight="1" x14ac:dyDescent="0.2"/>
    <row r="4666" customFormat="1" ht="16" customHeight="1" x14ac:dyDescent="0.2"/>
    <row r="4667" customFormat="1" ht="16" customHeight="1" x14ac:dyDescent="0.2"/>
    <row r="4668" customFormat="1" ht="16" customHeight="1" x14ac:dyDescent="0.2"/>
    <row r="4669" customFormat="1" ht="16" customHeight="1" x14ac:dyDescent="0.2"/>
    <row r="4670" customFormat="1" ht="16" customHeight="1" x14ac:dyDescent="0.2"/>
    <row r="4671" customFormat="1" ht="16" customHeight="1" x14ac:dyDescent="0.2"/>
    <row r="4672" customFormat="1" ht="16" customHeight="1" x14ac:dyDescent="0.2"/>
    <row r="4673" customFormat="1" ht="16" customHeight="1" x14ac:dyDescent="0.2"/>
    <row r="4674" customFormat="1" ht="16" customHeight="1" x14ac:dyDescent="0.2"/>
    <row r="4675" customFormat="1" ht="16" customHeight="1" x14ac:dyDescent="0.2"/>
    <row r="4676" customFormat="1" ht="16" customHeight="1" x14ac:dyDescent="0.2"/>
    <row r="4677" customFormat="1" ht="16" customHeight="1" x14ac:dyDescent="0.2"/>
    <row r="4678" customFormat="1" ht="16" customHeight="1" x14ac:dyDescent="0.2"/>
    <row r="4679" customFormat="1" ht="16" customHeight="1" x14ac:dyDescent="0.2"/>
    <row r="4680" customFormat="1" ht="16" customHeight="1" x14ac:dyDescent="0.2"/>
    <row r="4681" customFormat="1" ht="16" customHeight="1" x14ac:dyDescent="0.2"/>
    <row r="4682" customFormat="1" ht="16" customHeight="1" x14ac:dyDescent="0.2"/>
    <row r="4683" customFormat="1" ht="16" customHeight="1" x14ac:dyDescent="0.2"/>
    <row r="4684" customFormat="1" ht="16" customHeight="1" x14ac:dyDescent="0.2"/>
    <row r="4685" customFormat="1" ht="16" customHeight="1" x14ac:dyDescent="0.2"/>
    <row r="4686" customFormat="1" ht="16" customHeight="1" x14ac:dyDescent="0.2"/>
    <row r="4687" customFormat="1" ht="16" customHeight="1" x14ac:dyDescent="0.2"/>
    <row r="4688" customFormat="1" ht="16" customHeight="1" x14ac:dyDescent="0.2"/>
    <row r="4689" customFormat="1" ht="16" customHeight="1" x14ac:dyDescent="0.2"/>
    <row r="4690" customFormat="1" ht="16" customHeight="1" x14ac:dyDescent="0.2"/>
    <row r="4691" customFormat="1" ht="16" customHeight="1" x14ac:dyDescent="0.2"/>
    <row r="4692" customFormat="1" ht="16" customHeight="1" x14ac:dyDescent="0.2"/>
    <row r="4693" customFormat="1" ht="16" customHeight="1" x14ac:dyDescent="0.2"/>
    <row r="4694" customFormat="1" ht="16" customHeight="1" x14ac:dyDescent="0.2"/>
    <row r="4695" customFormat="1" ht="16" customHeight="1" x14ac:dyDescent="0.2"/>
    <row r="4696" customFormat="1" ht="16" customHeight="1" x14ac:dyDescent="0.2"/>
    <row r="4697" customFormat="1" ht="16" customHeight="1" x14ac:dyDescent="0.2"/>
    <row r="4698" customFormat="1" ht="16" customHeight="1" x14ac:dyDescent="0.2"/>
    <row r="4699" customFormat="1" ht="16" customHeight="1" x14ac:dyDescent="0.2"/>
    <row r="4700" customFormat="1" ht="16" customHeight="1" x14ac:dyDescent="0.2"/>
    <row r="4701" customFormat="1" ht="16" customHeight="1" x14ac:dyDescent="0.2"/>
    <row r="4702" customFormat="1" ht="16" customHeight="1" x14ac:dyDescent="0.2"/>
    <row r="4703" customFormat="1" ht="16" customHeight="1" x14ac:dyDescent="0.2"/>
    <row r="4704" customFormat="1" ht="16" customHeight="1" x14ac:dyDescent="0.2"/>
    <row r="4705" customFormat="1" ht="16" customHeight="1" x14ac:dyDescent="0.2"/>
    <row r="4706" customFormat="1" ht="16" customHeight="1" x14ac:dyDescent="0.2"/>
    <row r="4707" customFormat="1" ht="16" customHeight="1" x14ac:dyDescent="0.2"/>
    <row r="4708" customFormat="1" ht="16" customHeight="1" x14ac:dyDescent="0.2"/>
    <row r="4709" customFormat="1" ht="16" customHeight="1" x14ac:dyDescent="0.2"/>
    <row r="4710" customFormat="1" ht="16" customHeight="1" x14ac:dyDescent="0.2"/>
    <row r="4711" customFormat="1" ht="16" customHeight="1" x14ac:dyDescent="0.2"/>
    <row r="4712" customFormat="1" ht="16" customHeight="1" x14ac:dyDescent="0.2"/>
    <row r="4713" customFormat="1" ht="16" customHeight="1" x14ac:dyDescent="0.2"/>
    <row r="4714" customFormat="1" ht="16" customHeight="1" x14ac:dyDescent="0.2"/>
    <row r="4715" customFormat="1" ht="16" customHeight="1" x14ac:dyDescent="0.2"/>
    <row r="4716" customFormat="1" ht="16" customHeight="1" x14ac:dyDescent="0.2"/>
    <row r="4717" customFormat="1" ht="16" customHeight="1" x14ac:dyDescent="0.2"/>
    <row r="4718" customFormat="1" ht="16" customHeight="1" x14ac:dyDescent="0.2"/>
    <row r="4719" customFormat="1" ht="16" customHeight="1" x14ac:dyDescent="0.2"/>
    <row r="4720" customFormat="1" ht="16" customHeight="1" x14ac:dyDescent="0.2"/>
    <row r="4721" customFormat="1" ht="16" customHeight="1" x14ac:dyDescent="0.2"/>
    <row r="4722" customFormat="1" ht="16" customHeight="1" x14ac:dyDescent="0.2"/>
    <row r="4723" customFormat="1" ht="16" customHeight="1" x14ac:dyDescent="0.2"/>
    <row r="4724" customFormat="1" ht="16" customHeight="1" x14ac:dyDescent="0.2"/>
    <row r="4725" customFormat="1" ht="16" customHeight="1" x14ac:dyDescent="0.2"/>
    <row r="4726" customFormat="1" ht="16" customHeight="1" x14ac:dyDescent="0.2"/>
    <row r="4727" customFormat="1" ht="16" customHeight="1" x14ac:dyDescent="0.2"/>
    <row r="4728" customFormat="1" ht="16" customHeight="1" x14ac:dyDescent="0.2"/>
    <row r="4729" customFormat="1" ht="16" customHeight="1" x14ac:dyDescent="0.2"/>
    <row r="4730" customFormat="1" ht="16" customHeight="1" x14ac:dyDescent="0.2"/>
    <row r="4731" customFormat="1" ht="16" customHeight="1" x14ac:dyDescent="0.2"/>
    <row r="4732" customFormat="1" ht="16" customHeight="1" x14ac:dyDescent="0.2"/>
    <row r="4733" customFormat="1" ht="16" customHeight="1" x14ac:dyDescent="0.2"/>
    <row r="4734" customFormat="1" ht="16" customHeight="1" x14ac:dyDescent="0.2"/>
    <row r="4735" customFormat="1" ht="16" customHeight="1" x14ac:dyDescent="0.2"/>
    <row r="4736" customFormat="1" ht="16" customHeight="1" x14ac:dyDescent="0.2"/>
    <row r="4737" customFormat="1" ht="16" customHeight="1" x14ac:dyDescent="0.2"/>
    <row r="4738" customFormat="1" ht="16" customHeight="1" x14ac:dyDescent="0.2"/>
    <row r="4739" customFormat="1" ht="16" customHeight="1" x14ac:dyDescent="0.2"/>
    <row r="4740" customFormat="1" ht="16" customHeight="1" x14ac:dyDescent="0.2"/>
    <row r="4741" customFormat="1" ht="16" customHeight="1" x14ac:dyDescent="0.2"/>
    <row r="4742" customFormat="1" ht="16" customHeight="1" x14ac:dyDescent="0.2"/>
    <row r="4743" customFormat="1" ht="16" customHeight="1" x14ac:dyDescent="0.2"/>
    <row r="4744" customFormat="1" ht="16" customHeight="1" x14ac:dyDescent="0.2"/>
    <row r="4745" customFormat="1" ht="16" customHeight="1" x14ac:dyDescent="0.2"/>
    <row r="4746" customFormat="1" ht="16" customHeight="1" x14ac:dyDescent="0.2"/>
    <row r="4747" customFormat="1" ht="16" customHeight="1" x14ac:dyDescent="0.2"/>
    <row r="4748" customFormat="1" ht="16" customHeight="1" x14ac:dyDescent="0.2"/>
    <row r="4749" customFormat="1" ht="16" customHeight="1" x14ac:dyDescent="0.2"/>
    <row r="4750" customFormat="1" ht="16" customHeight="1" x14ac:dyDescent="0.2"/>
    <row r="4751" customFormat="1" ht="16" customHeight="1" x14ac:dyDescent="0.2"/>
    <row r="4752" customFormat="1" ht="16" customHeight="1" x14ac:dyDescent="0.2"/>
    <row r="4753" customFormat="1" ht="16" customHeight="1" x14ac:dyDescent="0.2"/>
    <row r="4754" customFormat="1" ht="16" customHeight="1" x14ac:dyDescent="0.2"/>
    <row r="4755" customFormat="1" ht="16" customHeight="1" x14ac:dyDescent="0.2"/>
    <row r="4756" customFormat="1" ht="16" customHeight="1" x14ac:dyDescent="0.2"/>
    <row r="4757" customFormat="1" ht="16" customHeight="1" x14ac:dyDescent="0.2"/>
    <row r="4758" customFormat="1" ht="16" customHeight="1" x14ac:dyDescent="0.2"/>
    <row r="4759" customFormat="1" ht="16" customHeight="1" x14ac:dyDescent="0.2"/>
    <row r="4760" customFormat="1" ht="16" customHeight="1" x14ac:dyDescent="0.2"/>
    <row r="4761" customFormat="1" ht="16" customHeight="1" x14ac:dyDescent="0.2"/>
    <row r="4762" customFormat="1" ht="16" customHeight="1" x14ac:dyDescent="0.2"/>
    <row r="4763" customFormat="1" ht="16" customHeight="1" x14ac:dyDescent="0.2"/>
    <row r="4764" customFormat="1" ht="16" customHeight="1" x14ac:dyDescent="0.2"/>
    <row r="4765" customFormat="1" ht="16" customHeight="1" x14ac:dyDescent="0.2"/>
    <row r="4766" customFormat="1" ht="16" customHeight="1" x14ac:dyDescent="0.2"/>
    <row r="4767" customFormat="1" ht="16" customHeight="1" x14ac:dyDescent="0.2"/>
    <row r="4768" customFormat="1" ht="16" customHeight="1" x14ac:dyDescent="0.2"/>
    <row r="4769" customFormat="1" ht="16" customHeight="1" x14ac:dyDescent="0.2"/>
    <row r="4770" customFormat="1" ht="16" customHeight="1" x14ac:dyDescent="0.2"/>
    <row r="4771" customFormat="1" ht="16" customHeight="1" x14ac:dyDescent="0.2"/>
    <row r="4772" customFormat="1" ht="16" customHeight="1" x14ac:dyDescent="0.2"/>
    <row r="4773" customFormat="1" ht="16" customHeight="1" x14ac:dyDescent="0.2"/>
    <row r="4774" customFormat="1" ht="16" customHeight="1" x14ac:dyDescent="0.2"/>
    <row r="4775" customFormat="1" ht="16" customHeight="1" x14ac:dyDescent="0.2"/>
    <row r="4776" customFormat="1" ht="16" customHeight="1" x14ac:dyDescent="0.2"/>
    <row r="4777" customFormat="1" ht="16" customHeight="1" x14ac:dyDescent="0.2"/>
    <row r="4778" customFormat="1" ht="16" customHeight="1" x14ac:dyDescent="0.2"/>
    <row r="4779" customFormat="1" ht="16" customHeight="1" x14ac:dyDescent="0.2"/>
    <row r="4780" customFormat="1" ht="16" customHeight="1" x14ac:dyDescent="0.2"/>
    <row r="4781" customFormat="1" ht="16" customHeight="1" x14ac:dyDescent="0.2"/>
    <row r="4782" customFormat="1" ht="16" customHeight="1" x14ac:dyDescent="0.2"/>
    <row r="4783" customFormat="1" ht="16" customHeight="1" x14ac:dyDescent="0.2"/>
    <row r="4784" customFormat="1" ht="16" customHeight="1" x14ac:dyDescent="0.2"/>
    <row r="4785" customFormat="1" ht="16" customHeight="1" x14ac:dyDescent="0.2"/>
    <row r="4786" customFormat="1" ht="16" customHeight="1" x14ac:dyDescent="0.2"/>
    <row r="4787" customFormat="1" ht="16" customHeight="1" x14ac:dyDescent="0.2"/>
    <row r="4788" customFormat="1" ht="16" customHeight="1" x14ac:dyDescent="0.2"/>
    <row r="4789" customFormat="1" ht="16" customHeight="1" x14ac:dyDescent="0.2"/>
    <row r="4790" customFormat="1" ht="16" customHeight="1" x14ac:dyDescent="0.2"/>
    <row r="4791" customFormat="1" ht="16" customHeight="1" x14ac:dyDescent="0.2"/>
    <row r="4792" customFormat="1" ht="16" customHeight="1" x14ac:dyDescent="0.2"/>
    <row r="4793" customFormat="1" ht="16" customHeight="1" x14ac:dyDescent="0.2"/>
    <row r="4794" customFormat="1" ht="16" customHeight="1" x14ac:dyDescent="0.2"/>
    <row r="4795" customFormat="1" ht="16" customHeight="1" x14ac:dyDescent="0.2"/>
    <row r="4796" customFormat="1" ht="16" customHeight="1" x14ac:dyDescent="0.2"/>
    <row r="4797" customFormat="1" ht="16" customHeight="1" x14ac:dyDescent="0.2"/>
    <row r="4798" customFormat="1" ht="16" customHeight="1" x14ac:dyDescent="0.2"/>
    <row r="4799" customFormat="1" ht="16" customHeight="1" x14ac:dyDescent="0.2"/>
    <row r="4800" customFormat="1" ht="16" customHeight="1" x14ac:dyDescent="0.2"/>
    <row r="4801" customFormat="1" ht="16" customHeight="1" x14ac:dyDescent="0.2"/>
    <row r="4802" customFormat="1" ht="16" customHeight="1" x14ac:dyDescent="0.2"/>
    <row r="4803" customFormat="1" ht="16" customHeight="1" x14ac:dyDescent="0.2"/>
    <row r="4804" customFormat="1" ht="16" customHeight="1" x14ac:dyDescent="0.2"/>
    <row r="4805" customFormat="1" ht="16" customHeight="1" x14ac:dyDescent="0.2"/>
    <row r="4806" customFormat="1" ht="16" customHeight="1" x14ac:dyDescent="0.2"/>
    <row r="4807" customFormat="1" ht="16" customHeight="1" x14ac:dyDescent="0.2"/>
    <row r="4808" customFormat="1" ht="16" customHeight="1" x14ac:dyDescent="0.2"/>
    <row r="4809" customFormat="1" ht="16" customHeight="1" x14ac:dyDescent="0.2"/>
    <row r="4810" customFormat="1" ht="16" customHeight="1" x14ac:dyDescent="0.2"/>
    <row r="4811" customFormat="1" ht="16" customHeight="1" x14ac:dyDescent="0.2"/>
    <row r="4812" customFormat="1" ht="16" customHeight="1" x14ac:dyDescent="0.2"/>
    <row r="4813" customFormat="1" ht="16" customHeight="1" x14ac:dyDescent="0.2"/>
    <row r="4814" customFormat="1" ht="16" customHeight="1" x14ac:dyDescent="0.2"/>
    <row r="4815" customFormat="1" ht="16" customHeight="1" x14ac:dyDescent="0.2"/>
    <row r="4816" customFormat="1" ht="16" customHeight="1" x14ac:dyDescent="0.2"/>
    <row r="4817" customFormat="1" ht="16" customHeight="1" x14ac:dyDescent="0.2"/>
    <row r="4818" customFormat="1" ht="16" customHeight="1" x14ac:dyDescent="0.2"/>
    <row r="4819" customFormat="1" ht="16" customHeight="1" x14ac:dyDescent="0.2"/>
    <row r="4820" customFormat="1" ht="16" customHeight="1" x14ac:dyDescent="0.2"/>
    <row r="4821" customFormat="1" ht="16" customHeight="1" x14ac:dyDescent="0.2"/>
    <row r="4822" customFormat="1" ht="16" customHeight="1" x14ac:dyDescent="0.2"/>
    <row r="4823" customFormat="1" ht="16" customHeight="1" x14ac:dyDescent="0.2"/>
    <row r="4824" customFormat="1" ht="16" customHeight="1" x14ac:dyDescent="0.2"/>
    <row r="4825" customFormat="1" ht="16" customHeight="1" x14ac:dyDescent="0.2"/>
    <row r="4826" customFormat="1" ht="16" customHeight="1" x14ac:dyDescent="0.2"/>
    <row r="4827" customFormat="1" ht="16" customHeight="1" x14ac:dyDescent="0.2"/>
    <row r="4828" customFormat="1" ht="16" customHeight="1" x14ac:dyDescent="0.2"/>
    <row r="4829" customFormat="1" ht="16" customHeight="1" x14ac:dyDescent="0.2"/>
    <row r="4830" customFormat="1" ht="16" customHeight="1" x14ac:dyDescent="0.2"/>
    <row r="4831" customFormat="1" ht="16" customHeight="1" x14ac:dyDescent="0.2"/>
    <row r="4832" customFormat="1" ht="16" customHeight="1" x14ac:dyDescent="0.2"/>
    <row r="4833" customFormat="1" ht="16" customHeight="1" x14ac:dyDescent="0.2"/>
    <row r="4834" customFormat="1" ht="16" customHeight="1" x14ac:dyDescent="0.2"/>
    <row r="4835" customFormat="1" ht="16" customHeight="1" x14ac:dyDescent="0.2"/>
    <row r="4836" customFormat="1" ht="16" customHeight="1" x14ac:dyDescent="0.2"/>
    <row r="4837" customFormat="1" ht="16" customHeight="1" x14ac:dyDescent="0.2"/>
    <row r="4838" customFormat="1" ht="16" customHeight="1" x14ac:dyDescent="0.2"/>
    <row r="4839" customFormat="1" ht="16" customHeight="1" x14ac:dyDescent="0.2"/>
    <row r="4840" customFormat="1" ht="16" customHeight="1" x14ac:dyDescent="0.2"/>
    <row r="4841" customFormat="1" ht="16" customHeight="1" x14ac:dyDescent="0.2"/>
    <row r="4842" customFormat="1" ht="16" customHeight="1" x14ac:dyDescent="0.2"/>
    <row r="4843" customFormat="1" ht="16" customHeight="1" x14ac:dyDescent="0.2"/>
    <row r="4844" customFormat="1" ht="16" customHeight="1" x14ac:dyDescent="0.2"/>
    <row r="4845" customFormat="1" ht="16" customHeight="1" x14ac:dyDescent="0.2"/>
    <row r="4846" customFormat="1" ht="16" customHeight="1" x14ac:dyDescent="0.2"/>
    <row r="4847" customFormat="1" ht="16" customHeight="1" x14ac:dyDescent="0.2"/>
    <row r="4848" customFormat="1" ht="16" customHeight="1" x14ac:dyDescent="0.2"/>
    <row r="4849" customFormat="1" ht="16" customHeight="1" x14ac:dyDescent="0.2"/>
    <row r="4850" customFormat="1" ht="16" customHeight="1" x14ac:dyDescent="0.2"/>
    <row r="4851" customFormat="1" ht="16" customHeight="1" x14ac:dyDescent="0.2"/>
    <row r="4852" customFormat="1" ht="16" customHeight="1" x14ac:dyDescent="0.2"/>
    <row r="4853" customFormat="1" ht="16" customHeight="1" x14ac:dyDescent="0.2"/>
    <row r="4854" customFormat="1" ht="16" customHeight="1" x14ac:dyDescent="0.2"/>
    <row r="4855" customFormat="1" ht="16" customHeight="1" x14ac:dyDescent="0.2"/>
    <row r="4856" customFormat="1" ht="16" customHeight="1" x14ac:dyDescent="0.2"/>
    <row r="4857" customFormat="1" ht="16" customHeight="1" x14ac:dyDescent="0.2"/>
    <row r="4858" customFormat="1" ht="16" customHeight="1" x14ac:dyDescent="0.2"/>
    <row r="4859" customFormat="1" ht="16" customHeight="1" x14ac:dyDescent="0.2"/>
    <row r="4860" customFormat="1" ht="16" customHeight="1" x14ac:dyDescent="0.2"/>
    <row r="4861" customFormat="1" ht="16" customHeight="1" x14ac:dyDescent="0.2"/>
    <row r="4862" customFormat="1" ht="16" customHeight="1" x14ac:dyDescent="0.2"/>
    <row r="4863" customFormat="1" ht="16" customHeight="1" x14ac:dyDescent="0.2"/>
    <row r="4864" customFormat="1" ht="16" customHeight="1" x14ac:dyDescent="0.2"/>
    <row r="4865" customFormat="1" ht="16" customHeight="1" x14ac:dyDescent="0.2"/>
    <row r="4866" customFormat="1" ht="16" customHeight="1" x14ac:dyDescent="0.2"/>
    <row r="4867" customFormat="1" ht="16" customHeight="1" x14ac:dyDescent="0.2"/>
    <row r="4868" customFormat="1" ht="16" customHeight="1" x14ac:dyDescent="0.2"/>
    <row r="4869" customFormat="1" ht="16" customHeight="1" x14ac:dyDescent="0.2"/>
    <row r="4870" customFormat="1" ht="16" customHeight="1" x14ac:dyDescent="0.2"/>
    <row r="4871" customFormat="1" ht="16" customHeight="1" x14ac:dyDescent="0.2"/>
    <row r="4872" customFormat="1" ht="16" customHeight="1" x14ac:dyDescent="0.2"/>
    <row r="4873" customFormat="1" ht="16" customHeight="1" x14ac:dyDescent="0.2"/>
    <row r="4874" customFormat="1" ht="16" customHeight="1" x14ac:dyDescent="0.2"/>
    <row r="4875" customFormat="1" ht="16" customHeight="1" x14ac:dyDescent="0.2"/>
    <row r="4876" customFormat="1" ht="16" customHeight="1" x14ac:dyDescent="0.2"/>
    <row r="4877" customFormat="1" ht="16" customHeight="1" x14ac:dyDescent="0.2"/>
    <row r="4878" customFormat="1" ht="16" customHeight="1" x14ac:dyDescent="0.2"/>
    <row r="4879" customFormat="1" ht="16" customHeight="1" x14ac:dyDescent="0.2"/>
    <row r="4880" customFormat="1" ht="16" customHeight="1" x14ac:dyDescent="0.2"/>
    <row r="4881" customFormat="1" ht="16" customHeight="1" x14ac:dyDescent="0.2"/>
    <row r="4882" customFormat="1" ht="16" customHeight="1" x14ac:dyDescent="0.2"/>
    <row r="4883" customFormat="1" ht="16" customHeight="1" x14ac:dyDescent="0.2"/>
    <row r="4884" customFormat="1" ht="16" customHeight="1" x14ac:dyDescent="0.2"/>
    <row r="4885" customFormat="1" ht="16" customHeight="1" x14ac:dyDescent="0.2"/>
    <row r="4886" customFormat="1" ht="16" customHeight="1" x14ac:dyDescent="0.2"/>
    <row r="4887" customFormat="1" ht="16" customHeight="1" x14ac:dyDescent="0.2"/>
    <row r="4888" customFormat="1" ht="16" customHeight="1" x14ac:dyDescent="0.2"/>
    <row r="4889" customFormat="1" ht="16" customHeight="1" x14ac:dyDescent="0.2"/>
    <row r="4890" customFormat="1" ht="16" customHeight="1" x14ac:dyDescent="0.2"/>
    <row r="4891" customFormat="1" ht="16" customHeight="1" x14ac:dyDescent="0.2"/>
    <row r="4892" customFormat="1" ht="16" customHeight="1" x14ac:dyDescent="0.2"/>
    <row r="4893" customFormat="1" ht="16" customHeight="1" x14ac:dyDescent="0.2"/>
    <row r="4894" customFormat="1" ht="16" customHeight="1" x14ac:dyDescent="0.2"/>
    <row r="4895" customFormat="1" ht="16" customHeight="1" x14ac:dyDescent="0.2"/>
    <row r="4896" customFormat="1" ht="16" customHeight="1" x14ac:dyDescent="0.2"/>
    <row r="4897" customFormat="1" ht="16" customHeight="1" x14ac:dyDescent="0.2"/>
    <row r="4898" customFormat="1" ht="16" customHeight="1" x14ac:dyDescent="0.2"/>
    <row r="4899" customFormat="1" ht="16" customHeight="1" x14ac:dyDescent="0.2"/>
    <row r="4900" customFormat="1" ht="16" customHeight="1" x14ac:dyDescent="0.2"/>
    <row r="4901" customFormat="1" ht="16" customHeight="1" x14ac:dyDescent="0.2"/>
    <row r="4902" customFormat="1" ht="16" customHeight="1" x14ac:dyDescent="0.2"/>
    <row r="4903" customFormat="1" ht="16" customHeight="1" x14ac:dyDescent="0.2"/>
    <row r="4904" customFormat="1" ht="16" customHeight="1" x14ac:dyDescent="0.2"/>
    <row r="4905" customFormat="1" ht="16" customHeight="1" x14ac:dyDescent="0.2"/>
    <row r="4906" customFormat="1" ht="16" customHeight="1" x14ac:dyDescent="0.2"/>
    <row r="4907" customFormat="1" ht="16" customHeight="1" x14ac:dyDescent="0.2"/>
    <row r="4908" customFormat="1" ht="16" customHeight="1" x14ac:dyDescent="0.2"/>
    <row r="4909" customFormat="1" ht="16" customHeight="1" x14ac:dyDescent="0.2"/>
    <row r="4910" customFormat="1" ht="16" customHeight="1" x14ac:dyDescent="0.2"/>
    <row r="4911" customFormat="1" ht="16" customHeight="1" x14ac:dyDescent="0.2"/>
    <row r="4912" customFormat="1" ht="16" customHeight="1" x14ac:dyDescent="0.2"/>
    <row r="4913" customFormat="1" ht="16" customHeight="1" x14ac:dyDescent="0.2"/>
    <row r="4914" customFormat="1" ht="16" customHeight="1" x14ac:dyDescent="0.2"/>
    <row r="4915" customFormat="1" ht="16" customHeight="1" x14ac:dyDescent="0.2"/>
    <row r="4916" customFormat="1" ht="16" customHeight="1" x14ac:dyDescent="0.2"/>
    <row r="4917" customFormat="1" ht="16" customHeight="1" x14ac:dyDescent="0.2"/>
    <row r="4918" customFormat="1" ht="16" customHeight="1" x14ac:dyDescent="0.2"/>
    <row r="4919" customFormat="1" ht="16" customHeight="1" x14ac:dyDescent="0.2"/>
    <row r="4920" customFormat="1" ht="16" customHeight="1" x14ac:dyDescent="0.2"/>
    <row r="4921" customFormat="1" ht="16" customHeight="1" x14ac:dyDescent="0.2"/>
    <row r="4922" customFormat="1" ht="16" customHeight="1" x14ac:dyDescent="0.2"/>
    <row r="4923" customFormat="1" ht="16" customHeight="1" x14ac:dyDescent="0.2"/>
    <row r="4924" customFormat="1" ht="16" customHeight="1" x14ac:dyDescent="0.2"/>
    <row r="4925" customFormat="1" ht="16" customHeight="1" x14ac:dyDescent="0.2"/>
    <row r="4926" customFormat="1" ht="16" customHeight="1" x14ac:dyDescent="0.2"/>
    <row r="4927" customFormat="1" ht="16" customHeight="1" x14ac:dyDescent="0.2"/>
    <row r="4928" customFormat="1" ht="16" customHeight="1" x14ac:dyDescent="0.2"/>
    <row r="4929" customFormat="1" ht="16" customHeight="1" x14ac:dyDescent="0.2"/>
    <row r="4930" customFormat="1" ht="16" customHeight="1" x14ac:dyDescent="0.2"/>
    <row r="4931" customFormat="1" ht="16" customHeight="1" x14ac:dyDescent="0.2"/>
    <row r="4932" customFormat="1" ht="16" customHeight="1" x14ac:dyDescent="0.2"/>
    <row r="4933" customFormat="1" ht="16" customHeight="1" x14ac:dyDescent="0.2"/>
    <row r="4934" customFormat="1" ht="16" customHeight="1" x14ac:dyDescent="0.2"/>
    <row r="4935" customFormat="1" ht="16" customHeight="1" x14ac:dyDescent="0.2"/>
    <row r="4936" customFormat="1" ht="16" customHeight="1" x14ac:dyDescent="0.2"/>
    <row r="4937" customFormat="1" ht="16" customHeight="1" x14ac:dyDescent="0.2"/>
    <row r="4938" customFormat="1" ht="16" customHeight="1" x14ac:dyDescent="0.2"/>
    <row r="4939" customFormat="1" ht="16" customHeight="1" x14ac:dyDescent="0.2"/>
    <row r="4940" customFormat="1" ht="16" customHeight="1" x14ac:dyDescent="0.2"/>
    <row r="4941" customFormat="1" ht="16" customHeight="1" x14ac:dyDescent="0.2"/>
    <row r="4942" customFormat="1" ht="16" customHeight="1" x14ac:dyDescent="0.2"/>
    <row r="4943" customFormat="1" ht="16" customHeight="1" x14ac:dyDescent="0.2"/>
    <row r="4944" customFormat="1" ht="16" customHeight="1" x14ac:dyDescent="0.2"/>
    <row r="4945" customFormat="1" ht="16" customHeight="1" x14ac:dyDescent="0.2"/>
    <row r="4946" customFormat="1" ht="16" customHeight="1" x14ac:dyDescent="0.2"/>
    <row r="4947" customFormat="1" ht="16" customHeight="1" x14ac:dyDescent="0.2"/>
    <row r="4948" customFormat="1" ht="16" customHeight="1" x14ac:dyDescent="0.2"/>
    <row r="4949" customFormat="1" ht="16" customHeight="1" x14ac:dyDescent="0.2"/>
    <row r="4950" customFormat="1" ht="16" customHeight="1" x14ac:dyDescent="0.2"/>
    <row r="4951" customFormat="1" ht="16" customHeight="1" x14ac:dyDescent="0.2"/>
    <row r="4952" customFormat="1" ht="16" customHeight="1" x14ac:dyDescent="0.2"/>
    <row r="4953" customFormat="1" ht="16" customHeight="1" x14ac:dyDescent="0.2"/>
    <row r="4954" customFormat="1" ht="16" customHeight="1" x14ac:dyDescent="0.2"/>
    <row r="4955" customFormat="1" ht="16" customHeight="1" x14ac:dyDescent="0.2"/>
    <row r="4956" customFormat="1" ht="16" customHeight="1" x14ac:dyDescent="0.2"/>
    <row r="4957" customFormat="1" ht="16" customHeight="1" x14ac:dyDescent="0.2"/>
    <row r="4958" customFormat="1" ht="16" customHeight="1" x14ac:dyDescent="0.2"/>
    <row r="4959" customFormat="1" ht="16" customHeight="1" x14ac:dyDescent="0.2"/>
    <row r="4960" customFormat="1" ht="16" customHeight="1" x14ac:dyDescent="0.2"/>
    <row r="4961" customFormat="1" ht="16" customHeight="1" x14ac:dyDescent="0.2"/>
    <row r="4962" customFormat="1" ht="16" customHeight="1" x14ac:dyDescent="0.2"/>
    <row r="4963" customFormat="1" ht="16" customHeight="1" x14ac:dyDescent="0.2"/>
    <row r="4964" customFormat="1" ht="16" customHeight="1" x14ac:dyDescent="0.2"/>
    <row r="4965" customFormat="1" ht="16" customHeight="1" x14ac:dyDescent="0.2"/>
    <row r="4966" customFormat="1" ht="16" customHeight="1" x14ac:dyDescent="0.2"/>
    <row r="4967" customFormat="1" ht="16" customHeight="1" x14ac:dyDescent="0.2"/>
    <row r="4968" customFormat="1" ht="16" customHeight="1" x14ac:dyDescent="0.2"/>
    <row r="4969" customFormat="1" ht="16" customHeight="1" x14ac:dyDescent="0.2"/>
    <row r="4970" customFormat="1" ht="16" customHeight="1" x14ac:dyDescent="0.2"/>
    <row r="4971" customFormat="1" ht="16" customHeight="1" x14ac:dyDescent="0.2"/>
    <row r="4972" customFormat="1" ht="16" customHeight="1" x14ac:dyDescent="0.2"/>
    <row r="4973" customFormat="1" ht="16" customHeight="1" x14ac:dyDescent="0.2"/>
    <row r="4974" customFormat="1" ht="16" customHeight="1" x14ac:dyDescent="0.2"/>
    <row r="4975" customFormat="1" ht="16" customHeight="1" x14ac:dyDescent="0.2"/>
    <row r="4976" customFormat="1" ht="16" customHeight="1" x14ac:dyDescent="0.2"/>
    <row r="4977" customFormat="1" ht="16" customHeight="1" x14ac:dyDescent="0.2"/>
    <row r="4978" customFormat="1" ht="16" customHeight="1" x14ac:dyDescent="0.2"/>
    <row r="4979" customFormat="1" ht="16" customHeight="1" x14ac:dyDescent="0.2"/>
    <row r="4980" customFormat="1" ht="16" customHeight="1" x14ac:dyDescent="0.2"/>
    <row r="4981" customFormat="1" ht="16" customHeight="1" x14ac:dyDescent="0.2"/>
    <row r="4982" customFormat="1" ht="16" customHeight="1" x14ac:dyDescent="0.2"/>
    <row r="4983" customFormat="1" ht="16" customHeight="1" x14ac:dyDescent="0.2"/>
    <row r="4984" customFormat="1" ht="16" customHeight="1" x14ac:dyDescent="0.2"/>
    <row r="4985" customFormat="1" ht="16" customHeight="1" x14ac:dyDescent="0.2"/>
    <row r="4986" customFormat="1" ht="16" customHeight="1" x14ac:dyDescent="0.2"/>
    <row r="4987" customFormat="1" ht="16" customHeight="1" x14ac:dyDescent="0.2"/>
    <row r="4988" customFormat="1" ht="16" customHeight="1" x14ac:dyDescent="0.2"/>
    <row r="4989" customFormat="1" ht="16" customHeight="1" x14ac:dyDescent="0.2"/>
    <row r="4990" customFormat="1" ht="16" customHeight="1" x14ac:dyDescent="0.2"/>
    <row r="4991" customFormat="1" ht="16" customHeight="1" x14ac:dyDescent="0.2"/>
    <row r="4992" customFormat="1" ht="16" customHeight="1" x14ac:dyDescent="0.2"/>
    <row r="4993" customFormat="1" ht="16" customHeight="1" x14ac:dyDescent="0.2"/>
    <row r="4994" customFormat="1" ht="16" customHeight="1" x14ac:dyDescent="0.2"/>
    <row r="4995" customFormat="1" ht="16" customHeight="1" x14ac:dyDescent="0.2"/>
    <row r="4996" customFormat="1" ht="16" customHeight="1" x14ac:dyDescent="0.2"/>
    <row r="4997" customFormat="1" ht="16" customHeight="1" x14ac:dyDescent="0.2"/>
    <row r="4998" customFormat="1" ht="16" customHeight="1" x14ac:dyDescent="0.2"/>
    <row r="4999" customFormat="1" ht="16" customHeight="1" x14ac:dyDescent="0.2"/>
    <row r="5000" customFormat="1" ht="16" customHeight="1" x14ac:dyDescent="0.2"/>
    <row r="5001" customFormat="1" ht="16" customHeight="1" x14ac:dyDescent="0.2"/>
    <row r="5002" customFormat="1" ht="16" customHeight="1" x14ac:dyDescent="0.2"/>
    <row r="5003" customFormat="1" ht="16" customHeight="1" x14ac:dyDescent="0.2"/>
    <row r="5004" customFormat="1" ht="16" customHeight="1" x14ac:dyDescent="0.2"/>
    <row r="5005" customFormat="1" ht="16" customHeight="1" x14ac:dyDescent="0.2"/>
    <row r="5006" customFormat="1" ht="16" customHeight="1" x14ac:dyDescent="0.2"/>
    <row r="5007" customFormat="1" ht="16" customHeight="1" x14ac:dyDescent="0.2"/>
    <row r="5008" customFormat="1" ht="16" customHeight="1" x14ac:dyDescent="0.2"/>
    <row r="5009" customFormat="1" ht="16" customHeight="1" x14ac:dyDescent="0.2"/>
    <row r="5010" customFormat="1" ht="16" customHeight="1" x14ac:dyDescent="0.2"/>
    <row r="5011" customFormat="1" ht="16" customHeight="1" x14ac:dyDescent="0.2"/>
    <row r="5012" customFormat="1" ht="16" customHeight="1" x14ac:dyDescent="0.2"/>
    <row r="5013" customFormat="1" ht="16" customHeight="1" x14ac:dyDescent="0.2"/>
    <row r="5014" customFormat="1" ht="16" customHeight="1" x14ac:dyDescent="0.2"/>
    <row r="5015" customFormat="1" ht="16" customHeight="1" x14ac:dyDescent="0.2"/>
    <row r="5016" customFormat="1" ht="16" customHeight="1" x14ac:dyDescent="0.2"/>
    <row r="5017" customFormat="1" ht="16" customHeight="1" x14ac:dyDescent="0.2"/>
    <row r="5018" customFormat="1" ht="16" customHeight="1" x14ac:dyDescent="0.2"/>
    <row r="5019" customFormat="1" ht="16" customHeight="1" x14ac:dyDescent="0.2"/>
    <row r="5020" customFormat="1" ht="16" customHeight="1" x14ac:dyDescent="0.2"/>
    <row r="5021" customFormat="1" ht="16" customHeight="1" x14ac:dyDescent="0.2"/>
    <row r="5022" customFormat="1" ht="16" customHeight="1" x14ac:dyDescent="0.2"/>
    <row r="5023" customFormat="1" ht="16" customHeight="1" x14ac:dyDescent="0.2"/>
    <row r="5024" customFormat="1" ht="16" customHeight="1" x14ac:dyDescent="0.2"/>
    <row r="5025" customFormat="1" ht="16" customHeight="1" x14ac:dyDescent="0.2"/>
    <row r="5026" customFormat="1" ht="16" customHeight="1" x14ac:dyDescent="0.2"/>
    <row r="5027" customFormat="1" ht="16" customHeight="1" x14ac:dyDescent="0.2"/>
    <row r="5028" customFormat="1" ht="16" customHeight="1" x14ac:dyDescent="0.2"/>
    <row r="5029" customFormat="1" ht="16" customHeight="1" x14ac:dyDescent="0.2"/>
    <row r="5030" customFormat="1" ht="16" customHeight="1" x14ac:dyDescent="0.2"/>
    <row r="5031" customFormat="1" ht="16" customHeight="1" x14ac:dyDescent="0.2"/>
    <row r="5032" customFormat="1" ht="16" customHeight="1" x14ac:dyDescent="0.2"/>
    <row r="5033" customFormat="1" ht="16" customHeight="1" x14ac:dyDescent="0.2"/>
    <row r="5034" customFormat="1" ht="16" customHeight="1" x14ac:dyDescent="0.2"/>
    <row r="5035" customFormat="1" ht="16" customHeight="1" x14ac:dyDescent="0.2"/>
    <row r="5036" customFormat="1" ht="16" customHeight="1" x14ac:dyDescent="0.2"/>
    <row r="5037" customFormat="1" ht="16" customHeight="1" x14ac:dyDescent="0.2"/>
    <row r="5038" customFormat="1" ht="16" customHeight="1" x14ac:dyDescent="0.2"/>
    <row r="5039" customFormat="1" ht="16" customHeight="1" x14ac:dyDescent="0.2"/>
    <row r="5040" customFormat="1" ht="16" customHeight="1" x14ac:dyDescent="0.2"/>
    <row r="5041" customFormat="1" ht="16" customHeight="1" x14ac:dyDescent="0.2"/>
    <row r="5042" customFormat="1" ht="16" customHeight="1" x14ac:dyDescent="0.2"/>
    <row r="5043" customFormat="1" ht="16" customHeight="1" x14ac:dyDescent="0.2"/>
    <row r="5044" customFormat="1" ht="16" customHeight="1" x14ac:dyDescent="0.2"/>
    <row r="5045" customFormat="1" ht="16" customHeight="1" x14ac:dyDescent="0.2"/>
    <row r="5046" customFormat="1" ht="16" customHeight="1" x14ac:dyDescent="0.2"/>
    <row r="5047" customFormat="1" ht="16" customHeight="1" x14ac:dyDescent="0.2"/>
    <row r="5048" customFormat="1" ht="16" customHeight="1" x14ac:dyDescent="0.2"/>
    <row r="5049" customFormat="1" ht="16" customHeight="1" x14ac:dyDescent="0.2"/>
    <row r="5050" customFormat="1" ht="16" customHeight="1" x14ac:dyDescent="0.2"/>
    <row r="5051" customFormat="1" ht="16" customHeight="1" x14ac:dyDescent="0.2"/>
    <row r="5052" customFormat="1" ht="16" customHeight="1" x14ac:dyDescent="0.2"/>
    <row r="5053" customFormat="1" ht="16" customHeight="1" x14ac:dyDescent="0.2"/>
    <row r="5054" customFormat="1" ht="16" customHeight="1" x14ac:dyDescent="0.2"/>
    <row r="5055" customFormat="1" ht="16" customHeight="1" x14ac:dyDescent="0.2"/>
    <row r="5056" customFormat="1" ht="16" customHeight="1" x14ac:dyDescent="0.2"/>
    <row r="5057" customFormat="1" ht="16" customHeight="1" x14ac:dyDescent="0.2"/>
    <row r="5058" customFormat="1" ht="16" customHeight="1" x14ac:dyDescent="0.2"/>
    <row r="5059" customFormat="1" ht="16" customHeight="1" x14ac:dyDescent="0.2"/>
    <row r="5060" customFormat="1" ht="16" customHeight="1" x14ac:dyDescent="0.2"/>
    <row r="5061" customFormat="1" ht="16" customHeight="1" x14ac:dyDescent="0.2"/>
    <row r="5062" customFormat="1" ht="16" customHeight="1" x14ac:dyDescent="0.2"/>
    <row r="5063" customFormat="1" ht="16" customHeight="1" x14ac:dyDescent="0.2"/>
    <row r="5064" customFormat="1" ht="16" customHeight="1" x14ac:dyDescent="0.2"/>
    <row r="5065" customFormat="1" ht="16" customHeight="1" x14ac:dyDescent="0.2"/>
    <row r="5066" customFormat="1" ht="16" customHeight="1" x14ac:dyDescent="0.2"/>
    <row r="5067" customFormat="1" ht="16" customHeight="1" x14ac:dyDescent="0.2"/>
    <row r="5068" customFormat="1" ht="16" customHeight="1" x14ac:dyDescent="0.2"/>
    <row r="5069" customFormat="1" ht="16" customHeight="1" x14ac:dyDescent="0.2"/>
    <row r="5070" customFormat="1" ht="16" customHeight="1" x14ac:dyDescent="0.2"/>
    <row r="5071" customFormat="1" ht="16" customHeight="1" x14ac:dyDescent="0.2"/>
    <row r="5072" customFormat="1" ht="16" customHeight="1" x14ac:dyDescent="0.2"/>
    <row r="5073" customFormat="1" ht="16" customHeight="1" x14ac:dyDescent="0.2"/>
    <row r="5074" customFormat="1" ht="16" customHeight="1" x14ac:dyDescent="0.2"/>
    <row r="5075" customFormat="1" ht="16" customHeight="1" x14ac:dyDescent="0.2"/>
    <row r="5076" customFormat="1" ht="16" customHeight="1" x14ac:dyDescent="0.2"/>
    <row r="5077" customFormat="1" ht="16" customHeight="1" x14ac:dyDescent="0.2"/>
    <row r="5078" customFormat="1" ht="16" customHeight="1" x14ac:dyDescent="0.2"/>
    <row r="5079" customFormat="1" ht="16" customHeight="1" x14ac:dyDescent="0.2"/>
    <row r="5080" customFormat="1" ht="16" customHeight="1" x14ac:dyDescent="0.2"/>
    <row r="5081" customFormat="1" ht="16" customHeight="1" x14ac:dyDescent="0.2"/>
    <row r="5082" customFormat="1" ht="16" customHeight="1" x14ac:dyDescent="0.2"/>
    <row r="5083" customFormat="1" ht="16" customHeight="1" x14ac:dyDescent="0.2"/>
    <row r="5084" customFormat="1" ht="16" customHeight="1" x14ac:dyDescent="0.2"/>
    <row r="5085" customFormat="1" ht="16" customHeight="1" x14ac:dyDescent="0.2"/>
    <row r="5086" customFormat="1" ht="16" customHeight="1" x14ac:dyDescent="0.2"/>
    <row r="5087" customFormat="1" ht="16" customHeight="1" x14ac:dyDescent="0.2"/>
    <row r="5088" customFormat="1" ht="16" customHeight="1" x14ac:dyDescent="0.2"/>
    <row r="5089" customFormat="1" ht="16" customHeight="1" x14ac:dyDescent="0.2"/>
    <row r="5090" customFormat="1" ht="16" customHeight="1" x14ac:dyDescent="0.2"/>
    <row r="5091" customFormat="1" ht="16" customHeight="1" x14ac:dyDescent="0.2"/>
    <row r="5092" customFormat="1" ht="16" customHeight="1" x14ac:dyDescent="0.2"/>
    <row r="5093" customFormat="1" ht="16" customHeight="1" x14ac:dyDescent="0.2"/>
    <row r="5094" customFormat="1" ht="16" customHeight="1" x14ac:dyDescent="0.2"/>
    <row r="5095" customFormat="1" ht="16" customHeight="1" x14ac:dyDescent="0.2"/>
    <row r="5096" customFormat="1" ht="16" customHeight="1" x14ac:dyDescent="0.2"/>
    <row r="5097" customFormat="1" ht="16" customHeight="1" x14ac:dyDescent="0.2"/>
    <row r="5098" customFormat="1" ht="16" customHeight="1" x14ac:dyDescent="0.2"/>
    <row r="5099" customFormat="1" ht="16" customHeight="1" x14ac:dyDescent="0.2"/>
    <row r="5100" customFormat="1" ht="16" customHeight="1" x14ac:dyDescent="0.2"/>
    <row r="5101" customFormat="1" ht="16" customHeight="1" x14ac:dyDescent="0.2"/>
    <row r="5102" customFormat="1" ht="16" customHeight="1" x14ac:dyDescent="0.2"/>
    <row r="5103" customFormat="1" ht="16" customHeight="1" x14ac:dyDescent="0.2"/>
    <row r="5104" customFormat="1" ht="16" customHeight="1" x14ac:dyDescent="0.2"/>
    <row r="5105" customFormat="1" ht="16" customHeight="1" x14ac:dyDescent="0.2"/>
    <row r="5106" customFormat="1" ht="16" customHeight="1" x14ac:dyDescent="0.2"/>
    <row r="5107" customFormat="1" ht="16" customHeight="1" x14ac:dyDescent="0.2"/>
    <row r="5108" customFormat="1" ht="16" customHeight="1" x14ac:dyDescent="0.2"/>
    <row r="5109" customFormat="1" ht="16" customHeight="1" x14ac:dyDescent="0.2"/>
    <row r="5110" customFormat="1" ht="16" customHeight="1" x14ac:dyDescent="0.2"/>
    <row r="5111" customFormat="1" ht="16" customHeight="1" x14ac:dyDescent="0.2"/>
    <row r="5112" customFormat="1" ht="16" customHeight="1" x14ac:dyDescent="0.2"/>
    <row r="5113" customFormat="1" ht="16" customHeight="1" x14ac:dyDescent="0.2"/>
    <row r="5114" customFormat="1" ht="16" customHeight="1" x14ac:dyDescent="0.2"/>
    <row r="5115" customFormat="1" ht="16" customHeight="1" x14ac:dyDescent="0.2"/>
    <row r="5116" customFormat="1" ht="16" customHeight="1" x14ac:dyDescent="0.2"/>
    <row r="5117" customFormat="1" ht="16" customHeight="1" x14ac:dyDescent="0.2"/>
    <row r="5118" customFormat="1" ht="16" customHeight="1" x14ac:dyDescent="0.2"/>
    <row r="5119" customFormat="1" ht="16" customHeight="1" x14ac:dyDescent="0.2"/>
    <row r="5120" customFormat="1" ht="16" customHeight="1" x14ac:dyDescent="0.2"/>
    <row r="5121" customFormat="1" ht="16" customHeight="1" x14ac:dyDescent="0.2"/>
    <row r="5122" customFormat="1" ht="16" customHeight="1" x14ac:dyDescent="0.2"/>
    <row r="5123" customFormat="1" ht="16" customHeight="1" x14ac:dyDescent="0.2"/>
    <row r="5124" customFormat="1" ht="16" customHeight="1" x14ac:dyDescent="0.2"/>
    <row r="5125" customFormat="1" ht="16" customHeight="1" x14ac:dyDescent="0.2"/>
    <row r="5126" customFormat="1" ht="16" customHeight="1" x14ac:dyDescent="0.2"/>
    <row r="5127" customFormat="1" ht="16" customHeight="1" x14ac:dyDescent="0.2"/>
    <row r="5128" customFormat="1" ht="16" customHeight="1" x14ac:dyDescent="0.2"/>
    <row r="5129" customFormat="1" ht="16" customHeight="1" x14ac:dyDescent="0.2"/>
    <row r="5130" customFormat="1" ht="16" customHeight="1" x14ac:dyDescent="0.2"/>
    <row r="5131" customFormat="1" ht="16" customHeight="1" x14ac:dyDescent="0.2"/>
    <row r="5132" customFormat="1" ht="16" customHeight="1" x14ac:dyDescent="0.2"/>
    <row r="5133" customFormat="1" ht="16" customHeight="1" x14ac:dyDescent="0.2"/>
    <row r="5134" customFormat="1" ht="16" customHeight="1" x14ac:dyDescent="0.2"/>
    <row r="5135" customFormat="1" ht="16" customHeight="1" x14ac:dyDescent="0.2"/>
    <row r="5136" customFormat="1" ht="16" customHeight="1" x14ac:dyDescent="0.2"/>
    <row r="5137" customFormat="1" ht="16" customHeight="1" x14ac:dyDescent="0.2"/>
    <row r="5138" customFormat="1" ht="16" customHeight="1" x14ac:dyDescent="0.2"/>
    <row r="5139" customFormat="1" ht="16" customHeight="1" x14ac:dyDescent="0.2"/>
    <row r="5140" customFormat="1" ht="16" customHeight="1" x14ac:dyDescent="0.2"/>
    <row r="5141" customFormat="1" ht="16" customHeight="1" x14ac:dyDescent="0.2"/>
    <row r="5142" customFormat="1" ht="16" customHeight="1" x14ac:dyDescent="0.2"/>
    <row r="5143" customFormat="1" ht="16" customHeight="1" x14ac:dyDescent="0.2"/>
    <row r="5144" customFormat="1" ht="16" customHeight="1" x14ac:dyDescent="0.2"/>
    <row r="5145" customFormat="1" ht="16" customHeight="1" x14ac:dyDescent="0.2"/>
    <row r="5146" customFormat="1" ht="16" customHeight="1" x14ac:dyDescent="0.2"/>
    <row r="5147" customFormat="1" ht="16" customHeight="1" x14ac:dyDescent="0.2"/>
    <row r="5148" customFormat="1" ht="16" customHeight="1" x14ac:dyDescent="0.2"/>
    <row r="5149" customFormat="1" ht="16" customHeight="1" x14ac:dyDescent="0.2"/>
    <row r="5150" customFormat="1" ht="16" customHeight="1" x14ac:dyDescent="0.2"/>
    <row r="5151" customFormat="1" ht="16" customHeight="1" x14ac:dyDescent="0.2"/>
    <row r="5152" customFormat="1" ht="16" customHeight="1" x14ac:dyDescent="0.2"/>
    <row r="5153" customFormat="1" ht="16" customHeight="1" x14ac:dyDescent="0.2"/>
    <row r="5154" customFormat="1" ht="16" customHeight="1" x14ac:dyDescent="0.2"/>
    <row r="5155" customFormat="1" ht="16" customHeight="1" x14ac:dyDescent="0.2"/>
    <row r="5156" customFormat="1" ht="16" customHeight="1" x14ac:dyDescent="0.2"/>
    <row r="5157" customFormat="1" ht="16" customHeight="1" x14ac:dyDescent="0.2"/>
    <row r="5158" customFormat="1" ht="16" customHeight="1" x14ac:dyDescent="0.2"/>
    <row r="5159" customFormat="1" ht="16" customHeight="1" x14ac:dyDescent="0.2"/>
    <row r="5160" customFormat="1" ht="16" customHeight="1" x14ac:dyDescent="0.2"/>
    <row r="5161" customFormat="1" ht="16" customHeight="1" x14ac:dyDescent="0.2"/>
    <row r="5162" customFormat="1" ht="16" customHeight="1" x14ac:dyDescent="0.2"/>
    <row r="5163" customFormat="1" ht="16" customHeight="1" x14ac:dyDescent="0.2"/>
    <row r="5164" customFormat="1" ht="16" customHeight="1" x14ac:dyDescent="0.2"/>
    <row r="5165" customFormat="1" ht="16" customHeight="1" x14ac:dyDescent="0.2"/>
    <row r="5166" customFormat="1" ht="16" customHeight="1" x14ac:dyDescent="0.2"/>
    <row r="5167" customFormat="1" ht="16" customHeight="1" x14ac:dyDescent="0.2"/>
    <row r="5168" customFormat="1" ht="16" customHeight="1" x14ac:dyDescent="0.2"/>
    <row r="5169" customFormat="1" ht="16" customHeight="1" x14ac:dyDescent="0.2"/>
    <row r="5170" customFormat="1" ht="16" customHeight="1" x14ac:dyDescent="0.2"/>
    <row r="5171" customFormat="1" ht="16" customHeight="1" x14ac:dyDescent="0.2"/>
    <row r="5172" customFormat="1" ht="16" customHeight="1" x14ac:dyDescent="0.2"/>
    <row r="5173" customFormat="1" ht="16" customHeight="1" x14ac:dyDescent="0.2"/>
    <row r="5174" customFormat="1" ht="16" customHeight="1" x14ac:dyDescent="0.2"/>
    <row r="5175" customFormat="1" ht="16" customHeight="1" x14ac:dyDescent="0.2"/>
    <row r="5176" customFormat="1" ht="16" customHeight="1" x14ac:dyDescent="0.2"/>
    <row r="5177" customFormat="1" ht="16" customHeight="1" x14ac:dyDescent="0.2"/>
    <row r="5178" customFormat="1" ht="16" customHeight="1" x14ac:dyDescent="0.2"/>
    <row r="5179" customFormat="1" ht="16" customHeight="1" x14ac:dyDescent="0.2"/>
    <row r="5180" customFormat="1" ht="16" customHeight="1" x14ac:dyDescent="0.2"/>
    <row r="5181" customFormat="1" ht="16" customHeight="1" x14ac:dyDescent="0.2"/>
    <row r="5182" customFormat="1" ht="16" customHeight="1" x14ac:dyDescent="0.2"/>
    <row r="5183" customFormat="1" ht="16" customHeight="1" x14ac:dyDescent="0.2"/>
    <row r="5184" customFormat="1" ht="16" customHeight="1" x14ac:dyDescent="0.2"/>
    <row r="5185" customFormat="1" ht="16" customHeight="1" x14ac:dyDescent="0.2"/>
    <row r="5186" customFormat="1" ht="16" customHeight="1" x14ac:dyDescent="0.2"/>
    <row r="5187" customFormat="1" ht="16" customHeight="1" x14ac:dyDescent="0.2"/>
    <row r="5188" customFormat="1" ht="16" customHeight="1" x14ac:dyDescent="0.2"/>
    <row r="5189" customFormat="1" ht="16" customHeight="1" x14ac:dyDescent="0.2"/>
    <row r="5190" customFormat="1" ht="16" customHeight="1" x14ac:dyDescent="0.2"/>
    <row r="5191" customFormat="1" ht="16" customHeight="1" x14ac:dyDescent="0.2"/>
    <row r="5192" customFormat="1" ht="16" customHeight="1" x14ac:dyDescent="0.2"/>
    <row r="5193" customFormat="1" ht="16" customHeight="1" x14ac:dyDescent="0.2"/>
    <row r="5194" customFormat="1" ht="16" customHeight="1" x14ac:dyDescent="0.2"/>
    <row r="5195" customFormat="1" ht="16" customHeight="1" x14ac:dyDescent="0.2"/>
    <row r="5196" customFormat="1" ht="16" customHeight="1" x14ac:dyDescent="0.2"/>
    <row r="5197" customFormat="1" ht="16" customHeight="1" x14ac:dyDescent="0.2"/>
    <row r="5198" customFormat="1" ht="16" customHeight="1" x14ac:dyDescent="0.2"/>
    <row r="5199" customFormat="1" ht="16" customHeight="1" x14ac:dyDescent="0.2"/>
    <row r="5200" customFormat="1" ht="16" customHeight="1" x14ac:dyDescent="0.2"/>
    <row r="5201" customFormat="1" ht="16" customHeight="1" x14ac:dyDescent="0.2"/>
    <row r="5202" customFormat="1" ht="16" customHeight="1" x14ac:dyDescent="0.2"/>
    <row r="5203" customFormat="1" ht="16" customHeight="1" x14ac:dyDescent="0.2"/>
    <row r="5204" customFormat="1" ht="16" customHeight="1" x14ac:dyDescent="0.2"/>
    <row r="5205" customFormat="1" ht="16" customHeight="1" x14ac:dyDescent="0.2"/>
    <row r="5206" customFormat="1" ht="16" customHeight="1" x14ac:dyDescent="0.2"/>
    <row r="5207" customFormat="1" ht="16" customHeight="1" x14ac:dyDescent="0.2"/>
    <row r="5208" customFormat="1" ht="16" customHeight="1" x14ac:dyDescent="0.2"/>
    <row r="5209" customFormat="1" ht="16" customHeight="1" x14ac:dyDescent="0.2"/>
    <row r="5210" customFormat="1" ht="16" customHeight="1" x14ac:dyDescent="0.2"/>
    <row r="5211" customFormat="1" ht="16" customHeight="1" x14ac:dyDescent="0.2"/>
    <row r="5212" customFormat="1" ht="16" customHeight="1" x14ac:dyDescent="0.2"/>
    <row r="5213" customFormat="1" ht="16" customHeight="1" x14ac:dyDescent="0.2"/>
    <row r="5214" customFormat="1" ht="16" customHeight="1" x14ac:dyDescent="0.2"/>
    <row r="5215" customFormat="1" ht="16" customHeight="1" x14ac:dyDescent="0.2"/>
    <row r="5216" customFormat="1" ht="16" customHeight="1" x14ac:dyDescent="0.2"/>
    <row r="5217" customFormat="1" ht="16" customHeight="1" x14ac:dyDescent="0.2"/>
    <row r="5218" customFormat="1" ht="16" customHeight="1" x14ac:dyDescent="0.2"/>
    <row r="5219" customFormat="1" ht="16" customHeight="1" x14ac:dyDescent="0.2"/>
    <row r="5220" customFormat="1" ht="16" customHeight="1" x14ac:dyDescent="0.2"/>
    <row r="5221" customFormat="1" ht="16" customHeight="1" x14ac:dyDescent="0.2"/>
    <row r="5222" customFormat="1" ht="16" customHeight="1" x14ac:dyDescent="0.2"/>
    <row r="5223" customFormat="1" ht="16" customHeight="1" x14ac:dyDescent="0.2"/>
    <row r="5224" customFormat="1" ht="16" customHeight="1" x14ac:dyDescent="0.2"/>
    <row r="5225" customFormat="1" ht="16" customHeight="1" x14ac:dyDescent="0.2"/>
    <row r="5226" customFormat="1" ht="16" customHeight="1" x14ac:dyDescent="0.2"/>
    <row r="5227" customFormat="1" ht="16" customHeight="1" x14ac:dyDescent="0.2"/>
    <row r="5228" customFormat="1" ht="16" customHeight="1" x14ac:dyDescent="0.2"/>
    <row r="5229" customFormat="1" ht="16" customHeight="1" x14ac:dyDescent="0.2"/>
    <row r="5230" customFormat="1" ht="16" customHeight="1" x14ac:dyDescent="0.2"/>
    <row r="5231" customFormat="1" ht="16" customHeight="1" x14ac:dyDescent="0.2"/>
    <row r="5232" customFormat="1" ht="16" customHeight="1" x14ac:dyDescent="0.2"/>
    <row r="5233" customFormat="1" ht="16" customHeight="1" x14ac:dyDescent="0.2"/>
    <row r="5234" customFormat="1" ht="16" customHeight="1" x14ac:dyDescent="0.2"/>
    <row r="5235" customFormat="1" ht="16" customHeight="1" x14ac:dyDescent="0.2"/>
    <row r="5236" customFormat="1" ht="16" customHeight="1" x14ac:dyDescent="0.2"/>
    <row r="5237" customFormat="1" ht="16" customHeight="1" x14ac:dyDescent="0.2"/>
    <row r="5238" customFormat="1" ht="16" customHeight="1" x14ac:dyDescent="0.2"/>
    <row r="5239" customFormat="1" ht="16" customHeight="1" x14ac:dyDescent="0.2"/>
    <row r="5240" customFormat="1" ht="16" customHeight="1" x14ac:dyDescent="0.2"/>
    <row r="5241" customFormat="1" ht="16" customHeight="1" x14ac:dyDescent="0.2"/>
    <row r="5242" customFormat="1" ht="16" customHeight="1" x14ac:dyDescent="0.2"/>
    <row r="5243" customFormat="1" ht="16" customHeight="1" x14ac:dyDescent="0.2"/>
    <row r="5244" customFormat="1" ht="16" customHeight="1" x14ac:dyDescent="0.2"/>
    <row r="5245" customFormat="1" ht="16" customHeight="1" x14ac:dyDescent="0.2"/>
    <row r="5246" customFormat="1" ht="16" customHeight="1" x14ac:dyDescent="0.2"/>
    <row r="5247" customFormat="1" ht="16" customHeight="1" x14ac:dyDescent="0.2"/>
    <row r="5248" customFormat="1" ht="16" customHeight="1" x14ac:dyDescent="0.2"/>
    <row r="5249" customFormat="1" ht="16" customHeight="1" x14ac:dyDescent="0.2"/>
    <row r="5250" customFormat="1" ht="16" customHeight="1" x14ac:dyDescent="0.2"/>
    <row r="5251" customFormat="1" ht="16" customHeight="1" x14ac:dyDescent="0.2"/>
    <row r="5252" customFormat="1" ht="16" customHeight="1" x14ac:dyDescent="0.2"/>
    <row r="5253" customFormat="1" ht="16" customHeight="1" x14ac:dyDescent="0.2"/>
    <row r="5254" customFormat="1" ht="16" customHeight="1" x14ac:dyDescent="0.2"/>
    <row r="5255" customFormat="1" ht="16" customHeight="1" x14ac:dyDescent="0.2"/>
    <row r="5256" customFormat="1" ht="16" customHeight="1" x14ac:dyDescent="0.2"/>
    <row r="5257" customFormat="1" ht="16" customHeight="1" x14ac:dyDescent="0.2"/>
    <row r="5258" customFormat="1" ht="16" customHeight="1" x14ac:dyDescent="0.2"/>
    <row r="5259" customFormat="1" ht="16" customHeight="1" x14ac:dyDescent="0.2"/>
    <row r="5260" customFormat="1" ht="16" customHeight="1" x14ac:dyDescent="0.2"/>
    <row r="5261" customFormat="1" ht="16" customHeight="1" x14ac:dyDescent="0.2"/>
    <row r="5262" customFormat="1" ht="16" customHeight="1" x14ac:dyDescent="0.2"/>
    <row r="5263" customFormat="1" ht="16" customHeight="1" x14ac:dyDescent="0.2"/>
    <row r="5264" customFormat="1" ht="16" customHeight="1" x14ac:dyDescent="0.2"/>
    <row r="5265" customFormat="1" ht="16" customHeight="1" x14ac:dyDescent="0.2"/>
    <row r="5266" customFormat="1" ht="16" customHeight="1" x14ac:dyDescent="0.2"/>
    <row r="5267" customFormat="1" ht="16" customHeight="1" x14ac:dyDescent="0.2"/>
    <row r="5268" customFormat="1" ht="16" customHeight="1" x14ac:dyDescent="0.2"/>
    <row r="5269" customFormat="1" ht="16" customHeight="1" x14ac:dyDescent="0.2"/>
    <row r="5270" customFormat="1" ht="16" customHeight="1" x14ac:dyDescent="0.2"/>
    <row r="5271" customFormat="1" ht="16" customHeight="1" x14ac:dyDescent="0.2"/>
    <row r="5272" customFormat="1" ht="16" customHeight="1" x14ac:dyDescent="0.2"/>
    <row r="5273" customFormat="1" ht="16" customHeight="1" x14ac:dyDescent="0.2"/>
    <row r="5274" customFormat="1" ht="16" customHeight="1" x14ac:dyDescent="0.2"/>
    <row r="5275" customFormat="1" ht="16" customHeight="1" x14ac:dyDescent="0.2"/>
    <row r="5276" customFormat="1" ht="16" customHeight="1" x14ac:dyDescent="0.2"/>
    <row r="5277" customFormat="1" ht="16" customHeight="1" x14ac:dyDescent="0.2"/>
    <row r="5278" customFormat="1" ht="16" customHeight="1" x14ac:dyDescent="0.2"/>
    <row r="5279" customFormat="1" ht="16" customHeight="1" x14ac:dyDescent="0.2"/>
    <row r="5280" customFormat="1" ht="16" customHeight="1" x14ac:dyDescent="0.2"/>
    <row r="5281" customFormat="1" ht="16" customHeight="1" x14ac:dyDescent="0.2"/>
    <row r="5282" customFormat="1" ht="16" customHeight="1" x14ac:dyDescent="0.2"/>
    <row r="5283" customFormat="1" ht="16" customHeight="1" x14ac:dyDescent="0.2"/>
    <row r="5284" customFormat="1" ht="16" customHeight="1" x14ac:dyDescent="0.2"/>
    <row r="5285" customFormat="1" ht="16" customHeight="1" x14ac:dyDescent="0.2"/>
    <row r="5286" customFormat="1" ht="16" customHeight="1" x14ac:dyDescent="0.2"/>
    <row r="5287" customFormat="1" ht="16" customHeight="1" x14ac:dyDescent="0.2"/>
    <row r="5288" customFormat="1" ht="16" customHeight="1" x14ac:dyDescent="0.2"/>
    <row r="5289" customFormat="1" ht="16" customHeight="1" x14ac:dyDescent="0.2"/>
    <row r="5290" customFormat="1" ht="16" customHeight="1" x14ac:dyDescent="0.2"/>
    <row r="5291" customFormat="1" ht="16" customHeight="1" x14ac:dyDescent="0.2"/>
    <row r="5292" customFormat="1" ht="16" customHeight="1" x14ac:dyDescent="0.2"/>
    <row r="5293" customFormat="1" ht="16" customHeight="1" x14ac:dyDescent="0.2"/>
    <row r="5294" customFormat="1" ht="16" customHeight="1" x14ac:dyDescent="0.2"/>
    <row r="5295" customFormat="1" ht="16" customHeight="1" x14ac:dyDescent="0.2"/>
    <row r="5296" customFormat="1" ht="16" customHeight="1" x14ac:dyDescent="0.2"/>
    <row r="5297" customFormat="1" ht="16" customHeight="1" x14ac:dyDescent="0.2"/>
    <row r="5298" customFormat="1" ht="16" customHeight="1" x14ac:dyDescent="0.2"/>
    <row r="5299" customFormat="1" ht="16" customHeight="1" x14ac:dyDescent="0.2"/>
    <row r="5300" customFormat="1" ht="16" customHeight="1" x14ac:dyDescent="0.2"/>
    <row r="5301" customFormat="1" ht="16" customHeight="1" x14ac:dyDescent="0.2"/>
    <row r="5302" customFormat="1" ht="16" customHeight="1" x14ac:dyDescent="0.2"/>
    <row r="5303" customFormat="1" ht="16" customHeight="1" x14ac:dyDescent="0.2"/>
    <row r="5304" customFormat="1" ht="16" customHeight="1" x14ac:dyDescent="0.2"/>
    <row r="5305" customFormat="1" ht="16" customHeight="1" x14ac:dyDescent="0.2"/>
    <row r="5306" customFormat="1" ht="16" customHeight="1" x14ac:dyDescent="0.2"/>
    <row r="5307" customFormat="1" ht="16" customHeight="1" x14ac:dyDescent="0.2"/>
    <row r="5308" customFormat="1" ht="16" customHeight="1" x14ac:dyDescent="0.2"/>
    <row r="5309" customFormat="1" ht="16" customHeight="1" x14ac:dyDescent="0.2"/>
    <row r="5310" customFormat="1" ht="16" customHeight="1" x14ac:dyDescent="0.2"/>
    <row r="5311" customFormat="1" ht="16" customHeight="1" x14ac:dyDescent="0.2"/>
    <row r="5312" customFormat="1" ht="16" customHeight="1" x14ac:dyDescent="0.2"/>
    <row r="5313" customFormat="1" ht="16" customHeight="1" x14ac:dyDescent="0.2"/>
    <row r="5314" customFormat="1" ht="16" customHeight="1" x14ac:dyDescent="0.2"/>
    <row r="5315" customFormat="1" ht="16" customHeight="1" x14ac:dyDescent="0.2"/>
    <row r="5316" customFormat="1" ht="16" customHeight="1" x14ac:dyDescent="0.2"/>
    <row r="5317" customFormat="1" ht="16" customHeight="1" x14ac:dyDescent="0.2"/>
    <row r="5318" customFormat="1" ht="16" customHeight="1" x14ac:dyDescent="0.2"/>
    <row r="5319" customFormat="1" ht="16" customHeight="1" x14ac:dyDescent="0.2"/>
    <row r="5320" customFormat="1" ht="16" customHeight="1" x14ac:dyDescent="0.2"/>
    <row r="5321" customFormat="1" ht="16" customHeight="1" x14ac:dyDescent="0.2"/>
    <row r="5322" customFormat="1" ht="16" customHeight="1" x14ac:dyDescent="0.2"/>
    <row r="5323" customFormat="1" ht="16" customHeight="1" x14ac:dyDescent="0.2"/>
    <row r="5324" customFormat="1" ht="16" customHeight="1" x14ac:dyDescent="0.2"/>
    <row r="5325" customFormat="1" ht="16" customHeight="1" x14ac:dyDescent="0.2"/>
    <row r="5326" customFormat="1" ht="16" customHeight="1" x14ac:dyDescent="0.2"/>
    <row r="5327" customFormat="1" ht="16" customHeight="1" x14ac:dyDescent="0.2"/>
    <row r="5328" customFormat="1" ht="16" customHeight="1" x14ac:dyDescent="0.2"/>
    <row r="5329" customFormat="1" ht="16" customHeight="1" x14ac:dyDescent="0.2"/>
    <row r="5330" customFormat="1" ht="16" customHeight="1" x14ac:dyDescent="0.2"/>
    <row r="5331" customFormat="1" ht="16" customHeight="1" x14ac:dyDescent="0.2"/>
    <row r="5332" customFormat="1" ht="16" customHeight="1" x14ac:dyDescent="0.2"/>
    <row r="5333" customFormat="1" ht="16" customHeight="1" x14ac:dyDescent="0.2"/>
    <row r="5334" customFormat="1" ht="16" customHeight="1" x14ac:dyDescent="0.2"/>
    <row r="5335" customFormat="1" ht="16" customHeight="1" x14ac:dyDescent="0.2"/>
    <row r="5336" customFormat="1" ht="16" customHeight="1" x14ac:dyDescent="0.2"/>
    <row r="5337" customFormat="1" ht="16" customHeight="1" x14ac:dyDescent="0.2"/>
    <row r="5338" customFormat="1" ht="16" customHeight="1" x14ac:dyDescent="0.2"/>
    <row r="5339" customFormat="1" ht="16" customHeight="1" x14ac:dyDescent="0.2"/>
    <row r="5340" customFormat="1" ht="16" customHeight="1" x14ac:dyDescent="0.2"/>
    <row r="5341" customFormat="1" ht="16" customHeight="1" x14ac:dyDescent="0.2"/>
    <row r="5342" customFormat="1" ht="16" customHeight="1" x14ac:dyDescent="0.2"/>
    <row r="5343" customFormat="1" ht="16" customHeight="1" x14ac:dyDescent="0.2"/>
    <row r="5344" customFormat="1" ht="16" customHeight="1" x14ac:dyDescent="0.2"/>
    <row r="5345" customFormat="1" ht="16" customHeight="1" x14ac:dyDescent="0.2"/>
    <row r="5346" customFormat="1" ht="16" customHeight="1" x14ac:dyDescent="0.2"/>
    <row r="5347" customFormat="1" ht="16" customHeight="1" x14ac:dyDescent="0.2"/>
    <row r="5348" customFormat="1" ht="16" customHeight="1" x14ac:dyDescent="0.2"/>
    <row r="5349" customFormat="1" ht="16" customHeight="1" x14ac:dyDescent="0.2"/>
    <row r="5350" customFormat="1" ht="16" customHeight="1" x14ac:dyDescent="0.2"/>
    <row r="5351" customFormat="1" ht="16" customHeight="1" x14ac:dyDescent="0.2"/>
    <row r="5352" customFormat="1" ht="16" customHeight="1" x14ac:dyDescent="0.2"/>
    <row r="5353" customFormat="1" ht="16" customHeight="1" x14ac:dyDescent="0.2"/>
    <row r="5354" customFormat="1" ht="16" customHeight="1" x14ac:dyDescent="0.2"/>
    <row r="5355" customFormat="1" ht="16" customHeight="1" x14ac:dyDescent="0.2"/>
    <row r="5356" customFormat="1" ht="16" customHeight="1" x14ac:dyDescent="0.2"/>
    <row r="5357" customFormat="1" ht="16" customHeight="1" x14ac:dyDescent="0.2"/>
    <row r="5358" customFormat="1" ht="16" customHeight="1" x14ac:dyDescent="0.2"/>
    <row r="5359" customFormat="1" ht="16" customHeight="1" x14ac:dyDescent="0.2"/>
    <row r="5360" customFormat="1" ht="16" customHeight="1" x14ac:dyDescent="0.2"/>
    <row r="5361" customFormat="1" ht="16" customHeight="1" x14ac:dyDescent="0.2"/>
    <row r="5362" customFormat="1" ht="16" customHeight="1" x14ac:dyDescent="0.2"/>
    <row r="5363" customFormat="1" ht="16" customHeight="1" x14ac:dyDescent="0.2"/>
    <row r="5364" customFormat="1" ht="16" customHeight="1" x14ac:dyDescent="0.2"/>
    <row r="5365" customFormat="1" ht="16" customHeight="1" x14ac:dyDescent="0.2"/>
    <row r="5366" customFormat="1" ht="16" customHeight="1" x14ac:dyDescent="0.2"/>
    <row r="5367" customFormat="1" ht="16" customHeight="1" x14ac:dyDescent="0.2"/>
    <row r="5368" customFormat="1" ht="16" customHeight="1" x14ac:dyDescent="0.2"/>
    <row r="5369" customFormat="1" ht="16" customHeight="1" x14ac:dyDescent="0.2"/>
    <row r="5370" customFormat="1" ht="16" customHeight="1" x14ac:dyDescent="0.2"/>
    <row r="5371" customFormat="1" ht="16" customHeight="1" x14ac:dyDescent="0.2"/>
    <row r="5372" customFormat="1" ht="16" customHeight="1" x14ac:dyDescent="0.2"/>
    <row r="5373" customFormat="1" ht="16" customHeight="1" x14ac:dyDescent="0.2"/>
    <row r="5374" customFormat="1" ht="16" customHeight="1" x14ac:dyDescent="0.2"/>
    <row r="5375" customFormat="1" ht="16" customHeight="1" x14ac:dyDescent="0.2"/>
    <row r="5376" customFormat="1" ht="16" customHeight="1" x14ac:dyDescent="0.2"/>
    <row r="5377" customFormat="1" ht="16" customHeight="1" x14ac:dyDescent="0.2"/>
    <row r="5378" customFormat="1" ht="16" customHeight="1" x14ac:dyDescent="0.2"/>
    <row r="5379" customFormat="1" ht="16" customHeight="1" x14ac:dyDescent="0.2"/>
    <row r="5380" customFormat="1" ht="16" customHeight="1" x14ac:dyDescent="0.2"/>
    <row r="5381" customFormat="1" ht="16" customHeight="1" x14ac:dyDescent="0.2"/>
    <row r="5382" customFormat="1" ht="16" customHeight="1" x14ac:dyDescent="0.2"/>
    <row r="5383" customFormat="1" ht="16" customHeight="1" x14ac:dyDescent="0.2"/>
    <row r="5384" customFormat="1" ht="16" customHeight="1" x14ac:dyDescent="0.2"/>
    <row r="5385" customFormat="1" ht="16" customHeight="1" x14ac:dyDescent="0.2"/>
    <row r="5386" customFormat="1" ht="16" customHeight="1" x14ac:dyDescent="0.2"/>
    <row r="5387" customFormat="1" ht="16" customHeight="1" x14ac:dyDescent="0.2"/>
    <row r="5388" customFormat="1" ht="16" customHeight="1" x14ac:dyDescent="0.2"/>
    <row r="5389" customFormat="1" ht="16" customHeight="1" x14ac:dyDescent="0.2"/>
    <row r="5390" customFormat="1" ht="16" customHeight="1" x14ac:dyDescent="0.2"/>
    <row r="5391" customFormat="1" ht="16" customHeight="1" x14ac:dyDescent="0.2"/>
    <row r="5392" customFormat="1" ht="16" customHeight="1" x14ac:dyDescent="0.2"/>
    <row r="5393" customFormat="1" ht="16" customHeight="1" x14ac:dyDescent="0.2"/>
    <row r="5394" customFormat="1" ht="16" customHeight="1" x14ac:dyDescent="0.2"/>
    <row r="5395" customFormat="1" ht="16" customHeight="1" x14ac:dyDescent="0.2"/>
    <row r="5396" customFormat="1" ht="16" customHeight="1" x14ac:dyDescent="0.2"/>
    <row r="5397" customFormat="1" ht="16" customHeight="1" x14ac:dyDescent="0.2"/>
    <row r="5398" customFormat="1" ht="16" customHeight="1" x14ac:dyDescent="0.2"/>
    <row r="5399" customFormat="1" ht="16" customHeight="1" x14ac:dyDescent="0.2"/>
    <row r="5400" customFormat="1" ht="16" customHeight="1" x14ac:dyDescent="0.2"/>
    <row r="5401" customFormat="1" ht="16" customHeight="1" x14ac:dyDescent="0.2"/>
    <row r="5402" customFormat="1" ht="16" customHeight="1" x14ac:dyDescent="0.2"/>
    <row r="5403" customFormat="1" ht="16" customHeight="1" x14ac:dyDescent="0.2"/>
    <row r="5404" customFormat="1" ht="16" customHeight="1" x14ac:dyDescent="0.2"/>
    <row r="5405" customFormat="1" ht="16" customHeight="1" x14ac:dyDescent="0.2"/>
    <row r="5406" customFormat="1" ht="16" customHeight="1" x14ac:dyDescent="0.2"/>
    <row r="5407" customFormat="1" ht="16" customHeight="1" x14ac:dyDescent="0.2"/>
    <row r="5408" customFormat="1" ht="16" customHeight="1" x14ac:dyDescent="0.2"/>
    <row r="5409" customFormat="1" ht="16" customHeight="1" x14ac:dyDescent="0.2"/>
    <row r="5410" customFormat="1" ht="16" customHeight="1" x14ac:dyDescent="0.2"/>
    <row r="5411" customFormat="1" ht="16" customHeight="1" x14ac:dyDescent="0.2"/>
    <row r="5412" customFormat="1" ht="16" customHeight="1" x14ac:dyDescent="0.2"/>
    <row r="5413" customFormat="1" ht="16" customHeight="1" x14ac:dyDescent="0.2"/>
    <row r="5414" customFormat="1" ht="16" customHeight="1" x14ac:dyDescent="0.2"/>
    <row r="5415" customFormat="1" ht="16" customHeight="1" x14ac:dyDescent="0.2"/>
    <row r="5416" customFormat="1" ht="16" customHeight="1" x14ac:dyDescent="0.2"/>
    <row r="5417" customFormat="1" ht="16" customHeight="1" x14ac:dyDescent="0.2"/>
    <row r="5418" customFormat="1" ht="16" customHeight="1" x14ac:dyDescent="0.2"/>
    <row r="5419" customFormat="1" ht="16" customHeight="1" x14ac:dyDescent="0.2"/>
    <row r="5420" customFormat="1" ht="16" customHeight="1" x14ac:dyDescent="0.2"/>
    <row r="5421" customFormat="1" ht="16" customHeight="1" x14ac:dyDescent="0.2"/>
    <row r="5422" customFormat="1" ht="16" customHeight="1" x14ac:dyDescent="0.2"/>
    <row r="5423" customFormat="1" ht="16" customHeight="1" x14ac:dyDescent="0.2"/>
    <row r="5424" customFormat="1" ht="16" customHeight="1" x14ac:dyDescent="0.2"/>
    <row r="5425" customFormat="1" ht="16" customHeight="1" x14ac:dyDescent="0.2"/>
    <row r="5426" customFormat="1" ht="16" customHeight="1" x14ac:dyDescent="0.2"/>
    <row r="5427" customFormat="1" ht="16" customHeight="1" x14ac:dyDescent="0.2"/>
    <row r="5428" customFormat="1" ht="16" customHeight="1" x14ac:dyDescent="0.2"/>
    <row r="5429" customFormat="1" ht="16" customHeight="1" x14ac:dyDescent="0.2"/>
    <row r="5430" customFormat="1" ht="16" customHeight="1" x14ac:dyDescent="0.2"/>
    <row r="5431" customFormat="1" ht="16" customHeight="1" x14ac:dyDescent="0.2"/>
    <row r="5432" customFormat="1" ht="16" customHeight="1" x14ac:dyDescent="0.2"/>
    <row r="5433" customFormat="1" ht="16" customHeight="1" x14ac:dyDescent="0.2"/>
    <row r="5434" customFormat="1" ht="16" customHeight="1" x14ac:dyDescent="0.2"/>
    <row r="5435" customFormat="1" ht="16" customHeight="1" x14ac:dyDescent="0.2"/>
    <row r="5436" customFormat="1" ht="16" customHeight="1" x14ac:dyDescent="0.2"/>
    <row r="5437" customFormat="1" ht="16" customHeight="1" x14ac:dyDescent="0.2"/>
    <row r="5438" customFormat="1" ht="16" customHeight="1" x14ac:dyDescent="0.2"/>
    <row r="5439" customFormat="1" ht="16" customHeight="1" x14ac:dyDescent="0.2"/>
    <row r="5440" customFormat="1" ht="16" customHeight="1" x14ac:dyDescent="0.2"/>
    <row r="5441" customFormat="1" ht="16" customHeight="1" x14ac:dyDescent="0.2"/>
    <row r="5442" customFormat="1" ht="16" customHeight="1" x14ac:dyDescent="0.2"/>
    <row r="5443" customFormat="1" ht="16" customHeight="1" x14ac:dyDescent="0.2"/>
    <row r="5444" customFormat="1" ht="16" customHeight="1" x14ac:dyDescent="0.2"/>
    <row r="5445" customFormat="1" ht="16" customHeight="1" x14ac:dyDescent="0.2"/>
    <row r="5446" customFormat="1" ht="16" customHeight="1" x14ac:dyDescent="0.2"/>
    <row r="5447" customFormat="1" ht="16" customHeight="1" x14ac:dyDescent="0.2"/>
    <row r="5448" customFormat="1" ht="16" customHeight="1" x14ac:dyDescent="0.2"/>
    <row r="5449" customFormat="1" ht="16" customHeight="1" x14ac:dyDescent="0.2"/>
    <row r="5450" customFormat="1" ht="16" customHeight="1" x14ac:dyDescent="0.2"/>
    <row r="5451" customFormat="1" ht="16" customHeight="1" x14ac:dyDescent="0.2"/>
    <row r="5452" customFormat="1" ht="16" customHeight="1" x14ac:dyDescent="0.2"/>
    <row r="5453" customFormat="1" ht="16" customHeight="1" x14ac:dyDescent="0.2"/>
    <row r="5454" customFormat="1" ht="16" customHeight="1" x14ac:dyDescent="0.2"/>
    <row r="5455" customFormat="1" ht="16" customHeight="1" x14ac:dyDescent="0.2"/>
    <row r="5456" customFormat="1" ht="16" customHeight="1" x14ac:dyDescent="0.2"/>
    <row r="5457" customFormat="1" ht="16" customHeight="1" x14ac:dyDescent="0.2"/>
    <row r="5458" customFormat="1" ht="16" customHeight="1" x14ac:dyDescent="0.2"/>
    <row r="5459" customFormat="1" ht="16" customHeight="1" x14ac:dyDescent="0.2"/>
    <row r="5460" customFormat="1" ht="16" customHeight="1" x14ac:dyDescent="0.2"/>
    <row r="5461" customFormat="1" ht="16" customHeight="1" x14ac:dyDescent="0.2"/>
    <row r="5462" customFormat="1" ht="16" customHeight="1" x14ac:dyDescent="0.2"/>
    <row r="5463" customFormat="1" ht="16" customHeight="1" x14ac:dyDescent="0.2"/>
    <row r="5464" customFormat="1" ht="16" customHeight="1" x14ac:dyDescent="0.2"/>
    <row r="5465" customFormat="1" ht="16" customHeight="1" x14ac:dyDescent="0.2"/>
    <row r="5466" customFormat="1" ht="16" customHeight="1" x14ac:dyDescent="0.2"/>
    <row r="5467" customFormat="1" ht="16" customHeight="1" x14ac:dyDescent="0.2"/>
    <row r="5468" customFormat="1" ht="16" customHeight="1" x14ac:dyDescent="0.2"/>
    <row r="5469" customFormat="1" ht="16" customHeight="1" x14ac:dyDescent="0.2"/>
    <row r="5470" customFormat="1" ht="16" customHeight="1" x14ac:dyDescent="0.2"/>
    <row r="5471" customFormat="1" ht="16" customHeight="1" x14ac:dyDescent="0.2"/>
    <row r="5472" customFormat="1" ht="16" customHeight="1" x14ac:dyDescent="0.2"/>
    <row r="5473" customFormat="1" ht="16" customHeight="1" x14ac:dyDescent="0.2"/>
    <row r="5474" customFormat="1" ht="16" customHeight="1" x14ac:dyDescent="0.2"/>
    <row r="5475" customFormat="1" ht="16" customHeight="1" x14ac:dyDescent="0.2"/>
    <row r="5476" customFormat="1" ht="16" customHeight="1" x14ac:dyDescent="0.2"/>
    <row r="5477" customFormat="1" ht="16" customHeight="1" x14ac:dyDescent="0.2"/>
    <row r="5478" customFormat="1" ht="16" customHeight="1" x14ac:dyDescent="0.2"/>
    <row r="5479" customFormat="1" ht="16" customHeight="1" x14ac:dyDescent="0.2"/>
    <row r="5480" customFormat="1" ht="16" customHeight="1" x14ac:dyDescent="0.2"/>
    <row r="5481" customFormat="1" ht="16" customHeight="1" x14ac:dyDescent="0.2"/>
    <row r="5482" customFormat="1" ht="16" customHeight="1" x14ac:dyDescent="0.2"/>
    <row r="5483" customFormat="1" ht="16" customHeight="1" x14ac:dyDescent="0.2"/>
    <row r="5484" customFormat="1" ht="16" customHeight="1" x14ac:dyDescent="0.2"/>
    <row r="5485" customFormat="1" ht="16" customHeight="1" x14ac:dyDescent="0.2"/>
    <row r="5486" customFormat="1" ht="16" customHeight="1" x14ac:dyDescent="0.2"/>
    <row r="5487" customFormat="1" ht="16" customHeight="1" x14ac:dyDescent="0.2"/>
    <row r="5488" customFormat="1" ht="16" customHeight="1" x14ac:dyDescent="0.2"/>
    <row r="5489" customFormat="1" ht="16" customHeight="1" x14ac:dyDescent="0.2"/>
    <row r="5490" customFormat="1" ht="16" customHeight="1" x14ac:dyDescent="0.2"/>
    <row r="5491" customFormat="1" ht="16" customHeight="1" x14ac:dyDescent="0.2"/>
    <row r="5492" customFormat="1" ht="16" customHeight="1" x14ac:dyDescent="0.2"/>
    <row r="5493" customFormat="1" ht="16" customHeight="1" x14ac:dyDescent="0.2"/>
    <row r="5494" customFormat="1" ht="16" customHeight="1" x14ac:dyDescent="0.2"/>
    <row r="5495" customFormat="1" ht="16" customHeight="1" x14ac:dyDescent="0.2"/>
    <row r="5496" customFormat="1" ht="16" customHeight="1" x14ac:dyDescent="0.2"/>
    <row r="5497" customFormat="1" ht="16" customHeight="1" x14ac:dyDescent="0.2"/>
    <row r="5498" customFormat="1" ht="16" customHeight="1" x14ac:dyDescent="0.2"/>
    <row r="5499" customFormat="1" ht="16" customHeight="1" x14ac:dyDescent="0.2"/>
    <row r="5500" customFormat="1" ht="16" customHeight="1" x14ac:dyDescent="0.2"/>
    <row r="5501" customFormat="1" ht="16" customHeight="1" x14ac:dyDescent="0.2"/>
    <row r="5502" customFormat="1" ht="16" customHeight="1" x14ac:dyDescent="0.2"/>
    <row r="5503" customFormat="1" ht="16" customHeight="1" x14ac:dyDescent="0.2"/>
    <row r="5504" customFormat="1" ht="16" customHeight="1" x14ac:dyDescent="0.2"/>
    <row r="5505" customFormat="1" ht="16" customHeight="1" x14ac:dyDescent="0.2"/>
    <row r="5506" customFormat="1" ht="16" customHeight="1" x14ac:dyDescent="0.2"/>
    <row r="5507" customFormat="1" ht="16" customHeight="1" x14ac:dyDescent="0.2"/>
    <row r="5508" customFormat="1" ht="16" customHeight="1" x14ac:dyDescent="0.2"/>
    <row r="5509" customFormat="1" ht="16" customHeight="1" x14ac:dyDescent="0.2"/>
    <row r="5510" customFormat="1" ht="16" customHeight="1" x14ac:dyDescent="0.2"/>
    <row r="5511" customFormat="1" ht="16" customHeight="1" x14ac:dyDescent="0.2"/>
    <row r="5512" customFormat="1" ht="16" customHeight="1" x14ac:dyDescent="0.2"/>
    <row r="5513" customFormat="1" ht="16" customHeight="1" x14ac:dyDescent="0.2"/>
    <row r="5514" customFormat="1" ht="16" customHeight="1" x14ac:dyDescent="0.2"/>
    <row r="5515" customFormat="1" ht="16" customHeight="1" x14ac:dyDescent="0.2"/>
    <row r="5516" customFormat="1" ht="16" customHeight="1" x14ac:dyDescent="0.2"/>
    <row r="5517" customFormat="1" ht="16" customHeight="1" x14ac:dyDescent="0.2"/>
    <row r="5518" customFormat="1" ht="16" customHeight="1" x14ac:dyDescent="0.2"/>
    <row r="5519" customFormat="1" ht="16" customHeight="1" x14ac:dyDescent="0.2"/>
    <row r="5520" customFormat="1" ht="16" customHeight="1" x14ac:dyDescent="0.2"/>
    <row r="5521" customFormat="1" ht="16" customHeight="1" x14ac:dyDescent="0.2"/>
    <row r="5522" customFormat="1" ht="16" customHeight="1" x14ac:dyDescent="0.2"/>
    <row r="5523" customFormat="1" ht="16" customHeight="1" x14ac:dyDescent="0.2"/>
    <row r="5524" customFormat="1" ht="16" customHeight="1" x14ac:dyDescent="0.2"/>
    <row r="5525" customFormat="1" ht="16" customHeight="1" x14ac:dyDescent="0.2"/>
    <row r="5526" customFormat="1" ht="16" customHeight="1" x14ac:dyDescent="0.2"/>
    <row r="5527" customFormat="1" ht="16" customHeight="1" x14ac:dyDescent="0.2"/>
    <row r="5528" customFormat="1" ht="16" customHeight="1" x14ac:dyDescent="0.2"/>
    <row r="5529" customFormat="1" ht="16" customHeight="1" x14ac:dyDescent="0.2"/>
    <row r="5530" customFormat="1" ht="16" customHeight="1" x14ac:dyDescent="0.2"/>
    <row r="5531" customFormat="1" ht="16" customHeight="1" x14ac:dyDescent="0.2"/>
    <row r="5532" customFormat="1" ht="16" customHeight="1" x14ac:dyDescent="0.2"/>
    <row r="5533" customFormat="1" ht="16" customHeight="1" x14ac:dyDescent="0.2"/>
    <row r="5534" customFormat="1" ht="16" customHeight="1" x14ac:dyDescent="0.2"/>
    <row r="5535" customFormat="1" ht="16" customHeight="1" x14ac:dyDescent="0.2"/>
    <row r="5536" customFormat="1" ht="16" customHeight="1" x14ac:dyDescent="0.2"/>
    <row r="5537" customFormat="1" ht="16" customHeight="1" x14ac:dyDescent="0.2"/>
    <row r="5538" customFormat="1" ht="16" customHeight="1" x14ac:dyDescent="0.2"/>
    <row r="5539" customFormat="1" ht="16" customHeight="1" x14ac:dyDescent="0.2"/>
    <row r="5540" customFormat="1" ht="16" customHeight="1" x14ac:dyDescent="0.2"/>
    <row r="5541" customFormat="1" ht="16" customHeight="1" x14ac:dyDescent="0.2"/>
    <row r="5542" customFormat="1" ht="16" customHeight="1" x14ac:dyDescent="0.2"/>
    <row r="5543" customFormat="1" ht="16" customHeight="1" x14ac:dyDescent="0.2"/>
    <row r="5544" customFormat="1" ht="16" customHeight="1" x14ac:dyDescent="0.2"/>
    <row r="5545" customFormat="1" ht="16" customHeight="1" x14ac:dyDescent="0.2"/>
    <row r="5546" customFormat="1" ht="16" customHeight="1" x14ac:dyDescent="0.2"/>
    <row r="5547" customFormat="1" ht="16" customHeight="1" x14ac:dyDescent="0.2"/>
    <row r="5548" customFormat="1" ht="16" customHeight="1" x14ac:dyDescent="0.2"/>
    <row r="5549" customFormat="1" ht="16" customHeight="1" x14ac:dyDescent="0.2"/>
    <row r="5550" customFormat="1" ht="16" customHeight="1" x14ac:dyDescent="0.2"/>
    <row r="5551" customFormat="1" ht="16" customHeight="1" x14ac:dyDescent="0.2"/>
    <row r="5552" customFormat="1" ht="16" customHeight="1" x14ac:dyDescent="0.2"/>
    <row r="5553" customFormat="1" ht="16" customHeight="1" x14ac:dyDescent="0.2"/>
    <row r="5554" customFormat="1" ht="16" customHeight="1" x14ac:dyDescent="0.2"/>
    <row r="5555" customFormat="1" ht="16" customHeight="1" x14ac:dyDescent="0.2"/>
    <row r="5556" customFormat="1" ht="16" customHeight="1" x14ac:dyDescent="0.2"/>
    <row r="5557" customFormat="1" ht="16" customHeight="1" x14ac:dyDescent="0.2"/>
    <row r="5558" customFormat="1" ht="16" customHeight="1" x14ac:dyDescent="0.2"/>
    <row r="5559" customFormat="1" ht="16" customHeight="1" x14ac:dyDescent="0.2"/>
    <row r="5560" customFormat="1" ht="16" customHeight="1" x14ac:dyDescent="0.2"/>
    <row r="5561" customFormat="1" ht="16" customHeight="1" x14ac:dyDescent="0.2"/>
    <row r="5562" customFormat="1" ht="16" customHeight="1" x14ac:dyDescent="0.2"/>
    <row r="5563" customFormat="1" ht="16" customHeight="1" x14ac:dyDescent="0.2"/>
    <row r="5564" customFormat="1" ht="16" customHeight="1" x14ac:dyDescent="0.2"/>
    <row r="5565" customFormat="1" ht="16" customHeight="1" x14ac:dyDescent="0.2"/>
    <row r="5566" customFormat="1" ht="16" customHeight="1" x14ac:dyDescent="0.2"/>
    <row r="5567" customFormat="1" ht="16" customHeight="1" x14ac:dyDescent="0.2"/>
    <row r="5568" customFormat="1" ht="16" customHeight="1" x14ac:dyDescent="0.2"/>
    <row r="5569" customFormat="1" ht="16" customHeight="1" x14ac:dyDescent="0.2"/>
    <row r="5570" customFormat="1" ht="16" customHeight="1" x14ac:dyDescent="0.2"/>
    <row r="5571" customFormat="1" ht="16" customHeight="1" x14ac:dyDescent="0.2"/>
    <row r="5572" customFormat="1" ht="16" customHeight="1" x14ac:dyDescent="0.2"/>
    <row r="5573" customFormat="1" ht="16" customHeight="1" x14ac:dyDescent="0.2"/>
    <row r="5574" customFormat="1" ht="16" customHeight="1" x14ac:dyDescent="0.2"/>
    <row r="5575" customFormat="1" ht="16" customHeight="1" x14ac:dyDescent="0.2"/>
    <row r="5576" customFormat="1" ht="16" customHeight="1" x14ac:dyDescent="0.2"/>
    <row r="5577" customFormat="1" ht="16" customHeight="1" x14ac:dyDescent="0.2"/>
    <row r="5578" customFormat="1" ht="16" customHeight="1" x14ac:dyDescent="0.2"/>
    <row r="5579" customFormat="1" ht="16" customHeight="1" x14ac:dyDescent="0.2"/>
    <row r="5580" customFormat="1" ht="16" customHeight="1" x14ac:dyDescent="0.2"/>
    <row r="5581" customFormat="1" ht="16" customHeight="1" x14ac:dyDescent="0.2"/>
    <row r="5582" customFormat="1" ht="16" customHeight="1" x14ac:dyDescent="0.2"/>
    <row r="5583" customFormat="1" ht="16" customHeight="1" x14ac:dyDescent="0.2"/>
    <row r="5584" customFormat="1" ht="16" customHeight="1" x14ac:dyDescent="0.2"/>
    <row r="5585" customFormat="1" ht="16" customHeight="1" x14ac:dyDescent="0.2"/>
    <row r="5586" customFormat="1" ht="16" customHeight="1" x14ac:dyDescent="0.2"/>
    <row r="5587" customFormat="1" ht="16" customHeight="1" x14ac:dyDescent="0.2"/>
    <row r="5588" customFormat="1" ht="16" customHeight="1" x14ac:dyDescent="0.2"/>
    <row r="5589" customFormat="1" ht="16" customHeight="1" x14ac:dyDescent="0.2"/>
    <row r="5590" customFormat="1" ht="16" customHeight="1" x14ac:dyDescent="0.2"/>
    <row r="5591" customFormat="1" ht="16" customHeight="1" x14ac:dyDescent="0.2"/>
    <row r="5592" customFormat="1" ht="16" customHeight="1" x14ac:dyDescent="0.2"/>
    <row r="5593" customFormat="1" ht="16" customHeight="1" x14ac:dyDescent="0.2"/>
    <row r="5594" customFormat="1" ht="16" customHeight="1" x14ac:dyDescent="0.2"/>
    <row r="5595" customFormat="1" ht="16" customHeight="1" x14ac:dyDescent="0.2"/>
    <row r="5596" customFormat="1" ht="16" customHeight="1" x14ac:dyDescent="0.2"/>
    <row r="5597" customFormat="1" ht="16" customHeight="1" x14ac:dyDescent="0.2"/>
    <row r="5598" customFormat="1" ht="16" customHeight="1" x14ac:dyDescent="0.2"/>
    <row r="5599" customFormat="1" ht="16" customHeight="1" x14ac:dyDescent="0.2"/>
    <row r="5600" customFormat="1" ht="16" customHeight="1" x14ac:dyDescent="0.2"/>
    <row r="5601" customFormat="1" ht="16" customHeight="1" x14ac:dyDescent="0.2"/>
    <row r="5602" customFormat="1" ht="16" customHeight="1" x14ac:dyDescent="0.2"/>
    <row r="5603" customFormat="1" ht="16" customHeight="1" x14ac:dyDescent="0.2"/>
    <row r="5604" customFormat="1" ht="16" customHeight="1" x14ac:dyDescent="0.2"/>
    <row r="5605" customFormat="1" ht="16" customHeight="1" x14ac:dyDescent="0.2"/>
    <row r="5606" customFormat="1" ht="16" customHeight="1" x14ac:dyDescent="0.2"/>
    <row r="5607" customFormat="1" ht="16" customHeight="1" x14ac:dyDescent="0.2"/>
    <row r="5608" customFormat="1" ht="16" customHeight="1" x14ac:dyDescent="0.2"/>
    <row r="5609" customFormat="1" ht="16" customHeight="1" x14ac:dyDescent="0.2"/>
    <row r="5610" customFormat="1" ht="16" customHeight="1" x14ac:dyDescent="0.2"/>
    <row r="5611" customFormat="1" ht="16" customHeight="1" x14ac:dyDescent="0.2"/>
    <row r="5612" customFormat="1" ht="16" customHeight="1" x14ac:dyDescent="0.2"/>
    <row r="5613" customFormat="1" ht="16" customHeight="1" x14ac:dyDescent="0.2"/>
    <row r="5614" customFormat="1" ht="16" customHeight="1" x14ac:dyDescent="0.2"/>
    <row r="5615" customFormat="1" ht="16" customHeight="1" x14ac:dyDescent="0.2"/>
    <row r="5616" customFormat="1" ht="16" customHeight="1" x14ac:dyDescent="0.2"/>
    <row r="5617" customFormat="1" ht="16" customHeight="1" x14ac:dyDescent="0.2"/>
    <row r="5618" customFormat="1" ht="16" customHeight="1" x14ac:dyDescent="0.2"/>
    <row r="5619" customFormat="1" ht="16" customHeight="1" x14ac:dyDescent="0.2"/>
    <row r="5620" customFormat="1" ht="16" customHeight="1" x14ac:dyDescent="0.2"/>
    <row r="5621" customFormat="1" ht="16" customHeight="1" x14ac:dyDescent="0.2"/>
    <row r="5622" customFormat="1" ht="16" customHeight="1" x14ac:dyDescent="0.2"/>
    <row r="5623" customFormat="1" ht="16" customHeight="1" x14ac:dyDescent="0.2"/>
    <row r="5624" customFormat="1" ht="16" customHeight="1" x14ac:dyDescent="0.2"/>
    <row r="5625" customFormat="1" ht="16" customHeight="1" x14ac:dyDescent="0.2"/>
    <row r="5626" customFormat="1" ht="16" customHeight="1" x14ac:dyDescent="0.2"/>
    <row r="5627" customFormat="1" ht="16" customHeight="1" x14ac:dyDescent="0.2"/>
    <row r="5628" customFormat="1" ht="16" customHeight="1" x14ac:dyDescent="0.2"/>
    <row r="5629" customFormat="1" ht="16" customHeight="1" x14ac:dyDescent="0.2"/>
    <row r="5630" customFormat="1" ht="16" customHeight="1" x14ac:dyDescent="0.2"/>
    <row r="5631" customFormat="1" ht="16" customHeight="1" x14ac:dyDescent="0.2"/>
    <row r="5632" customFormat="1" ht="16" customHeight="1" x14ac:dyDescent="0.2"/>
    <row r="5633" customFormat="1" ht="16" customHeight="1" x14ac:dyDescent="0.2"/>
    <row r="5634" customFormat="1" ht="16" customHeight="1" x14ac:dyDescent="0.2"/>
    <row r="5635" customFormat="1" ht="16" customHeight="1" x14ac:dyDescent="0.2"/>
    <row r="5636" customFormat="1" ht="16" customHeight="1" x14ac:dyDescent="0.2"/>
    <row r="5637" customFormat="1" ht="16" customHeight="1" x14ac:dyDescent="0.2"/>
    <row r="5638" customFormat="1" ht="16" customHeight="1" x14ac:dyDescent="0.2"/>
    <row r="5639" customFormat="1" ht="16" customHeight="1" x14ac:dyDescent="0.2"/>
    <row r="5640" customFormat="1" ht="16" customHeight="1" x14ac:dyDescent="0.2"/>
    <row r="5641" customFormat="1" ht="16" customHeight="1" x14ac:dyDescent="0.2"/>
    <row r="5642" customFormat="1" ht="16" customHeight="1" x14ac:dyDescent="0.2"/>
    <row r="5643" customFormat="1" ht="16" customHeight="1" x14ac:dyDescent="0.2"/>
    <row r="5644" customFormat="1" ht="16" customHeight="1" x14ac:dyDescent="0.2"/>
    <row r="5645" customFormat="1" ht="16" customHeight="1" x14ac:dyDescent="0.2"/>
    <row r="5646" customFormat="1" ht="16" customHeight="1" x14ac:dyDescent="0.2"/>
    <row r="5647" customFormat="1" ht="16" customHeight="1" x14ac:dyDescent="0.2"/>
    <row r="5648" customFormat="1" ht="16" customHeight="1" x14ac:dyDescent="0.2"/>
    <row r="5649" customFormat="1" ht="16" customHeight="1" x14ac:dyDescent="0.2"/>
    <row r="5650" customFormat="1" ht="16" customHeight="1" x14ac:dyDescent="0.2"/>
    <row r="5651" customFormat="1" ht="16" customHeight="1" x14ac:dyDescent="0.2"/>
    <row r="5652" customFormat="1" ht="16" customHeight="1" x14ac:dyDescent="0.2"/>
    <row r="5653" customFormat="1" ht="16" customHeight="1" x14ac:dyDescent="0.2"/>
    <row r="5654" customFormat="1" ht="16" customHeight="1" x14ac:dyDescent="0.2"/>
    <row r="5655" customFormat="1" ht="16" customHeight="1" x14ac:dyDescent="0.2"/>
    <row r="5656" customFormat="1" ht="16" customHeight="1" x14ac:dyDescent="0.2"/>
    <row r="5657" customFormat="1" ht="16" customHeight="1" x14ac:dyDescent="0.2"/>
    <row r="5658" customFormat="1" ht="16" customHeight="1" x14ac:dyDescent="0.2"/>
    <row r="5659" customFormat="1" ht="16" customHeight="1" x14ac:dyDescent="0.2"/>
    <row r="5660" customFormat="1" ht="16" customHeight="1" x14ac:dyDescent="0.2"/>
    <row r="5661" customFormat="1" ht="16" customHeight="1" x14ac:dyDescent="0.2"/>
    <row r="5662" customFormat="1" ht="16" customHeight="1" x14ac:dyDescent="0.2"/>
    <row r="5663" customFormat="1" ht="16" customHeight="1" x14ac:dyDescent="0.2"/>
    <row r="5664" customFormat="1" ht="16" customHeight="1" x14ac:dyDescent="0.2"/>
    <row r="5665" customFormat="1" ht="16" customHeight="1" x14ac:dyDescent="0.2"/>
    <row r="5666" customFormat="1" ht="16" customHeight="1" x14ac:dyDescent="0.2"/>
    <row r="5667" customFormat="1" ht="16" customHeight="1" x14ac:dyDescent="0.2"/>
    <row r="5668" customFormat="1" ht="16" customHeight="1" x14ac:dyDescent="0.2"/>
    <row r="5669" customFormat="1" ht="16" customHeight="1" x14ac:dyDescent="0.2"/>
    <row r="5670" customFormat="1" ht="16" customHeight="1" x14ac:dyDescent="0.2"/>
    <row r="5671" customFormat="1" ht="16" customHeight="1" x14ac:dyDescent="0.2"/>
    <row r="5672" customFormat="1" ht="16" customHeight="1" x14ac:dyDescent="0.2"/>
    <row r="5673" customFormat="1" ht="16" customHeight="1" x14ac:dyDescent="0.2"/>
    <row r="5674" customFormat="1" ht="16" customHeight="1" x14ac:dyDescent="0.2"/>
    <row r="5675" customFormat="1" ht="16" customHeight="1" x14ac:dyDescent="0.2"/>
    <row r="5676" customFormat="1" ht="16" customHeight="1" x14ac:dyDescent="0.2"/>
    <row r="5677" customFormat="1" ht="16" customHeight="1" x14ac:dyDescent="0.2"/>
    <row r="5678" customFormat="1" ht="16" customHeight="1" x14ac:dyDescent="0.2"/>
    <row r="5679" customFormat="1" ht="16" customHeight="1" x14ac:dyDescent="0.2"/>
    <row r="5680" customFormat="1" ht="16" customHeight="1" x14ac:dyDescent="0.2"/>
    <row r="5681" customFormat="1" ht="16" customHeight="1" x14ac:dyDescent="0.2"/>
    <row r="5682" customFormat="1" ht="16" customHeight="1" x14ac:dyDescent="0.2"/>
    <row r="5683" customFormat="1" ht="16" customHeight="1" x14ac:dyDescent="0.2"/>
    <row r="5684" customFormat="1" ht="16" customHeight="1" x14ac:dyDescent="0.2"/>
    <row r="5685" customFormat="1" ht="16" customHeight="1" x14ac:dyDescent="0.2"/>
    <row r="5686" customFormat="1" ht="16" customHeight="1" x14ac:dyDescent="0.2"/>
    <row r="5687" customFormat="1" ht="16" customHeight="1" x14ac:dyDescent="0.2"/>
    <row r="5688" customFormat="1" ht="16" customHeight="1" x14ac:dyDescent="0.2"/>
    <row r="5689" customFormat="1" ht="16" customHeight="1" x14ac:dyDescent="0.2"/>
    <row r="5690" customFormat="1" ht="16" customHeight="1" x14ac:dyDescent="0.2"/>
    <row r="5691" customFormat="1" ht="16" customHeight="1" x14ac:dyDescent="0.2"/>
    <row r="5692" customFormat="1" ht="16" customHeight="1" x14ac:dyDescent="0.2"/>
    <row r="5693" customFormat="1" ht="16" customHeight="1" x14ac:dyDescent="0.2"/>
    <row r="5694" customFormat="1" ht="16" customHeight="1" x14ac:dyDescent="0.2"/>
    <row r="5695" customFormat="1" ht="16" customHeight="1" x14ac:dyDescent="0.2"/>
    <row r="5696" customFormat="1" ht="16" customHeight="1" x14ac:dyDescent="0.2"/>
    <row r="5697" customFormat="1" ht="16" customHeight="1" x14ac:dyDescent="0.2"/>
    <row r="5698" customFormat="1" ht="16" customHeight="1" x14ac:dyDescent="0.2"/>
    <row r="5699" customFormat="1" ht="16" customHeight="1" x14ac:dyDescent="0.2"/>
    <row r="5700" customFormat="1" ht="16" customHeight="1" x14ac:dyDescent="0.2"/>
    <row r="5701" customFormat="1" ht="16" customHeight="1" x14ac:dyDescent="0.2"/>
    <row r="5702" customFormat="1" ht="16" customHeight="1" x14ac:dyDescent="0.2"/>
    <row r="5703" customFormat="1" ht="16" customHeight="1" x14ac:dyDescent="0.2"/>
    <row r="5704" customFormat="1" ht="16" customHeight="1" x14ac:dyDescent="0.2"/>
    <row r="5705" customFormat="1" ht="16" customHeight="1" x14ac:dyDescent="0.2"/>
    <row r="5706" customFormat="1" ht="16" customHeight="1" x14ac:dyDescent="0.2"/>
    <row r="5707" customFormat="1" ht="16" customHeight="1" x14ac:dyDescent="0.2"/>
    <row r="5708" customFormat="1" ht="16" customHeight="1" x14ac:dyDescent="0.2"/>
    <row r="5709" customFormat="1" ht="16" customHeight="1" x14ac:dyDescent="0.2"/>
    <row r="5710" customFormat="1" ht="16" customHeight="1" x14ac:dyDescent="0.2"/>
    <row r="5711" customFormat="1" ht="16" customHeight="1" x14ac:dyDescent="0.2"/>
    <row r="5712" customFormat="1" ht="16" customHeight="1" x14ac:dyDescent="0.2"/>
    <row r="5713" customFormat="1" ht="16" customHeight="1" x14ac:dyDescent="0.2"/>
    <row r="5714" customFormat="1" ht="16" customHeight="1" x14ac:dyDescent="0.2"/>
    <row r="5715" customFormat="1" ht="16" customHeight="1" x14ac:dyDescent="0.2"/>
    <row r="5716" customFormat="1" ht="16" customHeight="1" x14ac:dyDescent="0.2"/>
    <row r="5717" customFormat="1" ht="16" customHeight="1" x14ac:dyDescent="0.2"/>
    <row r="5718" customFormat="1" ht="16" customHeight="1" x14ac:dyDescent="0.2"/>
    <row r="5719" customFormat="1" ht="16" customHeight="1" x14ac:dyDescent="0.2"/>
    <row r="5720" customFormat="1" ht="16" customHeight="1" x14ac:dyDescent="0.2"/>
    <row r="5721" customFormat="1" ht="16" customHeight="1" x14ac:dyDescent="0.2"/>
    <row r="5722" customFormat="1" ht="16" customHeight="1" x14ac:dyDescent="0.2"/>
    <row r="5723" customFormat="1" ht="16" customHeight="1" x14ac:dyDescent="0.2"/>
    <row r="5724" customFormat="1" ht="16" customHeight="1" x14ac:dyDescent="0.2"/>
    <row r="5725" customFormat="1" ht="16" customHeight="1" x14ac:dyDescent="0.2"/>
    <row r="5726" customFormat="1" ht="16" customHeight="1" x14ac:dyDescent="0.2"/>
    <row r="5727" customFormat="1" ht="16" customHeight="1" x14ac:dyDescent="0.2"/>
    <row r="5728" customFormat="1" ht="16" customHeight="1" x14ac:dyDescent="0.2"/>
    <row r="5729" customFormat="1" ht="16" customHeight="1" x14ac:dyDescent="0.2"/>
    <row r="5730" customFormat="1" ht="16" customHeight="1" x14ac:dyDescent="0.2"/>
    <row r="5731" customFormat="1" ht="16" customHeight="1" x14ac:dyDescent="0.2"/>
    <row r="5732" customFormat="1" ht="16" customHeight="1" x14ac:dyDescent="0.2"/>
    <row r="5733" customFormat="1" ht="16" customHeight="1" x14ac:dyDescent="0.2"/>
    <row r="5734" customFormat="1" ht="16" customHeight="1" x14ac:dyDescent="0.2"/>
    <row r="5735" customFormat="1" ht="16" customHeight="1" x14ac:dyDescent="0.2"/>
    <row r="5736" customFormat="1" ht="16" customHeight="1" x14ac:dyDescent="0.2"/>
    <row r="5737" customFormat="1" ht="16" customHeight="1" x14ac:dyDescent="0.2"/>
    <row r="5738" customFormat="1" ht="16" customHeight="1" x14ac:dyDescent="0.2"/>
    <row r="5739" customFormat="1" ht="16" customHeight="1" x14ac:dyDescent="0.2"/>
    <row r="5740" customFormat="1" ht="16" customHeight="1" x14ac:dyDescent="0.2"/>
    <row r="5741" customFormat="1" ht="16" customHeight="1" x14ac:dyDescent="0.2"/>
    <row r="5742" customFormat="1" ht="16" customHeight="1" x14ac:dyDescent="0.2"/>
    <row r="5743" customFormat="1" ht="16" customHeight="1" x14ac:dyDescent="0.2"/>
    <row r="5744" customFormat="1" ht="16" customHeight="1" x14ac:dyDescent="0.2"/>
    <row r="5745" customFormat="1" ht="16" customHeight="1" x14ac:dyDescent="0.2"/>
    <row r="5746" customFormat="1" ht="16" customHeight="1" x14ac:dyDescent="0.2"/>
    <row r="5747" customFormat="1" ht="16" customHeight="1" x14ac:dyDescent="0.2"/>
    <row r="5748" customFormat="1" ht="16" customHeight="1" x14ac:dyDescent="0.2"/>
    <row r="5749" customFormat="1" ht="16" customHeight="1" x14ac:dyDescent="0.2"/>
    <row r="5750" customFormat="1" ht="16" customHeight="1" x14ac:dyDescent="0.2"/>
    <row r="5751" customFormat="1" ht="16" customHeight="1" x14ac:dyDescent="0.2"/>
    <row r="5752" customFormat="1" ht="16" customHeight="1" x14ac:dyDescent="0.2"/>
    <row r="5753" customFormat="1" ht="16" customHeight="1" x14ac:dyDescent="0.2"/>
    <row r="5754" customFormat="1" ht="16" customHeight="1" x14ac:dyDescent="0.2"/>
    <row r="5755" customFormat="1" ht="16" customHeight="1" x14ac:dyDescent="0.2"/>
    <row r="5756" customFormat="1" ht="16" customHeight="1" x14ac:dyDescent="0.2"/>
    <row r="5757" customFormat="1" ht="16" customHeight="1" x14ac:dyDescent="0.2"/>
    <row r="5758" customFormat="1" ht="16" customHeight="1" x14ac:dyDescent="0.2"/>
    <row r="5759" customFormat="1" ht="16" customHeight="1" x14ac:dyDescent="0.2"/>
    <row r="5760" customFormat="1" ht="16" customHeight="1" x14ac:dyDescent="0.2"/>
    <row r="5761" customFormat="1" ht="16" customHeight="1" x14ac:dyDescent="0.2"/>
    <row r="5762" customFormat="1" ht="16" customHeight="1" x14ac:dyDescent="0.2"/>
    <row r="5763" customFormat="1" ht="16" customHeight="1" x14ac:dyDescent="0.2"/>
    <row r="5764" customFormat="1" ht="16" customHeight="1" x14ac:dyDescent="0.2"/>
    <row r="5765" customFormat="1" ht="16" customHeight="1" x14ac:dyDescent="0.2"/>
    <row r="5766" customFormat="1" ht="16" customHeight="1" x14ac:dyDescent="0.2"/>
    <row r="5767" customFormat="1" ht="16" customHeight="1" x14ac:dyDescent="0.2"/>
    <row r="5768" customFormat="1" ht="16" customHeight="1" x14ac:dyDescent="0.2"/>
    <row r="5769" customFormat="1" ht="16" customHeight="1" x14ac:dyDescent="0.2"/>
    <row r="5770" customFormat="1" ht="16" customHeight="1" x14ac:dyDescent="0.2"/>
    <row r="5771" customFormat="1" ht="16" customHeight="1" x14ac:dyDescent="0.2"/>
    <row r="5772" customFormat="1" ht="16" customHeight="1" x14ac:dyDescent="0.2"/>
    <row r="5773" customFormat="1" ht="16" customHeight="1" x14ac:dyDescent="0.2"/>
    <row r="5774" customFormat="1" ht="16" customHeight="1" x14ac:dyDescent="0.2"/>
    <row r="5775" customFormat="1" ht="16" customHeight="1" x14ac:dyDescent="0.2"/>
    <row r="5776" customFormat="1" ht="16" customHeight="1" x14ac:dyDescent="0.2"/>
    <row r="5777" customFormat="1" ht="16" customHeight="1" x14ac:dyDescent="0.2"/>
    <row r="5778" customFormat="1" ht="16" customHeight="1" x14ac:dyDescent="0.2"/>
    <row r="5779" customFormat="1" ht="16" customHeight="1" x14ac:dyDescent="0.2"/>
    <row r="5780" customFormat="1" ht="16" customHeight="1" x14ac:dyDescent="0.2"/>
    <row r="5781" customFormat="1" ht="16" customHeight="1" x14ac:dyDescent="0.2"/>
    <row r="5782" customFormat="1" ht="16" customHeight="1" x14ac:dyDescent="0.2"/>
    <row r="5783" customFormat="1" ht="16" customHeight="1" x14ac:dyDescent="0.2"/>
    <row r="5784" customFormat="1" ht="16" customHeight="1" x14ac:dyDescent="0.2"/>
    <row r="5785" customFormat="1" ht="16" customHeight="1" x14ac:dyDescent="0.2"/>
    <row r="5786" customFormat="1" ht="16" customHeight="1" x14ac:dyDescent="0.2"/>
    <row r="5787" customFormat="1" ht="16" customHeight="1" x14ac:dyDescent="0.2"/>
    <row r="5788" customFormat="1" ht="16" customHeight="1" x14ac:dyDescent="0.2"/>
    <row r="5789" customFormat="1" ht="16" customHeight="1" x14ac:dyDescent="0.2"/>
    <row r="5790" customFormat="1" ht="16" customHeight="1" x14ac:dyDescent="0.2"/>
    <row r="5791" customFormat="1" ht="16" customHeight="1" x14ac:dyDescent="0.2"/>
    <row r="5792" customFormat="1" ht="16" customHeight="1" x14ac:dyDescent="0.2"/>
    <row r="5793" customFormat="1" ht="16" customHeight="1" x14ac:dyDescent="0.2"/>
    <row r="5794" customFormat="1" ht="16" customHeight="1" x14ac:dyDescent="0.2"/>
    <row r="5795" customFormat="1" ht="16" customHeight="1" x14ac:dyDescent="0.2"/>
    <row r="5796" customFormat="1" ht="16" customHeight="1" x14ac:dyDescent="0.2"/>
    <row r="5797" customFormat="1" ht="16" customHeight="1" x14ac:dyDescent="0.2"/>
    <row r="5798" customFormat="1" ht="16" customHeight="1" x14ac:dyDescent="0.2"/>
    <row r="5799" customFormat="1" ht="16" customHeight="1" x14ac:dyDescent="0.2"/>
    <row r="5800" customFormat="1" ht="16" customHeight="1" x14ac:dyDescent="0.2"/>
    <row r="5801" customFormat="1" ht="16" customHeight="1" x14ac:dyDescent="0.2"/>
    <row r="5802" customFormat="1" ht="16" customHeight="1" x14ac:dyDescent="0.2"/>
    <row r="5803" customFormat="1" ht="16" customHeight="1" x14ac:dyDescent="0.2"/>
    <row r="5804" customFormat="1" ht="16" customHeight="1" x14ac:dyDescent="0.2"/>
    <row r="5805" customFormat="1" ht="16" customHeight="1" x14ac:dyDescent="0.2"/>
    <row r="5806" customFormat="1" ht="16" customHeight="1" x14ac:dyDescent="0.2"/>
    <row r="5807" customFormat="1" ht="16" customHeight="1" x14ac:dyDescent="0.2"/>
    <row r="5808" customFormat="1" ht="16" customHeight="1" x14ac:dyDescent="0.2"/>
    <row r="5809" customFormat="1" ht="16" customHeight="1" x14ac:dyDescent="0.2"/>
    <row r="5810" customFormat="1" ht="16" customHeight="1" x14ac:dyDescent="0.2"/>
    <row r="5811" customFormat="1" ht="16" customHeight="1" x14ac:dyDescent="0.2"/>
    <row r="5812" customFormat="1" ht="16" customHeight="1" x14ac:dyDescent="0.2"/>
    <row r="5813" customFormat="1" ht="16" customHeight="1" x14ac:dyDescent="0.2"/>
    <row r="5814" customFormat="1" ht="16" customHeight="1" x14ac:dyDescent="0.2"/>
    <row r="5815" customFormat="1" ht="16" customHeight="1" x14ac:dyDescent="0.2"/>
    <row r="5816" customFormat="1" ht="16" customHeight="1" x14ac:dyDescent="0.2"/>
    <row r="5817" customFormat="1" ht="16" customHeight="1" x14ac:dyDescent="0.2"/>
    <row r="5818" customFormat="1" ht="16" customHeight="1" x14ac:dyDescent="0.2"/>
    <row r="5819" customFormat="1" ht="16" customHeight="1" x14ac:dyDescent="0.2"/>
    <row r="5820" customFormat="1" ht="16" customHeight="1" x14ac:dyDescent="0.2"/>
    <row r="5821" customFormat="1" ht="16" customHeight="1" x14ac:dyDescent="0.2"/>
    <row r="5822" customFormat="1" ht="16" customHeight="1" x14ac:dyDescent="0.2"/>
    <row r="5823" customFormat="1" ht="16" customHeight="1" x14ac:dyDescent="0.2"/>
    <row r="5824" customFormat="1" ht="16" customHeight="1" x14ac:dyDescent="0.2"/>
    <row r="5825" customFormat="1" ht="16" customHeight="1" x14ac:dyDescent="0.2"/>
    <row r="5826" customFormat="1" ht="16" customHeight="1" x14ac:dyDescent="0.2"/>
    <row r="5827" customFormat="1" ht="16" customHeight="1" x14ac:dyDescent="0.2"/>
    <row r="5828" customFormat="1" ht="16" customHeight="1" x14ac:dyDescent="0.2"/>
    <row r="5829" customFormat="1" ht="16" customHeight="1" x14ac:dyDescent="0.2"/>
    <row r="5830" customFormat="1" ht="16" customHeight="1" x14ac:dyDescent="0.2"/>
    <row r="5831" customFormat="1" ht="16" customHeight="1" x14ac:dyDescent="0.2"/>
    <row r="5832" customFormat="1" ht="16" customHeight="1" x14ac:dyDescent="0.2"/>
    <row r="5833" customFormat="1" ht="16" customHeight="1" x14ac:dyDescent="0.2"/>
    <row r="5834" customFormat="1" ht="16" customHeight="1" x14ac:dyDescent="0.2"/>
    <row r="5835" customFormat="1" ht="16" customHeight="1" x14ac:dyDescent="0.2"/>
    <row r="5836" customFormat="1" ht="16" customHeight="1" x14ac:dyDescent="0.2"/>
    <row r="5837" customFormat="1" ht="16" customHeight="1" x14ac:dyDescent="0.2"/>
    <row r="5838" customFormat="1" ht="16" customHeight="1" x14ac:dyDescent="0.2"/>
    <row r="5839" customFormat="1" ht="16" customHeight="1" x14ac:dyDescent="0.2"/>
    <row r="5840" customFormat="1" ht="16" customHeight="1" x14ac:dyDescent="0.2"/>
    <row r="5841" customFormat="1" ht="16" customHeight="1" x14ac:dyDescent="0.2"/>
    <row r="5842" customFormat="1" ht="16" customHeight="1" x14ac:dyDescent="0.2"/>
    <row r="5843" customFormat="1" ht="16" customHeight="1" x14ac:dyDescent="0.2"/>
    <row r="5844" customFormat="1" ht="16" customHeight="1" x14ac:dyDescent="0.2"/>
    <row r="5845" customFormat="1" ht="16" customHeight="1" x14ac:dyDescent="0.2"/>
    <row r="5846" customFormat="1" ht="16" customHeight="1" x14ac:dyDescent="0.2"/>
    <row r="5847" customFormat="1" ht="16" customHeight="1" x14ac:dyDescent="0.2"/>
    <row r="5848" customFormat="1" ht="16" customHeight="1" x14ac:dyDescent="0.2"/>
    <row r="5849" customFormat="1" ht="16" customHeight="1" x14ac:dyDescent="0.2"/>
    <row r="5850" customFormat="1" ht="16" customHeight="1" x14ac:dyDescent="0.2"/>
    <row r="5851" customFormat="1" ht="16" customHeight="1" x14ac:dyDescent="0.2"/>
    <row r="5852" customFormat="1" ht="16" customHeight="1" x14ac:dyDescent="0.2"/>
    <row r="5853" customFormat="1" ht="16" customHeight="1" x14ac:dyDescent="0.2"/>
    <row r="5854" customFormat="1" ht="16" customHeight="1" x14ac:dyDescent="0.2"/>
    <row r="5855" customFormat="1" ht="16" customHeight="1" x14ac:dyDescent="0.2"/>
    <row r="5856" customFormat="1" ht="16" customHeight="1" x14ac:dyDescent="0.2"/>
    <row r="5857" customFormat="1" ht="16" customHeight="1" x14ac:dyDescent="0.2"/>
    <row r="5858" customFormat="1" ht="16" customHeight="1" x14ac:dyDescent="0.2"/>
    <row r="5859" customFormat="1" ht="16" customHeight="1" x14ac:dyDescent="0.2"/>
    <row r="5860" customFormat="1" ht="16" customHeight="1" x14ac:dyDescent="0.2"/>
    <row r="5861" customFormat="1" ht="16" customHeight="1" x14ac:dyDescent="0.2"/>
    <row r="5862" customFormat="1" ht="16" customHeight="1" x14ac:dyDescent="0.2"/>
    <row r="5863" customFormat="1" ht="16" customHeight="1" x14ac:dyDescent="0.2"/>
    <row r="5864" customFormat="1" ht="16" customHeight="1" x14ac:dyDescent="0.2"/>
    <row r="5865" customFormat="1" ht="16" customHeight="1" x14ac:dyDescent="0.2"/>
    <row r="5866" customFormat="1" ht="16" customHeight="1" x14ac:dyDescent="0.2"/>
    <row r="5867" customFormat="1" ht="16" customHeight="1" x14ac:dyDescent="0.2"/>
    <row r="5868" customFormat="1" ht="16" customHeight="1" x14ac:dyDescent="0.2"/>
    <row r="5869" customFormat="1" ht="16" customHeight="1" x14ac:dyDescent="0.2"/>
    <row r="5870" customFormat="1" ht="16" customHeight="1" x14ac:dyDescent="0.2"/>
    <row r="5871" customFormat="1" ht="16" customHeight="1" x14ac:dyDescent="0.2"/>
    <row r="5872" customFormat="1" ht="16" customHeight="1" x14ac:dyDescent="0.2"/>
    <row r="5873" customFormat="1" ht="16" customHeight="1" x14ac:dyDescent="0.2"/>
    <row r="5874" customFormat="1" ht="16" customHeight="1" x14ac:dyDescent="0.2"/>
    <row r="5875" customFormat="1" ht="16" customHeight="1" x14ac:dyDescent="0.2"/>
    <row r="5876" customFormat="1" ht="16" customHeight="1" x14ac:dyDescent="0.2"/>
    <row r="5877" customFormat="1" ht="16" customHeight="1" x14ac:dyDescent="0.2"/>
    <row r="5878" customFormat="1" ht="16" customHeight="1" x14ac:dyDescent="0.2"/>
    <row r="5879" customFormat="1" ht="16" customHeight="1" x14ac:dyDescent="0.2"/>
    <row r="5880" customFormat="1" ht="16" customHeight="1" x14ac:dyDescent="0.2"/>
    <row r="5881" customFormat="1" ht="16" customHeight="1" x14ac:dyDescent="0.2"/>
    <row r="5882" customFormat="1" ht="16" customHeight="1" x14ac:dyDescent="0.2"/>
    <row r="5883" customFormat="1" ht="16" customHeight="1" x14ac:dyDescent="0.2"/>
    <row r="5884" customFormat="1" ht="16" customHeight="1" x14ac:dyDescent="0.2"/>
    <row r="5885" customFormat="1" ht="16" customHeight="1" x14ac:dyDescent="0.2"/>
    <row r="5886" customFormat="1" ht="16" customHeight="1" x14ac:dyDescent="0.2"/>
    <row r="5887" customFormat="1" ht="16" customHeight="1" x14ac:dyDescent="0.2"/>
    <row r="5888" customFormat="1" ht="16" customHeight="1" x14ac:dyDescent="0.2"/>
    <row r="5889" customFormat="1" ht="16" customHeight="1" x14ac:dyDescent="0.2"/>
    <row r="5890" customFormat="1" ht="16" customHeight="1" x14ac:dyDescent="0.2"/>
    <row r="5891" customFormat="1" ht="16" customHeight="1" x14ac:dyDescent="0.2"/>
    <row r="5892" customFormat="1" ht="16" customHeight="1" x14ac:dyDescent="0.2"/>
    <row r="5893" customFormat="1" ht="16" customHeight="1" x14ac:dyDescent="0.2"/>
    <row r="5894" customFormat="1" ht="16" customHeight="1" x14ac:dyDescent="0.2"/>
    <row r="5895" customFormat="1" ht="16" customHeight="1" x14ac:dyDescent="0.2"/>
    <row r="5896" customFormat="1" ht="16" customHeight="1" x14ac:dyDescent="0.2"/>
    <row r="5897" customFormat="1" ht="16" customHeight="1" x14ac:dyDescent="0.2"/>
    <row r="5898" customFormat="1" ht="16" customHeight="1" x14ac:dyDescent="0.2"/>
    <row r="5899" customFormat="1" ht="16" customHeight="1" x14ac:dyDescent="0.2"/>
    <row r="5900" customFormat="1" ht="16" customHeight="1" x14ac:dyDescent="0.2"/>
    <row r="5901" customFormat="1" ht="16" customHeight="1" x14ac:dyDescent="0.2"/>
    <row r="5902" customFormat="1" ht="16" customHeight="1" x14ac:dyDescent="0.2"/>
    <row r="5903" customFormat="1" ht="16" customHeight="1" x14ac:dyDescent="0.2"/>
    <row r="5904" customFormat="1" ht="16" customHeight="1" x14ac:dyDescent="0.2"/>
    <row r="5905" customFormat="1" ht="16" customHeight="1" x14ac:dyDescent="0.2"/>
    <row r="5906" customFormat="1" ht="16" customHeight="1" x14ac:dyDescent="0.2"/>
    <row r="5907" customFormat="1" ht="16" customHeight="1" x14ac:dyDescent="0.2"/>
    <row r="5908" customFormat="1" ht="16" customHeight="1" x14ac:dyDescent="0.2"/>
    <row r="5909" customFormat="1" ht="16" customHeight="1" x14ac:dyDescent="0.2"/>
    <row r="5910" customFormat="1" ht="16" customHeight="1" x14ac:dyDescent="0.2"/>
    <row r="5911" customFormat="1" ht="16" customHeight="1" x14ac:dyDescent="0.2"/>
    <row r="5912" customFormat="1" ht="16" customHeight="1" x14ac:dyDescent="0.2"/>
    <row r="5913" customFormat="1" ht="16" customHeight="1" x14ac:dyDescent="0.2"/>
    <row r="5914" customFormat="1" ht="16" customHeight="1" x14ac:dyDescent="0.2"/>
    <row r="5915" customFormat="1" ht="16" customHeight="1" x14ac:dyDescent="0.2"/>
    <row r="5916" customFormat="1" ht="16" customHeight="1" x14ac:dyDescent="0.2"/>
    <row r="5917" customFormat="1" ht="16" customHeight="1" x14ac:dyDescent="0.2"/>
    <row r="5918" customFormat="1" ht="16" customHeight="1" x14ac:dyDescent="0.2"/>
    <row r="5919" customFormat="1" ht="16" customHeight="1" x14ac:dyDescent="0.2"/>
    <row r="5920" customFormat="1" ht="16" customHeight="1" x14ac:dyDescent="0.2"/>
    <row r="5921" customFormat="1" ht="16" customHeight="1" x14ac:dyDescent="0.2"/>
    <row r="5922" customFormat="1" ht="16" customHeight="1" x14ac:dyDescent="0.2"/>
    <row r="5923" customFormat="1" ht="16" customHeight="1" x14ac:dyDescent="0.2"/>
    <row r="5924" customFormat="1" ht="16" customHeight="1" x14ac:dyDescent="0.2"/>
    <row r="5925" customFormat="1" ht="16" customHeight="1" x14ac:dyDescent="0.2"/>
    <row r="5926" customFormat="1" ht="16" customHeight="1" x14ac:dyDescent="0.2"/>
    <row r="5927" customFormat="1" ht="16" customHeight="1" x14ac:dyDescent="0.2"/>
    <row r="5928" customFormat="1" ht="16" customHeight="1" x14ac:dyDescent="0.2"/>
    <row r="5929" customFormat="1" ht="16" customHeight="1" x14ac:dyDescent="0.2"/>
    <row r="5930" customFormat="1" ht="16" customHeight="1" x14ac:dyDescent="0.2"/>
    <row r="5931" customFormat="1" ht="16" customHeight="1" x14ac:dyDescent="0.2"/>
    <row r="5932" customFormat="1" ht="16" customHeight="1" x14ac:dyDescent="0.2"/>
    <row r="5933" customFormat="1" ht="16" customHeight="1" x14ac:dyDescent="0.2"/>
    <row r="5934" customFormat="1" ht="16" customHeight="1" x14ac:dyDescent="0.2"/>
    <row r="5935" customFormat="1" ht="16" customHeight="1" x14ac:dyDescent="0.2"/>
    <row r="5936" customFormat="1" ht="16" customHeight="1" x14ac:dyDescent="0.2"/>
    <row r="5937" customFormat="1" ht="16" customHeight="1" x14ac:dyDescent="0.2"/>
    <row r="5938" customFormat="1" ht="16" customHeight="1" x14ac:dyDescent="0.2"/>
    <row r="5939" customFormat="1" ht="16" customHeight="1" x14ac:dyDescent="0.2"/>
    <row r="5940" customFormat="1" ht="16" customHeight="1" x14ac:dyDescent="0.2"/>
    <row r="5941" customFormat="1" ht="16" customHeight="1" x14ac:dyDescent="0.2"/>
    <row r="5942" customFormat="1" ht="16" customHeight="1" x14ac:dyDescent="0.2"/>
    <row r="5943" customFormat="1" ht="16" customHeight="1" x14ac:dyDescent="0.2"/>
    <row r="5944" customFormat="1" ht="16" customHeight="1" x14ac:dyDescent="0.2"/>
    <row r="5945" customFormat="1" ht="16" customHeight="1" x14ac:dyDescent="0.2"/>
    <row r="5946" customFormat="1" ht="16" customHeight="1" x14ac:dyDescent="0.2"/>
    <row r="5947" customFormat="1" ht="16" customHeight="1" x14ac:dyDescent="0.2"/>
    <row r="5948" customFormat="1" ht="16" customHeight="1" x14ac:dyDescent="0.2"/>
    <row r="5949" customFormat="1" ht="16" customHeight="1" x14ac:dyDescent="0.2"/>
    <row r="5950" customFormat="1" ht="16" customHeight="1" x14ac:dyDescent="0.2"/>
    <row r="5951" customFormat="1" ht="16" customHeight="1" x14ac:dyDescent="0.2"/>
    <row r="5952" customFormat="1" ht="16" customHeight="1" x14ac:dyDescent="0.2"/>
    <row r="5953" customFormat="1" ht="16" customHeight="1" x14ac:dyDescent="0.2"/>
    <row r="5954" customFormat="1" ht="16" customHeight="1" x14ac:dyDescent="0.2"/>
    <row r="5955" customFormat="1" ht="16" customHeight="1" x14ac:dyDescent="0.2"/>
    <row r="5956" customFormat="1" ht="16" customHeight="1" x14ac:dyDescent="0.2"/>
    <row r="5957" customFormat="1" ht="16" customHeight="1" x14ac:dyDescent="0.2"/>
    <row r="5958" customFormat="1" ht="16" customHeight="1" x14ac:dyDescent="0.2"/>
    <row r="5959" customFormat="1" ht="16" customHeight="1" x14ac:dyDescent="0.2"/>
    <row r="5960" customFormat="1" ht="16" customHeight="1" x14ac:dyDescent="0.2"/>
    <row r="5961" customFormat="1" ht="16" customHeight="1" x14ac:dyDescent="0.2"/>
    <row r="5962" customFormat="1" ht="16" customHeight="1" x14ac:dyDescent="0.2"/>
    <row r="5963" customFormat="1" ht="16" customHeight="1" x14ac:dyDescent="0.2"/>
    <row r="5964" customFormat="1" ht="16" customHeight="1" x14ac:dyDescent="0.2"/>
    <row r="5965" customFormat="1" ht="16" customHeight="1" x14ac:dyDescent="0.2"/>
    <row r="5966" customFormat="1" ht="16" customHeight="1" x14ac:dyDescent="0.2"/>
    <row r="5967" customFormat="1" ht="16" customHeight="1" x14ac:dyDescent="0.2"/>
    <row r="5968" customFormat="1" ht="16" customHeight="1" x14ac:dyDescent="0.2"/>
    <row r="5969" customFormat="1" ht="16" customHeight="1" x14ac:dyDescent="0.2"/>
    <row r="5970" customFormat="1" ht="16" customHeight="1" x14ac:dyDescent="0.2"/>
    <row r="5971" customFormat="1" ht="16" customHeight="1" x14ac:dyDescent="0.2"/>
    <row r="5972" customFormat="1" ht="16" customHeight="1" x14ac:dyDescent="0.2"/>
    <row r="5973" customFormat="1" ht="16" customHeight="1" x14ac:dyDescent="0.2"/>
    <row r="5974" customFormat="1" ht="16" customHeight="1" x14ac:dyDescent="0.2"/>
    <row r="5975" customFormat="1" ht="16" customHeight="1" x14ac:dyDescent="0.2"/>
    <row r="5976" customFormat="1" ht="16" customHeight="1" x14ac:dyDescent="0.2"/>
    <row r="5977" customFormat="1" ht="16" customHeight="1" x14ac:dyDescent="0.2"/>
    <row r="5978" customFormat="1" ht="16" customHeight="1" x14ac:dyDescent="0.2"/>
    <row r="5979" customFormat="1" ht="16" customHeight="1" x14ac:dyDescent="0.2"/>
    <row r="5980" customFormat="1" ht="16" customHeight="1" x14ac:dyDescent="0.2"/>
    <row r="5981" customFormat="1" ht="16" customHeight="1" x14ac:dyDescent="0.2"/>
    <row r="5982" customFormat="1" ht="16" customHeight="1" x14ac:dyDescent="0.2"/>
    <row r="5983" customFormat="1" ht="16" customHeight="1" x14ac:dyDescent="0.2"/>
    <row r="5984" customFormat="1" ht="16" customHeight="1" x14ac:dyDescent="0.2"/>
    <row r="5985" customFormat="1" ht="16" customHeight="1" x14ac:dyDescent="0.2"/>
    <row r="5986" customFormat="1" ht="16" customHeight="1" x14ac:dyDescent="0.2"/>
    <row r="5987" customFormat="1" ht="16" customHeight="1" x14ac:dyDescent="0.2"/>
    <row r="5988" customFormat="1" ht="16" customHeight="1" x14ac:dyDescent="0.2"/>
    <row r="5989" customFormat="1" ht="16" customHeight="1" x14ac:dyDescent="0.2"/>
    <row r="5990" customFormat="1" ht="16" customHeight="1" x14ac:dyDescent="0.2"/>
    <row r="5991" customFormat="1" ht="16" customHeight="1" x14ac:dyDescent="0.2"/>
    <row r="5992" customFormat="1" ht="16" customHeight="1" x14ac:dyDescent="0.2"/>
    <row r="5993" customFormat="1" ht="16" customHeight="1" x14ac:dyDescent="0.2"/>
    <row r="5994" customFormat="1" ht="16" customHeight="1" x14ac:dyDescent="0.2"/>
    <row r="5995" customFormat="1" ht="16" customHeight="1" x14ac:dyDescent="0.2"/>
    <row r="5996" customFormat="1" ht="16" customHeight="1" x14ac:dyDescent="0.2"/>
    <row r="5997" customFormat="1" ht="16" customHeight="1" x14ac:dyDescent="0.2"/>
    <row r="5998" customFormat="1" ht="16" customHeight="1" x14ac:dyDescent="0.2"/>
    <row r="5999" customFormat="1" ht="16" customHeight="1" x14ac:dyDescent="0.2"/>
    <row r="6000" customFormat="1" ht="16" customHeight="1" x14ac:dyDescent="0.2"/>
    <row r="6001" customFormat="1" ht="16" customHeight="1" x14ac:dyDescent="0.2"/>
    <row r="6002" customFormat="1" ht="16" customHeight="1" x14ac:dyDescent="0.2"/>
    <row r="6003" customFormat="1" ht="16" customHeight="1" x14ac:dyDescent="0.2"/>
    <row r="6004" customFormat="1" ht="16" customHeight="1" x14ac:dyDescent="0.2"/>
    <row r="6005" customFormat="1" ht="16" customHeight="1" x14ac:dyDescent="0.2"/>
    <row r="6006" customFormat="1" ht="16" customHeight="1" x14ac:dyDescent="0.2"/>
    <row r="6007" customFormat="1" ht="16" customHeight="1" x14ac:dyDescent="0.2"/>
    <row r="6008" customFormat="1" ht="16" customHeight="1" x14ac:dyDescent="0.2"/>
    <row r="6009" customFormat="1" ht="16" customHeight="1" x14ac:dyDescent="0.2"/>
    <row r="6010" customFormat="1" ht="16" customHeight="1" x14ac:dyDescent="0.2"/>
    <row r="6011" customFormat="1" ht="16" customHeight="1" x14ac:dyDescent="0.2"/>
    <row r="6012" customFormat="1" ht="16" customHeight="1" x14ac:dyDescent="0.2"/>
    <row r="6013" customFormat="1" ht="16" customHeight="1" x14ac:dyDescent="0.2"/>
    <row r="6014" customFormat="1" ht="16" customHeight="1" x14ac:dyDescent="0.2"/>
    <row r="6015" customFormat="1" ht="16" customHeight="1" x14ac:dyDescent="0.2"/>
    <row r="6016" customFormat="1" ht="16" customHeight="1" x14ac:dyDescent="0.2"/>
    <row r="6017" customFormat="1" ht="16" customHeight="1" x14ac:dyDescent="0.2"/>
    <row r="6018" customFormat="1" ht="16" customHeight="1" x14ac:dyDescent="0.2"/>
    <row r="6019" customFormat="1" ht="16" customHeight="1" x14ac:dyDescent="0.2"/>
    <row r="6020" customFormat="1" ht="16" customHeight="1" x14ac:dyDescent="0.2"/>
    <row r="6021" customFormat="1" ht="16" customHeight="1" x14ac:dyDescent="0.2"/>
    <row r="6022" customFormat="1" ht="16" customHeight="1" x14ac:dyDescent="0.2"/>
    <row r="6023" customFormat="1" ht="16" customHeight="1" x14ac:dyDescent="0.2"/>
    <row r="6024" customFormat="1" ht="16" customHeight="1" x14ac:dyDescent="0.2"/>
    <row r="6025" customFormat="1" ht="16" customHeight="1" x14ac:dyDescent="0.2"/>
    <row r="6026" customFormat="1" ht="16" customHeight="1" x14ac:dyDescent="0.2"/>
    <row r="6027" customFormat="1" ht="16" customHeight="1" x14ac:dyDescent="0.2"/>
    <row r="6028" customFormat="1" ht="16" customHeight="1" x14ac:dyDescent="0.2"/>
    <row r="6029" customFormat="1" ht="16" customHeight="1" x14ac:dyDescent="0.2"/>
    <row r="6030" customFormat="1" ht="16" customHeight="1" x14ac:dyDescent="0.2"/>
    <row r="6031" customFormat="1" ht="16" customHeight="1" x14ac:dyDescent="0.2"/>
    <row r="6032" customFormat="1" ht="16" customHeight="1" x14ac:dyDescent="0.2"/>
    <row r="6033" customFormat="1" ht="16" customHeight="1" x14ac:dyDescent="0.2"/>
    <row r="6034" customFormat="1" ht="16" customHeight="1" x14ac:dyDescent="0.2"/>
    <row r="6035" customFormat="1" ht="16" customHeight="1" x14ac:dyDescent="0.2"/>
    <row r="6036" customFormat="1" ht="16" customHeight="1" x14ac:dyDescent="0.2"/>
    <row r="6037" customFormat="1" ht="16" customHeight="1" x14ac:dyDescent="0.2"/>
    <row r="6038" customFormat="1" ht="16" customHeight="1" x14ac:dyDescent="0.2"/>
    <row r="6039" customFormat="1" ht="16" customHeight="1" x14ac:dyDescent="0.2"/>
    <row r="6040" customFormat="1" ht="16" customHeight="1" x14ac:dyDescent="0.2"/>
    <row r="6041" customFormat="1" ht="16" customHeight="1" x14ac:dyDescent="0.2"/>
    <row r="6042" customFormat="1" ht="16" customHeight="1" x14ac:dyDescent="0.2"/>
    <row r="6043" customFormat="1" ht="16" customHeight="1" x14ac:dyDescent="0.2"/>
    <row r="6044" customFormat="1" ht="16" customHeight="1" x14ac:dyDescent="0.2"/>
    <row r="6045" customFormat="1" ht="16" customHeight="1" x14ac:dyDescent="0.2"/>
    <row r="6046" customFormat="1" ht="16" customHeight="1" x14ac:dyDescent="0.2"/>
    <row r="6047" customFormat="1" ht="16" customHeight="1" x14ac:dyDescent="0.2"/>
    <row r="6048" customFormat="1" ht="16" customHeight="1" x14ac:dyDescent="0.2"/>
    <row r="6049" customFormat="1" ht="16" customHeight="1" x14ac:dyDescent="0.2"/>
    <row r="6050" customFormat="1" ht="16" customHeight="1" x14ac:dyDescent="0.2"/>
    <row r="6051" customFormat="1" ht="16" customHeight="1" x14ac:dyDescent="0.2"/>
    <row r="6052" customFormat="1" ht="16" customHeight="1" x14ac:dyDescent="0.2"/>
    <row r="6053" customFormat="1" ht="16" customHeight="1" x14ac:dyDescent="0.2"/>
    <row r="6054" customFormat="1" ht="16" customHeight="1" x14ac:dyDescent="0.2"/>
    <row r="6055" customFormat="1" ht="16" customHeight="1" x14ac:dyDescent="0.2"/>
    <row r="6056" customFormat="1" ht="16" customHeight="1" x14ac:dyDescent="0.2"/>
    <row r="6057" customFormat="1" ht="16" customHeight="1" x14ac:dyDescent="0.2"/>
    <row r="6058" customFormat="1" ht="16" customHeight="1" x14ac:dyDescent="0.2"/>
    <row r="6059" customFormat="1" ht="16" customHeight="1" x14ac:dyDescent="0.2"/>
    <row r="6060" customFormat="1" ht="16" customHeight="1" x14ac:dyDescent="0.2"/>
    <row r="6061" customFormat="1" ht="16" customHeight="1" x14ac:dyDescent="0.2"/>
    <row r="6062" customFormat="1" ht="16" customHeight="1" x14ac:dyDescent="0.2"/>
    <row r="6063" customFormat="1" ht="16" customHeight="1" x14ac:dyDescent="0.2"/>
    <row r="6064" customFormat="1" ht="16" customHeight="1" x14ac:dyDescent="0.2"/>
    <row r="6065" customFormat="1" ht="16" customHeight="1" x14ac:dyDescent="0.2"/>
    <row r="6066" customFormat="1" ht="16" customHeight="1" x14ac:dyDescent="0.2"/>
    <row r="6067" customFormat="1" ht="16" customHeight="1" x14ac:dyDescent="0.2"/>
    <row r="6068" customFormat="1" ht="16" customHeight="1" x14ac:dyDescent="0.2"/>
    <row r="6069" customFormat="1" ht="16" customHeight="1" x14ac:dyDescent="0.2"/>
    <row r="6070" customFormat="1" ht="16" customHeight="1" x14ac:dyDescent="0.2"/>
    <row r="6071" customFormat="1" ht="16" customHeight="1" x14ac:dyDescent="0.2"/>
    <row r="6072" customFormat="1" ht="16" customHeight="1" x14ac:dyDescent="0.2"/>
    <row r="6073" customFormat="1" ht="16" customHeight="1" x14ac:dyDescent="0.2"/>
    <row r="6074" customFormat="1" ht="16" customHeight="1" x14ac:dyDescent="0.2"/>
    <row r="6075" customFormat="1" ht="16" customHeight="1" x14ac:dyDescent="0.2"/>
    <row r="6076" customFormat="1" ht="16" customHeight="1" x14ac:dyDescent="0.2"/>
    <row r="6077" customFormat="1" ht="16" customHeight="1" x14ac:dyDescent="0.2"/>
    <row r="6078" customFormat="1" ht="16" customHeight="1" x14ac:dyDescent="0.2"/>
    <row r="6079" customFormat="1" ht="16" customHeight="1" x14ac:dyDescent="0.2"/>
    <row r="6080" customFormat="1" ht="16" customHeight="1" x14ac:dyDescent="0.2"/>
    <row r="6081" customFormat="1" ht="16" customHeight="1" x14ac:dyDescent="0.2"/>
    <row r="6082" customFormat="1" ht="16" customHeight="1" x14ac:dyDescent="0.2"/>
    <row r="6083" customFormat="1" ht="16" customHeight="1" x14ac:dyDescent="0.2"/>
    <row r="6084" customFormat="1" ht="16" customHeight="1" x14ac:dyDescent="0.2"/>
    <row r="6085" customFormat="1" ht="16" customHeight="1" x14ac:dyDescent="0.2"/>
    <row r="6086" customFormat="1" ht="16" customHeight="1" x14ac:dyDescent="0.2"/>
    <row r="6087" customFormat="1" ht="16" customHeight="1" x14ac:dyDescent="0.2"/>
    <row r="6088" customFormat="1" ht="16" customHeight="1" x14ac:dyDescent="0.2"/>
    <row r="6089" customFormat="1" ht="16" customHeight="1" x14ac:dyDescent="0.2"/>
    <row r="6090" customFormat="1" ht="16" customHeight="1" x14ac:dyDescent="0.2"/>
    <row r="6091" customFormat="1" ht="16" customHeight="1" x14ac:dyDescent="0.2"/>
    <row r="6092" customFormat="1" ht="16" customHeight="1" x14ac:dyDescent="0.2"/>
    <row r="6093" customFormat="1" ht="16" customHeight="1" x14ac:dyDescent="0.2"/>
    <row r="6094" customFormat="1" ht="16" customHeight="1" x14ac:dyDescent="0.2"/>
    <row r="6095" customFormat="1" ht="16" customHeight="1" x14ac:dyDescent="0.2"/>
    <row r="6096" customFormat="1" ht="16" customHeight="1" x14ac:dyDescent="0.2"/>
    <row r="6097" customFormat="1" ht="16" customHeight="1" x14ac:dyDescent="0.2"/>
    <row r="6098" customFormat="1" ht="16" customHeight="1" x14ac:dyDescent="0.2"/>
    <row r="6099" customFormat="1" ht="16" customHeight="1" x14ac:dyDescent="0.2"/>
    <row r="6100" customFormat="1" ht="16" customHeight="1" x14ac:dyDescent="0.2"/>
    <row r="6101" customFormat="1" ht="16" customHeight="1" x14ac:dyDescent="0.2"/>
    <row r="6102" customFormat="1" ht="16" customHeight="1" x14ac:dyDescent="0.2"/>
    <row r="6103" customFormat="1" ht="16" customHeight="1" x14ac:dyDescent="0.2"/>
    <row r="6104" customFormat="1" ht="16" customHeight="1" x14ac:dyDescent="0.2"/>
    <row r="6105" customFormat="1" ht="16" customHeight="1" x14ac:dyDescent="0.2"/>
    <row r="6106" customFormat="1" ht="16" customHeight="1" x14ac:dyDescent="0.2"/>
    <row r="6107" customFormat="1" ht="16" customHeight="1" x14ac:dyDescent="0.2"/>
    <row r="6108" customFormat="1" ht="16" customHeight="1" x14ac:dyDescent="0.2"/>
    <row r="6109" customFormat="1" ht="16" customHeight="1" x14ac:dyDescent="0.2"/>
    <row r="6110" customFormat="1" ht="16" customHeight="1" x14ac:dyDescent="0.2"/>
    <row r="6111" customFormat="1" ht="16" customHeight="1" x14ac:dyDescent="0.2"/>
    <row r="6112" customFormat="1" ht="16" customHeight="1" x14ac:dyDescent="0.2"/>
    <row r="6113" customFormat="1" ht="16" customHeight="1" x14ac:dyDescent="0.2"/>
    <row r="6114" customFormat="1" ht="16" customHeight="1" x14ac:dyDescent="0.2"/>
    <row r="6115" customFormat="1" ht="16" customHeight="1" x14ac:dyDescent="0.2"/>
    <row r="6116" customFormat="1" ht="16" customHeight="1" x14ac:dyDescent="0.2"/>
    <row r="6117" customFormat="1" ht="16" customHeight="1" x14ac:dyDescent="0.2"/>
    <row r="6118" customFormat="1" ht="16" customHeight="1" x14ac:dyDescent="0.2"/>
    <row r="6119" customFormat="1" ht="16" customHeight="1" x14ac:dyDescent="0.2"/>
    <row r="6120" customFormat="1" ht="16" customHeight="1" x14ac:dyDescent="0.2"/>
    <row r="6121" customFormat="1" ht="16" customHeight="1" x14ac:dyDescent="0.2"/>
    <row r="6122" customFormat="1" ht="16" customHeight="1" x14ac:dyDescent="0.2"/>
    <row r="6123" customFormat="1" ht="16" customHeight="1" x14ac:dyDescent="0.2"/>
    <row r="6124" customFormat="1" ht="16" customHeight="1" x14ac:dyDescent="0.2"/>
    <row r="6125" customFormat="1" ht="16" customHeight="1" x14ac:dyDescent="0.2"/>
    <row r="6126" customFormat="1" ht="16" customHeight="1" x14ac:dyDescent="0.2"/>
    <row r="6127" customFormat="1" ht="16" customHeight="1" x14ac:dyDescent="0.2"/>
    <row r="6128" customFormat="1" ht="16" customHeight="1" x14ac:dyDescent="0.2"/>
    <row r="6129" customFormat="1" ht="16" customHeight="1" x14ac:dyDescent="0.2"/>
    <row r="6130" customFormat="1" ht="16" customHeight="1" x14ac:dyDescent="0.2"/>
    <row r="6131" customFormat="1" ht="16" customHeight="1" x14ac:dyDescent="0.2"/>
    <row r="6132" customFormat="1" ht="16" customHeight="1" x14ac:dyDescent="0.2"/>
    <row r="6133" customFormat="1" ht="16" customHeight="1" x14ac:dyDescent="0.2"/>
    <row r="6134" customFormat="1" ht="16" customHeight="1" x14ac:dyDescent="0.2"/>
    <row r="6135" customFormat="1" ht="16" customHeight="1" x14ac:dyDescent="0.2"/>
    <row r="6136" customFormat="1" ht="16" customHeight="1" x14ac:dyDescent="0.2"/>
    <row r="6137" customFormat="1" ht="16" customHeight="1" x14ac:dyDescent="0.2"/>
    <row r="6138" customFormat="1" ht="16" customHeight="1" x14ac:dyDescent="0.2"/>
    <row r="6139" customFormat="1" ht="16" customHeight="1" x14ac:dyDescent="0.2"/>
    <row r="6140" customFormat="1" ht="16" customHeight="1" x14ac:dyDescent="0.2"/>
    <row r="6141" customFormat="1" ht="16" customHeight="1" x14ac:dyDescent="0.2"/>
    <row r="6142" customFormat="1" ht="16" customHeight="1" x14ac:dyDescent="0.2"/>
    <row r="6143" customFormat="1" ht="16" customHeight="1" x14ac:dyDescent="0.2"/>
    <row r="6144" customFormat="1" ht="16" customHeight="1" x14ac:dyDescent="0.2"/>
    <row r="6145" customFormat="1" ht="16" customHeight="1" x14ac:dyDescent="0.2"/>
    <row r="6146" customFormat="1" ht="16" customHeight="1" x14ac:dyDescent="0.2"/>
    <row r="6147" customFormat="1" ht="16" customHeight="1" x14ac:dyDescent="0.2"/>
    <row r="6148" customFormat="1" ht="16" customHeight="1" x14ac:dyDescent="0.2"/>
    <row r="6149" customFormat="1" ht="16" customHeight="1" x14ac:dyDescent="0.2"/>
    <row r="6150" customFormat="1" ht="16" customHeight="1" x14ac:dyDescent="0.2"/>
    <row r="6151" customFormat="1" ht="16" customHeight="1" x14ac:dyDescent="0.2"/>
    <row r="6152" customFormat="1" ht="16" customHeight="1" x14ac:dyDescent="0.2"/>
    <row r="6153" customFormat="1" ht="16" customHeight="1" x14ac:dyDescent="0.2"/>
    <row r="6154" customFormat="1" ht="16" customHeight="1" x14ac:dyDescent="0.2"/>
    <row r="6155" customFormat="1" ht="16" customHeight="1" x14ac:dyDescent="0.2"/>
    <row r="6156" customFormat="1" ht="16" customHeight="1" x14ac:dyDescent="0.2"/>
    <row r="6157" customFormat="1" ht="16" customHeight="1" x14ac:dyDescent="0.2"/>
    <row r="6158" customFormat="1" ht="16" customHeight="1" x14ac:dyDescent="0.2"/>
    <row r="6159" customFormat="1" ht="16" customHeight="1" x14ac:dyDescent="0.2"/>
    <row r="6160" customFormat="1" ht="16" customHeight="1" x14ac:dyDescent="0.2"/>
    <row r="6161" customFormat="1" ht="16" customHeight="1" x14ac:dyDescent="0.2"/>
    <row r="6162" customFormat="1" ht="16" customHeight="1" x14ac:dyDescent="0.2"/>
    <row r="6163" customFormat="1" ht="16" customHeight="1" x14ac:dyDescent="0.2"/>
    <row r="6164" customFormat="1" ht="16" customHeight="1" x14ac:dyDescent="0.2"/>
    <row r="6165" customFormat="1" ht="16" customHeight="1" x14ac:dyDescent="0.2"/>
    <row r="6166" customFormat="1" ht="16" customHeight="1" x14ac:dyDescent="0.2"/>
    <row r="6167" customFormat="1" ht="16" customHeight="1" x14ac:dyDescent="0.2"/>
    <row r="6168" customFormat="1" ht="16" customHeight="1" x14ac:dyDescent="0.2"/>
    <row r="6169" customFormat="1" ht="16" customHeight="1" x14ac:dyDescent="0.2"/>
    <row r="6170" customFormat="1" ht="16" customHeight="1" x14ac:dyDescent="0.2"/>
    <row r="6171" customFormat="1" ht="16" customHeight="1" x14ac:dyDescent="0.2"/>
    <row r="6172" customFormat="1" ht="16" customHeight="1" x14ac:dyDescent="0.2"/>
    <row r="6173" customFormat="1" ht="16" customHeight="1" x14ac:dyDescent="0.2"/>
    <row r="6174" customFormat="1" ht="16" customHeight="1" x14ac:dyDescent="0.2"/>
    <row r="6175" customFormat="1" ht="16" customHeight="1" x14ac:dyDescent="0.2"/>
    <row r="6176" customFormat="1" ht="16" customHeight="1" x14ac:dyDescent="0.2"/>
    <row r="6177" customFormat="1" ht="16" customHeight="1" x14ac:dyDescent="0.2"/>
    <row r="6178" customFormat="1" ht="16" customHeight="1" x14ac:dyDescent="0.2"/>
    <row r="6179" customFormat="1" ht="16" customHeight="1" x14ac:dyDescent="0.2"/>
    <row r="6180" customFormat="1" ht="16" customHeight="1" x14ac:dyDescent="0.2"/>
    <row r="6181" customFormat="1" ht="16" customHeight="1" x14ac:dyDescent="0.2"/>
    <row r="6182" customFormat="1" ht="16" customHeight="1" x14ac:dyDescent="0.2"/>
    <row r="6183" customFormat="1" ht="16" customHeight="1" x14ac:dyDescent="0.2"/>
    <row r="6184" customFormat="1" ht="16" customHeight="1" x14ac:dyDescent="0.2"/>
    <row r="6185" customFormat="1" ht="16" customHeight="1" x14ac:dyDescent="0.2"/>
    <row r="6186" customFormat="1" ht="16" customHeight="1" x14ac:dyDescent="0.2"/>
    <row r="6187" customFormat="1" ht="16" customHeight="1" x14ac:dyDescent="0.2"/>
    <row r="6188" customFormat="1" ht="16" customHeight="1" x14ac:dyDescent="0.2"/>
    <row r="6189" customFormat="1" ht="16" customHeight="1" x14ac:dyDescent="0.2"/>
    <row r="6190" customFormat="1" ht="16" customHeight="1" x14ac:dyDescent="0.2"/>
    <row r="6191" customFormat="1" ht="16" customHeight="1" x14ac:dyDescent="0.2"/>
    <row r="6192" customFormat="1" ht="16" customHeight="1" x14ac:dyDescent="0.2"/>
    <row r="6193" customFormat="1" ht="16" customHeight="1" x14ac:dyDescent="0.2"/>
    <row r="6194" customFormat="1" ht="16" customHeight="1" x14ac:dyDescent="0.2"/>
    <row r="6195" customFormat="1" ht="16" customHeight="1" x14ac:dyDescent="0.2"/>
    <row r="6196" customFormat="1" ht="16" customHeight="1" x14ac:dyDescent="0.2"/>
    <row r="6197" customFormat="1" ht="16" customHeight="1" x14ac:dyDescent="0.2"/>
    <row r="6198" customFormat="1" ht="16" customHeight="1" x14ac:dyDescent="0.2"/>
    <row r="6199" customFormat="1" ht="16" customHeight="1" x14ac:dyDescent="0.2"/>
    <row r="6200" customFormat="1" ht="16" customHeight="1" x14ac:dyDescent="0.2"/>
    <row r="6201" customFormat="1" ht="16" customHeight="1" x14ac:dyDescent="0.2"/>
    <row r="6202" customFormat="1" ht="16" customHeight="1" x14ac:dyDescent="0.2"/>
    <row r="6203" customFormat="1" ht="16" customHeight="1" x14ac:dyDescent="0.2"/>
    <row r="6204" customFormat="1" ht="16" customHeight="1" x14ac:dyDescent="0.2"/>
    <row r="6205" customFormat="1" ht="16" customHeight="1" x14ac:dyDescent="0.2"/>
    <row r="6206" customFormat="1" ht="16" customHeight="1" x14ac:dyDescent="0.2"/>
    <row r="6207" customFormat="1" ht="16" customHeight="1" x14ac:dyDescent="0.2"/>
    <row r="6208" customFormat="1" ht="16" customHeight="1" x14ac:dyDescent="0.2"/>
    <row r="6209" customFormat="1" ht="16" customHeight="1" x14ac:dyDescent="0.2"/>
    <row r="6210" customFormat="1" ht="16" customHeight="1" x14ac:dyDescent="0.2"/>
    <row r="6211" customFormat="1" ht="16" customHeight="1" x14ac:dyDescent="0.2"/>
    <row r="6212" customFormat="1" ht="16" customHeight="1" x14ac:dyDescent="0.2"/>
    <row r="6213" customFormat="1" ht="16" customHeight="1" x14ac:dyDescent="0.2"/>
    <row r="6214" customFormat="1" ht="16" customHeight="1" x14ac:dyDescent="0.2"/>
    <row r="6215" customFormat="1" ht="16" customHeight="1" x14ac:dyDescent="0.2"/>
    <row r="6216" customFormat="1" ht="16" customHeight="1" x14ac:dyDescent="0.2"/>
    <row r="6217" customFormat="1" ht="16" customHeight="1" x14ac:dyDescent="0.2"/>
    <row r="6218" customFormat="1" ht="16" customHeight="1" x14ac:dyDescent="0.2"/>
    <row r="6219" customFormat="1" ht="16" customHeight="1" x14ac:dyDescent="0.2"/>
    <row r="6220" customFormat="1" ht="16" customHeight="1" x14ac:dyDescent="0.2"/>
    <row r="6221" customFormat="1" ht="16" customHeight="1" x14ac:dyDescent="0.2"/>
    <row r="6222" customFormat="1" ht="16" customHeight="1" x14ac:dyDescent="0.2"/>
    <row r="6223" customFormat="1" ht="16" customHeight="1" x14ac:dyDescent="0.2"/>
    <row r="6224" customFormat="1" ht="16" customHeight="1" x14ac:dyDescent="0.2"/>
    <row r="6225" customFormat="1" ht="16" customHeight="1" x14ac:dyDescent="0.2"/>
    <row r="6226" customFormat="1" ht="16" customHeight="1" x14ac:dyDescent="0.2"/>
    <row r="6227" customFormat="1" ht="16" customHeight="1" x14ac:dyDescent="0.2"/>
    <row r="6228" customFormat="1" ht="16" customHeight="1" x14ac:dyDescent="0.2"/>
    <row r="6229" customFormat="1" ht="16" customHeight="1" x14ac:dyDescent="0.2"/>
    <row r="6230" customFormat="1" ht="16" customHeight="1" x14ac:dyDescent="0.2"/>
    <row r="6231" customFormat="1" ht="16" customHeight="1" x14ac:dyDescent="0.2"/>
    <row r="6232" customFormat="1" ht="16" customHeight="1" x14ac:dyDescent="0.2"/>
    <row r="6233" customFormat="1" ht="16" customHeight="1" x14ac:dyDescent="0.2"/>
    <row r="6234" customFormat="1" ht="16" customHeight="1" x14ac:dyDescent="0.2"/>
    <row r="6235" customFormat="1" ht="16" customHeight="1" x14ac:dyDescent="0.2"/>
    <row r="6236" customFormat="1" ht="16" customHeight="1" x14ac:dyDescent="0.2"/>
    <row r="6237" customFormat="1" ht="16" customHeight="1" x14ac:dyDescent="0.2"/>
    <row r="6238" customFormat="1" ht="16" customHeight="1" x14ac:dyDescent="0.2"/>
    <row r="6239" customFormat="1" ht="16" customHeight="1" x14ac:dyDescent="0.2"/>
    <row r="6240" customFormat="1" ht="16" customHeight="1" x14ac:dyDescent="0.2"/>
    <row r="6241" customFormat="1" ht="16" customHeight="1" x14ac:dyDescent="0.2"/>
    <row r="6242" customFormat="1" ht="16" customHeight="1" x14ac:dyDescent="0.2"/>
    <row r="6243" customFormat="1" ht="16" customHeight="1" x14ac:dyDescent="0.2"/>
    <row r="6244" customFormat="1" ht="16" customHeight="1" x14ac:dyDescent="0.2"/>
    <row r="6245" customFormat="1" ht="16" customHeight="1" x14ac:dyDescent="0.2"/>
    <row r="6246" customFormat="1" ht="16" customHeight="1" x14ac:dyDescent="0.2"/>
    <row r="6247" customFormat="1" ht="16" customHeight="1" x14ac:dyDescent="0.2"/>
    <row r="6248" customFormat="1" ht="16" customHeight="1" x14ac:dyDescent="0.2"/>
    <row r="6249" customFormat="1" ht="16" customHeight="1" x14ac:dyDescent="0.2"/>
    <row r="6250" customFormat="1" ht="16" customHeight="1" x14ac:dyDescent="0.2"/>
    <row r="6251" customFormat="1" ht="16" customHeight="1" x14ac:dyDescent="0.2"/>
    <row r="6252" customFormat="1" ht="16" customHeight="1" x14ac:dyDescent="0.2"/>
    <row r="6253" customFormat="1" ht="16" customHeight="1" x14ac:dyDescent="0.2"/>
    <row r="6254" customFormat="1" ht="16" customHeight="1" x14ac:dyDescent="0.2"/>
    <row r="6255" customFormat="1" ht="16" customHeight="1" x14ac:dyDescent="0.2"/>
    <row r="6256" customFormat="1" ht="16" customHeight="1" x14ac:dyDescent="0.2"/>
    <row r="6257" customFormat="1" ht="16" customHeight="1" x14ac:dyDescent="0.2"/>
    <row r="6258" customFormat="1" ht="16" customHeight="1" x14ac:dyDescent="0.2"/>
    <row r="6259" customFormat="1" ht="16" customHeight="1" x14ac:dyDescent="0.2"/>
    <row r="6260" customFormat="1" ht="16" customHeight="1" x14ac:dyDescent="0.2"/>
    <row r="6261" customFormat="1" ht="16" customHeight="1" x14ac:dyDescent="0.2"/>
    <row r="6262" customFormat="1" ht="16" customHeight="1" x14ac:dyDescent="0.2"/>
    <row r="6263" customFormat="1" ht="16" customHeight="1" x14ac:dyDescent="0.2"/>
    <row r="6264" customFormat="1" ht="16" customHeight="1" x14ac:dyDescent="0.2"/>
    <row r="6265" customFormat="1" ht="16" customHeight="1" x14ac:dyDescent="0.2"/>
    <row r="6266" customFormat="1" ht="16" customHeight="1" x14ac:dyDescent="0.2"/>
    <row r="6267" customFormat="1" ht="16" customHeight="1" x14ac:dyDescent="0.2"/>
    <row r="6268" customFormat="1" ht="16" customHeight="1" x14ac:dyDescent="0.2"/>
    <row r="6269" customFormat="1" ht="16" customHeight="1" x14ac:dyDescent="0.2"/>
    <row r="6270" customFormat="1" ht="16" customHeight="1" x14ac:dyDescent="0.2"/>
    <row r="6271" customFormat="1" ht="16" customHeight="1" x14ac:dyDescent="0.2"/>
    <row r="6272" customFormat="1" ht="16" customHeight="1" x14ac:dyDescent="0.2"/>
    <row r="6273" customFormat="1" ht="16" customHeight="1" x14ac:dyDescent="0.2"/>
    <row r="6274" customFormat="1" ht="16" customHeight="1" x14ac:dyDescent="0.2"/>
    <row r="6275" customFormat="1" ht="16" customHeight="1" x14ac:dyDescent="0.2"/>
    <row r="6276" customFormat="1" ht="16" customHeight="1" x14ac:dyDescent="0.2"/>
    <row r="6277" customFormat="1" ht="16" customHeight="1" x14ac:dyDescent="0.2"/>
    <row r="6278" customFormat="1" ht="16" customHeight="1" x14ac:dyDescent="0.2"/>
    <row r="6279" customFormat="1" ht="16" customHeight="1" x14ac:dyDescent="0.2"/>
    <row r="6280" customFormat="1" ht="16" customHeight="1" x14ac:dyDescent="0.2"/>
    <row r="6281" customFormat="1" ht="16" customHeight="1" x14ac:dyDescent="0.2"/>
    <row r="6282" customFormat="1" ht="16" customHeight="1" x14ac:dyDescent="0.2"/>
    <row r="6283" customFormat="1" ht="16" customHeight="1" x14ac:dyDescent="0.2"/>
    <row r="6284" customFormat="1" ht="16" customHeight="1" x14ac:dyDescent="0.2"/>
    <row r="6285" customFormat="1" ht="16" customHeight="1" x14ac:dyDescent="0.2"/>
    <row r="6286" customFormat="1" ht="16" customHeight="1" x14ac:dyDescent="0.2"/>
    <row r="6287" customFormat="1" ht="16" customHeight="1" x14ac:dyDescent="0.2"/>
    <row r="6288" customFormat="1" ht="16" customHeight="1" x14ac:dyDescent="0.2"/>
    <row r="6289" customFormat="1" ht="16" customHeight="1" x14ac:dyDescent="0.2"/>
    <row r="6290" customFormat="1" ht="16" customHeight="1" x14ac:dyDescent="0.2"/>
    <row r="6291" customFormat="1" ht="16" customHeight="1" x14ac:dyDescent="0.2"/>
    <row r="6292" customFormat="1" ht="16" customHeight="1" x14ac:dyDescent="0.2"/>
    <row r="6293" customFormat="1" ht="16" customHeight="1" x14ac:dyDescent="0.2"/>
    <row r="6294" customFormat="1" ht="16" customHeight="1" x14ac:dyDescent="0.2"/>
    <row r="6295" customFormat="1" ht="16" customHeight="1" x14ac:dyDescent="0.2"/>
    <row r="6296" customFormat="1" ht="16" customHeight="1" x14ac:dyDescent="0.2"/>
    <row r="6297" customFormat="1" ht="16" customHeight="1" x14ac:dyDescent="0.2"/>
    <row r="6298" customFormat="1" ht="16" customHeight="1" x14ac:dyDescent="0.2"/>
    <row r="6299" customFormat="1" ht="16" customHeight="1" x14ac:dyDescent="0.2"/>
    <row r="6300" customFormat="1" ht="16" customHeight="1" x14ac:dyDescent="0.2"/>
    <row r="6301" customFormat="1" ht="16" customHeight="1" x14ac:dyDescent="0.2"/>
    <row r="6302" customFormat="1" ht="16" customHeight="1" x14ac:dyDescent="0.2"/>
    <row r="6303" customFormat="1" ht="16" customHeight="1" x14ac:dyDescent="0.2"/>
    <row r="6304" customFormat="1" ht="16" customHeight="1" x14ac:dyDescent="0.2"/>
    <row r="6305" customFormat="1" ht="16" customHeight="1" x14ac:dyDescent="0.2"/>
    <row r="6306" customFormat="1" ht="16" customHeight="1" x14ac:dyDescent="0.2"/>
    <row r="6307" customFormat="1" ht="16" customHeight="1" x14ac:dyDescent="0.2"/>
    <row r="6308" customFormat="1" ht="16" customHeight="1" x14ac:dyDescent="0.2"/>
    <row r="6309" customFormat="1" ht="16" customHeight="1" x14ac:dyDescent="0.2"/>
    <row r="6310" customFormat="1" ht="16" customHeight="1" x14ac:dyDescent="0.2"/>
    <row r="6311" customFormat="1" ht="16" customHeight="1" x14ac:dyDescent="0.2"/>
    <row r="6312" customFormat="1" ht="16" customHeight="1" x14ac:dyDescent="0.2"/>
    <row r="6313" customFormat="1" ht="16" customHeight="1" x14ac:dyDescent="0.2"/>
    <row r="6314" customFormat="1" ht="16" customHeight="1" x14ac:dyDescent="0.2"/>
    <row r="6315" customFormat="1" ht="16" customHeight="1" x14ac:dyDescent="0.2"/>
    <row r="6316" customFormat="1" ht="16" customHeight="1" x14ac:dyDescent="0.2"/>
    <row r="6317" customFormat="1" ht="16" customHeight="1" x14ac:dyDescent="0.2"/>
    <row r="6318" customFormat="1" ht="16" customHeight="1" x14ac:dyDescent="0.2"/>
    <row r="6319" customFormat="1" ht="16" customHeight="1" x14ac:dyDescent="0.2"/>
    <row r="6320" customFormat="1" ht="16" customHeight="1" x14ac:dyDescent="0.2"/>
    <row r="6321" customFormat="1" ht="16" customHeight="1" x14ac:dyDescent="0.2"/>
    <row r="6322" customFormat="1" ht="16" customHeight="1" x14ac:dyDescent="0.2"/>
    <row r="6323" customFormat="1" ht="16" customHeight="1" x14ac:dyDescent="0.2"/>
    <row r="6324" customFormat="1" ht="16" customHeight="1" x14ac:dyDescent="0.2"/>
    <row r="6325" customFormat="1" ht="16" customHeight="1" x14ac:dyDescent="0.2"/>
    <row r="6326" customFormat="1" ht="16" customHeight="1" x14ac:dyDescent="0.2"/>
    <row r="6327" customFormat="1" ht="16" customHeight="1" x14ac:dyDescent="0.2"/>
    <row r="6328" customFormat="1" ht="16" customHeight="1" x14ac:dyDescent="0.2"/>
    <row r="6329" customFormat="1" ht="16" customHeight="1" x14ac:dyDescent="0.2"/>
    <row r="6330" customFormat="1" ht="16" customHeight="1" x14ac:dyDescent="0.2"/>
    <row r="6331" customFormat="1" ht="16" customHeight="1" x14ac:dyDescent="0.2"/>
    <row r="6332" customFormat="1" ht="16" customHeight="1" x14ac:dyDescent="0.2"/>
    <row r="6333" customFormat="1" ht="16" customHeight="1" x14ac:dyDescent="0.2"/>
    <row r="6334" customFormat="1" ht="16" customHeight="1" x14ac:dyDescent="0.2"/>
    <row r="6335" customFormat="1" ht="16" customHeight="1" x14ac:dyDescent="0.2"/>
    <row r="6336" customFormat="1" ht="16" customHeight="1" x14ac:dyDescent="0.2"/>
    <row r="6337" customFormat="1" ht="16" customHeight="1" x14ac:dyDescent="0.2"/>
    <row r="6338" customFormat="1" ht="16" customHeight="1" x14ac:dyDescent="0.2"/>
    <row r="6339" customFormat="1" ht="16" customHeight="1" x14ac:dyDescent="0.2"/>
    <row r="6340" customFormat="1" ht="16" customHeight="1" x14ac:dyDescent="0.2"/>
    <row r="6341" customFormat="1" ht="16" customHeight="1" x14ac:dyDescent="0.2"/>
    <row r="6342" customFormat="1" ht="16" customHeight="1" x14ac:dyDescent="0.2"/>
    <row r="6343" customFormat="1" ht="16" customHeight="1" x14ac:dyDescent="0.2"/>
    <row r="6344" customFormat="1" ht="16" customHeight="1" x14ac:dyDescent="0.2"/>
    <row r="6345" customFormat="1" ht="16" customHeight="1" x14ac:dyDescent="0.2"/>
    <row r="6346" customFormat="1" ht="16" customHeight="1" x14ac:dyDescent="0.2"/>
    <row r="6347" customFormat="1" ht="16" customHeight="1" x14ac:dyDescent="0.2"/>
    <row r="6348" customFormat="1" ht="16" customHeight="1" x14ac:dyDescent="0.2"/>
    <row r="6349" customFormat="1" ht="16" customHeight="1" x14ac:dyDescent="0.2"/>
    <row r="6350" customFormat="1" ht="16" customHeight="1" x14ac:dyDescent="0.2"/>
    <row r="6351" customFormat="1" ht="16" customHeight="1" x14ac:dyDescent="0.2"/>
    <row r="6352" customFormat="1" ht="16" customHeight="1" x14ac:dyDescent="0.2"/>
    <row r="6353" customFormat="1" ht="16" customHeight="1" x14ac:dyDescent="0.2"/>
    <row r="6354" customFormat="1" ht="16" customHeight="1" x14ac:dyDescent="0.2"/>
    <row r="6355" customFormat="1" ht="16" customHeight="1" x14ac:dyDescent="0.2"/>
    <row r="6356" customFormat="1" ht="16" customHeight="1" x14ac:dyDescent="0.2"/>
    <row r="6357" customFormat="1" ht="16" customHeight="1" x14ac:dyDescent="0.2"/>
    <row r="6358" customFormat="1" ht="16" customHeight="1" x14ac:dyDescent="0.2"/>
    <row r="6359" customFormat="1" ht="16" customHeight="1" x14ac:dyDescent="0.2"/>
    <row r="6360" customFormat="1" ht="16" customHeight="1" x14ac:dyDescent="0.2"/>
    <row r="6361" customFormat="1" ht="16" customHeight="1" x14ac:dyDescent="0.2"/>
    <row r="6362" customFormat="1" ht="16" customHeight="1" x14ac:dyDescent="0.2"/>
    <row r="6363" customFormat="1" ht="16" customHeight="1" x14ac:dyDescent="0.2"/>
    <row r="6364" customFormat="1" ht="16" customHeight="1" x14ac:dyDescent="0.2"/>
    <row r="6365" customFormat="1" ht="16" customHeight="1" x14ac:dyDescent="0.2"/>
    <row r="6366" customFormat="1" ht="16" customHeight="1" x14ac:dyDescent="0.2"/>
    <row r="6367" customFormat="1" ht="16" customHeight="1" x14ac:dyDescent="0.2"/>
    <row r="6368" customFormat="1" ht="16" customHeight="1" x14ac:dyDescent="0.2"/>
    <row r="6369" customFormat="1" ht="16" customHeight="1" x14ac:dyDescent="0.2"/>
    <row r="6370" customFormat="1" ht="16" customHeight="1" x14ac:dyDescent="0.2"/>
    <row r="6371" customFormat="1" ht="16" customHeight="1" x14ac:dyDescent="0.2"/>
    <row r="6372" customFormat="1" ht="16" customHeight="1" x14ac:dyDescent="0.2"/>
    <row r="6373" customFormat="1" ht="16" customHeight="1" x14ac:dyDescent="0.2"/>
    <row r="6374" customFormat="1" ht="16" customHeight="1" x14ac:dyDescent="0.2"/>
    <row r="6375" customFormat="1" ht="16" customHeight="1" x14ac:dyDescent="0.2"/>
    <row r="6376" customFormat="1" ht="16" customHeight="1" x14ac:dyDescent="0.2"/>
    <row r="6377" customFormat="1" ht="16" customHeight="1" x14ac:dyDescent="0.2"/>
    <row r="6378" customFormat="1" ht="16" customHeight="1" x14ac:dyDescent="0.2"/>
    <row r="6379" customFormat="1" ht="16" customHeight="1" x14ac:dyDescent="0.2"/>
    <row r="6380" customFormat="1" ht="16" customHeight="1" x14ac:dyDescent="0.2"/>
    <row r="6381" customFormat="1" ht="16" customHeight="1" x14ac:dyDescent="0.2"/>
    <row r="6382" customFormat="1" ht="16" customHeight="1" x14ac:dyDescent="0.2"/>
    <row r="6383" customFormat="1" ht="16" customHeight="1" x14ac:dyDescent="0.2"/>
    <row r="6384" customFormat="1" ht="16" customHeight="1" x14ac:dyDescent="0.2"/>
    <row r="6385" customFormat="1" ht="16" customHeight="1" x14ac:dyDescent="0.2"/>
    <row r="6386" customFormat="1" ht="16" customHeight="1" x14ac:dyDescent="0.2"/>
    <row r="6387" customFormat="1" ht="16" customHeight="1" x14ac:dyDescent="0.2"/>
    <row r="6388" customFormat="1" ht="16" customHeight="1" x14ac:dyDescent="0.2"/>
    <row r="6389" customFormat="1" ht="16" customHeight="1" x14ac:dyDescent="0.2"/>
    <row r="6390" customFormat="1" ht="16" customHeight="1" x14ac:dyDescent="0.2"/>
    <row r="6391" customFormat="1" ht="16" customHeight="1" x14ac:dyDescent="0.2"/>
    <row r="6392" customFormat="1" ht="16" customHeight="1" x14ac:dyDescent="0.2"/>
    <row r="6393" customFormat="1" ht="16" customHeight="1" x14ac:dyDescent="0.2"/>
    <row r="6394" customFormat="1" ht="16" customHeight="1" x14ac:dyDescent="0.2"/>
    <row r="6395" customFormat="1" ht="16" customHeight="1" x14ac:dyDescent="0.2"/>
    <row r="6396" customFormat="1" ht="16" customHeight="1" x14ac:dyDescent="0.2"/>
    <row r="6397" customFormat="1" ht="16" customHeight="1" x14ac:dyDescent="0.2"/>
    <row r="6398" customFormat="1" ht="16" customHeight="1" x14ac:dyDescent="0.2"/>
    <row r="6399" customFormat="1" ht="16" customHeight="1" x14ac:dyDescent="0.2"/>
    <row r="6400" customFormat="1" ht="16" customHeight="1" x14ac:dyDescent="0.2"/>
    <row r="6401" customFormat="1" ht="16" customHeight="1" x14ac:dyDescent="0.2"/>
    <row r="6402" customFormat="1" ht="16" customHeight="1" x14ac:dyDescent="0.2"/>
    <row r="6403" customFormat="1" ht="16" customHeight="1" x14ac:dyDescent="0.2"/>
    <row r="6404" customFormat="1" ht="16" customHeight="1" x14ac:dyDescent="0.2"/>
    <row r="6405" customFormat="1" ht="16" customHeight="1" x14ac:dyDescent="0.2"/>
    <row r="6406" customFormat="1" ht="16" customHeight="1" x14ac:dyDescent="0.2"/>
    <row r="6407" customFormat="1" ht="16" customHeight="1" x14ac:dyDescent="0.2"/>
    <row r="6408" customFormat="1" ht="16" customHeight="1" x14ac:dyDescent="0.2"/>
    <row r="6409" customFormat="1" ht="16" customHeight="1" x14ac:dyDescent="0.2"/>
    <row r="6410" customFormat="1" ht="16" customHeight="1" x14ac:dyDescent="0.2"/>
    <row r="6411" customFormat="1" ht="16" customHeight="1" x14ac:dyDescent="0.2"/>
    <row r="6412" customFormat="1" ht="16" customHeight="1" x14ac:dyDescent="0.2"/>
    <row r="6413" customFormat="1" ht="16" customHeight="1" x14ac:dyDescent="0.2"/>
    <row r="6414" customFormat="1" ht="16" customHeight="1" x14ac:dyDescent="0.2"/>
    <row r="6415" customFormat="1" ht="16" customHeight="1" x14ac:dyDescent="0.2"/>
    <row r="6416" customFormat="1" ht="16" customHeight="1" x14ac:dyDescent="0.2"/>
    <row r="6417" customFormat="1" ht="16" customHeight="1" x14ac:dyDescent="0.2"/>
    <row r="6418" customFormat="1" ht="16" customHeight="1" x14ac:dyDescent="0.2"/>
    <row r="6419" customFormat="1" ht="16" customHeight="1" x14ac:dyDescent="0.2"/>
    <row r="6420" customFormat="1" ht="16" customHeight="1" x14ac:dyDescent="0.2"/>
    <row r="6421" customFormat="1" ht="16" customHeight="1" x14ac:dyDescent="0.2"/>
    <row r="6422" customFormat="1" ht="16" customHeight="1" x14ac:dyDescent="0.2"/>
    <row r="6423" customFormat="1" ht="16" customHeight="1" x14ac:dyDescent="0.2"/>
    <row r="6424" customFormat="1" ht="16" customHeight="1" x14ac:dyDescent="0.2"/>
    <row r="6425" customFormat="1" ht="16" customHeight="1" x14ac:dyDescent="0.2"/>
    <row r="6426" customFormat="1" ht="16" customHeight="1" x14ac:dyDescent="0.2"/>
    <row r="6427" customFormat="1" ht="16" customHeight="1" x14ac:dyDescent="0.2"/>
    <row r="6428" customFormat="1" ht="16" customHeight="1" x14ac:dyDescent="0.2"/>
    <row r="6429" customFormat="1" ht="16" customHeight="1" x14ac:dyDescent="0.2"/>
    <row r="6430" customFormat="1" ht="16" customHeight="1" x14ac:dyDescent="0.2"/>
    <row r="6431" customFormat="1" ht="16" customHeight="1" x14ac:dyDescent="0.2"/>
    <row r="6432" customFormat="1" ht="16" customHeight="1" x14ac:dyDescent="0.2"/>
    <row r="6433" customFormat="1" ht="16" customHeight="1" x14ac:dyDescent="0.2"/>
    <row r="6434" customFormat="1" ht="16" customHeight="1" x14ac:dyDescent="0.2"/>
    <row r="6435" customFormat="1" ht="16" customHeight="1" x14ac:dyDescent="0.2"/>
    <row r="6436" customFormat="1" ht="16" customHeight="1" x14ac:dyDescent="0.2"/>
    <row r="6437" customFormat="1" ht="16" customHeight="1" x14ac:dyDescent="0.2"/>
    <row r="6438" customFormat="1" ht="16" customHeight="1" x14ac:dyDescent="0.2"/>
    <row r="6439" customFormat="1" ht="16" customHeight="1" x14ac:dyDescent="0.2"/>
    <row r="6440" customFormat="1" ht="16" customHeight="1" x14ac:dyDescent="0.2"/>
    <row r="6441" customFormat="1" ht="16" customHeight="1" x14ac:dyDescent="0.2"/>
    <row r="6442" customFormat="1" ht="16" customHeight="1" x14ac:dyDescent="0.2"/>
    <row r="6443" customFormat="1" ht="16" customHeight="1" x14ac:dyDescent="0.2"/>
    <row r="6444" customFormat="1" ht="16" customHeight="1" x14ac:dyDescent="0.2"/>
    <row r="6445" customFormat="1" ht="16" customHeight="1" x14ac:dyDescent="0.2"/>
    <row r="6446" customFormat="1" ht="16" customHeight="1" x14ac:dyDescent="0.2"/>
    <row r="6447" customFormat="1" ht="16" customHeight="1" x14ac:dyDescent="0.2"/>
    <row r="6448" customFormat="1" ht="16" customHeight="1" x14ac:dyDescent="0.2"/>
    <row r="6449" customFormat="1" ht="16" customHeight="1" x14ac:dyDescent="0.2"/>
    <row r="6450" customFormat="1" ht="16" customHeight="1" x14ac:dyDescent="0.2"/>
    <row r="6451" customFormat="1" ht="16" customHeight="1" x14ac:dyDescent="0.2"/>
    <row r="6452" customFormat="1" ht="16" customHeight="1" x14ac:dyDescent="0.2"/>
    <row r="6453" customFormat="1" ht="16" customHeight="1" x14ac:dyDescent="0.2"/>
    <row r="6454" customFormat="1" ht="16" customHeight="1" x14ac:dyDescent="0.2"/>
    <row r="6455" customFormat="1" ht="16" customHeight="1" x14ac:dyDescent="0.2"/>
    <row r="6456" customFormat="1" ht="16" customHeight="1" x14ac:dyDescent="0.2"/>
    <row r="6457" customFormat="1" ht="16" customHeight="1" x14ac:dyDescent="0.2"/>
    <row r="6458" customFormat="1" ht="16" customHeight="1" x14ac:dyDescent="0.2"/>
    <row r="6459" customFormat="1" ht="16" customHeight="1" x14ac:dyDescent="0.2"/>
    <row r="6460" customFormat="1" ht="16" customHeight="1" x14ac:dyDescent="0.2"/>
    <row r="6461" customFormat="1" ht="16" customHeight="1" x14ac:dyDescent="0.2"/>
    <row r="6462" customFormat="1" ht="16" customHeight="1" x14ac:dyDescent="0.2"/>
    <row r="6463" customFormat="1" ht="16" customHeight="1" x14ac:dyDescent="0.2"/>
    <row r="6464" customFormat="1" ht="16" customHeight="1" x14ac:dyDescent="0.2"/>
    <row r="6465" customFormat="1" ht="16" customHeight="1" x14ac:dyDescent="0.2"/>
    <row r="6466" customFormat="1" ht="16" customHeight="1" x14ac:dyDescent="0.2"/>
    <row r="6467" customFormat="1" ht="16" customHeight="1" x14ac:dyDescent="0.2"/>
    <row r="6468" customFormat="1" ht="16" customHeight="1" x14ac:dyDescent="0.2"/>
    <row r="6469" customFormat="1" ht="16" customHeight="1" x14ac:dyDescent="0.2"/>
    <row r="6470" customFormat="1" ht="16" customHeight="1" x14ac:dyDescent="0.2"/>
    <row r="6471" customFormat="1" ht="16" customHeight="1" x14ac:dyDescent="0.2"/>
    <row r="6472" customFormat="1" ht="16" customHeight="1" x14ac:dyDescent="0.2"/>
    <row r="6473" customFormat="1" ht="16" customHeight="1" x14ac:dyDescent="0.2"/>
    <row r="6474" customFormat="1" ht="16" customHeight="1" x14ac:dyDescent="0.2"/>
    <row r="6475" customFormat="1" ht="16" customHeight="1" x14ac:dyDescent="0.2"/>
    <row r="6476" customFormat="1" ht="16" customHeight="1" x14ac:dyDescent="0.2"/>
    <row r="6477" customFormat="1" ht="16" customHeight="1" x14ac:dyDescent="0.2"/>
    <row r="6478" customFormat="1" ht="16" customHeight="1" x14ac:dyDescent="0.2"/>
    <row r="6479" customFormat="1" ht="16" customHeight="1" x14ac:dyDescent="0.2"/>
    <row r="6480" customFormat="1" ht="16" customHeight="1" x14ac:dyDescent="0.2"/>
    <row r="6481" customFormat="1" ht="16" customHeight="1" x14ac:dyDescent="0.2"/>
    <row r="6482" customFormat="1" ht="16" customHeight="1" x14ac:dyDescent="0.2"/>
    <row r="6483" customFormat="1" ht="16" customHeight="1" x14ac:dyDescent="0.2"/>
    <row r="6484" customFormat="1" ht="16" customHeight="1" x14ac:dyDescent="0.2"/>
    <row r="6485" customFormat="1" ht="16" customHeight="1" x14ac:dyDescent="0.2"/>
    <row r="6486" customFormat="1" ht="16" customHeight="1" x14ac:dyDescent="0.2"/>
    <row r="6487" customFormat="1" ht="16" customHeight="1" x14ac:dyDescent="0.2"/>
    <row r="6488" customFormat="1" ht="16" customHeight="1" x14ac:dyDescent="0.2"/>
    <row r="6489" customFormat="1" ht="16" customHeight="1" x14ac:dyDescent="0.2"/>
    <row r="6490" customFormat="1" ht="16" customHeight="1" x14ac:dyDescent="0.2"/>
    <row r="6491" customFormat="1" ht="16" customHeight="1" x14ac:dyDescent="0.2"/>
    <row r="6492" customFormat="1" ht="16" customHeight="1" x14ac:dyDescent="0.2"/>
    <row r="6493" customFormat="1" ht="16" customHeight="1" x14ac:dyDescent="0.2"/>
    <row r="6494" customFormat="1" ht="16" customHeight="1" x14ac:dyDescent="0.2"/>
    <row r="6495" customFormat="1" ht="16" customHeight="1" x14ac:dyDescent="0.2"/>
    <row r="6496" customFormat="1" ht="16" customHeight="1" x14ac:dyDescent="0.2"/>
    <row r="6497" customFormat="1" ht="16" customHeight="1" x14ac:dyDescent="0.2"/>
    <row r="6498" customFormat="1" ht="16" customHeight="1" x14ac:dyDescent="0.2"/>
    <row r="6499" customFormat="1" ht="16" customHeight="1" x14ac:dyDescent="0.2"/>
    <row r="6500" customFormat="1" ht="16" customHeight="1" x14ac:dyDescent="0.2"/>
    <row r="6501" customFormat="1" ht="16" customHeight="1" x14ac:dyDescent="0.2"/>
    <row r="6502" customFormat="1" ht="16" customHeight="1" x14ac:dyDescent="0.2"/>
    <row r="6503" customFormat="1" ht="16" customHeight="1" x14ac:dyDescent="0.2"/>
    <row r="6504" customFormat="1" ht="16" customHeight="1" x14ac:dyDescent="0.2"/>
    <row r="6505" customFormat="1" ht="16" customHeight="1" x14ac:dyDescent="0.2"/>
    <row r="6506" customFormat="1" ht="16" customHeight="1" x14ac:dyDescent="0.2"/>
    <row r="6507" customFormat="1" ht="16" customHeight="1" x14ac:dyDescent="0.2"/>
    <row r="6508" customFormat="1" ht="16" customHeight="1" x14ac:dyDescent="0.2"/>
    <row r="6509" customFormat="1" ht="16" customHeight="1" x14ac:dyDescent="0.2"/>
    <row r="6510" customFormat="1" ht="16" customHeight="1" x14ac:dyDescent="0.2"/>
    <row r="6511" customFormat="1" ht="16" customHeight="1" x14ac:dyDescent="0.2"/>
    <row r="6512" customFormat="1" ht="16" customHeight="1" x14ac:dyDescent="0.2"/>
    <row r="6513" customFormat="1" ht="16" customHeight="1" x14ac:dyDescent="0.2"/>
    <row r="6514" customFormat="1" ht="16" customHeight="1" x14ac:dyDescent="0.2"/>
    <row r="6515" customFormat="1" ht="16" customHeight="1" x14ac:dyDescent="0.2"/>
    <row r="6516" customFormat="1" ht="16" customHeight="1" x14ac:dyDescent="0.2"/>
    <row r="6517" customFormat="1" ht="16" customHeight="1" x14ac:dyDescent="0.2"/>
    <row r="6518" customFormat="1" ht="16" customHeight="1" x14ac:dyDescent="0.2"/>
    <row r="6519" customFormat="1" ht="16" customHeight="1" x14ac:dyDescent="0.2"/>
    <row r="6520" customFormat="1" ht="16" customHeight="1" x14ac:dyDescent="0.2"/>
    <row r="6521" customFormat="1" ht="16" customHeight="1" x14ac:dyDescent="0.2"/>
    <row r="6522" customFormat="1" ht="16" customHeight="1" x14ac:dyDescent="0.2"/>
    <row r="6523" customFormat="1" ht="16" customHeight="1" x14ac:dyDescent="0.2"/>
    <row r="6524" customFormat="1" ht="16" customHeight="1" x14ac:dyDescent="0.2"/>
    <row r="6525" customFormat="1" ht="16" customHeight="1" x14ac:dyDescent="0.2"/>
    <row r="6526" customFormat="1" ht="16" customHeight="1" x14ac:dyDescent="0.2"/>
    <row r="6527" customFormat="1" ht="16" customHeight="1" x14ac:dyDescent="0.2"/>
    <row r="6528" customFormat="1" ht="16" customHeight="1" x14ac:dyDescent="0.2"/>
    <row r="6529" customFormat="1" ht="16" customHeight="1" x14ac:dyDescent="0.2"/>
    <row r="6530" customFormat="1" ht="16" customHeight="1" x14ac:dyDescent="0.2"/>
    <row r="6531" customFormat="1" ht="16" customHeight="1" x14ac:dyDescent="0.2"/>
    <row r="6532" customFormat="1" ht="16" customHeight="1" x14ac:dyDescent="0.2"/>
    <row r="6533" customFormat="1" ht="16" customHeight="1" x14ac:dyDescent="0.2"/>
    <row r="6534" customFormat="1" ht="16" customHeight="1" x14ac:dyDescent="0.2"/>
    <row r="6535" customFormat="1" ht="16" customHeight="1" x14ac:dyDescent="0.2"/>
    <row r="6536" customFormat="1" ht="16" customHeight="1" x14ac:dyDescent="0.2"/>
    <row r="6537" customFormat="1" ht="16" customHeight="1" x14ac:dyDescent="0.2"/>
    <row r="6538" customFormat="1" ht="16" customHeight="1" x14ac:dyDescent="0.2"/>
    <row r="6539" customFormat="1" ht="16" customHeight="1" x14ac:dyDescent="0.2"/>
    <row r="6540" customFormat="1" ht="16" customHeight="1" x14ac:dyDescent="0.2"/>
    <row r="6541" customFormat="1" ht="16" customHeight="1" x14ac:dyDescent="0.2"/>
    <row r="6542" customFormat="1" ht="16" customHeight="1" x14ac:dyDescent="0.2"/>
    <row r="6543" customFormat="1" ht="16" customHeight="1" x14ac:dyDescent="0.2"/>
    <row r="6544" customFormat="1" ht="16" customHeight="1" x14ac:dyDescent="0.2"/>
    <row r="6545" customFormat="1" ht="16" customHeight="1" x14ac:dyDescent="0.2"/>
    <row r="6546" customFormat="1" ht="16" customHeight="1" x14ac:dyDescent="0.2"/>
    <row r="6547" customFormat="1" ht="16" customHeight="1" x14ac:dyDescent="0.2"/>
    <row r="6548" customFormat="1" ht="16" customHeight="1" x14ac:dyDescent="0.2"/>
    <row r="6549" customFormat="1" ht="16" customHeight="1" x14ac:dyDescent="0.2"/>
    <row r="6550" customFormat="1" ht="16" customHeight="1" x14ac:dyDescent="0.2"/>
    <row r="6551" customFormat="1" ht="16" customHeight="1" x14ac:dyDescent="0.2"/>
    <row r="6552" customFormat="1" ht="16" customHeight="1" x14ac:dyDescent="0.2"/>
    <row r="6553" customFormat="1" ht="16" customHeight="1" x14ac:dyDescent="0.2"/>
    <row r="6554" customFormat="1" ht="16" customHeight="1" x14ac:dyDescent="0.2"/>
    <row r="6555" customFormat="1" ht="16" customHeight="1" x14ac:dyDescent="0.2"/>
    <row r="6556" customFormat="1" ht="16" customHeight="1" x14ac:dyDescent="0.2"/>
    <row r="6557" customFormat="1" ht="16" customHeight="1" x14ac:dyDescent="0.2"/>
    <row r="6558" customFormat="1" ht="16" customHeight="1" x14ac:dyDescent="0.2"/>
    <row r="6559" customFormat="1" ht="16" customHeight="1" x14ac:dyDescent="0.2"/>
    <row r="6560" customFormat="1" ht="16" customHeight="1" x14ac:dyDescent="0.2"/>
    <row r="6561" customFormat="1" ht="16" customHeight="1" x14ac:dyDescent="0.2"/>
    <row r="6562" customFormat="1" ht="16" customHeight="1" x14ac:dyDescent="0.2"/>
    <row r="6563" customFormat="1" ht="16" customHeight="1" x14ac:dyDescent="0.2"/>
    <row r="6564" customFormat="1" ht="16" customHeight="1" x14ac:dyDescent="0.2"/>
    <row r="6565" customFormat="1" ht="16" customHeight="1" x14ac:dyDescent="0.2"/>
    <row r="6566" customFormat="1" ht="16" customHeight="1" x14ac:dyDescent="0.2"/>
    <row r="6567" customFormat="1" ht="16" customHeight="1" x14ac:dyDescent="0.2"/>
    <row r="6568" customFormat="1" ht="16" customHeight="1" x14ac:dyDescent="0.2"/>
    <row r="6569" customFormat="1" ht="16" customHeight="1" x14ac:dyDescent="0.2"/>
    <row r="6570" customFormat="1" ht="16" customHeight="1" x14ac:dyDescent="0.2"/>
    <row r="6571" customFormat="1" ht="16" customHeight="1" x14ac:dyDescent="0.2"/>
    <row r="6572" customFormat="1" ht="16" customHeight="1" x14ac:dyDescent="0.2"/>
    <row r="6573" customFormat="1" ht="16" customHeight="1" x14ac:dyDescent="0.2"/>
    <row r="6574" customFormat="1" ht="16" customHeight="1" x14ac:dyDescent="0.2"/>
    <row r="6575" customFormat="1" ht="16" customHeight="1" x14ac:dyDescent="0.2"/>
    <row r="6576" customFormat="1" ht="16" customHeight="1" x14ac:dyDescent="0.2"/>
    <row r="6577" customFormat="1" ht="16" customHeight="1" x14ac:dyDescent="0.2"/>
    <row r="6578" customFormat="1" ht="16" customHeight="1" x14ac:dyDescent="0.2"/>
    <row r="6579" customFormat="1" ht="16" customHeight="1" x14ac:dyDescent="0.2"/>
    <row r="6580" customFormat="1" ht="16" customHeight="1" x14ac:dyDescent="0.2"/>
    <row r="6581" customFormat="1" ht="16" customHeight="1" x14ac:dyDescent="0.2"/>
    <row r="6582" customFormat="1" ht="16" customHeight="1" x14ac:dyDescent="0.2"/>
    <row r="6583" customFormat="1" ht="16" customHeight="1" x14ac:dyDescent="0.2"/>
    <row r="6584" customFormat="1" ht="16" customHeight="1" x14ac:dyDescent="0.2"/>
    <row r="6585" customFormat="1" ht="16" customHeight="1" x14ac:dyDescent="0.2"/>
    <row r="6586" customFormat="1" ht="16" customHeight="1" x14ac:dyDescent="0.2"/>
    <row r="6587" customFormat="1" ht="16" customHeight="1" x14ac:dyDescent="0.2"/>
    <row r="6588" customFormat="1" ht="16" customHeight="1" x14ac:dyDescent="0.2"/>
    <row r="6589" customFormat="1" ht="16" customHeight="1" x14ac:dyDescent="0.2"/>
    <row r="6590" customFormat="1" ht="16" customHeight="1" x14ac:dyDescent="0.2"/>
    <row r="6591" customFormat="1" ht="16" customHeight="1" x14ac:dyDescent="0.2"/>
    <row r="6592" customFormat="1" ht="16" customHeight="1" x14ac:dyDescent="0.2"/>
    <row r="6593" customFormat="1" ht="16" customHeight="1" x14ac:dyDescent="0.2"/>
    <row r="6594" customFormat="1" ht="16" customHeight="1" x14ac:dyDescent="0.2"/>
    <row r="6595" customFormat="1" ht="16" customHeight="1" x14ac:dyDescent="0.2"/>
    <row r="6596" customFormat="1" ht="16" customHeight="1" x14ac:dyDescent="0.2"/>
    <row r="6597" customFormat="1" ht="16" customHeight="1" x14ac:dyDescent="0.2"/>
    <row r="6598" customFormat="1" ht="16" customHeight="1" x14ac:dyDescent="0.2"/>
    <row r="6599" customFormat="1" ht="16" customHeight="1" x14ac:dyDescent="0.2"/>
    <row r="6600" customFormat="1" ht="16" customHeight="1" x14ac:dyDescent="0.2"/>
    <row r="6601" customFormat="1" ht="16" customHeight="1" x14ac:dyDescent="0.2"/>
    <row r="6602" customFormat="1" ht="16" customHeight="1" x14ac:dyDescent="0.2"/>
    <row r="6603" customFormat="1" ht="16" customHeight="1" x14ac:dyDescent="0.2"/>
    <row r="6604" customFormat="1" ht="16" customHeight="1" x14ac:dyDescent="0.2"/>
    <row r="6605" customFormat="1" ht="16" customHeight="1" x14ac:dyDescent="0.2"/>
    <row r="6606" customFormat="1" ht="16" customHeight="1" x14ac:dyDescent="0.2"/>
    <row r="6607" customFormat="1" ht="16" customHeight="1" x14ac:dyDescent="0.2"/>
    <row r="6608" customFormat="1" ht="16" customHeight="1" x14ac:dyDescent="0.2"/>
    <row r="6609" customFormat="1" ht="16" customHeight="1" x14ac:dyDescent="0.2"/>
    <row r="6610" customFormat="1" ht="16" customHeight="1" x14ac:dyDescent="0.2"/>
    <row r="6611" customFormat="1" ht="16" customHeight="1" x14ac:dyDescent="0.2"/>
    <row r="6612" customFormat="1" ht="16" customHeight="1" x14ac:dyDescent="0.2"/>
    <row r="6613" customFormat="1" ht="16" customHeight="1" x14ac:dyDescent="0.2"/>
    <row r="6614" customFormat="1" ht="16" customHeight="1" x14ac:dyDescent="0.2"/>
    <row r="6615" customFormat="1" ht="16" customHeight="1" x14ac:dyDescent="0.2"/>
    <row r="6616" customFormat="1" ht="16" customHeight="1" x14ac:dyDescent="0.2"/>
    <row r="6617" customFormat="1" ht="16" customHeight="1" x14ac:dyDescent="0.2"/>
    <row r="6618" customFormat="1" ht="16" customHeight="1" x14ac:dyDescent="0.2"/>
    <row r="6619" customFormat="1" ht="16" customHeight="1" x14ac:dyDescent="0.2"/>
    <row r="6620" customFormat="1" ht="16" customHeight="1" x14ac:dyDescent="0.2"/>
    <row r="6621" customFormat="1" ht="16" customHeight="1" x14ac:dyDescent="0.2"/>
    <row r="6622" customFormat="1" ht="16" customHeight="1" x14ac:dyDescent="0.2"/>
    <row r="6623" customFormat="1" ht="16" customHeight="1" x14ac:dyDescent="0.2"/>
    <row r="6624" customFormat="1" ht="16" customHeight="1" x14ac:dyDescent="0.2"/>
    <row r="6625" customFormat="1" ht="16" customHeight="1" x14ac:dyDescent="0.2"/>
    <row r="6626" customFormat="1" ht="16" customHeight="1" x14ac:dyDescent="0.2"/>
    <row r="6627" customFormat="1" ht="16" customHeight="1" x14ac:dyDescent="0.2"/>
    <row r="6628" customFormat="1" ht="16" customHeight="1" x14ac:dyDescent="0.2"/>
    <row r="6629" customFormat="1" ht="16" customHeight="1" x14ac:dyDescent="0.2"/>
    <row r="6630" customFormat="1" ht="16" customHeight="1" x14ac:dyDescent="0.2"/>
    <row r="6631" customFormat="1" ht="16" customHeight="1" x14ac:dyDescent="0.2"/>
    <row r="6632" customFormat="1" ht="16" customHeight="1" x14ac:dyDescent="0.2"/>
    <row r="6633" customFormat="1" ht="16" customHeight="1" x14ac:dyDescent="0.2"/>
    <row r="6634" customFormat="1" ht="16" customHeight="1" x14ac:dyDescent="0.2"/>
    <row r="6635" customFormat="1" ht="16" customHeight="1" x14ac:dyDescent="0.2"/>
    <row r="6636" customFormat="1" ht="16" customHeight="1" x14ac:dyDescent="0.2"/>
    <row r="6637" customFormat="1" ht="16" customHeight="1" x14ac:dyDescent="0.2"/>
    <row r="6638" customFormat="1" ht="16" customHeight="1" x14ac:dyDescent="0.2"/>
    <row r="6639" customFormat="1" ht="16" customHeight="1" x14ac:dyDescent="0.2"/>
    <row r="6640" customFormat="1" ht="16" customHeight="1" x14ac:dyDescent="0.2"/>
    <row r="6641" customFormat="1" ht="16" customHeight="1" x14ac:dyDescent="0.2"/>
    <row r="6642" customFormat="1" ht="16" customHeight="1" x14ac:dyDescent="0.2"/>
    <row r="6643" customFormat="1" ht="16" customHeight="1" x14ac:dyDescent="0.2"/>
    <row r="6644" customFormat="1" ht="16" customHeight="1" x14ac:dyDescent="0.2"/>
    <row r="6645" customFormat="1" ht="16" customHeight="1" x14ac:dyDescent="0.2"/>
    <row r="6646" customFormat="1" ht="16" customHeight="1" x14ac:dyDescent="0.2"/>
    <row r="6647" customFormat="1" ht="16" customHeight="1" x14ac:dyDescent="0.2"/>
    <row r="6648" customFormat="1" ht="16" customHeight="1" x14ac:dyDescent="0.2"/>
    <row r="6649" customFormat="1" ht="16" customHeight="1" x14ac:dyDescent="0.2"/>
    <row r="6650" customFormat="1" ht="16" customHeight="1" x14ac:dyDescent="0.2"/>
    <row r="6651" customFormat="1" ht="16" customHeight="1" x14ac:dyDescent="0.2"/>
    <row r="6652" customFormat="1" ht="16" customHeight="1" x14ac:dyDescent="0.2"/>
    <row r="6653" customFormat="1" ht="16" customHeight="1" x14ac:dyDescent="0.2"/>
    <row r="6654" customFormat="1" ht="16" customHeight="1" x14ac:dyDescent="0.2"/>
    <row r="6655" customFormat="1" ht="16" customHeight="1" x14ac:dyDescent="0.2"/>
    <row r="6656" customFormat="1" ht="16" customHeight="1" x14ac:dyDescent="0.2"/>
    <row r="6657" customFormat="1" ht="16" customHeight="1" x14ac:dyDescent="0.2"/>
    <row r="6658" customFormat="1" ht="16" customHeight="1" x14ac:dyDescent="0.2"/>
    <row r="6659" customFormat="1" ht="16" customHeight="1" x14ac:dyDescent="0.2"/>
    <row r="6660" customFormat="1" ht="16" customHeight="1" x14ac:dyDescent="0.2"/>
    <row r="6661" customFormat="1" ht="16" customHeight="1" x14ac:dyDescent="0.2"/>
    <row r="6662" customFormat="1" ht="16" customHeight="1" x14ac:dyDescent="0.2"/>
    <row r="6663" customFormat="1" ht="16" customHeight="1" x14ac:dyDescent="0.2"/>
    <row r="6664" customFormat="1" ht="16" customHeight="1" x14ac:dyDescent="0.2"/>
    <row r="6665" customFormat="1" ht="16" customHeight="1" x14ac:dyDescent="0.2"/>
    <row r="6666" customFormat="1" ht="16" customHeight="1" x14ac:dyDescent="0.2"/>
    <row r="6667" customFormat="1" ht="16" customHeight="1" x14ac:dyDescent="0.2"/>
    <row r="6668" customFormat="1" ht="16" customHeight="1" x14ac:dyDescent="0.2"/>
    <row r="6669" customFormat="1" ht="16" customHeight="1" x14ac:dyDescent="0.2"/>
    <row r="6670" customFormat="1" ht="16" customHeight="1" x14ac:dyDescent="0.2"/>
    <row r="6671" customFormat="1" ht="16" customHeight="1" x14ac:dyDescent="0.2"/>
    <row r="6672" customFormat="1" ht="16" customHeight="1" x14ac:dyDescent="0.2"/>
    <row r="6673" customFormat="1" ht="16" customHeight="1" x14ac:dyDescent="0.2"/>
    <row r="6674" customFormat="1" ht="16" customHeight="1" x14ac:dyDescent="0.2"/>
    <row r="6675" customFormat="1" ht="16" customHeight="1" x14ac:dyDescent="0.2"/>
    <row r="6676" customFormat="1" ht="16" customHeight="1" x14ac:dyDescent="0.2"/>
    <row r="6677" customFormat="1" ht="16" customHeight="1" x14ac:dyDescent="0.2"/>
    <row r="6678" customFormat="1" ht="16" customHeight="1" x14ac:dyDescent="0.2"/>
    <row r="6679" customFormat="1" ht="16" customHeight="1" x14ac:dyDescent="0.2"/>
    <row r="6680" customFormat="1" ht="16" customHeight="1" x14ac:dyDescent="0.2"/>
    <row r="6681" customFormat="1" ht="16" customHeight="1" x14ac:dyDescent="0.2"/>
    <row r="6682" customFormat="1" ht="16" customHeight="1" x14ac:dyDescent="0.2"/>
    <row r="6683" customFormat="1" ht="16" customHeight="1" x14ac:dyDescent="0.2"/>
    <row r="6684" customFormat="1" ht="16" customHeight="1" x14ac:dyDescent="0.2"/>
    <row r="6685" customFormat="1" ht="16" customHeight="1" x14ac:dyDescent="0.2"/>
    <row r="6686" customFormat="1" ht="16" customHeight="1" x14ac:dyDescent="0.2"/>
    <row r="6687" customFormat="1" ht="16" customHeight="1" x14ac:dyDescent="0.2"/>
    <row r="6688" customFormat="1" ht="16" customHeight="1" x14ac:dyDescent="0.2"/>
    <row r="6689" customFormat="1" ht="16" customHeight="1" x14ac:dyDescent="0.2"/>
    <row r="6690" customFormat="1" ht="16" customHeight="1" x14ac:dyDescent="0.2"/>
    <row r="6691" customFormat="1" ht="16" customHeight="1" x14ac:dyDescent="0.2"/>
    <row r="6692" customFormat="1" ht="16" customHeight="1" x14ac:dyDescent="0.2"/>
    <row r="6693" customFormat="1" ht="16" customHeight="1" x14ac:dyDescent="0.2"/>
    <row r="6694" customFormat="1" ht="16" customHeight="1" x14ac:dyDescent="0.2"/>
    <row r="6695" customFormat="1" ht="16" customHeight="1" x14ac:dyDescent="0.2"/>
    <row r="6696" customFormat="1" ht="16" customHeight="1" x14ac:dyDescent="0.2"/>
    <row r="6697" customFormat="1" ht="16" customHeight="1" x14ac:dyDescent="0.2"/>
    <row r="6698" customFormat="1" ht="16" customHeight="1" x14ac:dyDescent="0.2"/>
    <row r="6699" customFormat="1" ht="16" customHeight="1" x14ac:dyDescent="0.2"/>
    <row r="6700" customFormat="1" ht="16" customHeight="1" x14ac:dyDescent="0.2"/>
    <row r="6701" customFormat="1" ht="16" customHeight="1" x14ac:dyDescent="0.2"/>
    <row r="6702" customFormat="1" ht="16" customHeight="1" x14ac:dyDescent="0.2"/>
    <row r="6703" customFormat="1" ht="16" customHeight="1" x14ac:dyDescent="0.2"/>
    <row r="6704" customFormat="1" ht="16" customHeight="1" x14ac:dyDescent="0.2"/>
    <row r="6705" customFormat="1" ht="16" customHeight="1" x14ac:dyDescent="0.2"/>
    <row r="6706" customFormat="1" ht="16" customHeight="1" x14ac:dyDescent="0.2"/>
    <row r="6707" customFormat="1" ht="16" customHeight="1" x14ac:dyDescent="0.2"/>
    <row r="6708" customFormat="1" ht="16" customHeight="1" x14ac:dyDescent="0.2"/>
    <row r="6709" customFormat="1" ht="16" customHeight="1" x14ac:dyDescent="0.2"/>
    <row r="6710" customFormat="1" ht="16" customHeight="1" x14ac:dyDescent="0.2"/>
    <row r="6711" customFormat="1" ht="16" customHeight="1" x14ac:dyDescent="0.2"/>
    <row r="6712" customFormat="1" ht="16" customHeight="1" x14ac:dyDescent="0.2"/>
    <row r="6713" customFormat="1" ht="16" customHeight="1" x14ac:dyDescent="0.2"/>
    <row r="6714" customFormat="1" ht="16" customHeight="1" x14ac:dyDescent="0.2"/>
    <row r="6715" customFormat="1" ht="16" customHeight="1" x14ac:dyDescent="0.2"/>
    <row r="6716" customFormat="1" ht="16" customHeight="1" x14ac:dyDescent="0.2"/>
    <row r="6717" customFormat="1" ht="16" customHeight="1" x14ac:dyDescent="0.2"/>
    <row r="6718" customFormat="1" ht="16" customHeight="1" x14ac:dyDescent="0.2"/>
    <row r="6719" customFormat="1" ht="16" customHeight="1" x14ac:dyDescent="0.2"/>
    <row r="6720" customFormat="1" ht="16" customHeight="1" x14ac:dyDescent="0.2"/>
    <row r="6721" customFormat="1" ht="16" customHeight="1" x14ac:dyDescent="0.2"/>
    <row r="6722" customFormat="1" ht="16" customHeight="1" x14ac:dyDescent="0.2"/>
    <row r="6723" customFormat="1" ht="16" customHeight="1" x14ac:dyDescent="0.2"/>
    <row r="6724" customFormat="1" ht="16" customHeight="1" x14ac:dyDescent="0.2"/>
    <row r="6725" customFormat="1" ht="16" customHeight="1" x14ac:dyDescent="0.2"/>
    <row r="6726" customFormat="1" ht="16" customHeight="1" x14ac:dyDescent="0.2"/>
    <row r="6727" customFormat="1" ht="16" customHeight="1" x14ac:dyDescent="0.2"/>
    <row r="6728" customFormat="1" ht="16" customHeight="1" x14ac:dyDescent="0.2"/>
    <row r="6729" customFormat="1" ht="16" customHeight="1" x14ac:dyDescent="0.2"/>
    <row r="6730" customFormat="1" ht="16" customHeight="1" x14ac:dyDescent="0.2"/>
    <row r="6731" customFormat="1" ht="16" customHeight="1" x14ac:dyDescent="0.2"/>
    <row r="6732" customFormat="1" ht="16" customHeight="1" x14ac:dyDescent="0.2"/>
    <row r="6733" customFormat="1" ht="16" customHeight="1" x14ac:dyDescent="0.2"/>
    <row r="6734" customFormat="1" ht="16" customHeight="1" x14ac:dyDescent="0.2"/>
    <row r="6735" customFormat="1" ht="16" customHeight="1" x14ac:dyDescent="0.2"/>
    <row r="6736" customFormat="1" ht="16" customHeight="1" x14ac:dyDescent="0.2"/>
    <row r="6737" customFormat="1" ht="16" customHeight="1" x14ac:dyDescent="0.2"/>
    <row r="6738" customFormat="1" ht="16" customHeight="1" x14ac:dyDescent="0.2"/>
    <row r="6739" customFormat="1" ht="16" customHeight="1" x14ac:dyDescent="0.2"/>
    <row r="6740" customFormat="1" ht="16" customHeight="1" x14ac:dyDescent="0.2"/>
    <row r="6741" customFormat="1" ht="16" customHeight="1" x14ac:dyDescent="0.2"/>
    <row r="6742" customFormat="1" ht="16" customHeight="1" x14ac:dyDescent="0.2"/>
    <row r="6743" customFormat="1" ht="16" customHeight="1" x14ac:dyDescent="0.2"/>
    <row r="6744" customFormat="1" ht="16" customHeight="1" x14ac:dyDescent="0.2"/>
    <row r="6745" customFormat="1" ht="16" customHeight="1" x14ac:dyDescent="0.2"/>
    <row r="6746" customFormat="1" ht="16" customHeight="1" x14ac:dyDescent="0.2"/>
    <row r="6747" customFormat="1" ht="16" customHeight="1" x14ac:dyDescent="0.2"/>
    <row r="6748" customFormat="1" ht="16" customHeight="1" x14ac:dyDescent="0.2"/>
    <row r="6749" customFormat="1" ht="16" customHeight="1" x14ac:dyDescent="0.2"/>
    <row r="6750" customFormat="1" ht="16" customHeight="1" x14ac:dyDescent="0.2"/>
    <row r="6751" customFormat="1" ht="16" customHeight="1" x14ac:dyDescent="0.2"/>
    <row r="6752" customFormat="1" ht="16" customHeight="1" x14ac:dyDescent="0.2"/>
    <row r="6753" customFormat="1" ht="16" customHeight="1" x14ac:dyDescent="0.2"/>
    <row r="6754" customFormat="1" ht="16" customHeight="1" x14ac:dyDescent="0.2"/>
    <row r="6755" customFormat="1" ht="16" customHeight="1" x14ac:dyDescent="0.2"/>
    <row r="6756" customFormat="1" ht="16" customHeight="1" x14ac:dyDescent="0.2"/>
    <row r="6757" customFormat="1" ht="16" customHeight="1" x14ac:dyDescent="0.2"/>
    <row r="6758" customFormat="1" ht="16" customHeight="1" x14ac:dyDescent="0.2"/>
    <row r="6759" customFormat="1" ht="16" customHeight="1" x14ac:dyDescent="0.2"/>
    <row r="6760" customFormat="1" ht="16" customHeight="1" x14ac:dyDescent="0.2"/>
    <row r="6761" customFormat="1" ht="16" customHeight="1" x14ac:dyDescent="0.2"/>
    <row r="6762" customFormat="1" ht="16" customHeight="1" x14ac:dyDescent="0.2"/>
    <row r="6763" customFormat="1" ht="16" customHeight="1" x14ac:dyDescent="0.2"/>
    <row r="6764" customFormat="1" ht="16" customHeight="1" x14ac:dyDescent="0.2"/>
    <row r="6765" customFormat="1" ht="16" customHeight="1" x14ac:dyDescent="0.2"/>
    <row r="6766" customFormat="1" ht="16" customHeight="1" x14ac:dyDescent="0.2"/>
    <row r="6767" customFormat="1" ht="16" customHeight="1" x14ac:dyDescent="0.2"/>
    <row r="6768" customFormat="1" ht="16" customHeight="1" x14ac:dyDescent="0.2"/>
    <row r="6769" customFormat="1" ht="16" customHeight="1" x14ac:dyDescent="0.2"/>
    <row r="6770" customFormat="1" ht="16" customHeight="1" x14ac:dyDescent="0.2"/>
    <row r="6771" customFormat="1" ht="16" customHeight="1" x14ac:dyDescent="0.2"/>
    <row r="6772" customFormat="1" ht="16" customHeight="1" x14ac:dyDescent="0.2"/>
    <row r="6773" customFormat="1" ht="16" customHeight="1" x14ac:dyDescent="0.2"/>
    <row r="6774" customFormat="1" ht="16" customHeight="1" x14ac:dyDescent="0.2"/>
    <row r="6775" customFormat="1" ht="16" customHeight="1" x14ac:dyDescent="0.2"/>
    <row r="6776" customFormat="1" ht="16" customHeight="1" x14ac:dyDescent="0.2"/>
    <row r="6777" customFormat="1" ht="16" customHeight="1" x14ac:dyDescent="0.2"/>
    <row r="6778" customFormat="1" ht="16" customHeight="1" x14ac:dyDescent="0.2"/>
    <row r="6779" customFormat="1" ht="16" customHeight="1" x14ac:dyDescent="0.2"/>
    <row r="6780" customFormat="1" ht="16" customHeight="1" x14ac:dyDescent="0.2"/>
    <row r="6781" customFormat="1" ht="16" customHeight="1" x14ac:dyDescent="0.2"/>
    <row r="6782" customFormat="1" ht="16" customHeight="1" x14ac:dyDescent="0.2"/>
    <row r="6783" customFormat="1" ht="16" customHeight="1" x14ac:dyDescent="0.2"/>
    <row r="6784" customFormat="1" ht="16" customHeight="1" x14ac:dyDescent="0.2"/>
    <row r="6785" customFormat="1" ht="16" customHeight="1" x14ac:dyDescent="0.2"/>
    <row r="6786" customFormat="1" ht="16" customHeight="1" x14ac:dyDescent="0.2"/>
    <row r="6787" customFormat="1" ht="16" customHeight="1" x14ac:dyDescent="0.2"/>
    <row r="6788" customFormat="1" ht="16" customHeight="1" x14ac:dyDescent="0.2"/>
    <row r="6789" customFormat="1" ht="16" customHeight="1" x14ac:dyDescent="0.2"/>
    <row r="6790" customFormat="1" ht="16" customHeight="1" x14ac:dyDescent="0.2"/>
    <row r="6791" customFormat="1" ht="16" customHeight="1" x14ac:dyDescent="0.2"/>
    <row r="6792" customFormat="1" ht="16" customHeight="1" x14ac:dyDescent="0.2"/>
    <row r="6793" customFormat="1" ht="16" customHeight="1" x14ac:dyDescent="0.2"/>
    <row r="6794" customFormat="1" ht="16" customHeight="1" x14ac:dyDescent="0.2"/>
    <row r="6795" customFormat="1" ht="16" customHeight="1" x14ac:dyDescent="0.2"/>
    <row r="6796" customFormat="1" ht="16" customHeight="1" x14ac:dyDescent="0.2"/>
    <row r="6797" customFormat="1" ht="16" customHeight="1" x14ac:dyDescent="0.2"/>
    <row r="6798" customFormat="1" ht="16" customHeight="1" x14ac:dyDescent="0.2"/>
    <row r="6799" customFormat="1" ht="16" customHeight="1" x14ac:dyDescent="0.2"/>
    <row r="6800" customFormat="1" ht="16" customHeight="1" x14ac:dyDescent="0.2"/>
    <row r="6801" customFormat="1" ht="16" customHeight="1" x14ac:dyDescent="0.2"/>
    <row r="6802" customFormat="1" ht="16" customHeight="1" x14ac:dyDescent="0.2"/>
    <row r="6803" customFormat="1" ht="16" customHeight="1" x14ac:dyDescent="0.2"/>
    <row r="6804" customFormat="1" ht="16" customHeight="1" x14ac:dyDescent="0.2"/>
    <row r="6805" customFormat="1" ht="16" customHeight="1" x14ac:dyDescent="0.2"/>
    <row r="6806" customFormat="1" ht="16" customHeight="1" x14ac:dyDescent="0.2"/>
    <row r="6807" customFormat="1" ht="16" customHeight="1" x14ac:dyDescent="0.2"/>
    <row r="6808" customFormat="1" ht="16" customHeight="1" x14ac:dyDescent="0.2"/>
    <row r="6809" customFormat="1" ht="16" customHeight="1" x14ac:dyDescent="0.2"/>
    <row r="6810" customFormat="1" ht="16" customHeight="1" x14ac:dyDescent="0.2"/>
    <row r="6811" customFormat="1" ht="16" customHeight="1" x14ac:dyDescent="0.2"/>
    <row r="6812" customFormat="1" ht="16" customHeight="1" x14ac:dyDescent="0.2"/>
    <row r="6813" customFormat="1" ht="16" customHeight="1" x14ac:dyDescent="0.2"/>
    <row r="6814" customFormat="1" ht="16" customHeight="1" x14ac:dyDescent="0.2"/>
    <row r="6815" customFormat="1" ht="16" customHeight="1" x14ac:dyDescent="0.2"/>
    <row r="6816" customFormat="1" ht="16" customHeight="1" x14ac:dyDescent="0.2"/>
    <row r="6817" customFormat="1" ht="16" customHeight="1" x14ac:dyDescent="0.2"/>
    <row r="6818" customFormat="1" ht="16" customHeight="1" x14ac:dyDescent="0.2"/>
    <row r="6819" customFormat="1" ht="16" customHeight="1" x14ac:dyDescent="0.2"/>
    <row r="6820" customFormat="1" ht="16" customHeight="1" x14ac:dyDescent="0.2"/>
    <row r="6821" customFormat="1" ht="16" customHeight="1" x14ac:dyDescent="0.2"/>
    <row r="6822" customFormat="1" ht="16" customHeight="1" x14ac:dyDescent="0.2"/>
    <row r="6823" customFormat="1" ht="16" customHeight="1" x14ac:dyDescent="0.2"/>
    <row r="6824" customFormat="1" ht="16" customHeight="1" x14ac:dyDescent="0.2"/>
    <row r="6825" customFormat="1" ht="16" customHeight="1" x14ac:dyDescent="0.2"/>
    <row r="6826" customFormat="1" ht="16" customHeight="1" x14ac:dyDescent="0.2"/>
    <row r="6827" customFormat="1" ht="16" customHeight="1" x14ac:dyDescent="0.2"/>
    <row r="6828" customFormat="1" ht="16" customHeight="1" x14ac:dyDescent="0.2"/>
    <row r="6829" customFormat="1" ht="16" customHeight="1" x14ac:dyDescent="0.2"/>
    <row r="6830" customFormat="1" ht="16" customHeight="1" x14ac:dyDescent="0.2"/>
    <row r="6831" customFormat="1" ht="16" customHeight="1" x14ac:dyDescent="0.2"/>
    <row r="6832" customFormat="1" ht="16" customHeight="1" x14ac:dyDescent="0.2"/>
    <row r="6833" customFormat="1" ht="16" customHeight="1" x14ac:dyDescent="0.2"/>
    <row r="6834" customFormat="1" ht="16" customHeight="1" x14ac:dyDescent="0.2"/>
    <row r="6835" customFormat="1" ht="16" customHeight="1" x14ac:dyDescent="0.2"/>
    <row r="6836" customFormat="1" ht="16" customHeight="1" x14ac:dyDescent="0.2"/>
    <row r="6837" customFormat="1" ht="16" customHeight="1" x14ac:dyDescent="0.2"/>
    <row r="6838" customFormat="1" ht="16" customHeight="1" x14ac:dyDescent="0.2"/>
    <row r="6839" customFormat="1" ht="16" customHeight="1" x14ac:dyDescent="0.2"/>
    <row r="6840" customFormat="1" ht="16" customHeight="1" x14ac:dyDescent="0.2"/>
    <row r="6841" customFormat="1" ht="16" customHeight="1" x14ac:dyDescent="0.2"/>
    <row r="6842" customFormat="1" ht="16" customHeight="1" x14ac:dyDescent="0.2"/>
    <row r="6843" customFormat="1" ht="16" customHeight="1" x14ac:dyDescent="0.2"/>
    <row r="6844" customFormat="1" ht="16" customHeight="1" x14ac:dyDescent="0.2"/>
    <row r="6845" customFormat="1" ht="16" customHeight="1" x14ac:dyDescent="0.2"/>
    <row r="6846" customFormat="1" ht="16" customHeight="1" x14ac:dyDescent="0.2"/>
    <row r="6847" customFormat="1" ht="16" customHeight="1" x14ac:dyDescent="0.2"/>
    <row r="6848" customFormat="1" ht="16" customHeight="1" x14ac:dyDescent="0.2"/>
    <row r="6849" customFormat="1" ht="16" customHeight="1" x14ac:dyDescent="0.2"/>
    <row r="6850" customFormat="1" ht="16" customHeight="1" x14ac:dyDescent="0.2"/>
    <row r="6851" customFormat="1" ht="16" customHeight="1" x14ac:dyDescent="0.2"/>
    <row r="6852" customFormat="1" ht="16" customHeight="1" x14ac:dyDescent="0.2"/>
    <row r="6853" customFormat="1" ht="16" customHeight="1" x14ac:dyDescent="0.2"/>
    <row r="6854" customFormat="1" ht="16" customHeight="1" x14ac:dyDescent="0.2"/>
    <row r="6855" customFormat="1" ht="16" customHeight="1" x14ac:dyDescent="0.2"/>
    <row r="6856" customFormat="1" ht="16" customHeight="1" x14ac:dyDescent="0.2"/>
    <row r="6857" customFormat="1" ht="16" customHeight="1" x14ac:dyDescent="0.2"/>
    <row r="6858" customFormat="1" ht="16" customHeight="1" x14ac:dyDescent="0.2"/>
    <row r="6859" customFormat="1" ht="16" customHeight="1" x14ac:dyDescent="0.2"/>
    <row r="6860" customFormat="1" ht="16" customHeight="1" x14ac:dyDescent="0.2"/>
    <row r="6861" customFormat="1" ht="16" customHeight="1" x14ac:dyDescent="0.2"/>
    <row r="6862" customFormat="1" ht="16" customHeight="1" x14ac:dyDescent="0.2"/>
    <row r="6863" customFormat="1" ht="16" customHeight="1" x14ac:dyDescent="0.2"/>
    <row r="6864" customFormat="1" ht="16" customHeight="1" x14ac:dyDescent="0.2"/>
    <row r="6865" customFormat="1" ht="16" customHeight="1" x14ac:dyDescent="0.2"/>
    <row r="6866" customFormat="1" ht="16" customHeight="1" x14ac:dyDescent="0.2"/>
    <row r="6867" customFormat="1" ht="16" customHeight="1" x14ac:dyDescent="0.2"/>
    <row r="6868" customFormat="1" ht="16" customHeight="1" x14ac:dyDescent="0.2"/>
    <row r="6869" customFormat="1" ht="16" customHeight="1" x14ac:dyDescent="0.2"/>
    <row r="6870" customFormat="1" ht="16" customHeight="1" x14ac:dyDescent="0.2"/>
    <row r="6871" customFormat="1" ht="16" customHeight="1" x14ac:dyDescent="0.2"/>
    <row r="6872" customFormat="1" ht="16" customHeight="1" x14ac:dyDescent="0.2"/>
    <row r="6873" customFormat="1" ht="16" customHeight="1" x14ac:dyDescent="0.2"/>
    <row r="6874" customFormat="1" ht="16" customHeight="1" x14ac:dyDescent="0.2"/>
    <row r="6875" customFormat="1" ht="16" customHeight="1" x14ac:dyDescent="0.2"/>
    <row r="6876" customFormat="1" ht="16" customHeight="1" x14ac:dyDescent="0.2"/>
    <row r="6877" customFormat="1" ht="16" customHeight="1" x14ac:dyDescent="0.2"/>
    <row r="6878" customFormat="1" ht="16" customHeight="1" x14ac:dyDescent="0.2"/>
    <row r="6879" customFormat="1" ht="16" customHeight="1" x14ac:dyDescent="0.2"/>
    <row r="6880" customFormat="1" ht="16" customHeight="1" x14ac:dyDescent="0.2"/>
    <row r="6881" customFormat="1" ht="16" customHeight="1" x14ac:dyDescent="0.2"/>
    <row r="6882" customFormat="1" ht="16" customHeight="1" x14ac:dyDescent="0.2"/>
    <row r="6883" customFormat="1" ht="16" customHeight="1" x14ac:dyDescent="0.2"/>
    <row r="6884" customFormat="1" ht="16" customHeight="1" x14ac:dyDescent="0.2"/>
    <row r="6885" customFormat="1" ht="16" customHeight="1" x14ac:dyDescent="0.2"/>
    <row r="6886" customFormat="1" ht="16" customHeight="1" x14ac:dyDescent="0.2"/>
    <row r="6887" customFormat="1" ht="16" customHeight="1" x14ac:dyDescent="0.2"/>
    <row r="6888" customFormat="1" ht="16" customHeight="1" x14ac:dyDescent="0.2"/>
    <row r="6889" customFormat="1" ht="16" customHeight="1" x14ac:dyDescent="0.2"/>
    <row r="6890" customFormat="1" ht="16" customHeight="1" x14ac:dyDescent="0.2"/>
    <row r="6891" customFormat="1" ht="16" customHeight="1" x14ac:dyDescent="0.2"/>
    <row r="6892" customFormat="1" ht="16" customHeight="1" x14ac:dyDescent="0.2"/>
    <row r="6893" customFormat="1" ht="16" customHeight="1" x14ac:dyDescent="0.2"/>
    <row r="6894" customFormat="1" ht="16" customHeight="1" x14ac:dyDescent="0.2"/>
    <row r="6895" customFormat="1" ht="16" customHeight="1" x14ac:dyDescent="0.2"/>
    <row r="6896" customFormat="1" ht="16" customHeight="1" x14ac:dyDescent="0.2"/>
    <row r="6897" customFormat="1" ht="16" customHeight="1" x14ac:dyDescent="0.2"/>
    <row r="6898" customFormat="1" ht="16" customHeight="1" x14ac:dyDescent="0.2"/>
    <row r="6899" customFormat="1" ht="16" customHeight="1" x14ac:dyDescent="0.2"/>
    <row r="6900" customFormat="1" ht="16" customHeight="1" x14ac:dyDescent="0.2"/>
    <row r="6901" customFormat="1" ht="16" customHeight="1" x14ac:dyDescent="0.2"/>
    <row r="6902" customFormat="1" ht="16" customHeight="1" x14ac:dyDescent="0.2"/>
    <row r="6903" customFormat="1" ht="16" customHeight="1" x14ac:dyDescent="0.2"/>
    <row r="6904" customFormat="1" ht="16" customHeight="1" x14ac:dyDescent="0.2"/>
    <row r="6905" customFormat="1" ht="16" customHeight="1" x14ac:dyDescent="0.2"/>
    <row r="6906" customFormat="1" ht="16" customHeight="1" x14ac:dyDescent="0.2"/>
    <row r="6907" customFormat="1" ht="16" customHeight="1" x14ac:dyDescent="0.2"/>
    <row r="6908" customFormat="1" ht="16" customHeight="1" x14ac:dyDescent="0.2"/>
    <row r="6909" customFormat="1" ht="16" customHeight="1" x14ac:dyDescent="0.2"/>
    <row r="6910" customFormat="1" ht="16" customHeight="1" x14ac:dyDescent="0.2"/>
    <row r="6911" customFormat="1" ht="16" customHeight="1" x14ac:dyDescent="0.2"/>
    <row r="6912" customFormat="1" ht="16" customHeight="1" x14ac:dyDescent="0.2"/>
    <row r="6913" customFormat="1" ht="16" customHeight="1" x14ac:dyDescent="0.2"/>
    <row r="6914" customFormat="1" ht="16" customHeight="1" x14ac:dyDescent="0.2"/>
    <row r="6915" customFormat="1" ht="16" customHeight="1" x14ac:dyDescent="0.2"/>
    <row r="6916" customFormat="1" ht="16" customHeight="1" x14ac:dyDescent="0.2"/>
    <row r="6917" customFormat="1" ht="16" customHeight="1" x14ac:dyDescent="0.2"/>
    <row r="6918" customFormat="1" ht="16" customHeight="1" x14ac:dyDescent="0.2"/>
    <row r="6919" customFormat="1" ht="16" customHeight="1" x14ac:dyDescent="0.2"/>
    <row r="6920" customFormat="1" ht="16" customHeight="1" x14ac:dyDescent="0.2"/>
    <row r="6921" customFormat="1" ht="16" customHeight="1" x14ac:dyDescent="0.2"/>
    <row r="6922" customFormat="1" ht="16" customHeight="1" x14ac:dyDescent="0.2"/>
    <row r="6923" customFormat="1" ht="16" customHeight="1" x14ac:dyDescent="0.2"/>
    <row r="6924" customFormat="1" ht="16" customHeight="1" x14ac:dyDescent="0.2"/>
    <row r="6925" customFormat="1" ht="16" customHeight="1" x14ac:dyDescent="0.2"/>
    <row r="6926" customFormat="1" ht="16" customHeight="1" x14ac:dyDescent="0.2"/>
    <row r="6927" customFormat="1" ht="16" customHeight="1" x14ac:dyDescent="0.2"/>
    <row r="6928" customFormat="1" ht="16" customHeight="1" x14ac:dyDescent="0.2"/>
    <row r="6929" customFormat="1" ht="16" customHeight="1" x14ac:dyDescent="0.2"/>
    <row r="6930" customFormat="1" ht="16" customHeight="1" x14ac:dyDescent="0.2"/>
    <row r="6931" customFormat="1" ht="16" customHeight="1" x14ac:dyDescent="0.2"/>
    <row r="6932" customFormat="1" ht="16" customHeight="1" x14ac:dyDescent="0.2"/>
    <row r="6933" customFormat="1" ht="16" customHeight="1" x14ac:dyDescent="0.2"/>
    <row r="6934" customFormat="1" ht="16" customHeight="1" x14ac:dyDescent="0.2"/>
    <row r="6935" customFormat="1" ht="16" customHeight="1" x14ac:dyDescent="0.2"/>
    <row r="6936" customFormat="1" ht="16" customHeight="1" x14ac:dyDescent="0.2"/>
    <row r="6937" customFormat="1" ht="16" customHeight="1" x14ac:dyDescent="0.2"/>
    <row r="6938" customFormat="1" ht="16" customHeight="1" x14ac:dyDescent="0.2"/>
    <row r="6939" customFormat="1" ht="16" customHeight="1" x14ac:dyDescent="0.2"/>
    <row r="6940" customFormat="1" ht="16" customHeight="1" x14ac:dyDescent="0.2"/>
    <row r="6941" customFormat="1" ht="16" customHeight="1" x14ac:dyDescent="0.2"/>
    <row r="6942" customFormat="1" ht="16" customHeight="1" x14ac:dyDescent="0.2"/>
    <row r="6943" customFormat="1" ht="16" customHeight="1" x14ac:dyDescent="0.2"/>
    <row r="6944" customFormat="1" ht="16" customHeight="1" x14ac:dyDescent="0.2"/>
    <row r="6945" customFormat="1" ht="16" customHeight="1" x14ac:dyDescent="0.2"/>
    <row r="6946" customFormat="1" ht="16" customHeight="1" x14ac:dyDescent="0.2"/>
    <row r="6947" customFormat="1" ht="16" customHeight="1" x14ac:dyDescent="0.2"/>
    <row r="6948" customFormat="1" ht="16" customHeight="1" x14ac:dyDescent="0.2"/>
    <row r="6949" customFormat="1" ht="16" customHeight="1" x14ac:dyDescent="0.2"/>
    <row r="6950" customFormat="1" ht="16" customHeight="1" x14ac:dyDescent="0.2"/>
    <row r="6951" customFormat="1" ht="16" customHeight="1" x14ac:dyDescent="0.2"/>
    <row r="6952" customFormat="1" ht="16" customHeight="1" x14ac:dyDescent="0.2"/>
    <row r="6953" customFormat="1" ht="16" customHeight="1" x14ac:dyDescent="0.2"/>
    <row r="6954" customFormat="1" ht="16" customHeight="1" x14ac:dyDescent="0.2"/>
    <row r="6955" customFormat="1" ht="16" customHeight="1" x14ac:dyDescent="0.2"/>
    <row r="6956" customFormat="1" ht="16" customHeight="1" x14ac:dyDescent="0.2"/>
    <row r="6957" customFormat="1" ht="16" customHeight="1" x14ac:dyDescent="0.2"/>
    <row r="6958" customFormat="1" ht="16" customHeight="1" x14ac:dyDescent="0.2"/>
    <row r="6959" customFormat="1" ht="16" customHeight="1" x14ac:dyDescent="0.2"/>
    <row r="6960" customFormat="1" ht="16" customHeight="1" x14ac:dyDescent="0.2"/>
    <row r="6961" customFormat="1" ht="16" customHeight="1" x14ac:dyDescent="0.2"/>
    <row r="6962" customFormat="1" ht="16" customHeight="1" x14ac:dyDescent="0.2"/>
    <row r="6963" customFormat="1" ht="16" customHeight="1" x14ac:dyDescent="0.2"/>
    <row r="6964" customFormat="1" ht="16" customHeight="1" x14ac:dyDescent="0.2"/>
    <row r="6965" customFormat="1" ht="16" customHeight="1" x14ac:dyDescent="0.2"/>
    <row r="6966" customFormat="1" ht="16" customHeight="1" x14ac:dyDescent="0.2"/>
    <row r="6967" customFormat="1" ht="16" customHeight="1" x14ac:dyDescent="0.2"/>
    <row r="6968" customFormat="1" ht="16" customHeight="1" x14ac:dyDescent="0.2"/>
    <row r="6969" customFormat="1" ht="16" customHeight="1" x14ac:dyDescent="0.2"/>
    <row r="6970" customFormat="1" ht="16" customHeight="1" x14ac:dyDescent="0.2"/>
    <row r="6971" customFormat="1" ht="16" customHeight="1" x14ac:dyDescent="0.2"/>
    <row r="6972" customFormat="1" ht="16" customHeight="1" x14ac:dyDescent="0.2"/>
    <row r="6973" customFormat="1" ht="16" customHeight="1" x14ac:dyDescent="0.2"/>
    <row r="6974" customFormat="1" ht="16" customHeight="1" x14ac:dyDescent="0.2"/>
    <row r="6975" customFormat="1" ht="16" customHeight="1" x14ac:dyDescent="0.2"/>
    <row r="6976" customFormat="1" ht="16" customHeight="1" x14ac:dyDescent="0.2"/>
    <row r="6977" customFormat="1" ht="16" customHeight="1" x14ac:dyDescent="0.2"/>
    <row r="6978" customFormat="1" ht="16" customHeight="1" x14ac:dyDescent="0.2"/>
    <row r="6979" customFormat="1" ht="16" customHeight="1" x14ac:dyDescent="0.2"/>
    <row r="6980" customFormat="1" ht="16" customHeight="1" x14ac:dyDescent="0.2"/>
    <row r="6981" customFormat="1" ht="16" customHeight="1" x14ac:dyDescent="0.2"/>
    <row r="6982" customFormat="1" ht="16" customHeight="1" x14ac:dyDescent="0.2"/>
    <row r="6983" customFormat="1" ht="16" customHeight="1" x14ac:dyDescent="0.2"/>
    <row r="6984" customFormat="1" ht="16" customHeight="1" x14ac:dyDescent="0.2"/>
    <row r="6985" customFormat="1" ht="16" customHeight="1" x14ac:dyDescent="0.2"/>
    <row r="6986" customFormat="1" ht="16" customHeight="1" x14ac:dyDescent="0.2"/>
    <row r="6987" customFormat="1" ht="16" customHeight="1" x14ac:dyDescent="0.2"/>
    <row r="6988" customFormat="1" ht="16" customHeight="1" x14ac:dyDescent="0.2"/>
    <row r="6989" customFormat="1" ht="16" customHeight="1" x14ac:dyDescent="0.2"/>
    <row r="6990" customFormat="1" ht="16" customHeight="1" x14ac:dyDescent="0.2"/>
    <row r="6991" customFormat="1" ht="16" customHeight="1" x14ac:dyDescent="0.2"/>
    <row r="6992" customFormat="1" ht="16" customHeight="1" x14ac:dyDescent="0.2"/>
    <row r="6993" customFormat="1" ht="16" customHeight="1" x14ac:dyDescent="0.2"/>
    <row r="6994" customFormat="1" ht="16" customHeight="1" x14ac:dyDescent="0.2"/>
    <row r="6995" customFormat="1" ht="16" customHeight="1" x14ac:dyDescent="0.2"/>
    <row r="6996" customFormat="1" ht="16" customHeight="1" x14ac:dyDescent="0.2"/>
    <row r="6997" customFormat="1" ht="16" customHeight="1" x14ac:dyDescent="0.2"/>
    <row r="6998" customFormat="1" ht="16" customHeight="1" x14ac:dyDescent="0.2"/>
    <row r="6999" customFormat="1" ht="16" customHeight="1" x14ac:dyDescent="0.2"/>
    <row r="7000" customFormat="1" ht="16" customHeight="1" x14ac:dyDescent="0.2"/>
    <row r="7001" customFormat="1" ht="16" customHeight="1" x14ac:dyDescent="0.2"/>
    <row r="7002" customFormat="1" ht="16" customHeight="1" x14ac:dyDescent="0.2"/>
    <row r="7003" customFormat="1" ht="16" customHeight="1" x14ac:dyDescent="0.2"/>
    <row r="7004" customFormat="1" ht="16" customHeight="1" x14ac:dyDescent="0.2"/>
    <row r="7005" customFormat="1" ht="16" customHeight="1" x14ac:dyDescent="0.2"/>
    <row r="7006" customFormat="1" ht="16" customHeight="1" x14ac:dyDescent="0.2"/>
    <row r="7007" customFormat="1" ht="16" customHeight="1" x14ac:dyDescent="0.2"/>
    <row r="7008" customFormat="1" ht="16" customHeight="1" x14ac:dyDescent="0.2"/>
    <row r="7009" customFormat="1" ht="16" customHeight="1" x14ac:dyDescent="0.2"/>
    <row r="7010" customFormat="1" ht="16" customHeight="1" x14ac:dyDescent="0.2"/>
    <row r="7011" customFormat="1" ht="16" customHeight="1" x14ac:dyDescent="0.2"/>
    <row r="7012" customFormat="1" ht="16" customHeight="1" x14ac:dyDescent="0.2"/>
    <row r="7013" customFormat="1" ht="16" customHeight="1" x14ac:dyDescent="0.2"/>
    <row r="7014" customFormat="1" ht="16" customHeight="1" x14ac:dyDescent="0.2"/>
    <row r="7015" customFormat="1" ht="16" customHeight="1" x14ac:dyDescent="0.2"/>
    <row r="7016" customFormat="1" ht="16" customHeight="1" x14ac:dyDescent="0.2"/>
    <row r="7017" customFormat="1" ht="16" customHeight="1" x14ac:dyDescent="0.2"/>
    <row r="7018" customFormat="1" ht="16" customHeight="1" x14ac:dyDescent="0.2"/>
    <row r="7019" customFormat="1" ht="16" customHeight="1" x14ac:dyDescent="0.2"/>
    <row r="7020" customFormat="1" ht="16" customHeight="1" x14ac:dyDescent="0.2"/>
    <row r="7021" customFormat="1" ht="16" customHeight="1" x14ac:dyDescent="0.2"/>
    <row r="7022" customFormat="1" ht="16" customHeight="1" x14ac:dyDescent="0.2"/>
    <row r="7023" customFormat="1" ht="16" customHeight="1" x14ac:dyDescent="0.2"/>
    <row r="7024" customFormat="1" ht="16" customHeight="1" x14ac:dyDescent="0.2"/>
    <row r="7025" customFormat="1" ht="16" customHeight="1" x14ac:dyDescent="0.2"/>
    <row r="7026" customFormat="1" ht="16" customHeight="1" x14ac:dyDescent="0.2"/>
    <row r="7027" customFormat="1" ht="16" customHeight="1" x14ac:dyDescent="0.2"/>
    <row r="7028" customFormat="1" ht="16" customHeight="1" x14ac:dyDescent="0.2"/>
    <row r="7029" customFormat="1" ht="16" customHeight="1" x14ac:dyDescent="0.2"/>
    <row r="7030" customFormat="1" ht="16" customHeight="1" x14ac:dyDescent="0.2"/>
    <row r="7031" customFormat="1" ht="16" customHeight="1" x14ac:dyDescent="0.2"/>
    <row r="7032" customFormat="1" ht="16" customHeight="1" x14ac:dyDescent="0.2"/>
    <row r="7033" customFormat="1" ht="16" customHeight="1" x14ac:dyDescent="0.2"/>
    <row r="7034" customFormat="1" ht="16" customHeight="1" x14ac:dyDescent="0.2"/>
    <row r="7035" customFormat="1" ht="16" customHeight="1" x14ac:dyDescent="0.2"/>
    <row r="7036" customFormat="1" ht="16" customHeight="1" x14ac:dyDescent="0.2"/>
    <row r="7037" customFormat="1" ht="16" customHeight="1" x14ac:dyDescent="0.2"/>
    <row r="7038" customFormat="1" ht="16" customHeight="1" x14ac:dyDescent="0.2"/>
    <row r="7039" customFormat="1" ht="16" customHeight="1" x14ac:dyDescent="0.2"/>
    <row r="7040" customFormat="1" ht="16" customHeight="1" x14ac:dyDescent="0.2"/>
    <row r="7041" customFormat="1" ht="16" customHeight="1" x14ac:dyDescent="0.2"/>
    <row r="7042" customFormat="1" ht="16" customHeight="1" x14ac:dyDescent="0.2"/>
    <row r="7043" customFormat="1" ht="16" customHeight="1" x14ac:dyDescent="0.2"/>
    <row r="7044" customFormat="1" ht="16" customHeight="1" x14ac:dyDescent="0.2"/>
    <row r="7045" customFormat="1" ht="16" customHeight="1" x14ac:dyDescent="0.2"/>
    <row r="7046" customFormat="1" ht="16" customHeight="1" x14ac:dyDescent="0.2"/>
    <row r="7047" customFormat="1" ht="16" customHeight="1" x14ac:dyDescent="0.2"/>
    <row r="7048" customFormat="1" ht="16" customHeight="1" x14ac:dyDescent="0.2"/>
    <row r="7049" customFormat="1" ht="16" customHeight="1" x14ac:dyDescent="0.2"/>
    <row r="7050" customFormat="1" ht="16" customHeight="1" x14ac:dyDescent="0.2"/>
    <row r="7051" customFormat="1" ht="16" customHeight="1" x14ac:dyDescent="0.2"/>
    <row r="7052" customFormat="1" ht="16" customHeight="1" x14ac:dyDescent="0.2"/>
    <row r="7053" customFormat="1" ht="16" customHeight="1" x14ac:dyDescent="0.2"/>
    <row r="7054" customFormat="1" ht="16" customHeight="1" x14ac:dyDescent="0.2"/>
    <row r="7055" customFormat="1" ht="16" customHeight="1" x14ac:dyDescent="0.2"/>
    <row r="7056" customFormat="1" ht="16" customHeight="1" x14ac:dyDescent="0.2"/>
    <row r="7057" customFormat="1" ht="16" customHeight="1" x14ac:dyDescent="0.2"/>
    <row r="7058" customFormat="1" ht="16" customHeight="1" x14ac:dyDescent="0.2"/>
    <row r="7059" customFormat="1" ht="16" customHeight="1" x14ac:dyDescent="0.2"/>
    <row r="7060" customFormat="1" ht="16" customHeight="1" x14ac:dyDescent="0.2"/>
    <row r="7061" customFormat="1" ht="16" customHeight="1" x14ac:dyDescent="0.2"/>
    <row r="7062" customFormat="1" ht="16" customHeight="1" x14ac:dyDescent="0.2"/>
    <row r="7063" customFormat="1" ht="16" customHeight="1" x14ac:dyDescent="0.2"/>
    <row r="7064" customFormat="1" ht="16" customHeight="1" x14ac:dyDescent="0.2"/>
    <row r="7065" customFormat="1" ht="16" customHeight="1" x14ac:dyDescent="0.2"/>
    <row r="7066" customFormat="1" ht="16" customHeight="1" x14ac:dyDescent="0.2"/>
    <row r="7067" customFormat="1" ht="16" customHeight="1" x14ac:dyDescent="0.2"/>
    <row r="7068" customFormat="1" ht="16" customHeight="1" x14ac:dyDescent="0.2"/>
    <row r="7069" customFormat="1" ht="16" customHeight="1" x14ac:dyDescent="0.2"/>
    <row r="7070" customFormat="1" ht="16" customHeight="1" x14ac:dyDescent="0.2"/>
    <row r="7071" customFormat="1" ht="16" customHeight="1" x14ac:dyDescent="0.2"/>
    <row r="7072" customFormat="1" ht="16" customHeight="1" x14ac:dyDescent="0.2"/>
    <row r="7073" customFormat="1" ht="16" customHeight="1" x14ac:dyDescent="0.2"/>
    <row r="7074" customFormat="1" ht="16" customHeight="1" x14ac:dyDescent="0.2"/>
    <row r="7075" customFormat="1" ht="16" customHeight="1" x14ac:dyDescent="0.2"/>
    <row r="7076" customFormat="1" ht="16" customHeight="1" x14ac:dyDescent="0.2"/>
    <row r="7077" customFormat="1" ht="16" customHeight="1" x14ac:dyDescent="0.2"/>
    <row r="7078" customFormat="1" ht="16" customHeight="1" x14ac:dyDescent="0.2"/>
    <row r="7079" customFormat="1" ht="16" customHeight="1" x14ac:dyDescent="0.2"/>
    <row r="7080" customFormat="1" ht="16" customHeight="1" x14ac:dyDescent="0.2"/>
    <row r="7081" customFormat="1" ht="16" customHeight="1" x14ac:dyDescent="0.2"/>
    <row r="7082" customFormat="1" ht="16" customHeight="1" x14ac:dyDescent="0.2"/>
    <row r="7083" customFormat="1" ht="16" customHeight="1" x14ac:dyDescent="0.2"/>
    <row r="7084" customFormat="1" ht="16" customHeight="1" x14ac:dyDescent="0.2"/>
    <row r="7085" customFormat="1" ht="16" customHeight="1" x14ac:dyDescent="0.2"/>
    <row r="7086" customFormat="1" ht="16" customHeight="1" x14ac:dyDescent="0.2"/>
    <row r="7087" customFormat="1" ht="16" customHeight="1" x14ac:dyDescent="0.2"/>
    <row r="7088" customFormat="1" ht="16" customHeight="1" x14ac:dyDescent="0.2"/>
    <row r="7089" customFormat="1" ht="16" customHeight="1" x14ac:dyDescent="0.2"/>
    <row r="7090" customFormat="1" ht="16" customHeight="1" x14ac:dyDescent="0.2"/>
    <row r="7091" customFormat="1" ht="16" customHeight="1" x14ac:dyDescent="0.2"/>
    <row r="7092" customFormat="1" ht="16" customHeight="1" x14ac:dyDescent="0.2"/>
    <row r="7093" customFormat="1" ht="16" customHeight="1" x14ac:dyDescent="0.2"/>
    <row r="7094" customFormat="1" ht="16" customHeight="1" x14ac:dyDescent="0.2"/>
    <row r="7095" customFormat="1" ht="16" customHeight="1" x14ac:dyDescent="0.2"/>
    <row r="7096" customFormat="1" ht="16" customHeight="1" x14ac:dyDescent="0.2"/>
    <row r="7097" customFormat="1" ht="16" customHeight="1" x14ac:dyDescent="0.2"/>
    <row r="7098" customFormat="1" ht="16" customHeight="1" x14ac:dyDescent="0.2"/>
    <row r="7099" customFormat="1" ht="16" customHeight="1" x14ac:dyDescent="0.2"/>
    <row r="7100" customFormat="1" ht="16" customHeight="1" x14ac:dyDescent="0.2"/>
    <row r="7101" customFormat="1" ht="16" customHeight="1" x14ac:dyDescent="0.2"/>
    <row r="7102" customFormat="1" ht="16" customHeight="1" x14ac:dyDescent="0.2"/>
    <row r="7103" customFormat="1" ht="16" customHeight="1" x14ac:dyDescent="0.2"/>
    <row r="7104" customFormat="1" ht="16" customHeight="1" x14ac:dyDescent="0.2"/>
    <row r="7105" customFormat="1" ht="16" customHeight="1" x14ac:dyDescent="0.2"/>
    <row r="7106" customFormat="1" ht="16" customHeight="1" x14ac:dyDescent="0.2"/>
    <row r="7107" customFormat="1" ht="16" customHeight="1" x14ac:dyDescent="0.2"/>
    <row r="7108" customFormat="1" ht="16" customHeight="1" x14ac:dyDescent="0.2"/>
    <row r="7109" customFormat="1" ht="16" customHeight="1" x14ac:dyDescent="0.2"/>
    <row r="7110" customFormat="1" ht="16" customHeight="1" x14ac:dyDescent="0.2"/>
    <row r="7111" customFormat="1" ht="16" customHeight="1" x14ac:dyDescent="0.2"/>
    <row r="7112" customFormat="1" ht="16" customHeight="1" x14ac:dyDescent="0.2"/>
    <row r="7113" customFormat="1" ht="16" customHeight="1" x14ac:dyDescent="0.2"/>
    <row r="7114" customFormat="1" ht="16" customHeight="1" x14ac:dyDescent="0.2"/>
    <row r="7115" customFormat="1" ht="16" customHeight="1" x14ac:dyDescent="0.2"/>
    <row r="7116" customFormat="1" ht="16" customHeight="1" x14ac:dyDescent="0.2"/>
    <row r="7117" customFormat="1" ht="16" customHeight="1" x14ac:dyDescent="0.2"/>
    <row r="7118" customFormat="1" ht="16" customHeight="1" x14ac:dyDescent="0.2"/>
    <row r="7119" customFormat="1" ht="16" customHeight="1" x14ac:dyDescent="0.2"/>
    <row r="7120" customFormat="1" ht="16" customHeight="1" x14ac:dyDescent="0.2"/>
    <row r="7121" customFormat="1" ht="16" customHeight="1" x14ac:dyDescent="0.2"/>
    <row r="7122" customFormat="1" ht="16" customHeight="1" x14ac:dyDescent="0.2"/>
    <row r="7123" customFormat="1" ht="16" customHeight="1" x14ac:dyDescent="0.2"/>
    <row r="7124" customFormat="1" ht="16" customHeight="1" x14ac:dyDescent="0.2"/>
    <row r="7125" customFormat="1" ht="16" customHeight="1" x14ac:dyDescent="0.2"/>
    <row r="7126" customFormat="1" ht="16" customHeight="1" x14ac:dyDescent="0.2"/>
    <row r="7127" customFormat="1" ht="16" customHeight="1" x14ac:dyDescent="0.2"/>
    <row r="7128" customFormat="1" ht="16" customHeight="1" x14ac:dyDescent="0.2"/>
    <row r="7129" customFormat="1" ht="16" customHeight="1" x14ac:dyDescent="0.2"/>
    <row r="7130" customFormat="1" ht="16" customHeight="1" x14ac:dyDescent="0.2"/>
    <row r="7131" customFormat="1" ht="16" customHeight="1" x14ac:dyDescent="0.2"/>
    <row r="7132" customFormat="1" ht="16" customHeight="1" x14ac:dyDescent="0.2"/>
    <row r="7133" customFormat="1" ht="16" customHeight="1" x14ac:dyDescent="0.2"/>
    <row r="7134" customFormat="1" ht="16" customHeight="1" x14ac:dyDescent="0.2"/>
    <row r="7135" customFormat="1" ht="16" customHeight="1" x14ac:dyDescent="0.2"/>
    <row r="7136" customFormat="1" ht="16" customHeight="1" x14ac:dyDescent="0.2"/>
    <row r="7137" customFormat="1" ht="16" customHeight="1" x14ac:dyDescent="0.2"/>
    <row r="7138" customFormat="1" ht="16" customHeight="1" x14ac:dyDescent="0.2"/>
    <row r="7139" customFormat="1" ht="16" customHeight="1" x14ac:dyDescent="0.2"/>
    <row r="7140" customFormat="1" ht="16" customHeight="1" x14ac:dyDescent="0.2"/>
    <row r="7141" customFormat="1" ht="16" customHeight="1" x14ac:dyDescent="0.2"/>
    <row r="7142" customFormat="1" ht="16" customHeight="1" x14ac:dyDescent="0.2"/>
    <row r="7143" customFormat="1" ht="16" customHeight="1" x14ac:dyDescent="0.2"/>
    <row r="7144" customFormat="1" ht="16" customHeight="1" x14ac:dyDescent="0.2"/>
    <row r="7145" customFormat="1" ht="16" customHeight="1" x14ac:dyDescent="0.2"/>
    <row r="7146" customFormat="1" ht="16" customHeight="1" x14ac:dyDescent="0.2"/>
    <row r="7147" customFormat="1" ht="16" customHeight="1" x14ac:dyDescent="0.2"/>
    <row r="7148" customFormat="1" ht="16" customHeight="1" x14ac:dyDescent="0.2"/>
    <row r="7149" customFormat="1" ht="16" customHeight="1" x14ac:dyDescent="0.2"/>
    <row r="7150" customFormat="1" ht="16" customHeight="1" x14ac:dyDescent="0.2"/>
    <row r="7151" customFormat="1" ht="16" customHeight="1" x14ac:dyDescent="0.2"/>
    <row r="7152" customFormat="1" ht="16" customHeight="1" x14ac:dyDescent="0.2"/>
    <row r="7153" customFormat="1" ht="16" customHeight="1" x14ac:dyDescent="0.2"/>
    <row r="7154" customFormat="1" ht="16" customHeight="1" x14ac:dyDescent="0.2"/>
    <row r="7155" customFormat="1" ht="16" customHeight="1" x14ac:dyDescent="0.2"/>
    <row r="7156" customFormat="1" ht="16" customHeight="1" x14ac:dyDescent="0.2"/>
    <row r="7157" customFormat="1" ht="16" customHeight="1" x14ac:dyDescent="0.2"/>
    <row r="7158" customFormat="1" ht="16" customHeight="1" x14ac:dyDescent="0.2"/>
    <row r="7159" customFormat="1" ht="16" customHeight="1" x14ac:dyDescent="0.2"/>
    <row r="7160" customFormat="1" ht="16" customHeight="1" x14ac:dyDescent="0.2"/>
    <row r="7161" customFormat="1" ht="16" customHeight="1" x14ac:dyDescent="0.2"/>
    <row r="7162" customFormat="1" ht="16" customHeight="1" x14ac:dyDescent="0.2"/>
    <row r="7163" customFormat="1" ht="16" customHeight="1" x14ac:dyDescent="0.2"/>
    <row r="7164" customFormat="1" ht="16" customHeight="1" x14ac:dyDescent="0.2"/>
    <row r="7165" customFormat="1" ht="16" customHeight="1" x14ac:dyDescent="0.2"/>
    <row r="7166" customFormat="1" ht="16" customHeight="1" x14ac:dyDescent="0.2"/>
    <row r="7167" customFormat="1" ht="16" customHeight="1" x14ac:dyDescent="0.2"/>
    <row r="7168" customFormat="1" ht="16" customHeight="1" x14ac:dyDescent="0.2"/>
    <row r="7169" customFormat="1" ht="16" customHeight="1" x14ac:dyDescent="0.2"/>
    <row r="7170" customFormat="1" ht="16" customHeight="1" x14ac:dyDescent="0.2"/>
    <row r="7171" customFormat="1" ht="16" customHeight="1" x14ac:dyDescent="0.2"/>
    <row r="7172" customFormat="1" ht="16" customHeight="1" x14ac:dyDescent="0.2"/>
    <row r="7173" customFormat="1" ht="16" customHeight="1" x14ac:dyDescent="0.2"/>
    <row r="7174" customFormat="1" ht="16" customHeight="1" x14ac:dyDescent="0.2"/>
    <row r="7175" customFormat="1" ht="16" customHeight="1" x14ac:dyDescent="0.2"/>
    <row r="7176" customFormat="1" ht="16" customHeight="1" x14ac:dyDescent="0.2"/>
    <row r="7177" customFormat="1" ht="16" customHeight="1" x14ac:dyDescent="0.2"/>
    <row r="7178" customFormat="1" ht="16" customHeight="1" x14ac:dyDescent="0.2"/>
    <row r="7179" customFormat="1" ht="16" customHeight="1" x14ac:dyDescent="0.2"/>
    <row r="7180" customFormat="1" ht="16" customHeight="1" x14ac:dyDescent="0.2"/>
    <row r="7181" customFormat="1" ht="16" customHeight="1" x14ac:dyDescent="0.2"/>
    <row r="7182" customFormat="1" ht="16" customHeight="1" x14ac:dyDescent="0.2"/>
    <row r="7183" customFormat="1" ht="16" customHeight="1" x14ac:dyDescent="0.2"/>
    <row r="7184" customFormat="1" ht="16" customHeight="1" x14ac:dyDescent="0.2"/>
    <row r="7185" customFormat="1" ht="16" customHeight="1" x14ac:dyDescent="0.2"/>
    <row r="7186" customFormat="1" ht="16" customHeight="1" x14ac:dyDescent="0.2"/>
    <row r="7187" customFormat="1" ht="16" customHeight="1" x14ac:dyDescent="0.2"/>
    <row r="7188" customFormat="1" ht="16" customHeight="1" x14ac:dyDescent="0.2"/>
    <row r="7189" customFormat="1" ht="16" customHeight="1" x14ac:dyDescent="0.2"/>
    <row r="7190" customFormat="1" ht="16" customHeight="1" x14ac:dyDescent="0.2"/>
    <row r="7191" customFormat="1" ht="16" customHeight="1" x14ac:dyDescent="0.2"/>
    <row r="7192" customFormat="1" ht="16" customHeight="1" x14ac:dyDescent="0.2"/>
    <row r="7193" customFormat="1" ht="16" customHeight="1" x14ac:dyDescent="0.2"/>
    <row r="7194" customFormat="1" ht="16" customHeight="1" x14ac:dyDescent="0.2"/>
    <row r="7195" customFormat="1" ht="16" customHeight="1" x14ac:dyDescent="0.2"/>
    <row r="7196" customFormat="1" ht="16" customHeight="1" x14ac:dyDescent="0.2"/>
    <row r="7197" customFormat="1" ht="16" customHeight="1" x14ac:dyDescent="0.2"/>
    <row r="7198" customFormat="1" ht="16" customHeight="1" x14ac:dyDescent="0.2"/>
    <row r="7199" customFormat="1" ht="16" customHeight="1" x14ac:dyDescent="0.2"/>
    <row r="7200" customFormat="1" ht="16" customHeight="1" x14ac:dyDescent="0.2"/>
    <row r="7201" customFormat="1" ht="16" customHeight="1" x14ac:dyDescent="0.2"/>
    <row r="7202" customFormat="1" ht="16" customHeight="1" x14ac:dyDescent="0.2"/>
    <row r="7203" customFormat="1" ht="16" customHeight="1" x14ac:dyDescent="0.2"/>
    <row r="7204" customFormat="1" ht="16" customHeight="1" x14ac:dyDescent="0.2"/>
    <row r="7205" customFormat="1" ht="16" customHeight="1" x14ac:dyDescent="0.2"/>
    <row r="7206" customFormat="1" ht="16" customHeight="1" x14ac:dyDescent="0.2"/>
    <row r="7207" customFormat="1" ht="16" customHeight="1" x14ac:dyDescent="0.2"/>
    <row r="7208" customFormat="1" ht="16" customHeight="1" x14ac:dyDescent="0.2"/>
    <row r="7209" customFormat="1" ht="16" customHeight="1" x14ac:dyDescent="0.2"/>
    <row r="7210" customFormat="1" ht="16" customHeight="1" x14ac:dyDescent="0.2"/>
    <row r="7211" customFormat="1" ht="16" customHeight="1" x14ac:dyDescent="0.2"/>
    <row r="7212" customFormat="1" ht="16" customHeight="1" x14ac:dyDescent="0.2"/>
    <row r="7213" customFormat="1" ht="16" customHeight="1" x14ac:dyDescent="0.2"/>
    <row r="7214" customFormat="1" ht="16" customHeight="1" x14ac:dyDescent="0.2"/>
    <row r="7215" customFormat="1" ht="16" customHeight="1" x14ac:dyDescent="0.2"/>
    <row r="7216" customFormat="1" ht="16" customHeight="1" x14ac:dyDescent="0.2"/>
    <row r="7217" customFormat="1" ht="16" customHeight="1" x14ac:dyDescent="0.2"/>
    <row r="7218" customFormat="1" ht="16" customHeight="1" x14ac:dyDescent="0.2"/>
    <row r="7219" customFormat="1" ht="16" customHeight="1" x14ac:dyDescent="0.2"/>
    <row r="7220" customFormat="1" ht="16" customHeight="1" x14ac:dyDescent="0.2"/>
    <row r="7221" customFormat="1" ht="16" customHeight="1" x14ac:dyDescent="0.2"/>
    <row r="7222" customFormat="1" ht="16" customHeight="1" x14ac:dyDescent="0.2"/>
    <row r="7223" customFormat="1" ht="16" customHeight="1" x14ac:dyDescent="0.2"/>
    <row r="7224" customFormat="1" ht="16" customHeight="1" x14ac:dyDescent="0.2"/>
    <row r="7225" customFormat="1" ht="16" customHeight="1" x14ac:dyDescent="0.2"/>
    <row r="7226" customFormat="1" ht="16" customHeight="1" x14ac:dyDescent="0.2"/>
    <row r="7227" customFormat="1" ht="16" customHeight="1" x14ac:dyDescent="0.2"/>
    <row r="7228" customFormat="1" ht="16" customHeight="1" x14ac:dyDescent="0.2"/>
    <row r="7229" customFormat="1" ht="16" customHeight="1" x14ac:dyDescent="0.2"/>
    <row r="7230" customFormat="1" ht="16" customHeight="1" x14ac:dyDescent="0.2"/>
    <row r="7231" customFormat="1" ht="16" customHeight="1" x14ac:dyDescent="0.2"/>
    <row r="7232" customFormat="1" ht="16" customHeight="1" x14ac:dyDescent="0.2"/>
    <row r="7233" customFormat="1" ht="16" customHeight="1" x14ac:dyDescent="0.2"/>
    <row r="7234" customFormat="1" ht="16" customHeight="1" x14ac:dyDescent="0.2"/>
    <row r="7235" customFormat="1" ht="16" customHeight="1" x14ac:dyDescent="0.2"/>
    <row r="7236" customFormat="1" ht="16" customHeight="1" x14ac:dyDescent="0.2"/>
    <row r="7237" customFormat="1" ht="16" customHeight="1" x14ac:dyDescent="0.2"/>
    <row r="7238" customFormat="1" ht="16" customHeight="1" x14ac:dyDescent="0.2"/>
    <row r="7239" customFormat="1" ht="16" customHeight="1" x14ac:dyDescent="0.2"/>
    <row r="7240" customFormat="1" ht="16" customHeight="1" x14ac:dyDescent="0.2"/>
    <row r="7241" customFormat="1" ht="16" customHeight="1" x14ac:dyDescent="0.2"/>
    <row r="7242" customFormat="1" ht="16" customHeight="1" x14ac:dyDescent="0.2"/>
    <row r="7243" customFormat="1" ht="16" customHeight="1" x14ac:dyDescent="0.2"/>
    <row r="7244" customFormat="1" ht="16" customHeight="1" x14ac:dyDescent="0.2"/>
    <row r="7245" customFormat="1" ht="16" customHeight="1" x14ac:dyDescent="0.2"/>
    <row r="7246" customFormat="1" ht="16" customHeight="1" x14ac:dyDescent="0.2"/>
    <row r="7247" customFormat="1" ht="16" customHeight="1" x14ac:dyDescent="0.2"/>
    <row r="7248" customFormat="1" ht="16" customHeight="1" x14ac:dyDescent="0.2"/>
    <row r="7249" customFormat="1" ht="16" customHeight="1" x14ac:dyDescent="0.2"/>
    <row r="7250" customFormat="1" ht="16" customHeight="1" x14ac:dyDescent="0.2"/>
    <row r="7251" customFormat="1" ht="16" customHeight="1" x14ac:dyDescent="0.2"/>
    <row r="7252" customFormat="1" ht="16" customHeight="1" x14ac:dyDescent="0.2"/>
    <row r="7253" customFormat="1" ht="16" customHeight="1" x14ac:dyDescent="0.2"/>
    <row r="7254" customFormat="1" ht="16" customHeight="1" x14ac:dyDescent="0.2"/>
    <row r="7255" customFormat="1" ht="16" customHeight="1" x14ac:dyDescent="0.2"/>
    <row r="7256" customFormat="1" ht="16" customHeight="1" x14ac:dyDescent="0.2"/>
    <row r="7257" customFormat="1" ht="16" customHeight="1" x14ac:dyDescent="0.2"/>
    <row r="7258" customFormat="1" ht="16" customHeight="1" x14ac:dyDescent="0.2"/>
    <row r="7259" customFormat="1" ht="16" customHeight="1" x14ac:dyDescent="0.2"/>
    <row r="7260" customFormat="1" ht="16" customHeight="1" x14ac:dyDescent="0.2"/>
    <row r="7261" customFormat="1" ht="16" customHeight="1" x14ac:dyDescent="0.2"/>
    <row r="7262" customFormat="1" ht="16" customHeight="1" x14ac:dyDescent="0.2"/>
    <row r="7263" customFormat="1" ht="16" customHeight="1" x14ac:dyDescent="0.2"/>
    <row r="7264" customFormat="1" ht="16" customHeight="1" x14ac:dyDescent="0.2"/>
    <row r="7265" customFormat="1" ht="16" customHeight="1" x14ac:dyDescent="0.2"/>
    <row r="7266" customFormat="1" ht="16" customHeight="1" x14ac:dyDescent="0.2"/>
    <row r="7267" customFormat="1" ht="16" customHeight="1" x14ac:dyDescent="0.2"/>
    <row r="7268" customFormat="1" ht="16" customHeight="1" x14ac:dyDescent="0.2"/>
    <row r="7269" customFormat="1" ht="16" customHeight="1" x14ac:dyDescent="0.2"/>
    <row r="7270" customFormat="1" ht="16" customHeight="1" x14ac:dyDescent="0.2"/>
    <row r="7271" customFormat="1" ht="16" customHeight="1" x14ac:dyDescent="0.2"/>
    <row r="7272" customFormat="1" ht="16" customHeight="1" x14ac:dyDescent="0.2"/>
    <row r="7273" customFormat="1" ht="16" customHeight="1" x14ac:dyDescent="0.2"/>
    <row r="7274" customFormat="1" ht="16" customHeight="1" x14ac:dyDescent="0.2"/>
    <row r="7275" customFormat="1" ht="16" customHeight="1" x14ac:dyDescent="0.2"/>
    <row r="7276" customFormat="1" ht="16" customHeight="1" x14ac:dyDescent="0.2"/>
    <row r="7277" customFormat="1" ht="16" customHeight="1" x14ac:dyDescent="0.2"/>
    <row r="7278" customFormat="1" ht="16" customHeight="1" x14ac:dyDescent="0.2"/>
    <row r="7279" customFormat="1" ht="16" customHeight="1" x14ac:dyDescent="0.2"/>
    <row r="7280" customFormat="1" ht="16" customHeight="1" x14ac:dyDescent="0.2"/>
    <row r="7281" customFormat="1" ht="16" customHeight="1" x14ac:dyDescent="0.2"/>
    <row r="7282" customFormat="1" ht="16" customHeight="1" x14ac:dyDescent="0.2"/>
    <row r="7283" customFormat="1" ht="16" customHeight="1" x14ac:dyDescent="0.2"/>
    <row r="7284" customFormat="1" ht="16" customHeight="1" x14ac:dyDescent="0.2"/>
    <row r="7285" customFormat="1" ht="16" customHeight="1" x14ac:dyDescent="0.2"/>
    <row r="7286" customFormat="1" ht="16" customHeight="1" x14ac:dyDescent="0.2"/>
    <row r="7287" customFormat="1" ht="16" customHeight="1" x14ac:dyDescent="0.2"/>
    <row r="7288" customFormat="1" ht="16" customHeight="1" x14ac:dyDescent="0.2"/>
    <row r="7289" customFormat="1" ht="16" customHeight="1" x14ac:dyDescent="0.2"/>
    <row r="7290" customFormat="1" ht="16" customHeight="1" x14ac:dyDescent="0.2"/>
    <row r="7291" customFormat="1" ht="16" customHeight="1" x14ac:dyDescent="0.2"/>
    <row r="7292" customFormat="1" ht="16" customHeight="1" x14ac:dyDescent="0.2"/>
    <row r="7293" customFormat="1" ht="16" customHeight="1" x14ac:dyDescent="0.2"/>
    <row r="7294" customFormat="1" ht="16" customHeight="1" x14ac:dyDescent="0.2"/>
    <row r="7295" customFormat="1" ht="16" customHeight="1" x14ac:dyDescent="0.2"/>
    <row r="7296" customFormat="1" ht="16" customHeight="1" x14ac:dyDescent="0.2"/>
    <row r="7297" customFormat="1" ht="16" customHeight="1" x14ac:dyDescent="0.2"/>
    <row r="7298" customFormat="1" ht="16" customHeight="1" x14ac:dyDescent="0.2"/>
    <row r="7299" customFormat="1" ht="16" customHeight="1" x14ac:dyDescent="0.2"/>
    <row r="7300" customFormat="1" ht="16" customHeight="1" x14ac:dyDescent="0.2"/>
    <row r="7301" customFormat="1" ht="16" customHeight="1" x14ac:dyDescent="0.2"/>
    <row r="7302" customFormat="1" ht="16" customHeight="1" x14ac:dyDescent="0.2"/>
    <row r="7303" customFormat="1" ht="16" customHeight="1" x14ac:dyDescent="0.2"/>
    <row r="7304" customFormat="1" ht="16" customHeight="1" x14ac:dyDescent="0.2"/>
    <row r="7305" customFormat="1" ht="16" customHeight="1" x14ac:dyDescent="0.2"/>
    <row r="7306" customFormat="1" ht="16" customHeight="1" x14ac:dyDescent="0.2"/>
    <row r="7307" customFormat="1" ht="16" customHeight="1" x14ac:dyDescent="0.2"/>
    <row r="7308" customFormat="1" ht="16" customHeight="1" x14ac:dyDescent="0.2"/>
    <row r="7309" customFormat="1" ht="16" customHeight="1" x14ac:dyDescent="0.2"/>
    <row r="7310" customFormat="1" ht="16" customHeight="1" x14ac:dyDescent="0.2"/>
    <row r="7311" customFormat="1" ht="16" customHeight="1" x14ac:dyDescent="0.2"/>
    <row r="7312" customFormat="1" ht="16" customHeight="1" x14ac:dyDescent="0.2"/>
    <row r="7313" customFormat="1" ht="16" customHeight="1" x14ac:dyDescent="0.2"/>
    <row r="7314" customFormat="1" ht="16" customHeight="1" x14ac:dyDescent="0.2"/>
    <row r="7315" customFormat="1" ht="16" customHeight="1" x14ac:dyDescent="0.2"/>
    <row r="7316" customFormat="1" ht="16" customHeight="1" x14ac:dyDescent="0.2"/>
    <row r="7317" customFormat="1" ht="16" customHeight="1" x14ac:dyDescent="0.2"/>
    <row r="7318" customFormat="1" ht="16" customHeight="1" x14ac:dyDescent="0.2"/>
    <row r="7319" customFormat="1" ht="16" customHeight="1" x14ac:dyDescent="0.2"/>
    <row r="7320" customFormat="1" ht="16" customHeight="1" x14ac:dyDescent="0.2"/>
    <row r="7321" customFormat="1" ht="16" customHeight="1" x14ac:dyDescent="0.2"/>
    <row r="7322" customFormat="1" ht="16" customHeight="1" x14ac:dyDescent="0.2"/>
    <row r="7323" customFormat="1" ht="16" customHeight="1" x14ac:dyDescent="0.2"/>
    <row r="7324" customFormat="1" ht="16" customHeight="1" x14ac:dyDescent="0.2"/>
    <row r="7325" customFormat="1" ht="16" customHeight="1" x14ac:dyDescent="0.2"/>
    <row r="7326" customFormat="1" ht="16" customHeight="1" x14ac:dyDescent="0.2"/>
    <row r="7327" customFormat="1" ht="16" customHeight="1" x14ac:dyDescent="0.2"/>
    <row r="7328" customFormat="1" ht="16" customHeight="1" x14ac:dyDescent="0.2"/>
    <row r="7329" customFormat="1" ht="16" customHeight="1" x14ac:dyDescent="0.2"/>
    <row r="7330" customFormat="1" ht="16" customHeight="1" x14ac:dyDescent="0.2"/>
    <row r="7331" customFormat="1" ht="16" customHeight="1" x14ac:dyDescent="0.2"/>
    <row r="7332" customFormat="1" ht="16" customHeight="1" x14ac:dyDescent="0.2"/>
    <row r="7333" customFormat="1" ht="16" customHeight="1" x14ac:dyDescent="0.2"/>
    <row r="7334" customFormat="1" ht="16" customHeight="1" x14ac:dyDescent="0.2"/>
    <row r="7335" customFormat="1" ht="16" customHeight="1" x14ac:dyDescent="0.2"/>
    <row r="7336" customFormat="1" ht="16" customHeight="1" x14ac:dyDescent="0.2"/>
    <row r="7337" customFormat="1" ht="16" customHeight="1" x14ac:dyDescent="0.2"/>
    <row r="7338" customFormat="1" ht="16" customHeight="1" x14ac:dyDescent="0.2"/>
    <row r="7339" customFormat="1" ht="16" customHeight="1" x14ac:dyDescent="0.2"/>
    <row r="7340" customFormat="1" ht="16" customHeight="1" x14ac:dyDescent="0.2"/>
    <row r="7341" customFormat="1" ht="16" customHeight="1" x14ac:dyDescent="0.2"/>
    <row r="7342" customFormat="1" ht="16" customHeight="1" x14ac:dyDescent="0.2"/>
    <row r="7343" customFormat="1" ht="16" customHeight="1" x14ac:dyDescent="0.2"/>
    <row r="7344" customFormat="1" ht="16" customHeight="1" x14ac:dyDescent="0.2"/>
    <row r="7345" customFormat="1" ht="16" customHeight="1" x14ac:dyDescent="0.2"/>
    <row r="7346" customFormat="1" ht="16" customHeight="1" x14ac:dyDescent="0.2"/>
    <row r="7347" customFormat="1" ht="16" customHeight="1" x14ac:dyDescent="0.2"/>
    <row r="7348" customFormat="1" ht="16" customHeight="1" x14ac:dyDescent="0.2"/>
    <row r="7349" customFormat="1" ht="16" customHeight="1" x14ac:dyDescent="0.2"/>
    <row r="7350" customFormat="1" ht="16" customHeight="1" x14ac:dyDescent="0.2"/>
    <row r="7351" customFormat="1" ht="16" customHeight="1" x14ac:dyDescent="0.2"/>
    <row r="7352" customFormat="1" ht="16" customHeight="1" x14ac:dyDescent="0.2"/>
    <row r="7353" customFormat="1" ht="16" customHeight="1" x14ac:dyDescent="0.2"/>
    <row r="7354" customFormat="1" ht="16" customHeight="1" x14ac:dyDescent="0.2"/>
    <row r="7355" customFormat="1" ht="16" customHeight="1" x14ac:dyDescent="0.2"/>
    <row r="7356" customFormat="1" ht="16" customHeight="1" x14ac:dyDescent="0.2"/>
    <row r="7357" customFormat="1" ht="16" customHeight="1" x14ac:dyDescent="0.2"/>
    <row r="7358" customFormat="1" ht="16" customHeight="1" x14ac:dyDescent="0.2"/>
    <row r="7359" customFormat="1" ht="16" customHeight="1" x14ac:dyDescent="0.2"/>
    <row r="7360" customFormat="1" ht="16" customHeight="1" x14ac:dyDescent="0.2"/>
    <row r="7361" customFormat="1" ht="16" customHeight="1" x14ac:dyDescent="0.2"/>
    <row r="7362" customFormat="1" ht="16" customHeight="1" x14ac:dyDescent="0.2"/>
    <row r="7363" customFormat="1" ht="16" customHeight="1" x14ac:dyDescent="0.2"/>
    <row r="7364" customFormat="1" ht="16" customHeight="1" x14ac:dyDescent="0.2"/>
    <row r="7365" customFormat="1" ht="16" customHeight="1" x14ac:dyDescent="0.2"/>
    <row r="7366" customFormat="1" ht="16" customHeight="1" x14ac:dyDescent="0.2"/>
    <row r="7367" customFormat="1" ht="16" customHeight="1" x14ac:dyDescent="0.2"/>
    <row r="7368" customFormat="1" ht="16" customHeight="1" x14ac:dyDescent="0.2"/>
    <row r="7369" customFormat="1" ht="16" customHeight="1" x14ac:dyDescent="0.2"/>
    <row r="7370" customFormat="1" ht="16" customHeight="1" x14ac:dyDescent="0.2"/>
    <row r="7371" customFormat="1" ht="16" customHeight="1" x14ac:dyDescent="0.2"/>
    <row r="7372" customFormat="1" ht="16" customHeight="1" x14ac:dyDescent="0.2"/>
    <row r="7373" customFormat="1" ht="16" customHeight="1" x14ac:dyDescent="0.2"/>
    <row r="7374" customFormat="1" ht="16" customHeight="1" x14ac:dyDescent="0.2"/>
    <row r="7375" customFormat="1" ht="16" customHeight="1" x14ac:dyDescent="0.2"/>
    <row r="7376" customFormat="1" ht="16" customHeight="1" x14ac:dyDescent="0.2"/>
    <row r="7377" customFormat="1" ht="16" customHeight="1" x14ac:dyDescent="0.2"/>
    <row r="7378" customFormat="1" ht="16" customHeight="1" x14ac:dyDescent="0.2"/>
    <row r="7379" customFormat="1" ht="16" customHeight="1" x14ac:dyDescent="0.2"/>
    <row r="7380" customFormat="1" ht="16" customHeight="1" x14ac:dyDescent="0.2"/>
    <row r="7381" customFormat="1" ht="16" customHeight="1" x14ac:dyDescent="0.2"/>
    <row r="7382" customFormat="1" ht="16" customHeight="1" x14ac:dyDescent="0.2"/>
    <row r="7383" customFormat="1" ht="16" customHeight="1" x14ac:dyDescent="0.2"/>
    <row r="7384" customFormat="1" ht="16" customHeight="1" x14ac:dyDescent="0.2"/>
    <row r="7385" customFormat="1" ht="16" customHeight="1" x14ac:dyDescent="0.2"/>
    <row r="7386" customFormat="1" ht="16" customHeight="1" x14ac:dyDescent="0.2"/>
    <row r="7387" customFormat="1" ht="16" customHeight="1" x14ac:dyDescent="0.2"/>
    <row r="7388" customFormat="1" ht="16" customHeight="1" x14ac:dyDescent="0.2"/>
    <row r="7389" customFormat="1" ht="16" customHeight="1" x14ac:dyDescent="0.2"/>
    <row r="7390" customFormat="1" ht="16" customHeight="1" x14ac:dyDescent="0.2"/>
    <row r="7391" customFormat="1" ht="16" customHeight="1" x14ac:dyDescent="0.2"/>
    <row r="7392" customFormat="1" ht="16" customHeight="1" x14ac:dyDescent="0.2"/>
    <row r="7393" customFormat="1" ht="16" customHeight="1" x14ac:dyDescent="0.2"/>
    <row r="7394" customFormat="1" ht="16" customHeight="1" x14ac:dyDescent="0.2"/>
    <row r="7395" customFormat="1" ht="16" customHeight="1" x14ac:dyDescent="0.2"/>
    <row r="7396" customFormat="1" ht="16" customHeight="1" x14ac:dyDescent="0.2"/>
    <row r="7397" customFormat="1" ht="16" customHeight="1" x14ac:dyDescent="0.2"/>
    <row r="7398" customFormat="1" ht="16" customHeight="1" x14ac:dyDescent="0.2"/>
    <row r="7399" customFormat="1" ht="16" customHeight="1" x14ac:dyDescent="0.2"/>
    <row r="7400" customFormat="1" ht="16" customHeight="1" x14ac:dyDescent="0.2"/>
    <row r="7401" customFormat="1" ht="16" customHeight="1" x14ac:dyDescent="0.2"/>
    <row r="7402" customFormat="1" ht="16" customHeight="1" x14ac:dyDescent="0.2"/>
    <row r="7403" customFormat="1" ht="16" customHeight="1" x14ac:dyDescent="0.2"/>
    <row r="7404" customFormat="1" ht="16" customHeight="1" x14ac:dyDescent="0.2"/>
    <row r="7405" customFormat="1" ht="16" customHeight="1" x14ac:dyDescent="0.2"/>
    <row r="7406" customFormat="1" ht="16" customHeight="1" x14ac:dyDescent="0.2"/>
    <row r="7407" customFormat="1" ht="16" customHeight="1" x14ac:dyDescent="0.2"/>
    <row r="7408" customFormat="1" ht="16" customHeight="1" x14ac:dyDescent="0.2"/>
    <row r="7409" customFormat="1" ht="16" customHeight="1" x14ac:dyDescent="0.2"/>
    <row r="7410" customFormat="1" ht="16" customHeight="1" x14ac:dyDescent="0.2"/>
    <row r="7411" customFormat="1" ht="16" customHeight="1" x14ac:dyDescent="0.2"/>
    <row r="7412" customFormat="1" ht="16" customHeight="1" x14ac:dyDescent="0.2"/>
    <row r="7413" customFormat="1" ht="16" customHeight="1" x14ac:dyDescent="0.2"/>
    <row r="7414" customFormat="1" ht="16" customHeight="1" x14ac:dyDescent="0.2"/>
    <row r="7415" customFormat="1" ht="16" customHeight="1" x14ac:dyDescent="0.2"/>
    <row r="7416" customFormat="1" ht="16" customHeight="1" x14ac:dyDescent="0.2"/>
    <row r="7417" customFormat="1" ht="16" customHeight="1" x14ac:dyDescent="0.2"/>
    <row r="7418" customFormat="1" ht="16" customHeight="1" x14ac:dyDescent="0.2"/>
    <row r="7419" customFormat="1" ht="16" customHeight="1" x14ac:dyDescent="0.2"/>
    <row r="7420" customFormat="1" ht="16" customHeight="1" x14ac:dyDescent="0.2"/>
    <row r="7421" customFormat="1" ht="16" customHeight="1" x14ac:dyDescent="0.2"/>
    <row r="7422" customFormat="1" ht="16" customHeight="1" x14ac:dyDescent="0.2"/>
    <row r="7423" customFormat="1" ht="16" customHeight="1" x14ac:dyDescent="0.2"/>
    <row r="7424" customFormat="1" ht="16" customHeight="1" x14ac:dyDescent="0.2"/>
    <row r="7425" customFormat="1" ht="16" customHeight="1" x14ac:dyDescent="0.2"/>
    <row r="7426" customFormat="1" ht="16" customHeight="1" x14ac:dyDescent="0.2"/>
    <row r="7427" customFormat="1" ht="16" customHeight="1" x14ac:dyDescent="0.2"/>
    <row r="7428" customFormat="1" ht="16" customHeight="1" x14ac:dyDescent="0.2"/>
    <row r="7429" customFormat="1" ht="16" customHeight="1" x14ac:dyDescent="0.2"/>
    <row r="7430" customFormat="1" ht="16" customHeight="1" x14ac:dyDescent="0.2"/>
    <row r="7431" customFormat="1" ht="16" customHeight="1" x14ac:dyDescent="0.2"/>
    <row r="7432" customFormat="1" ht="16" customHeight="1" x14ac:dyDescent="0.2"/>
    <row r="7433" customFormat="1" ht="16" customHeight="1" x14ac:dyDescent="0.2"/>
    <row r="7434" customFormat="1" ht="16" customHeight="1" x14ac:dyDescent="0.2"/>
    <row r="7435" customFormat="1" ht="16" customHeight="1" x14ac:dyDescent="0.2"/>
    <row r="7436" customFormat="1" ht="16" customHeight="1" x14ac:dyDescent="0.2"/>
    <row r="7437" customFormat="1" ht="16" customHeight="1" x14ac:dyDescent="0.2"/>
    <row r="7438" customFormat="1" ht="16" customHeight="1" x14ac:dyDescent="0.2"/>
    <row r="7439" customFormat="1" ht="16" customHeight="1" x14ac:dyDescent="0.2"/>
    <row r="7440" customFormat="1" ht="16" customHeight="1" x14ac:dyDescent="0.2"/>
    <row r="7441" customFormat="1" ht="16" customHeight="1" x14ac:dyDescent="0.2"/>
    <row r="7442" customFormat="1" ht="16" customHeight="1" x14ac:dyDescent="0.2"/>
    <row r="7443" customFormat="1" ht="16" customHeight="1" x14ac:dyDescent="0.2"/>
    <row r="7444" customFormat="1" ht="16" customHeight="1" x14ac:dyDescent="0.2"/>
    <row r="7445" customFormat="1" ht="16" customHeight="1" x14ac:dyDescent="0.2"/>
    <row r="7446" customFormat="1" ht="16" customHeight="1" x14ac:dyDescent="0.2"/>
    <row r="7447" customFormat="1" ht="16" customHeight="1" x14ac:dyDescent="0.2"/>
    <row r="7448" customFormat="1" ht="16" customHeight="1" x14ac:dyDescent="0.2"/>
    <row r="7449" customFormat="1" ht="16" customHeight="1" x14ac:dyDescent="0.2"/>
    <row r="7450" customFormat="1" ht="16" customHeight="1" x14ac:dyDescent="0.2"/>
    <row r="7451" customFormat="1" ht="16" customHeight="1" x14ac:dyDescent="0.2"/>
    <row r="7452" customFormat="1" ht="16" customHeight="1" x14ac:dyDescent="0.2"/>
    <row r="7453" customFormat="1" ht="16" customHeight="1" x14ac:dyDescent="0.2"/>
    <row r="7454" customFormat="1" ht="16" customHeight="1" x14ac:dyDescent="0.2"/>
    <row r="7455" customFormat="1" ht="16" customHeight="1" x14ac:dyDescent="0.2"/>
    <row r="7456" customFormat="1" ht="16" customHeight="1" x14ac:dyDescent="0.2"/>
    <row r="7457" customFormat="1" ht="16" customHeight="1" x14ac:dyDescent="0.2"/>
    <row r="7458" customFormat="1" ht="16" customHeight="1" x14ac:dyDescent="0.2"/>
    <row r="7459" customFormat="1" ht="16" customHeight="1" x14ac:dyDescent="0.2"/>
    <row r="7460" customFormat="1" ht="16" customHeight="1" x14ac:dyDescent="0.2"/>
    <row r="7461" customFormat="1" ht="16" customHeight="1" x14ac:dyDescent="0.2"/>
    <row r="7462" customFormat="1" ht="16" customHeight="1" x14ac:dyDescent="0.2"/>
    <row r="7463" customFormat="1" ht="16" customHeight="1" x14ac:dyDescent="0.2"/>
    <row r="7464" customFormat="1" ht="16" customHeight="1" x14ac:dyDescent="0.2"/>
    <row r="7465" customFormat="1" ht="16" customHeight="1" x14ac:dyDescent="0.2"/>
    <row r="7466" customFormat="1" ht="16" customHeight="1" x14ac:dyDescent="0.2"/>
    <row r="7467" customFormat="1" ht="16" customHeight="1" x14ac:dyDescent="0.2"/>
    <row r="7468" customFormat="1" ht="16" customHeight="1" x14ac:dyDescent="0.2"/>
    <row r="7469" customFormat="1" ht="16" customHeight="1" x14ac:dyDescent="0.2"/>
    <row r="7470" customFormat="1" ht="16" customHeight="1" x14ac:dyDescent="0.2"/>
    <row r="7471" customFormat="1" ht="16" customHeight="1" x14ac:dyDescent="0.2"/>
    <row r="7472" customFormat="1" ht="16" customHeight="1" x14ac:dyDescent="0.2"/>
    <row r="7473" customFormat="1" ht="16" customHeight="1" x14ac:dyDescent="0.2"/>
    <row r="7474" customFormat="1" ht="16" customHeight="1" x14ac:dyDescent="0.2"/>
    <row r="7475" customFormat="1" ht="16" customHeight="1" x14ac:dyDescent="0.2"/>
    <row r="7476" customFormat="1" ht="16" customHeight="1" x14ac:dyDescent="0.2"/>
    <row r="7477" customFormat="1" ht="16" customHeight="1" x14ac:dyDescent="0.2"/>
    <row r="7478" customFormat="1" ht="16" customHeight="1" x14ac:dyDescent="0.2"/>
    <row r="7479" customFormat="1" ht="16" customHeight="1" x14ac:dyDescent="0.2"/>
    <row r="7480" customFormat="1" ht="16" customHeight="1" x14ac:dyDescent="0.2"/>
    <row r="7481" customFormat="1" ht="16" customHeight="1" x14ac:dyDescent="0.2"/>
    <row r="7482" customFormat="1" ht="16" customHeight="1" x14ac:dyDescent="0.2"/>
    <row r="7483" customFormat="1" ht="16" customHeight="1" x14ac:dyDescent="0.2"/>
    <row r="7484" customFormat="1" ht="16" customHeight="1" x14ac:dyDescent="0.2"/>
    <row r="7485" customFormat="1" ht="16" customHeight="1" x14ac:dyDescent="0.2"/>
    <row r="7486" customFormat="1" ht="16" customHeight="1" x14ac:dyDescent="0.2"/>
    <row r="7487" customFormat="1" ht="16" customHeight="1" x14ac:dyDescent="0.2"/>
    <row r="7488" customFormat="1" ht="16" customHeight="1" x14ac:dyDescent="0.2"/>
    <row r="7489" customFormat="1" ht="16" customHeight="1" x14ac:dyDescent="0.2"/>
    <row r="7490" customFormat="1" ht="16" customHeight="1" x14ac:dyDescent="0.2"/>
    <row r="7491" customFormat="1" ht="16" customHeight="1" x14ac:dyDescent="0.2"/>
    <row r="7492" customFormat="1" ht="16" customHeight="1" x14ac:dyDescent="0.2"/>
    <row r="7493" customFormat="1" ht="16" customHeight="1" x14ac:dyDescent="0.2"/>
    <row r="7494" customFormat="1" ht="16" customHeight="1" x14ac:dyDescent="0.2"/>
    <row r="7495" customFormat="1" ht="16" customHeight="1" x14ac:dyDescent="0.2"/>
    <row r="7496" customFormat="1" ht="16" customHeight="1" x14ac:dyDescent="0.2"/>
    <row r="7497" customFormat="1" ht="16" customHeight="1" x14ac:dyDescent="0.2"/>
    <row r="7498" customFormat="1" ht="16" customHeight="1" x14ac:dyDescent="0.2"/>
    <row r="7499" customFormat="1" ht="16" customHeight="1" x14ac:dyDescent="0.2"/>
    <row r="7500" customFormat="1" ht="16" customHeight="1" x14ac:dyDescent="0.2"/>
    <row r="7501" customFormat="1" ht="16" customHeight="1" x14ac:dyDescent="0.2"/>
    <row r="7502" customFormat="1" ht="16" customHeight="1" x14ac:dyDescent="0.2"/>
    <row r="7503" customFormat="1" ht="16" customHeight="1" x14ac:dyDescent="0.2"/>
    <row r="7504" customFormat="1" ht="16" customHeight="1" x14ac:dyDescent="0.2"/>
    <row r="7505" customFormat="1" ht="16" customHeight="1" x14ac:dyDescent="0.2"/>
    <row r="7506" customFormat="1" ht="16" customHeight="1" x14ac:dyDescent="0.2"/>
    <row r="7507" customFormat="1" ht="16" customHeight="1" x14ac:dyDescent="0.2"/>
    <row r="7508" customFormat="1" ht="16" customHeight="1" x14ac:dyDescent="0.2"/>
    <row r="7509" customFormat="1" ht="16" customHeight="1" x14ac:dyDescent="0.2"/>
    <row r="7510" customFormat="1" ht="16" customHeight="1" x14ac:dyDescent="0.2"/>
    <row r="7511" customFormat="1" ht="16" customHeight="1" x14ac:dyDescent="0.2"/>
    <row r="7512" customFormat="1" ht="16" customHeight="1" x14ac:dyDescent="0.2"/>
    <row r="7513" customFormat="1" ht="16" customHeight="1" x14ac:dyDescent="0.2"/>
    <row r="7514" customFormat="1" ht="16" customHeight="1" x14ac:dyDescent="0.2"/>
    <row r="7515" customFormat="1" ht="16" customHeight="1" x14ac:dyDescent="0.2"/>
    <row r="7516" customFormat="1" ht="16" customHeight="1" x14ac:dyDescent="0.2"/>
    <row r="7517" customFormat="1" ht="16" customHeight="1" x14ac:dyDescent="0.2"/>
    <row r="7518" customFormat="1" ht="16" customHeight="1" x14ac:dyDescent="0.2"/>
    <row r="7519" customFormat="1" ht="16" customHeight="1" x14ac:dyDescent="0.2"/>
    <row r="7520" customFormat="1" ht="16" customHeight="1" x14ac:dyDescent="0.2"/>
    <row r="7521" customFormat="1" ht="16" customHeight="1" x14ac:dyDescent="0.2"/>
    <row r="7522" customFormat="1" ht="16" customHeight="1" x14ac:dyDescent="0.2"/>
    <row r="7523" customFormat="1" ht="16" customHeight="1" x14ac:dyDescent="0.2"/>
    <row r="7524" customFormat="1" ht="16" customHeight="1" x14ac:dyDescent="0.2"/>
    <row r="7525" customFormat="1" ht="16" customHeight="1" x14ac:dyDescent="0.2"/>
    <row r="7526" customFormat="1" ht="16" customHeight="1" x14ac:dyDescent="0.2"/>
    <row r="7527" customFormat="1" ht="16" customHeight="1" x14ac:dyDescent="0.2"/>
    <row r="7528" customFormat="1" ht="16" customHeight="1" x14ac:dyDescent="0.2"/>
    <row r="7529" customFormat="1" ht="16" customHeight="1" x14ac:dyDescent="0.2"/>
    <row r="7530" customFormat="1" ht="16" customHeight="1" x14ac:dyDescent="0.2"/>
    <row r="7531" customFormat="1" ht="16" customHeight="1" x14ac:dyDescent="0.2"/>
    <row r="7532" customFormat="1" ht="16" customHeight="1" x14ac:dyDescent="0.2"/>
    <row r="7533" customFormat="1" ht="16" customHeight="1" x14ac:dyDescent="0.2"/>
    <row r="7534" customFormat="1" ht="16" customHeight="1" x14ac:dyDescent="0.2"/>
    <row r="7535" customFormat="1" ht="16" customHeight="1" x14ac:dyDescent="0.2"/>
    <row r="7536" customFormat="1" ht="16" customHeight="1" x14ac:dyDescent="0.2"/>
    <row r="7537" customFormat="1" ht="16" customHeight="1" x14ac:dyDescent="0.2"/>
    <row r="7538" customFormat="1" ht="16" customHeight="1" x14ac:dyDescent="0.2"/>
    <row r="7539" customFormat="1" ht="16" customHeight="1" x14ac:dyDescent="0.2"/>
    <row r="7540" customFormat="1" ht="16" customHeight="1" x14ac:dyDescent="0.2"/>
    <row r="7541" customFormat="1" ht="16" customHeight="1" x14ac:dyDescent="0.2"/>
    <row r="7542" customFormat="1" ht="16" customHeight="1" x14ac:dyDescent="0.2"/>
    <row r="7543" customFormat="1" ht="16" customHeight="1" x14ac:dyDescent="0.2"/>
    <row r="7544" customFormat="1" ht="16" customHeight="1" x14ac:dyDescent="0.2"/>
    <row r="7545" customFormat="1" ht="16" customHeight="1" x14ac:dyDescent="0.2"/>
    <row r="7546" customFormat="1" ht="16" customHeight="1" x14ac:dyDescent="0.2"/>
    <row r="7547" customFormat="1" ht="16" customHeight="1" x14ac:dyDescent="0.2"/>
    <row r="7548" customFormat="1" ht="16" customHeight="1" x14ac:dyDescent="0.2"/>
    <row r="7549" customFormat="1" ht="16" customHeight="1" x14ac:dyDescent="0.2"/>
    <row r="7550" customFormat="1" ht="16" customHeight="1" x14ac:dyDescent="0.2"/>
    <row r="7551" customFormat="1" ht="16" customHeight="1" x14ac:dyDescent="0.2"/>
    <row r="7552" customFormat="1" ht="16" customHeight="1" x14ac:dyDescent="0.2"/>
    <row r="7553" customFormat="1" ht="16" customHeight="1" x14ac:dyDescent="0.2"/>
    <row r="7554" customFormat="1" ht="16" customHeight="1" x14ac:dyDescent="0.2"/>
    <row r="7555" customFormat="1" ht="16" customHeight="1" x14ac:dyDescent="0.2"/>
    <row r="7556" customFormat="1" ht="16" customHeight="1" x14ac:dyDescent="0.2"/>
    <row r="7557" customFormat="1" ht="16" customHeight="1" x14ac:dyDescent="0.2"/>
    <row r="7558" customFormat="1" ht="16" customHeight="1" x14ac:dyDescent="0.2"/>
    <row r="7559" customFormat="1" ht="16" customHeight="1" x14ac:dyDescent="0.2"/>
    <row r="7560" customFormat="1" ht="16" customHeight="1" x14ac:dyDescent="0.2"/>
    <row r="7561" customFormat="1" ht="16" customHeight="1" x14ac:dyDescent="0.2"/>
    <row r="7562" customFormat="1" ht="16" customHeight="1" x14ac:dyDescent="0.2"/>
    <row r="7563" customFormat="1" ht="16" customHeight="1" x14ac:dyDescent="0.2"/>
    <row r="7564" customFormat="1" ht="16" customHeight="1" x14ac:dyDescent="0.2"/>
    <row r="7565" customFormat="1" ht="16" customHeight="1" x14ac:dyDescent="0.2"/>
    <row r="7566" customFormat="1" ht="16" customHeight="1" x14ac:dyDescent="0.2"/>
    <row r="7567" customFormat="1" ht="16" customHeight="1" x14ac:dyDescent="0.2"/>
    <row r="7568" customFormat="1" ht="16" customHeight="1" x14ac:dyDescent="0.2"/>
    <row r="7569" customFormat="1" ht="16" customHeight="1" x14ac:dyDescent="0.2"/>
    <row r="7570" customFormat="1" ht="16" customHeight="1" x14ac:dyDescent="0.2"/>
    <row r="7571" customFormat="1" ht="16" customHeight="1" x14ac:dyDescent="0.2"/>
    <row r="7572" customFormat="1" ht="16" customHeight="1" x14ac:dyDescent="0.2"/>
    <row r="7573" customFormat="1" ht="16" customHeight="1" x14ac:dyDescent="0.2"/>
    <row r="7574" customFormat="1" ht="16" customHeight="1" x14ac:dyDescent="0.2"/>
    <row r="7575" customFormat="1" ht="16" customHeight="1" x14ac:dyDescent="0.2"/>
    <row r="7576" customFormat="1" ht="16" customHeight="1" x14ac:dyDescent="0.2"/>
    <row r="7577" customFormat="1" ht="16" customHeight="1" x14ac:dyDescent="0.2"/>
    <row r="7578" customFormat="1" ht="16" customHeight="1" x14ac:dyDescent="0.2"/>
    <row r="7579" customFormat="1" ht="16" customHeight="1" x14ac:dyDescent="0.2"/>
    <row r="7580" customFormat="1" ht="16" customHeight="1" x14ac:dyDescent="0.2"/>
    <row r="7581" customFormat="1" ht="16" customHeight="1" x14ac:dyDescent="0.2"/>
    <row r="7582" customFormat="1" ht="16" customHeight="1" x14ac:dyDescent="0.2"/>
    <row r="7583" customFormat="1" ht="16" customHeight="1" x14ac:dyDescent="0.2"/>
    <row r="7584" customFormat="1" ht="16" customHeight="1" x14ac:dyDescent="0.2"/>
    <row r="7585" customFormat="1" ht="16" customHeight="1" x14ac:dyDescent="0.2"/>
    <row r="7586" customFormat="1" ht="16" customHeight="1" x14ac:dyDescent="0.2"/>
    <row r="7587" customFormat="1" ht="16" customHeight="1" x14ac:dyDescent="0.2"/>
    <row r="7588" customFormat="1" ht="16" customHeight="1" x14ac:dyDescent="0.2"/>
    <row r="7589" customFormat="1" ht="16" customHeight="1" x14ac:dyDescent="0.2"/>
    <row r="7590" customFormat="1" ht="16" customHeight="1" x14ac:dyDescent="0.2"/>
    <row r="7591" customFormat="1" ht="16" customHeight="1" x14ac:dyDescent="0.2"/>
    <row r="7592" customFormat="1" ht="16" customHeight="1" x14ac:dyDescent="0.2"/>
    <row r="7593" customFormat="1" ht="16" customHeight="1" x14ac:dyDescent="0.2"/>
    <row r="7594" customFormat="1" ht="16" customHeight="1" x14ac:dyDescent="0.2"/>
    <row r="7595" customFormat="1" ht="16" customHeight="1" x14ac:dyDescent="0.2"/>
    <row r="7596" customFormat="1" ht="16" customHeight="1" x14ac:dyDescent="0.2"/>
    <row r="7597" customFormat="1" ht="16" customHeight="1" x14ac:dyDescent="0.2"/>
    <row r="7598" customFormat="1" ht="16" customHeight="1" x14ac:dyDescent="0.2"/>
    <row r="7599" customFormat="1" ht="16" customHeight="1" x14ac:dyDescent="0.2"/>
    <row r="7600" customFormat="1" ht="16" customHeight="1" x14ac:dyDescent="0.2"/>
    <row r="7601" customFormat="1" ht="16" customHeight="1" x14ac:dyDescent="0.2"/>
    <row r="7602" customFormat="1" ht="16" customHeight="1" x14ac:dyDescent="0.2"/>
    <row r="7603" customFormat="1" ht="16" customHeight="1" x14ac:dyDescent="0.2"/>
    <row r="7604" customFormat="1" ht="16" customHeight="1" x14ac:dyDescent="0.2"/>
    <row r="7605" customFormat="1" ht="16" customHeight="1" x14ac:dyDescent="0.2"/>
    <row r="7606" customFormat="1" ht="16" customHeight="1" x14ac:dyDescent="0.2"/>
    <row r="7607" customFormat="1" ht="16" customHeight="1" x14ac:dyDescent="0.2"/>
    <row r="7608" customFormat="1" ht="16" customHeight="1" x14ac:dyDescent="0.2"/>
    <row r="7609" customFormat="1" ht="16" customHeight="1" x14ac:dyDescent="0.2"/>
    <row r="7610" customFormat="1" ht="16" customHeight="1" x14ac:dyDescent="0.2"/>
    <row r="7611" customFormat="1" ht="16" customHeight="1" x14ac:dyDescent="0.2"/>
    <row r="7612" customFormat="1" ht="16" customHeight="1" x14ac:dyDescent="0.2"/>
    <row r="7613" customFormat="1" ht="16" customHeight="1" x14ac:dyDescent="0.2"/>
    <row r="7614" customFormat="1" ht="16" customHeight="1" x14ac:dyDescent="0.2"/>
    <row r="7615" customFormat="1" ht="16" customHeight="1" x14ac:dyDescent="0.2"/>
    <row r="7616" customFormat="1" ht="16" customHeight="1" x14ac:dyDescent="0.2"/>
    <row r="7617" customFormat="1" ht="16" customHeight="1" x14ac:dyDescent="0.2"/>
    <row r="7618" customFormat="1" ht="16" customHeight="1" x14ac:dyDescent="0.2"/>
    <row r="7619" customFormat="1" ht="16" customHeight="1" x14ac:dyDescent="0.2"/>
    <row r="7620" customFormat="1" ht="16" customHeight="1" x14ac:dyDescent="0.2"/>
    <row r="7621" customFormat="1" ht="16" customHeight="1" x14ac:dyDescent="0.2"/>
    <row r="7622" customFormat="1" ht="16" customHeight="1" x14ac:dyDescent="0.2"/>
    <row r="7623" customFormat="1" ht="16" customHeight="1" x14ac:dyDescent="0.2"/>
    <row r="7624" customFormat="1" ht="16" customHeight="1" x14ac:dyDescent="0.2"/>
    <row r="7625" customFormat="1" ht="16" customHeight="1" x14ac:dyDescent="0.2"/>
    <row r="7626" customFormat="1" ht="16" customHeight="1" x14ac:dyDescent="0.2"/>
    <row r="7627" customFormat="1" ht="16" customHeight="1" x14ac:dyDescent="0.2"/>
    <row r="7628" customFormat="1" ht="16" customHeight="1" x14ac:dyDescent="0.2"/>
    <row r="7629" customFormat="1" ht="16" customHeight="1" x14ac:dyDescent="0.2"/>
    <row r="7630" customFormat="1" ht="16" customHeight="1" x14ac:dyDescent="0.2"/>
    <row r="7631" customFormat="1" ht="16" customHeight="1" x14ac:dyDescent="0.2"/>
    <row r="7632" customFormat="1" ht="16" customHeight="1" x14ac:dyDescent="0.2"/>
    <row r="7633" customFormat="1" ht="16" customHeight="1" x14ac:dyDescent="0.2"/>
    <row r="7634" customFormat="1" ht="16" customHeight="1" x14ac:dyDescent="0.2"/>
    <row r="7635" customFormat="1" ht="16" customHeight="1" x14ac:dyDescent="0.2"/>
    <row r="7636" customFormat="1" ht="16" customHeight="1" x14ac:dyDescent="0.2"/>
    <row r="7637" customFormat="1" ht="16" customHeight="1" x14ac:dyDescent="0.2"/>
    <row r="7638" customFormat="1" ht="16" customHeight="1" x14ac:dyDescent="0.2"/>
    <row r="7639" customFormat="1" ht="16" customHeight="1" x14ac:dyDescent="0.2"/>
    <row r="7640" customFormat="1" ht="16" customHeight="1" x14ac:dyDescent="0.2"/>
    <row r="7641" customFormat="1" ht="16" customHeight="1" x14ac:dyDescent="0.2"/>
    <row r="7642" customFormat="1" ht="16" customHeight="1" x14ac:dyDescent="0.2"/>
    <row r="7643" customFormat="1" ht="16" customHeight="1" x14ac:dyDescent="0.2"/>
    <row r="7644" customFormat="1" ht="16" customHeight="1" x14ac:dyDescent="0.2"/>
    <row r="7645" customFormat="1" ht="16" customHeight="1" x14ac:dyDescent="0.2"/>
    <row r="7646" customFormat="1" ht="16" customHeight="1" x14ac:dyDescent="0.2"/>
    <row r="7647" customFormat="1" ht="16" customHeight="1" x14ac:dyDescent="0.2"/>
    <row r="7648" customFormat="1" ht="16" customHeight="1" x14ac:dyDescent="0.2"/>
    <row r="7649" customFormat="1" ht="16" customHeight="1" x14ac:dyDescent="0.2"/>
    <row r="7650" customFormat="1" ht="16" customHeight="1" x14ac:dyDescent="0.2"/>
    <row r="7651" customFormat="1" ht="16" customHeight="1" x14ac:dyDescent="0.2"/>
    <row r="7652" customFormat="1" ht="16" customHeight="1" x14ac:dyDescent="0.2"/>
    <row r="7653" customFormat="1" ht="16" customHeight="1" x14ac:dyDescent="0.2"/>
    <row r="7654" customFormat="1" ht="16" customHeight="1" x14ac:dyDescent="0.2"/>
    <row r="7655" customFormat="1" ht="16" customHeight="1" x14ac:dyDescent="0.2"/>
    <row r="7656" customFormat="1" ht="16" customHeight="1" x14ac:dyDescent="0.2"/>
    <row r="7657" customFormat="1" ht="16" customHeight="1" x14ac:dyDescent="0.2"/>
    <row r="7658" customFormat="1" ht="16" customHeight="1" x14ac:dyDescent="0.2"/>
    <row r="7659" customFormat="1" ht="16" customHeight="1" x14ac:dyDescent="0.2"/>
    <row r="7660" customFormat="1" ht="16" customHeight="1" x14ac:dyDescent="0.2"/>
    <row r="7661" customFormat="1" ht="16" customHeight="1" x14ac:dyDescent="0.2"/>
    <row r="7662" customFormat="1" ht="16" customHeight="1" x14ac:dyDescent="0.2"/>
    <row r="7663" customFormat="1" ht="16" customHeight="1" x14ac:dyDescent="0.2"/>
    <row r="7664" customFormat="1" ht="16" customHeight="1" x14ac:dyDescent="0.2"/>
    <row r="7665" customFormat="1" ht="16" customHeight="1" x14ac:dyDescent="0.2"/>
    <row r="7666" customFormat="1" ht="16" customHeight="1" x14ac:dyDescent="0.2"/>
    <row r="7667" customFormat="1" ht="16" customHeight="1" x14ac:dyDescent="0.2"/>
    <row r="7668" customFormat="1" ht="16" customHeight="1" x14ac:dyDescent="0.2"/>
    <row r="7669" customFormat="1" ht="16" customHeight="1" x14ac:dyDescent="0.2"/>
    <row r="7670" customFormat="1" ht="16" customHeight="1" x14ac:dyDescent="0.2"/>
    <row r="7671" customFormat="1" ht="16" customHeight="1" x14ac:dyDescent="0.2"/>
    <row r="7672" customFormat="1" ht="16" customHeight="1" x14ac:dyDescent="0.2"/>
    <row r="7673" customFormat="1" ht="16" customHeight="1" x14ac:dyDescent="0.2"/>
    <row r="7674" customFormat="1" ht="16" customHeight="1" x14ac:dyDescent="0.2"/>
    <row r="7675" customFormat="1" ht="16" customHeight="1" x14ac:dyDescent="0.2"/>
    <row r="7676" customFormat="1" ht="16" customHeight="1" x14ac:dyDescent="0.2"/>
    <row r="7677" customFormat="1" ht="16" customHeight="1" x14ac:dyDescent="0.2"/>
    <row r="7678" customFormat="1" ht="16" customHeight="1" x14ac:dyDescent="0.2"/>
    <row r="7679" customFormat="1" ht="16" customHeight="1" x14ac:dyDescent="0.2"/>
    <row r="7680" customFormat="1" ht="16" customHeight="1" x14ac:dyDescent="0.2"/>
    <row r="7681" customFormat="1" ht="16" customHeight="1" x14ac:dyDescent="0.2"/>
    <row r="7682" customFormat="1" ht="16" customHeight="1" x14ac:dyDescent="0.2"/>
    <row r="7683" customFormat="1" ht="16" customHeight="1" x14ac:dyDescent="0.2"/>
    <row r="7684" customFormat="1" ht="16" customHeight="1" x14ac:dyDescent="0.2"/>
    <row r="7685" customFormat="1" ht="16" customHeight="1" x14ac:dyDescent="0.2"/>
    <row r="7686" customFormat="1" ht="16" customHeight="1" x14ac:dyDescent="0.2"/>
    <row r="7687" customFormat="1" ht="16" customHeight="1" x14ac:dyDescent="0.2"/>
    <row r="7688" customFormat="1" ht="16" customHeight="1" x14ac:dyDescent="0.2"/>
    <row r="7689" customFormat="1" ht="16" customHeight="1" x14ac:dyDescent="0.2"/>
    <row r="7690" customFormat="1" ht="16" customHeight="1" x14ac:dyDescent="0.2"/>
    <row r="7691" customFormat="1" ht="16" customHeight="1" x14ac:dyDescent="0.2"/>
    <row r="7692" customFormat="1" ht="16" customHeight="1" x14ac:dyDescent="0.2"/>
    <row r="7693" customFormat="1" ht="16" customHeight="1" x14ac:dyDescent="0.2"/>
    <row r="7694" customFormat="1" ht="16" customHeight="1" x14ac:dyDescent="0.2"/>
    <row r="7695" customFormat="1" ht="16" customHeight="1" x14ac:dyDescent="0.2"/>
    <row r="7696" customFormat="1" ht="16" customHeight="1" x14ac:dyDescent="0.2"/>
    <row r="7697" customFormat="1" ht="16" customHeight="1" x14ac:dyDescent="0.2"/>
    <row r="7698" customFormat="1" ht="16" customHeight="1" x14ac:dyDescent="0.2"/>
    <row r="7699" customFormat="1" ht="16" customHeight="1" x14ac:dyDescent="0.2"/>
    <row r="7700" customFormat="1" ht="16" customHeight="1" x14ac:dyDescent="0.2"/>
    <row r="7701" customFormat="1" ht="16" customHeight="1" x14ac:dyDescent="0.2"/>
    <row r="7702" customFormat="1" ht="16" customHeight="1" x14ac:dyDescent="0.2"/>
    <row r="7703" customFormat="1" ht="16" customHeight="1" x14ac:dyDescent="0.2"/>
    <row r="7704" customFormat="1" ht="16" customHeight="1" x14ac:dyDescent="0.2"/>
    <row r="7705" customFormat="1" ht="16" customHeight="1" x14ac:dyDescent="0.2"/>
    <row r="7706" customFormat="1" ht="16" customHeight="1" x14ac:dyDescent="0.2"/>
    <row r="7707" customFormat="1" ht="16" customHeight="1" x14ac:dyDescent="0.2"/>
    <row r="7708" customFormat="1" ht="16" customHeight="1" x14ac:dyDescent="0.2"/>
    <row r="7709" customFormat="1" ht="16" customHeight="1" x14ac:dyDescent="0.2"/>
    <row r="7710" customFormat="1" ht="16" customHeight="1" x14ac:dyDescent="0.2"/>
    <row r="7711" customFormat="1" ht="16" customHeight="1" x14ac:dyDescent="0.2"/>
    <row r="7712" customFormat="1" ht="16" customHeight="1" x14ac:dyDescent="0.2"/>
    <row r="7713" customFormat="1" ht="16" customHeight="1" x14ac:dyDescent="0.2"/>
    <row r="7714" customFormat="1" ht="16" customHeight="1" x14ac:dyDescent="0.2"/>
    <row r="7715" customFormat="1" ht="16" customHeight="1" x14ac:dyDescent="0.2"/>
    <row r="7716" customFormat="1" ht="16" customHeight="1" x14ac:dyDescent="0.2"/>
    <row r="7717" customFormat="1" ht="16" customHeight="1" x14ac:dyDescent="0.2"/>
    <row r="7718" customFormat="1" ht="16" customHeight="1" x14ac:dyDescent="0.2"/>
    <row r="7719" customFormat="1" ht="16" customHeight="1" x14ac:dyDescent="0.2"/>
    <row r="7720" customFormat="1" ht="16" customHeight="1" x14ac:dyDescent="0.2"/>
    <row r="7721" customFormat="1" ht="16" customHeight="1" x14ac:dyDescent="0.2"/>
    <row r="7722" customFormat="1" ht="16" customHeight="1" x14ac:dyDescent="0.2"/>
    <row r="7723" customFormat="1" ht="16" customHeight="1" x14ac:dyDescent="0.2"/>
    <row r="7724" customFormat="1" ht="16" customHeight="1" x14ac:dyDescent="0.2"/>
    <row r="7725" customFormat="1" ht="16" customHeight="1" x14ac:dyDescent="0.2"/>
    <row r="7726" customFormat="1" ht="16" customHeight="1" x14ac:dyDescent="0.2"/>
    <row r="7727" customFormat="1" ht="16" customHeight="1" x14ac:dyDescent="0.2"/>
    <row r="7728" customFormat="1" ht="16" customHeight="1" x14ac:dyDescent="0.2"/>
    <row r="7729" customFormat="1" ht="16" customHeight="1" x14ac:dyDescent="0.2"/>
    <row r="7730" customFormat="1" ht="16" customHeight="1" x14ac:dyDescent="0.2"/>
    <row r="7731" customFormat="1" ht="16" customHeight="1" x14ac:dyDescent="0.2"/>
    <row r="7732" customFormat="1" ht="16" customHeight="1" x14ac:dyDescent="0.2"/>
    <row r="7733" customFormat="1" ht="16" customHeight="1" x14ac:dyDescent="0.2"/>
    <row r="7734" customFormat="1" ht="16" customHeight="1" x14ac:dyDescent="0.2"/>
    <row r="7735" customFormat="1" ht="16" customHeight="1" x14ac:dyDescent="0.2"/>
    <row r="7736" customFormat="1" ht="16" customHeight="1" x14ac:dyDescent="0.2"/>
    <row r="7737" customFormat="1" ht="16" customHeight="1" x14ac:dyDescent="0.2"/>
    <row r="7738" customFormat="1" ht="16" customHeight="1" x14ac:dyDescent="0.2"/>
    <row r="7739" customFormat="1" ht="16" customHeight="1" x14ac:dyDescent="0.2"/>
    <row r="7740" customFormat="1" ht="16" customHeight="1" x14ac:dyDescent="0.2"/>
    <row r="7741" customFormat="1" ht="16" customHeight="1" x14ac:dyDescent="0.2"/>
    <row r="7742" customFormat="1" ht="16" customHeight="1" x14ac:dyDescent="0.2"/>
    <row r="7743" customFormat="1" ht="16" customHeight="1" x14ac:dyDescent="0.2"/>
    <row r="7744" customFormat="1" ht="16" customHeight="1" x14ac:dyDescent="0.2"/>
    <row r="7745" customFormat="1" ht="16" customHeight="1" x14ac:dyDescent="0.2"/>
    <row r="7746" customFormat="1" ht="16" customHeight="1" x14ac:dyDescent="0.2"/>
    <row r="7747" customFormat="1" ht="16" customHeight="1" x14ac:dyDescent="0.2"/>
    <row r="7748" customFormat="1" ht="16" customHeight="1" x14ac:dyDescent="0.2"/>
    <row r="7749" customFormat="1" ht="16" customHeight="1" x14ac:dyDescent="0.2"/>
    <row r="7750" customFormat="1" ht="16" customHeight="1" x14ac:dyDescent="0.2"/>
    <row r="7751" customFormat="1" ht="16" customHeight="1" x14ac:dyDescent="0.2"/>
    <row r="7752" customFormat="1" ht="16" customHeight="1" x14ac:dyDescent="0.2"/>
    <row r="7753" customFormat="1" ht="16" customHeight="1" x14ac:dyDescent="0.2"/>
    <row r="7754" customFormat="1" ht="16" customHeight="1" x14ac:dyDescent="0.2"/>
    <row r="7755" customFormat="1" ht="16" customHeight="1" x14ac:dyDescent="0.2"/>
    <row r="7756" customFormat="1" ht="16" customHeight="1" x14ac:dyDescent="0.2"/>
    <row r="7757" customFormat="1" ht="16" customHeight="1" x14ac:dyDescent="0.2"/>
    <row r="7758" customFormat="1" ht="16" customHeight="1" x14ac:dyDescent="0.2"/>
    <row r="7759" customFormat="1" ht="16" customHeight="1" x14ac:dyDescent="0.2"/>
    <row r="7760" customFormat="1" ht="16" customHeight="1" x14ac:dyDescent="0.2"/>
    <row r="7761" customFormat="1" ht="16" customHeight="1" x14ac:dyDescent="0.2"/>
    <row r="7762" customFormat="1" ht="16" customHeight="1" x14ac:dyDescent="0.2"/>
    <row r="7763" customFormat="1" ht="16" customHeight="1" x14ac:dyDescent="0.2"/>
    <row r="7764" customFormat="1" ht="16" customHeight="1" x14ac:dyDescent="0.2"/>
    <row r="7765" customFormat="1" ht="16" customHeight="1" x14ac:dyDescent="0.2"/>
    <row r="7766" customFormat="1" ht="16" customHeight="1" x14ac:dyDescent="0.2"/>
    <row r="7767" customFormat="1" ht="16" customHeight="1" x14ac:dyDescent="0.2"/>
    <row r="7768" customFormat="1" ht="16" customHeight="1" x14ac:dyDescent="0.2"/>
    <row r="7769" customFormat="1" ht="16" customHeight="1" x14ac:dyDescent="0.2"/>
    <row r="7770" customFormat="1" ht="16" customHeight="1" x14ac:dyDescent="0.2"/>
    <row r="7771" customFormat="1" ht="16" customHeight="1" x14ac:dyDescent="0.2"/>
    <row r="7772" customFormat="1" ht="16" customHeight="1" x14ac:dyDescent="0.2"/>
    <row r="7773" customFormat="1" ht="16" customHeight="1" x14ac:dyDescent="0.2"/>
    <row r="7774" customFormat="1" ht="16" customHeight="1" x14ac:dyDescent="0.2"/>
    <row r="7775" customFormat="1" ht="16" customHeight="1" x14ac:dyDescent="0.2"/>
    <row r="7776" customFormat="1" ht="16" customHeight="1" x14ac:dyDescent="0.2"/>
    <row r="7777" customFormat="1" ht="16" customHeight="1" x14ac:dyDescent="0.2"/>
    <row r="7778" customFormat="1" ht="16" customHeight="1" x14ac:dyDescent="0.2"/>
    <row r="7779" customFormat="1" ht="16" customHeight="1" x14ac:dyDescent="0.2"/>
    <row r="7780" customFormat="1" ht="16" customHeight="1" x14ac:dyDescent="0.2"/>
    <row r="7781" customFormat="1" ht="16" customHeight="1" x14ac:dyDescent="0.2"/>
    <row r="7782" customFormat="1" ht="16" customHeight="1" x14ac:dyDescent="0.2"/>
    <row r="7783" customFormat="1" ht="16" customHeight="1" x14ac:dyDescent="0.2"/>
    <row r="7784" customFormat="1" ht="16" customHeight="1" x14ac:dyDescent="0.2"/>
    <row r="7785" customFormat="1" ht="16" customHeight="1" x14ac:dyDescent="0.2"/>
    <row r="7786" customFormat="1" ht="16" customHeight="1" x14ac:dyDescent="0.2"/>
    <row r="7787" customFormat="1" ht="16" customHeight="1" x14ac:dyDescent="0.2"/>
    <row r="7788" customFormat="1" ht="16" customHeight="1" x14ac:dyDescent="0.2"/>
    <row r="7789" customFormat="1" ht="16" customHeight="1" x14ac:dyDescent="0.2"/>
    <row r="7790" customFormat="1" ht="16" customHeight="1" x14ac:dyDescent="0.2"/>
    <row r="7791" customFormat="1" ht="16" customHeight="1" x14ac:dyDescent="0.2"/>
    <row r="7792" customFormat="1" ht="16" customHeight="1" x14ac:dyDescent="0.2"/>
    <row r="7793" customFormat="1" ht="16" customHeight="1" x14ac:dyDescent="0.2"/>
    <row r="7794" customFormat="1" ht="16" customHeight="1" x14ac:dyDescent="0.2"/>
    <row r="7795" customFormat="1" ht="16" customHeight="1" x14ac:dyDescent="0.2"/>
    <row r="7796" customFormat="1" ht="16" customHeight="1" x14ac:dyDescent="0.2"/>
    <row r="7797" customFormat="1" ht="16" customHeight="1" x14ac:dyDescent="0.2"/>
    <row r="7798" customFormat="1" ht="16" customHeight="1" x14ac:dyDescent="0.2"/>
    <row r="7799" customFormat="1" ht="16" customHeight="1" x14ac:dyDescent="0.2"/>
    <row r="7800" customFormat="1" ht="16" customHeight="1" x14ac:dyDescent="0.2"/>
    <row r="7801" customFormat="1" ht="16" customHeight="1" x14ac:dyDescent="0.2"/>
    <row r="7802" customFormat="1" ht="16" customHeight="1" x14ac:dyDescent="0.2"/>
    <row r="7803" customFormat="1" ht="16" customHeight="1" x14ac:dyDescent="0.2"/>
    <row r="7804" customFormat="1" ht="16" customHeight="1" x14ac:dyDescent="0.2"/>
    <row r="7805" customFormat="1" ht="16" customHeight="1" x14ac:dyDescent="0.2"/>
    <row r="7806" customFormat="1" ht="16" customHeight="1" x14ac:dyDescent="0.2"/>
    <row r="7807" customFormat="1" ht="16" customHeight="1" x14ac:dyDescent="0.2"/>
    <row r="7808" customFormat="1" ht="16" customHeight="1" x14ac:dyDescent="0.2"/>
    <row r="7809" customFormat="1" ht="16" customHeight="1" x14ac:dyDescent="0.2"/>
    <row r="7810" customFormat="1" ht="16" customHeight="1" x14ac:dyDescent="0.2"/>
    <row r="7811" customFormat="1" ht="16" customHeight="1" x14ac:dyDescent="0.2"/>
    <row r="7812" customFormat="1" ht="16" customHeight="1" x14ac:dyDescent="0.2"/>
    <row r="7813" customFormat="1" ht="16" customHeight="1" x14ac:dyDescent="0.2"/>
    <row r="7814" customFormat="1" ht="16" customHeight="1" x14ac:dyDescent="0.2"/>
    <row r="7815" customFormat="1" ht="16" customHeight="1" x14ac:dyDescent="0.2"/>
    <row r="7816" customFormat="1" ht="16" customHeight="1" x14ac:dyDescent="0.2"/>
    <row r="7817" customFormat="1" ht="16" customHeight="1" x14ac:dyDescent="0.2"/>
    <row r="7818" customFormat="1" ht="16" customHeight="1" x14ac:dyDescent="0.2"/>
    <row r="7819" customFormat="1" ht="16" customHeight="1" x14ac:dyDescent="0.2"/>
    <row r="7820" customFormat="1" ht="16" customHeight="1" x14ac:dyDescent="0.2"/>
    <row r="7821" customFormat="1" ht="16" customHeight="1" x14ac:dyDescent="0.2"/>
    <row r="7822" customFormat="1" ht="16" customHeight="1" x14ac:dyDescent="0.2"/>
    <row r="7823" customFormat="1" ht="16" customHeight="1" x14ac:dyDescent="0.2"/>
    <row r="7824" customFormat="1" ht="16" customHeight="1" x14ac:dyDescent="0.2"/>
    <row r="7825" customFormat="1" ht="16" customHeight="1" x14ac:dyDescent="0.2"/>
    <row r="7826" customFormat="1" ht="16" customHeight="1" x14ac:dyDescent="0.2"/>
    <row r="7827" customFormat="1" ht="16" customHeight="1" x14ac:dyDescent="0.2"/>
    <row r="7828" customFormat="1" ht="16" customHeight="1" x14ac:dyDescent="0.2"/>
    <row r="7829" customFormat="1" ht="16" customHeight="1" x14ac:dyDescent="0.2"/>
    <row r="7830" customFormat="1" ht="16" customHeight="1" x14ac:dyDescent="0.2"/>
    <row r="7831" customFormat="1" ht="16" customHeight="1" x14ac:dyDescent="0.2"/>
    <row r="7832" customFormat="1" ht="16" customHeight="1" x14ac:dyDescent="0.2"/>
    <row r="7833" customFormat="1" ht="16" customHeight="1" x14ac:dyDescent="0.2"/>
    <row r="7834" customFormat="1" ht="16" customHeight="1" x14ac:dyDescent="0.2"/>
    <row r="7835" customFormat="1" ht="16" customHeight="1" x14ac:dyDescent="0.2"/>
    <row r="7836" customFormat="1" ht="16" customHeight="1" x14ac:dyDescent="0.2"/>
    <row r="7837" customFormat="1" ht="16" customHeight="1" x14ac:dyDescent="0.2"/>
    <row r="7838" customFormat="1" ht="16" customHeight="1" x14ac:dyDescent="0.2"/>
    <row r="7839" customFormat="1" ht="16" customHeight="1" x14ac:dyDescent="0.2"/>
    <row r="7840" customFormat="1" ht="16" customHeight="1" x14ac:dyDescent="0.2"/>
    <row r="7841" customFormat="1" ht="16" customHeight="1" x14ac:dyDescent="0.2"/>
    <row r="7842" customFormat="1" ht="16" customHeight="1" x14ac:dyDescent="0.2"/>
    <row r="7843" customFormat="1" ht="16" customHeight="1" x14ac:dyDescent="0.2"/>
    <row r="7844" customFormat="1" ht="16" customHeight="1" x14ac:dyDescent="0.2"/>
    <row r="7845" customFormat="1" ht="16" customHeight="1" x14ac:dyDescent="0.2"/>
    <row r="7846" customFormat="1" ht="16" customHeight="1" x14ac:dyDescent="0.2"/>
    <row r="7847" customFormat="1" ht="16" customHeight="1" x14ac:dyDescent="0.2"/>
    <row r="7848" customFormat="1" ht="16" customHeight="1" x14ac:dyDescent="0.2"/>
    <row r="7849" customFormat="1" ht="16" customHeight="1" x14ac:dyDescent="0.2"/>
    <row r="7850" customFormat="1" ht="16" customHeight="1" x14ac:dyDescent="0.2"/>
    <row r="7851" customFormat="1" ht="16" customHeight="1" x14ac:dyDescent="0.2"/>
    <row r="7852" customFormat="1" ht="16" customHeight="1" x14ac:dyDescent="0.2"/>
    <row r="7853" customFormat="1" ht="16" customHeight="1" x14ac:dyDescent="0.2"/>
    <row r="7854" customFormat="1" ht="16" customHeight="1" x14ac:dyDescent="0.2"/>
    <row r="7855" customFormat="1" ht="16" customHeight="1" x14ac:dyDescent="0.2"/>
    <row r="7856" customFormat="1" ht="16" customHeight="1" x14ac:dyDescent="0.2"/>
    <row r="7857" customFormat="1" ht="16" customHeight="1" x14ac:dyDescent="0.2"/>
    <row r="7858" customFormat="1" ht="16" customHeight="1" x14ac:dyDescent="0.2"/>
    <row r="7859" customFormat="1" ht="16" customHeight="1" x14ac:dyDescent="0.2"/>
    <row r="7860" customFormat="1" ht="16" customHeight="1" x14ac:dyDescent="0.2"/>
    <row r="7861" customFormat="1" ht="16" customHeight="1" x14ac:dyDescent="0.2"/>
    <row r="7862" customFormat="1" ht="16" customHeight="1" x14ac:dyDescent="0.2"/>
    <row r="7863" customFormat="1" ht="16" customHeight="1" x14ac:dyDescent="0.2"/>
    <row r="7864" customFormat="1" ht="16" customHeight="1" x14ac:dyDescent="0.2"/>
    <row r="7865" customFormat="1" ht="16" customHeight="1" x14ac:dyDescent="0.2"/>
    <row r="7866" customFormat="1" ht="16" customHeight="1" x14ac:dyDescent="0.2"/>
    <row r="7867" customFormat="1" ht="16" customHeight="1" x14ac:dyDescent="0.2"/>
    <row r="7868" customFormat="1" ht="16" customHeight="1" x14ac:dyDescent="0.2"/>
    <row r="7869" customFormat="1" ht="16" customHeight="1" x14ac:dyDescent="0.2"/>
    <row r="7870" customFormat="1" ht="16" customHeight="1" x14ac:dyDescent="0.2"/>
    <row r="7871" customFormat="1" ht="16" customHeight="1" x14ac:dyDescent="0.2"/>
    <row r="7872" customFormat="1" ht="16" customHeight="1" x14ac:dyDescent="0.2"/>
    <row r="7873" customFormat="1" ht="16" customHeight="1" x14ac:dyDescent="0.2"/>
    <row r="7874" customFormat="1" ht="16" customHeight="1" x14ac:dyDescent="0.2"/>
    <row r="7875" customFormat="1" ht="16" customHeight="1" x14ac:dyDescent="0.2"/>
    <row r="7876" customFormat="1" ht="16" customHeight="1" x14ac:dyDescent="0.2"/>
    <row r="7877" customFormat="1" ht="16" customHeight="1" x14ac:dyDescent="0.2"/>
    <row r="7878" customFormat="1" ht="16" customHeight="1" x14ac:dyDescent="0.2"/>
    <row r="7879" customFormat="1" ht="16" customHeight="1" x14ac:dyDescent="0.2"/>
    <row r="7880" customFormat="1" ht="16" customHeight="1" x14ac:dyDescent="0.2"/>
    <row r="7881" customFormat="1" ht="16" customHeight="1" x14ac:dyDescent="0.2"/>
    <row r="7882" customFormat="1" ht="16" customHeight="1" x14ac:dyDescent="0.2"/>
    <row r="7883" customFormat="1" ht="16" customHeight="1" x14ac:dyDescent="0.2"/>
    <row r="7884" customFormat="1" ht="16" customHeight="1" x14ac:dyDescent="0.2"/>
    <row r="7885" customFormat="1" ht="16" customHeight="1" x14ac:dyDescent="0.2"/>
    <row r="7886" customFormat="1" ht="16" customHeight="1" x14ac:dyDescent="0.2"/>
    <row r="7887" customFormat="1" ht="16" customHeight="1" x14ac:dyDescent="0.2"/>
    <row r="7888" customFormat="1" ht="16" customHeight="1" x14ac:dyDescent="0.2"/>
    <row r="7889" customFormat="1" ht="16" customHeight="1" x14ac:dyDescent="0.2"/>
    <row r="7890" customFormat="1" ht="16" customHeight="1" x14ac:dyDescent="0.2"/>
    <row r="7891" customFormat="1" ht="16" customHeight="1" x14ac:dyDescent="0.2"/>
    <row r="7892" customFormat="1" ht="16" customHeight="1" x14ac:dyDescent="0.2"/>
    <row r="7893" customFormat="1" ht="16" customHeight="1" x14ac:dyDescent="0.2"/>
    <row r="7894" customFormat="1" ht="16" customHeight="1" x14ac:dyDescent="0.2"/>
    <row r="7895" customFormat="1" ht="16" customHeight="1" x14ac:dyDescent="0.2"/>
    <row r="7896" customFormat="1" ht="16" customHeight="1" x14ac:dyDescent="0.2"/>
    <row r="7897" customFormat="1" ht="16" customHeight="1" x14ac:dyDescent="0.2"/>
    <row r="7898" customFormat="1" ht="16" customHeight="1" x14ac:dyDescent="0.2"/>
    <row r="7899" customFormat="1" ht="16" customHeight="1" x14ac:dyDescent="0.2"/>
    <row r="7900" customFormat="1" ht="16" customHeight="1" x14ac:dyDescent="0.2"/>
    <row r="7901" customFormat="1" ht="16" customHeight="1" x14ac:dyDescent="0.2"/>
    <row r="7902" customFormat="1" ht="16" customHeight="1" x14ac:dyDescent="0.2"/>
    <row r="7903" customFormat="1" ht="16" customHeight="1" x14ac:dyDescent="0.2"/>
    <row r="7904" customFormat="1" ht="16" customHeight="1" x14ac:dyDescent="0.2"/>
    <row r="7905" customFormat="1" ht="16" customHeight="1" x14ac:dyDescent="0.2"/>
    <row r="7906" customFormat="1" ht="16" customHeight="1" x14ac:dyDescent="0.2"/>
    <row r="7907" customFormat="1" ht="16" customHeight="1" x14ac:dyDescent="0.2"/>
    <row r="7908" customFormat="1" ht="16" customHeight="1" x14ac:dyDescent="0.2"/>
    <row r="7909" customFormat="1" ht="16" customHeight="1" x14ac:dyDescent="0.2"/>
    <row r="7910" customFormat="1" ht="16" customHeight="1" x14ac:dyDescent="0.2"/>
    <row r="7911" customFormat="1" ht="16" customHeight="1" x14ac:dyDescent="0.2"/>
    <row r="7912" customFormat="1" ht="16" customHeight="1" x14ac:dyDescent="0.2"/>
    <row r="7913" customFormat="1" ht="16" customHeight="1" x14ac:dyDescent="0.2"/>
    <row r="7914" customFormat="1" ht="16" customHeight="1" x14ac:dyDescent="0.2"/>
    <row r="7915" customFormat="1" ht="16" customHeight="1" x14ac:dyDescent="0.2"/>
    <row r="7916" customFormat="1" ht="16" customHeight="1" x14ac:dyDescent="0.2"/>
    <row r="7917" customFormat="1" ht="16" customHeight="1" x14ac:dyDescent="0.2"/>
    <row r="7918" customFormat="1" ht="16" customHeight="1" x14ac:dyDescent="0.2"/>
    <row r="7919" customFormat="1" ht="16" customHeight="1" x14ac:dyDescent="0.2"/>
    <row r="7920" customFormat="1" ht="16" customHeight="1" x14ac:dyDescent="0.2"/>
    <row r="7921" customFormat="1" ht="16" customHeight="1" x14ac:dyDescent="0.2"/>
    <row r="7922" customFormat="1" ht="16" customHeight="1" x14ac:dyDescent="0.2"/>
    <row r="7923" customFormat="1" ht="16" customHeight="1" x14ac:dyDescent="0.2"/>
    <row r="7924" customFormat="1" ht="16" customHeight="1" x14ac:dyDescent="0.2"/>
    <row r="7925" customFormat="1" ht="16" customHeight="1" x14ac:dyDescent="0.2"/>
    <row r="7926" customFormat="1" ht="16" customHeight="1" x14ac:dyDescent="0.2"/>
    <row r="7927" customFormat="1" ht="16" customHeight="1" x14ac:dyDescent="0.2"/>
    <row r="7928" customFormat="1" ht="16" customHeight="1" x14ac:dyDescent="0.2"/>
    <row r="7929" customFormat="1" ht="16" customHeight="1" x14ac:dyDescent="0.2"/>
    <row r="7930" customFormat="1" ht="16" customHeight="1" x14ac:dyDescent="0.2"/>
    <row r="7931" customFormat="1" ht="16" customHeight="1" x14ac:dyDescent="0.2"/>
    <row r="7932" customFormat="1" ht="16" customHeight="1" x14ac:dyDescent="0.2"/>
    <row r="7933" customFormat="1" ht="16" customHeight="1" x14ac:dyDescent="0.2"/>
    <row r="7934" customFormat="1" ht="16" customHeight="1" x14ac:dyDescent="0.2"/>
    <row r="7935" customFormat="1" ht="16" customHeight="1" x14ac:dyDescent="0.2"/>
    <row r="7936" customFormat="1" ht="16" customHeight="1" x14ac:dyDescent="0.2"/>
    <row r="7937" customFormat="1" ht="16" customHeight="1" x14ac:dyDescent="0.2"/>
    <row r="7938" customFormat="1" ht="16" customHeight="1" x14ac:dyDescent="0.2"/>
    <row r="7939" customFormat="1" ht="16" customHeight="1" x14ac:dyDescent="0.2"/>
    <row r="7940" customFormat="1" ht="16" customHeight="1" x14ac:dyDescent="0.2"/>
    <row r="7941" customFormat="1" ht="16" customHeight="1" x14ac:dyDescent="0.2"/>
    <row r="7942" customFormat="1" ht="16" customHeight="1" x14ac:dyDescent="0.2"/>
    <row r="7943" customFormat="1" ht="16" customHeight="1" x14ac:dyDescent="0.2"/>
    <row r="7944" customFormat="1" ht="16" customHeight="1" x14ac:dyDescent="0.2"/>
    <row r="7945" customFormat="1" ht="16" customHeight="1" x14ac:dyDescent="0.2"/>
    <row r="7946" customFormat="1" ht="16" customHeight="1" x14ac:dyDescent="0.2"/>
    <row r="7947" customFormat="1" ht="16" customHeight="1" x14ac:dyDescent="0.2"/>
    <row r="7948" customFormat="1" ht="16" customHeight="1" x14ac:dyDescent="0.2"/>
    <row r="7949" customFormat="1" ht="16" customHeight="1" x14ac:dyDescent="0.2"/>
    <row r="7950" customFormat="1" ht="16" customHeight="1" x14ac:dyDescent="0.2"/>
    <row r="7951" customFormat="1" ht="16" customHeight="1" x14ac:dyDescent="0.2"/>
    <row r="7952" customFormat="1" ht="16" customHeight="1" x14ac:dyDescent="0.2"/>
    <row r="7953" customFormat="1" ht="16" customHeight="1" x14ac:dyDescent="0.2"/>
    <row r="7954" customFormat="1" ht="16" customHeight="1" x14ac:dyDescent="0.2"/>
    <row r="7955" customFormat="1" ht="16" customHeight="1" x14ac:dyDescent="0.2"/>
    <row r="7956" customFormat="1" ht="16" customHeight="1" x14ac:dyDescent="0.2"/>
    <row r="7957" customFormat="1" ht="16" customHeight="1" x14ac:dyDescent="0.2"/>
    <row r="7958" customFormat="1" ht="16" customHeight="1" x14ac:dyDescent="0.2"/>
    <row r="7959" customFormat="1" ht="16" customHeight="1" x14ac:dyDescent="0.2"/>
    <row r="7960" customFormat="1" ht="16" customHeight="1" x14ac:dyDescent="0.2"/>
    <row r="7961" customFormat="1" ht="16" customHeight="1" x14ac:dyDescent="0.2"/>
    <row r="7962" customFormat="1" ht="16" customHeight="1" x14ac:dyDescent="0.2"/>
    <row r="7963" customFormat="1" ht="16" customHeight="1" x14ac:dyDescent="0.2"/>
    <row r="7964" customFormat="1" ht="16" customHeight="1" x14ac:dyDescent="0.2"/>
    <row r="7965" customFormat="1" ht="16" customHeight="1" x14ac:dyDescent="0.2"/>
    <row r="7966" customFormat="1" ht="16" customHeight="1" x14ac:dyDescent="0.2"/>
    <row r="7967" customFormat="1" ht="16" customHeight="1" x14ac:dyDescent="0.2"/>
    <row r="7968" customFormat="1" ht="16" customHeight="1" x14ac:dyDescent="0.2"/>
    <row r="7969" customFormat="1" ht="16" customHeight="1" x14ac:dyDescent="0.2"/>
    <row r="7970" customFormat="1" ht="16" customHeight="1" x14ac:dyDescent="0.2"/>
    <row r="7971" customFormat="1" ht="16" customHeight="1" x14ac:dyDescent="0.2"/>
    <row r="7972" customFormat="1" ht="16" customHeight="1" x14ac:dyDescent="0.2"/>
    <row r="7973" customFormat="1" ht="16" customHeight="1" x14ac:dyDescent="0.2"/>
    <row r="7974" customFormat="1" ht="16" customHeight="1" x14ac:dyDescent="0.2"/>
    <row r="7975" customFormat="1" ht="16" customHeight="1" x14ac:dyDescent="0.2"/>
    <row r="7976" customFormat="1" ht="16" customHeight="1" x14ac:dyDescent="0.2"/>
    <row r="7977" customFormat="1" ht="16" customHeight="1" x14ac:dyDescent="0.2"/>
    <row r="7978" customFormat="1" ht="16" customHeight="1" x14ac:dyDescent="0.2"/>
    <row r="7979" customFormat="1" ht="16" customHeight="1" x14ac:dyDescent="0.2"/>
    <row r="7980" customFormat="1" ht="16" customHeight="1" x14ac:dyDescent="0.2"/>
    <row r="7981" customFormat="1" ht="16" customHeight="1" x14ac:dyDescent="0.2"/>
    <row r="7982" customFormat="1" ht="16" customHeight="1" x14ac:dyDescent="0.2"/>
    <row r="7983" customFormat="1" ht="16" customHeight="1" x14ac:dyDescent="0.2"/>
    <row r="7984" customFormat="1" ht="16" customHeight="1" x14ac:dyDescent="0.2"/>
    <row r="7985" customFormat="1" ht="16" customHeight="1" x14ac:dyDescent="0.2"/>
    <row r="7986" customFormat="1" ht="16" customHeight="1" x14ac:dyDescent="0.2"/>
    <row r="7987" customFormat="1" ht="16" customHeight="1" x14ac:dyDescent="0.2"/>
    <row r="7988" customFormat="1" ht="16" customHeight="1" x14ac:dyDescent="0.2"/>
    <row r="7989" customFormat="1" ht="16" customHeight="1" x14ac:dyDescent="0.2"/>
    <row r="7990" customFormat="1" ht="16" customHeight="1" x14ac:dyDescent="0.2"/>
    <row r="7991" customFormat="1" ht="16" customHeight="1" x14ac:dyDescent="0.2"/>
    <row r="7992" customFormat="1" ht="16" customHeight="1" x14ac:dyDescent="0.2"/>
    <row r="7993" customFormat="1" ht="16" customHeight="1" x14ac:dyDescent="0.2"/>
    <row r="7994" customFormat="1" ht="16" customHeight="1" x14ac:dyDescent="0.2"/>
    <row r="7995" customFormat="1" ht="16" customHeight="1" x14ac:dyDescent="0.2"/>
    <row r="7996" customFormat="1" ht="16" customHeight="1" x14ac:dyDescent="0.2"/>
    <row r="7997" customFormat="1" ht="16" customHeight="1" x14ac:dyDescent="0.2"/>
    <row r="7998" customFormat="1" ht="16" customHeight="1" x14ac:dyDescent="0.2"/>
    <row r="7999" customFormat="1" ht="16" customHeight="1" x14ac:dyDescent="0.2"/>
    <row r="8000" customFormat="1" ht="16" customHeight="1" x14ac:dyDescent="0.2"/>
    <row r="8001" customFormat="1" ht="16" customHeight="1" x14ac:dyDescent="0.2"/>
    <row r="8002" customFormat="1" ht="16" customHeight="1" x14ac:dyDescent="0.2"/>
    <row r="8003" customFormat="1" ht="16" customHeight="1" x14ac:dyDescent="0.2"/>
    <row r="8004" customFormat="1" ht="16" customHeight="1" x14ac:dyDescent="0.2"/>
    <row r="8005" customFormat="1" ht="16" customHeight="1" x14ac:dyDescent="0.2"/>
    <row r="8006" customFormat="1" ht="16" customHeight="1" x14ac:dyDescent="0.2"/>
    <row r="8007" customFormat="1" ht="16" customHeight="1" x14ac:dyDescent="0.2"/>
    <row r="8008" customFormat="1" ht="16" customHeight="1" x14ac:dyDescent="0.2"/>
    <row r="8009" customFormat="1" ht="16" customHeight="1" x14ac:dyDescent="0.2"/>
    <row r="8010" customFormat="1" ht="16" customHeight="1" x14ac:dyDescent="0.2"/>
    <row r="8011" customFormat="1" ht="16" customHeight="1" x14ac:dyDescent="0.2"/>
    <row r="8012" customFormat="1" ht="16" customHeight="1" x14ac:dyDescent="0.2"/>
    <row r="8013" customFormat="1" ht="16" customHeight="1" x14ac:dyDescent="0.2"/>
    <row r="8014" customFormat="1" ht="16" customHeight="1" x14ac:dyDescent="0.2"/>
    <row r="8015" customFormat="1" ht="16" customHeight="1" x14ac:dyDescent="0.2"/>
    <row r="8016" customFormat="1" ht="16" customHeight="1" x14ac:dyDescent="0.2"/>
    <row r="8017" customFormat="1" ht="16" customHeight="1" x14ac:dyDescent="0.2"/>
    <row r="8018" customFormat="1" ht="16" customHeight="1" x14ac:dyDescent="0.2"/>
    <row r="8019" customFormat="1" ht="16" customHeight="1" x14ac:dyDescent="0.2"/>
    <row r="8020" customFormat="1" ht="16" customHeight="1" x14ac:dyDescent="0.2"/>
    <row r="8021" customFormat="1" ht="16" customHeight="1" x14ac:dyDescent="0.2"/>
    <row r="8022" customFormat="1" ht="16" customHeight="1" x14ac:dyDescent="0.2"/>
    <row r="8023" customFormat="1" ht="16" customHeight="1" x14ac:dyDescent="0.2"/>
    <row r="8024" customFormat="1" ht="16" customHeight="1" x14ac:dyDescent="0.2"/>
    <row r="8025" customFormat="1" ht="16" customHeight="1" x14ac:dyDescent="0.2"/>
    <row r="8026" customFormat="1" ht="16" customHeight="1" x14ac:dyDescent="0.2"/>
    <row r="8027" customFormat="1" ht="16" customHeight="1" x14ac:dyDescent="0.2"/>
    <row r="8028" customFormat="1" ht="16" customHeight="1" x14ac:dyDescent="0.2"/>
    <row r="8029" customFormat="1" ht="16" customHeight="1" x14ac:dyDescent="0.2"/>
    <row r="8030" customFormat="1" ht="16" customHeight="1" x14ac:dyDescent="0.2"/>
    <row r="8031" customFormat="1" ht="16" customHeight="1" x14ac:dyDescent="0.2"/>
    <row r="8032" customFormat="1" ht="16" customHeight="1" x14ac:dyDescent="0.2"/>
    <row r="8033" customFormat="1" ht="16" customHeight="1" x14ac:dyDescent="0.2"/>
    <row r="8034" customFormat="1" ht="16" customHeight="1" x14ac:dyDescent="0.2"/>
    <row r="8035" customFormat="1" ht="16" customHeight="1" x14ac:dyDescent="0.2"/>
    <row r="8036" customFormat="1" ht="16" customHeight="1" x14ac:dyDescent="0.2"/>
    <row r="8037" customFormat="1" ht="16" customHeight="1" x14ac:dyDescent="0.2"/>
    <row r="8038" customFormat="1" ht="16" customHeight="1" x14ac:dyDescent="0.2"/>
    <row r="8039" customFormat="1" ht="16" customHeight="1" x14ac:dyDescent="0.2"/>
    <row r="8040" customFormat="1" ht="16" customHeight="1" x14ac:dyDescent="0.2"/>
    <row r="8041" customFormat="1" ht="16" customHeight="1" x14ac:dyDescent="0.2"/>
    <row r="8042" customFormat="1" ht="16" customHeight="1" x14ac:dyDescent="0.2"/>
    <row r="8043" customFormat="1" ht="16" customHeight="1" x14ac:dyDescent="0.2"/>
    <row r="8044" customFormat="1" ht="16" customHeight="1" x14ac:dyDescent="0.2"/>
    <row r="8045" customFormat="1" ht="16" customHeight="1" x14ac:dyDescent="0.2"/>
    <row r="8046" customFormat="1" ht="16" customHeight="1" x14ac:dyDescent="0.2"/>
    <row r="8047" customFormat="1" ht="16" customHeight="1" x14ac:dyDescent="0.2"/>
    <row r="8048" customFormat="1" ht="16" customHeight="1" x14ac:dyDescent="0.2"/>
    <row r="8049" customFormat="1" ht="16" customHeight="1" x14ac:dyDescent="0.2"/>
    <row r="8050" customFormat="1" ht="16" customHeight="1" x14ac:dyDescent="0.2"/>
    <row r="8051" customFormat="1" ht="16" customHeight="1" x14ac:dyDescent="0.2"/>
    <row r="8052" customFormat="1" ht="16" customHeight="1" x14ac:dyDescent="0.2"/>
    <row r="8053" customFormat="1" ht="16" customHeight="1" x14ac:dyDescent="0.2"/>
    <row r="8054" customFormat="1" ht="16" customHeight="1" x14ac:dyDescent="0.2"/>
    <row r="8055" customFormat="1" ht="16" customHeight="1" x14ac:dyDescent="0.2"/>
    <row r="8056" customFormat="1" ht="16" customHeight="1" x14ac:dyDescent="0.2"/>
    <row r="8057" customFormat="1" ht="16" customHeight="1" x14ac:dyDescent="0.2"/>
    <row r="8058" customFormat="1" ht="16" customHeight="1" x14ac:dyDescent="0.2"/>
    <row r="8059" customFormat="1" ht="16" customHeight="1" x14ac:dyDescent="0.2"/>
    <row r="8060" customFormat="1" ht="16" customHeight="1" x14ac:dyDescent="0.2"/>
    <row r="8061" customFormat="1" ht="16" customHeight="1" x14ac:dyDescent="0.2"/>
    <row r="8062" customFormat="1" ht="16" customHeight="1" x14ac:dyDescent="0.2"/>
    <row r="8063" customFormat="1" ht="16" customHeight="1" x14ac:dyDescent="0.2"/>
    <row r="8064" customFormat="1" ht="16" customHeight="1" x14ac:dyDescent="0.2"/>
    <row r="8065" customFormat="1" ht="16" customHeight="1" x14ac:dyDescent="0.2"/>
    <row r="8066" customFormat="1" ht="16" customHeight="1" x14ac:dyDescent="0.2"/>
    <row r="8067" customFormat="1" ht="16" customHeight="1" x14ac:dyDescent="0.2"/>
    <row r="8068" customFormat="1" ht="16" customHeight="1" x14ac:dyDescent="0.2"/>
    <row r="8069" customFormat="1" ht="16" customHeight="1" x14ac:dyDescent="0.2"/>
    <row r="8070" customFormat="1" ht="16" customHeight="1" x14ac:dyDescent="0.2"/>
    <row r="8071" customFormat="1" ht="16" customHeight="1" x14ac:dyDescent="0.2"/>
    <row r="8072" customFormat="1" ht="16" customHeight="1" x14ac:dyDescent="0.2"/>
    <row r="8073" customFormat="1" ht="16" customHeight="1" x14ac:dyDescent="0.2"/>
    <row r="8074" customFormat="1" ht="16" customHeight="1" x14ac:dyDescent="0.2"/>
    <row r="8075" customFormat="1" ht="16" customHeight="1" x14ac:dyDescent="0.2"/>
    <row r="8076" customFormat="1" ht="16" customHeight="1" x14ac:dyDescent="0.2"/>
    <row r="8077" customFormat="1" ht="16" customHeight="1" x14ac:dyDescent="0.2"/>
    <row r="8078" customFormat="1" ht="16" customHeight="1" x14ac:dyDescent="0.2"/>
    <row r="8079" customFormat="1" ht="16" customHeight="1" x14ac:dyDescent="0.2"/>
    <row r="8080" customFormat="1" ht="16" customHeight="1" x14ac:dyDescent="0.2"/>
    <row r="8081" customFormat="1" ht="16" customHeight="1" x14ac:dyDescent="0.2"/>
    <row r="8082" customFormat="1" ht="16" customHeight="1" x14ac:dyDescent="0.2"/>
    <row r="8083" customFormat="1" ht="16" customHeight="1" x14ac:dyDescent="0.2"/>
    <row r="8084" customFormat="1" ht="16" customHeight="1" x14ac:dyDescent="0.2"/>
    <row r="8085" customFormat="1" ht="16" customHeight="1" x14ac:dyDescent="0.2"/>
    <row r="8086" customFormat="1" ht="16" customHeight="1" x14ac:dyDescent="0.2"/>
    <row r="8087" customFormat="1" ht="16" customHeight="1" x14ac:dyDescent="0.2"/>
    <row r="8088" customFormat="1" ht="16" customHeight="1" x14ac:dyDescent="0.2"/>
    <row r="8089" customFormat="1" ht="16" customHeight="1" x14ac:dyDescent="0.2"/>
    <row r="8090" customFormat="1" ht="16" customHeight="1" x14ac:dyDescent="0.2"/>
    <row r="8091" customFormat="1" ht="16" customHeight="1" x14ac:dyDescent="0.2"/>
    <row r="8092" customFormat="1" ht="16" customHeight="1" x14ac:dyDescent="0.2"/>
    <row r="8093" customFormat="1" ht="16" customHeight="1" x14ac:dyDescent="0.2"/>
    <row r="8094" customFormat="1" ht="16" customHeight="1" x14ac:dyDescent="0.2"/>
    <row r="8095" customFormat="1" ht="16" customHeight="1" x14ac:dyDescent="0.2"/>
    <row r="8096" customFormat="1" ht="16" customHeight="1" x14ac:dyDescent="0.2"/>
    <row r="8097" customFormat="1" ht="16" customHeight="1" x14ac:dyDescent="0.2"/>
    <row r="8098" customFormat="1" ht="16" customHeight="1" x14ac:dyDescent="0.2"/>
    <row r="8099" customFormat="1" ht="16" customHeight="1" x14ac:dyDescent="0.2"/>
    <row r="8100" customFormat="1" ht="16" customHeight="1" x14ac:dyDescent="0.2"/>
    <row r="8101" customFormat="1" ht="16" customHeight="1" x14ac:dyDescent="0.2"/>
    <row r="8102" customFormat="1" ht="16" customHeight="1" x14ac:dyDescent="0.2"/>
    <row r="8103" customFormat="1" ht="16" customHeight="1" x14ac:dyDescent="0.2"/>
    <row r="8104" customFormat="1" ht="16" customHeight="1" x14ac:dyDescent="0.2"/>
    <row r="8105" customFormat="1" ht="16" customHeight="1" x14ac:dyDescent="0.2"/>
    <row r="8106" customFormat="1" ht="16" customHeight="1" x14ac:dyDescent="0.2"/>
    <row r="8107" customFormat="1" ht="16" customHeight="1" x14ac:dyDescent="0.2"/>
    <row r="8108" customFormat="1" ht="16" customHeight="1" x14ac:dyDescent="0.2"/>
    <row r="8109" customFormat="1" ht="16" customHeight="1" x14ac:dyDescent="0.2"/>
    <row r="8110" customFormat="1" ht="16" customHeight="1" x14ac:dyDescent="0.2"/>
    <row r="8111" customFormat="1" ht="16" customHeight="1" x14ac:dyDescent="0.2"/>
    <row r="8112" customFormat="1" ht="16" customHeight="1" x14ac:dyDescent="0.2"/>
    <row r="8113" customFormat="1" ht="16" customHeight="1" x14ac:dyDescent="0.2"/>
    <row r="8114" customFormat="1" ht="16" customHeight="1" x14ac:dyDescent="0.2"/>
    <row r="8115" customFormat="1" ht="16" customHeight="1" x14ac:dyDescent="0.2"/>
    <row r="8116" customFormat="1" ht="16" customHeight="1" x14ac:dyDescent="0.2"/>
    <row r="8117" customFormat="1" ht="16" customHeight="1" x14ac:dyDescent="0.2"/>
    <row r="8118" customFormat="1" ht="16" customHeight="1" x14ac:dyDescent="0.2"/>
    <row r="8119" customFormat="1" ht="16" customHeight="1" x14ac:dyDescent="0.2"/>
    <row r="8120" customFormat="1" ht="16" customHeight="1" x14ac:dyDescent="0.2"/>
    <row r="8121" customFormat="1" ht="16" customHeight="1" x14ac:dyDescent="0.2"/>
    <row r="8122" customFormat="1" ht="16" customHeight="1" x14ac:dyDescent="0.2"/>
    <row r="8123" customFormat="1" ht="16" customHeight="1" x14ac:dyDescent="0.2"/>
    <row r="8124" customFormat="1" ht="16" customHeight="1" x14ac:dyDescent="0.2"/>
    <row r="8125" customFormat="1" ht="16" customHeight="1" x14ac:dyDescent="0.2"/>
    <row r="8126" customFormat="1" ht="16" customHeight="1" x14ac:dyDescent="0.2"/>
    <row r="8127" customFormat="1" ht="16" customHeight="1" x14ac:dyDescent="0.2"/>
    <row r="8128" customFormat="1" ht="16" customHeight="1" x14ac:dyDescent="0.2"/>
    <row r="8129" customFormat="1" ht="16" customHeight="1" x14ac:dyDescent="0.2"/>
    <row r="8130" customFormat="1" ht="16" customHeight="1" x14ac:dyDescent="0.2"/>
    <row r="8131" customFormat="1" ht="16" customHeight="1" x14ac:dyDescent="0.2"/>
    <row r="8132" customFormat="1" ht="16" customHeight="1" x14ac:dyDescent="0.2"/>
    <row r="8133" customFormat="1" ht="16" customHeight="1" x14ac:dyDescent="0.2"/>
    <row r="8134" customFormat="1" ht="16" customHeight="1" x14ac:dyDescent="0.2"/>
    <row r="8135" customFormat="1" ht="16" customHeight="1" x14ac:dyDescent="0.2"/>
    <row r="8136" customFormat="1" ht="16" customHeight="1" x14ac:dyDescent="0.2"/>
    <row r="8137" customFormat="1" ht="16" customHeight="1" x14ac:dyDescent="0.2"/>
    <row r="8138" customFormat="1" ht="16" customHeight="1" x14ac:dyDescent="0.2"/>
    <row r="8139" customFormat="1" ht="16" customHeight="1" x14ac:dyDescent="0.2"/>
    <row r="8140" customFormat="1" ht="16" customHeight="1" x14ac:dyDescent="0.2"/>
    <row r="8141" customFormat="1" ht="16" customHeight="1" x14ac:dyDescent="0.2"/>
    <row r="8142" customFormat="1" ht="16" customHeight="1" x14ac:dyDescent="0.2"/>
    <row r="8143" customFormat="1" ht="16" customHeight="1" x14ac:dyDescent="0.2"/>
    <row r="8144" customFormat="1" ht="16" customHeight="1" x14ac:dyDescent="0.2"/>
    <row r="8145" customFormat="1" ht="16" customHeight="1" x14ac:dyDescent="0.2"/>
    <row r="8146" customFormat="1" ht="16" customHeight="1" x14ac:dyDescent="0.2"/>
    <row r="8147" customFormat="1" ht="16" customHeight="1" x14ac:dyDescent="0.2"/>
    <row r="8148" customFormat="1" ht="16" customHeight="1" x14ac:dyDescent="0.2"/>
    <row r="8149" customFormat="1" ht="16" customHeight="1" x14ac:dyDescent="0.2"/>
    <row r="8150" customFormat="1" ht="16" customHeight="1" x14ac:dyDescent="0.2"/>
    <row r="8151" customFormat="1" ht="16" customHeight="1" x14ac:dyDescent="0.2"/>
    <row r="8152" customFormat="1" ht="16" customHeight="1" x14ac:dyDescent="0.2"/>
    <row r="8153" customFormat="1" ht="16" customHeight="1" x14ac:dyDescent="0.2"/>
    <row r="8154" customFormat="1" ht="16" customHeight="1" x14ac:dyDescent="0.2"/>
    <row r="8155" customFormat="1" ht="16" customHeight="1" x14ac:dyDescent="0.2"/>
    <row r="8156" customFormat="1" ht="16" customHeight="1" x14ac:dyDescent="0.2"/>
    <row r="8157" customFormat="1" ht="16" customHeight="1" x14ac:dyDescent="0.2"/>
    <row r="8158" customFormat="1" ht="16" customHeight="1" x14ac:dyDescent="0.2"/>
    <row r="8159" customFormat="1" ht="16" customHeight="1" x14ac:dyDescent="0.2"/>
    <row r="8160" customFormat="1" ht="16" customHeight="1" x14ac:dyDescent="0.2"/>
    <row r="8161" customFormat="1" ht="16" customHeight="1" x14ac:dyDescent="0.2"/>
    <row r="8162" customFormat="1" ht="16" customHeight="1" x14ac:dyDescent="0.2"/>
    <row r="8163" customFormat="1" ht="16" customHeight="1" x14ac:dyDescent="0.2"/>
    <row r="8164" customFormat="1" ht="16" customHeight="1" x14ac:dyDescent="0.2"/>
    <row r="8165" customFormat="1" ht="16" customHeight="1" x14ac:dyDescent="0.2"/>
    <row r="8166" customFormat="1" ht="16" customHeight="1" x14ac:dyDescent="0.2"/>
    <row r="8167" customFormat="1" ht="16" customHeight="1" x14ac:dyDescent="0.2"/>
    <row r="8168" customFormat="1" ht="16" customHeight="1" x14ac:dyDescent="0.2"/>
    <row r="8169" customFormat="1" ht="16" customHeight="1" x14ac:dyDescent="0.2"/>
    <row r="8170" customFormat="1" ht="16" customHeight="1" x14ac:dyDescent="0.2"/>
    <row r="8171" customFormat="1" ht="16" customHeight="1" x14ac:dyDescent="0.2"/>
    <row r="8172" customFormat="1" ht="16" customHeight="1" x14ac:dyDescent="0.2"/>
    <row r="8173" customFormat="1" ht="16" customHeight="1" x14ac:dyDescent="0.2"/>
    <row r="8174" customFormat="1" ht="16" customHeight="1" x14ac:dyDescent="0.2"/>
    <row r="8175" customFormat="1" ht="16" customHeight="1" x14ac:dyDescent="0.2"/>
    <row r="8176" customFormat="1" ht="16" customHeight="1" x14ac:dyDescent="0.2"/>
    <row r="8177" customFormat="1" ht="16" customHeight="1" x14ac:dyDescent="0.2"/>
    <row r="8178" customFormat="1" ht="16" customHeight="1" x14ac:dyDescent="0.2"/>
    <row r="8179" customFormat="1" ht="16" customHeight="1" x14ac:dyDescent="0.2"/>
    <row r="8180" customFormat="1" ht="16" customHeight="1" x14ac:dyDescent="0.2"/>
    <row r="8181" customFormat="1" ht="16" customHeight="1" x14ac:dyDescent="0.2"/>
    <row r="8182" customFormat="1" ht="16" customHeight="1" x14ac:dyDescent="0.2"/>
    <row r="8183" customFormat="1" ht="16" customHeight="1" x14ac:dyDescent="0.2"/>
    <row r="8184" customFormat="1" ht="16" customHeight="1" x14ac:dyDescent="0.2"/>
    <row r="8185" customFormat="1" ht="16" customHeight="1" x14ac:dyDescent="0.2"/>
    <row r="8186" customFormat="1" ht="16" customHeight="1" x14ac:dyDescent="0.2"/>
    <row r="8187" customFormat="1" ht="16" customHeight="1" x14ac:dyDescent="0.2"/>
    <row r="8188" customFormat="1" ht="16" customHeight="1" x14ac:dyDescent="0.2"/>
    <row r="8189" customFormat="1" ht="16" customHeight="1" x14ac:dyDescent="0.2"/>
    <row r="8190" customFormat="1" ht="16" customHeight="1" x14ac:dyDescent="0.2"/>
    <row r="8191" customFormat="1" ht="16" customHeight="1" x14ac:dyDescent="0.2"/>
    <row r="8192" customFormat="1" ht="16" customHeight="1" x14ac:dyDescent="0.2"/>
    <row r="8193" customFormat="1" ht="16" customHeight="1" x14ac:dyDescent="0.2"/>
    <row r="8194" customFormat="1" ht="16" customHeight="1" x14ac:dyDescent="0.2"/>
    <row r="8195" customFormat="1" ht="16" customHeight="1" x14ac:dyDescent="0.2"/>
    <row r="8196" customFormat="1" ht="16" customHeight="1" x14ac:dyDescent="0.2"/>
    <row r="8197" customFormat="1" ht="16" customHeight="1" x14ac:dyDescent="0.2"/>
    <row r="8198" customFormat="1" ht="16" customHeight="1" x14ac:dyDescent="0.2"/>
    <row r="8199" customFormat="1" ht="16" customHeight="1" x14ac:dyDescent="0.2"/>
    <row r="8200" customFormat="1" ht="16" customHeight="1" x14ac:dyDescent="0.2"/>
    <row r="8201" customFormat="1" ht="16" customHeight="1" x14ac:dyDescent="0.2"/>
    <row r="8202" customFormat="1" ht="16" customHeight="1" x14ac:dyDescent="0.2"/>
    <row r="8203" customFormat="1" ht="16" customHeight="1" x14ac:dyDescent="0.2"/>
    <row r="8204" customFormat="1" ht="16" customHeight="1" x14ac:dyDescent="0.2"/>
    <row r="8205" customFormat="1" ht="16" customHeight="1" x14ac:dyDescent="0.2"/>
    <row r="8206" customFormat="1" ht="16" customHeight="1" x14ac:dyDescent="0.2"/>
    <row r="8207" customFormat="1" ht="16" customHeight="1" x14ac:dyDescent="0.2"/>
    <row r="8208" customFormat="1" ht="16" customHeight="1" x14ac:dyDescent="0.2"/>
    <row r="8209" customFormat="1" ht="16" customHeight="1" x14ac:dyDescent="0.2"/>
    <row r="8210" customFormat="1" ht="16" customHeight="1" x14ac:dyDescent="0.2"/>
    <row r="8211" customFormat="1" ht="16" customHeight="1" x14ac:dyDescent="0.2"/>
    <row r="8212" customFormat="1" ht="16" customHeight="1" x14ac:dyDescent="0.2"/>
    <row r="8213" customFormat="1" ht="16" customHeight="1" x14ac:dyDescent="0.2"/>
    <row r="8214" customFormat="1" ht="16" customHeight="1" x14ac:dyDescent="0.2"/>
    <row r="8215" customFormat="1" ht="16" customHeight="1" x14ac:dyDescent="0.2"/>
    <row r="8216" customFormat="1" ht="16" customHeight="1" x14ac:dyDescent="0.2"/>
    <row r="8217" customFormat="1" ht="16" customHeight="1" x14ac:dyDescent="0.2"/>
    <row r="8218" customFormat="1" ht="16" customHeight="1" x14ac:dyDescent="0.2"/>
    <row r="8219" customFormat="1" ht="16" customHeight="1" x14ac:dyDescent="0.2"/>
    <row r="8220" customFormat="1" ht="16" customHeight="1" x14ac:dyDescent="0.2"/>
    <row r="8221" customFormat="1" ht="16" customHeight="1" x14ac:dyDescent="0.2"/>
    <row r="8222" customFormat="1" ht="16" customHeight="1" x14ac:dyDescent="0.2"/>
    <row r="8223" customFormat="1" ht="16" customHeight="1" x14ac:dyDescent="0.2"/>
    <row r="8224" customFormat="1" ht="16" customHeight="1" x14ac:dyDescent="0.2"/>
    <row r="8225" customFormat="1" ht="16" customHeight="1" x14ac:dyDescent="0.2"/>
    <row r="8226" customFormat="1" ht="16" customHeight="1" x14ac:dyDescent="0.2"/>
    <row r="8227" customFormat="1" ht="16" customHeight="1" x14ac:dyDescent="0.2"/>
    <row r="8228" customFormat="1" ht="16" customHeight="1" x14ac:dyDescent="0.2"/>
    <row r="8229" customFormat="1" ht="16" customHeight="1" x14ac:dyDescent="0.2"/>
    <row r="8230" customFormat="1" ht="16" customHeight="1" x14ac:dyDescent="0.2"/>
    <row r="8231" customFormat="1" ht="16" customHeight="1" x14ac:dyDescent="0.2"/>
    <row r="8232" customFormat="1" ht="16" customHeight="1" x14ac:dyDescent="0.2"/>
    <row r="8233" customFormat="1" ht="16" customHeight="1" x14ac:dyDescent="0.2"/>
    <row r="8234" customFormat="1" ht="16" customHeight="1" x14ac:dyDescent="0.2"/>
    <row r="8235" customFormat="1" ht="16" customHeight="1" x14ac:dyDescent="0.2"/>
    <row r="8236" customFormat="1" ht="16" customHeight="1" x14ac:dyDescent="0.2"/>
    <row r="8237" customFormat="1" ht="16" customHeight="1" x14ac:dyDescent="0.2"/>
    <row r="8238" customFormat="1" ht="16" customHeight="1" x14ac:dyDescent="0.2"/>
    <row r="8239" customFormat="1" ht="16" customHeight="1" x14ac:dyDescent="0.2"/>
    <row r="8240" customFormat="1" ht="16" customHeight="1" x14ac:dyDescent="0.2"/>
    <row r="8241" customFormat="1" ht="16" customHeight="1" x14ac:dyDescent="0.2"/>
    <row r="8242" customFormat="1" ht="16" customHeight="1" x14ac:dyDescent="0.2"/>
    <row r="8243" customFormat="1" ht="16" customHeight="1" x14ac:dyDescent="0.2"/>
    <row r="8244" customFormat="1" ht="16" customHeight="1" x14ac:dyDescent="0.2"/>
    <row r="8245" customFormat="1" ht="16" customHeight="1" x14ac:dyDescent="0.2"/>
    <row r="8246" customFormat="1" ht="16" customHeight="1" x14ac:dyDescent="0.2"/>
    <row r="8247" customFormat="1" ht="16" customHeight="1" x14ac:dyDescent="0.2"/>
    <row r="8248" customFormat="1" ht="16" customHeight="1" x14ac:dyDescent="0.2"/>
    <row r="8249" customFormat="1" ht="16" customHeight="1" x14ac:dyDescent="0.2"/>
    <row r="8250" customFormat="1" ht="16" customHeight="1" x14ac:dyDescent="0.2"/>
    <row r="8251" customFormat="1" ht="16" customHeight="1" x14ac:dyDescent="0.2"/>
    <row r="8252" customFormat="1" ht="16" customHeight="1" x14ac:dyDescent="0.2"/>
    <row r="8253" customFormat="1" ht="16" customHeight="1" x14ac:dyDescent="0.2"/>
    <row r="8254" customFormat="1" ht="16" customHeight="1" x14ac:dyDescent="0.2"/>
    <row r="8255" customFormat="1" ht="16" customHeight="1" x14ac:dyDescent="0.2"/>
    <row r="8256" customFormat="1" ht="16" customHeight="1" x14ac:dyDescent="0.2"/>
    <row r="8257" customFormat="1" ht="16" customHeight="1" x14ac:dyDescent="0.2"/>
    <row r="8258" customFormat="1" ht="16" customHeight="1" x14ac:dyDescent="0.2"/>
    <row r="8259" customFormat="1" ht="16" customHeight="1" x14ac:dyDescent="0.2"/>
    <row r="8260" customFormat="1" ht="16" customHeight="1" x14ac:dyDescent="0.2"/>
    <row r="8261" customFormat="1" ht="16" customHeight="1" x14ac:dyDescent="0.2"/>
    <row r="8262" customFormat="1" ht="16" customHeight="1" x14ac:dyDescent="0.2"/>
    <row r="8263" customFormat="1" ht="16" customHeight="1" x14ac:dyDescent="0.2"/>
    <row r="8264" customFormat="1" ht="16" customHeight="1" x14ac:dyDescent="0.2"/>
    <row r="8265" customFormat="1" ht="16" customHeight="1" x14ac:dyDescent="0.2"/>
    <row r="8266" customFormat="1" ht="16" customHeight="1" x14ac:dyDescent="0.2"/>
    <row r="8267" customFormat="1" ht="16" customHeight="1" x14ac:dyDescent="0.2"/>
    <row r="8268" customFormat="1" ht="16" customHeight="1" x14ac:dyDescent="0.2"/>
    <row r="8269" customFormat="1" ht="16" customHeight="1" x14ac:dyDescent="0.2"/>
    <row r="8270" customFormat="1" ht="16" customHeight="1" x14ac:dyDescent="0.2"/>
    <row r="8271" customFormat="1" ht="16" customHeight="1" x14ac:dyDescent="0.2"/>
    <row r="8272" customFormat="1" ht="16" customHeight="1" x14ac:dyDescent="0.2"/>
    <row r="8273" customFormat="1" ht="16" customHeight="1" x14ac:dyDescent="0.2"/>
    <row r="8274" customFormat="1" ht="16" customHeight="1" x14ac:dyDescent="0.2"/>
    <row r="8275" customFormat="1" ht="16" customHeight="1" x14ac:dyDescent="0.2"/>
    <row r="8276" customFormat="1" ht="16" customHeight="1" x14ac:dyDescent="0.2"/>
    <row r="8277" customFormat="1" ht="16" customHeight="1" x14ac:dyDescent="0.2"/>
    <row r="8278" customFormat="1" ht="16" customHeight="1" x14ac:dyDescent="0.2"/>
    <row r="8279" customFormat="1" ht="16" customHeight="1" x14ac:dyDescent="0.2"/>
    <row r="8280" customFormat="1" ht="16" customHeight="1" x14ac:dyDescent="0.2"/>
    <row r="8281" customFormat="1" ht="16" customHeight="1" x14ac:dyDescent="0.2"/>
    <row r="8282" customFormat="1" ht="16" customHeight="1" x14ac:dyDescent="0.2"/>
    <row r="8283" customFormat="1" ht="16" customHeight="1" x14ac:dyDescent="0.2"/>
    <row r="8284" customFormat="1" ht="16" customHeight="1" x14ac:dyDescent="0.2"/>
    <row r="8285" customFormat="1" ht="16" customHeight="1" x14ac:dyDescent="0.2"/>
    <row r="8286" customFormat="1" ht="16" customHeight="1" x14ac:dyDescent="0.2"/>
    <row r="8287" customFormat="1" ht="16" customHeight="1" x14ac:dyDescent="0.2"/>
    <row r="8288" customFormat="1" ht="16" customHeight="1" x14ac:dyDescent="0.2"/>
    <row r="8289" customFormat="1" ht="16" customHeight="1" x14ac:dyDescent="0.2"/>
    <row r="8290" customFormat="1" ht="16" customHeight="1" x14ac:dyDescent="0.2"/>
    <row r="8291" customFormat="1" ht="16" customHeight="1" x14ac:dyDescent="0.2"/>
    <row r="8292" customFormat="1" ht="16" customHeight="1" x14ac:dyDescent="0.2"/>
    <row r="8293" customFormat="1" ht="16" customHeight="1" x14ac:dyDescent="0.2"/>
    <row r="8294" customFormat="1" ht="16" customHeight="1" x14ac:dyDescent="0.2"/>
    <row r="8295" customFormat="1" ht="16" customHeight="1" x14ac:dyDescent="0.2"/>
    <row r="8296" customFormat="1" ht="16" customHeight="1" x14ac:dyDescent="0.2"/>
    <row r="8297" customFormat="1" ht="16" customHeight="1" x14ac:dyDescent="0.2"/>
    <row r="8298" customFormat="1" ht="16" customHeight="1" x14ac:dyDescent="0.2"/>
    <row r="8299" customFormat="1" ht="16" customHeight="1" x14ac:dyDescent="0.2"/>
    <row r="8300" customFormat="1" ht="16" customHeight="1" x14ac:dyDescent="0.2"/>
    <row r="8301" customFormat="1" ht="16" customHeight="1" x14ac:dyDescent="0.2"/>
    <row r="8302" customFormat="1" ht="16" customHeight="1" x14ac:dyDescent="0.2"/>
    <row r="8303" customFormat="1" ht="16" customHeight="1" x14ac:dyDescent="0.2"/>
    <row r="8304" customFormat="1" ht="16" customHeight="1" x14ac:dyDescent="0.2"/>
    <row r="8305" customFormat="1" ht="16" customHeight="1" x14ac:dyDescent="0.2"/>
    <row r="8306" customFormat="1" ht="16" customHeight="1" x14ac:dyDescent="0.2"/>
    <row r="8307" customFormat="1" ht="16" customHeight="1" x14ac:dyDescent="0.2"/>
    <row r="8308" customFormat="1" ht="16" customHeight="1" x14ac:dyDescent="0.2"/>
    <row r="8309" customFormat="1" ht="16" customHeight="1" x14ac:dyDescent="0.2"/>
    <row r="8310" customFormat="1" ht="16" customHeight="1" x14ac:dyDescent="0.2"/>
    <row r="8311" customFormat="1" ht="16" customHeight="1" x14ac:dyDescent="0.2"/>
    <row r="8312" customFormat="1" ht="16" customHeight="1" x14ac:dyDescent="0.2"/>
    <row r="8313" customFormat="1" ht="16" customHeight="1" x14ac:dyDescent="0.2"/>
    <row r="8314" customFormat="1" ht="16" customHeight="1" x14ac:dyDescent="0.2"/>
    <row r="8315" customFormat="1" ht="16" customHeight="1" x14ac:dyDescent="0.2"/>
    <row r="8316" customFormat="1" ht="16" customHeight="1" x14ac:dyDescent="0.2"/>
    <row r="8317" customFormat="1" ht="16" customHeight="1" x14ac:dyDescent="0.2"/>
    <row r="8318" customFormat="1" ht="16" customHeight="1" x14ac:dyDescent="0.2"/>
    <row r="8319" customFormat="1" ht="16" customHeight="1" x14ac:dyDescent="0.2"/>
    <row r="8320" customFormat="1" ht="16" customHeight="1" x14ac:dyDescent="0.2"/>
    <row r="8321" customFormat="1" ht="16" customHeight="1" x14ac:dyDescent="0.2"/>
    <row r="8322" customFormat="1" ht="16" customHeight="1" x14ac:dyDescent="0.2"/>
    <row r="8323" customFormat="1" ht="16" customHeight="1" x14ac:dyDescent="0.2"/>
    <row r="8324" customFormat="1" ht="16" customHeight="1" x14ac:dyDescent="0.2"/>
    <row r="8325" customFormat="1" ht="16" customHeight="1" x14ac:dyDescent="0.2"/>
    <row r="8326" customFormat="1" ht="16" customHeight="1" x14ac:dyDescent="0.2"/>
    <row r="8327" customFormat="1" ht="16" customHeight="1" x14ac:dyDescent="0.2"/>
    <row r="8328" customFormat="1" ht="16" customHeight="1" x14ac:dyDescent="0.2"/>
    <row r="8329" customFormat="1" ht="16" customHeight="1" x14ac:dyDescent="0.2"/>
    <row r="8330" customFormat="1" ht="16" customHeight="1" x14ac:dyDescent="0.2"/>
    <row r="8331" customFormat="1" ht="16" customHeight="1" x14ac:dyDescent="0.2"/>
    <row r="8332" customFormat="1" ht="16" customHeight="1" x14ac:dyDescent="0.2"/>
    <row r="8333" customFormat="1" ht="16" customHeight="1" x14ac:dyDescent="0.2"/>
    <row r="8334" customFormat="1" ht="16" customHeight="1" x14ac:dyDescent="0.2"/>
    <row r="8335" customFormat="1" ht="16" customHeight="1" x14ac:dyDescent="0.2"/>
    <row r="8336" customFormat="1" ht="16" customHeight="1" x14ac:dyDescent="0.2"/>
    <row r="8337" customFormat="1" ht="16" customHeight="1" x14ac:dyDescent="0.2"/>
    <row r="8338" customFormat="1" ht="16" customHeight="1" x14ac:dyDescent="0.2"/>
    <row r="8339" customFormat="1" ht="16" customHeight="1" x14ac:dyDescent="0.2"/>
    <row r="8340" customFormat="1" ht="16" customHeight="1" x14ac:dyDescent="0.2"/>
    <row r="8341" customFormat="1" ht="16" customHeight="1" x14ac:dyDescent="0.2"/>
    <row r="8342" customFormat="1" ht="16" customHeight="1" x14ac:dyDescent="0.2"/>
    <row r="8343" customFormat="1" ht="16" customHeight="1" x14ac:dyDescent="0.2"/>
    <row r="8344" customFormat="1" ht="16" customHeight="1" x14ac:dyDescent="0.2"/>
    <row r="8345" customFormat="1" ht="16" customHeight="1" x14ac:dyDescent="0.2"/>
    <row r="8346" customFormat="1" ht="16" customHeight="1" x14ac:dyDescent="0.2"/>
    <row r="8347" customFormat="1" ht="16" customHeight="1" x14ac:dyDescent="0.2"/>
    <row r="8348" customFormat="1" ht="16" customHeight="1" x14ac:dyDescent="0.2"/>
    <row r="8349" customFormat="1" ht="16" customHeight="1" x14ac:dyDescent="0.2"/>
    <row r="8350" customFormat="1" ht="16" customHeight="1" x14ac:dyDescent="0.2"/>
    <row r="8351" customFormat="1" ht="16" customHeight="1" x14ac:dyDescent="0.2"/>
    <row r="8352" customFormat="1" ht="16" customHeight="1" x14ac:dyDescent="0.2"/>
    <row r="8353" customFormat="1" ht="16" customHeight="1" x14ac:dyDescent="0.2"/>
    <row r="8354" customFormat="1" ht="16" customHeight="1" x14ac:dyDescent="0.2"/>
    <row r="8355" customFormat="1" ht="16" customHeight="1" x14ac:dyDescent="0.2"/>
    <row r="8356" customFormat="1" ht="16" customHeight="1" x14ac:dyDescent="0.2"/>
    <row r="8357" customFormat="1" ht="16" customHeight="1" x14ac:dyDescent="0.2"/>
    <row r="8358" customFormat="1" ht="16" customHeight="1" x14ac:dyDescent="0.2"/>
    <row r="8359" customFormat="1" ht="16" customHeight="1" x14ac:dyDescent="0.2"/>
    <row r="8360" customFormat="1" ht="16" customHeight="1" x14ac:dyDescent="0.2"/>
    <row r="8361" customFormat="1" ht="16" customHeight="1" x14ac:dyDescent="0.2"/>
    <row r="8362" customFormat="1" ht="16" customHeight="1" x14ac:dyDescent="0.2"/>
    <row r="8363" customFormat="1" ht="16" customHeight="1" x14ac:dyDescent="0.2"/>
    <row r="8364" customFormat="1" ht="16" customHeight="1" x14ac:dyDescent="0.2"/>
    <row r="8365" customFormat="1" ht="16" customHeight="1" x14ac:dyDescent="0.2"/>
    <row r="8366" customFormat="1" ht="16" customHeight="1" x14ac:dyDescent="0.2"/>
    <row r="8367" customFormat="1" ht="16" customHeight="1" x14ac:dyDescent="0.2"/>
    <row r="8368" customFormat="1" ht="16" customHeight="1" x14ac:dyDescent="0.2"/>
    <row r="8369" customFormat="1" ht="16" customHeight="1" x14ac:dyDescent="0.2"/>
    <row r="8370" customFormat="1" ht="16" customHeight="1" x14ac:dyDescent="0.2"/>
    <row r="8371" customFormat="1" ht="16" customHeight="1" x14ac:dyDescent="0.2"/>
    <row r="8372" customFormat="1" ht="16" customHeight="1" x14ac:dyDescent="0.2"/>
    <row r="8373" customFormat="1" ht="16" customHeight="1" x14ac:dyDescent="0.2"/>
    <row r="8374" customFormat="1" ht="16" customHeight="1" x14ac:dyDescent="0.2"/>
    <row r="8375" customFormat="1" ht="16" customHeight="1" x14ac:dyDescent="0.2"/>
    <row r="8376" customFormat="1" ht="16" customHeight="1" x14ac:dyDescent="0.2"/>
    <row r="8377" customFormat="1" ht="16" customHeight="1" x14ac:dyDescent="0.2"/>
    <row r="8378" customFormat="1" ht="16" customHeight="1" x14ac:dyDescent="0.2"/>
    <row r="8379" customFormat="1" ht="16" customHeight="1" x14ac:dyDescent="0.2"/>
    <row r="8380" customFormat="1" ht="16" customHeight="1" x14ac:dyDescent="0.2"/>
    <row r="8381" customFormat="1" ht="16" customHeight="1" x14ac:dyDescent="0.2"/>
    <row r="8382" customFormat="1" ht="16" customHeight="1" x14ac:dyDescent="0.2"/>
    <row r="8383" customFormat="1" ht="16" customHeight="1" x14ac:dyDescent="0.2"/>
    <row r="8384" customFormat="1" ht="16" customHeight="1" x14ac:dyDescent="0.2"/>
    <row r="8385" customFormat="1" ht="16" customHeight="1" x14ac:dyDescent="0.2"/>
    <row r="8386" customFormat="1" ht="16" customHeight="1" x14ac:dyDescent="0.2"/>
    <row r="8387" customFormat="1" ht="16" customHeight="1" x14ac:dyDescent="0.2"/>
    <row r="8388" customFormat="1" ht="16" customHeight="1" x14ac:dyDescent="0.2"/>
    <row r="8389" customFormat="1" ht="16" customHeight="1" x14ac:dyDescent="0.2"/>
    <row r="8390" customFormat="1" ht="16" customHeight="1" x14ac:dyDescent="0.2"/>
    <row r="8391" customFormat="1" ht="16" customHeight="1" x14ac:dyDescent="0.2"/>
    <row r="8392" customFormat="1" ht="16" customHeight="1" x14ac:dyDescent="0.2"/>
    <row r="8393" customFormat="1" ht="16" customHeight="1" x14ac:dyDescent="0.2"/>
    <row r="8394" customFormat="1" ht="16" customHeight="1" x14ac:dyDescent="0.2"/>
    <row r="8395" customFormat="1" ht="16" customHeight="1" x14ac:dyDescent="0.2"/>
    <row r="8396" customFormat="1" ht="16" customHeight="1" x14ac:dyDescent="0.2"/>
    <row r="8397" customFormat="1" ht="16" customHeight="1" x14ac:dyDescent="0.2"/>
    <row r="8398" customFormat="1" ht="16" customHeight="1" x14ac:dyDescent="0.2"/>
    <row r="8399" customFormat="1" ht="16" customHeight="1" x14ac:dyDescent="0.2"/>
    <row r="8400" customFormat="1" ht="16" customHeight="1" x14ac:dyDescent="0.2"/>
    <row r="8401" customFormat="1" ht="16" customHeight="1" x14ac:dyDescent="0.2"/>
    <row r="8402" customFormat="1" ht="16" customHeight="1" x14ac:dyDescent="0.2"/>
    <row r="8403" customFormat="1" ht="16" customHeight="1" x14ac:dyDescent="0.2"/>
    <row r="8404" customFormat="1" ht="16" customHeight="1" x14ac:dyDescent="0.2"/>
    <row r="8405" customFormat="1" ht="16" customHeight="1" x14ac:dyDescent="0.2"/>
    <row r="8406" customFormat="1" ht="16" customHeight="1" x14ac:dyDescent="0.2"/>
    <row r="8407" customFormat="1" ht="16" customHeight="1" x14ac:dyDescent="0.2"/>
    <row r="8408" customFormat="1" ht="16" customHeight="1" x14ac:dyDescent="0.2"/>
    <row r="8409" customFormat="1" ht="16" customHeight="1" x14ac:dyDescent="0.2"/>
    <row r="8410" customFormat="1" ht="16" customHeight="1" x14ac:dyDescent="0.2"/>
    <row r="8411" customFormat="1" ht="16" customHeight="1" x14ac:dyDescent="0.2"/>
    <row r="8412" customFormat="1" ht="16" customHeight="1" x14ac:dyDescent="0.2"/>
    <row r="8413" customFormat="1" ht="16" customHeight="1" x14ac:dyDescent="0.2"/>
    <row r="8414" customFormat="1" ht="16" customHeight="1" x14ac:dyDescent="0.2"/>
    <row r="8415" customFormat="1" ht="16" customHeight="1" x14ac:dyDescent="0.2"/>
    <row r="8416" customFormat="1" ht="16" customHeight="1" x14ac:dyDescent="0.2"/>
    <row r="8417" customFormat="1" ht="16" customHeight="1" x14ac:dyDescent="0.2"/>
    <row r="8418" customFormat="1" ht="16" customHeight="1" x14ac:dyDescent="0.2"/>
    <row r="8419" customFormat="1" ht="16" customHeight="1" x14ac:dyDescent="0.2"/>
    <row r="8420" customFormat="1" ht="16" customHeight="1" x14ac:dyDescent="0.2"/>
    <row r="8421" customFormat="1" ht="16" customHeight="1" x14ac:dyDescent="0.2"/>
    <row r="8422" customFormat="1" ht="16" customHeight="1" x14ac:dyDescent="0.2"/>
    <row r="8423" customFormat="1" ht="16" customHeight="1" x14ac:dyDescent="0.2"/>
    <row r="8424" customFormat="1" ht="16" customHeight="1" x14ac:dyDescent="0.2"/>
    <row r="8425" customFormat="1" ht="16" customHeight="1" x14ac:dyDescent="0.2"/>
    <row r="8426" customFormat="1" ht="16" customHeight="1" x14ac:dyDescent="0.2"/>
    <row r="8427" customFormat="1" ht="16" customHeight="1" x14ac:dyDescent="0.2"/>
    <row r="8428" customFormat="1" ht="16" customHeight="1" x14ac:dyDescent="0.2"/>
    <row r="8429" customFormat="1" ht="16" customHeight="1" x14ac:dyDescent="0.2"/>
    <row r="8430" customFormat="1" ht="16" customHeight="1" x14ac:dyDescent="0.2"/>
    <row r="8431" customFormat="1" ht="16" customHeight="1" x14ac:dyDescent="0.2"/>
    <row r="8432" customFormat="1" ht="16" customHeight="1" x14ac:dyDescent="0.2"/>
    <row r="8433" customFormat="1" ht="16" customHeight="1" x14ac:dyDescent="0.2"/>
    <row r="8434" customFormat="1" ht="16" customHeight="1" x14ac:dyDescent="0.2"/>
    <row r="8435" customFormat="1" ht="16" customHeight="1" x14ac:dyDescent="0.2"/>
    <row r="8436" customFormat="1" ht="16" customHeight="1" x14ac:dyDescent="0.2"/>
    <row r="8437" customFormat="1" ht="16" customHeight="1" x14ac:dyDescent="0.2"/>
    <row r="8438" customFormat="1" ht="16" customHeight="1" x14ac:dyDescent="0.2"/>
    <row r="8439" customFormat="1" ht="16" customHeight="1" x14ac:dyDescent="0.2"/>
    <row r="8440" customFormat="1" ht="16" customHeight="1" x14ac:dyDescent="0.2"/>
    <row r="8441" customFormat="1" ht="16" customHeight="1" x14ac:dyDescent="0.2"/>
    <row r="8442" customFormat="1" ht="16" customHeight="1" x14ac:dyDescent="0.2"/>
    <row r="8443" customFormat="1" ht="16" customHeight="1" x14ac:dyDescent="0.2"/>
    <row r="8444" customFormat="1" ht="16" customHeight="1" x14ac:dyDescent="0.2"/>
    <row r="8445" customFormat="1" ht="16" customHeight="1" x14ac:dyDescent="0.2"/>
    <row r="8446" customFormat="1" ht="16" customHeight="1" x14ac:dyDescent="0.2"/>
    <row r="8447" customFormat="1" ht="16" customHeight="1" x14ac:dyDescent="0.2"/>
    <row r="8448" customFormat="1" ht="16" customHeight="1" x14ac:dyDescent="0.2"/>
    <row r="8449" customFormat="1" ht="16" customHeight="1" x14ac:dyDescent="0.2"/>
    <row r="8450" customFormat="1" ht="16" customHeight="1" x14ac:dyDescent="0.2"/>
    <row r="8451" customFormat="1" ht="16" customHeight="1" x14ac:dyDescent="0.2"/>
    <row r="8452" customFormat="1" ht="16" customHeight="1" x14ac:dyDescent="0.2"/>
    <row r="8453" customFormat="1" ht="16" customHeight="1" x14ac:dyDescent="0.2"/>
    <row r="8454" customFormat="1" ht="16" customHeight="1" x14ac:dyDescent="0.2"/>
    <row r="8455" customFormat="1" ht="16" customHeight="1" x14ac:dyDescent="0.2"/>
    <row r="8456" customFormat="1" ht="16" customHeight="1" x14ac:dyDescent="0.2"/>
    <row r="8457" customFormat="1" ht="16" customHeight="1" x14ac:dyDescent="0.2"/>
    <row r="8458" customFormat="1" ht="16" customHeight="1" x14ac:dyDescent="0.2"/>
    <row r="8459" customFormat="1" ht="16" customHeight="1" x14ac:dyDescent="0.2"/>
    <row r="8460" customFormat="1" ht="16" customHeight="1" x14ac:dyDescent="0.2"/>
    <row r="8461" customFormat="1" ht="16" customHeight="1" x14ac:dyDescent="0.2"/>
    <row r="8462" customFormat="1" ht="16" customHeight="1" x14ac:dyDescent="0.2"/>
    <row r="8463" customFormat="1" ht="16" customHeight="1" x14ac:dyDescent="0.2"/>
    <row r="8464" customFormat="1" ht="16" customHeight="1" x14ac:dyDescent="0.2"/>
    <row r="8465" customFormat="1" ht="16" customHeight="1" x14ac:dyDescent="0.2"/>
    <row r="8466" customFormat="1" ht="16" customHeight="1" x14ac:dyDescent="0.2"/>
    <row r="8467" customFormat="1" ht="16" customHeight="1" x14ac:dyDescent="0.2"/>
    <row r="8468" customFormat="1" ht="16" customHeight="1" x14ac:dyDescent="0.2"/>
    <row r="8469" customFormat="1" ht="16" customHeight="1" x14ac:dyDescent="0.2"/>
    <row r="8470" customFormat="1" ht="16" customHeight="1" x14ac:dyDescent="0.2"/>
    <row r="8471" customFormat="1" ht="16" customHeight="1" x14ac:dyDescent="0.2"/>
    <row r="8472" customFormat="1" ht="16" customHeight="1" x14ac:dyDescent="0.2"/>
    <row r="8473" customFormat="1" ht="16" customHeight="1" x14ac:dyDescent="0.2"/>
    <row r="8474" customFormat="1" ht="16" customHeight="1" x14ac:dyDescent="0.2"/>
    <row r="8475" customFormat="1" ht="16" customHeight="1" x14ac:dyDescent="0.2"/>
    <row r="8476" customFormat="1" ht="16" customHeight="1" x14ac:dyDescent="0.2"/>
    <row r="8477" customFormat="1" ht="16" customHeight="1" x14ac:dyDescent="0.2"/>
    <row r="8478" customFormat="1" ht="16" customHeight="1" x14ac:dyDescent="0.2"/>
    <row r="8479" customFormat="1" ht="16" customHeight="1" x14ac:dyDescent="0.2"/>
    <row r="8480" customFormat="1" ht="16" customHeight="1" x14ac:dyDescent="0.2"/>
    <row r="8481" customFormat="1" ht="16" customHeight="1" x14ac:dyDescent="0.2"/>
    <row r="8482" customFormat="1" ht="16" customHeight="1" x14ac:dyDescent="0.2"/>
    <row r="8483" customFormat="1" ht="16" customHeight="1" x14ac:dyDescent="0.2"/>
    <row r="8484" customFormat="1" ht="16" customHeight="1" x14ac:dyDescent="0.2"/>
    <row r="8485" customFormat="1" ht="16" customHeight="1" x14ac:dyDescent="0.2"/>
    <row r="8486" customFormat="1" ht="16" customHeight="1" x14ac:dyDescent="0.2"/>
    <row r="8487" customFormat="1" ht="16" customHeight="1" x14ac:dyDescent="0.2"/>
    <row r="8488" customFormat="1" ht="16" customHeight="1" x14ac:dyDescent="0.2"/>
    <row r="8489" customFormat="1" ht="16" customHeight="1" x14ac:dyDescent="0.2"/>
    <row r="8490" customFormat="1" ht="16" customHeight="1" x14ac:dyDescent="0.2"/>
    <row r="8491" customFormat="1" ht="16" customHeight="1" x14ac:dyDescent="0.2"/>
    <row r="8492" customFormat="1" ht="16" customHeight="1" x14ac:dyDescent="0.2"/>
    <row r="8493" customFormat="1" ht="16" customHeight="1" x14ac:dyDescent="0.2"/>
    <row r="8494" customFormat="1" ht="16" customHeight="1" x14ac:dyDescent="0.2"/>
    <row r="8495" customFormat="1" ht="16" customHeight="1" x14ac:dyDescent="0.2"/>
    <row r="8496" customFormat="1" ht="16" customHeight="1" x14ac:dyDescent="0.2"/>
    <row r="8497" customFormat="1" ht="16" customHeight="1" x14ac:dyDescent="0.2"/>
    <row r="8498" customFormat="1" ht="16" customHeight="1" x14ac:dyDescent="0.2"/>
    <row r="8499" customFormat="1" ht="16" customHeight="1" x14ac:dyDescent="0.2"/>
    <row r="8500" customFormat="1" ht="16" customHeight="1" x14ac:dyDescent="0.2"/>
    <row r="8501" customFormat="1" ht="16" customHeight="1" x14ac:dyDescent="0.2"/>
    <row r="8502" customFormat="1" ht="16" customHeight="1" x14ac:dyDescent="0.2"/>
    <row r="8503" customFormat="1" ht="16" customHeight="1" x14ac:dyDescent="0.2"/>
    <row r="8504" customFormat="1" ht="16" customHeight="1" x14ac:dyDescent="0.2"/>
    <row r="8505" customFormat="1" ht="16" customHeight="1" x14ac:dyDescent="0.2"/>
    <row r="8506" customFormat="1" ht="16" customHeight="1" x14ac:dyDescent="0.2"/>
    <row r="8507" customFormat="1" ht="16" customHeight="1" x14ac:dyDescent="0.2"/>
    <row r="8508" customFormat="1" ht="16" customHeight="1" x14ac:dyDescent="0.2"/>
    <row r="8509" customFormat="1" ht="16" customHeight="1" x14ac:dyDescent="0.2"/>
    <row r="8510" customFormat="1" ht="16" customHeight="1" x14ac:dyDescent="0.2"/>
    <row r="8511" customFormat="1" ht="16" customHeight="1" x14ac:dyDescent="0.2"/>
    <row r="8512" customFormat="1" ht="16" customHeight="1" x14ac:dyDescent="0.2"/>
    <row r="8513" customFormat="1" ht="16" customHeight="1" x14ac:dyDescent="0.2"/>
    <row r="8514" customFormat="1" ht="16" customHeight="1" x14ac:dyDescent="0.2"/>
    <row r="8515" customFormat="1" ht="16" customHeight="1" x14ac:dyDescent="0.2"/>
    <row r="8516" customFormat="1" ht="16" customHeight="1" x14ac:dyDescent="0.2"/>
    <row r="8517" customFormat="1" ht="16" customHeight="1" x14ac:dyDescent="0.2"/>
    <row r="8518" customFormat="1" ht="16" customHeight="1" x14ac:dyDescent="0.2"/>
    <row r="8519" customFormat="1" ht="16" customHeight="1" x14ac:dyDescent="0.2"/>
    <row r="8520" customFormat="1" ht="16" customHeight="1" x14ac:dyDescent="0.2"/>
    <row r="8521" customFormat="1" ht="16" customHeight="1" x14ac:dyDescent="0.2"/>
    <row r="8522" customFormat="1" ht="16" customHeight="1" x14ac:dyDescent="0.2"/>
    <row r="8523" customFormat="1" ht="16" customHeight="1" x14ac:dyDescent="0.2"/>
    <row r="8524" customFormat="1" ht="16" customHeight="1" x14ac:dyDescent="0.2"/>
    <row r="8525" customFormat="1" ht="16" customHeight="1" x14ac:dyDescent="0.2"/>
    <row r="8526" customFormat="1" ht="16" customHeight="1" x14ac:dyDescent="0.2"/>
    <row r="8527" customFormat="1" ht="16" customHeight="1" x14ac:dyDescent="0.2"/>
    <row r="8528" customFormat="1" ht="16" customHeight="1" x14ac:dyDescent="0.2"/>
    <row r="8529" customFormat="1" ht="16" customHeight="1" x14ac:dyDescent="0.2"/>
    <row r="8530" customFormat="1" ht="16" customHeight="1" x14ac:dyDescent="0.2"/>
    <row r="8531" customFormat="1" ht="16" customHeight="1" x14ac:dyDescent="0.2"/>
    <row r="8532" customFormat="1" ht="16" customHeight="1" x14ac:dyDescent="0.2"/>
    <row r="8533" customFormat="1" ht="16" customHeight="1" x14ac:dyDescent="0.2"/>
    <row r="8534" customFormat="1" ht="16" customHeight="1" x14ac:dyDescent="0.2"/>
    <row r="8535" customFormat="1" ht="16" customHeight="1" x14ac:dyDescent="0.2"/>
    <row r="8536" customFormat="1" ht="16" customHeight="1" x14ac:dyDescent="0.2"/>
    <row r="8537" customFormat="1" ht="16" customHeight="1" x14ac:dyDescent="0.2"/>
    <row r="8538" customFormat="1" ht="16" customHeight="1" x14ac:dyDescent="0.2"/>
    <row r="8539" customFormat="1" ht="16" customHeight="1" x14ac:dyDescent="0.2"/>
    <row r="8540" customFormat="1" ht="16" customHeight="1" x14ac:dyDescent="0.2"/>
    <row r="8541" customFormat="1" ht="16" customHeight="1" x14ac:dyDescent="0.2"/>
    <row r="8542" customFormat="1" ht="16" customHeight="1" x14ac:dyDescent="0.2"/>
    <row r="8543" customFormat="1" ht="16" customHeight="1" x14ac:dyDescent="0.2"/>
    <row r="8544" customFormat="1" ht="16" customHeight="1" x14ac:dyDescent="0.2"/>
    <row r="8545" customFormat="1" ht="16" customHeight="1" x14ac:dyDescent="0.2"/>
    <row r="8546" customFormat="1" ht="16" customHeight="1" x14ac:dyDescent="0.2"/>
    <row r="8547" customFormat="1" ht="16" customHeight="1" x14ac:dyDescent="0.2"/>
    <row r="8548" customFormat="1" ht="16" customHeight="1" x14ac:dyDescent="0.2"/>
    <row r="8549" customFormat="1" ht="16" customHeight="1" x14ac:dyDescent="0.2"/>
    <row r="8550" customFormat="1" ht="16" customHeight="1" x14ac:dyDescent="0.2"/>
    <row r="8551" customFormat="1" ht="16" customHeight="1" x14ac:dyDescent="0.2"/>
    <row r="8552" customFormat="1" ht="16" customHeight="1" x14ac:dyDescent="0.2"/>
    <row r="8553" customFormat="1" ht="16" customHeight="1" x14ac:dyDescent="0.2"/>
    <row r="8554" customFormat="1" ht="16" customHeight="1" x14ac:dyDescent="0.2"/>
    <row r="8555" customFormat="1" ht="16" customHeight="1" x14ac:dyDescent="0.2"/>
    <row r="8556" customFormat="1" ht="16" customHeight="1" x14ac:dyDescent="0.2"/>
    <row r="8557" customFormat="1" ht="16" customHeight="1" x14ac:dyDescent="0.2"/>
    <row r="8558" customFormat="1" ht="16" customHeight="1" x14ac:dyDescent="0.2"/>
    <row r="8559" customFormat="1" ht="16" customHeight="1" x14ac:dyDescent="0.2"/>
    <row r="8560" customFormat="1" ht="16" customHeight="1" x14ac:dyDescent="0.2"/>
    <row r="8561" customFormat="1" ht="16" customHeight="1" x14ac:dyDescent="0.2"/>
    <row r="8562" customFormat="1" ht="16" customHeight="1" x14ac:dyDescent="0.2"/>
    <row r="8563" customFormat="1" ht="16" customHeight="1" x14ac:dyDescent="0.2"/>
    <row r="8564" customFormat="1" ht="16" customHeight="1" x14ac:dyDescent="0.2"/>
    <row r="8565" customFormat="1" ht="16" customHeight="1" x14ac:dyDescent="0.2"/>
    <row r="8566" customFormat="1" ht="16" customHeight="1" x14ac:dyDescent="0.2"/>
    <row r="8567" customFormat="1" ht="16" customHeight="1" x14ac:dyDescent="0.2"/>
    <row r="8568" customFormat="1" ht="16" customHeight="1" x14ac:dyDescent="0.2"/>
    <row r="8569" customFormat="1" ht="16" customHeight="1" x14ac:dyDescent="0.2"/>
    <row r="8570" customFormat="1" ht="16" customHeight="1" x14ac:dyDescent="0.2"/>
    <row r="8571" customFormat="1" ht="16" customHeight="1" x14ac:dyDescent="0.2"/>
    <row r="8572" customFormat="1" ht="16" customHeight="1" x14ac:dyDescent="0.2"/>
    <row r="8573" customFormat="1" ht="16" customHeight="1" x14ac:dyDescent="0.2"/>
    <row r="8574" customFormat="1" ht="16" customHeight="1" x14ac:dyDescent="0.2"/>
    <row r="8575" customFormat="1" ht="16" customHeight="1" x14ac:dyDescent="0.2"/>
    <row r="8576" customFormat="1" ht="16" customHeight="1" x14ac:dyDescent="0.2"/>
    <row r="8577" customFormat="1" ht="16" customHeight="1" x14ac:dyDescent="0.2"/>
    <row r="8578" customFormat="1" ht="16" customHeight="1" x14ac:dyDescent="0.2"/>
    <row r="8579" customFormat="1" ht="16" customHeight="1" x14ac:dyDescent="0.2"/>
    <row r="8580" customFormat="1" ht="16" customHeight="1" x14ac:dyDescent="0.2"/>
    <row r="8581" customFormat="1" ht="16" customHeight="1" x14ac:dyDescent="0.2"/>
    <row r="8582" customFormat="1" ht="16" customHeight="1" x14ac:dyDescent="0.2"/>
    <row r="8583" customFormat="1" ht="16" customHeight="1" x14ac:dyDescent="0.2"/>
    <row r="8584" customFormat="1" ht="16" customHeight="1" x14ac:dyDescent="0.2"/>
    <row r="8585" customFormat="1" ht="16" customHeight="1" x14ac:dyDescent="0.2"/>
    <row r="8586" customFormat="1" ht="16" customHeight="1" x14ac:dyDescent="0.2"/>
    <row r="8587" customFormat="1" ht="16" customHeight="1" x14ac:dyDescent="0.2"/>
    <row r="8588" customFormat="1" ht="16" customHeight="1" x14ac:dyDescent="0.2"/>
    <row r="8589" customFormat="1" ht="16" customHeight="1" x14ac:dyDescent="0.2"/>
    <row r="8590" customFormat="1" ht="16" customHeight="1" x14ac:dyDescent="0.2"/>
    <row r="8591" customFormat="1" ht="16" customHeight="1" x14ac:dyDescent="0.2"/>
    <row r="8592" customFormat="1" ht="16" customHeight="1" x14ac:dyDescent="0.2"/>
    <row r="8593" customFormat="1" ht="16" customHeight="1" x14ac:dyDescent="0.2"/>
    <row r="8594" customFormat="1" ht="16" customHeight="1" x14ac:dyDescent="0.2"/>
    <row r="8595" customFormat="1" ht="16" customHeight="1" x14ac:dyDescent="0.2"/>
    <row r="8596" customFormat="1" ht="16" customHeight="1" x14ac:dyDescent="0.2"/>
    <row r="8597" customFormat="1" ht="16" customHeight="1" x14ac:dyDescent="0.2"/>
    <row r="8598" customFormat="1" ht="16" customHeight="1" x14ac:dyDescent="0.2"/>
    <row r="8599" customFormat="1" ht="16" customHeight="1" x14ac:dyDescent="0.2"/>
    <row r="8600" customFormat="1" ht="16" customHeight="1" x14ac:dyDescent="0.2"/>
    <row r="8601" customFormat="1" ht="16" customHeight="1" x14ac:dyDescent="0.2"/>
    <row r="8602" customFormat="1" ht="16" customHeight="1" x14ac:dyDescent="0.2"/>
    <row r="8603" customFormat="1" ht="16" customHeight="1" x14ac:dyDescent="0.2"/>
    <row r="8604" customFormat="1" ht="16" customHeight="1" x14ac:dyDescent="0.2"/>
    <row r="8605" customFormat="1" ht="16" customHeight="1" x14ac:dyDescent="0.2"/>
    <row r="8606" customFormat="1" ht="16" customHeight="1" x14ac:dyDescent="0.2"/>
    <row r="8607" customFormat="1" ht="16" customHeight="1" x14ac:dyDescent="0.2"/>
    <row r="8608" customFormat="1" ht="16" customHeight="1" x14ac:dyDescent="0.2"/>
    <row r="8609" customFormat="1" ht="16" customHeight="1" x14ac:dyDescent="0.2"/>
    <row r="8610" customFormat="1" ht="16" customHeight="1" x14ac:dyDescent="0.2"/>
    <row r="8611" customFormat="1" ht="16" customHeight="1" x14ac:dyDescent="0.2"/>
    <row r="8612" customFormat="1" ht="16" customHeight="1" x14ac:dyDescent="0.2"/>
    <row r="8613" customFormat="1" ht="16" customHeight="1" x14ac:dyDescent="0.2"/>
    <row r="8614" customFormat="1" ht="16" customHeight="1" x14ac:dyDescent="0.2"/>
    <row r="8615" customFormat="1" ht="16" customHeight="1" x14ac:dyDescent="0.2"/>
    <row r="8616" customFormat="1" ht="16" customHeight="1" x14ac:dyDescent="0.2"/>
    <row r="8617" customFormat="1" ht="16" customHeight="1" x14ac:dyDescent="0.2"/>
    <row r="8618" customFormat="1" ht="16" customHeight="1" x14ac:dyDescent="0.2"/>
    <row r="8619" customFormat="1" ht="16" customHeight="1" x14ac:dyDescent="0.2"/>
    <row r="8620" customFormat="1" ht="16" customHeight="1" x14ac:dyDescent="0.2"/>
    <row r="8621" customFormat="1" ht="16" customHeight="1" x14ac:dyDescent="0.2"/>
    <row r="8622" customFormat="1" ht="16" customHeight="1" x14ac:dyDescent="0.2"/>
    <row r="8623" customFormat="1" ht="16" customHeight="1" x14ac:dyDescent="0.2"/>
    <row r="8624" customFormat="1" ht="16" customHeight="1" x14ac:dyDescent="0.2"/>
    <row r="8625" customFormat="1" ht="16" customHeight="1" x14ac:dyDescent="0.2"/>
    <row r="8626" customFormat="1" ht="16" customHeight="1" x14ac:dyDescent="0.2"/>
    <row r="8627" customFormat="1" ht="16" customHeight="1" x14ac:dyDescent="0.2"/>
    <row r="8628" customFormat="1" ht="16" customHeight="1" x14ac:dyDescent="0.2"/>
    <row r="8629" customFormat="1" ht="16" customHeight="1" x14ac:dyDescent="0.2"/>
    <row r="8630" customFormat="1" ht="16" customHeight="1" x14ac:dyDescent="0.2"/>
    <row r="8631" customFormat="1" ht="16" customHeight="1" x14ac:dyDescent="0.2"/>
    <row r="8632" customFormat="1" ht="16" customHeight="1" x14ac:dyDescent="0.2"/>
    <row r="8633" customFormat="1" ht="16" customHeight="1" x14ac:dyDescent="0.2"/>
    <row r="8634" customFormat="1" ht="16" customHeight="1" x14ac:dyDescent="0.2"/>
    <row r="8635" customFormat="1" ht="16" customHeight="1" x14ac:dyDescent="0.2"/>
    <row r="8636" customFormat="1" ht="16" customHeight="1" x14ac:dyDescent="0.2"/>
    <row r="8637" customFormat="1" ht="16" customHeight="1" x14ac:dyDescent="0.2"/>
    <row r="8638" customFormat="1" ht="16" customHeight="1" x14ac:dyDescent="0.2"/>
    <row r="8639" customFormat="1" ht="16" customHeight="1" x14ac:dyDescent="0.2"/>
    <row r="8640" customFormat="1" ht="16" customHeight="1" x14ac:dyDescent="0.2"/>
    <row r="8641" customFormat="1" ht="16" customHeight="1" x14ac:dyDescent="0.2"/>
    <row r="8642" customFormat="1" ht="16" customHeight="1" x14ac:dyDescent="0.2"/>
    <row r="8643" customFormat="1" ht="16" customHeight="1" x14ac:dyDescent="0.2"/>
    <row r="8644" customFormat="1" ht="16" customHeight="1" x14ac:dyDescent="0.2"/>
    <row r="8645" customFormat="1" ht="16" customHeight="1" x14ac:dyDescent="0.2"/>
    <row r="8646" customFormat="1" ht="16" customHeight="1" x14ac:dyDescent="0.2"/>
    <row r="8647" customFormat="1" ht="16" customHeight="1" x14ac:dyDescent="0.2"/>
    <row r="8648" customFormat="1" ht="16" customHeight="1" x14ac:dyDescent="0.2"/>
    <row r="8649" customFormat="1" ht="16" customHeight="1" x14ac:dyDescent="0.2"/>
    <row r="8650" customFormat="1" ht="16" customHeight="1" x14ac:dyDescent="0.2"/>
    <row r="8651" customFormat="1" ht="16" customHeight="1" x14ac:dyDescent="0.2"/>
    <row r="8652" customFormat="1" ht="16" customHeight="1" x14ac:dyDescent="0.2"/>
    <row r="8653" customFormat="1" ht="16" customHeight="1" x14ac:dyDescent="0.2"/>
    <row r="8654" customFormat="1" ht="16" customHeight="1" x14ac:dyDescent="0.2"/>
    <row r="8655" customFormat="1" ht="16" customHeight="1" x14ac:dyDescent="0.2"/>
    <row r="8656" customFormat="1" ht="16" customHeight="1" x14ac:dyDescent="0.2"/>
    <row r="8657" customFormat="1" ht="16" customHeight="1" x14ac:dyDescent="0.2"/>
    <row r="8658" customFormat="1" ht="16" customHeight="1" x14ac:dyDescent="0.2"/>
    <row r="8659" customFormat="1" ht="16" customHeight="1" x14ac:dyDescent="0.2"/>
    <row r="8660" customFormat="1" ht="16" customHeight="1" x14ac:dyDescent="0.2"/>
    <row r="8661" customFormat="1" ht="16" customHeight="1" x14ac:dyDescent="0.2"/>
    <row r="8662" customFormat="1" ht="16" customHeight="1" x14ac:dyDescent="0.2"/>
    <row r="8663" customFormat="1" ht="16" customHeight="1" x14ac:dyDescent="0.2"/>
    <row r="8664" customFormat="1" ht="16" customHeight="1" x14ac:dyDescent="0.2"/>
    <row r="8665" customFormat="1" ht="16" customHeight="1" x14ac:dyDescent="0.2"/>
    <row r="8666" customFormat="1" ht="16" customHeight="1" x14ac:dyDescent="0.2"/>
    <row r="8667" customFormat="1" ht="16" customHeight="1" x14ac:dyDescent="0.2"/>
    <row r="8668" customFormat="1" ht="16" customHeight="1" x14ac:dyDescent="0.2"/>
    <row r="8669" customFormat="1" ht="16" customHeight="1" x14ac:dyDescent="0.2"/>
    <row r="8670" customFormat="1" ht="16" customHeight="1" x14ac:dyDescent="0.2"/>
    <row r="8671" customFormat="1" ht="16" customHeight="1" x14ac:dyDescent="0.2"/>
    <row r="8672" customFormat="1" ht="16" customHeight="1" x14ac:dyDescent="0.2"/>
    <row r="8673" customFormat="1" ht="16" customHeight="1" x14ac:dyDescent="0.2"/>
    <row r="8674" customFormat="1" ht="16" customHeight="1" x14ac:dyDescent="0.2"/>
    <row r="8675" customFormat="1" ht="16" customHeight="1" x14ac:dyDescent="0.2"/>
    <row r="8676" customFormat="1" ht="16" customHeight="1" x14ac:dyDescent="0.2"/>
    <row r="8677" customFormat="1" ht="16" customHeight="1" x14ac:dyDescent="0.2"/>
    <row r="8678" customFormat="1" ht="16" customHeight="1" x14ac:dyDescent="0.2"/>
    <row r="8679" customFormat="1" ht="16" customHeight="1" x14ac:dyDescent="0.2"/>
    <row r="8680" customFormat="1" ht="16" customHeight="1" x14ac:dyDescent="0.2"/>
    <row r="8681" customFormat="1" ht="16" customHeight="1" x14ac:dyDescent="0.2"/>
    <row r="8682" customFormat="1" ht="16" customHeight="1" x14ac:dyDescent="0.2"/>
    <row r="8683" customFormat="1" ht="16" customHeight="1" x14ac:dyDescent="0.2"/>
    <row r="8684" customFormat="1" ht="16" customHeight="1" x14ac:dyDescent="0.2"/>
    <row r="8685" customFormat="1" ht="16" customHeight="1" x14ac:dyDescent="0.2"/>
    <row r="8686" customFormat="1" ht="16" customHeight="1" x14ac:dyDescent="0.2"/>
    <row r="8687" customFormat="1" ht="16" customHeight="1" x14ac:dyDescent="0.2"/>
    <row r="8688" customFormat="1" ht="16" customHeight="1" x14ac:dyDescent="0.2"/>
    <row r="8689" customFormat="1" ht="16" customHeight="1" x14ac:dyDescent="0.2"/>
    <row r="8690" customFormat="1" ht="16" customHeight="1" x14ac:dyDescent="0.2"/>
    <row r="8691" customFormat="1" ht="16" customHeight="1" x14ac:dyDescent="0.2"/>
    <row r="8692" customFormat="1" ht="16" customHeight="1" x14ac:dyDescent="0.2"/>
    <row r="8693" customFormat="1" ht="16" customHeight="1" x14ac:dyDescent="0.2"/>
    <row r="8694" customFormat="1" ht="16" customHeight="1" x14ac:dyDescent="0.2"/>
    <row r="8695" customFormat="1" ht="16" customHeight="1" x14ac:dyDescent="0.2"/>
    <row r="8696" customFormat="1" ht="16" customHeight="1" x14ac:dyDescent="0.2"/>
    <row r="8697" customFormat="1" ht="16" customHeight="1" x14ac:dyDescent="0.2"/>
    <row r="8698" customFormat="1" ht="16" customHeight="1" x14ac:dyDescent="0.2"/>
    <row r="8699" customFormat="1" ht="16" customHeight="1" x14ac:dyDescent="0.2"/>
    <row r="8700" customFormat="1" ht="16" customHeight="1" x14ac:dyDescent="0.2"/>
    <row r="8701" customFormat="1" ht="16" customHeight="1" x14ac:dyDescent="0.2"/>
    <row r="8702" customFormat="1" ht="16" customHeight="1" x14ac:dyDescent="0.2"/>
    <row r="8703" customFormat="1" ht="16" customHeight="1" x14ac:dyDescent="0.2"/>
    <row r="8704" customFormat="1" ht="16" customHeight="1" x14ac:dyDescent="0.2"/>
    <row r="8705" customFormat="1" ht="16" customHeight="1" x14ac:dyDescent="0.2"/>
    <row r="8706" customFormat="1" ht="16" customHeight="1" x14ac:dyDescent="0.2"/>
    <row r="8707" customFormat="1" ht="16" customHeight="1" x14ac:dyDescent="0.2"/>
    <row r="8708" customFormat="1" ht="16" customHeight="1" x14ac:dyDescent="0.2"/>
    <row r="8709" customFormat="1" ht="16" customHeight="1" x14ac:dyDescent="0.2"/>
    <row r="8710" customFormat="1" ht="16" customHeight="1" x14ac:dyDescent="0.2"/>
    <row r="8711" customFormat="1" ht="16" customHeight="1" x14ac:dyDescent="0.2"/>
    <row r="8712" customFormat="1" ht="16" customHeight="1" x14ac:dyDescent="0.2"/>
    <row r="8713" customFormat="1" ht="16" customHeight="1" x14ac:dyDescent="0.2"/>
    <row r="8714" customFormat="1" ht="16" customHeight="1" x14ac:dyDescent="0.2"/>
    <row r="8715" customFormat="1" ht="16" customHeight="1" x14ac:dyDescent="0.2"/>
    <row r="8716" customFormat="1" ht="16" customHeight="1" x14ac:dyDescent="0.2"/>
    <row r="8717" customFormat="1" ht="16" customHeight="1" x14ac:dyDescent="0.2"/>
    <row r="8718" customFormat="1" ht="16" customHeight="1" x14ac:dyDescent="0.2"/>
    <row r="8719" customFormat="1" ht="16" customHeight="1" x14ac:dyDescent="0.2"/>
    <row r="8720" customFormat="1" ht="16" customHeight="1" x14ac:dyDescent="0.2"/>
    <row r="8721" customFormat="1" ht="16" customHeight="1" x14ac:dyDescent="0.2"/>
    <row r="8722" customFormat="1" ht="16" customHeight="1" x14ac:dyDescent="0.2"/>
    <row r="8723" customFormat="1" ht="16" customHeight="1" x14ac:dyDescent="0.2"/>
    <row r="8724" customFormat="1" ht="16" customHeight="1" x14ac:dyDescent="0.2"/>
    <row r="8725" customFormat="1" ht="16" customHeight="1" x14ac:dyDescent="0.2"/>
    <row r="8726" customFormat="1" ht="16" customHeight="1" x14ac:dyDescent="0.2"/>
    <row r="8727" customFormat="1" ht="16" customHeight="1" x14ac:dyDescent="0.2"/>
    <row r="8728" customFormat="1" ht="16" customHeight="1" x14ac:dyDescent="0.2"/>
    <row r="8729" customFormat="1" ht="16" customHeight="1" x14ac:dyDescent="0.2"/>
    <row r="8730" customFormat="1" ht="16" customHeight="1" x14ac:dyDescent="0.2"/>
    <row r="8731" customFormat="1" ht="16" customHeight="1" x14ac:dyDescent="0.2"/>
    <row r="8732" customFormat="1" ht="16" customHeight="1" x14ac:dyDescent="0.2"/>
    <row r="8733" customFormat="1" ht="16" customHeight="1" x14ac:dyDescent="0.2"/>
    <row r="8734" customFormat="1" ht="16" customHeight="1" x14ac:dyDescent="0.2"/>
    <row r="8735" customFormat="1" ht="16" customHeight="1" x14ac:dyDescent="0.2"/>
    <row r="8736" customFormat="1" ht="16" customHeight="1" x14ac:dyDescent="0.2"/>
    <row r="8737" customFormat="1" ht="16" customHeight="1" x14ac:dyDescent="0.2"/>
    <row r="8738" customFormat="1" ht="16" customHeight="1" x14ac:dyDescent="0.2"/>
    <row r="8739" customFormat="1" ht="16" customHeight="1" x14ac:dyDescent="0.2"/>
    <row r="8740" customFormat="1" ht="16" customHeight="1" x14ac:dyDescent="0.2"/>
    <row r="8741" customFormat="1" ht="16" customHeight="1" x14ac:dyDescent="0.2"/>
    <row r="8742" customFormat="1" ht="16" customHeight="1" x14ac:dyDescent="0.2"/>
    <row r="8743" customFormat="1" ht="16" customHeight="1" x14ac:dyDescent="0.2"/>
    <row r="8744" customFormat="1" ht="16" customHeight="1" x14ac:dyDescent="0.2"/>
    <row r="8745" customFormat="1" ht="16" customHeight="1" x14ac:dyDescent="0.2"/>
    <row r="8746" customFormat="1" ht="16" customHeight="1" x14ac:dyDescent="0.2"/>
    <row r="8747" customFormat="1" ht="16" customHeight="1" x14ac:dyDescent="0.2"/>
    <row r="8748" customFormat="1" ht="16" customHeight="1" x14ac:dyDescent="0.2"/>
    <row r="8749" customFormat="1" ht="16" customHeight="1" x14ac:dyDescent="0.2"/>
    <row r="8750" customFormat="1" ht="16" customHeight="1" x14ac:dyDescent="0.2"/>
    <row r="8751" customFormat="1" ht="16" customHeight="1" x14ac:dyDescent="0.2"/>
    <row r="8752" customFormat="1" ht="16" customHeight="1" x14ac:dyDescent="0.2"/>
    <row r="8753" customFormat="1" ht="16" customHeight="1" x14ac:dyDescent="0.2"/>
    <row r="8754" customFormat="1" ht="16" customHeight="1" x14ac:dyDescent="0.2"/>
    <row r="8755" customFormat="1" ht="16" customHeight="1" x14ac:dyDescent="0.2"/>
    <row r="8756" customFormat="1" ht="16" customHeight="1" x14ac:dyDescent="0.2"/>
    <row r="8757" customFormat="1" ht="16" customHeight="1" x14ac:dyDescent="0.2"/>
    <row r="8758" customFormat="1" ht="16" customHeight="1" x14ac:dyDescent="0.2"/>
    <row r="8759" customFormat="1" ht="16" customHeight="1" x14ac:dyDescent="0.2"/>
    <row r="8760" customFormat="1" ht="16" customHeight="1" x14ac:dyDescent="0.2"/>
    <row r="8761" customFormat="1" ht="16" customHeight="1" x14ac:dyDescent="0.2"/>
    <row r="8762" customFormat="1" ht="16" customHeight="1" x14ac:dyDescent="0.2"/>
    <row r="8763" customFormat="1" ht="16" customHeight="1" x14ac:dyDescent="0.2"/>
    <row r="8764" customFormat="1" ht="16" customHeight="1" x14ac:dyDescent="0.2"/>
    <row r="8765" customFormat="1" ht="16" customHeight="1" x14ac:dyDescent="0.2"/>
    <row r="8766" customFormat="1" ht="16" customHeight="1" x14ac:dyDescent="0.2"/>
    <row r="8767" customFormat="1" ht="16" customHeight="1" x14ac:dyDescent="0.2"/>
    <row r="8768" customFormat="1" ht="16" customHeight="1" x14ac:dyDescent="0.2"/>
    <row r="8769" customFormat="1" ht="16" customHeight="1" x14ac:dyDescent="0.2"/>
    <row r="8770" customFormat="1" ht="16" customHeight="1" x14ac:dyDescent="0.2"/>
    <row r="8771" customFormat="1" ht="16" customHeight="1" x14ac:dyDescent="0.2"/>
    <row r="8772" customFormat="1" ht="16" customHeight="1" x14ac:dyDescent="0.2"/>
    <row r="8773" customFormat="1" ht="16" customHeight="1" x14ac:dyDescent="0.2"/>
    <row r="8774" customFormat="1" ht="16" customHeight="1" x14ac:dyDescent="0.2"/>
    <row r="8775" customFormat="1" ht="16" customHeight="1" x14ac:dyDescent="0.2"/>
    <row r="8776" customFormat="1" ht="16" customHeight="1" x14ac:dyDescent="0.2"/>
    <row r="8777" customFormat="1" ht="16" customHeight="1" x14ac:dyDescent="0.2"/>
    <row r="8778" customFormat="1" ht="16" customHeight="1" x14ac:dyDescent="0.2"/>
    <row r="8779" customFormat="1" ht="16" customHeight="1" x14ac:dyDescent="0.2"/>
    <row r="8780" customFormat="1" ht="16" customHeight="1" x14ac:dyDescent="0.2"/>
    <row r="8781" customFormat="1" ht="16" customHeight="1" x14ac:dyDescent="0.2"/>
    <row r="8782" customFormat="1" ht="16" customHeight="1" x14ac:dyDescent="0.2"/>
    <row r="8783" customFormat="1" ht="16" customHeight="1" x14ac:dyDescent="0.2"/>
    <row r="8784" customFormat="1" ht="16" customHeight="1" x14ac:dyDescent="0.2"/>
    <row r="8785" customFormat="1" ht="16" customHeight="1" x14ac:dyDescent="0.2"/>
    <row r="8786" customFormat="1" ht="16" customHeight="1" x14ac:dyDescent="0.2"/>
    <row r="8787" customFormat="1" ht="16" customHeight="1" x14ac:dyDescent="0.2"/>
    <row r="8788" customFormat="1" ht="16" customHeight="1" x14ac:dyDescent="0.2"/>
    <row r="8789" customFormat="1" ht="16" customHeight="1" x14ac:dyDescent="0.2"/>
    <row r="8790" customFormat="1" ht="16" customHeight="1" x14ac:dyDescent="0.2"/>
    <row r="8791" customFormat="1" ht="16" customHeight="1" x14ac:dyDescent="0.2"/>
    <row r="8792" customFormat="1" ht="16" customHeight="1" x14ac:dyDescent="0.2"/>
    <row r="8793" customFormat="1" ht="16" customHeight="1" x14ac:dyDescent="0.2"/>
    <row r="8794" customFormat="1" ht="16" customHeight="1" x14ac:dyDescent="0.2"/>
    <row r="8795" customFormat="1" ht="16" customHeight="1" x14ac:dyDescent="0.2"/>
    <row r="8796" customFormat="1" ht="16" customHeight="1" x14ac:dyDescent="0.2"/>
    <row r="8797" customFormat="1" ht="16" customHeight="1" x14ac:dyDescent="0.2"/>
    <row r="8798" customFormat="1" ht="16" customHeight="1" x14ac:dyDescent="0.2"/>
    <row r="8799" customFormat="1" ht="16" customHeight="1" x14ac:dyDescent="0.2"/>
    <row r="8800" customFormat="1" ht="16" customHeight="1" x14ac:dyDescent="0.2"/>
    <row r="8801" customFormat="1" ht="16" customHeight="1" x14ac:dyDescent="0.2"/>
    <row r="8802" customFormat="1" ht="16" customHeight="1" x14ac:dyDescent="0.2"/>
    <row r="8803" customFormat="1" ht="16" customHeight="1" x14ac:dyDescent="0.2"/>
    <row r="8804" customFormat="1" ht="16" customHeight="1" x14ac:dyDescent="0.2"/>
    <row r="8805" customFormat="1" ht="16" customHeight="1" x14ac:dyDescent="0.2"/>
    <row r="8806" customFormat="1" ht="16" customHeight="1" x14ac:dyDescent="0.2"/>
    <row r="8807" customFormat="1" ht="16" customHeight="1" x14ac:dyDescent="0.2"/>
    <row r="8808" customFormat="1" ht="16" customHeight="1" x14ac:dyDescent="0.2"/>
    <row r="8809" customFormat="1" ht="16" customHeight="1" x14ac:dyDescent="0.2"/>
    <row r="8810" customFormat="1" ht="16" customHeight="1" x14ac:dyDescent="0.2"/>
    <row r="8811" customFormat="1" ht="16" customHeight="1" x14ac:dyDescent="0.2"/>
    <row r="8812" customFormat="1" ht="16" customHeight="1" x14ac:dyDescent="0.2"/>
    <row r="8813" customFormat="1" ht="16" customHeight="1" x14ac:dyDescent="0.2"/>
    <row r="8814" customFormat="1" ht="16" customHeight="1" x14ac:dyDescent="0.2"/>
    <row r="8815" customFormat="1" ht="16" customHeight="1" x14ac:dyDescent="0.2"/>
    <row r="8816" customFormat="1" ht="16" customHeight="1" x14ac:dyDescent="0.2"/>
    <row r="8817" customFormat="1" ht="16" customHeight="1" x14ac:dyDescent="0.2"/>
    <row r="8818" customFormat="1" ht="16" customHeight="1" x14ac:dyDescent="0.2"/>
    <row r="8819" customFormat="1" ht="16" customHeight="1" x14ac:dyDescent="0.2"/>
    <row r="8820" customFormat="1" ht="16" customHeight="1" x14ac:dyDescent="0.2"/>
    <row r="8821" customFormat="1" ht="16" customHeight="1" x14ac:dyDescent="0.2"/>
    <row r="8822" customFormat="1" ht="16" customHeight="1" x14ac:dyDescent="0.2"/>
    <row r="8823" customFormat="1" ht="16" customHeight="1" x14ac:dyDescent="0.2"/>
    <row r="8824" customFormat="1" ht="16" customHeight="1" x14ac:dyDescent="0.2"/>
    <row r="8825" customFormat="1" ht="16" customHeight="1" x14ac:dyDescent="0.2"/>
    <row r="8826" customFormat="1" ht="16" customHeight="1" x14ac:dyDescent="0.2"/>
    <row r="8827" customFormat="1" ht="16" customHeight="1" x14ac:dyDescent="0.2"/>
    <row r="8828" customFormat="1" ht="16" customHeight="1" x14ac:dyDescent="0.2"/>
    <row r="8829" customFormat="1" ht="16" customHeight="1" x14ac:dyDescent="0.2"/>
    <row r="8830" customFormat="1" ht="16" customHeight="1" x14ac:dyDescent="0.2"/>
    <row r="8831" customFormat="1" ht="16" customHeight="1" x14ac:dyDescent="0.2"/>
    <row r="8832" customFormat="1" ht="16" customHeight="1" x14ac:dyDescent="0.2"/>
    <row r="8833" customFormat="1" ht="16" customHeight="1" x14ac:dyDescent="0.2"/>
    <row r="8834" customFormat="1" ht="16" customHeight="1" x14ac:dyDescent="0.2"/>
    <row r="8835" customFormat="1" ht="16" customHeight="1" x14ac:dyDescent="0.2"/>
    <row r="8836" customFormat="1" ht="16" customHeight="1" x14ac:dyDescent="0.2"/>
    <row r="8837" customFormat="1" ht="16" customHeight="1" x14ac:dyDescent="0.2"/>
    <row r="8838" customFormat="1" ht="16" customHeight="1" x14ac:dyDescent="0.2"/>
    <row r="8839" customFormat="1" ht="16" customHeight="1" x14ac:dyDescent="0.2"/>
    <row r="8840" customFormat="1" ht="16" customHeight="1" x14ac:dyDescent="0.2"/>
    <row r="8841" customFormat="1" ht="16" customHeight="1" x14ac:dyDescent="0.2"/>
    <row r="8842" customFormat="1" ht="16" customHeight="1" x14ac:dyDescent="0.2"/>
    <row r="8843" customFormat="1" ht="16" customHeight="1" x14ac:dyDescent="0.2"/>
    <row r="8844" customFormat="1" ht="16" customHeight="1" x14ac:dyDescent="0.2"/>
    <row r="8845" customFormat="1" ht="16" customHeight="1" x14ac:dyDescent="0.2"/>
    <row r="8846" customFormat="1" ht="16" customHeight="1" x14ac:dyDescent="0.2"/>
    <row r="8847" customFormat="1" ht="16" customHeight="1" x14ac:dyDescent="0.2"/>
    <row r="8848" customFormat="1" ht="16" customHeight="1" x14ac:dyDescent="0.2"/>
    <row r="8849" customFormat="1" ht="16" customHeight="1" x14ac:dyDescent="0.2"/>
    <row r="8850" customFormat="1" ht="16" customHeight="1" x14ac:dyDescent="0.2"/>
    <row r="8851" customFormat="1" ht="16" customHeight="1" x14ac:dyDescent="0.2"/>
    <row r="8852" customFormat="1" ht="16" customHeight="1" x14ac:dyDescent="0.2"/>
    <row r="8853" customFormat="1" ht="16" customHeight="1" x14ac:dyDescent="0.2"/>
    <row r="8854" customFormat="1" ht="16" customHeight="1" x14ac:dyDescent="0.2"/>
    <row r="8855" customFormat="1" ht="16" customHeight="1" x14ac:dyDescent="0.2"/>
    <row r="8856" customFormat="1" ht="16" customHeight="1" x14ac:dyDescent="0.2"/>
    <row r="8857" customFormat="1" ht="16" customHeight="1" x14ac:dyDescent="0.2"/>
    <row r="8858" customFormat="1" ht="16" customHeight="1" x14ac:dyDescent="0.2"/>
    <row r="8859" customFormat="1" ht="16" customHeight="1" x14ac:dyDescent="0.2"/>
    <row r="8860" customFormat="1" ht="16" customHeight="1" x14ac:dyDescent="0.2"/>
    <row r="8861" customFormat="1" ht="16" customHeight="1" x14ac:dyDescent="0.2"/>
    <row r="8862" customFormat="1" ht="16" customHeight="1" x14ac:dyDescent="0.2"/>
    <row r="8863" customFormat="1" ht="16" customHeight="1" x14ac:dyDescent="0.2"/>
    <row r="8864" customFormat="1" ht="16" customHeight="1" x14ac:dyDescent="0.2"/>
    <row r="8865" customFormat="1" ht="16" customHeight="1" x14ac:dyDescent="0.2"/>
    <row r="8866" customFormat="1" ht="16" customHeight="1" x14ac:dyDescent="0.2"/>
    <row r="8867" customFormat="1" ht="16" customHeight="1" x14ac:dyDescent="0.2"/>
    <row r="8868" customFormat="1" ht="16" customHeight="1" x14ac:dyDescent="0.2"/>
    <row r="8869" customFormat="1" ht="16" customHeight="1" x14ac:dyDescent="0.2"/>
    <row r="8870" customFormat="1" ht="16" customHeight="1" x14ac:dyDescent="0.2"/>
    <row r="8871" customFormat="1" ht="16" customHeight="1" x14ac:dyDescent="0.2"/>
    <row r="8872" customFormat="1" ht="16" customHeight="1" x14ac:dyDescent="0.2"/>
    <row r="8873" customFormat="1" ht="16" customHeight="1" x14ac:dyDescent="0.2"/>
    <row r="8874" customFormat="1" ht="16" customHeight="1" x14ac:dyDescent="0.2"/>
    <row r="8875" customFormat="1" ht="16" customHeight="1" x14ac:dyDescent="0.2"/>
    <row r="8876" customFormat="1" ht="16" customHeight="1" x14ac:dyDescent="0.2"/>
    <row r="8877" customFormat="1" ht="16" customHeight="1" x14ac:dyDescent="0.2"/>
    <row r="8878" customFormat="1" ht="16" customHeight="1" x14ac:dyDescent="0.2"/>
    <row r="8879" customFormat="1" ht="16" customHeight="1" x14ac:dyDescent="0.2"/>
    <row r="8880" customFormat="1" ht="16" customHeight="1" x14ac:dyDescent="0.2"/>
    <row r="8881" customFormat="1" ht="16" customHeight="1" x14ac:dyDescent="0.2"/>
    <row r="8882" customFormat="1" ht="16" customHeight="1" x14ac:dyDescent="0.2"/>
    <row r="8883" customFormat="1" ht="16" customHeight="1" x14ac:dyDescent="0.2"/>
    <row r="8884" customFormat="1" ht="16" customHeight="1" x14ac:dyDescent="0.2"/>
    <row r="8885" customFormat="1" ht="16" customHeight="1" x14ac:dyDescent="0.2"/>
    <row r="8886" customFormat="1" ht="16" customHeight="1" x14ac:dyDescent="0.2"/>
    <row r="8887" customFormat="1" ht="16" customHeight="1" x14ac:dyDescent="0.2"/>
    <row r="8888" customFormat="1" ht="16" customHeight="1" x14ac:dyDescent="0.2"/>
    <row r="8889" customFormat="1" ht="16" customHeight="1" x14ac:dyDescent="0.2"/>
    <row r="8890" customFormat="1" ht="16" customHeight="1" x14ac:dyDescent="0.2"/>
    <row r="8891" customFormat="1" ht="16" customHeight="1" x14ac:dyDescent="0.2"/>
    <row r="8892" customFormat="1" ht="16" customHeight="1" x14ac:dyDescent="0.2"/>
    <row r="8893" customFormat="1" ht="16" customHeight="1" x14ac:dyDescent="0.2"/>
    <row r="8894" customFormat="1" ht="16" customHeight="1" x14ac:dyDescent="0.2"/>
    <row r="8895" customFormat="1" ht="16" customHeight="1" x14ac:dyDescent="0.2"/>
    <row r="8896" customFormat="1" ht="16" customHeight="1" x14ac:dyDescent="0.2"/>
    <row r="8897" customFormat="1" ht="16" customHeight="1" x14ac:dyDescent="0.2"/>
    <row r="8898" customFormat="1" ht="16" customHeight="1" x14ac:dyDescent="0.2"/>
    <row r="8899" customFormat="1" ht="16" customHeight="1" x14ac:dyDescent="0.2"/>
    <row r="8900" customFormat="1" ht="16" customHeight="1" x14ac:dyDescent="0.2"/>
    <row r="8901" customFormat="1" ht="16" customHeight="1" x14ac:dyDescent="0.2"/>
    <row r="8902" customFormat="1" ht="16" customHeight="1" x14ac:dyDescent="0.2"/>
    <row r="8903" customFormat="1" ht="16" customHeight="1" x14ac:dyDescent="0.2"/>
    <row r="8904" customFormat="1" ht="16" customHeight="1" x14ac:dyDescent="0.2"/>
    <row r="8905" customFormat="1" ht="16" customHeight="1" x14ac:dyDescent="0.2"/>
    <row r="8906" customFormat="1" ht="16" customHeight="1" x14ac:dyDescent="0.2"/>
    <row r="8907" customFormat="1" ht="16" customHeight="1" x14ac:dyDescent="0.2"/>
    <row r="8908" customFormat="1" ht="16" customHeight="1" x14ac:dyDescent="0.2"/>
    <row r="8909" customFormat="1" ht="16" customHeight="1" x14ac:dyDescent="0.2"/>
    <row r="8910" customFormat="1" ht="16" customHeight="1" x14ac:dyDescent="0.2"/>
    <row r="8911" customFormat="1" ht="16" customHeight="1" x14ac:dyDescent="0.2"/>
    <row r="8912" customFormat="1" ht="16" customHeight="1" x14ac:dyDescent="0.2"/>
    <row r="8913" customFormat="1" ht="16" customHeight="1" x14ac:dyDescent="0.2"/>
    <row r="8914" customFormat="1" ht="16" customHeight="1" x14ac:dyDescent="0.2"/>
    <row r="8915" customFormat="1" ht="16" customHeight="1" x14ac:dyDescent="0.2"/>
    <row r="8916" customFormat="1" ht="16" customHeight="1" x14ac:dyDescent="0.2"/>
    <row r="8917" customFormat="1" ht="16" customHeight="1" x14ac:dyDescent="0.2"/>
    <row r="8918" customFormat="1" ht="16" customHeight="1" x14ac:dyDescent="0.2"/>
    <row r="8919" customFormat="1" ht="16" customHeight="1" x14ac:dyDescent="0.2"/>
    <row r="8920" customFormat="1" ht="16" customHeight="1" x14ac:dyDescent="0.2"/>
    <row r="8921" customFormat="1" ht="16" customHeight="1" x14ac:dyDescent="0.2"/>
    <row r="8922" customFormat="1" ht="16" customHeight="1" x14ac:dyDescent="0.2"/>
    <row r="8923" customFormat="1" ht="16" customHeight="1" x14ac:dyDescent="0.2"/>
    <row r="8924" customFormat="1" ht="16" customHeight="1" x14ac:dyDescent="0.2"/>
    <row r="8925" customFormat="1" ht="16" customHeight="1" x14ac:dyDescent="0.2"/>
    <row r="8926" customFormat="1" ht="16" customHeight="1" x14ac:dyDescent="0.2"/>
    <row r="8927" customFormat="1" ht="16" customHeight="1" x14ac:dyDescent="0.2"/>
    <row r="8928" customFormat="1" ht="16" customHeight="1" x14ac:dyDescent="0.2"/>
    <row r="8929" customFormat="1" ht="16" customHeight="1" x14ac:dyDescent="0.2"/>
    <row r="8930" customFormat="1" ht="16" customHeight="1" x14ac:dyDescent="0.2"/>
    <row r="8931" customFormat="1" ht="16" customHeight="1" x14ac:dyDescent="0.2"/>
    <row r="8932" customFormat="1" ht="16" customHeight="1" x14ac:dyDescent="0.2"/>
    <row r="8933" customFormat="1" ht="16" customHeight="1" x14ac:dyDescent="0.2"/>
    <row r="8934" customFormat="1" ht="16" customHeight="1" x14ac:dyDescent="0.2"/>
    <row r="8935" customFormat="1" ht="16" customHeight="1" x14ac:dyDescent="0.2"/>
    <row r="8936" customFormat="1" ht="16" customHeight="1" x14ac:dyDescent="0.2"/>
    <row r="8937" customFormat="1" ht="16" customHeight="1" x14ac:dyDescent="0.2"/>
    <row r="8938" customFormat="1" ht="16" customHeight="1" x14ac:dyDescent="0.2"/>
    <row r="8939" customFormat="1" ht="16" customHeight="1" x14ac:dyDescent="0.2"/>
    <row r="8940" customFormat="1" ht="16" customHeight="1" x14ac:dyDescent="0.2"/>
    <row r="8941" customFormat="1" ht="16" customHeight="1" x14ac:dyDescent="0.2"/>
    <row r="8942" customFormat="1" ht="16" customHeight="1" x14ac:dyDescent="0.2"/>
    <row r="8943" customFormat="1" ht="16" customHeight="1" x14ac:dyDescent="0.2"/>
    <row r="8944" customFormat="1" ht="16" customHeight="1" x14ac:dyDescent="0.2"/>
    <row r="8945" customFormat="1" ht="16" customHeight="1" x14ac:dyDescent="0.2"/>
    <row r="8946" customFormat="1" ht="16" customHeight="1" x14ac:dyDescent="0.2"/>
    <row r="8947" customFormat="1" ht="16" customHeight="1" x14ac:dyDescent="0.2"/>
    <row r="8948" customFormat="1" ht="16" customHeight="1" x14ac:dyDescent="0.2"/>
    <row r="8949" customFormat="1" ht="16" customHeight="1" x14ac:dyDescent="0.2"/>
    <row r="8950" customFormat="1" ht="16" customHeight="1" x14ac:dyDescent="0.2"/>
    <row r="8951" customFormat="1" ht="16" customHeight="1" x14ac:dyDescent="0.2"/>
    <row r="8952" customFormat="1" ht="16" customHeight="1" x14ac:dyDescent="0.2"/>
    <row r="8953" customFormat="1" ht="16" customHeight="1" x14ac:dyDescent="0.2"/>
    <row r="8954" customFormat="1" ht="16" customHeight="1" x14ac:dyDescent="0.2"/>
    <row r="8955" customFormat="1" ht="16" customHeight="1" x14ac:dyDescent="0.2"/>
    <row r="8956" customFormat="1" ht="16" customHeight="1" x14ac:dyDescent="0.2"/>
    <row r="8957" customFormat="1" ht="16" customHeight="1" x14ac:dyDescent="0.2"/>
    <row r="8958" customFormat="1" ht="16" customHeight="1" x14ac:dyDescent="0.2"/>
    <row r="8959" customFormat="1" ht="16" customHeight="1" x14ac:dyDescent="0.2"/>
    <row r="8960" customFormat="1" ht="16" customHeight="1" x14ac:dyDescent="0.2"/>
    <row r="8961" customFormat="1" ht="16" customHeight="1" x14ac:dyDescent="0.2"/>
    <row r="8962" customFormat="1" ht="16" customHeight="1" x14ac:dyDescent="0.2"/>
    <row r="8963" customFormat="1" ht="16" customHeight="1" x14ac:dyDescent="0.2"/>
    <row r="8964" customFormat="1" ht="16" customHeight="1" x14ac:dyDescent="0.2"/>
    <row r="8965" customFormat="1" ht="16" customHeight="1" x14ac:dyDescent="0.2"/>
    <row r="8966" customFormat="1" ht="16" customHeight="1" x14ac:dyDescent="0.2"/>
    <row r="8967" customFormat="1" ht="16" customHeight="1" x14ac:dyDescent="0.2"/>
    <row r="8968" customFormat="1" ht="16" customHeight="1" x14ac:dyDescent="0.2"/>
    <row r="8969" customFormat="1" ht="16" customHeight="1" x14ac:dyDescent="0.2"/>
    <row r="8970" customFormat="1" ht="16" customHeight="1" x14ac:dyDescent="0.2"/>
    <row r="8971" customFormat="1" ht="16" customHeight="1" x14ac:dyDescent="0.2"/>
    <row r="8972" customFormat="1" ht="16" customHeight="1" x14ac:dyDescent="0.2"/>
    <row r="8973" customFormat="1" ht="16" customHeight="1" x14ac:dyDescent="0.2"/>
    <row r="8974" customFormat="1" ht="16" customHeight="1" x14ac:dyDescent="0.2"/>
    <row r="8975" customFormat="1" ht="16" customHeight="1" x14ac:dyDescent="0.2"/>
    <row r="8976" customFormat="1" ht="16" customHeight="1" x14ac:dyDescent="0.2"/>
    <row r="8977" customFormat="1" ht="16" customHeight="1" x14ac:dyDescent="0.2"/>
    <row r="8978" customFormat="1" ht="16" customHeight="1" x14ac:dyDescent="0.2"/>
    <row r="8979" customFormat="1" ht="16" customHeight="1" x14ac:dyDescent="0.2"/>
    <row r="8980" customFormat="1" ht="16" customHeight="1" x14ac:dyDescent="0.2"/>
    <row r="8981" customFormat="1" ht="16" customHeight="1" x14ac:dyDescent="0.2"/>
    <row r="8982" customFormat="1" ht="16" customHeight="1" x14ac:dyDescent="0.2"/>
    <row r="8983" customFormat="1" ht="16" customHeight="1" x14ac:dyDescent="0.2"/>
    <row r="8984" customFormat="1" ht="16" customHeight="1" x14ac:dyDescent="0.2"/>
    <row r="8985" customFormat="1" ht="16" customHeight="1" x14ac:dyDescent="0.2"/>
    <row r="8986" customFormat="1" ht="16" customHeight="1" x14ac:dyDescent="0.2"/>
    <row r="8987" customFormat="1" ht="16" customHeight="1" x14ac:dyDescent="0.2"/>
    <row r="8988" customFormat="1" ht="16" customHeight="1" x14ac:dyDescent="0.2"/>
    <row r="8989" customFormat="1" ht="16" customHeight="1" x14ac:dyDescent="0.2"/>
    <row r="8990" customFormat="1" ht="16" customHeight="1" x14ac:dyDescent="0.2"/>
    <row r="8991" customFormat="1" ht="16" customHeight="1" x14ac:dyDescent="0.2"/>
    <row r="8992" customFormat="1" ht="16" customHeight="1" x14ac:dyDescent="0.2"/>
    <row r="8993" customFormat="1" ht="16" customHeight="1" x14ac:dyDescent="0.2"/>
    <row r="8994" customFormat="1" ht="16" customHeight="1" x14ac:dyDescent="0.2"/>
    <row r="8995" customFormat="1" ht="16" customHeight="1" x14ac:dyDescent="0.2"/>
    <row r="8996" customFormat="1" ht="16" customHeight="1" x14ac:dyDescent="0.2"/>
    <row r="8997" customFormat="1" ht="16" customHeight="1" x14ac:dyDescent="0.2"/>
    <row r="8998" customFormat="1" ht="16" customHeight="1" x14ac:dyDescent="0.2"/>
    <row r="8999" customFormat="1" ht="16" customHeight="1" x14ac:dyDescent="0.2"/>
    <row r="9000" customFormat="1" ht="16" customHeight="1" x14ac:dyDescent="0.2"/>
    <row r="9001" customFormat="1" ht="16" customHeight="1" x14ac:dyDescent="0.2"/>
    <row r="9002" customFormat="1" ht="16" customHeight="1" x14ac:dyDescent="0.2"/>
    <row r="9003" customFormat="1" ht="16" customHeight="1" x14ac:dyDescent="0.2"/>
    <row r="9004" customFormat="1" ht="16" customHeight="1" x14ac:dyDescent="0.2"/>
    <row r="9005" customFormat="1" ht="16" customHeight="1" x14ac:dyDescent="0.2"/>
    <row r="9006" customFormat="1" ht="16" customHeight="1" x14ac:dyDescent="0.2"/>
    <row r="9007" customFormat="1" ht="16" customHeight="1" x14ac:dyDescent="0.2"/>
    <row r="9008" customFormat="1" ht="16" customHeight="1" x14ac:dyDescent="0.2"/>
    <row r="9009" customFormat="1" ht="16" customHeight="1" x14ac:dyDescent="0.2"/>
    <row r="9010" customFormat="1" ht="16" customHeight="1" x14ac:dyDescent="0.2"/>
    <row r="9011" customFormat="1" ht="16" customHeight="1" x14ac:dyDescent="0.2"/>
    <row r="9012" customFormat="1" ht="16" customHeight="1" x14ac:dyDescent="0.2"/>
    <row r="9013" customFormat="1" ht="16" customHeight="1" x14ac:dyDescent="0.2"/>
    <row r="9014" customFormat="1" ht="16" customHeight="1" x14ac:dyDescent="0.2"/>
    <row r="9015" customFormat="1" ht="16" customHeight="1" x14ac:dyDescent="0.2"/>
    <row r="9016" customFormat="1" ht="16" customHeight="1" x14ac:dyDescent="0.2"/>
    <row r="9017" customFormat="1" ht="16" customHeight="1" x14ac:dyDescent="0.2"/>
    <row r="9018" customFormat="1" ht="16" customHeight="1" x14ac:dyDescent="0.2"/>
    <row r="9019" customFormat="1" ht="16" customHeight="1" x14ac:dyDescent="0.2"/>
    <row r="9020" customFormat="1" ht="16" customHeight="1" x14ac:dyDescent="0.2"/>
    <row r="9021" customFormat="1" ht="16" customHeight="1" x14ac:dyDescent="0.2"/>
    <row r="9022" customFormat="1" ht="16" customHeight="1" x14ac:dyDescent="0.2"/>
    <row r="9023" customFormat="1" ht="16" customHeight="1" x14ac:dyDescent="0.2"/>
    <row r="9024" customFormat="1" ht="16" customHeight="1" x14ac:dyDescent="0.2"/>
    <row r="9025" customFormat="1" ht="16" customHeight="1" x14ac:dyDescent="0.2"/>
    <row r="9026" customFormat="1" ht="16" customHeight="1" x14ac:dyDescent="0.2"/>
    <row r="9027" customFormat="1" ht="16" customHeight="1" x14ac:dyDescent="0.2"/>
    <row r="9028" customFormat="1" ht="16" customHeight="1" x14ac:dyDescent="0.2"/>
    <row r="9029" customFormat="1" ht="16" customHeight="1" x14ac:dyDescent="0.2"/>
    <row r="9030" customFormat="1" ht="16" customHeight="1" x14ac:dyDescent="0.2"/>
    <row r="9031" customFormat="1" ht="16" customHeight="1" x14ac:dyDescent="0.2"/>
    <row r="9032" customFormat="1" ht="16" customHeight="1" x14ac:dyDescent="0.2"/>
    <row r="9033" customFormat="1" ht="16" customHeight="1" x14ac:dyDescent="0.2"/>
    <row r="9034" customFormat="1" ht="16" customHeight="1" x14ac:dyDescent="0.2"/>
    <row r="9035" customFormat="1" ht="16" customHeight="1" x14ac:dyDescent="0.2"/>
    <row r="9036" customFormat="1" ht="16" customHeight="1" x14ac:dyDescent="0.2"/>
    <row r="9037" customFormat="1" ht="16" customHeight="1" x14ac:dyDescent="0.2"/>
    <row r="9038" customFormat="1" ht="16" customHeight="1" x14ac:dyDescent="0.2"/>
    <row r="9039" customFormat="1" ht="16" customHeight="1" x14ac:dyDescent="0.2"/>
    <row r="9040" customFormat="1" ht="16" customHeight="1" x14ac:dyDescent="0.2"/>
    <row r="9041" customFormat="1" ht="16" customHeight="1" x14ac:dyDescent="0.2"/>
    <row r="9042" customFormat="1" ht="16" customHeight="1" x14ac:dyDescent="0.2"/>
    <row r="9043" customFormat="1" ht="16" customHeight="1" x14ac:dyDescent="0.2"/>
    <row r="9044" customFormat="1" ht="16" customHeight="1" x14ac:dyDescent="0.2"/>
    <row r="9045" customFormat="1" ht="16" customHeight="1" x14ac:dyDescent="0.2"/>
    <row r="9046" customFormat="1" ht="16" customHeight="1" x14ac:dyDescent="0.2"/>
    <row r="9047" customFormat="1" ht="16" customHeight="1" x14ac:dyDescent="0.2"/>
    <row r="9048" customFormat="1" ht="16" customHeight="1" x14ac:dyDescent="0.2"/>
    <row r="9049" customFormat="1" ht="16" customHeight="1" x14ac:dyDescent="0.2"/>
    <row r="9050" customFormat="1" ht="16" customHeight="1" x14ac:dyDescent="0.2"/>
    <row r="9051" customFormat="1" ht="16" customHeight="1" x14ac:dyDescent="0.2"/>
    <row r="9052" customFormat="1" ht="16" customHeight="1" x14ac:dyDescent="0.2"/>
    <row r="9053" customFormat="1" ht="16" customHeight="1" x14ac:dyDescent="0.2"/>
    <row r="9054" customFormat="1" ht="16" customHeight="1" x14ac:dyDescent="0.2"/>
    <row r="9055" customFormat="1" ht="16" customHeight="1" x14ac:dyDescent="0.2"/>
    <row r="9056" customFormat="1" ht="16" customHeight="1" x14ac:dyDescent="0.2"/>
    <row r="9057" customFormat="1" ht="16" customHeight="1" x14ac:dyDescent="0.2"/>
    <row r="9058" customFormat="1" ht="16" customHeight="1" x14ac:dyDescent="0.2"/>
    <row r="9059" customFormat="1" ht="16" customHeight="1" x14ac:dyDescent="0.2"/>
    <row r="9060" customFormat="1" ht="16" customHeight="1" x14ac:dyDescent="0.2"/>
    <row r="9061" customFormat="1" ht="16" customHeight="1" x14ac:dyDescent="0.2"/>
    <row r="9062" customFormat="1" ht="16" customHeight="1" x14ac:dyDescent="0.2"/>
    <row r="9063" customFormat="1" ht="16" customHeight="1" x14ac:dyDescent="0.2"/>
    <row r="9064" customFormat="1" ht="16" customHeight="1" x14ac:dyDescent="0.2"/>
    <row r="9065" customFormat="1" ht="16" customHeight="1" x14ac:dyDescent="0.2"/>
    <row r="9066" customFormat="1" ht="16" customHeight="1" x14ac:dyDescent="0.2"/>
    <row r="9067" customFormat="1" ht="16" customHeight="1" x14ac:dyDescent="0.2"/>
    <row r="9068" customFormat="1" ht="16" customHeight="1" x14ac:dyDescent="0.2"/>
    <row r="9069" customFormat="1" ht="16" customHeight="1" x14ac:dyDescent="0.2"/>
    <row r="9070" customFormat="1" ht="16" customHeight="1" x14ac:dyDescent="0.2"/>
    <row r="9071" customFormat="1" ht="16" customHeight="1" x14ac:dyDescent="0.2"/>
    <row r="9072" customFormat="1" ht="16" customHeight="1" x14ac:dyDescent="0.2"/>
    <row r="9073" customFormat="1" ht="16" customHeight="1" x14ac:dyDescent="0.2"/>
    <row r="9074" customFormat="1" ht="16" customHeight="1" x14ac:dyDescent="0.2"/>
    <row r="9075" customFormat="1" ht="16" customHeight="1" x14ac:dyDescent="0.2"/>
    <row r="9076" customFormat="1" ht="16" customHeight="1" x14ac:dyDescent="0.2"/>
    <row r="9077" customFormat="1" ht="16" customHeight="1" x14ac:dyDescent="0.2"/>
    <row r="9078" customFormat="1" ht="16" customHeight="1" x14ac:dyDescent="0.2"/>
    <row r="9079" customFormat="1" ht="16" customHeight="1" x14ac:dyDescent="0.2"/>
    <row r="9080" customFormat="1" ht="16" customHeight="1" x14ac:dyDescent="0.2"/>
    <row r="9081" customFormat="1" ht="16" customHeight="1" x14ac:dyDescent="0.2"/>
    <row r="9082" customFormat="1" ht="16" customHeight="1" x14ac:dyDescent="0.2"/>
    <row r="9083" customFormat="1" ht="16" customHeight="1" x14ac:dyDescent="0.2"/>
    <row r="9084" customFormat="1" ht="16" customHeight="1" x14ac:dyDescent="0.2"/>
    <row r="9085" customFormat="1" ht="16" customHeight="1" x14ac:dyDescent="0.2"/>
    <row r="9086" customFormat="1" ht="16" customHeight="1" x14ac:dyDescent="0.2"/>
    <row r="9087" customFormat="1" ht="16" customHeight="1" x14ac:dyDescent="0.2"/>
    <row r="9088" customFormat="1" ht="16" customHeight="1" x14ac:dyDescent="0.2"/>
    <row r="9089" customFormat="1" ht="16" customHeight="1" x14ac:dyDescent="0.2"/>
    <row r="9090" customFormat="1" ht="16" customHeight="1" x14ac:dyDescent="0.2"/>
    <row r="9091" customFormat="1" ht="16" customHeight="1" x14ac:dyDescent="0.2"/>
    <row r="9092" customFormat="1" ht="16" customHeight="1" x14ac:dyDescent="0.2"/>
    <row r="9093" customFormat="1" ht="16" customHeight="1" x14ac:dyDescent="0.2"/>
    <row r="9094" customFormat="1" ht="16" customHeight="1" x14ac:dyDescent="0.2"/>
    <row r="9095" customFormat="1" ht="16" customHeight="1" x14ac:dyDescent="0.2"/>
    <row r="9096" customFormat="1" ht="16" customHeight="1" x14ac:dyDescent="0.2"/>
    <row r="9097" customFormat="1" ht="16" customHeight="1" x14ac:dyDescent="0.2"/>
    <row r="9098" customFormat="1" ht="16" customHeight="1" x14ac:dyDescent="0.2"/>
    <row r="9099" customFormat="1" ht="16" customHeight="1" x14ac:dyDescent="0.2"/>
    <row r="9100" customFormat="1" ht="16" customHeight="1" x14ac:dyDescent="0.2"/>
    <row r="9101" customFormat="1" ht="16" customHeight="1" x14ac:dyDescent="0.2"/>
    <row r="9102" customFormat="1" ht="16" customHeight="1" x14ac:dyDescent="0.2"/>
    <row r="9103" customFormat="1" ht="16" customHeight="1" x14ac:dyDescent="0.2"/>
    <row r="9104" customFormat="1" ht="16" customHeight="1" x14ac:dyDescent="0.2"/>
    <row r="9105" customFormat="1" ht="16" customHeight="1" x14ac:dyDescent="0.2"/>
    <row r="9106" customFormat="1" ht="16" customHeight="1" x14ac:dyDescent="0.2"/>
    <row r="9107" customFormat="1" ht="16" customHeight="1" x14ac:dyDescent="0.2"/>
    <row r="9108" customFormat="1" ht="16" customHeight="1" x14ac:dyDescent="0.2"/>
    <row r="9109" customFormat="1" ht="16" customHeight="1" x14ac:dyDescent="0.2"/>
    <row r="9110" customFormat="1" ht="16" customHeight="1" x14ac:dyDescent="0.2"/>
    <row r="9111" customFormat="1" ht="16" customHeight="1" x14ac:dyDescent="0.2"/>
    <row r="9112" customFormat="1" ht="16" customHeight="1" x14ac:dyDescent="0.2"/>
    <row r="9113" customFormat="1" ht="16" customHeight="1" x14ac:dyDescent="0.2"/>
    <row r="9114" customFormat="1" ht="16" customHeight="1" x14ac:dyDescent="0.2"/>
    <row r="9115" customFormat="1" ht="16" customHeight="1" x14ac:dyDescent="0.2"/>
    <row r="9116" customFormat="1" ht="16" customHeight="1" x14ac:dyDescent="0.2"/>
    <row r="9117" customFormat="1" ht="16" customHeight="1" x14ac:dyDescent="0.2"/>
    <row r="9118" customFormat="1" ht="16" customHeight="1" x14ac:dyDescent="0.2"/>
    <row r="9119" customFormat="1" ht="16" customHeight="1" x14ac:dyDescent="0.2"/>
    <row r="9120" customFormat="1" ht="16" customHeight="1" x14ac:dyDescent="0.2"/>
    <row r="9121" customFormat="1" ht="16" customHeight="1" x14ac:dyDescent="0.2"/>
    <row r="9122" customFormat="1" ht="16" customHeight="1" x14ac:dyDescent="0.2"/>
    <row r="9123" customFormat="1" ht="16" customHeight="1" x14ac:dyDescent="0.2"/>
    <row r="9124" customFormat="1" ht="16" customHeight="1" x14ac:dyDescent="0.2"/>
    <row r="9125" customFormat="1" ht="16" customHeight="1" x14ac:dyDescent="0.2"/>
    <row r="9126" customFormat="1" ht="16" customHeight="1" x14ac:dyDescent="0.2"/>
    <row r="9127" customFormat="1" ht="16" customHeight="1" x14ac:dyDescent="0.2"/>
    <row r="9128" customFormat="1" ht="16" customHeight="1" x14ac:dyDescent="0.2"/>
    <row r="9129" customFormat="1" ht="16" customHeight="1" x14ac:dyDescent="0.2"/>
    <row r="9130" customFormat="1" ht="16" customHeight="1" x14ac:dyDescent="0.2"/>
    <row r="9131" customFormat="1" ht="16" customHeight="1" x14ac:dyDescent="0.2"/>
    <row r="9132" customFormat="1" ht="16" customHeight="1" x14ac:dyDescent="0.2"/>
    <row r="9133" customFormat="1" ht="16" customHeight="1" x14ac:dyDescent="0.2"/>
    <row r="9134" customFormat="1" ht="16" customHeight="1" x14ac:dyDescent="0.2"/>
    <row r="9135" customFormat="1" ht="16" customHeight="1" x14ac:dyDescent="0.2"/>
    <row r="9136" customFormat="1" ht="16" customHeight="1" x14ac:dyDescent="0.2"/>
    <row r="9137" customFormat="1" ht="16" customHeight="1" x14ac:dyDescent="0.2"/>
    <row r="9138" customFormat="1" ht="16" customHeight="1" x14ac:dyDescent="0.2"/>
    <row r="9139" customFormat="1" ht="16" customHeight="1" x14ac:dyDescent="0.2"/>
    <row r="9140" customFormat="1" ht="16" customHeight="1" x14ac:dyDescent="0.2"/>
    <row r="9141" customFormat="1" ht="16" customHeight="1" x14ac:dyDescent="0.2"/>
    <row r="9142" customFormat="1" ht="16" customHeight="1" x14ac:dyDescent="0.2"/>
    <row r="9143" customFormat="1" ht="16" customHeight="1" x14ac:dyDescent="0.2"/>
    <row r="9144" customFormat="1" ht="16" customHeight="1" x14ac:dyDescent="0.2"/>
    <row r="9145" customFormat="1" ht="16" customHeight="1" x14ac:dyDescent="0.2"/>
    <row r="9146" customFormat="1" ht="16" customHeight="1" x14ac:dyDescent="0.2"/>
    <row r="9147" customFormat="1" ht="16" customHeight="1" x14ac:dyDescent="0.2"/>
    <row r="9148" customFormat="1" ht="16" customHeight="1" x14ac:dyDescent="0.2"/>
    <row r="9149" customFormat="1" ht="16" customHeight="1" x14ac:dyDescent="0.2"/>
    <row r="9150" customFormat="1" ht="16" customHeight="1" x14ac:dyDescent="0.2"/>
    <row r="9151" customFormat="1" ht="16" customHeight="1" x14ac:dyDescent="0.2"/>
    <row r="9152" customFormat="1" ht="16" customHeight="1" x14ac:dyDescent="0.2"/>
    <row r="9153" customFormat="1" ht="16" customHeight="1" x14ac:dyDescent="0.2"/>
    <row r="9154" customFormat="1" ht="16" customHeight="1" x14ac:dyDescent="0.2"/>
    <row r="9155" customFormat="1" ht="16" customHeight="1" x14ac:dyDescent="0.2"/>
    <row r="9156" customFormat="1" ht="16" customHeight="1" x14ac:dyDescent="0.2"/>
    <row r="9157" customFormat="1" ht="16" customHeight="1" x14ac:dyDescent="0.2"/>
    <row r="9158" customFormat="1" ht="16" customHeight="1" x14ac:dyDescent="0.2"/>
    <row r="9159" customFormat="1" ht="16" customHeight="1" x14ac:dyDescent="0.2"/>
    <row r="9160" customFormat="1" ht="16" customHeight="1" x14ac:dyDescent="0.2"/>
    <row r="9161" customFormat="1" ht="16" customHeight="1" x14ac:dyDescent="0.2"/>
    <row r="9162" customFormat="1" ht="16" customHeight="1" x14ac:dyDescent="0.2"/>
    <row r="9163" customFormat="1" ht="16" customHeight="1" x14ac:dyDescent="0.2"/>
    <row r="9164" customFormat="1" ht="16" customHeight="1" x14ac:dyDescent="0.2"/>
    <row r="9165" customFormat="1" ht="16" customHeight="1" x14ac:dyDescent="0.2"/>
    <row r="9166" customFormat="1" ht="16" customHeight="1" x14ac:dyDescent="0.2"/>
    <row r="9167" customFormat="1" ht="16" customHeight="1" x14ac:dyDescent="0.2"/>
    <row r="9168" customFormat="1" ht="16" customHeight="1" x14ac:dyDescent="0.2"/>
    <row r="9169" customFormat="1" ht="16" customHeight="1" x14ac:dyDescent="0.2"/>
    <row r="9170" customFormat="1" ht="16" customHeight="1" x14ac:dyDescent="0.2"/>
    <row r="9171" customFormat="1" ht="16" customHeight="1" x14ac:dyDescent="0.2"/>
    <row r="9172" customFormat="1" ht="16" customHeight="1" x14ac:dyDescent="0.2"/>
    <row r="9173" customFormat="1" ht="16" customHeight="1" x14ac:dyDescent="0.2"/>
    <row r="9174" customFormat="1" ht="16" customHeight="1" x14ac:dyDescent="0.2"/>
    <row r="9175" customFormat="1" ht="16" customHeight="1" x14ac:dyDescent="0.2"/>
    <row r="9176" customFormat="1" ht="16" customHeight="1" x14ac:dyDescent="0.2"/>
    <row r="9177" customFormat="1" ht="16" customHeight="1" x14ac:dyDescent="0.2"/>
    <row r="9178" customFormat="1" ht="16" customHeight="1" x14ac:dyDescent="0.2"/>
    <row r="9179" customFormat="1" ht="16" customHeight="1" x14ac:dyDescent="0.2"/>
    <row r="9180" customFormat="1" ht="16" customHeight="1" x14ac:dyDescent="0.2"/>
    <row r="9181" customFormat="1" ht="16" customHeight="1" x14ac:dyDescent="0.2"/>
    <row r="9182" customFormat="1" ht="16" customHeight="1" x14ac:dyDescent="0.2"/>
    <row r="9183" customFormat="1" ht="16" customHeight="1" x14ac:dyDescent="0.2"/>
    <row r="9184" customFormat="1" ht="16" customHeight="1" x14ac:dyDescent="0.2"/>
    <row r="9185" customFormat="1" ht="16" customHeight="1" x14ac:dyDescent="0.2"/>
    <row r="9186" customFormat="1" ht="16" customHeight="1" x14ac:dyDescent="0.2"/>
    <row r="9187" customFormat="1" ht="16" customHeight="1" x14ac:dyDescent="0.2"/>
    <row r="9188" customFormat="1" ht="16" customHeight="1" x14ac:dyDescent="0.2"/>
    <row r="9189" customFormat="1" ht="16" customHeight="1" x14ac:dyDescent="0.2"/>
    <row r="9190" customFormat="1" ht="16" customHeight="1" x14ac:dyDescent="0.2"/>
    <row r="9191" customFormat="1" ht="16" customHeight="1" x14ac:dyDescent="0.2"/>
    <row r="9192" customFormat="1" ht="16" customHeight="1" x14ac:dyDescent="0.2"/>
    <row r="9193" customFormat="1" ht="16" customHeight="1" x14ac:dyDescent="0.2"/>
    <row r="9194" customFormat="1" ht="16" customHeight="1" x14ac:dyDescent="0.2"/>
    <row r="9195" customFormat="1" ht="16" customHeight="1" x14ac:dyDescent="0.2"/>
    <row r="9196" customFormat="1" ht="16" customHeight="1" x14ac:dyDescent="0.2"/>
    <row r="9197" customFormat="1" ht="16" customHeight="1" x14ac:dyDescent="0.2"/>
    <row r="9198" customFormat="1" ht="16" customHeight="1" x14ac:dyDescent="0.2"/>
    <row r="9199" customFormat="1" ht="16" customHeight="1" x14ac:dyDescent="0.2"/>
    <row r="9200" customFormat="1" ht="16" customHeight="1" x14ac:dyDescent="0.2"/>
    <row r="9201" customFormat="1" ht="16" customHeight="1" x14ac:dyDescent="0.2"/>
    <row r="9202" customFormat="1" ht="16" customHeight="1" x14ac:dyDescent="0.2"/>
    <row r="9203" customFormat="1" ht="16" customHeight="1" x14ac:dyDescent="0.2"/>
    <row r="9204" customFormat="1" ht="16" customHeight="1" x14ac:dyDescent="0.2"/>
    <row r="9205" customFormat="1" ht="16" customHeight="1" x14ac:dyDescent="0.2"/>
    <row r="9206" customFormat="1" ht="16" customHeight="1" x14ac:dyDescent="0.2"/>
    <row r="9207" customFormat="1" ht="16" customHeight="1" x14ac:dyDescent="0.2"/>
    <row r="9208" customFormat="1" ht="16" customHeight="1" x14ac:dyDescent="0.2"/>
    <row r="9209" customFormat="1" ht="16" customHeight="1" x14ac:dyDescent="0.2"/>
    <row r="9210" customFormat="1" ht="16" customHeight="1" x14ac:dyDescent="0.2"/>
    <row r="9211" customFormat="1" ht="16" customHeight="1" x14ac:dyDescent="0.2"/>
    <row r="9212" customFormat="1" ht="16" customHeight="1" x14ac:dyDescent="0.2"/>
    <row r="9213" customFormat="1" ht="16" customHeight="1" x14ac:dyDescent="0.2"/>
    <row r="9214" customFormat="1" ht="16" customHeight="1" x14ac:dyDescent="0.2"/>
    <row r="9215" customFormat="1" ht="16" customHeight="1" x14ac:dyDescent="0.2"/>
    <row r="9216" customFormat="1" ht="16" customHeight="1" x14ac:dyDescent="0.2"/>
    <row r="9217" customFormat="1" ht="16" customHeight="1" x14ac:dyDescent="0.2"/>
    <row r="9218" customFormat="1" ht="16" customHeight="1" x14ac:dyDescent="0.2"/>
    <row r="9219" customFormat="1" ht="16" customHeight="1" x14ac:dyDescent="0.2"/>
    <row r="9220" customFormat="1" ht="16" customHeight="1" x14ac:dyDescent="0.2"/>
    <row r="9221" customFormat="1" ht="16" customHeight="1" x14ac:dyDescent="0.2"/>
    <row r="9222" customFormat="1" ht="16" customHeight="1" x14ac:dyDescent="0.2"/>
    <row r="9223" customFormat="1" ht="16" customHeight="1" x14ac:dyDescent="0.2"/>
    <row r="9224" customFormat="1" ht="16" customHeight="1" x14ac:dyDescent="0.2"/>
    <row r="9225" customFormat="1" ht="16" customHeight="1" x14ac:dyDescent="0.2"/>
    <row r="9226" customFormat="1" ht="16" customHeight="1" x14ac:dyDescent="0.2"/>
    <row r="9227" customFormat="1" ht="16" customHeight="1" x14ac:dyDescent="0.2"/>
    <row r="9228" customFormat="1" ht="16" customHeight="1" x14ac:dyDescent="0.2"/>
    <row r="9229" customFormat="1" ht="16" customHeight="1" x14ac:dyDescent="0.2"/>
    <row r="9230" customFormat="1" ht="16" customHeight="1" x14ac:dyDescent="0.2"/>
    <row r="9231" customFormat="1" ht="16" customHeight="1" x14ac:dyDescent="0.2"/>
    <row r="9232" customFormat="1" ht="16" customHeight="1" x14ac:dyDescent="0.2"/>
    <row r="9233" customFormat="1" ht="16" customHeight="1" x14ac:dyDescent="0.2"/>
    <row r="9234" customFormat="1" ht="16" customHeight="1" x14ac:dyDescent="0.2"/>
    <row r="9235" customFormat="1" ht="16" customHeight="1" x14ac:dyDescent="0.2"/>
    <row r="9236" customFormat="1" ht="16" customHeight="1" x14ac:dyDescent="0.2"/>
    <row r="9237" customFormat="1" ht="16" customHeight="1" x14ac:dyDescent="0.2"/>
    <row r="9238" customFormat="1" ht="16" customHeight="1" x14ac:dyDescent="0.2"/>
    <row r="9239" customFormat="1" ht="16" customHeight="1" x14ac:dyDescent="0.2"/>
    <row r="9240" customFormat="1" ht="16" customHeight="1" x14ac:dyDescent="0.2"/>
    <row r="9241" customFormat="1" ht="16" customHeight="1" x14ac:dyDescent="0.2"/>
    <row r="9242" customFormat="1" ht="16" customHeight="1" x14ac:dyDescent="0.2"/>
    <row r="9243" customFormat="1" ht="16" customHeight="1" x14ac:dyDescent="0.2"/>
    <row r="9244" customFormat="1" ht="16" customHeight="1" x14ac:dyDescent="0.2"/>
    <row r="9245" customFormat="1" ht="16" customHeight="1" x14ac:dyDescent="0.2"/>
    <row r="9246" customFormat="1" ht="16" customHeight="1" x14ac:dyDescent="0.2"/>
    <row r="9247" customFormat="1" ht="16" customHeight="1" x14ac:dyDescent="0.2"/>
    <row r="9248" customFormat="1" ht="16" customHeight="1" x14ac:dyDescent="0.2"/>
    <row r="9249" customFormat="1" ht="16" customHeight="1" x14ac:dyDescent="0.2"/>
    <row r="9250" customFormat="1" ht="16" customHeight="1" x14ac:dyDescent="0.2"/>
    <row r="9251" customFormat="1" ht="16" customHeight="1" x14ac:dyDescent="0.2"/>
    <row r="9252" customFormat="1" ht="16" customHeight="1" x14ac:dyDescent="0.2"/>
    <row r="9253" customFormat="1" ht="16" customHeight="1" x14ac:dyDescent="0.2"/>
    <row r="9254" customFormat="1" ht="16" customHeight="1" x14ac:dyDescent="0.2"/>
    <row r="9255" customFormat="1" ht="16" customHeight="1" x14ac:dyDescent="0.2"/>
    <row r="9256" customFormat="1" ht="16" customHeight="1" x14ac:dyDescent="0.2"/>
    <row r="9257" customFormat="1" ht="16" customHeight="1" x14ac:dyDescent="0.2"/>
    <row r="9258" customFormat="1" ht="16" customHeight="1" x14ac:dyDescent="0.2"/>
    <row r="9259" customFormat="1" ht="16" customHeight="1" x14ac:dyDescent="0.2"/>
    <row r="9260" customFormat="1" ht="16" customHeight="1" x14ac:dyDescent="0.2"/>
    <row r="9261" customFormat="1" ht="16" customHeight="1" x14ac:dyDescent="0.2"/>
    <row r="9262" customFormat="1" ht="16" customHeight="1" x14ac:dyDescent="0.2"/>
    <row r="9263" customFormat="1" ht="16" customHeight="1" x14ac:dyDescent="0.2"/>
    <row r="9264" customFormat="1" ht="16" customHeight="1" x14ac:dyDescent="0.2"/>
    <row r="9265" customFormat="1" ht="16" customHeight="1" x14ac:dyDescent="0.2"/>
    <row r="9266" customFormat="1" ht="16" customHeight="1" x14ac:dyDescent="0.2"/>
    <row r="9267" customFormat="1" ht="16" customHeight="1" x14ac:dyDescent="0.2"/>
    <row r="9268" customFormat="1" ht="16" customHeight="1" x14ac:dyDescent="0.2"/>
    <row r="9269" customFormat="1" ht="16" customHeight="1" x14ac:dyDescent="0.2"/>
    <row r="9270" customFormat="1" ht="16" customHeight="1" x14ac:dyDescent="0.2"/>
    <row r="9271" customFormat="1" ht="16" customHeight="1" x14ac:dyDescent="0.2"/>
    <row r="9272" customFormat="1" ht="16" customHeight="1" x14ac:dyDescent="0.2"/>
    <row r="9273" customFormat="1" ht="16" customHeight="1" x14ac:dyDescent="0.2"/>
    <row r="9274" customFormat="1" ht="16" customHeight="1" x14ac:dyDescent="0.2"/>
    <row r="9275" customFormat="1" ht="16" customHeight="1" x14ac:dyDescent="0.2"/>
    <row r="9276" customFormat="1" ht="16" customHeight="1" x14ac:dyDescent="0.2"/>
    <row r="9277" customFormat="1" ht="16" customHeight="1" x14ac:dyDescent="0.2"/>
    <row r="9278" customFormat="1" ht="16" customHeight="1" x14ac:dyDescent="0.2"/>
    <row r="9279" customFormat="1" ht="16" customHeight="1" x14ac:dyDescent="0.2"/>
    <row r="9280" customFormat="1" ht="16" customHeight="1" x14ac:dyDescent="0.2"/>
    <row r="9281" customFormat="1" ht="16" customHeight="1" x14ac:dyDescent="0.2"/>
    <row r="9282" customFormat="1" ht="16" customHeight="1" x14ac:dyDescent="0.2"/>
    <row r="9283" customFormat="1" ht="16" customHeight="1" x14ac:dyDescent="0.2"/>
    <row r="9284" customFormat="1" ht="16" customHeight="1" x14ac:dyDescent="0.2"/>
    <row r="9285" customFormat="1" ht="16" customHeight="1" x14ac:dyDescent="0.2"/>
    <row r="9286" customFormat="1" ht="16" customHeight="1" x14ac:dyDescent="0.2"/>
    <row r="9287" customFormat="1" ht="16" customHeight="1" x14ac:dyDescent="0.2"/>
    <row r="9288" customFormat="1" ht="16" customHeight="1" x14ac:dyDescent="0.2"/>
    <row r="9289" customFormat="1" ht="16" customHeight="1" x14ac:dyDescent="0.2"/>
    <row r="9290" customFormat="1" ht="16" customHeight="1" x14ac:dyDescent="0.2"/>
    <row r="9291" customFormat="1" ht="16" customHeight="1" x14ac:dyDescent="0.2"/>
    <row r="9292" customFormat="1" ht="16" customHeight="1" x14ac:dyDescent="0.2"/>
    <row r="9293" customFormat="1" ht="16" customHeight="1" x14ac:dyDescent="0.2"/>
    <row r="9294" customFormat="1" ht="16" customHeight="1" x14ac:dyDescent="0.2"/>
    <row r="9295" customFormat="1" ht="16" customHeight="1" x14ac:dyDescent="0.2"/>
    <row r="9296" customFormat="1" ht="16" customHeight="1" x14ac:dyDescent="0.2"/>
    <row r="9297" customFormat="1" ht="16" customHeight="1" x14ac:dyDescent="0.2"/>
    <row r="9298" customFormat="1" ht="16" customHeight="1" x14ac:dyDescent="0.2"/>
    <row r="9299" customFormat="1" ht="16" customHeight="1" x14ac:dyDescent="0.2"/>
    <row r="9300" customFormat="1" ht="16" customHeight="1" x14ac:dyDescent="0.2"/>
    <row r="9301" customFormat="1" ht="16" customHeight="1" x14ac:dyDescent="0.2"/>
    <row r="9302" customFormat="1" ht="16" customHeight="1" x14ac:dyDescent="0.2"/>
    <row r="9303" customFormat="1" ht="16" customHeight="1" x14ac:dyDescent="0.2"/>
    <row r="9304" customFormat="1" ht="16" customHeight="1" x14ac:dyDescent="0.2"/>
    <row r="9305" customFormat="1" ht="16" customHeight="1" x14ac:dyDescent="0.2"/>
    <row r="9306" customFormat="1" ht="16" customHeight="1" x14ac:dyDescent="0.2"/>
    <row r="9307" customFormat="1" ht="16" customHeight="1" x14ac:dyDescent="0.2"/>
    <row r="9308" customFormat="1" ht="16" customHeight="1" x14ac:dyDescent="0.2"/>
    <row r="9309" customFormat="1" ht="16" customHeight="1" x14ac:dyDescent="0.2"/>
    <row r="9310" customFormat="1" ht="16" customHeight="1" x14ac:dyDescent="0.2"/>
    <row r="9311" customFormat="1" ht="16" customHeight="1" x14ac:dyDescent="0.2"/>
    <row r="9312" customFormat="1" ht="16" customHeight="1" x14ac:dyDescent="0.2"/>
    <row r="9313" customFormat="1" ht="16" customHeight="1" x14ac:dyDescent="0.2"/>
    <row r="9314" customFormat="1" ht="16" customHeight="1" x14ac:dyDescent="0.2"/>
    <row r="9315" customFormat="1" ht="16" customHeight="1" x14ac:dyDescent="0.2"/>
    <row r="9316" customFormat="1" ht="16" customHeight="1" x14ac:dyDescent="0.2"/>
    <row r="9317" customFormat="1" ht="16" customHeight="1" x14ac:dyDescent="0.2"/>
    <row r="9318" customFormat="1" ht="16" customHeight="1" x14ac:dyDescent="0.2"/>
    <row r="9319" customFormat="1" ht="16" customHeight="1" x14ac:dyDescent="0.2"/>
    <row r="9320" customFormat="1" ht="16" customHeight="1" x14ac:dyDescent="0.2"/>
    <row r="9321" customFormat="1" ht="16" customHeight="1" x14ac:dyDescent="0.2"/>
    <row r="9322" customFormat="1" ht="16" customHeight="1" x14ac:dyDescent="0.2"/>
    <row r="9323" customFormat="1" ht="16" customHeight="1" x14ac:dyDescent="0.2"/>
    <row r="9324" customFormat="1" ht="16" customHeight="1" x14ac:dyDescent="0.2"/>
    <row r="9325" customFormat="1" ht="16" customHeight="1" x14ac:dyDescent="0.2"/>
    <row r="9326" customFormat="1" ht="16" customHeight="1" x14ac:dyDescent="0.2"/>
    <row r="9327" customFormat="1" ht="16" customHeight="1" x14ac:dyDescent="0.2"/>
    <row r="9328" customFormat="1" ht="16" customHeight="1" x14ac:dyDescent="0.2"/>
    <row r="9329" customFormat="1" ht="16" customHeight="1" x14ac:dyDescent="0.2"/>
    <row r="9330" customFormat="1" ht="16" customHeight="1" x14ac:dyDescent="0.2"/>
    <row r="9331" customFormat="1" ht="16" customHeight="1" x14ac:dyDescent="0.2"/>
    <row r="9332" customFormat="1" ht="16" customHeight="1" x14ac:dyDescent="0.2"/>
    <row r="9333" customFormat="1" ht="16" customHeight="1" x14ac:dyDescent="0.2"/>
    <row r="9334" customFormat="1" ht="16" customHeight="1" x14ac:dyDescent="0.2"/>
    <row r="9335" customFormat="1" ht="16" customHeight="1" x14ac:dyDescent="0.2"/>
    <row r="9336" customFormat="1" ht="16" customHeight="1" x14ac:dyDescent="0.2"/>
    <row r="9337" customFormat="1" ht="16" customHeight="1" x14ac:dyDescent="0.2"/>
    <row r="9338" customFormat="1" ht="16" customHeight="1" x14ac:dyDescent="0.2"/>
    <row r="9339" customFormat="1" ht="16" customHeight="1" x14ac:dyDescent="0.2"/>
    <row r="9340" customFormat="1" ht="16" customHeight="1" x14ac:dyDescent="0.2"/>
    <row r="9341" customFormat="1" ht="16" customHeight="1" x14ac:dyDescent="0.2"/>
    <row r="9342" customFormat="1" ht="16" customHeight="1" x14ac:dyDescent="0.2"/>
    <row r="9343" customFormat="1" ht="16" customHeight="1" x14ac:dyDescent="0.2"/>
    <row r="9344" customFormat="1" ht="16" customHeight="1" x14ac:dyDescent="0.2"/>
    <row r="9345" customFormat="1" ht="16" customHeight="1" x14ac:dyDescent="0.2"/>
    <row r="9346" customFormat="1" ht="16" customHeight="1" x14ac:dyDescent="0.2"/>
    <row r="9347" customFormat="1" ht="16" customHeight="1" x14ac:dyDescent="0.2"/>
    <row r="9348" customFormat="1" ht="16" customHeight="1" x14ac:dyDescent="0.2"/>
    <row r="9349" customFormat="1" ht="16" customHeight="1" x14ac:dyDescent="0.2"/>
    <row r="9350" customFormat="1" ht="16" customHeight="1" x14ac:dyDescent="0.2"/>
    <row r="9351" customFormat="1" ht="16" customHeight="1" x14ac:dyDescent="0.2"/>
    <row r="9352" customFormat="1" ht="16" customHeight="1" x14ac:dyDescent="0.2"/>
    <row r="9353" customFormat="1" ht="16" customHeight="1" x14ac:dyDescent="0.2"/>
    <row r="9354" customFormat="1" ht="16" customHeight="1" x14ac:dyDescent="0.2"/>
    <row r="9355" customFormat="1" ht="16" customHeight="1" x14ac:dyDescent="0.2"/>
    <row r="9356" customFormat="1" ht="16" customHeight="1" x14ac:dyDescent="0.2"/>
    <row r="9357" customFormat="1" ht="16" customHeight="1" x14ac:dyDescent="0.2"/>
    <row r="9358" customFormat="1" ht="16" customHeight="1" x14ac:dyDescent="0.2"/>
    <row r="9359" customFormat="1" ht="16" customHeight="1" x14ac:dyDescent="0.2"/>
    <row r="9360" customFormat="1" ht="16" customHeight="1" x14ac:dyDescent="0.2"/>
    <row r="9361" customFormat="1" ht="16" customHeight="1" x14ac:dyDescent="0.2"/>
    <row r="9362" customFormat="1" ht="16" customHeight="1" x14ac:dyDescent="0.2"/>
    <row r="9363" customFormat="1" ht="16" customHeight="1" x14ac:dyDescent="0.2"/>
    <row r="9364" customFormat="1" ht="16" customHeight="1" x14ac:dyDescent="0.2"/>
    <row r="9365" customFormat="1" ht="16" customHeight="1" x14ac:dyDescent="0.2"/>
    <row r="9366" customFormat="1" ht="16" customHeight="1" x14ac:dyDescent="0.2"/>
    <row r="9367" customFormat="1" ht="16" customHeight="1" x14ac:dyDescent="0.2"/>
    <row r="9368" customFormat="1" ht="16" customHeight="1" x14ac:dyDescent="0.2"/>
    <row r="9369" customFormat="1" ht="16" customHeight="1" x14ac:dyDescent="0.2"/>
    <row r="9370" customFormat="1" ht="16" customHeight="1" x14ac:dyDescent="0.2"/>
    <row r="9371" customFormat="1" ht="16" customHeight="1" x14ac:dyDescent="0.2"/>
    <row r="9372" customFormat="1" ht="16" customHeight="1" x14ac:dyDescent="0.2"/>
    <row r="9373" customFormat="1" ht="16" customHeight="1" x14ac:dyDescent="0.2"/>
    <row r="9374" customFormat="1" ht="16" customHeight="1" x14ac:dyDescent="0.2"/>
    <row r="9375" customFormat="1" ht="16" customHeight="1" x14ac:dyDescent="0.2"/>
    <row r="9376" customFormat="1" ht="16" customHeight="1" x14ac:dyDescent="0.2"/>
    <row r="9377" customFormat="1" ht="16" customHeight="1" x14ac:dyDescent="0.2"/>
    <row r="9378" customFormat="1" ht="16" customHeight="1" x14ac:dyDescent="0.2"/>
    <row r="9379" customFormat="1" ht="16" customHeight="1" x14ac:dyDescent="0.2"/>
    <row r="9380" customFormat="1" ht="16" customHeight="1" x14ac:dyDescent="0.2"/>
    <row r="9381" customFormat="1" ht="16" customHeight="1" x14ac:dyDescent="0.2"/>
    <row r="9382" customFormat="1" ht="16" customHeight="1" x14ac:dyDescent="0.2"/>
    <row r="9383" customFormat="1" ht="16" customHeight="1" x14ac:dyDescent="0.2"/>
    <row r="9384" customFormat="1" ht="16" customHeight="1" x14ac:dyDescent="0.2"/>
    <row r="9385" customFormat="1" ht="16" customHeight="1" x14ac:dyDescent="0.2"/>
    <row r="9386" customFormat="1" ht="16" customHeight="1" x14ac:dyDescent="0.2"/>
    <row r="9387" customFormat="1" ht="16" customHeight="1" x14ac:dyDescent="0.2"/>
    <row r="9388" customFormat="1" ht="16" customHeight="1" x14ac:dyDescent="0.2"/>
    <row r="9389" customFormat="1" ht="16" customHeight="1" x14ac:dyDescent="0.2"/>
    <row r="9390" customFormat="1" ht="16" customHeight="1" x14ac:dyDescent="0.2"/>
    <row r="9391" customFormat="1" ht="16" customHeight="1" x14ac:dyDescent="0.2"/>
    <row r="9392" customFormat="1" ht="16" customHeight="1" x14ac:dyDescent="0.2"/>
    <row r="9393" customFormat="1" ht="16" customHeight="1" x14ac:dyDescent="0.2"/>
    <row r="9394" customFormat="1" ht="16" customHeight="1" x14ac:dyDescent="0.2"/>
    <row r="9395" customFormat="1" ht="16" customHeight="1" x14ac:dyDescent="0.2"/>
    <row r="9396" customFormat="1" ht="16" customHeight="1" x14ac:dyDescent="0.2"/>
    <row r="9397" customFormat="1" ht="16" customHeight="1" x14ac:dyDescent="0.2"/>
    <row r="9398" customFormat="1" ht="16" customHeight="1" x14ac:dyDescent="0.2"/>
    <row r="9399" customFormat="1" ht="16" customHeight="1" x14ac:dyDescent="0.2"/>
    <row r="9400" customFormat="1" ht="16" customHeight="1" x14ac:dyDescent="0.2"/>
    <row r="9401" customFormat="1" ht="16" customHeight="1" x14ac:dyDescent="0.2"/>
    <row r="9402" customFormat="1" ht="16" customHeight="1" x14ac:dyDescent="0.2"/>
    <row r="9403" customFormat="1" ht="16" customHeight="1" x14ac:dyDescent="0.2"/>
    <row r="9404" customFormat="1" ht="16" customHeight="1" x14ac:dyDescent="0.2"/>
    <row r="9405" customFormat="1" ht="16" customHeight="1" x14ac:dyDescent="0.2"/>
    <row r="9406" customFormat="1" ht="16" customHeight="1" x14ac:dyDescent="0.2"/>
    <row r="9407" customFormat="1" ht="16" customHeight="1" x14ac:dyDescent="0.2"/>
    <row r="9408" customFormat="1" ht="16" customHeight="1" x14ac:dyDescent="0.2"/>
    <row r="9409" customFormat="1" ht="16" customHeight="1" x14ac:dyDescent="0.2"/>
    <row r="9410" customFormat="1" ht="16" customHeight="1" x14ac:dyDescent="0.2"/>
    <row r="9411" customFormat="1" ht="16" customHeight="1" x14ac:dyDescent="0.2"/>
    <row r="9412" customFormat="1" ht="16" customHeight="1" x14ac:dyDescent="0.2"/>
    <row r="9413" customFormat="1" ht="16" customHeight="1" x14ac:dyDescent="0.2"/>
    <row r="9414" customFormat="1" ht="16" customHeight="1" x14ac:dyDescent="0.2"/>
    <row r="9415" customFormat="1" ht="16" customHeight="1" x14ac:dyDescent="0.2"/>
    <row r="9416" customFormat="1" ht="16" customHeight="1" x14ac:dyDescent="0.2"/>
    <row r="9417" customFormat="1" ht="16" customHeight="1" x14ac:dyDescent="0.2"/>
    <row r="9418" customFormat="1" ht="16" customHeight="1" x14ac:dyDescent="0.2"/>
    <row r="9419" customFormat="1" ht="16" customHeight="1" x14ac:dyDescent="0.2"/>
    <row r="9420" customFormat="1" ht="16" customHeight="1" x14ac:dyDescent="0.2"/>
    <row r="9421" customFormat="1" ht="16" customHeight="1" x14ac:dyDescent="0.2"/>
    <row r="9422" customFormat="1" ht="16" customHeight="1" x14ac:dyDescent="0.2"/>
    <row r="9423" customFormat="1" ht="16" customHeight="1" x14ac:dyDescent="0.2"/>
    <row r="9424" customFormat="1" ht="16" customHeight="1" x14ac:dyDescent="0.2"/>
    <row r="9425" customFormat="1" ht="16" customHeight="1" x14ac:dyDescent="0.2"/>
    <row r="9426" customFormat="1" ht="16" customHeight="1" x14ac:dyDescent="0.2"/>
    <row r="9427" customFormat="1" ht="16" customHeight="1" x14ac:dyDescent="0.2"/>
    <row r="9428" customFormat="1" ht="16" customHeight="1" x14ac:dyDescent="0.2"/>
    <row r="9429" customFormat="1" ht="16" customHeight="1" x14ac:dyDescent="0.2"/>
    <row r="9430" customFormat="1" ht="16" customHeight="1" x14ac:dyDescent="0.2"/>
    <row r="9431" customFormat="1" ht="16" customHeight="1" x14ac:dyDescent="0.2"/>
    <row r="9432" customFormat="1" ht="16" customHeight="1" x14ac:dyDescent="0.2"/>
    <row r="9433" customFormat="1" ht="16" customHeight="1" x14ac:dyDescent="0.2"/>
    <row r="9434" customFormat="1" ht="16" customHeight="1" x14ac:dyDescent="0.2"/>
    <row r="9435" customFormat="1" ht="16" customHeight="1" x14ac:dyDescent="0.2"/>
    <row r="9436" customFormat="1" ht="16" customHeight="1" x14ac:dyDescent="0.2"/>
    <row r="9437" customFormat="1" ht="16" customHeight="1" x14ac:dyDescent="0.2"/>
    <row r="9438" customFormat="1" ht="16" customHeight="1" x14ac:dyDescent="0.2"/>
    <row r="9439" customFormat="1" ht="16" customHeight="1" x14ac:dyDescent="0.2"/>
    <row r="9440" customFormat="1" ht="16" customHeight="1" x14ac:dyDescent="0.2"/>
    <row r="9441" customFormat="1" ht="16" customHeight="1" x14ac:dyDescent="0.2"/>
    <row r="9442" customFormat="1" ht="16" customHeight="1" x14ac:dyDescent="0.2"/>
    <row r="9443" customFormat="1" ht="16" customHeight="1" x14ac:dyDescent="0.2"/>
    <row r="9444" customFormat="1" ht="16" customHeight="1" x14ac:dyDescent="0.2"/>
    <row r="9445" customFormat="1" ht="16" customHeight="1" x14ac:dyDescent="0.2"/>
    <row r="9446" customFormat="1" ht="16" customHeight="1" x14ac:dyDescent="0.2"/>
    <row r="9447" customFormat="1" ht="16" customHeight="1" x14ac:dyDescent="0.2"/>
    <row r="9448" customFormat="1" ht="16" customHeight="1" x14ac:dyDescent="0.2"/>
    <row r="9449" customFormat="1" ht="16" customHeight="1" x14ac:dyDescent="0.2"/>
    <row r="9450" customFormat="1" ht="16" customHeight="1" x14ac:dyDescent="0.2"/>
    <row r="9451" customFormat="1" ht="16" customHeight="1" x14ac:dyDescent="0.2"/>
    <row r="9452" customFormat="1" ht="16" customHeight="1" x14ac:dyDescent="0.2"/>
    <row r="9453" customFormat="1" ht="16" customHeight="1" x14ac:dyDescent="0.2"/>
    <row r="9454" customFormat="1" ht="16" customHeight="1" x14ac:dyDescent="0.2"/>
    <row r="9455" customFormat="1" ht="16" customHeight="1" x14ac:dyDescent="0.2"/>
    <row r="9456" customFormat="1" ht="16" customHeight="1" x14ac:dyDescent="0.2"/>
    <row r="9457" customFormat="1" ht="16" customHeight="1" x14ac:dyDescent="0.2"/>
    <row r="9458" customFormat="1" ht="16" customHeight="1" x14ac:dyDescent="0.2"/>
    <row r="9459" customFormat="1" ht="16" customHeight="1" x14ac:dyDescent="0.2"/>
    <row r="9460" customFormat="1" ht="16" customHeight="1" x14ac:dyDescent="0.2"/>
    <row r="9461" customFormat="1" ht="16" customHeight="1" x14ac:dyDescent="0.2"/>
    <row r="9462" customFormat="1" ht="16" customHeight="1" x14ac:dyDescent="0.2"/>
    <row r="9463" customFormat="1" ht="16" customHeight="1" x14ac:dyDescent="0.2"/>
    <row r="9464" customFormat="1" ht="16" customHeight="1" x14ac:dyDescent="0.2"/>
    <row r="9465" customFormat="1" ht="16" customHeight="1" x14ac:dyDescent="0.2"/>
    <row r="9466" customFormat="1" ht="16" customHeight="1" x14ac:dyDescent="0.2"/>
    <row r="9467" customFormat="1" ht="16" customHeight="1" x14ac:dyDescent="0.2"/>
    <row r="9468" customFormat="1" ht="16" customHeight="1" x14ac:dyDescent="0.2"/>
    <row r="9469" customFormat="1" ht="16" customHeight="1" x14ac:dyDescent="0.2"/>
    <row r="9470" customFormat="1" ht="16" customHeight="1" x14ac:dyDescent="0.2"/>
    <row r="9471" customFormat="1" ht="16" customHeight="1" x14ac:dyDescent="0.2"/>
    <row r="9472" customFormat="1" ht="16" customHeight="1" x14ac:dyDescent="0.2"/>
    <row r="9473" customFormat="1" ht="16" customHeight="1" x14ac:dyDescent="0.2"/>
    <row r="9474" customFormat="1" ht="16" customHeight="1" x14ac:dyDescent="0.2"/>
    <row r="9475" customFormat="1" ht="16" customHeight="1" x14ac:dyDescent="0.2"/>
    <row r="9476" customFormat="1" ht="16" customHeight="1" x14ac:dyDescent="0.2"/>
    <row r="9477" customFormat="1" ht="16" customHeight="1" x14ac:dyDescent="0.2"/>
    <row r="9478" customFormat="1" ht="16" customHeight="1" x14ac:dyDescent="0.2"/>
    <row r="9479" customFormat="1" ht="16" customHeight="1" x14ac:dyDescent="0.2"/>
    <row r="9480" customFormat="1" ht="16" customHeight="1" x14ac:dyDescent="0.2"/>
    <row r="9481" customFormat="1" ht="16" customHeight="1" x14ac:dyDescent="0.2"/>
    <row r="9482" customFormat="1" ht="16" customHeight="1" x14ac:dyDescent="0.2"/>
    <row r="9483" customFormat="1" ht="16" customHeight="1" x14ac:dyDescent="0.2"/>
    <row r="9484" customFormat="1" ht="16" customHeight="1" x14ac:dyDescent="0.2"/>
    <row r="9485" customFormat="1" ht="16" customHeight="1" x14ac:dyDescent="0.2"/>
    <row r="9486" customFormat="1" ht="16" customHeight="1" x14ac:dyDescent="0.2"/>
    <row r="9487" customFormat="1" ht="16" customHeight="1" x14ac:dyDescent="0.2"/>
    <row r="9488" customFormat="1" ht="16" customHeight="1" x14ac:dyDescent="0.2"/>
    <row r="9489" customFormat="1" ht="16" customHeight="1" x14ac:dyDescent="0.2"/>
    <row r="9490" customFormat="1" ht="16" customHeight="1" x14ac:dyDescent="0.2"/>
    <row r="9491" customFormat="1" ht="16" customHeight="1" x14ac:dyDescent="0.2"/>
    <row r="9492" customFormat="1" ht="16" customHeight="1" x14ac:dyDescent="0.2"/>
    <row r="9493" customFormat="1" ht="16" customHeight="1" x14ac:dyDescent="0.2"/>
    <row r="9494" customFormat="1" ht="16" customHeight="1" x14ac:dyDescent="0.2"/>
    <row r="9495" customFormat="1" ht="16" customHeight="1" x14ac:dyDescent="0.2"/>
    <row r="9496" customFormat="1" ht="16" customHeight="1" x14ac:dyDescent="0.2"/>
    <row r="9497" customFormat="1" ht="16" customHeight="1" x14ac:dyDescent="0.2"/>
    <row r="9498" customFormat="1" ht="16" customHeight="1" x14ac:dyDescent="0.2"/>
    <row r="9499" customFormat="1" ht="16" customHeight="1" x14ac:dyDescent="0.2"/>
    <row r="9500" customFormat="1" ht="16" customHeight="1" x14ac:dyDescent="0.2"/>
    <row r="9501" customFormat="1" ht="16" customHeight="1" x14ac:dyDescent="0.2"/>
    <row r="9502" customFormat="1" ht="16" customHeight="1" x14ac:dyDescent="0.2"/>
    <row r="9503" customFormat="1" ht="16" customHeight="1" x14ac:dyDescent="0.2"/>
    <row r="9504" customFormat="1" ht="16" customHeight="1" x14ac:dyDescent="0.2"/>
    <row r="9505" customFormat="1" ht="16" customHeight="1" x14ac:dyDescent="0.2"/>
    <row r="9506" customFormat="1" ht="16" customHeight="1" x14ac:dyDescent="0.2"/>
    <row r="9507" customFormat="1" ht="16" customHeight="1" x14ac:dyDescent="0.2"/>
    <row r="9508" customFormat="1" ht="16" customHeight="1" x14ac:dyDescent="0.2"/>
    <row r="9509" customFormat="1" ht="16" customHeight="1" x14ac:dyDescent="0.2"/>
    <row r="9510" customFormat="1" ht="16" customHeight="1" x14ac:dyDescent="0.2"/>
    <row r="9511" customFormat="1" ht="16" customHeight="1" x14ac:dyDescent="0.2"/>
    <row r="9512" customFormat="1" ht="16" customHeight="1" x14ac:dyDescent="0.2"/>
    <row r="9513" customFormat="1" ht="16" customHeight="1" x14ac:dyDescent="0.2"/>
    <row r="9514" customFormat="1" ht="16" customHeight="1" x14ac:dyDescent="0.2"/>
    <row r="9515" customFormat="1" ht="16" customHeight="1" x14ac:dyDescent="0.2"/>
    <row r="9516" customFormat="1" ht="16" customHeight="1" x14ac:dyDescent="0.2"/>
    <row r="9517" customFormat="1" ht="16" customHeight="1" x14ac:dyDescent="0.2"/>
    <row r="9518" customFormat="1" ht="16" customHeight="1" x14ac:dyDescent="0.2"/>
    <row r="9519" customFormat="1" ht="16" customHeight="1" x14ac:dyDescent="0.2"/>
    <row r="9520" customFormat="1" ht="16" customHeight="1" x14ac:dyDescent="0.2"/>
    <row r="9521" customFormat="1" ht="16" customHeight="1" x14ac:dyDescent="0.2"/>
    <row r="9522" customFormat="1" ht="16" customHeight="1" x14ac:dyDescent="0.2"/>
    <row r="9523" customFormat="1" ht="16" customHeight="1" x14ac:dyDescent="0.2"/>
    <row r="9524" customFormat="1" ht="16" customHeight="1" x14ac:dyDescent="0.2"/>
    <row r="9525" customFormat="1" ht="16" customHeight="1" x14ac:dyDescent="0.2"/>
    <row r="9526" customFormat="1" ht="16" customHeight="1" x14ac:dyDescent="0.2"/>
    <row r="9527" customFormat="1" ht="16" customHeight="1" x14ac:dyDescent="0.2"/>
    <row r="9528" customFormat="1" ht="16" customHeight="1" x14ac:dyDescent="0.2"/>
    <row r="9529" customFormat="1" ht="16" customHeight="1" x14ac:dyDescent="0.2"/>
    <row r="9530" customFormat="1" ht="16" customHeight="1" x14ac:dyDescent="0.2"/>
    <row r="9531" customFormat="1" ht="16" customHeight="1" x14ac:dyDescent="0.2"/>
    <row r="9532" customFormat="1" ht="16" customHeight="1" x14ac:dyDescent="0.2"/>
    <row r="9533" customFormat="1" ht="16" customHeight="1" x14ac:dyDescent="0.2"/>
    <row r="9534" customFormat="1" ht="16" customHeight="1" x14ac:dyDescent="0.2"/>
    <row r="9535" customFormat="1" ht="16" customHeight="1" x14ac:dyDescent="0.2"/>
    <row r="9536" customFormat="1" ht="16" customHeight="1" x14ac:dyDescent="0.2"/>
    <row r="9537" customFormat="1" ht="16" customHeight="1" x14ac:dyDescent="0.2"/>
    <row r="9538" customFormat="1" ht="16" customHeight="1" x14ac:dyDescent="0.2"/>
    <row r="9539" customFormat="1" ht="16" customHeight="1" x14ac:dyDescent="0.2"/>
    <row r="9540" customFormat="1" ht="16" customHeight="1" x14ac:dyDescent="0.2"/>
    <row r="9541" customFormat="1" ht="16" customHeight="1" x14ac:dyDescent="0.2"/>
    <row r="9542" customFormat="1" ht="16" customHeight="1" x14ac:dyDescent="0.2"/>
    <row r="9543" customFormat="1" ht="16" customHeight="1" x14ac:dyDescent="0.2"/>
    <row r="9544" customFormat="1" ht="16" customHeight="1" x14ac:dyDescent="0.2"/>
    <row r="9545" customFormat="1" ht="16" customHeight="1" x14ac:dyDescent="0.2"/>
    <row r="9546" customFormat="1" ht="16" customHeight="1" x14ac:dyDescent="0.2"/>
    <row r="9547" customFormat="1" ht="16" customHeight="1" x14ac:dyDescent="0.2"/>
    <row r="9548" customFormat="1" ht="16" customHeight="1" x14ac:dyDescent="0.2"/>
    <row r="9549" customFormat="1" ht="16" customHeight="1" x14ac:dyDescent="0.2"/>
    <row r="9550" customFormat="1" ht="16" customHeight="1" x14ac:dyDescent="0.2"/>
    <row r="9551" customFormat="1" ht="16" customHeight="1" x14ac:dyDescent="0.2"/>
    <row r="9552" customFormat="1" ht="16" customHeight="1" x14ac:dyDescent="0.2"/>
    <row r="9553" customFormat="1" ht="16" customHeight="1" x14ac:dyDescent="0.2"/>
    <row r="9554" customFormat="1" ht="16" customHeight="1" x14ac:dyDescent="0.2"/>
    <row r="9555" customFormat="1" ht="16" customHeight="1" x14ac:dyDescent="0.2"/>
    <row r="9556" customFormat="1" ht="16" customHeight="1" x14ac:dyDescent="0.2"/>
    <row r="9557" customFormat="1" ht="16" customHeight="1" x14ac:dyDescent="0.2"/>
    <row r="9558" customFormat="1" ht="16" customHeight="1" x14ac:dyDescent="0.2"/>
    <row r="9559" customFormat="1" ht="16" customHeight="1" x14ac:dyDescent="0.2"/>
    <row r="9560" customFormat="1" ht="16" customHeight="1" x14ac:dyDescent="0.2"/>
    <row r="9561" customFormat="1" ht="16" customHeight="1" x14ac:dyDescent="0.2"/>
    <row r="9562" customFormat="1" ht="16" customHeight="1" x14ac:dyDescent="0.2"/>
    <row r="9563" customFormat="1" ht="16" customHeight="1" x14ac:dyDescent="0.2"/>
    <row r="9564" customFormat="1" ht="16" customHeight="1" x14ac:dyDescent="0.2"/>
    <row r="9565" customFormat="1" ht="16" customHeight="1" x14ac:dyDescent="0.2"/>
    <row r="9566" customFormat="1" ht="16" customHeight="1" x14ac:dyDescent="0.2"/>
    <row r="9567" customFormat="1" ht="16" customHeight="1" x14ac:dyDescent="0.2"/>
    <row r="9568" customFormat="1" ht="16" customHeight="1" x14ac:dyDescent="0.2"/>
    <row r="9569" customFormat="1" ht="16" customHeight="1" x14ac:dyDescent="0.2"/>
    <row r="9570" customFormat="1" ht="16" customHeight="1" x14ac:dyDescent="0.2"/>
    <row r="9571" customFormat="1" ht="16" customHeight="1" x14ac:dyDescent="0.2"/>
    <row r="9572" customFormat="1" ht="16" customHeight="1" x14ac:dyDescent="0.2"/>
    <row r="9573" customFormat="1" ht="16" customHeight="1" x14ac:dyDescent="0.2"/>
    <row r="9574" customFormat="1" ht="16" customHeight="1" x14ac:dyDescent="0.2"/>
    <row r="9575" customFormat="1" ht="16" customHeight="1" x14ac:dyDescent="0.2"/>
    <row r="9576" customFormat="1" ht="16" customHeight="1" x14ac:dyDescent="0.2"/>
    <row r="9577" customFormat="1" ht="16" customHeight="1" x14ac:dyDescent="0.2"/>
    <row r="9578" customFormat="1" ht="16" customHeight="1" x14ac:dyDescent="0.2"/>
    <row r="9579" customFormat="1" ht="16" customHeight="1" x14ac:dyDescent="0.2"/>
    <row r="9580" customFormat="1" ht="16" customHeight="1" x14ac:dyDescent="0.2"/>
    <row r="9581" customFormat="1" ht="16" customHeight="1" x14ac:dyDescent="0.2"/>
    <row r="9582" customFormat="1" ht="16" customHeight="1" x14ac:dyDescent="0.2"/>
    <row r="9583" customFormat="1" ht="16" customHeight="1" x14ac:dyDescent="0.2"/>
    <row r="9584" customFormat="1" ht="16" customHeight="1" x14ac:dyDescent="0.2"/>
    <row r="9585" customFormat="1" ht="16" customHeight="1" x14ac:dyDescent="0.2"/>
    <row r="9586" customFormat="1" ht="16" customHeight="1" x14ac:dyDescent="0.2"/>
    <row r="9587" customFormat="1" ht="16" customHeight="1" x14ac:dyDescent="0.2"/>
    <row r="9588" customFormat="1" ht="16" customHeight="1" x14ac:dyDescent="0.2"/>
    <row r="9589" customFormat="1" ht="16" customHeight="1" x14ac:dyDescent="0.2"/>
    <row r="9590" customFormat="1" ht="16" customHeight="1" x14ac:dyDescent="0.2"/>
    <row r="9591" customFormat="1" ht="16" customHeight="1" x14ac:dyDescent="0.2"/>
    <row r="9592" customFormat="1" ht="16" customHeight="1" x14ac:dyDescent="0.2"/>
    <row r="9593" customFormat="1" ht="16" customHeight="1" x14ac:dyDescent="0.2"/>
    <row r="9594" customFormat="1" ht="16" customHeight="1" x14ac:dyDescent="0.2"/>
    <row r="9595" customFormat="1" ht="16" customHeight="1" x14ac:dyDescent="0.2"/>
    <row r="9596" customFormat="1" ht="16" customHeight="1" x14ac:dyDescent="0.2"/>
    <row r="9597" customFormat="1" ht="16" customHeight="1" x14ac:dyDescent="0.2"/>
    <row r="9598" customFormat="1" ht="16" customHeight="1" x14ac:dyDescent="0.2"/>
    <row r="9599" customFormat="1" ht="16" customHeight="1" x14ac:dyDescent="0.2"/>
    <row r="9600" customFormat="1" ht="16" customHeight="1" x14ac:dyDescent="0.2"/>
    <row r="9601" customFormat="1" ht="16" customHeight="1" x14ac:dyDescent="0.2"/>
    <row r="9602" customFormat="1" ht="16" customHeight="1" x14ac:dyDescent="0.2"/>
    <row r="9603" customFormat="1" ht="16" customHeight="1" x14ac:dyDescent="0.2"/>
    <row r="9604" customFormat="1" ht="16" customHeight="1" x14ac:dyDescent="0.2"/>
    <row r="9605" customFormat="1" ht="16" customHeight="1" x14ac:dyDescent="0.2"/>
    <row r="9606" customFormat="1" ht="16" customHeight="1" x14ac:dyDescent="0.2"/>
    <row r="9607" customFormat="1" ht="16" customHeight="1" x14ac:dyDescent="0.2"/>
    <row r="9608" customFormat="1" ht="16" customHeight="1" x14ac:dyDescent="0.2"/>
    <row r="9609" customFormat="1" ht="16" customHeight="1" x14ac:dyDescent="0.2"/>
    <row r="9610" customFormat="1" ht="16" customHeight="1" x14ac:dyDescent="0.2"/>
    <row r="9611" customFormat="1" ht="16" customHeight="1" x14ac:dyDescent="0.2"/>
    <row r="9612" customFormat="1" ht="16" customHeight="1" x14ac:dyDescent="0.2"/>
    <row r="9613" customFormat="1" ht="16" customHeight="1" x14ac:dyDescent="0.2"/>
    <row r="9614" customFormat="1" ht="16" customHeight="1" x14ac:dyDescent="0.2"/>
    <row r="9615" customFormat="1" ht="16" customHeight="1" x14ac:dyDescent="0.2"/>
    <row r="9616" customFormat="1" ht="16" customHeight="1" x14ac:dyDescent="0.2"/>
    <row r="9617" customFormat="1" ht="16" customHeight="1" x14ac:dyDescent="0.2"/>
    <row r="9618" customFormat="1" ht="16" customHeight="1" x14ac:dyDescent="0.2"/>
    <row r="9619" customFormat="1" ht="16" customHeight="1" x14ac:dyDescent="0.2"/>
    <row r="9620" customFormat="1" ht="16" customHeight="1" x14ac:dyDescent="0.2"/>
    <row r="9621" customFormat="1" ht="16" customHeight="1" x14ac:dyDescent="0.2"/>
    <row r="9622" customFormat="1" ht="16" customHeight="1" x14ac:dyDescent="0.2"/>
    <row r="9623" customFormat="1" ht="16" customHeight="1" x14ac:dyDescent="0.2"/>
    <row r="9624" customFormat="1" ht="16" customHeight="1" x14ac:dyDescent="0.2"/>
    <row r="9625" customFormat="1" ht="16" customHeight="1" x14ac:dyDescent="0.2"/>
    <row r="9626" customFormat="1" ht="16" customHeight="1" x14ac:dyDescent="0.2"/>
    <row r="9627" customFormat="1" ht="16" customHeight="1" x14ac:dyDescent="0.2"/>
    <row r="9628" customFormat="1" ht="16" customHeight="1" x14ac:dyDescent="0.2"/>
    <row r="9629" customFormat="1" ht="16" customHeight="1" x14ac:dyDescent="0.2"/>
    <row r="9630" customFormat="1" ht="16" customHeight="1" x14ac:dyDescent="0.2"/>
    <row r="9631" customFormat="1" ht="16" customHeight="1" x14ac:dyDescent="0.2"/>
    <row r="9632" customFormat="1" ht="16" customHeight="1" x14ac:dyDescent="0.2"/>
    <row r="9633" customFormat="1" ht="16" customHeight="1" x14ac:dyDescent="0.2"/>
    <row r="9634" customFormat="1" ht="16" customHeight="1" x14ac:dyDescent="0.2"/>
    <row r="9635" customFormat="1" ht="16" customHeight="1" x14ac:dyDescent="0.2"/>
    <row r="9636" customFormat="1" ht="16" customHeight="1" x14ac:dyDescent="0.2"/>
    <row r="9637" customFormat="1" ht="16" customHeight="1" x14ac:dyDescent="0.2"/>
    <row r="9638" customFormat="1" ht="16" customHeight="1" x14ac:dyDescent="0.2"/>
    <row r="9639" customFormat="1" ht="16" customHeight="1" x14ac:dyDescent="0.2"/>
    <row r="9640" customFormat="1" ht="16" customHeight="1" x14ac:dyDescent="0.2"/>
    <row r="9641" customFormat="1" ht="16" customHeight="1" x14ac:dyDescent="0.2"/>
    <row r="9642" customFormat="1" ht="16" customHeight="1" x14ac:dyDescent="0.2"/>
    <row r="9643" customFormat="1" ht="16" customHeight="1" x14ac:dyDescent="0.2"/>
    <row r="9644" customFormat="1" ht="16" customHeight="1" x14ac:dyDescent="0.2"/>
    <row r="9645" customFormat="1" ht="16" customHeight="1" x14ac:dyDescent="0.2"/>
    <row r="9646" customFormat="1" ht="16" customHeight="1" x14ac:dyDescent="0.2"/>
    <row r="9647" customFormat="1" ht="16" customHeight="1" x14ac:dyDescent="0.2"/>
    <row r="9648" customFormat="1" ht="16" customHeight="1" x14ac:dyDescent="0.2"/>
    <row r="9649" customFormat="1" ht="16" customHeight="1" x14ac:dyDescent="0.2"/>
    <row r="9650" customFormat="1" ht="16" customHeight="1" x14ac:dyDescent="0.2"/>
    <row r="9651" customFormat="1" ht="16" customHeight="1" x14ac:dyDescent="0.2"/>
    <row r="9652" customFormat="1" ht="16" customHeight="1" x14ac:dyDescent="0.2"/>
    <row r="9653" customFormat="1" ht="16" customHeight="1" x14ac:dyDescent="0.2"/>
    <row r="9654" customFormat="1" ht="16" customHeight="1" x14ac:dyDescent="0.2"/>
    <row r="9655" customFormat="1" ht="16" customHeight="1" x14ac:dyDescent="0.2"/>
    <row r="9656" customFormat="1" ht="16" customHeight="1" x14ac:dyDescent="0.2"/>
    <row r="9657" customFormat="1" ht="16" customHeight="1" x14ac:dyDescent="0.2"/>
    <row r="9658" customFormat="1" ht="16" customHeight="1" x14ac:dyDescent="0.2"/>
    <row r="9659" customFormat="1" ht="16" customHeight="1" x14ac:dyDescent="0.2"/>
    <row r="9660" customFormat="1" ht="16" customHeight="1" x14ac:dyDescent="0.2"/>
    <row r="9661" customFormat="1" ht="16" customHeight="1" x14ac:dyDescent="0.2"/>
    <row r="9662" customFormat="1" ht="16" customHeight="1" x14ac:dyDescent="0.2"/>
    <row r="9663" customFormat="1" ht="16" customHeight="1" x14ac:dyDescent="0.2"/>
    <row r="9664" customFormat="1" ht="16" customHeight="1" x14ac:dyDescent="0.2"/>
    <row r="9665" customFormat="1" ht="16" customHeight="1" x14ac:dyDescent="0.2"/>
    <row r="9666" customFormat="1" ht="16" customHeight="1" x14ac:dyDescent="0.2"/>
    <row r="9667" customFormat="1" ht="16" customHeight="1" x14ac:dyDescent="0.2"/>
    <row r="9668" customFormat="1" ht="16" customHeight="1" x14ac:dyDescent="0.2"/>
    <row r="9669" customFormat="1" ht="16" customHeight="1" x14ac:dyDescent="0.2"/>
    <row r="9670" customFormat="1" ht="16" customHeight="1" x14ac:dyDescent="0.2"/>
    <row r="9671" customFormat="1" ht="16" customHeight="1" x14ac:dyDescent="0.2"/>
    <row r="9672" customFormat="1" ht="16" customHeight="1" x14ac:dyDescent="0.2"/>
    <row r="9673" customFormat="1" ht="16" customHeight="1" x14ac:dyDescent="0.2"/>
    <row r="9674" customFormat="1" ht="16" customHeight="1" x14ac:dyDescent="0.2"/>
    <row r="9675" customFormat="1" ht="16" customHeight="1" x14ac:dyDescent="0.2"/>
    <row r="9676" customFormat="1" ht="16" customHeight="1" x14ac:dyDescent="0.2"/>
    <row r="9677" customFormat="1" ht="16" customHeight="1" x14ac:dyDescent="0.2"/>
    <row r="9678" customFormat="1" ht="16" customHeight="1" x14ac:dyDescent="0.2"/>
    <row r="9679" customFormat="1" ht="16" customHeight="1" x14ac:dyDescent="0.2"/>
    <row r="9680" customFormat="1" ht="16" customHeight="1" x14ac:dyDescent="0.2"/>
    <row r="9681" customFormat="1" ht="16" customHeight="1" x14ac:dyDescent="0.2"/>
    <row r="9682" customFormat="1" ht="16" customHeight="1" x14ac:dyDescent="0.2"/>
    <row r="9683" customFormat="1" ht="16" customHeight="1" x14ac:dyDescent="0.2"/>
    <row r="9684" customFormat="1" ht="16" customHeight="1" x14ac:dyDescent="0.2"/>
    <row r="9685" customFormat="1" ht="16" customHeight="1" x14ac:dyDescent="0.2"/>
    <row r="9686" customFormat="1" ht="16" customHeight="1" x14ac:dyDescent="0.2"/>
    <row r="9687" customFormat="1" ht="16" customHeight="1" x14ac:dyDescent="0.2"/>
    <row r="9688" customFormat="1" ht="16" customHeight="1" x14ac:dyDescent="0.2"/>
    <row r="9689" customFormat="1" ht="16" customHeight="1" x14ac:dyDescent="0.2"/>
    <row r="9690" customFormat="1" ht="16" customHeight="1" x14ac:dyDescent="0.2"/>
    <row r="9691" customFormat="1" ht="16" customHeight="1" x14ac:dyDescent="0.2"/>
    <row r="9692" customFormat="1" ht="16" customHeight="1" x14ac:dyDescent="0.2"/>
    <row r="9693" customFormat="1" ht="16" customHeight="1" x14ac:dyDescent="0.2"/>
    <row r="9694" customFormat="1" ht="16" customHeight="1" x14ac:dyDescent="0.2"/>
    <row r="9695" customFormat="1" ht="16" customHeight="1" x14ac:dyDescent="0.2"/>
    <row r="9696" customFormat="1" ht="16" customHeight="1" x14ac:dyDescent="0.2"/>
    <row r="9697" customFormat="1" ht="16" customHeight="1" x14ac:dyDescent="0.2"/>
    <row r="9698" customFormat="1" ht="16" customHeight="1" x14ac:dyDescent="0.2"/>
    <row r="9699" customFormat="1" ht="16" customHeight="1" x14ac:dyDescent="0.2"/>
    <row r="9700" customFormat="1" ht="16" customHeight="1" x14ac:dyDescent="0.2"/>
    <row r="9701" customFormat="1" ht="16" customHeight="1" x14ac:dyDescent="0.2"/>
    <row r="9702" customFormat="1" ht="16" customHeight="1" x14ac:dyDescent="0.2"/>
    <row r="9703" customFormat="1" ht="16" customHeight="1" x14ac:dyDescent="0.2"/>
    <row r="9704" customFormat="1" ht="16" customHeight="1" x14ac:dyDescent="0.2"/>
    <row r="9705" customFormat="1" ht="16" customHeight="1" x14ac:dyDescent="0.2"/>
    <row r="9706" customFormat="1" ht="16" customHeight="1" x14ac:dyDescent="0.2"/>
    <row r="9707" customFormat="1" ht="16" customHeight="1" x14ac:dyDescent="0.2"/>
    <row r="9708" customFormat="1" ht="16" customHeight="1" x14ac:dyDescent="0.2"/>
    <row r="9709" customFormat="1" ht="16" customHeight="1" x14ac:dyDescent="0.2"/>
    <row r="9710" customFormat="1" ht="16" customHeight="1" x14ac:dyDescent="0.2"/>
    <row r="9711" customFormat="1" ht="16" customHeight="1" x14ac:dyDescent="0.2"/>
    <row r="9712" customFormat="1" ht="16" customHeight="1" x14ac:dyDescent="0.2"/>
    <row r="9713" customFormat="1" ht="16" customHeight="1" x14ac:dyDescent="0.2"/>
    <row r="9714" customFormat="1" ht="16" customHeight="1" x14ac:dyDescent="0.2"/>
    <row r="9715" customFormat="1" ht="16" customHeight="1" x14ac:dyDescent="0.2"/>
    <row r="9716" customFormat="1" ht="16" customHeight="1" x14ac:dyDescent="0.2"/>
    <row r="9717" customFormat="1" ht="16" customHeight="1" x14ac:dyDescent="0.2"/>
    <row r="9718" customFormat="1" ht="16" customHeight="1" x14ac:dyDescent="0.2"/>
    <row r="9719" customFormat="1" ht="16" customHeight="1" x14ac:dyDescent="0.2"/>
    <row r="9720" customFormat="1" ht="16" customHeight="1" x14ac:dyDescent="0.2"/>
    <row r="9721" customFormat="1" ht="16" customHeight="1" x14ac:dyDescent="0.2"/>
    <row r="9722" customFormat="1" ht="16" customHeight="1" x14ac:dyDescent="0.2"/>
    <row r="9723" customFormat="1" ht="16" customHeight="1" x14ac:dyDescent="0.2"/>
    <row r="9724" customFormat="1" ht="16" customHeight="1" x14ac:dyDescent="0.2"/>
    <row r="9725" customFormat="1" ht="16" customHeight="1" x14ac:dyDescent="0.2"/>
    <row r="9726" customFormat="1" ht="16" customHeight="1" x14ac:dyDescent="0.2"/>
    <row r="9727" customFormat="1" ht="16" customHeight="1" x14ac:dyDescent="0.2"/>
    <row r="9728" customFormat="1" ht="16" customHeight="1" x14ac:dyDescent="0.2"/>
    <row r="9729" customFormat="1" ht="16" customHeight="1" x14ac:dyDescent="0.2"/>
    <row r="9730" customFormat="1" ht="16" customHeight="1" x14ac:dyDescent="0.2"/>
    <row r="9731" customFormat="1" ht="16" customHeight="1" x14ac:dyDescent="0.2"/>
    <row r="9732" customFormat="1" ht="16" customHeight="1" x14ac:dyDescent="0.2"/>
    <row r="9733" customFormat="1" ht="16" customHeight="1" x14ac:dyDescent="0.2"/>
    <row r="9734" customFormat="1" ht="16" customHeight="1" x14ac:dyDescent="0.2"/>
    <row r="9735" customFormat="1" ht="16" customHeight="1" x14ac:dyDescent="0.2"/>
    <row r="9736" customFormat="1" ht="16" customHeight="1" x14ac:dyDescent="0.2"/>
    <row r="9737" customFormat="1" ht="16" customHeight="1" x14ac:dyDescent="0.2"/>
    <row r="9738" customFormat="1" ht="16" customHeight="1" x14ac:dyDescent="0.2"/>
    <row r="9739" customFormat="1" ht="16" customHeight="1" x14ac:dyDescent="0.2"/>
    <row r="9740" customFormat="1" ht="16" customHeight="1" x14ac:dyDescent="0.2"/>
    <row r="9741" customFormat="1" ht="16" customHeight="1" x14ac:dyDescent="0.2"/>
    <row r="9742" customFormat="1" ht="16" customHeight="1" x14ac:dyDescent="0.2"/>
    <row r="9743" customFormat="1" ht="16" customHeight="1" x14ac:dyDescent="0.2"/>
    <row r="9744" customFormat="1" ht="16" customHeight="1" x14ac:dyDescent="0.2"/>
    <row r="9745" customFormat="1" ht="16" customHeight="1" x14ac:dyDescent="0.2"/>
    <row r="9746" customFormat="1" ht="16" customHeight="1" x14ac:dyDescent="0.2"/>
    <row r="9747" customFormat="1" ht="16" customHeight="1" x14ac:dyDescent="0.2"/>
    <row r="9748" customFormat="1" ht="16" customHeight="1" x14ac:dyDescent="0.2"/>
    <row r="9749" customFormat="1" ht="16" customHeight="1" x14ac:dyDescent="0.2"/>
    <row r="9750" customFormat="1" ht="16" customHeight="1" x14ac:dyDescent="0.2"/>
    <row r="9751" customFormat="1" ht="16" customHeight="1" x14ac:dyDescent="0.2"/>
    <row r="9752" customFormat="1" ht="16" customHeight="1" x14ac:dyDescent="0.2"/>
    <row r="9753" customFormat="1" ht="16" customHeight="1" x14ac:dyDescent="0.2"/>
    <row r="9754" customFormat="1" ht="16" customHeight="1" x14ac:dyDescent="0.2"/>
    <row r="9755" customFormat="1" ht="16" customHeight="1" x14ac:dyDescent="0.2"/>
    <row r="9756" customFormat="1" ht="16" customHeight="1" x14ac:dyDescent="0.2"/>
    <row r="9757" customFormat="1" ht="16" customHeight="1" x14ac:dyDescent="0.2"/>
    <row r="9758" customFormat="1" ht="16" customHeight="1" x14ac:dyDescent="0.2"/>
    <row r="9759" customFormat="1" ht="16" customHeight="1" x14ac:dyDescent="0.2"/>
    <row r="9760" customFormat="1" ht="16" customHeight="1" x14ac:dyDescent="0.2"/>
    <row r="9761" customFormat="1" ht="16" customHeight="1" x14ac:dyDescent="0.2"/>
    <row r="9762" customFormat="1" ht="16" customHeight="1" x14ac:dyDescent="0.2"/>
    <row r="9763" customFormat="1" ht="16" customHeight="1" x14ac:dyDescent="0.2"/>
    <row r="9764" customFormat="1" ht="16" customHeight="1" x14ac:dyDescent="0.2"/>
    <row r="9765" customFormat="1" ht="16" customHeight="1" x14ac:dyDescent="0.2"/>
    <row r="9766" customFormat="1" ht="16" customHeight="1" x14ac:dyDescent="0.2"/>
    <row r="9767" customFormat="1" ht="16" customHeight="1" x14ac:dyDescent="0.2"/>
    <row r="9768" customFormat="1" ht="16" customHeight="1" x14ac:dyDescent="0.2"/>
    <row r="9769" customFormat="1" ht="16" customHeight="1" x14ac:dyDescent="0.2"/>
    <row r="9770" customFormat="1" ht="16" customHeight="1" x14ac:dyDescent="0.2"/>
    <row r="9771" customFormat="1" ht="16" customHeight="1" x14ac:dyDescent="0.2"/>
    <row r="9772" customFormat="1" ht="16" customHeight="1" x14ac:dyDescent="0.2"/>
    <row r="9773" customFormat="1" ht="16" customHeight="1" x14ac:dyDescent="0.2"/>
    <row r="9774" customFormat="1" ht="16" customHeight="1" x14ac:dyDescent="0.2"/>
    <row r="9775" customFormat="1" ht="16" customHeight="1" x14ac:dyDescent="0.2"/>
    <row r="9776" customFormat="1" ht="16" customHeight="1" x14ac:dyDescent="0.2"/>
    <row r="9777" customFormat="1" ht="16" customHeight="1" x14ac:dyDescent="0.2"/>
    <row r="9778" customFormat="1" ht="16" customHeight="1" x14ac:dyDescent="0.2"/>
    <row r="9779" customFormat="1" ht="16" customHeight="1" x14ac:dyDescent="0.2"/>
    <row r="9780" customFormat="1" ht="16" customHeight="1" x14ac:dyDescent="0.2"/>
    <row r="9781" customFormat="1" ht="16" customHeight="1" x14ac:dyDescent="0.2"/>
    <row r="9782" customFormat="1" ht="16" customHeight="1" x14ac:dyDescent="0.2"/>
    <row r="9783" customFormat="1" ht="16" customHeight="1" x14ac:dyDescent="0.2"/>
    <row r="9784" customFormat="1" ht="16" customHeight="1" x14ac:dyDescent="0.2"/>
    <row r="9785" customFormat="1" ht="16" customHeight="1" x14ac:dyDescent="0.2"/>
    <row r="9786" customFormat="1" ht="16" customHeight="1" x14ac:dyDescent="0.2"/>
    <row r="9787" customFormat="1" ht="16" customHeight="1" x14ac:dyDescent="0.2"/>
    <row r="9788" customFormat="1" ht="16" customHeight="1" x14ac:dyDescent="0.2"/>
    <row r="9789" customFormat="1" ht="16" customHeight="1" x14ac:dyDescent="0.2"/>
    <row r="9790" customFormat="1" ht="16" customHeight="1" x14ac:dyDescent="0.2"/>
    <row r="9791" customFormat="1" ht="16" customHeight="1" x14ac:dyDescent="0.2"/>
    <row r="9792" customFormat="1" ht="16" customHeight="1" x14ac:dyDescent="0.2"/>
    <row r="9793" customFormat="1" ht="16" customHeight="1" x14ac:dyDescent="0.2"/>
    <row r="9794" customFormat="1" ht="16" customHeight="1" x14ac:dyDescent="0.2"/>
    <row r="9795" customFormat="1" ht="16" customHeight="1" x14ac:dyDescent="0.2"/>
    <row r="9796" customFormat="1" ht="16" customHeight="1" x14ac:dyDescent="0.2"/>
    <row r="9797" customFormat="1" ht="16" customHeight="1" x14ac:dyDescent="0.2"/>
    <row r="9798" customFormat="1" ht="16" customHeight="1" x14ac:dyDescent="0.2"/>
    <row r="9799" customFormat="1" ht="16" customHeight="1" x14ac:dyDescent="0.2"/>
    <row r="9800" customFormat="1" ht="16" customHeight="1" x14ac:dyDescent="0.2"/>
    <row r="9801" customFormat="1" ht="16" customHeight="1" x14ac:dyDescent="0.2"/>
    <row r="9802" customFormat="1" ht="16" customHeight="1" x14ac:dyDescent="0.2"/>
    <row r="9803" customFormat="1" ht="16" customHeight="1" x14ac:dyDescent="0.2"/>
    <row r="9804" customFormat="1" ht="16" customHeight="1" x14ac:dyDescent="0.2"/>
    <row r="9805" customFormat="1" ht="16" customHeight="1" x14ac:dyDescent="0.2"/>
    <row r="9806" customFormat="1" ht="16" customHeight="1" x14ac:dyDescent="0.2"/>
    <row r="9807" customFormat="1" ht="16" customHeight="1" x14ac:dyDescent="0.2"/>
    <row r="9808" customFormat="1" ht="16" customHeight="1" x14ac:dyDescent="0.2"/>
    <row r="9809" customFormat="1" ht="16" customHeight="1" x14ac:dyDescent="0.2"/>
    <row r="9810" customFormat="1" ht="16" customHeight="1" x14ac:dyDescent="0.2"/>
    <row r="9811" customFormat="1" ht="16" customHeight="1" x14ac:dyDescent="0.2"/>
    <row r="9812" customFormat="1" ht="16" customHeight="1" x14ac:dyDescent="0.2"/>
    <row r="9813" customFormat="1" ht="16" customHeight="1" x14ac:dyDescent="0.2"/>
    <row r="9814" customFormat="1" ht="16" customHeight="1" x14ac:dyDescent="0.2"/>
    <row r="9815" customFormat="1" ht="16" customHeight="1" x14ac:dyDescent="0.2"/>
    <row r="9816" customFormat="1" ht="16" customHeight="1" x14ac:dyDescent="0.2"/>
    <row r="9817" customFormat="1" ht="16" customHeight="1" x14ac:dyDescent="0.2"/>
    <row r="9818" customFormat="1" ht="16" customHeight="1" x14ac:dyDescent="0.2"/>
    <row r="9819" customFormat="1" ht="16" customHeight="1" x14ac:dyDescent="0.2"/>
    <row r="9820" customFormat="1" ht="16" customHeight="1" x14ac:dyDescent="0.2"/>
    <row r="9821" customFormat="1" ht="16" customHeight="1" x14ac:dyDescent="0.2"/>
    <row r="9822" customFormat="1" ht="16" customHeight="1" x14ac:dyDescent="0.2"/>
    <row r="9823" customFormat="1" ht="16" customHeight="1" x14ac:dyDescent="0.2"/>
    <row r="9824" customFormat="1" ht="16" customHeight="1" x14ac:dyDescent="0.2"/>
    <row r="9825" customFormat="1" ht="16" customHeight="1" x14ac:dyDescent="0.2"/>
    <row r="9826" customFormat="1" ht="16" customHeight="1" x14ac:dyDescent="0.2"/>
    <row r="9827" customFormat="1" ht="16" customHeight="1" x14ac:dyDescent="0.2"/>
    <row r="9828" customFormat="1" ht="16" customHeight="1" x14ac:dyDescent="0.2"/>
    <row r="9829" customFormat="1" ht="16" customHeight="1" x14ac:dyDescent="0.2"/>
    <row r="9830" customFormat="1" ht="16" customHeight="1" x14ac:dyDescent="0.2"/>
    <row r="9831" customFormat="1" ht="16" customHeight="1" x14ac:dyDescent="0.2"/>
    <row r="9832" customFormat="1" ht="16" customHeight="1" x14ac:dyDescent="0.2"/>
    <row r="9833" customFormat="1" ht="16" customHeight="1" x14ac:dyDescent="0.2"/>
    <row r="9834" customFormat="1" ht="16" customHeight="1" x14ac:dyDescent="0.2"/>
    <row r="9835" customFormat="1" ht="16" customHeight="1" x14ac:dyDescent="0.2"/>
    <row r="9836" customFormat="1" ht="16" customHeight="1" x14ac:dyDescent="0.2"/>
    <row r="9837" customFormat="1" ht="16" customHeight="1" x14ac:dyDescent="0.2"/>
    <row r="9838" customFormat="1" ht="16" customHeight="1" x14ac:dyDescent="0.2"/>
    <row r="9839" customFormat="1" ht="16" customHeight="1" x14ac:dyDescent="0.2"/>
    <row r="9840" customFormat="1" ht="16" customHeight="1" x14ac:dyDescent="0.2"/>
    <row r="9841" customFormat="1" ht="16" customHeight="1" x14ac:dyDescent="0.2"/>
    <row r="9842" customFormat="1" ht="16" customHeight="1" x14ac:dyDescent="0.2"/>
    <row r="9843" customFormat="1" ht="16" customHeight="1" x14ac:dyDescent="0.2"/>
    <row r="9844" customFormat="1" ht="16" customHeight="1" x14ac:dyDescent="0.2"/>
    <row r="9845" customFormat="1" ht="16" customHeight="1" x14ac:dyDescent="0.2"/>
    <row r="9846" customFormat="1" ht="16" customHeight="1" x14ac:dyDescent="0.2"/>
    <row r="9847" customFormat="1" ht="16" customHeight="1" x14ac:dyDescent="0.2"/>
    <row r="9848" customFormat="1" ht="16" customHeight="1" x14ac:dyDescent="0.2"/>
    <row r="9849" customFormat="1" ht="16" customHeight="1" x14ac:dyDescent="0.2"/>
    <row r="9850" customFormat="1" ht="16" customHeight="1" x14ac:dyDescent="0.2"/>
    <row r="9851" customFormat="1" ht="16" customHeight="1" x14ac:dyDescent="0.2"/>
    <row r="9852" customFormat="1" ht="16" customHeight="1" x14ac:dyDescent="0.2"/>
    <row r="9853" customFormat="1" ht="16" customHeight="1" x14ac:dyDescent="0.2"/>
    <row r="9854" customFormat="1" ht="16" customHeight="1" x14ac:dyDescent="0.2"/>
    <row r="9855" customFormat="1" ht="16" customHeight="1" x14ac:dyDescent="0.2"/>
    <row r="9856" customFormat="1" ht="16" customHeight="1" x14ac:dyDescent="0.2"/>
    <row r="9857" customFormat="1" ht="16" customHeight="1" x14ac:dyDescent="0.2"/>
    <row r="9858" customFormat="1" ht="16" customHeight="1" x14ac:dyDescent="0.2"/>
    <row r="9859" customFormat="1" ht="16" customHeight="1" x14ac:dyDescent="0.2"/>
    <row r="9860" customFormat="1" ht="16" customHeight="1" x14ac:dyDescent="0.2"/>
    <row r="9861" customFormat="1" ht="16" customHeight="1" x14ac:dyDescent="0.2"/>
    <row r="9862" customFormat="1" ht="16" customHeight="1" x14ac:dyDescent="0.2"/>
    <row r="9863" customFormat="1" ht="16" customHeight="1" x14ac:dyDescent="0.2"/>
    <row r="9864" customFormat="1" ht="16" customHeight="1" x14ac:dyDescent="0.2"/>
    <row r="9865" customFormat="1" ht="16" customHeight="1" x14ac:dyDescent="0.2"/>
    <row r="9866" customFormat="1" ht="16" customHeight="1" x14ac:dyDescent="0.2"/>
    <row r="9867" customFormat="1" ht="16" customHeight="1" x14ac:dyDescent="0.2"/>
    <row r="9868" customFormat="1" ht="16" customHeight="1" x14ac:dyDescent="0.2"/>
    <row r="9869" customFormat="1" ht="16" customHeight="1" x14ac:dyDescent="0.2"/>
    <row r="9870" customFormat="1" ht="16" customHeight="1" x14ac:dyDescent="0.2"/>
    <row r="9871" customFormat="1" ht="16" customHeight="1" x14ac:dyDescent="0.2"/>
    <row r="9872" customFormat="1" ht="16" customHeight="1" x14ac:dyDescent="0.2"/>
    <row r="9873" customFormat="1" ht="16" customHeight="1" x14ac:dyDescent="0.2"/>
    <row r="9874" customFormat="1" ht="16" customHeight="1" x14ac:dyDescent="0.2"/>
    <row r="9875" customFormat="1" ht="16" customHeight="1" x14ac:dyDescent="0.2"/>
    <row r="9876" customFormat="1" ht="16" customHeight="1" x14ac:dyDescent="0.2"/>
    <row r="9877" customFormat="1" ht="16" customHeight="1" x14ac:dyDescent="0.2"/>
    <row r="9878" customFormat="1" ht="16" customHeight="1" x14ac:dyDescent="0.2"/>
    <row r="9879" customFormat="1" ht="16" customHeight="1" x14ac:dyDescent="0.2"/>
    <row r="9880" customFormat="1" ht="16" customHeight="1" x14ac:dyDescent="0.2"/>
    <row r="9881" customFormat="1" ht="16" customHeight="1" x14ac:dyDescent="0.2"/>
    <row r="9882" customFormat="1" ht="16" customHeight="1" x14ac:dyDescent="0.2"/>
    <row r="9883" customFormat="1" ht="16" customHeight="1" x14ac:dyDescent="0.2"/>
    <row r="9884" customFormat="1" ht="16" customHeight="1" x14ac:dyDescent="0.2"/>
    <row r="9885" customFormat="1" ht="16" customHeight="1" x14ac:dyDescent="0.2"/>
    <row r="9886" customFormat="1" ht="16" customHeight="1" x14ac:dyDescent="0.2"/>
    <row r="9887" customFormat="1" ht="16" customHeight="1" x14ac:dyDescent="0.2"/>
    <row r="9888" customFormat="1" ht="16" customHeight="1" x14ac:dyDescent="0.2"/>
    <row r="9889" customFormat="1" ht="16" customHeight="1" x14ac:dyDescent="0.2"/>
    <row r="9890" customFormat="1" ht="16" customHeight="1" x14ac:dyDescent="0.2"/>
    <row r="9891" customFormat="1" ht="16" customHeight="1" x14ac:dyDescent="0.2"/>
    <row r="9892" customFormat="1" ht="16" customHeight="1" x14ac:dyDescent="0.2"/>
    <row r="9893" customFormat="1" ht="16" customHeight="1" x14ac:dyDescent="0.2"/>
    <row r="9894" customFormat="1" ht="16" customHeight="1" x14ac:dyDescent="0.2"/>
    <row r="9895" customFormat="1" ht="16" customHeight="1" x14ac:dyDescent="0.2"/>
    <row r="9896" customFormat="1" ht="16" customHeight="1" x14ac:dyDescent="0.2"/>
    <row r="9897" customFormat="1" ht="16" customHeight="1" x14ac:dyDescent="0.2"/>
    <row r="9898" customFormat="1" ht="16" customHeight="1" x14ac:dyDescent="0.2"/>
    <row r="9899" customFormat="1" ht="16" customHeight="1" x14ac:dyDescent="0.2"/>
    <row r="9900" customFormat="1" ht="16" customHeight="1" x14ac:dyDescent="0.2"/>
    <row r="9901" customFormat="1" ht="16" customHeight="1" x14ac:dyDescent="0.2"/>
    <row r="9902" customFormat="1" ht="16" customHeight="1" x14ac:dyDescent="0.2"/>
    <row r="9903" customFormat="1" ht="16" customHeight="1" x14ac:dyDescent="0.2"/>
    <row r="9904" customFormat="1" ht="16" customHeight="1" x14ac:dyDescent="0.2"/>
    <row r="9905" customFormat="1" ht="16" customHeight="1" x14ac:dyDescent="0.2"/>
    <row r="9906" customFormat="1" ht="16" customHeight="1" x14ac:dyDescent="0.2"/>
    <row r="9907" customFormat="1" ht="16" customHeight="1" x14ac:dyDescent="0.2"/>
    <row r="9908" customFormat="1" ht="16" customHeight="1" x14ac:dyDescent="0.2"/>
    <row r="9909" customFormat="1" ht="16" customHeight="1" x14ac:dyDescent="0.2"/>
    <row r="9910" customFormat="1" ht="16" customHeight="1" x14ac:dyDescent="0.2"/>
    <row r="9911" customFormat="1" ht="16" customHeight="1" x14ac:dyDescent="0.2"/>
    <row r="9912" customFormat="1" ht="16" customHeight="1" x14ac:dyDescent="0.2"/>
    <row r="9913" customFormat="1" ht="16" customHeight="1" x14ac:dyDescent="0.2"/>
    <row r="9914" customFormat="1" ht="16" customHeight="1" x14ac:dyDescent="0.2"/>
    <row r="9915" customFormat="1" ht="16" customHeight="1" x14ac:dyDescent="0.2"/>
    <row r="9916" customFormat="1" ht="16" customHeight="1" x14ac:dyDescent="0.2"/>
    <row r="9917" customFormat="1" ht="16" customHeight="1" x14ac:dyDescent="0.2"/>
    <row r="9918" customFormat="1" ht="16" customHeight="1" x14ac:dyDescent="0.2"/>
    <row r="9919" customFormat="1" ht="16" customHeight="1" x14ac:dyDescent="0.2"/>
    <row r="9920" customFormat="1" ht="16" customHeight="1" x14ac:dyDescent="0.2"/>
    <row r="9921" customFormat="1" ht="16" customHeight="1" x14ac:dyDescent="0.2"/>
    <row r="9922" customFormat="1" ht="16" customHeight="1" x14ac:dyDescent="0.2"/>
    <row r="9923" customFormat="1" ht="16" customHeight="1" x14ac:dyDescent="0.2"/>
    <row r="9924" customFormat="1" ht="16" customHeight="1" x14ac:dyDescent="0.2"/>
    <row r="9925" customFormat="1" ht="16" customHeight="1" x14ac:dyDescent="0.2"/>
    <row r="9926" customFormat="1" ht="16" customHeight="1" x14ac:dyDescent="0.2"/>
    <row r="9927" customFormat="1" ht="16" customHeight="1" x14ac:dyDescent="0.2"/>
    <row r="9928" customFormat="1" ht="16" customHeight="1" x14ac:dyDescent="0.2"/>
    <row r="9929" customFormat="1" ht="16" customHeight="1" x14ac:dyDescent="0.2"/>
    <row r="9930" customFormat="1" ht="16" customHeight="1" x14ac:dyDescent="0.2"/>
    <row r="9931" customFormat="1" ht="16" customHeight="1" x14ac:dyDescent="0.2"/>
    <row r="9932" customFormat="1" ht="16" customHeight="1" x14ac:dyDescent="0.2"/>
    <row r="9933" customFormat="1" ht="16" customHeight="1" x14ac:dyDescent="0.2"/>
    <row r="9934" customFormat="1" ht="16" customHeight="1" x14ac:dyDescent="0.2"/>
    <row r="9935" customFormat="1" ht="16" customHeight="1" x14ac:dyDescent="0.2"/>
    <row r="9936" customFormat="1" ht="16" customHeight="1" x14ac:dyDescent="0.2"/>
    <row r="9937" customFormat="1" ht="16" customHeight="1" x14ac:dyDescent="0.2"/>
    <row r="9938" customFormat="1" ht="16" customHeight="1" x14ac:dyDescent="0.2"/>
    <row r="9939" customFormat="1" ht="16" customHeight="1" x14ac:dyDescent="0.2"/>
    <row r="9940" customFormat="1" ht="16" customHeight="1" x14ac:dyDescent="0.2"/>
    <row r="9941" customFormat="1" ht="16" customHeight="1" x14ac:dyDescent="0.2"/>
    <row r="9942" customFormat="1" ht="16" customHeight="1" x14ac:dyDescent="0.2"/>
    <row r="9943" customFormat="1" ht="16" customHeight="1" x14ac:dyDescent="0.2"/>
    <row r="9944" customFormat="1" ht="16" customHeight="1" x14ac:dyDescent="0.2"/>
    <row r="9945" customFormat="1" ht="16" customHeight="1" x14ac:dyDescent="0.2"/>
    <row r="9946" customFormat="1" ht="16" customHeight="1" x14ac:dyDescent="0.2"/>
    <row r="9947" customFormat="1" ht="16" customHeight="1" x14ac:dyDescent="0.2"/>
    <row r="9948" customFormat="1" ht="16" customHeight="1" x14ac:dyDescent="0.2"/>
    <row r="9949" customFormat="1" ht="16" customHeight="1" x14ac:dyDescent="0.2"/>
    <row r="9950" customFormat="1" ht="16" customHeight="1" x14ac:dyDescent="0.2"/>
    <row r="9951" customFormat="1" ht="16" customHeight="1" x14ac:dyDescent="0.2"/>
    <row r="9952" customFormat="1" ht="16" customHeight="1" x14ac:dyDescent="0.2"/>
    <row r="9953" customFormat="1" ht="16" customHeight="1" x14ac:dyDescent="0.2"/>
    <row r="9954" customFormat="1" ht="16" customHeight="1" x14ac:dyDescent="0.2"/>
    <row r="9955" customFormat="1" ht="16" customHeight="1" x14ac:dyDescent="0.2"/>
    <row r="9956" customFormat="1" ht="16" customHeight="1" x14ac:dyDescent="0.2"/>
    <row r="9957" customFormat="1" ht="16" customHeight="1" x14ac:dyDescent="0.2"/>
    <row r="9958" customFormat="1" ht="16" customHeight="1" x14ac:dyDescent="0.2"/>
    <row r="9959" customFormat="1" ht="16" customHeight="1" x14ac:dyDescent="0.2"/>
    <row r="9960" customFormat="1" ht="16" customHeight="1" x14ac:dyDescent="0.2"/>
    <row r="9961" customFormat="1" ht="16" customHeight="1" x14ac:dyDescent="0.2"/>
    <row r="9962" customFormat="1" ht="16" customHeight="1" x14ac:dyDescent="0.2"/>
    <row r="9963" customFormat="1" ht="16" customHeight="1" x14ac:dyDescent="0.2"/>
    <row r="9964" customFormat="1" ht="16" customHeight="1" x14ac:dyDescent="0.2"/>
    <row r="9965" customFormat="1" ht="16" customHeight="1" x14ac:dyDescent="0.2"/>
    <row r="9966" customFormat="1" ht="16" customHeight="1" x14ac:dyDescent="0.2"/>
    <row r="9967" customFormat="1" ht="16" customHeight="1" x14ac:dyDescent="0.2"/>
    <row r="9968" customFormat="1" ht="16" customHeight="1" x14ac:dyDescent="0.2"/>
    <row r="9969" customFormat="1" ht="16" customHeight="1" x14ac:dyDescent="0.2"/>
    <row r="9970" customFormat="1" ht="16" customHeight="1" x14ac:dyDescent="0.2"/>
    <row r="9971" customFormat="1" ht="16" customHeight="1" x14ac:dyDescent="0.2"/>
    <row r="9972" customFormat="1" ht="16" customHeight="1" x14ac:dyDescent="0.2"/>
    <row r="9973" customFormat="1" ht="16" customHeight="1" x14ac:dyDescent="0.2"/>
    <row r="9974" customFormat="1" ht="16" customHeight="1" x14ac:dyDescent="0.2"/>
    <row r="9975" customFormat="1" ht="16" customHeight="1" x14ac:dyDescent="0.2"/>
    <row r="9976" customFormat="1" ht="16" customHeight="1" x14ac:dyDescent="0.2"/>
    <row r="9977" customFormat="1" ht="16" customHeight="1" x14ac:dyDescent="0.2"/>
    <row r="9978" customFormat="1" ht="16" customHeight="1" x14ac:dyDescent="0.2"/>
    <row r="9979" customFormat="1" ht="16" customHeight="1" x14ac:dyDescent="0.2"/>
    <row r="9980" customFormat="1" ht="16" customHeight="1" x14ac:dyDescent="0.2"/>
    <row r="9981" customFormat="1" ht="16" customHeight="1" x14ac:dyDescent="0.2"/>
    <row r="9982" customFormat="1" ht="16" customHeight="1" x14ac:dyDescent="0.2"/>
    <row r="9983" customFormat="1" ht="16" customHeight="1" x14ac:dyDescent="0.2"/>
    <row r="9984" customFormat="1" ht="16" customHeight="1" x14ac:dyDescent="0.2"/>
    <row r="9985" customFormat="1" ht="16" customHeight="1" x14ac:dyDescent="0.2"/>
    <row r="9986" customFormat="1" ht="16" customHeight="1" x14ac:dyDescent="0.2"/>
    <row r="9987" customFormat="1" ht="16" customHeight="1" x14ac:dyDescent="0.2"/>
    <row r="9988" customFormat="1" ht="16" customHeight="1" x14ac:dyDescent="0.2"/>
    <row r="9989" customFormat="1" ht="16" customHeight="1" x14ac:dyDescent="0.2"/>
    <row r="9990" customFormat="1" ht="16" customHeight="1" x14ac:dyDescent="0.2"/>
    <row r="9991" customFormat="1" ht="16" customHeight="1" x14ac:dyDescent="0.2"/>
    <row r="9992" customFormat="1" ht="16" customHeight="1" x14ac:dyDescent="0.2"/>
    <row r="9993" customFormat="1" ht="16" customHeight="1" x14ac:dyDescent="0.2"/>
    <row r="9994" customFormat="1" ht="16" customHeight="1" x14ac:dyDescent="0.2"/>
    <row r="9995" customFormat="1" ht="16" customHeight="1" x14ac:dyDescent="0.2"/>
    <row r="9996" customFormat="1" ht="16" customHeight="1" x14ac:dyDescent="0.2"/>
    <row r="9997" customFormat="1" ht="16" customHeight="1" x14ac:dyDescent="0.2"/>
    <row r="9998" customFormat="1" ht="16" customHeight="1" x14ac:dyDescent="0.2"/>
    <row r="9999" customFormat="1" ht="16" customHeight="1" x14ac:dyDescent="0.2"/>
    <row r="10000" customFormat="1" ht="16" customHeight="1" x14ac:dyDescent="0.2"/>
    <row r="10001" customFormat="1" ht="16" customHeight="1" x14ac:dyDescent="0.2"/>
    <row r="10002" customFormat="1" ht="16" customHeight="1" x14ac:dyDescent="0.2"/>
    <row r="10003" customFormat="1" ht="16" customHeight="1" x14ac:dyDescent="0.2"/>
    <row r="10004" customFormat="1" ht="16" customHeight="1" x14ac:dyDescent="0.2"/>
    <row r="10005" customFormat="1" ht="16" customHeight="1" x14ac:dyDescent="0.2"/>
    <row r="10006" customFormat="1" ht="16" customHeight="1" x14ac:dyDescent="0.2"/>
    <row r="10007" customFormat="1" ht="16" customHeight="1" x14ac:dyDescent="0.2"/>
    <row r="10008" customFormat="1" ht="16" customHeight="1" x14ac:dyDescent="0.2"/>
    <row r="10009" customFormat="1" ht="16" customHeight="1" x14ac:dyDescent="0.2"/>
    <row r="10010" customFormat="1" ht="16" customHeight="1" x14ac:dyDescent="0.2"/>
    <row r="10011" customFormat="1" ht="16" customHeight="1" x14ac:dyDescent="0.2"/>
    <row r="10012" customFormat="1" ht="16" customHeight="1" x14ac:dyDescent="0.2"/>
    <row r="10013" customFormat="1" ht="16" customHeight="1" x14ac:dyDescent="0.2"/>
    <row r="10014" customFormat="1" ht="16" customHeight="1" x14ac:dyDescent="0.2"/>
    <row r="10015" customFormat="1" ht="16" customHeight="1" x14ac:dyDescent="0.2"/>
    <row r="10016" customFormat="1" ht="16" customHeight="1" x14ac:dyDescent="0.2"/>
    <row r="10017" customFormat="1" ht="16" customHeight="1" x14ac:dyDescent="0.2"/>
    <row r="10018" customFormat="1" ht="16" customHeight="1" x14ac:dyDescent="0.2"/>
    <row r="10019" customFormat="1" ht="16" customHeight="1" x14ac:dyDescent="0.2"/>
    <row r="10020" customFormat="1" ht="16" customHeight="1" x14ac:dyDescent="0.2"/>
    <row r="10021" customFormat="1" ht="16" customHeight="1" x14ac:dyDescent="0.2"/>
    <row r="10022" customFormat="1" ht="16" customHeight="1" x14ac:dyDescent="0.2"/>
    <row r="10023" customFormat="1" ht="16" customHeight="1" x14ac:dyDescent="0.2"/>
    <row r="10024" customFormat="1" ht="16" customHeight="1" x14ac:dyDescent="0.2"/>
    <row r="10025" customFormat="1" ht="16" customHeight="1" x14ac:dyDescent="0.2"/>
    <row r="10026" customFormat="1" ht="16" customHeight="1" x14ac:dyDescent="0.2"/>
    <row r="10027" customFormat="1" ht="16" customHeight="1" x14ac:dyDescent="0.2"/>
    <row r="10028" customFormat="1" ht="16" customHeight="1" x14ac:dyDescent="0.2"/>
    <row r="10029" customFormat="1" ht="16" customHeight="1" x14ac:dyDescent="0.2"/>
    <row r="10030" customFormat="1" ht="16" customHeight="1" x14ac:dyDescent="0.2"/>
    <row r="10031" customFormat="1" ht="16" customHeight="1" x14ac:dyDescent="0.2"/>
    <row r="10032" customFormat="1" ht="16" customHeight="1" x14ac:dyDescent="0.2"/>
    <row r="10033" customFormat="1" ht="16" customHeight="1" x14ac:dyDescent="0.2"/>
    <row r="10034" customFormat="1" ht="16" customHeight="1" x14ac:dyDescent="0.2"/>
    <row r="10035" customFormat="1" ht="16" customHeight="1" x14ac:dyDescent="0.2"/>
    <row r="10036" customFormat="1" ht="16" customHeight="1" x14ac:dyDescent="0.2"/>
    <row r="10037" customFormat="1" ht="16" customHeight="1" x14ac:dyDescent="0.2"/>
    <row r="10038" customFormat="1" ht="16" customHeight="1" x14ac:dyDescent="0.2"/>
    <row r="10039" customFormat="1" ht="16" customHeight="1" x14ac:dyDescent="0.2"/>
    <row r="10040" customFormat="1" ht="16" customHeight="1" x14ac:dyDescent="0.2"/>
    <row r="10041" customFormat="1" ht="16" customHeight="1" x14ac:dyDescent="0.2"/>
    <row r="10042" customFormat="1" ht="16" customHeight="1" x14ac:dyDescent="0.2"/>
    <row r="10043" customFormat="1" ht="16" customHeight="1" x14ac:dyDescent="0.2"/>
    <row r="10044" customFormat="1" ht="16" customHeight="1" x14ac:dyDescent="0.2"/>
    <row r="10045" customFormat="1" ht="16" customHeight="1" x14ac:dyDescent="0.2"/>
    <row r="10046" customFormat="1" ht="16" customHeight="1" x14ac:dyDescent="0.2"/>
    <row r="10047" customFormat="1" ht="16" customHeight="1" x14ac:dyDescent="0.2"/>
    <row r="10048" customFormat="1" ht="16" customHeight="1" x14ac:dyDescent="0.2"/>
    <row r="10049" customFormat="1" ht="16" customHeight="1" x14ac:dyDescent="0.2"/>
    <row r="10050" customFormat="1" ht="16" customHeight="1" x14ac:dyDescent="0.2"/>
    <row r="10051" customFormat="1" ht="16" customHeight="1" x14ac:dyDescent="0.2"/>
    <row r="10052" customFormat="1" ht="16" customHeight="1" x14ac:dyDescent="0.2"/>
    <row r="10053" customFormat="1" ht="16" customHeight="1" x14ac:dyDescent="0.2"/>
    <row r="10054" customFormat="1" ht="16" customHeight="1" x14ac:dyDescent="0.2"/>
    <row r="10055" customFormat="1" ht="16" customHeight="1" x14ac:dyDescent="0.2"/>
    <row r="10056" customFormat="1" ht="16" customHeight="1" x14ac:dyDescent="0.2"/>
    <row r="10057" customFormat="1" ht="16" customHeight="1" x14ac:dyDescent="0.2"/>
    <row r="10058" customFormat="1" ht="16" customHeight="1" x14ac:dyDescent="0.2"/>
    <row r="10059" customFormat="1" ht="16" customHeight="1" x14ac:dyDescent="0.2"/>
    <row r="10060" customFormat="1" ht="16" customHeight="1" x14ac:dyDescent="0.2"/>
    <row r="10061" customFormat="1" ht="16" customHeight="1" x14ac:dyDescent="0.2"/>
    <row r="10062" customFormat="1" ht="16" customHeight="1" x14ac:dyDescent="0.2"/>
    <row r="10063" customFormat="1" ht="16" customHeight="1" x14ac:dyDescent="0.2"/>
    <row r="10064" customFormat="1" ht="16" customHeight="1" x14ac:dyDescent="0.2"/>
    <row r="10065" customFormat="1" ht="16" customHeight="1" x14ac:dyDescent="0.2"/>
    <row r="10066" customFormat="1" ht="16" customHeight="1" x14ac:dyDescent="0.2"/>
    <row r="10067" customFormat="1" ht="16" customHeight="1" x14ac:dyDescent="0.2"/>
    <row r="10068" customFormat="1" ht="16" customHeight="1" x14ac:dyDescent="0.2"/>
    <row r="10069" customFormat="1" ht="16" customHeight="1" x14ac:dyDescent="0.2"/>
    <row r="10070" customFormat="1" ht="16" customHeight="1" x14ac:dyDescent="0.2"/>
    <row r="10071" customFormat="1" ht="16" customHeight="1" x14ac:dyDescent="0.2"/>
    <row r="10072" customFormat="1" ht="16" customHeight="1" x14ac:dyDescent="0.2"/>
    <row r="10073" customFormat="1" ht="16" customHeight="1" x14ac:dyDescent="0.2"/>
    <row r="10074" customFormat="1" ht="16" customHeight="1" x14ac:dyDescent="0.2"/>
    <row r="10075" customFormat="1" ht="16" customHeight="1" x14ac:dyDescent="0.2"/>
    <row r="10076" customFormat="1" ht="16" customHeight="1" x14ac:dyDescent="0.2"/>
    <row r="10077" customFormat="1" ht="16" customHeight="1" x14ac:dyDescent="0.2"/>
    <row r="10078" customFormat="1" ht="16" customHeight="1" x14ac:dyDescent="0.2"/>
    <row r="10079" customFormat="1" ht="16" customHeight="1" x14ac:dyDescent="0.2"/>
    <row r="10080" customFormat="1" ht="16" customHeight="1" x14ac:dyDescent="0.2"/>
    <row r="10081" customFormat="1" ht="16" customHeight="1" x14ac:dyDescent="0.2"/>
    <row r="10082" customFormat="1" ht="16" customHeight="1" x14ac:dyDescent="0.2"/>
    <row r="10083" customFormat="1" ht="16" customHeight="1" x14ac:dyDescent="0.2"/>
    <row r="10084" customFormat="1" ht="16" customHeight="1" x14ac:dyDescent="0.2"/>
    <row r="10085" customFormat="1" ht="16" customHeight="1" x14ac:dyDescent="0.2"/>
    <row r="10086" customFormat="1" ht="16" customHeight="1" x14ac:dyDescent="0.2"/>
    <row r="10087" customFormat="1" ht="16" customHeight="1" x14ac:dyDescent="0.2"/>
    <row r="10088" customFormat="1" ht="16" customHeight="1" x14ac:dyDescent="0.2"/>
    <row r="10089" customFormat="1" ht="16" customHeight="1" x14ac:dyDescent="0.2"/>
    <row r="10090" customFormat="1" ht="16" customHeight="1" x14ac:dyDescent="0.2"/>
    <row r="10091" customFormat="1" ht="16" customHeight="1" x14ac:dyDescent="0.2"/>
    <row r="10092" customFormat="1" ht="16" customHeight="1" x14ac:dyDescent="0.2"/>
    <row r="10093" customFormat="1" ht="16" customHeight="1" x14ac:dyDescent="0.2"/>
    <row r="10094" customFormat="1" ht="16" customHeight="1" x14ac:dyDescent="0.2"/>
    <row r="10095" customFormat="1" ht="16" customHeight="1" x14ac:dyDescent="0.2"/>
    <row r="10096" customFormat="1" ht="16" customHeight="1" x14ac:dyDescent="0.2"/>
    <row r="10097" customFormat="1" ht="16" customHeight="1" x14ac:dyDescent="0.2"/>
    <row r="10098" customFormat="1" ht="16" customHeight="1" x14ac:dyDescent="0.2"/>
    <row r="10099" customFormat="1" ht="16" customHeight="1" x14ac:dyDescent="0.2"/>
    <row r="10100" customFormat="1" ht="16" customHeight="1" x14ac:dyDescent="0.2"/>
    <row r="10101" customFormat="1" ht="16" customHeight="1" x14ac:dyDescent="0.2"/>
    <row r="10102" customFormat="1" ht="16" customHeight="1" x14ac:dyDescent="0.2"/>
    <row r="10103" customFormat="1" ht="16" customHeight="1" x14ac:dyDescent="0.2"/>
    <row r="10104" customFormat="1" ht="16" customHeight="1" x14ac:dyDescent="0.2"/>
    <row r="10105" customFormat="1" ht="16" customHeight="1" x14ac:dyDescent="0.2"/>
    <row r="10106" customFormat="1" ht="16" customHeight="1" x14ac:dyDescent="0.2"/>
    <row r="10107" customFormat="1" ht="16" customHeight="1" x14ac:dyDescent="0.2"/>
    <row r="10108" customFormat="1" ht="16" customHeight="1" x14ac:dyDescent="0.2"/>
    <row r="10109" customFormat="1" ht="16" customHeight="1" x14ac:dyDescent="0.2"/>
    <row r="10110" customFormat="1" ht="16" customHeight="1" x14ac:dyDescent="0.2"/>
    <row r="10111" customFormat="1" ht="16" customHeight="1" x14ac:dyDescent="0.2"/>
    <row r="10112" customFormat="1" ht="16" customHeight="1" x14ac:dyDescent="0.2"/>
    <row r="10113" customFormat="1" ht="16" customHeight="1" x14ac:dyDescent="0.2"/>
    <row r="10114" customFormat="1" ht="16" customHeight="1" x14ac:dyDescent="0.2"/>
    <row r="10115" customFormat="1" ht="16" customHeight="1" x14ac:dyDescent="0.2"/>
    <row r="10116" customFormat="1" ht="16" customHeight="1" x14ac:dyDescent="0.2"/>
    <row r="10117" customFormat="1" ht="16" customHeight="1" x14ac:dyDescent="0.2"/>
    <row r="10118" customFormat="1" ht="16" customHeight="1" x14ac:dyDescent="0.2"/>
    <row r="10119" customFormat="1" ht="16" customHeight="1" x14ac:dyDescent="0.2"/>
    <row r="10120" customFormat="1" ht="16" customHeight="1" x14ac:dyDescent="0.2"/>
    <row r="10121" customFormat="1" ht="16" customHeight="1" x14ac:dyDescent="0.2"/>
    <row r="10122" customFormat="1" ht="16" customHeight="1" x14ac:dyDescent="0.2"/>
    <row r="10123" customFormat="1" ht="16" customHeight="1" x14ac:dyDescent="0.2"/>
    <row r="10124" customFormat="1" ht="16" customHeight="1" x14ac:dyDescent="0.2"/>
    <row r="10125" customFormat="1" ht="16" customHeight="1" x14ac:dyDescent="0.2"/>
    <row r="10126" customFormat="1" ht="16" customHeight="1" x14ac:dyDescent="0.2"/>
    <row r="10127" customFormat="1" ht="16" customHeight="1" x14ac:dyDescent="0.2"/>
    <row r="10128" customFormat="1" ht="16" customHeight="1" x14ac:dyDescent="0.2"/>
    <row r="10129" customFormat="1" ht="16" customHeight="1" x14ac:dyDescent="0.2"/>
    <row r="10130" customFormat="1" ht="16" customHeight="1" x14ac:dyDescent="0.2"/>
    <row r="10131" customFormat="1" ht="16" customHeight="1" x14ac:dyDescent="0.2"/>
    <row r="10132" customFormat="1" ht="16" customHeight="1" x14ac:dyDescent="0.2"/>
    <row r="10133" customFormat="1" ht="16" customHeight="1" x14ac:dyDescent="0.2"/>
    <row r="10134" customFormat="1" ht="16" customHeight="1" x14ac:dyDescent="0.2"/>
    <row r="10135" customFormat="1" ht="16" customHeight="1" x14ac:dyDescent="0.2"/>
    <row r="10136" customFormat="1" ht="16" customHeight="1" x14ac:dyDescent="0.2"/>
    <row r="10137" customFormat="1" ht="16" customHeight="1" x14ac:dyDescent="0.2"/>
    <row r="10138" customFormat="1" ht="16" customHeight="1" x14ac:dyDescent="0.2"/>
    <row r="10139" customFormat="1" ht="16" customHeight="1" x14ac:dyDescent="0.2"/>
    <row r="10140" customFormat="1" ht="16" customHeight="1" x14ac:dyDescent="0.2"/>
    <row r="10141" customFormat="1" ht="16" customHeight="1" x14ac:dyDescent="0.2"/>
    <row r="10142" customFormat="1" ht="16" customHeight="1" x14ac:dyDescent="0.2"/>
    <row r="10143" customFormat="1" ht="16" customHeight="1" x14ac:dyDescent="0.2"/>
    <row r="10144" customFormat="1" ht="16" customHeight="1" x14ac:dyDescent="0.2"/>
    <row r="10145" customFormat="1" ht="16" customHeight="1" x14ac:dyDescent="0.2"/>
    <row r="10146" customFormat="1" ht="16" customHeight="1" x14ac:dyDescent="0.2"/>
    <row r="10147" customFormat="1" ht="16" customHeight="1" x14ac:dyDescent="0.2"/>
    <row r="10148" customFormat="1" ht="16" customHeight="1" x14ac:dyDescent="0.2"/>
    <row r="10149" customFormat="1" ht="16" customHeight="1" x14ac:dyDescent="0.2"/>
    <row r="10150" customFormat="1" ht="16" customHeight="1" x14ac:dyDescent="0.2"/>
    <row r="10151" customFormat="1" ht="16" customHeight="1" x14ac:dyDescent="0.2"/>
    <row r="10152" customFormat="1" ht="16" customHeight="1" x14ac:dyDescent="0.2"/>
    <row r="10153" customFormat="1" ht="16" customHeight="1" x14ac:dyDescent="0.2"/>
    <row r="10154" customFormat="1" ht="16" customHeight="1" x14ac:dyDescent="0.2"/>
    <row r="10155" customFormat="1" ht="16" customHeight="1" x14ac:dyDescent="0.2"/>
    <row r="10156" customFormat="1" ht="16" customHeight="1" x14ac:dyDescent="0.2"/>
    <row r="10157" customFormat="1" ht="16" customHeight="1" x14ac:dyDescent="0.2"/>
    <row r="10158" customFormat="1" ht="16" customHeight="1" x14ac:dyDescent="0.2"/>
    <row r="10159" customFormat="1" ht="16" customHeight="1" x14ac:dyDescent="0.2"/>
    <row r="10160" customFormat="1" ht="16" customHeight="1" x14ac:dyDescent="0.2"/>
    <row r="10161" customFormat="1" ht="16" customHeight="1" x14ac:dyDescent="0.2"/>
    <row r="10162" customFormat="1" ht="16" customHeight="1" x14ac:dyDescent="0.2"/>
    <row r="10163" customFormat="1" ht="16" customHeight="1" x14ac:dyDescent="0.2"/>
    <row r="10164" customFormat="1" ht="16" customHeight="1" x14ac:dyDescent="0.2"/>
    <row r="10165" customFormat="1" ht="16" customHeight="1" x14ac:dyDescent="0.2"/>
    <row r="10166" customFormat="1" ht="16" customHeight="1" x14ac:dyDescent="0.2"/>
    <row r="10167" customFormat="1" ht="16" customHeight="1" x14ac:dyDescent="0.2"/>
    <row r="10168" customFormat="1" ht="16" customHeight="1" x14ac:dyDescent="0.2"/>
    <row r="10169" customFormat="1" ht="16" customHeight="1" x14ac:dyDescent="0.2"/>
    <row r="10170" customFormat="1" ht="16" customHeight="1" x14ac:dyDescent="0.2"/>
    <row r="10171" customFormat="1" ht="16" customHeight="1" x14ac:dyDescent="0.2"/>
    <row r="10172" customFormat="1" ht="16" customHeight="1" x14ac:dyDescent="0.2"/>
    <row r="10173" customFormat="1" ht="16" customHeight="1" x14ac:dyDescent="0.2"/>
    <row r="10174" customFormat="1" ht="16" customHeight="1" x14ac:dyDescent="0.2"/>
    <row r="10175" customFormat="1" ht="16" customHeight="1" x14ac:dyDescent="0.2"/>
    <row r="10176" customFormat="1" ht="16" customHeight="1" x14ac:dyDescent="0.2"/>
    <row r="10177" customFormat="1" ht="16" customHeight="1" x14ac:dyDescent="0.2"/>
    <row r="10178" customFormat="1" ht="16" customHeight="1" x14ac:dyDescent="0.2"/>
    <row r="10179" customFormat="1" ht="16" customHeight="1" x14ac:dyDescent="0.2"/>
    <row r="10180" customFormat="1" ht="16" customHeight="1" x14ac:dyDescent="0.2"/>
    <row r="10181" customFormat="1" ht="16" customHeight="1" x14ac:dyDescent="0.2"/>
    <row r="10182" customFormat="1" ht="16" customHeight="1" x14ac:dyDescent="0.2"/>
    <row r="10183" customFormat="1" ht="16" customHeight="1" x14ac:dyDescent="0.2"/>
    <row r="10184" customFormat="1" ht="16" customHeight="1" x14ac:dyDescent="0.2"/>
    <row r="10185" customFormat="1" ht="16" customHeight="1" x14ac:dyDescent="0.2"/>
    <row r="10186" customFormat="1" ht="16" customHeight="1" x14ac:dyDescent="0.2"/>
    <row r="10187" customFormat="1" ht="16" customHeight="1" x14ac:dyDescent="0.2"/>
    <row r="10188" customFormat="1" ht="16" customHeight="1" x14ac:dyDescent="0.2"/>
    <row r="10189" customFormat="1" ht="16" customHeight="1" x14ac:dyDescent="0.2"/>
    <row r="10190" customFormat="1" ht="16" customHeight="1" x14ac:dyDescent="0.2"/>
    <row r="10191" customFormat="1" ht="16" customHeight="1" x14ac:dyDescent="0.2"/>
    <row r="10192" customFormat="1" ht="16" customHeight="1" x14ac:dyDescent="0.2"/>
    <row r="10193" customFormat="1" ht="16" customHeight="1" x14ac:dyDescent="0.2"/>
    <row r="10194" customFormat="1" ht="16" customHeight="1" x14ac:dyDescent="0.2"/>
    <row r="10195" customFormat="1" ht="16" customHeight="1" x14ac:dyDescent="0.2"/>
    <row r="10196" customFormat="1" ht="16" customHeight="1" x14ac:dyDescent="0.2"/>
    <row r="10197" customFormat="1" ht="16" customHeight="1" x14ac:dyDescent="0.2"/>
    <row r="10198" customFormat="1" ht="16" customHeight="1" x14ac:dyDescent="0.2"/>
    <row r="10199" customFormat="1" ht="16" customHeight="1" x14ac:dyDescent="0.2"/>
    <row r="10200" customFormat="1" ht="16" customHeight="1" x14ac:dyDescent="0.2"/>
    <row r="10201" customFormat="1" ht="16" customHeight="1" x14ac:dyDescent="0.2"/>
    <row r="10202" customFormat="1" ht="16" customHeight="1" x14ac:dyDescent="0.2"/>
    <row r="10203" customFormat="1" ht="16" customHeight="1" x14ac:dyDescent="0.2"/>
    <row r="10204" customFormat="1" ht="16" customHeight="1" x14ac:dyDescent="0.2"/>
    <row r="10205" customFormat="1" ht="16" customHeight="1" x14ac:dyDescent="0.2"/>
    <row r="10206" customFormat="1" ht="16" customHeight="1" x14ac:dyDescent="0.2"/>
    <row r="10207" customFormat="1" ht="16" customHeight="1" x14ac:dyDescent="0.2"/>
    <row r="10208" customFormat="1" ht="16" customHeight="1" x14ac:dyDescent="0.2"/>
    <row r="10209" customFormat="1" ht="16" customHeight="1" x14ac:dyDescent="0.2"/>
    <row r="10210" customFormat="1" ht="16" customHeight="1" x14ac:dyDescent="0.2"/>
    <row r="10211" customFormat="1" ht="16" customHeight="1" x14ac:dyDescent="0.2"/>
    <row r="10212" customFormat="1" ht="16" customHeight="1" x14ac:dyDescent="0.2"/>
    <row r="10213" customFormat="1" ht="16" customHeight="1" x14ac:dyDescent="0.2"/>
    <row r="10214" customFormat="1" ht="16" customHeight="1" x14ac:dyDescent="0.2"/>
    <row r="10215" customFormat="1" ht="16" customHeight="1" x14ac:dyDescent="0.2"/>
    <row r="10216" customFormat="1" ht="16" customHeight="1" x14ac:dyDescent="0.2"/>
    <row r="10217" customFormat="1" ht="16" customHeight="1" x14ac:dyDescent="0.2"/>
    <row r="10218" customFormat="1" ht="16" customHeight="1" x14ac:dyDescent="0.2"/>
    <row r="10219" customFormat="1" ht="16" customHeight="1" x14ac:dyDescent="0.2"/>
    <row r="10220" customFormat="1" ht="16" customHeight="1" x14ac:dyDescent="0.2"/>
    <row r="10221" customFormat="1" ht="16" customHeight="1" x14ac:dyDescent="0.2"/>
    <row r="10222" customFormat="1" ht="16" customHeight="1" x14ac:dyDescent="0.2"/>
    <row r="10223" customFormat="1" ht="16" customHeight="1" x14ac:dyDescent="0.2"/>
    <row r="10224" customFormat="1" ht="16" customHeight="1" x14ac:dyDescent="0.2"/>
    <row r="10225" customFormat="1" ht="16" customHeight="1" x14ac:dyDescent="0.2"/>
    <row r="10226" customFormat="1" ht="16" customHeight="1" x14ac:dyDescent="0.2"/>
    <row r="10227" customFormat="1" ht="16" customHeight="1" x14ac:dyDescent="0.2"/>
    <row r="10228" customFormat="1" ht="16" customHeight="1" x14ac:dyDescent="0.2"/>
    <row r="10229" customFormat="1" ht="16" customHeight="1" x14ac:dyDescent="0.2"/>
    <row r="10230" customFormat="1" ht="16" customHeight="1" x14ac:dyDescent="0.2"/>
    <row r="10231" customFormat="1" ht="16" customHeight="1" x14ac:dyDescent="0.2"/>
    <row r="10232" customFormat="1" ht="16" customHeight="1" x14ac:dyDescent="0.2"/>
    <row r="10233" customFormat="1" ht="16" customHeight="1" x14ac:dyDescent="0.2"/>
    <row r="10234" customFormat="1" ht="16" customHeight="1" x14ac:dyDescent="0.2"/>
    <row r="10235" customFormat="1" ht="16" customHeight="1" x14ac:dyDescent="0.2"/>
    <row r="10236" customFormat="1" ht="16" customHeight="1" x14ac:dyDescent="0.2"/>
    <row r="10237" customFormat="1" ht="16" customHeight="1" x14ac:dyDescent="0.2"/>
    <row r="10238" customFormat="1" ht="16" customHeight="1" x14ac:dyDescent="0.2"/>
    <row r="10239" customFormat="1" ht="16" customHeight="1" x14ac:dyDescent="0.2"/>
    <row r="10240" customFormat="1" ht="16" customHeight="1" x14ac:dyDescent="0.2"/>
    <row r="10241" customFormat="1" ht="16" customHeight="1" x14ac:dyDescent="0.2"/>
    <row r="10242" customFormat="1" ht="16" customHeight="1" x14ac:dyDescent="0.2"/>
    <row r="10243" customFormat="1" ht="16" customHeight="1" x14ac:dyDescent="0.2"/>
    <row r="10244" customFormat="1" ht="16" customHeight="1" x14ac:dyDescent="0.2"/>
    <row r="10245" customFormat="1" ht="16" customHeight="1" x14ac:dyDescent="0.2"/>
    <row r="10246" customFormat="1" ht="16" customHeight="1" x14ac:dyDescent="0.2"/>
    <row r="10247" customFormat="1" ht="16" customHeight="1" x14ac:dyDescent="0.2"/>
    <row r="10248" customFormat="1" ht="16" customHeight="1" x14ac:dyDescent="0.2"/>
    <row r="10249" customFormat="1" ht="16" customHeight="1" x14ac:dyDescent="0.2"/>
    <row r="10250" customFormat="1" ht="16" customHeight="1" x14ac:dyDescent="0.2"/>
    <row r="10251" customFormat="1" ht="16" customHeight="1" x14ac:dyDescent="0.2"/>
    <row r="10252" customFormat="1" ht="16" customHeight="1" x14ac:dyDescent="0.2"/>
    <row r="10253" customFormat="1" ht="16" customHeight="1" x14ac:dyDescent="0.2"/>
    <row r="10254" customFormat="1" ht="16" customHeight="1" x14ac:dyDescent="0.2"/>
    <row r="10255" customFormat="1" ht="16" customHeight="1" x14ac:dyDescent="0.2"/>
    <row r="10256" customFormat="1" ht="16" customHeight="1" x14ac:dyDescent="0.2"/>
    <row r="10257" customFormat="1" ht="16" customHeight="1" x14ac:dyDescent="0.2"/>
    <row r="10258" customFormat="1" ht="16" customHeight="1" x14ac:dyDescent="0.2"/>
    <row r="10259" customFormat="1" ht="16" customHeight="1" x14ac:dyDescent="0.2"/>
    <row r="10260" customFormat="1" ht="16" customHeight="1" x14ac:dyDescent="0.2"/>
    <row r="10261" customFormat="1" ht="16" customHeight="1" x14ac:dyDescent="0.2"/>
    <row r="10262" customFormat="1" ht="16" customHeight="1" x14ac:dyDescent="0.2"/>
    <row r="10263" customFormat="1" ht="16" customHeight="1" x14ac:dyDescent="0.2"/>
    <row r="10264" customFormat="1" ht="16" customHeight="1" x14ac:dyDescent="0.2"/>
    <row r="10265" customFormat="1" ht="16" customHeight="1" x14ac:dyDescent="0.2"/>
    <row r="10266" customFormat="1" ht="16" customHeight="1" x14ac:dyDescent="0.2"/>
    <row r="10267" customFormat="1" ht="16" customHeight="1" x14ac:dyDescent="0.2"/>
    <row r="10268" customFormat="1" ht="16" customHeight="1" x14ac:dyDescent="0.2"/>
    <row r="10269" customFormat="1" ht="16" customHeight="1" x14ac:dyDescent="0.2"/>
    <row r="10270" customFormat="1" ht="16" customHeight="1" x14ac:dyDescent="0.2"/>
    <row r="10271" customFormat="1" ht="16" customHeight="1" x14ac:dyDescent="0.2"/>
    <row r="10272" customFormat="1" ht="16" customHeight="1" x14ac:dyDescent="0.2"/>
    <row r="10273" customFormat="1" ht="16" customHeight="1" x14ac:dyDescent="0.2"/>
    <row r="10274" customFormat="1" ht="16" customHeight="1" x14ac:dyDescent="0.2"/>
    <row r="10275" customFormat="1" ht="16" customHeight="1" x14ac:dyDescent="0.2"/>
    <row r="10276" customFormat="1" ht="16" customHeight="1" x14ac:dyDescent="0.2"/>
    <row r="10277" customFormat="1" ht="16" customHeight="1" x14ac:dyDescent="0.2"/>
    <row r="10278" customFormat="1" ht="16" customHeight="1" x14ac:dyDescent="0.2"/>
    <row r="10279" customFormat="1" ht="16" customHeight="1" x14ac:dyDescent="0.2"/>
    <row r="10280" customFormat="1" ht="16" customHeight="1" x14ac:dyDescent="0.2"/>
    <row r="10281" customFormat="1" ht="16" customHeight="1" x14ac:dyDescent="0.2"/>
    <row r="10282" customFormat="1" ht="16" customHeight="1" x14ac:dyDescent="0.2"/>
    <row r="10283" customFormat="1" ht="16" customHeight="1" x14ac:dyDescent="0.2"/>
    <row r="10284" customFormat="1" ht="16" customHeight="1" x14ac:dyDescent="0.2"/>
    <row r="10285" customFormat="1" ht="16" customHeight="1" x14ac:dyDescent="0.2"/>
    <row r="10286" customFormat="1" ht="16" customHeight="1" x14ac:dyDescent="0.2"/>
    <row r="10287" customFormat="1" ht="16" customHeight="1" x14ac:dyDescent="0.2"/>
    <row r="10288" customFormat="1" ht="16" customHeight="1" x14ac:dyDescent="0.2"/>
    <row r="10289" customFormat="1" ht="16" customHeight="1" x14ac:dyDescent="0.2"/>
    <row r="10290" customFormat="1" ht="16" customHeight="1" x14ac:dyDescent="0.2"/>
    <row r="10291" customFormat="1" ht="16" customHeight="1" x14ac:dyDescent="0.2"/>
    <row r="10292" customFormat="1" ht="16" customHeight="1" x14ac:dyDescent="0.2"/>
    <row r="10293" customFormat="1" ht="16" customHeight="1" x14ac:dyDescent="0.2"/>
    <row r="10294" customFormat="1" ht="16" customHeight="1" x14ac:dyDescent="0.2"/>
    <row r="10295" customFormat="1" ht="16" customHeight="1" x14ac:dyDescent="0.2"/>
    <row r="10296" customFormat="1" ht="16" customHeight="1" x14ac:dyDescent="0.2"/>
    <row r="10297" customFormat="1" ht="16" customHeight="1" x14ac:dyDescent="0.2"/>
    <row r="10298" customFormat="1" ht="16" customHeight="1" x14ac:dyDescent="0.2"/>
    <row r="10299" customFormat="1" ht="16" customHeight="1" x14ac:dyDescent="0.2"/>
    <row r="10300" customFormat="1" ht="16" customHeight="1" x14ac:dyDescent="0.2"/>
    <row r="10301" customFormat="1" ht="16" customHeight="1" x14ac:dyDescent="0.2"/>
    <row r="10302" customFormat="1" ht="16" customHeight="1" x14ac:dyDescent="0.2"/>
    <row r="10303" customFormat="1" ht="16" customHeight="1" x14ac:dyDescent="0.2"/>
    <row r="10304" customFormat="1" ht="16" customHeight="1" x14ac:dyDescent="0.2"/>
    <row r="10305" customFormat="1" ht="16" customHeight="1" x14ac:dyDescent="0.2"/>
    <row r="10306" customFormat="1" ht="16" customHeight="1" x14ac:dyDescent="0.2"/>
    <row r="10307" customFormat="1" ht="16" customHeight="1" x14ac:dyDescent="0.2"/>
    <row r="10308" customFormat="1" ht="16" customHeight="1" x14ac:dyDescent="0.2"/>
    <row r="10309" customFormat="1" ht="16" customHeight="1" x14ac:dyDescent="0.2"/>
    <row r="10310" customFormat="1" ht="16" customHeight="1" x14ac:dyDescent="0.2"/>
    <row r="10311" customFormat="1" ht="16" customHeight="1" x14ac:dyDescent="0.2"/>
    <row r="10312" customFormat="1" ht="16" customHeight="1" x14ac:dyDescent="0.2"/>
    <row r="10313" customFormat="1" ht="16" customHeight="1" x14ac:dyDescent="0.2"/>
    <row r="10314" customFormat="1" ht="16" customHeight="1" x14ac:dyDescent="0.2"/>
    <row r="10315" customFormat="1" ht="16" customHeight="1" x14ac:dyDescent="0.2"/>
    <row r="10316" customFormat="1" ht="16" customHeight="1" x14ac:dyDescent="0.2"/>
    <row r="10317" customFormat="1" ht="16" customHeight="1" x14ac:dyDescent="0.2"/>
    <row r="10318" customFormat="1" ht="16" customHeight="1" x14ac:dyDescent="0.2"/>
    <row r="10319" customFormat="1" ht="16" customHeight="1" x14ac:dyDescent="0.2"/>
    <row r="10320" customFormat="1" ht="16" customHeight="1" x14ac:dyDescent="0.2"/>
    <row r="10321" customFormat="1" ht="16" customHeight="1" x14ac:dyDescent="0.2"/>
    <row r="10322" customFormat="1" ht="16" customHeight="1" x14ac:dyDescent="0.2"/>
    <row r="10323" customFormat="1" ht="16" customHeight="1" x14ac:dyDescent="0.2"/>
    <row r="10324" customFormat="1" ht="16" customHeight="1" x14ac:dyDescent="0.2"/>
    <row r="10325" customFormat="1" ht="16" customHeight="1" x14ac:dyDescent="0.2"/>
    <row r="10326" customFormat="1" ht="16" customHeight="1" x14ac:dyDescent="0.2"/>
    <row r="10327" customFormat="1" ht="16" customHeight="1" x14ac:dyDescent="0.2"/>
    <row r="10328" customFormat="1" ht="16" customHeight="1" x14ac:dyDescent="0.2"/>
    <row r="10329" customFormat="1" ht="16" customHeight="1" x14ac:dyDescent="0.2"/>
    <row r="10330" customFormat="1" ht="16" customHeight="1" x14ac:dyDescent="0.2"/>
    <row r="10331" customFormat="1" ht="16" customHeight="1" x14ac:dyDescent="0.2"/>
    <row r="10332" customFormat="1" ht="16" customHeight="1" x14ac:dyDescent="0.2"/>
    <row r="10333" customFormat="1" ht="16" customHeight="1" x14ac:dyDescent="0.2"/>
    <row r="10334" customFormat="1" ht="16" customHeight="1" x14ac:dyDescent="0.2"/>
    <row r="10335" customFormat="1" ht="16" customHeight="1" x14ac:dyDescent="0.2"/>
    <row r="10336" customFormat="1" ht="16" customHeight="1" x14ac:dyDescent="0.2"/>
    <row r="10337" customFormat="1" ht="16" customHeight="1" x14ac:dyDescent="0.2"/>
    <row r="10338" customFormat="1" ht="16" customHeight="1" x14ac:dyDescent="0.2"/>
    <row r="10339" customFormat="1" ht="16" customHeight="1" x14ac:dyDescent="0.2"/>
    <row r="10340" customFormat="1" ht="16" customHeight="1" x14ac:dyDescent="0.2"/>
    <row r="10341" customFormat="1" ht="16" customHeight="1" x14ac:dyDescent="0.2"/>
    <row r="10342" customFormat="1" ht="16" customHeight="1" x14ac:dyDescent="0.2"/>
    <row r="10343" customFormat="1" ht="16" customHeight="1" x14ac:dyDescent="0.2"/>
    <row r="10344" customFormat="1" ht="16" customHeight="1" x14ac:dyDescent="0.2"/>
    <row r="10345" customFormat="1" ht="16" customHeight="1" x14ac:dyDescent="0.2"/>
    <row r="10346" customFormat="1" ht="16" customHeight="1" x14ac:dyDescent="0.2"/>
    <row r="10347" customFormat="1" ht="16" customHeight="1" x14ac:dyDescent="0.2"/>
    <row r="10348" customFormat="1" ht="16" customHeight="1" x14ac:dyDescent="0.2"/>
    <row r="10349" customFormat="1" ht="16" customHeight="1" x14ac:dyDescent="0.2"/>
    <row r="10350" customFormat="1" ht="16" customHeight="1" x14ac:dyDescent="0.2"/>
    <row r="10351" customFormat="1" ht="16" customHeight="1" x14ac:dyDescent="0.2"/>
    <row r="10352" customFormat="1" ht="16" customHeight="1" x14ac:dyDescent="0.2"/>
    <row r="10353" customFormat="1" ht="16" customHeight="1" x14ac:dyDescent="0.2"/>
    <row r="10354" customFormat="1" ht="16" customHeight="1" x14ac:dyDescent="0.2"/>
    <row r="10355" customFormat="1" ht="16" customHeight="1" x14ac:dyDescent="0.2"/>
    <row r="10356" customFormat="1" ht="16" customHeight="1" x14ac:dyDescent="0.2"/>
    <row r="10357" customFormat="1" ht="16" customHeight="1" x14ac:dyDescent="0.2"/>
    <row r="10358" customFormat="1" ht="16" customHeight="1" x14ac:dyDescent="0.2"/>
    <row r="10359" customFormat="1" ht="16" customHeight="1" x14ac:dyDescent="0.2"/>
    <row r="10360" customFormat="1" ht="16" customHeight="1" x14ac:dyDescent="0.2"/>
    <row r="10361" customFormat="1" ht="16" customHeight="1" x14ac:dyDescent="0.2"/>
    <row r="10362" customFormat="1" ht="16" customHeight="1" x14ac:dyDescent="0.2"/>
    <row r="10363" customFormat="1" ht="16" customHeight="1" x14ac:dyDescent="0.2"/>
    <row r="10364" customFormat="1" ht="16" customHeight="1" x14ac:dyDescent="0.2"/>
    <row r="10365" customFormat="1" ht="16" customHeight="1" x14ac:dyDescent="0.2"/>
    <row r="10366" customFormat="1" ht="16" customHeight="1" x14ac:dyDescent="0.2"/>
    <row r="10367" customFormat="1" ht="16" customHeight="1" x14ac:dyDescent="0.2"/>
  </sheetData>
  <sheetProtection algorithmName="SHA-512" hashValue="78tBdFcBHvaG8FoXeJZQjKnyh1HWD4Ctk8PIf5aQxg3kvyKgOow6q9EYCzj3mEbKGdIMWOba6GykVTkESK4h7w==" saltValue="Xj6q/Ii5GrFafZPs6n3IAg==" spinCount="100000" sheet="1" objects="1" scenarios="1" selectLockedCells="1"/>
  <mergeCells count="3">
    <mergeCell ref="A14:I14"/>
    <mergeCell ref="A15:D15"/>
    <mergeCell ref="F15:I15"/>
  </mergeCells>
  <hyperlinks>
    <hyperlink ref="A11" r:id="rId1" xr:uid="{5C48E350-D6A0-394E-8D52-6221DDF85CF6}"/>
  </hyperlinks>
  <printOptions horizontalCentered="1"/>
  <pageMargins left="0.2" right="0.2" top="0.25" bottom="0.25" header="0" footer="0"/>
  <pageSetup paperSize="9" fitToHeight="0" orientation="portrait" r:id="rId2"/>
  <drawing r:id="rId3"/>
  <legacyDrawing r:id="rId4"/>
  <tableParts count="4">
    <tablePart r:id="rId5"/>
    <tablePart r:id="rId6"/>
    <tablePart r:id="rId7"/>
    <tablePart r:id="rId8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6354F-C513-EE42-B16C-C33FC0750315}">
  <sheetPr>
    <pageSetUpPr autoPageBreaks="0" fitToPage="1"/>
  </sheetPr>
  <dimension ref="A1:TB10367"/>
  <sheetViews>
    <sheetView showGridLines="0" workbookViewId="0">
      <selection activeCell="A16" sqref="A16"/>
    </sheetView>
  </sheetViews>
  <sheetFormatPr baseColWidth="10" defaultColWidth="8.83203125" defaultRowHeight="16" customHeight="1" x14ac:dyDescent="0.2"/>
  <cols>
    <col min="1" max="1" width="35.6640625" style="3" bestFit="1" customWidth="1"/>
    <col min="2" max="4" width="14.6640625" style="3" customWidth="1"/>
    <col min="5" max="5" width="4.6640625" style="3" customWidth="1"/>
    <col min="6" max="6" width="38.6640625" style="3" customWidth="1"/>
    <col min="7" max="9" width="14.6640625" style="2" customWidth="1"/>
    <col min="10" max="10" width="21.6640625" style="2" customWidth="1"/>
    <col min="11" max="11" width="14" customWidth="1"/>
    <col min="12" max="13" width="13.83203125" customWidth="1"/>
  </cols>
  <sheetData>
    <row r="1" spans="1:23" s="17" customFormat="1" ht="16" customHeight="1" x14ac:dyDescent="0.2">
      <c r="A1" s="19"/>
      <c r="B1" s="19"/>
      <c r="C1" s="19"/>
      <c r="D1" s="19"/>
      <c r="E1" s="19"/>
      <c r="F1" s="19"/>
      <c r="G1" s="19"/>
      <c r="H1" s="19"/>
      <c r="I1" s="19"/>
    </row>
    <row r="2" spans="1:23" s="17" customFormat="1" ht="16" customHeight="1" x14ac:dyDescent="0.2">
      <c r="A2" s="19"/>
      <c r="B2" s="19"/>
      <c r="C2" s="19"/>
      <c r="D2" s="19"/>
      <c r="E2" s="19"/>
      <c r="F2" s="19"/>
      <c r="G2" s="19"/>
      <c r="H2" s="19"/>
      <c r="I2" s="19"/>
    </row>
    <row r="3" spans="1:23" s="17" customFormat="1" ht="16" customHeight="1" x14ac:dyDescent="0.2">
      <c r="A3" s="19"/>
      <c r="B3" s="19"/>
      <c r="C3" s="19"/>
      <c r="D3" s="19"/>
      <c r="E3" s="19"/>
      <c r="F3" s="19"/>
      <c r="G3" s="19"/>
      <c r="H3" s="19"/>
      <c r="I3" s="19"/>
    </row>
    <row r="4" spans="1:23" s="17" customFormat="1" ht="16" customHeight="1" x14ac:dyDescent="0.2">
      <c r="A4" s="19"/>
      <c r="B4" s="19"/>
      <c r="C4" s="19"/>
      <c r="D4" s="19"/>
      <c r="E4" s="19"/>
      <c r="F4" s="19"/>
      <c r="G4" s="19"/>
      <c r="H4" s="19"/>
      <c r="I4" s="19"/>
    </row>
    <row r="5" spans="1:23" s="17" customFormat="1" ht="16" customHeight="1" x14ac:dyDescent="0.2">
      <c r="A5" s="19"/>
      <c r="B5" s="19"/>
      <c r="C5" s="19"/>
      <c r="D5" s="19"/>
      <c r="E5" s="19"/>
      <c r="F5" s="19"/>
      <c r="G5" s="19"/>
      <c r="H5" s="19"/>
      <c r="I5" s="19"/>
    </row>
    <row r="6" spans="1:23" s="17" customFormat="1" ht="16" customHeight="1" x14ac:dyDescent="0.2">
      <c r="A6" s="19"/>
      <c r="B6" s="19"/>
      <c r="C6" s="19"/>
      <c r="D6" s="19"/>
      <c r="E6" s="19"/>
      <c r="F6" s="19"/>
      <c r="G6" s="19"/>
      <c r="H6" s="19"/>
      <c r="I6" s="19"/>
    </row>
    <row r="7" spans="1:23" s="17" customFormat="1" ht="16" customHeight="1" x14ac:dyDescent="0.2">
      <c r="A7" s="19"/>
      <c r="B7" s="19"/>
      <c r="C7" s="19"/>
      <c r="D7" s="19"/>
      <c r="E7" s="19"/>
      <c r="F7" s="19"/>
      <c r="G7" s="19"/>
      <c r="H7" s="19"/>
      <c r="I7" s="19"/>
    </row>
    <row r="8" spans="1:23" s="17" customFormat="1" ht="16" customHeight="1" x14ac:dyDescent="0.2">
      <c r="A8" s="19"/>
      <c r="B8" s="19"/>
      <c r="C8" s="19"/>
      <c r="D8" s="19"/>
      <c r="E8" s="19"/>
      <c r="F8" s="19"/>
      <c r="G8" s="19"/>
      <c r="H8" s="19"/>
      <c r="I8" s="19"/>
    </row>
    <row r="9" spans="1:23" s="17" customFormat="1" ht="16" customHeight="1" x14ac:dyDescent="0.2">
      <c r="A9" s="19"/>
      <c r="B9" s="19"/>
      <c r="C9" s="19"/>
      <c r="D9" s="19"/>
      <c r="E9" s="19"/>
      <c r="F9" s="19"/>
      <c r="G9" s="19"/>
      <c r="H9" s="19"/>
      <c r="I9" s="19"/>
    </row>
    <row r="10" spans="1:23" s="17" customFormat="1" ht="16" customHeight="1" x14ac:dyDescent="0.2">
      <c r="A10" s="19"/>
      <c r="B10" s="19"/>
      <c r="C10" s="19"/>
      <c r="D10" s="19"/>
      <c r="E10" s="19"/>
      <c r="F10" s="19"/>
      <c r="G10" s="19"/>
      <c r="H10" s="19"/>
      <c r="I10" s="19"/>
    </row>
    <row r="11" spans="1:23" s="17" customFormat="1" ht="16" customHeight="1" x14ac:dyDescent="0.2">
      <c r="A11" s="18" t="s">
        <v>36</v>
      </c>
      <c r="B11" s="20"/>
      <c r="C11" s="20"/>
      <c r="D11" s="21"/>
      <c r="E11" s="22"/>
      <c r="F11" s="19"/>
      <c r="G11" s="19"/>
      <c r="H11" s="21" t="s">
        <v>37</v>
      </c>
      <c r="I11" s="22" t="s">
        <v>38</v>
      </c>
    </row>
    <row r="12" spans="1:23" s="17" customFormat="1" ht="16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</row>
    <row r="13" spans="1:23" s="17" customFormat="1" ht="16" customHeight="1" x14ac:dyDescent="0.2">
      <c r="A13" s="19"/>
      <c r="B13" s="19"/>
      <c r="C13" s="19"/>
      <c r="D13" s="19"/>
      <c r="E13" s="19"/>
      <c r="F13" s="19"/>
      <c r="G13" s="19"/>
      <c r="H13" s="19"/>
      <c r="I13" s="19"/>
    </row>
    <row r="14" spans="1:23" ht="21" x14ac:dyDescent="0.25">
      <c r="A14" s="12" t="s">
        <v>35</v>
      </c>
      <c r="B14" s="13"/>
      <c r="C14" s="13"/>
      <c r="D14" s="13"/>
      <c r="E14" s="13"/>
      <c r="F14" s="13"/>
      <c r="G14" s="13"/>
      <c r="H14" s="13"/>
      <c r="I14" s="1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19" x14ac:dyDescent="0.25">
      <c r="A15" s="23" t="str">
        <f>ANO!A15</f>
        <v>COLOQUE O NOME DA EMPRESA AQUI!</v>
      </c>
      <c r="B15" s="24"/>
      <c r="C15" s="24"/>
      <c r="D15" s="25"/>
      <c r="E15" s="26"/>
      <c r="F15" s="27" t="s">
        <v>40</v>
      </c>
      <c r="G15" s="28"/>
      <c r="H15" s="28"/>
      <c r="I15" s="29"/>
      <c r="J15" s="5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19" x14ac:dyDescent="0.25">
      <c r="A16" s="30"/>
      <c r="B16" s="54">
        <f>ANO!B16</f>
        <v>2024</v>
      </c>
      <c r="C16" s="54">
        <f>ANO!C16</f>
        <v>2024</v>
      </c>
      <c r="D16" s="32"/>
      <c r="E16" s="26"/>
      <c r="F16" s="33"/>
      <c r="G16" s="34"/>
      <c r="H16" s="34"/>
      <c r="I16" s="34"/>
      <c r="J16" s="5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s="1" customFormat="1" ht="15" x14ac:dyDescent="0.2">
      <c r="A17" s="35" t="s">
        <v>12</v>
      </c>
      <c r="B17" s="36" t="s">
        <v>1</v>
      </c>
      <c r="C17" s="36" t="s">
        <v>2</v>
      </c>
      <c r="D17" s="37" t="s">
        <v>3</v>
      </c>
      <c r="E17" s="38"/>
      <c r="F17" s="39" t="s">
        <v>0</v>
      </c>
      <c r="G17" s="40" t="s">
        <v>1</v>
      </c>
      <c r="H17" s="40" t="s">
        <v>2</v>
      </c>
      <c r="I17" s="40" t="s">
        <v>3</v>
      </c>
      <c r="J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3" ht="15" x14ac:dyDescent="0.2">
      <c r="A18" s="41" t="str">
        <f>TabelaDeRendimentos8131563371115[[#This Row],[RENDIMENTOS]]</f>
        <v>Revenda de Mercadorias</v>
      </c>
      <c r="B18" s="55">
        <f>TabelaDeRendimentos8131563371119232731353943[[#This Row],[ESTIMADO]]+TabelaDeRendimentos813156337111923273135394347[[#This Row],[ESTIMADO]]+TabelaDeRendimentos81315633711192327313539434751[[#This Row],[ESTIMADO]]</f>
        <v>9</v>
      </c>
      <c r="C18" s="55">
        <f>TabelaDeRendimentos8131563371119232731353943[[#This Row],[REAL]]+TabelaDeRendimentos813156337111923273135394347[[#This Row],[REAL]]+TabelaDeRendimentos81315633711192327313539434751[[#This Row],[REAL]]</f>
        <v>9</v>
      </c>
      <c r="D18" s="6">
        <f>TabelaDeRendimentos813156337[[#This Row],[REAL]]-TabelaDeRendimentos813156337[[#This Row],[ESTIMADO]]</f>
        <v>0</v>
      </c>
      <c r="E18" s="38"/>
      <c r="F18" s="41" t="s">
        <v>4</v>
      </c>
      <c r="G18" s="6">
        <f>TabelaDeRendimentos813156337[[#Totals],[ESTIMADO]]</f>
        <v>15</v>
      </c>
      <c r="H18" s="6">
        <f>TabelaDeRendimentos813156337[[#Totals],[REAL]]</f>
        <v>15</v>
      </c>
      <c r="I18" s="6">
        <f>TabelaDeTotais914166448[[#This Row],[REAL]]-TabelaDeTotais914166448[[#This Row],[ESTIMADO]]</f>
        <v>0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3" ht="15" x14ac:dyDescent="0.2">
      <c r="A19" s="41" t="str">
        <f>TabelaDeRendimentos8131563371115[[#This Row],[RENDIMENTOS]]</f>
        <v>Venda de Produtos Industrializados</v>
      </c>
      <c r="B19" s="55">
        <f>TabelaDeRendimentos8131563371119232731353943[[#This Row],[ESTIMADO]]+TabelaDeRendimentos813156337111923273135394347[[#This Row],[ESTIMADO]]+TabelaDeRendimentos81315633711192327313539434751[[#This Row],[ESTIMADO]]</f>
        <v>6</v>
      </c>
      <c r="C19" s="55">
        <f>TabelaDeRendimentos8131563371119232731353943[[#This Row],[REAL]]+TabelaDeRendimentos813156337111923273135394347[[#This Row],[REAL]]+TabelaDeRendimentos81315633711192327313539434751[[#This Row],[REAL]]</f>
        <v>6</v>
      </c>
      <c r="D19" s="6">
        <f>TabelaDeRendimentos813156337[[#This Row],[REAL]]-TabelaDeRendimentos813156337[[#This Row],[ESTIMADO]]</f>
        <v>0</v>
      </c>
      <c r="E19" s="38"/>
      <c r="F19" s="41" t="s">
        <v>5</v>
      </c>
      <c r="G19" s="6">
        <f>TabelaDeDespesasDePessoal1116186559[[#Totals],[ESTIMADO]]+TabelaDeDespesasOperacionais712146226[[#Totals],[ESTIMADO]]</f>
        <v>0</v>
      </c>
      <c r="H19" s="6">
        <f>TabelaDeDespesasDePessoal1116186559[[#Totals],[REAL]]+TabelaDeDespesasOperacionais712146226[[#Totals],[REAL]]</f>
        <v>0</v>
      </c>
      <c r="I19" s="6">
        <f>TabelaDeTotais914166448[[#This Row],[ESTIMADO]]-TabelaDeTotais914166448[[#This Row],[REAL]]</f>
        <v>0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3" ht="15" x14ac:dyDescent="0.2">
      <c r="A20" s="41" t="str">
        <f>TabelaDeRendimentos8131563371115[[#This Row],[RENDIMENTOS]]</f>
        <v>Prestação de Serviços</v>
      </c>
      <c r="B20" s="55">
        <f>TabelaDeRendimentos8131563371119232731353943[[#This Row],[ESTIMADO]]+TabelaDeRendimentos813156337111923273135394347[[#This Row],[ESTIMADO]]+TabelaDeRendimentos81315633711192327313539434751[[#This Row],[ESTIMADO]]</f>
        <v>0</v>
      </c>
      <c r="C20" s="55">
        <f>TabelaDeRendimentos8131563371119232731353943[[#This Row],[REAL]]+TabelaDeRendimentos813156337111923273135394347[[#This Row],[REAL]]+TabelaDeRendimentos81315633711192327313539434751[[#This Row],[REAL]]</f>
        <v>0</v>
      </c>
      <c r="D20" s="6">
        <f>TabelaDeRendimentos813156337[[#This Row],[REAL]]-TabelaDeRendimentos813156337[[#This Row],[ESTIMADO]]</f>
        <v>0</v>
      </c>
      <c r="E20" s="38"/>
      <c r="F20" s="42" t="s">
        <v>6</v>
      </c>
      <c r="G20" s="15">
        <f>G18-G19</f>
        <v>15</v>
      </c>
      <c r="H20" s="15">
        <f>H18-H19</f>
        <v>15</v>
      </c>
      <c r="I20" s="16">
        <f>TabelaDeTotais914166448[[#Totals],[REAL]]-TabelaDeTotais914166448[[#Totals],[ESTIMADO]]</f>
        <v>0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3" ht="15" x14ac:dyDescent="0.2">
      <c r="A21" s="41" t="str">
        <f>TabelaDeRendimentos8131563371115[[#This Row],[RENDIMENTOS]]</f>
        <v>Outras receitas</v>
      </c>
      <c r="B21" s="55">
        <f>TabelaDeRendimentos8131563371119232731353943[[#This Row],[ESTIMADO]]+TabelaDeRendimentos813156337111923273135394347[[#This Row],[ESTIMADO]]+TabelaDeRendimentos81315633711192327313539434751[[#This Row],[ESTIMADO]]</f>
        <v>0</v>
      </c>
      <c r="C21" s="55">
        <f>TabelaDeRendimentos8131563371119232731353943[[#This Row],[REAL]]+TabelaDeRendimentos813156337111923273135394347[[#This Row],[REAL]]+TabelaDeRendimentos81315633711192327313539434751[[#This Row],[REAL]]</f>
        <v>0</v>
      </c>
      <c r="D21" s="6">
        <f>TabelaDeRendimentos813156337[[#This Row],[REAL]]-TabelaDeRendimentos813156337[[#This Row],[ESTIMADO]]</f>
        <v>0</v>
      </c>
      <c r="E21" s="38"/>
      <c r="F21" s="38"/>
      <c r="G21" s="38"/>
      <c r="H21" s="38"/>
      <c r="I21" s="3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3" ht="15" x14ac:dyDescent="0.2">
      <c r="A22" s="43" t="s">
        <v>11</v>
      </c>
      <c r="B22" s="44">
        <f>SUBTOTAL(9,TabelaDeRendimentos813156337[ESTIMADO])</f>
        <v>15</v>
      </c>
      <c r="C22" s="44">
        <f>SUBTOTAL(9,TabelaDeRendimentos813156337[REAL])</f>
        <v>15</v>
      </c>
      <c r="D22" s="45">
        <f>SUBTOTAL(9,TabelaDeRendimentos813156337[DIFERENÇA])</f>
        <v>0</v>
      </c>
      <c r="E22" s="38"/>
      <c r="F22" s="38"/>
      <c r="G22" s="38"/>
      <c r="H22" s="38"/>
      <c r="I22" s="3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3" ht="15" x14ac:dyDescent="0.2">
      <c r="A23" s="46"/>
      <c r="B23" s="47"/>
      <c r="C23" s="47"/>
      <c r="D23" s="47"/>
      <c r="E23" s="38"/>
      <c r="F23" s="38"/>
      <c r="G23" s="38"/>
      <c r="H23" s="38"/>
      <c r="I23" s="3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3" ht="15" x14ac:dyDescent="0.2">
      <c r="A24" s="38"/>
      <c r="B24" s="31">
        <f>$B$16</f>
        <v>2024</v>
      </c>
      <c r="C24" s="31">
        <f>$C$16</f>
        <v>2024</v>
      </c>
      <c r="D24" s="38"/>
      <c r="E24" s="38"/>
      <c r="F24" s="38"/>
      <c r="G24" s="38"/>
      <c r="H24" s="38"/>
      <c r="I24" s="3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15" x14ac:dyDescent="0.2">
      <c r="A25" s="48" t="s">
        <v>17</v>
      </c>
      <c r="B25" s="31" t="s">
        <v>1</v>
      </c>
      <c r="C25" s="31" t="s">
        <v>2</v>
      </c>
      <c r="D25" s="31" t="s">
        <v>3</v>
      </c>
      <c r="E25" s="38"/>
      <c r="F25" s="38"/>
      <c r="G25" s="38"/>
      <c r="H25" s="38"/>
      <c r="I25" s="38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3" ht="15" x14ac:dyDescent="0.2">
      <c r="A26" s="41" t="str">
        <f>TabelaDeDespesasDePessoal11161865591317[[#This Row],[DESPESAS PRINCIPAIS]]</f>
        <v>Compra de Mercadorias</v>
      </c>
      <c r="B26" s="55">
        <f>TabelaDeDespesasDePessoal11161865591321252933374145[[#This Row],[ESTIMADO]]+TabelaDeDespesasDePessoal1116186559132125293337414549[[#This Row],[ESTIMADO]]+TabelaDeDespesasDePessoal111618655913212529333741454953[[#This Row],[ESTIMADO]]</f>
        <v>0</v>
      </c>
      <c r="C26" s="55">
        <f>TabelaDeDespesasDePessoal11161865591321252933374145[[#This Row],[REAL]]+TabelaDeDespesasDePessoal1116186559132125293337414549[[#This Row],[REAL]]+TabelaDeDespesasDePessoal111618655913212529333741454953[[#This Row],[REAL]]</f>
        <v>0</v>
      </c>
      <c r="D26" s="6">
        <f>TabelaDeDespesasDePessoal1116186559[[#This Row],[ESTIMADO]]-TabelaDeDespesasDePessoal1116186559[[#This Row],[REAL]]</f>
        <v>0</v>
      </c>
      <c r="E26" s="38"/>
      <c r="F26" s="38"/>
      <c r="G26" s="38"/>
      <c r="H26" s="38"/>
      <c r="I26" s="3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3" ht="15" x14ac:dyDescent="0.2">
      <c r="A27" s="41" t="str">
        <f>TabelaDeDespesasDePessoal11161865591317[[#This Row],[DESPESAS PRINCIPAIS]]</f>
        <v>Material de Expediente</v>
      </c>
      <c r="B27" s="55">
        <f>TabelaDeDespesasDePessoal11161865591321252933374145[[#This Row],[ESTIMADO]]+TabelaDeDespesasDePessoal1116186559132125293337414549[[#This Row],[ESTIMADO]]+TabelaDeDespesasDePessoal111618655913212529333741454953[[#This Row],[ESTIMADO]]</f>
        <v>0</v>
      </c>
      <c r="C27" s="55">
        <f>TabelaDeDespesasDePessoal11161865591321252933374145[[#This Row],[REAL]]+TabelaDeDespesasDePessoal1116186559132125293337414549[[#This Row],[REAL]]+TabelaDeDespesasDePessoal111618655913212529333741454953[[#This Row],[REAL]]</f>
        <v>0</v>
      </c>
      <c r="D27" s="6">
        <f>TabelaDeDespesasDePessoal1116186559[[#This Row],[ESTIMADO]]-TabelaDeDespesasDePessoal1116186559[[#This Row],[REAL]]</f>
        <v>0</v>
      </c>
      <c r="E27" s="38"/>
      <c r="F27" s="38"/>
      <c r="G27" s="38"/>
      <c r="H27" s="38"/>
      <c r="I27" s="38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3" ht="15" x14ac:dyDescent="0.2">
      <c r="A28" s="41" t="str">
        <f>TabelaDeDespesasDePessoal11161865591317[[#This Row],[DESPESAS PRINCIPAIS]]</f>
        <v>Funcionários e Pro Labore</v>
      </c>
      <c r="B28" s="55">
        <f>TabelaDeDespesasDePessoal11161865591321252933374145[[#This Row],[ESTIMADO]]+TabelaDeDespesasDePessoal1116186559132125293337414549[[#This Row],[ESTIMADO]]+TabelaDeDespesasDePessoal111618655913212529333741454953[[#This Row],[ESTIMADO]]</f>
        <v>0</v>
      </c>
      <c r="C28" s="55">
        <f>TabelaDeDespesasDePessoal11161865591321252933374145[[#This Row],[REAL]]+TabelaDeDespesasDePessoal1116186559132125293337414549[[#This Row],[REAL]]+TabelaDeDespesasDePessoal111618655913212529333741454953[[#This Row],[REAL]]</f>
        <v>0</v>
      </c>
      <c r="D28" s="6">
        <f>TabelaDeDespesasDePessoal1116186559[[#This Row],[ESTIMADO]]-TabelaDeDespesasDePessoal1116186559[[#This Row],[REAL]]</f>
        <v>0</v>
      </c>
      <c r="E28" s="38"/>
      <c r="F28" s="38"/>
      <c r="G28" s="38"/>
      <c r="H28" s="38"/>
      <c r="I28" s="38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3" ht="15" x14ac:dyDescent="0.2">
      <c r="A29" s="41" t="str">
        <f>TabelaDeDespesasDePessoal11161865591317[[#This Row],[DESPESAS PRINCIPAIS]]</f>
        <v>Veículos (Manutenção e Combustível)</v>
      </c>
      <c r="B29" s="55">
        <f>TabelaDeDespesasDePessoal11161865591321252933374145[[#This Row],[ESTIMADO]]+TabelaDeDespesasDePessoal1116186559132125293337414549[[#This Row],[ESTIMADO]]+TabelaDeDespesasDePessoal111618655913212529333741454953[[#This Row],[ESTIMADO]]</f>
        <v>0</v>
      </c>
      <c r="C29" s="55">
        <f>TabelaDeDespesasDePessoal11161865591321252933374145[[#This Row],[REAL]]+TabelaDeDespesasDePessoal1116186559132125293337414549[[#This Row],[REAL]]+TabelaDeDespesasDePessoal111618655913212529333741454953[[#This Row],[REAL]]</f>
        <v>0</v>
      </c>
      <c r="D29" s="6">
        <f>TabelaDeDespesasDePessoal1116186559[[#This Row],[ESTIMADO]]-TabelaDeDespesasDePessoal1116186559[[#This Row],[REAL]]</f>
        <v>0</v>
      </c>
      <c r="E29" s="38"/>
      <c r="F29" s="38"/>
      <c r="G29" s="38"/>
      <c r="H29" s="38"/>
      <c r="I29" s="3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3" ht="15" x14ac:dyDescent="0.2">
      <c r="A30" s="49" t="s">
        <v>19</v>
      </c>
      <c r="B30" s="50">
        <f>SUBTOTAL(9,TabelaDeDespesasDePessoal1116186559[ESTIMADO])</f>
        <v>0</v>
      </c>
      <c r="C30" s="50">
        <f>SUBTOTAL(9,TabelaDeDespesasDePessoal1116186559[REAL])</f>
        <v>0</v>
      </c>
      <c r="D30" s="50">
        <f>SUBTOTAL(9,TabelaDeDespesasDePessoal1116186559[DIFERENÇA])</f>
        <v>0</v>
      </c>
      <c r="E30" s="38"/>
      <c r="F30" s="38"/>
      <c r="G30" s="38"/>
      <c r="H30" s="38"/>
      <c r="I30" s="3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3" ht="15" x14ac:dyDescent="0.2">
      <c r="A31" s="38"/>
      <c r="B31" s="38"/>
      <c r="C31" s="38"/>
      <c r="D31" s="38"/>
      <c r="E31" s="38"/>
      <c r="F31" s="38"/>
      <c r="G31" s="38"/>
      <c r="H31" s="38"/>
      <c r="I31" s="3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15" x14ac:dyDescent="0.2">
      <c r="A32" s="38"/>
      <c r="B32" s="31">
        <f>$B$16</f>
        <v>2024</v>
      </c>
      <c r="C32" s="31">
        <f>$C$16</f>
        <v>2024</v>
      </c>
      <c r="D32" s="38"/>
      <c r="E32" s="38"/>
      <c r="F32" s="38"/>
      <c r="G32" s="38"/>
      <c r="H32" s="38"/>
      <c r="I32" s="3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522" s="3" customFormat="1" ht="15" x14ac:dyDescent="0.2">
      <c r="A33" s="48" t="s">
        <v>21</v>
      </c>
      <c r="B33" s="31" t="s">
        <v>1</v>
      </c>
      <c r="C33" s="31" t="s">
        <v>2</v>
      </c>
      <c r="D33" s="31" t="s">
        <v>3</v>
      </c>
      <c r="E33" s="38"/>
      <c r="F33" s="38"/>
      <c r="G33" s="38"/>
      <c r="H33" s="38"/>
      <c r="I33" s="3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</row>
    <row r="34" spans="1:522" s="3" customFormat="1" ht="15" x14ac:dyDescent="0.2">
      <c r="A34" s="41" t="str">
        <f>TabelaDeDespesasOperacionais7121462261014[[#This Row],[OUTRAS DESPESAS]]</f>
        <v>Energia Elétrica</v>
      </c>
      <c r="B34" s="56">
        <f>TabelaDeDespesasOperacionais7121462261018222630343842[[#This Row],[ESTIMADO]]+TabelaDeDespesasOperacionais712146226101822263034384246[[#This Row],[ESTIMADO]]+TabelaDeDespesasOperacionais71214622610182226303438424650[[#This Row],[ESTIMADO]]</f>
        <v>0</v>
      </c>
      <c r="C34" s="56">
        <f>TabelaDeDespesasOperacionais7121462261018222630343842[[#This Row],[REAL]]+TabelaDeDespesasOperacionais712146226101822263034384246[[#This Row],[REAL]]+TabelaDeDespesasOperacionais71214622610182226303438424650[[#This Row],[REAL]]</f>
        <v>0</v>
      </c>
      <c r="D34" s="51">
        <f>TabelaDeDespesasOperacionais712146226[[#This Row],[ESTIMADO]]-TabelaDeDespesasOperacionais712146226[[#This Row],[REAL]]</f>
        <v>0</v>
      </c>
      <c r="E34" s="38"/>
      <c r="F34" s="38"/>
      <c r="G34" s="38"/>
      <c r="H34" s="38"/>
      <c r="I34" s="38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</row>
    <row r="35" spans="1:522" s="3" customFormat="1" ht="16.5" customHeight="1" x14ac:dyDescent="0.2">
      <c r="A35" s="41" t="str">
        <f>TabelaDeDespesasOperacionais7121462261014[[#This Row],[OUTRAS DESPESAS]]</f>
        <v>Telefone e Internet</v>
      </c>
      <c r="B35" s="56">
        <f>TabelaDeDespesasOperacionais7121462261018222630343842[[#This Row],[ESTIMADO]]+TabelaDeDespesasOperacionais712146226101822263034384246[[#This Row],[ESTIMADO]]+TabelaDeDespesasOperacionais71214622610182226303438424650[[#This Row],[ESTIMADO]]</f>
        <v>0</v>
      </c>
      <c r="C35" s="56">
        <f>TabelaDeDespesasOperacionais7121462261018222630343842[[#This Row],[REAL]]+TabelaDeDespesasOperacionais712146226101822263034384246[[#This Row],[REAL]]+TabelaDeDespesasOperacionais71214622610182226303438424650[[#This Row],[REAL]]</f>
        <v>0</v>
      </c>
      <c r="D35" s="51">
        <f>TabelaDeDespesasOperacionais712146226[[#This Row],[ESTIMADO]]-TabelaDeDespesasOperacionais712146226[[#This Row],[REAL]]</f>
        <v>0</v>
      </c>
      <c r="E35" s="38"/>
      <c r="F35" s="38"/>
      <c r="G35" s="38"/>
      <c r="H35" s="38"/>
      <c r="I35" s="38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</row>
    <row r="36" spans="1:522" s="3" customFormat="1" ht="16.5" customHeight="1" x14ac:dyDescent="0.2">
      <c r="A36" s="41" t="str">
        <f>TabelaDeDespesasOperacionais7121462261014[[#This Row],[OUTRAS DESPESAS]]</f>
        <v>Água e Esgoto</v>
      </c>
      <c r="B36" s="56">
        <f>TabelaDeDespesasOperacionais7121462261018222630343842[[#This Row],[ESTIMADO]]+TabelaDeDespesasOperacionais712146226101822263034384246[[#This Row],[ESTIMADO]]+TabelaDeDespesasOperacionais71214622610182226303438424650[[#This Row],[ESTIMADO]]</f>
        <v>0</v>
      </c>
      <c r="C36" s="56">
        <f>TabelaDeDespesasOperacionais7121462261018222630343842[[#This Row],[REAL]]+TabelaDeDespesasOperacionais712146226101822263034384246[[#This Row],[REAL]]+TabelaDeDespesasOperacionais71214622610182226303438424650[[#This Row],[REAL]]</f>
        <v>0</v>
      </c>
      <c r="D36" s="51">
        <f>TabelaDeDespesasOperacionais712146226[[#This Row],[ESTIMADO]]-TabelaDeDespesasOperacionais712146226[[#This Row],[REAL]]</f>
        <v>0</v>
      </c>
      <c r="E36" s="38"/>
      <c r="F36" s="38"/>
      <c r="G36" s="38"/>
      <c r="H36" s="38"/>
      <c r="I36" s="38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</row>
    <row r="37" spans="1:522" s="3" customFormat="1" ht="16.5" customHeight="1" x14ac:dyDescent="0.2">
      <c r="A37" s="41" t="str">
        <f>TabelaDeDespesasOperacionais7121462261014[[#This Row],[OUTRAS DESPESAS]]</f>
        <v>Consultorias</v>
      </c>
      <c r="B37" s="56">
        <f>TabelaDeDespesasOperacionais7121462261018222630343842[[#This Row],[ESTIMADO]]+TabelaDeDespesasOperacionais712146226101822263034384246[[#This Row],[ESTIMADO]]+TabelaDeDespesasOperacionais71214622610182226303438424650[[#This Row],[ESTIMADO]]</f>
        <v>0</v>
      </c>
      <c r="C37" s="56">
        <f>TabelaDeDespesasOperacionais7121462261018222630343842[[#This Row],[REAL]]+TabelaDeDespesasOperacionais712146226101822263034384246[[#This Row],[REAL]]+TabelaDeDespesasOperacionais71214622610182226303438424650[[#This Row],[REAL]]</f>
        <v>0</v>
      </c>
      <c r="D37" s="51">
        <f>TabelaDeDespesasOperacionais712146226[[#This Row],[ESTIMADO]]-TabelaDeDespesasOperacionais712146226[[#This Row],[REAL]]</f>
        <v>0</v>
      </c>
      <c r="E37" s="38"/>
      <c r="F37" s="38"/>
      <c r="G37" s="38"/>
      <c r="H37" s="38"/>
      <c r="I37" s="38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</row>
    <row r="38" spans="1:522" s="3" customFormat="1" ht="16.5" customHeight="1" x14ac:dyDescent="0.2">
      <c r="A38" s="41" t="str">
        <f>TabelaDeDespesasOperacionais7121462261014[[#This Row],[OUTRAS DESPESAS]]</f>
        <v>Assistência Técnica</v>
      </c>
      <c r="B38" s="56">
        <f>TabelaDeDespesasOperacionais7121462261018222630343842[[#This Row],[ESTIMADO]]+TabelaDeDespesasOperacionais712146226101822263034384246[[#This Row],[ESTIMADO]]+TabelaDeDespesasOperacionais71214622610182226303438424650[[#This Row],[ESTIMADO]]</f>
        <v>0</v>
      </c>
      <c r="C38" s="56">
        <f>TabelaDeDespesasOperacionais7121462261018222630343842[[#This Row],[REAL]]+TabelaDeDespesasOperacionais712146226101822263034384246[[#This Row],[REAL]]+TabelaDeDespesasOperacionais71214622610182226303438424650[[#This Row],[REAL]]</f>
        <v>0</v>
      </c>
      <c r="D38" s="51">
        <f>TabelaDeDespesasOperacionais712146226[[#This Row],[ESTIMADO]]-TabelaDeDespesasOperacionais712146226[[#This Row],[REAL]]</f>
        <v>0</v>
      </c>
      <c r="E38" s="38"/>
      <c r="F38" s="38"/>
      <c r="G38" s="38"/>
      <c r="H38" s="38"/>
      <c r="I38" s="38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</row>
    <row r="39" spans="1:522" s="3" customFormat="1" ht="16.5" customHeight="1" x14ac:dyDescent="0.2">
      <c r="A39" s="41" t="str">
        <f>TabelaDeDespesasOperacionais7121462261014[[#This Row],[OUTRAS DESPESAS]]</f>
        <v>Sistema de Gestão</v>
      </c>
      <c r="B39" s="56">
        <f>TabelaDeDespesasOperacionais7121462261018222630343842[[#This Row],[ESTIMADO]]+TabelaDeDespesasOperacionais712146226101822263034384246[[#This Row],[ESTIMADO]]+TabelaDeDespesasOperacionais71214622610182226303438424650[[#This Row],[ESTIMADO]]</f>
        <v>0</v>
      </c>
      <c r="C39" s="56">
        <f>TabelaDeDespesasOperacionais7121462261018222630343842[[#This Row],[REAL]]+TabelaDeDespesasOperacionais712146226101822263034384246[[#This Row],[REAL]]+TabelaDeDespesasOperacionais71214622610182226303438424650[[#This Row],[REAL]]</f>
        <v>0</v>
      </c>
      <c r="D39" s="51">
        <f>TabelaDeDespesasOperacionais712146226[[#This Row],[ESTIMADO]]-TabelaDeDespesasOperacionais712146226[[#This Row],[REAL]]</f>
        <v>0</v>
      </c>
      <c r="E39" s="38"/>
      <c r="F39" s="38"/>
      <c r="G39" s="38"/>
      <c r="H39" s="38"/>
      <c r="I39" s="3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</row>
    <row r="40" spans="1:522" s="3" customFormat="1" ht="16.5" customHeight="1" x14ac:dyDescent="0.2">
      <c r="A40" s="41" t="str">
        <f>TabelaDeDespesasOperacionais7121462261014[[#This Row],[OUTRAS DESPESAS]]</f>
        <v>Marketing e Publicidade</v>
      </c>
      <c r="B40" s="56">
        <f>TabelaDeDespesasOperacionais7121462261018222630343842[[#This Row],[ESTIMADO]]+TabelaDeDespesasOperacionais712146226101822263034384246[[#This Row],[ESTIMADO]]+TabelaDeDespesasOperacionais71214622610182226303438424650[[#This Row],[ESTIMADO]]</f>
        <v>0</v>
      </c>
      <c r="C40" s="56">
        <f>TabelaDeDespesasOperacionais7121462261018222630343842[[#This Row],[REAL]]+TabelaDeDespesasOperacionais712146226101822263034384246[[#This Row],[REAL]]+TabelaDeDespesasOperacionais71214622610182226303438424650[[#This Row],[REAL]]</f>
        <v>0</v>
      </c>
      <c r="D40" s="51">
        <f>TabelaDeDespesasOperacionais712146226[[#This Row],[ESTIMADO]]-TabelaDeDespesasOperacionais712146226[[#This Row],[REAL]]</f>
        <v>0</v>
      </c>
      <c r="E40" s="38"/>
      <c r="F40" s="38"/>
      <c r="G40" s="38"/>
      <c r="H40" s="38"/>
      <c r="I40" s="38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</row>
    <row r="41" spans="1:522" s="3" customFormat="1" ht="16.5" customHeight="1" x14ac:dyDescent="0.2">
      <c r="A41" s="41" t="str">
        <f>TabelaDeDespesasOperacionais7121462261014[[#This Row],[OUTRAS DESPESAS]]</f>
        <v>Fretes, Seguros e Correios</v>
      </c>
      <c r="B41" s="56">
        <f>TabelaDeDespesasOperacionais7121462261018222630343842[[#This Row],[ESTIMADO]]+TabelaDeDespesasOperacionais712146226101822263034384246[[#This Row],[ESTIMADO]]+TabelaDeDespesasOperacionais71214622610182226303438424650[[#This Row],[ESTIMADO]]</f>
        <v>0</v>
      </c>
      <c r="C41" s="56">
        <f>TabelaDeDespesasOperacionais7121462261018222630343842[[#This Row],[REAL]]+TabelaDeDespesasOperacionais712146226101822263034384246[[#This Row],[REAL]]+TabelaDeDespesasOperacionais71214622610182226303438424650[[#This Row],[REAL]]</f>
        <v>0</v>
      </c>
      <c r="D41" s="51">
        <f>TabelaDeDespesasOperacionais712146226[[#This Row],[ESTIMADO]]-TabelaDeDespesasOperacionais712146226[[#This Row],[REAL]]</f>
        <v>0</v>
      </c>
      <c r="E41" s="38"/>
      <c r="F41" s="38"/>
      <c r="G41" s="38"/>
      <c r="H41" s="38"/>
      <c r="I41" s="3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</row>
    <row r="42" spans="1:522" s="3" customFormat="1" ht="16.5" customHeight="1" x14ac:dyDescent="0.2">
      <c r="A42" s="41" t="str">
        <f>TabelaDeDespesasOperacionais7121462261014[[#This Row],[OUTRAS DESPESAS]]</f>
        <v>Comissões</v>
      </c>
      <c r="B42" s="56">
        <f>TabelaDeDespesasOperacionais7121462261018222630343842[[#This Row],[ESTIMADO]]+TabelaDeDespesasOperacionais712146226101822263034384246[[#This Row],[ESTIMADO]]+TabelaDeDespesasOperacionais71214622610182226303438424650[[#This Row],[ESTIMADO]]</f>
        <v>0</v>
      </c>
      <c r="C42" s="56">
        <f>TabelaDeDespesasOperacionais7121462261018222630343842[[#This Row],[REAL]]+TabelaDeDespesasOperacionais712146226101822263034384246[[#This Row],[REAL]]+TabelaDeDespesasOperacionais71214622610182226303438424650[[#This Row],[REAL]]</f>
        <v>0</v>
      </c>
      <c r="D42" s="51">
        <f>TabelaDeDespesasOperacionais712146226[[#This Row],[ESTIMADO]]-TabelaDeDespesasOperacionais712146226[[#This Row],[REAL]]</f>
        <v>0</v>
      </c>
      <c r="E42" s="38"/>
      <c r="F42" s="38"/>
      <c r="G42" s="38"/>
      <c r="H42" s="38"/>
      <c r="I42" s="38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</row>
    <row r="43" spans="1:522" s="3" customFormat="1" ht="16.5" customHeight="1" x14ac:dyDescent="0.2">
      <c r="A43" s="41" t="str">
        <f>TabelaDeDespesasOperacionais7121462261014[[#This Row],[OUTRAS DESPESAS]]</f>
        <v>Empréstimos e Financiamentos</v>
      </c>
      <c r="B43" s="56">
        <f>TabelaDeDespesasOperacionais7121462261018222630343842[[#This Row],[ESTIMADO]]+TabelaDeDespesasOperacionais712146226101822263034384246[[#This Row],[ESTIMADO]]+TabelaDeDespesasOperacionais71214622610182226303438424650[[#This Row],[ESTIMADO]]</f>
        <v>0</v>
      </c>
      <c r="C43" s="56">
        <f>TabelaDeDespesasOperacionais7121462261018222630343842[[#This Row],[REAL]]+TabelaDeDespesasOperacionais712146226101822263034384246[[#This Row],[REAL]]+TabelaDeDespesasOperacionais71214622610182226303438424650[[#This Row],[REAL]]</f>
        <v>0</v>
      </c>
      <c r="D43" s="51">
        <f>TabelaDeDespesasOperacionais712146226[[#This Row],[ESTIMADO]]-TabelaDeDespesasOperacionais712146226[[#This Row],[REAL]]</f>
        <v>0</v>
      </c>
      <c r="E43" s="38"/>
      <c r="F43" s="38"/>
      <c r="G43" s="38"/>
      <c r="H43" s="38"/>
      <c r="I43" s="38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</row>
    <row r="44" spans="1:522" s="3" customFormat="1" ht="16.5" customHeight="1" x14ac:dyDescent="0.2">
      <c r="A44" s="41" t="str">
        <f>TabelaDeDespesasOperacionais7121462261014[[#This Row],[OUTRAS DESPESAS]]</f>
        <v>Impostos</v>
      </c>
      <c r="B44" s="56">
        <f>TabelaDeDespesasOperacionais7121462261018222630343842[[#This Row],[ESTIMADO]]+TabelaDeDespesasOperacionais712146226101822263034384246[[#This Row],[ESTIMADO]]+TabelaDeDespesasOperacionais71214622610182226303438424650[[#This Row],[ESTIMADO]]</f>
        <v>0</v>
      </c>
      <c r="C44" s="56">
        <f>TabelaDeDespesasOperacionais7121462261018222630343842[[#This Row],[REAL]]+TabelaDeDespesasOperacionais712146226101822263034384246[[#This Row],[REAL]]+TabelaDeDespesasOperacionais71214622610182226303438424650[[#This Row],[REAL]]</f>
        <v>0</v>
      </c>
      <c r="D44" s="51">
        <f>TabelaDeDespesasOperacionais712146226[[#This Row],[ESTIMADO]]-TabelaDeDespesasOperacionais712146226[[#This Row],[REAL]]</f>
        <v>0</v>
      </c>
      <c r="E44" s="38"/>
      <c r="F44" s="38"/>
      <c r="G44" s="38"/>
      <c r="H44" s="38"/>
      <c r="I44" s="38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</row>
    <row r="45" spans="1:522" s="3" customFormat="1" ht="16.5" customHeight="1" x14ac:dyDescent="0.2">
      <c r="A45" s="41" t="str">
        <f>TabelaDeDespesasOperacionais7121462261014[[#This Row],[OUTRAS DESPESAS]]</f>
        <v>Outros</v>
      </c>
      <c r="B45" s="56">
        <f>TabelaDeDespesasOperacionais7121462261018222630343842[[#This Row],[ESTIMADO]]+TabelaDeDespesasOperacionais712146226101822263034384246[[#This Row],[ESTIMADO]]+TabelaDeDespesasOperacionais71214622610182226303438424650[[#This Row],[ESTIMADO]]</f>
        <v>0</v>
      </c>
      <c r="C45" s="56">
        <f>TabelaDeDespesasOperacionais7121462261018222630343842[[#This Row],[REAL]]+TabelaDeDespesasOperacionais712146226101822263034384246[[#This Row],[REAL]]+TabelaDeDespesasOperacionais71214622610182226303438424650[[#This Row],[REAL]]</f>
        <v>0</v>
      </c>
      <c r="D45" s="51">
        <f>TabelaDeDespesasOperacionais712146226[[#This Row],[ESTIMADO]]-TabelaDeDespesasOperacionais712146226[[#This Row],[REAL]]</f>
        <v>0</v>
      </c>
      <c r="E45" s="38"/>
      <c r="F45" s="38"/>
      <c r="G45" s="38"/>
      <c r="H45" s="38"/>
      <c r="I45" s="38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</row>
    <row r="46" spans="1:522" s="3" customFormat="1" ht="16.5" customHeight="1" x14ac:dyDescent="0.2">
      <c r="A46" s="41" t="str">
        <f>TabelaDeDespesasOperacionais7121462261014[[#This Row],[OUTRAS DESPESAS]]</f>
        <v>Outros</v>
      </c>
      <c r="B46" s="56">
        <f>TabelaDeDespesasOperacionais7121462261018222630343842[[#This Row],[ESTIMADO]]+TabelaDeDespesasOperacionais712146226101822263034384246[[#This Row],[ESTIMADO]]+TabelaDeDespesasOperacionais71214622610182226303438424650[[#This Row],[ESTIMADO]]</f>
        <v>0</v>
      </c>
      <c r="C46" s="56">
        <f>TabelaDeDespesasOperacionais7121462261018222630343842[[#This Row],[REAL]]+TabelaDeDespesasOperacionais712146226101822263034384246[[#This Row],[REAL]]+TabelaDeDespesasOperacionais71214622610182226303438424650[[#This Row],[REAL]]</f>
        <v>0</v>
      </c>
      <c r="D46" s="51">
        <f>TabelaDeDespesasOperacionais712146226[[#This Row],[ESTIMADO]]-TabelaDeDespesasOperacionais712146226[[#This Row],[REAL]]</f>
        <v>0</v>
      </c>
      <c r="E46" s="38"/>
      <c r="F46" s="38"/>
      <c r="G46" s="38"/>
      <c r="H46" s="38"/>
      <c r="I46" s="3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</row>
    <row r="47" spans="1:522" s="3" customFormat="1" ht="16.5" customHeight="1" x14ac:dyDescent="0.2">
      <c r="A47" s="41" t="str">
        <f>TabelaDeDespesasOperacionais7121462261014[[#This Row],[OUTRAS DESPESAS]]</f>
        <v>Outros</v>
      </c>
      <c r="B47" s="56">
        <f>TabelaDeDespesasOperacionais7121462261018222630343842[[#This Row],[ESTIMADO]]+TabelaDeDespesasOperacionais712146226101822263034384246[[#This Row],[ESTIMADO]]+TabelaDeDespesasOperacionais71214622610182226303438424650[[#This Row],[ESTIMADO]]</f>
        <v>0</v>
      </c>
      <c r="C47" s="56">
        <f>TabelaDeDespesasOperacionais7121462261018222630343842[[#This Row],[REAL]]+TabelaDeDespesasOperacionais712146226101822263034384246[[#This Row],[REAL]]+TabelaDeDespesasOperacionais71214622610182226303438424650[[#This Row],[REAL]]</f>
        <v>0</v>
      </c>
      <c r="D47" s="51">
        <f>TabelaDeDespesasOperacionais712146226[[#This Row],[ESTIMADO]]-TabelaDeDespesasOperacionais712146226[[#This Row],[REAL]]</f>
        <v>0</v>
      </c>
      <c r="E47" s="38"/>
      <c r="F47" s="38"/>
      <c r="G47" s="38"/>
      <c r="H47" s="38"/>
      <c r="I47" s="38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</row>
    <row r="48" spans="1:522" s="3" customFormat="1" ht="16.5" customHeight="1" x14ac:dyDescent="0.2">
      <c r="A48" s="41" t="str">
        <f>TabelaDeDespesasOperacionais7121462261014[[#This Row],[OUTRAS DESPESAS]]</f>
        <v>Outros</v>
      </c>
      <c r="B48" s="56">
        <f>TabelaDeDespesasOperacionais7121462261018222630343842[[#This Row],[ESTIMADO]]+TabelaDeDespesasOperacionais712146226101822263034384246[[#This Row],[ESTIMADO]]+TabelaDeDespesasOperacionais71214622610182226303438424650[[#This Row],[ESTIMADO]]</f>
        <v>0</v>
      </c>
      <c r="C48" s="56">
        <f>TabelaDeDespesasOperacionais7121462261018222630343842[[#This Row],[REAL]]+TabelaDeDespesasOperacionais712146226101822263034384246[[#This Row],[REAL]]+TabelaDeDespesasOperacionais71214622610182226303438424650[[#This Row],[REAL]]</f>
        <v>0</v>
      </c>
      <c r="D48" s="51">
        <f>TabelaDeDespesasOperacionais712146226[[#This Row],[ESTIMADO]]-TabelaDeDespesasOperacionais712146226[[#This Row],[REAL]]</f>
        <v>0</v>
      </c>
      <c r="E48" s="38"/>
      <c r="F48" s="38"/>
      <c r="G48" s="38"/>
      <c r="H48" s="38"/>
      <c r="I48" s="3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</row>
    <row r="49" spans="1:522" s="3" customFormat="1" ht="16.5" customHeight="1" x14ac:dyDescent="0.2">
      <c r="A49" s="41" t="str">
        <f>TabelaDeDespesasOperacionais7121462261014[[#This Row],[OUTRAS DESPESAS]]</f>
        <v>Outros</v>
      </c>
      <c r="B49" s="56">
        <f>TabelaDeDespesasOperacionais7121462261018222630343842[[#This Row],[ESTIMADO]]+TabelaDeDespesasOperacionais712146226101822263034384246[[#This Row],[ESTIMADO]]+TabelaDeDespesasOperacionais71214622610182226303438424650[[#This Row],[ESTIMADO]]</f>
        <v>0</v>
      </c>
      <c r="C49" s="56">
        <f>TabelaDeDespesasOperacionais7121462261018222630343842[[#This Row],[REAL]]+TabelaDeDespesasOperacionais712146226101822263034384246[[#This Row],[REAL]]+TabelaDeDespesasOperacionais71214622610182226303438424650[[#This Row],[REAL]]</f>
        <v>0</v>
      </c>
      <c r="D49" s="51">
        <f>TabelaDeDespesasOperacionais712146226[[#This Row],[ESTIMADO]]-TabelaDeDespesasOperacionais712146226[[#This Row],[REAL]]</f>
        <v>0</v>
      </c>
      <c r="E49" s="38"/>
      <c r="F49" s="38"/>
      <c r="G49" s="38"/>
      <c r="H49" s="38"/>
      <c r="I49" s="3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</row>
    <row r="50" spans="1:522" s="3" customFormat="1" ht="16" customHeight="1" x14ac:dyDescent="0.2">
      <c r="A50" s="49" t="s">
        <v>22</v>
      </c>
      <c r="B50" s="50">
        <f>SUBTOTAL(9,TabelaDeDespesasOperacionais712146226[ESTIMADO])</f>
        <v>0</v>
      </c>
      <c r="C50" s="50">
        <f>SUBTOTAL(9,TabelaDeDespesasOperacionais712146226[REAL])</f>
        <v>0</v>
      </c>
      <c r="D50" s="50">
        <f>SUBTOTAL(9,TabelaDeDespesasOperacionais712146226[DIFERENÇA])</f>
        <v>0</v>
      </c>
      <c r="E50" s="38"/>
      <c r="F50" s="38"/>
      <c r="G50" s="38"/>
      <c r="H50" s="38"/>
      <c r="I50" s="38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</row>
    <row r="51" spans="1:522" ht="16" customHeight="1" x14ac:dyDescent="0.2">
      <c r="A51" s="4" t="s">
        <v>8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522" ht="16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522" ht="16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522" ht="16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522" ht="16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522" ht="16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522" ht="16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522" ht="16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522" ht="16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522" ht="16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522" ht="16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522" ht="16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522" ht="16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522" ht="16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6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6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6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6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6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6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6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6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6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6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6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6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6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6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6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6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6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6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6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6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6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6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6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6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6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6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6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6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6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6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6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6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6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6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6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6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6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6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6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6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6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6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6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6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6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6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6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6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6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6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6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6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6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6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6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6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6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6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6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6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6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6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6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6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6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6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6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6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6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6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6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6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6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6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6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6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6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6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6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6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6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6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6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6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6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6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6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6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6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6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6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6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6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6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6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6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6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6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6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6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6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6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6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6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6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6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6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6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6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6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6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6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6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6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6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6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6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6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6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6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6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6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6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6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6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6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6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6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6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6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6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6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6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6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6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6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6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6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6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6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6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6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6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6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6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6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6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6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6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6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6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6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6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6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6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6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6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6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6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6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6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6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6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6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6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6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6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6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6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6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6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6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6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6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6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6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6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6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6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6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6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6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6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6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6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6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6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6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6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6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6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6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6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6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6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6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6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6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6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6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6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6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6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6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6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6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6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6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6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6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6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6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6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6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6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6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6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6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6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6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6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6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6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6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6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6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6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6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6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6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6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6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6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6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6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6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6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6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6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6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6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6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6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6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6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6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6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6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6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6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6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6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6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6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6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6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6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6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6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6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6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6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6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6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6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6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6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6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6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6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6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6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6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6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6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6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6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6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6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6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6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6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6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6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6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6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6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6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6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6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6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6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6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6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6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6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6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6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6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6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6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6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6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6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6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6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6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6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6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6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6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6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6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6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6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6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6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6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6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6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6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6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6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6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6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6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6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6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6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6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6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6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6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6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6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6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6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6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6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6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6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6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6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6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6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6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6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6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6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6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6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6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6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6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6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6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6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6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6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6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6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6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6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6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6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6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6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6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6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6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6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6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6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6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6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6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6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6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6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6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6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6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6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6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6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6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6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6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6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6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6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6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6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6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6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6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6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6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6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6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6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6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6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6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6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6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6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6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6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6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6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6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6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6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6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6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6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6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6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6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6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6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6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6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6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6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6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6" customHeight="1" x14ac:dyDescent="0.2">
      <c r="A492"/>
      <c r="B492"/>
      <c r="C492"/>
      <c r="D492"/>
      <c r="E492"/>
      <c r="F492"/>
      <c r="G492"/>
      <c r="H492"/>
      <c r="I492"/>
      <c r="J492"/>
    </row>
    <row r="493" spans="1:23" ht="16" customHeight="1" x14ac:dyDescent="0.2">
      <c r="A493"/>
      <c r="B493"/>
      <c r="C493"/>
      <c r="D493"/>
      <c r="E493"/>
      <c r="F493"/>
      <c r="G493"/>
      <c r="H493"/>
      <c r="I493"/>
      <c r="J493"/>
    </row>
    <row r="494" spans="1:23" ht="16" customHeight="1" x14ac:dyDescent="0.2">
      <c r="A494"/>
      <c r="B494"/>
      <c r="C494"/>
      <c r="D494"/>
      <c r="E494"/>
      <c r="F494"/>
      <c r="G494"/>
      <c r="H494"/>
      <c r="I494"/>
      <c r="J494"/>
    </row>
    <row r="495" spans="1:23" ht="16" customHeight="1" x14ac:dyDescent="0.2">
      <c r="A495"/>
      <c r="B495"/>
      <c r="C495"/>
      <c r="D495"/>
      <c r="E495"/>
      <c r="F495"/>
      <c r="G495"/>
      <c r="H495"/>
      <c r="I495"/>
      <c r="J495"/>
    </row>
    <row r="496" spans="1:23" ht="16" customHeight="1" x14ac:dyDescent="0.2">
      <c r="A496"/>
      <c r="B496"/>
      <c r="C496"/>
      <c r="D496"/>
      <c r="E496"/>
      <c r="F496"/>
      <c r="G496"/>
      <c r="H496"/>
      <c r="I496"/>
      <c r="J496"/>
    </row>
    <row r="497" customFormat="1" ht="16" customHeight="1" x14ac:dyDescent="0.2"/>
    <row r="498" customFormat="1" ht="16" customHeight="1" x14ac:dyDescent="0.2"/>
    <row r="499" customFormat="1" ht="16" customHeight="1" x14ac:dyDescent="0.2"/>
    <row r="500" customFormat="1" ht="16" customHeight="1" x14ac:dyDescent="0.2"/>
    <row r="501" customFormat="1" ht="16" customHeight="1" x14ac:dyDescent="0.2"/>
    <row r="502" customFormat="1" ht="16" customHeight="1" x14ac:dyDescent="0.2"/>
    <row r="503" customFormat="1" ht="16" customHeight="1" x14ac:dyDescent="0.2"/>
    <row r="504" customFormat="1" ht="16" customHeight="1" x14ac:dyDescent="0.2"/>
    <row r="505" customFormat="1" ht="16" customHeight="1" x14ac:dyDescent="0.2"/>
    <row r="506" customFormat="1" ht="16" customHeight="1" x14ac:dyDescent="0.2"/>
    <row r="507" customFormat="1" ht="16" customHeight="1" x14ac:dyDescent="0.2"/>
    <row r="508" customFormat="1" ht="16" customHeight="1" x14ac:dyDescent="0.2"/>
    <row r="509" customFormat="1" ht="16" customHeight="1" x14ac:dyDescent="0.2"/>
    <row r="510" customFormat="1" ht="16" customHeight="1" x14ac:dyDescent="0.2"/>
    <row r="511" customFormat="1" ht="16" customHeight="1" x14ac:dyDescent="0.2"/>
    <row r="512" customFormat="1" ht="16" customHeight="1" x14ac:dyDescent="0.2"/>
    <row r="513" customFormat="1" ht="16" customHeight="1" x14ac:dyDescent="0.2"/>
    <row r="514" customFormat="1" ht="16" customHeight="1" x14ac:dyDescent="0.2"/>
    <row r="515" customFormat="1" ht="16" customHeight="1" x14ac:dyDescent="0.2"/>
    <row r="516" customFormat="1" ht="16" customHeight="1" x14ac:dyDescent="0.2"/>
    <row r="517" customFormat="1" ht="16" customHeight="1" x14ac:dyDescent="0.2"/>
    <row r="518" customFormat="1" ht="16" customHeight="1" x14ac:dyDescent="0.2"/>
    <row r="519" customFormat="1" ht="16" customHeight="1" x14ac:dyDescent="0.2"/>
    <row r="520" customFormat="1" ht="16" customHeight="1" x14ac:dyDescent="0.2"/>
    <row r="521" customFormat="1" ht="16" customHeight="1" x14ac:dyDescent="0.2"/>
    <row r="522" customFormat="1" ht="16" customHeight="1" x14ac:dyDescent="0.2"/>
    <row r="523" customFormat="1" ht="16" customHeight="1" x14ac:dyDescent="0.2"/>
    <row r="524" customFormat="1" ht="16" customHeight="1" x14ac:dyDescent="0.2"/>
    <row r="525" customFormat="1" ht="16" customHeight="1" x14ac:dyDescent="0.2"/>
    <row r="526" customFormat="1" ht="16" customHeight="1" x14ac:dyDescent="0.2"/>
    <row r="527" customFormat="1" ht="16" customHeight="1" x14ac:dyDescent="0.2"/>
    <row r="528" customFormat="1" ht="16" customHeight="1" x14ac:dyDescent="0.2"/>
    <row r="529" customFormat="1" ht="16" customHeight="1" x14ac:dyDescent="0.2"/>
    <row r="530" customFormat="1" ht="16" customHeight="1" x14ac:dyDescent="0.2"/>
    <row r="531" customFormat="1" ht="16" customHeight="1" x14ac:dyDescent="0.2"/>
    <row r="532" customFormat="1" ht="16" customHeight="1" x14ac:dyDescent="0.2"/>
    <row r="533" customFormat="1" ht="16" customHeight="1" x14ac:dyDescent="0.2"/>
    <row r="534" customFormat="1" ht="16" customHeight="1" x14ac:dyDescent="0.2"/>
    <row r="535" customFormat="1" ht="16" customHeight="1" x14ac:dyDescent="0.2"/>
    <row r="536" customFormat="1" ht="16" customHeight="1" x14ac:dyDescent="0.2"/>
    <row r="537" customFormat="1" ht="16" customHeight="1" x14ac:dyDescent="0.2"/>
    <row r="538" customFormat="1" ht="16" customHeight="1" x14ac:dyDescent="0.2"/>
    <row r="539" customFormat="1" ht="16" customHeight="1" x14ac:dyDescent="0.2"/>
    <row r="540" customFormat="1" ht="16" customHeight="1" x14ac:dyDescent="0.2"/>
    <row r="541" customFormat="1" ht="16" customHeight="1" x14ac:dyDescent="0.2"/>
    <row r="542" customFormat="1" ht="16" customHeight="1" x14ac:dyDescent="0.2"/>
    <row r="543" customFormat="1" ht="16" customHeight="1" x14ac:dyDescent="0.2"/>
    <row r="544" customFormat="1" ht="16" customHeight="1" x14ac:dyDescent="0.2"/>
    <row r="545" customFormat="1" ht="16" customHeight="1" x14ac:dyDescent="0.2"/>
    <row r="546" customFormat="1" ht="16" customHeight="1" x14ac:dyDescent="0.2"/>
    <row r="547" customFormat="1" ht="16" customHeight="1" x14ac:dyDescent="0.2"/>
    <row r="548" customFormat="1" ht="16" customHeight="1" x14ac:dyDescent="0.2"/>
    <row r="549" customFormat="1" ht="16" customHeight="1" x14ac:dyDescent="0.2"/>
    <row r="550" customFormat="1" ht="16" customHeight="1" x14ac:dyDescent="0.2"/>
    <row r="551" customFormat="1" ht="16" customHeight="1" x14ac:dyDescent="0.2"/>
    <row r="552" customFormat="1" ht="16" customHeight="1" x14ac:dyDescent="0.2"/>
    <row r="553" customFormat="1" ht="16" customHeight="1" x14ac:dyDescent="0.2"/>
    <row r="554" customFormat="1" ht="16" customHeight="1" x14ac:dyDescent="0.2"/>
    <row r="555" customFormat="1" ht="16" customHeight="1" x14ac:dyDescent="0.2"/>
    <row r="556" customFormat="1" ht="16" customHeight="1" x14ac:dyDescent="0.2"/>
    <row r="557" customFormat="1" ht="16" customHeight="1" x14ac:dyDescent="0.2"/>
    <row r="558" customFormat="1" ht="16" customHeight="1" x14ac:dyDescent="0.2"/>
    <row r="559" customFormat="1" ht="16" customHeight="1" x14ac:dyDescent="0.2"/>
    <row r="560" customFormat="1" ht="16" customHeight="1" x14ac:dyDescent="0.2"/>
    <row r="561" customFormat="1" ht="16" customHeight="1" x14ac:dyDescent="0.2"/>
    <row r="562" customFormat="1" ht="16" customHeight="1" x14ac:dyDescent="0.2"/>
    <row r="563" customFormat="1" ht="16" customHeight="1" x14ac:dyDescent="0.2"/>
    <row r="564" customFormat="1" ht="16" customHeight="1" x14ac:dyDescent="0.2"/>
    <row r="565" customFormat="1" ht="16" customHeight="1" x14ac:dyDescent="0.2"/>
    <row r="566" customFormat="1" ht="16" customHeight="1" x14ac:dyDescent="0.2"/>
    <row r="567" customFormat="1" ht="16" customHeight="1" x14ac:dyDescent="0.2"/>
    <row r="568" customFormat="1" ht="16" customHeight="1" x14ac:dyDescent="0.2"/>
    <row r="569" customFormat="1" ht="16" customHeight="1" x14ac:dyDescent="0.2"/>
    <row r="570" customFormat="1" ht="16" customHeight="1" x14ac:dyDescent="0.2"/>
    <row r="571" customFormat="1" ht="16" customHeight="1" x14ac:dyDescent="0.2"/>
    <row r="572" customFormat="1" ht="16" customHeight="1" x14ac:dyDescent="0.2"/>
    <row r="573" customFormat="1" ht="16" customHeight="1" x14ac:dyDescent="0.2"/>
    <row r="574" customFormat="1" ht="16" customHeight="1" x14ac:dyDescent="0.2"/>
    <row r="575" customFormat="1" ht="16" customHeight="1" x14ac:dyDescent="0.2"/>
    <row r="576" customFormat="1" ht="16" customHeight="1" x14ac:dyDescent="0.2"/>
    <row r="577" customFormat="1" ht="16" customHeight="1" x14ac:dyDescent="0.2"/>
    <row r="578" customFormat="1" ht="16" customHeight="1" x14ac:dyDescent="0.2"/>
    <row r="579" customFormat="1" ht="16" customHeight="1" x14ac:dyDescent="0.2"/>
    <row r="580" customFormat="1" ht="16" customHeight="1" x14ac:dyDescent="0.2"/>
    <row r="581" customFormat="1" ht="16" customHeight="1" x14ac:dyDescent="0.2"/>
    <row r="582" customFormat="1" ht="16" customHeight="1" x14ac:dyDescent="0.2"/>
    <row r="583" customFormat="1" ht="16" customHeight="1" x14ac:dyDescent="0.2"/>
    <row r="584" customFormat="1" ht="16" customHeight="1" x14ac:dyDescent="0.2"/>
    <row r="585" customFormat="1" ht="16" customHeight="1" x14ac:dyDescent="0.2"/>
    <row r="586" customFormat="1" ht="16" customHeight="1" x14ac:dyDescent="0.2"/>
    <row r="587" customFormat="1" ht="16" customHeight="1" x14ac:dyDescent="0.2"/>
    <row r="588" customFormat="1" ht="16" customHeight="1" x14ac:dyDescent="0.2"/>
    <row r="589" customFormat="1" ht="16" customHeight="1" x14ac:dyDescent="0.2"/>
    <row r="590" customFormat="1" ht="16" customHeight="1" x14ac:dyDescent="0.2"/>
    <row r="591" customFormat="1" ht="16" customHeight="1" x14ac:dyDescent="0.2"/>
    <row r="592" customFormat="1" ht="16" customHeight="1" x14ac:dyDescent="0.2"/>
    <row r="593" customFormat="1" ht="16" customHeight="1" x14ac:dyDescent="0.2"/>
    <row r="594" customFormat="1" ht="16" customHeight="1" x14ac:dyDescent="0.2"/>
    <row r="595" customFormat="1" ht="16" customHeight="1" x14ac:dyDescent="0.2"/>
    <row r="596" customFormat="1" ht="16" customHeight="1" x14ac:dyDescent="0.2"/>
    <row r="597" customFormat="1" ht="16" customHeight="1" x14ac:dyDescent="0.2"/>
    <row r="598" customFormat="1" ht="16" customHeight="1" x14ac:dyDescent="0.2"/>
    <row r="599" customFormat="1" ht="16" customHeight="1" x14ac:dyDescent="0.2"/>
    <row r="600" customFormat="1" ht="16" customHeight="1" x14ac:dyDescent="0.2"/>
    <row r="601" customFormat="1" ht="16" customHeight="1" x14ac:dyDescent="0.2"/>
    <row r="602" customFormat="1" ht="16" customHeight="1" x14ac:dyDescent="0.2"/>
    <row r="603" customFormat="1" ht="16" customHeight="1" x14ac:dyDescent="0.2"/>
    <row r="604" customFormat="1" ht="16" customHeight="1" x14ac:dyDescent="0.2"/>
    <row r="605" customFormat="1" ht="16" customHeight="1" x14ac:dyDescent="0.2"/>
    <row r="606" customFormat="1" ht="16" customHeight="1" x14ac:dyDescent="0.2"/>
    <row r="607" customFormat="1" ht="16" customHeight="1" x14ac:dyDescent="0.2"/>
    <row r="608" customFormat="1" ht="16" customHeight="1" x14ac:dyDescent="0.2"/>
    <row r="609" customFormat="1" ht="16" customHeight="1" x14ac:dyDescent="0.2"/>
    <row r="610" customFormat="1" ht="16" customHeight="1" x14ac:dyDescent="0.2"/>
    <row r="611" customFormat="1" ht="16" customHeight="1" x14ac:dyDescent="0.2"/>
    <row r="612" customFormat="1" ht="16" customHeight="1" x14ac:dyDescent="0.2"/>
    <row r="613" customFormat="1" ht="16" customHeight="1" x14ac:dyDescent="0.2"/>
    <row r="614" customFormat="1" ht="16" customHeight="1" x14ac:dyDescent="0.2"/>
    <row r="615" customFormat="1" ht="16" customHeight="1" x14ac:dyDescent="0.2"/>
    <row r="616" customFormat="1" ht="16" customHeight="1" x14ac:dyDescent="0.2"/>
    <row r="617" customFormat="1" ht="16" customHeight="1" x14ac:dyDescent="0.2"/>
    <row r="618" customFormat="1" ht="16" customHeight="1" x14ac:dyDescent="0.2"/>
    <row r="619" customFormat="1" ht="16" customHeight="1" x14ac:dyDescent="0.2"/>
    <row r="620" customFormat="1" ht="16" customHeight="1" x14ac:dyDescent="0.2"/>
    <row r="621" customFormat="1" ht="16" customHeight="1" x14ac:dyDescent="0.2"/>
    <row r="622" customFormat="1" ht="16" customHeight="1" x14ac:dyDescent="0.2"/>
    <row r="623" customFormat="1" ht="16" customHeight="1" x14ac:dyDescent="0.2"/>
    <row r="624" customFormat="1" ht="16" customHeight="1" x14ac:dyDescent="0.2"/>
    <row r="625" customFormat="1" ht="16" customHeight="1" x14ac:dyDescent="0.2"/>
    <row r="626" customFormat="1" ht="16" customHeight="1" x14ac:dyDescent="0.2"/>
    <row r="627" customFormat="1" ht="16" customHeight="1" x14ac:dyDescent="0.2"/>
    <row r="628" customFormat="1" ht="16" customHeight="1" x14ac:dyDescent="0.2"/>
    <row r="629" customFormat="1" ht="16" customHeight="1" x14ac:dyDescent="0.2"/>
    <row r="630" customFormat="1" ht="16" customHeight="1" x14ac:dyDescent="0.2"/>
    <row r="631" customFormat="1" ht="16" customHeight="1" x14ac:dyDescent="0.2"/>
    <row r="632" customFormat="1" ht="16" customHeight="1" x14ac:dyDescent="0.2"/>
    <row r="633" customFormat="1" ht="16" customHeight="1" x14ac:dyDescent="0.2"/>
    <row r="634" customFormat="1" ht="16" customHeight="1" x14ac:dyDescent="0.2"/>
    <row r="635" customFormat="1" ht="16" customHeight="1" x14ac:dyDescent="0.2"/>
    <row r="636" customFormat="1" ht="16" customHeight="1" x14ac:dyDescent="0.2"/>
    <row r="637" customFormat="1" ht="16" customHeight="1" x14ac:dyDescent="0.2"/>
    <row r="638" customFormat="1" ht="16" customHeight="1" x14ac:dyDescent="0.2"/>
    <row r="639" customFormat="1" ht="16" customHeight="1" x14ac:dyDescent="0.2"/>
    <row r="640" customFormat="1" ht="16" customHeight="1" x14ac:dyDescent="0.2"/>
    <row r="641" customFormat="1" ht="16" customHeight="1" x14ac:dyDescent="0.2"/>
    <row r="642" customFormat="1" ht="16" customHeight="1" x14ac:dyDescent="0.2"/>
    <row r="643" customFormat="1" ht="16" customHeight="1" x14ac:dyDescent="0.2"/>
    <row r="644" customFormat="1" ht="16" customHeight="1" x14ac:dyDescent="0.2"/>
    <row r="645" customFormat="1" ht="16" customHeight="1" x14ac:dyDescent="0.2"/>
    <row r="646" customFormat="1" ht="16" customHeight="1" x14ac:dyDescent="0.2"/>
    <row r="647" customFormat="1" ht="16" customHeight="1" x14ac:dyDescent="0.2"/>
    <row r="648" customFormat="1" ht="16" customHeight="1" x14ac:dyDescent="0.2"/>
    <row r="649" customFormat="1" ht="16" customHeight="1" x14ac:dyDescent="0.2"/>
    <row r="650" customFormat="1" ht="16" customHeight="1" x14ac:dyDescent="0.2"/>
    <row r="651" customFormat="1" ht="16" customHeight="1" x14ac:dyDescent="0.2"/>
    <row r="652" customFormat="1" ht="16" customHeight="1" x14ac:dyDescent="0.2"/>
    <row r="653" customFormat="1" ht="16" customHeight="1" x14ac:dyDescent="0.2"/>
    <row r="654" customFormat="1" ht="16" customHeight="1" x14ac:dyDescent="0.2"/>
    <row r="655" customFormat="1" ht="16" customHeight="1" x14ac:dyDescent="0.2"/>
    <row r="656" customFormat="1" ht="16" customHeight="1" x14ac:dyDescent="0.2"/>
    <row r="657" customFormat="1" ht="16" customHeight="1" x14ac:dyDescent="0.2"/>
    <row r="658" customFormat="1" ht="16" customHeight="1" x14ac:dyDescent="0.2"/>
    <row r="659" customFormat="1" ht="16" customHeight="1" x14ac:dyDescent="0.2"/>
    <row r="660" customFormat="1" ht="16" customHeight="1" x14ac:dyDescent="0.2"/>
    <row r="661" customFormat="1" ht="16" customHeight="1" x14ac:dyDescent="0.2"/>
    <row r="662" customFormat="1" ht="16" customHeight="1" x14ac:dyDescent="0.2"/>
    <row r="663" customFormat="1" ht="16" customHeight="1" x14ac:dyDescent="0.2"/>
    <row r="664" customFormat="1" ht="16" customHeight="1" x14ac:dyDescent="0.2"/>
    <row r="665" customFormat="1" ht="16" customHeight="1" x14ac:dyDescent="0.2"/>
    <row r="666" customFormat="1" ht="16" customHeight="1" x14ac:dyDescent="0.2"/>
    <row r="667" customFormat="1" ht="16" customHeight="1" x14ac:dyDescent="0.2"/>
    <row r="668" customFormat="1" ht="16" customHeight="1" x14ac:dyDescent="0.2"/>
    <row r="669" customFormat="1" ht="16" customHeight="1" x14ac:dyDescent="0.2"/>
    <row r="670" customFormat="1" ht="16" customHeight="1" x14ac:dyDescent="0.2"/>
    <row r="671" customFormat="1" ht="16" customHeight="1" x14ac:dyDescent="0.2"/>
    <row r="672" customFormat="1" ht="16" customHeight="1" x14ac:dyDescent="0.2"/>
    <row r="673" customFormat="1" ht="16" customHeight="1" x14ac:dyDescent="0.2"/>
    <row r="674" customFormat="1" ht="16" customHeight="1" x14ac:dyDescent="0.2"/>
    <row r="675" customFormat="1" ht="16" customHeight="1" x14ac:dyDescent="0.2"/>
    <row r="676" customFormat="1" ht="16" customHeight="1" x14ac:dyDescent="0.2"/>
    <row r="677" customFormat="1" ht="16" customHeight="1" x14ac:dyDescent="0.2"/>
    <row r="678" customFormat="1" ht="16" customHeight="1" x14ac:dyDescent="0.2"/>
    <row r="679" customFormat="1" ht="16" customHeight="1" x14ac:dyDescent="0.2"/>
    <row r="680" customFormat="1" ht="16" customHeight="1" x14ac:dyDescent="0.2"/>
    <row r="681" customFormat="1" ht="16" customHeight="1" x14ac:dyDescent="0.2"/>
    <row r="682" customFormat="1" ht="16" customHeight="1" x14ac:dyDescent="0.2"/>
    <row r="683" customFormat="1" ht="16" customHeight="1" x14ac:dyDescent="0.2"/>
    <row r="684" customFormat="1" ht="16" customHeight="1" x14ac:dyDescent="0.2"/>
    <row r="685" customFormat="1" ht="16" customHeight="1" x14ac:dyDescent="0.2"/>
    <row r="686" customFormat="1" ht="16" customHeight="1" x14ac:dyDescent="0.2"/>
    <row r="687" customFormat="1" ht="16" customHeight="1" x14ac:dyDescent="0.2"/>
    <row r="688" customFormat="1" ht="16" customHeight="1" x14ac:dyDescent="0.2"/>
    <row r="689" customFormat="1" ht="16" customHeight="1" x14ac:dyDescent="0.2"/>
    <row r="690" customFormat="1" ht="16" customHeight="1" x14ac:dyDescent="0.2"/>
    <row r="691" customFormat="1" ht="16" customHeight="1" x14ac:dyDescent="0.2"/>
    <row r="692" customFormat="1" ht="16" customHeight="1" x14ac:dyDescent="0.2"/>
    <row r="693" customFormat="1" ht="16" customHeight="1" x14ac:dyDescent="0.2"/>
    <row r="694" customFormat="1" ht="16" customHeight="1" x14ac:dyDescent="0.2"/>
    <row r="695" customFormat="1" ht="16" customHeight="1" x14ac:dyDescent="0.2"/>
    <row r="696" customFormat="1" ht="16" customHeight="1" x14ac:dyDescent="0.2"/>
    <row r="697" customFormat="1" ht="16" customHeight="1" x14ac:dyDescent="0.2"/>
    <row r="698" customFormat="1" ht="16" customHeight="1" x14ac:dyDescent="0.2"/>
    <row r="699" customFormat="1" ht="16" customHeight="1" x14ac:dyDescent="0.2"/>
    <row r="700" customFormat="1" ht="16" customHeight="1" x14ac:dyDescent="0.2"/>
    <row r="701" customFormat="1" ht="16" customHeight="1" x14ac:dyDescent="0.2"/>
    <row r="702" customFormat="1" ht="16" customHeight="1" x14ac:dyDescent="0.2"/>
    <row r="703" customFormat="1" ht="16" customHeight="1" x14ac:dyDescent="0.2"/>
    <row r="704" customFormat="1" ht="16" customHeight="1" x14ac:dyDescent="0.2"/>
    <row r="705" customFormat="1" ht="16" customHeight="1" x14ac:dyDescent="0.2"/>
    <row r="706" customFormat="1" ht="16" customHeight="1" x14ac:dyDescent="0.2"/>
    <row r="707" customFormat="1" ht="16" customHeight="1" x14ac:dyDescent="0.2"/>
    <row r="708" customFormat="1" ht="16" customHeight="1" x14ac:dyDescent="0.2"/>
    <row r="709" customFormat="1" ht="16" customHeight="1" x14ac:dyDescent="0.2"/>
    <row r="710" customFormat="1" ht="16" customHeight="1" x14ac:dyDescent="0.2"/>
    <row r="711" customFormat="1" ht="16" customHeight="1" x14ac:dyDescent="0.2"/>
    <row r="712" customFormat="1" ht="16" customHeight="1" x14ac:dyDescent="0.2"/>
    <row r="713" customFormat="1" ht="16" customHeight="1" x14ac:dyDescent="0.2"/>
    <row r="714" customFormat="1" ht="16" customHeight="1" x14ac:dyDescent="0.2"/>
    <row r="715" customFormat="1" ht="16" customHeight="1" x14ac:dyDescent="0.2"/>
    <row r="716" customFormat="1" ht="16" customHeight="1" x14ac:dyDescent="0.2"/>
    <row r="717" customFormat="1" ht="16" customHeight="1" x14ac:dyDescent="0.2"/>
    <row r="718" customFormat="1" ht="16" customHeight="1" x14ac:dyDescent="0.2"/>
    <row r="719" customFormat="1" ht="16" customHeight="1" x14ac:dyDescent="0.2"/>
    <row r="720" customFormat="1" ht="16" customHeight="1" x14ac:dyDescent="0.2"/>
    <row r="721" customFormat="1" ht="16" customHeight="1" x14ac:dyDescent="0.2"/>
    <row r="722" customFormat="1" ht="16" customHeight="1" x14ac:dyDescent="0.2"/>
    <row r="723" customFormat="1" ht="16" customHeight="1" x14ac:dyDescent="0.2"/>
    <row r="724" customFormat="1" ht="16" customHeight="1" x14ac:dyDescent="0.2"/>
    <row r="725" customFormat="1" ht="16" customHeight="1" x14ac:dyDescent="0.2"/>
    <row r="726" customFormat="1" ht="16" customHeight="1" x14ac:dyDescent="0.2"/>
    <row r="727" customFormat="1" ht="16" customHeight="1" x14ac:dyDescent="0.2"/>
    <row r="728" customFormat="1" ht="16" customHeight="1" x14ac:dyDescent="0.2"/>
    <row r="729" customFormat="1" ht="16" customHeight="1" x14ac:dyDescent="0.2"/>
    <row r="730" customFormat="1" ht="16" customHeight="1" x14ac:dyDescent="0.2"/>
    <row r="731" customFormat="1" ht="16" customHeight="1" x14ac:dyDescent="0.2"/>
    <row r="732" customFormat="1" ht="16" customHeight="1" x14ac:dyDescent="0.2"/>
    <row r="733" customFormat="1" ht="16" customHeight="1" x14ac:dyDescent="0.2"/>
    <row r="734" customFormat="1" ht="16" customHeight="1" x14ac:dyDescent="0.2"/>
    <row r="735" customFormat="1" ht="16" customHeight="1" x14ac:dyDescent="0.2"/>
    <row r="736" customFormat="1" ht="16" customHeight="1" x14ac:dyDescent="0.2"/>
    <row r="737" customFormat="1" ht="16" customHeight="1" x14ac:dyDescent="0.2"/>
    <row r="738" customFormat="1" ht="16" customHeight="1" x14ac:dyDescent="0.2"/>
    <row r="739" customFormat="1" ht="16" customHeight="1" x14ac:dyDescent="0.2"/>
    <row r="740" customFormat="1" ht="16" customHeight="1" x14ac:dyDescent="0.2"/>
    <row r="741" customFormat="1" ht="16" customHeight="1" x14ac:dyDescent="0.2"/>
    <row r="742" customFormat="1" ht="16" customHeight="1" x14ac:dyDescent="0.2"/>
    <row r="743" customFormat="1" ht="16" customHeight="1" x14ac:dyDescent="0.2"/>
    <row r="744" customFormat="1" ht="16" customHeight="1" x14ac:dyDescent="0.2"/>
    <row r="745" customFormat="1" ht="16" customHeight="1" x14ac:dyDescent="0.2"/>
    <row r="746" customFormat="1" ht="16" customHeight="1" x14ac:dyDescent="0.2"/>
    <row r="747" customFormat="1" ht="16" customHeight="1" x14ac:dyDescent="0.2"/>
    <row r="748" customFormat="1" ht="16" customHeight="1" x14ac:dyDescent="0.2"/>
    <row r="749" customFormat="1" ht="16" customHeight="1" x14ac:dyDescent="0.2"/>
    <row r="750" customFormat="1" ht="16" customHeight="1" x14ac:dyDescent="0.2"/>
    <row r="751" customFormat="1" ht="16" customHeight="1" x14ac:dyDescent="0.2"/>
    <row r="752" customFormat="1" ht="16" customHeight="1" x14ac:dyDescent="0.2"/>
    <row r="753" customFormat="1" ht="16" customHeight="1" x14ac:dyDescent="0.2"/>
    <row r="754" customFormat="1" ht="16" customHeight="1" x14ac:dyDescent="0.2"/>
    <row r="755" customFormat="1" ht="16" customHeight="1" x14ac:dyDescent="0.2"/>
    <row r="756" customFormat="1" ht="16" customHeight="1" x14ac:dyDescent="0.2"/>
    <row r="757" customFormat="1" ht="16" customHeight="1" x14ac:dyDescent="0.2"/>
    <row r="758" customFormat="1" ht="16" customHeight="1" x14ac:dyDescent="0.2"/>
    <row r="759" customFormat="1" ht="16" customHeight="1" x14ac:dyDescent="0.2"/>
    <row r="760" customFormat="1" ht="16" customHeight="1" x14ac:dyDescent="0.2"/>
    <row r="761" customFormat="1" ht="16" customHeight="1" x14ac:dyDescent="0.2"/>
    <row r="762" customFormat="1" ht="16" customHeight="1" x14ac:dyDescent="0.2"/>
    <row r="763" customFormat="1" ht="16" customHeight="1" x14ac:dyDescent="0.2"/>
    <row r="764" customFormat="1" ht="16" customHeight="1" x14ac:dyDescent="0.2"/>
    <row r="765" customFormat="1" ht="16" customHeight="1" x14ac:dyDescent="0.2"/>
    <row r="766" customFormat="1" ht="16" customHeight="1" x14ac:dyDescent="0.2"/>
    <row r="767" customFormat="1" ht="16" customHeight="1" x14ac:dyDescent="0.2"/>
    <row r="768" customFormat="1" ht="16" customHeight="1" x14ac:dyDescent="0.2"/>
    <row r="769" customFormat="1" ht="16" customHeight="1" x14ac:dyDescent="0.2"/>
    <row r="770" customFormat="1" ht="16" customHeight="1" x14ac:dyDescent="0.2"/>
    <row r="771" customFormat="1" ht="16" customHeight="1" x14ac:dyDescent="0.2"/>
    <row r="772" customFormat="1" ht="16" customHeight="1" x14ac:dyDescent="0.2"/>
    <row r="773" customFormat="1" ht="16" customHeight="1" x14ac:dyDescent="0.2"/>
    <row r="774" customFormat="1" ht="16" customHeight="1" x14ac:dyDescent="0.2"/>
    <row r="775" customFormat="1" ht="16" customHeight="1" x14ac:dyDescent="0.2"/>
    <row r="776" customFormat="1" ht="16" customHeight="1" x14ac:dyDescent="0.2"/>
    <row r="777" customFormat="1" ht="16" customHeight="1" x14ac:dyDescent="0.2"/>
    <row r="778" customFormat="1" ht="16" customHeight="1" x14ac:dyDescent="0.2"/>
    <row r="779" customFormat="1" ht="16" customHeight="1" x14ac:dyDescent="0.2"/>
    <row r="780" customFormat="1" ht="16" customHeight="1" x14ac:dyDescent="0.2"/>
    <row r="781" customFormat="1" ht="16" customHeight="1" x14ac:dyDescent="0.2"/>
    <row r="782" customFormat="1" ht="16" customHeight="1" x14ac:dyDescent="0.2"/>
    <row r="783" customFormat="1" ht="16" customHeight="1" x14ac:dyDescent="0.2"/>
    <row r="784" customFormat="1" ht="16" customHeight="1" x14ac:dyDescent="0.2"/>
    <row r="785" customFormat="1" ht="16" customHeight="1" x14ac:dyDescent="0.2"/>
    <row r="786" customFormat="1" ht="16" customHeight="1" x14ac:dyDescent="0.2"/>
    <row r="787" customFormat="1" ht="16" customHeight="1" x14ac:dyDescent="0.2"/>
    <row r="788" customFormat="1" ht="16" customHeight="1" x14ac:dyDescent="0.2"/>
    <row r="789" customFormat="1" ht="16" customHeight="1" x14ac:dyDescent="0.2"/>
    <row r="790" customFormat="1" ht="16" customHeight="1" x14ac:dyDescent="0.2"/>
    <row r="791" customFormat="1" ht="16" customHeight="1" x14ac:dyDescent="0.2"/>
    <row r="792" customFormat="1" ht="16" customHeight="1" x14ac:dyDescent="0.2"/>
    <row r="793" customFormat="1" ht="16" customHeight="1" x14ac:dyDescent="0.2"/>
    <row r="794" customFormat="1" ht="16" customHeight="1" x14ac:dyDescent="0.2"/>
    <row r="795" customFormat="1" ht="16" customHeight="1" x14ac:dyDescent="0.2"/>
    <row r="796" customFormat="1" ht="16" customHeight="1" x14ac:dyDescent="0.2"/>
    <row r="797" customFormat="1" ht="16" customHeight="1" x14ac:dyDescent="0.2"/>
    <row r="798" customFormat="1" ht="16" customHeight="1" x14ac:dyDescent="0.2"/>
    <row r="799" customFormat="1" ht="16" customHeight="1" x14ac:dyDescent="0.2"/>
    <row r="800" customFormat="1" ht="16" customHeight="1" x14ac:dyDescent="0.2"/>
    <row r="801" customFormat="1" ht="16" customHeight="1" x14ac:dyDescent="0.2"/>
    <row r="802" customFormat="1" ht="16" customHeight="1" x14ac:dyDescent="0.2"/>
    <row r="803" customFormat="1" ht="16" customHeight="1" x14ac:dyDescent="0.2"/>
    <row r="804" customFormat="1" ht="16" customHeight="1" x14ac:dyDescent="0.2"/>
    <row r="805" customFormat="1" ht="16" customHeight="1" x14ac:dyDescent="0.2"/>
    <row r="806" customFormat="1" ht="16" customHeight="1" x14ac:dyDescent="0.2"/>
    <row r="807" customFormat="1" ht="16" customHeight="1" x14ac:dyDescent="0.2"/>
    <row r="808" customFormat="1" ht="16" customHeight="1" x14ac:dyDescent="0.2"/>
    <row r="809" customFormat="1" ht="16" customHeight="1" x14ac:dyDescent="0.2"/>
    <row r="810" customFormat="1" ht="16" customHeight="1" x14ac:dyDescent="0.2"/>
    <row r="811" customFormat="1" ht="16" customHeight="1" x14ac:dyDescent="0.2"/>
    <row r="812" customFormat="1" ht="16" customHeight="1" x14ac:dyDescent="0.2"/>
    <row r="813" customFormat="1" ht="16" customHeight="1" x14ac:dyDescent="0.2"/>
    <row r="814" customFormat="1" ht="16" customHeight="1" x14ac:dyDescent="0.2"/>
    <row r="815" customFormat="1" ht="16" customHeight="1" x14ac:dyDescent="0.2"/>
    <row r="816" customFormat="1" ht="16" customHeight="1" x14ac:dyDescent="0.2"/>
    <row r="817" customFormat="1" ht="16" customHeight="1" x14ac:dyDescent="0.2"/>
    <row r="818" customFormat="1" ht="16" customHeight="1" x14ac:dyDescent="0.2"/>
    <row r="819" customFormat="1" ht="16" customHeight="1" x14ac:dyDescent="0.2"/>
    <row r="820" customFormat="1" ht="16" customHeight="1" x14ac:dyDescent="0.2"/>
    <row r="821" customFormat="1" ht="16" customHeight="1" x14ac:dyDescent="0.2"/>
    <row r="822" customFormat="1" ht="16" customHeight="1" x14ac:dyDescent="0.2"/>
    <row r="823" customFormat="1" ht="16" customHeight="1" x14ac:dyDescent="0.2"/>
    <row r="824" customFormat="1" ht="16" customHeight="1" x14ac:dyDescent="0.2"/>
    <row r="825" customFormat="1" ht="16" customHeight="1" x14ac:dyDescent="0.2"/>
    <row r="826" customFormat="1" ht="16" customHeight="1" x14ac:dyDescent="0.2"/>
    <row r="827" customFormat="1" ht="16" customHeight="1" x14ac:dyDescent="0.2"/>
    <row r="828" customFormat="1" ht="16" customHeight="1" x14ac:dyDescent="0.2"/>
    <row r="829" customFormat="1" ht="16" customHeight="1" x14ac:dyDescent="0.2"/>
    <row r="830" customFormat="1" ht="16" customHeight="1" x14ac:dyDescent="0.2"/>
    <row r="831" customFormat="1" ht="16" customHeight="1" x14ac:dyDescent="0.2"/>
    <row r="832" customFormat="1" ht="16" customHeight="1" x14ac:dyDescent="0.2"/>
    <row r="833" customFormat="1" ht="16" customHeight="1" x14ac:dyDescent="0.2"/>
    <row r="834" customFormat="1" ht="16" customHeight="1" x14ac:dyDescent="0.2"/>
    <row r="835" customFormat="1" ht="16" customHeight="1" x14ac:dyDescent="0.2"/>
    <row r="836" customFormat="1" ht="16" customHeight="1" x14ac:dyDescent="0.2"/>
    <row r="837" customFormat="1" ht="16" customHeight="1" x14ac:dyDescent="0.2"/>
    <row r="838" customFormat="1" ht="16" customHeight="1" x14ac:dyDescent="0.2"/>
    <row r="839" customFormat="1" ht="16" customHeight="1" x14ac:dyDescent="0.2"/>
    <row r="840" customFormat="1" ht="16" customHeight="1" x14ac:dyDescent="0.2"/>
    <row r="841" customFormat="1" ht="16" customHeight="1" x14ac:dyDescent="0.2"/>
    <row r="842" customFormat="1" ht="16" customHeight="1" x14ac:dyDescent="0.2"/>
    <row r="843" customFormat="1" ht="16" customHeight="1" x14ac:dyDescent="0.2"/>
    <row r="844" customFormat="1" ht="16" customHeight="1" x14ac:dyDescent="0.2"/>
    <row r="845" customFormat="1" ht="16" customHeight="1" x14ac:dyDescent="0.2"/>
    <row r="846" customFormat="1" ht="16" customHeight="1" x14ac:dyDescent="0.2"/>
    <row r="847" customFormat="1" ht="16" customHeight="1" x14ac:dyDescent="0.2"/>
    <row r="848" customFormat="1" ht="16" customHeight="1" x14ac:dyDescent="0.2"/>
    <row r="849" customFormat="1" ht="16" customHeight="1" x14ac:dyDescent="0.2"/>
    <row r="850" customFormat="1" ht="16" customHeight="1" x14ac:dyDescent="0.2"/>
    <row r="851" customFormat="1" ht="16" customHeight="1" x14ac:dyDescent="0.2"/>
    <row r="852" customFormat="1" ht="16" customHeight="1" x14ac:dyDescent="0.2"/>
    <row r="853" customFormat="1" ht="16" customHeight="1" x14ac:dyDescent="0.2"/>
    <row r="854" customFormat="1" ht="16" customHeight="1" x14ac:dyDescent="0.2"/>
    <row r="855" customFormat="1" ht="16" customHeight="1" x14ac:dyDescent="0.2"/>
    <row r="856" customFormat="1" ht="16" customHeight="1" x14ac:dyDescent="0.2"/>
    <row r="857" customFormat="1" ht="16" customHeight="1" x14ac:dyDescent="0.2"/>
    <row r="858" customFormat="1" ht="16" customHeight="1" x14ac:dyDescent="0.2"/>
    <row r="859" customFormat="1" ht="16" customHeight="1" x14ac:dyDescent="0.2"/>
    <row r="860" customFormat="1" ht="16" customHeight="1" x14ac:dyDescent="0.2"/>
    <row r="861" customFormat="1" ht="16" customHeight="1" x14ac:dyDescent="0.2"/>
    <row r="862" customFormat="1" ht="16" customHeight="1" x14ac:dyDescent="0.2"/>
    <row r="863" customFormat="1" ht="16" customHeight="1" x14ac:dyDescent="0.2"/>
    <row r="864" customFormat="1" ht="16" customHeight="1" x14ac:dyDescent="0.2"/>
    <row r="865" customFormat="1" ht="16" customHeight="1" x14ac:dyDescent="0.2"/>
    <row r="866" customFormat="1" ht="16" customHeight="1" x14ac:dyDescent="0.2"/>
    <row r="867" customFormat="1" ht="16" customHeight="1" x14ac:dyDescent="0.2"/>
    <row r="868" customFormat="1" ht="16" customHeight="1" x14ac:dyDescent="0.2"/>
    <row r="869" customFormat="1" ht="16" customHeight="1" x14ac:dyDescent="0.2"/>
    <row r="870" customFormat="1" ht="16" customHeight="1" x14ac:dyDescent="0.2"/>
    <row r="871" customFormat="1" ht="16" customHeight="1" x14ac:dyDescent="0.2"/>
    <row r="872" customFormat="1" ht="16" customHeight="1" x14ac:dyDescent="0.2"/>
    <row r="873" customFormat="1" ht="16" customHeight="1" x14ac:dyDescent="0.2"/>
    <row r="874" customFormat="1" ht="16" customHeight="1" x14ac:dyDescent="0.2"/>
    <row r="875" customFormat="1" ht="16" customHeight="1" x14ac:dyDescent="0.2"/>
    <row r="876" customFormat="1" ht="16" customHeight="1" x14ac:dyDescent="0.2"/>
    <row r="877" customFormat="1" ht="16" customHeight="1" x14ac:dyDescent="0.2"/>
    <row r="878" customFormat="1" ht="16" customHeight="1" x14ac:dyDescent="0.2"/>
    <row r="879" customFormat="1" ht="16" customHeight="1" x14ac:dyDescent="0.2"/>
    <row r="880" customFormat="1" ht="16" customHeight="1" x14ac:dyDescent="0.2"/>
    <row r="881" customFormat="1" ht="16" customHeight="1" x14ac:dyDescent="0.2"/>
    <row r="882" customFormat="1" ht="16" customHeight="1" x14ac:dyDescent="0.2"/>
    <row r="883" customFormat="1" ht="16" customHeight="1" x14ac:dyDescent="0.2"/>
    <row r="884" customFormat="1" ht="16" customHeight="1" x14ac:dyDescent="0.2"/>
    <row r="885" customFormat="1" ht="16" customHeight="1" x14ac:dyDescent="0.2"/>
    <row r="886" customFormat="1" ht="16" customHeight="1" x14ac:dyDescent="0.2"/>
    <row r="887" customFormat="1" ht="16" customHeight="1" x14ac:dyDescent="0.2"/>
    <row r="888" customFormat="1" ht="16" customHeight="1" x14ac:dyDescent="0.2"/>
    <row r="889" customFormat="1" ht="16" customHeight="1" x14ac:dyDescent="0.2"/>
    <row r="890" customFormat="1" ht="16" customHeight="1" x14ac:dyDescent="0.2"/>
    <row r="891" customFormat="1" ht="16" customHeight="1" x14ac:dyDescent="0.2"/>
    <row r="892" customFormat="1" ht="16" customHeight="1" x14ac:dyDescent="0.2"/>
    <row r="893" customFormat="1" ht="16" customHeight="1" x14ac:dyDescent="0.2"/>
    <row r="894" customFormat="1" ht="16" customHeight="1" x14ac:dyDescent="0.2"/>
    <row r="895" customFormat="1" ht="16" customHeight="1" x14ac:dyDescent="0.2"/>
    <row r="896" customFormat="1" ht="16" customHeight="1" x14ac:dyDescent="0.2"/>
    <row r="897" customFormat="1" ht="16" customHeight="1" x14ac:dyDescent="0.2"/>
    <row r="898" customFormat="1" ht="16" customHeight="1" x14ac:dyDescent="0.2"/>
    <row r="899" customFormat="1" ht="16" customHeight="1" x14ac:dyDescent="0.2"/>
    <row r="900" customFormat="1" ht="16" customHeight="1" x14ac:dyDescent="0.2"/>
    <row r="901" customFormat="1" ht="16" customHeight="1" x14ac:dyDescent="0.2"/>
    <row r="902" customFormat="1" ht="16" customHeight="1" x14ac:dyDescent="0.2"/>
    <row r="903" customFormat="1" ht="16" customHeight="1" x14ac:dyDescent="0.2"/>
    <row r="904" customFormat="1" ht="16" customHeight="1" x14ac:dyDescent="0.2"/>
    <row r="905" customFormat="1" ht="16" customHeight="1" x14ac:dyDescent="0.2"/>
    <row r="906" customFormat="1" ht="16" customHeight="1" x14ac:dyDescent="0.2"/>
    <row r="907" customFormat="1" ht="16" customHeight="1" x14ac:dyDescent="0.2"/>
    <row r="908" customFormat="1" ht="16" customHeight="1" x14ac:dyDescent="0.2"/>
    <row r="909" customFormat="1" ht="16" customHeight="1" x14ac:dyDescent="0.2"/>
    <row r="910" customFormat="1" ht="16" customHeight="1" x14ac:dyDescent="0.2"/>
    <row r="911" customFormat="1" ht="16" customHeight="1" x14ac:dyDescent="0.2"/>
    <row r="912" customFormat="1" ht="16" customHeight="1" x14ac:dyDescent="0.2"/>
    <row r="913" customFormat="1" ht="16" customHeight="1" x14ac:dyDescent="0.2"/>
    <row r="914" customFormat="1" ht="16" customHeight="1" x14ac:dyDescent="0.2"/>
    <row r="915" customFormat="1" ht="16" customHeight="1" x14ac:dyDescent="0.2"/>
    <row r="916" customFormat="1" ht="16" customHeight="1" x14ac:dyDescent="0.2"/>
    <row r="917" customFormat="1" ht="16" customHeight="1" x14ac:dyDescent="0.2"/>
    <row r="918" customFormat="1" ht="16" customHeight="1" x14ac:dyDescent="0.2"/>
    <row r="919" customFormat="1" ht="16" customHeight="1" x14ac:dyDescent="0.2"/>
    <row r="920" customFormat="1" ht="16" customHeight="1" x14ac:dyDescent="0.2"/>
    <row r="921" customFormat="1" ht="16" customHeight="1" x14ac:dyDescent="0.2"/>
    <row r="922" customFormat="1" ht="16" customHeight="1" x14ac:dyDescent="0.2"/>
    <row r="923" customFormat="1" ht="16" customHeight="1" x14ac:dyDescent="0.2"/>
    <row r="924" customFormat="1" ht="16" customHeight="1" x14ac:dyDescent="0.2"/>
    <row r="925" customFormat="1" ht="16" customHeight="1" x14ac:dyDescent="0.2"/>
    <row r="926" customFormat="1" ht="16" customHeight="1" x14ac:dyDescent="0.2"/>
    <row r="927" customFormat="1" ht="16" customHeight="1" x14ac:dyDescent="0.2"/>
    <row r="928" customFormat="1" ht="16" customHeight="1" x14ac:dyDescent="0.2"/>
    <row r="929" customFormat="1" ht="16" customHeight="1" x14ac:dyDescent="0.2"/>
    <row r="930" customFormat="1" ht="16" customHeight="1" x14ac:dyDescent="0.2"/>
    <row r="931" customFormat="1" ht="16" customHeight="1" x14ac:dyDescent="0.2"/>
    <row r="932" customFormat="1" ht="16" customHeight="1" x14ac:dyDescent="0.2"/>
    <row r="933" customFormat="1" ht="16" customHeight="1" x14ac:dyDescent="0.2"/>
    <row r="934" customFormat="1" ht="16" customHeight="1" x14ac:dyDescent="0.2"/>
    <row r="935" customFormat="1" ht="16" customHeight="1" x14ac:dyDescent="0.2"/>
    <row r="936" customFormat="1" ht="16" customHeight="1" x14ac:dyDescent="0.2"/>
    <row r="937" customFormat="1" ht="16" customHeight="1" x14ac:dyDescent="0.2"/>
    <row r="938" customFormat="1" ht="16" customHeight="1" x14ac:dyDescent="0.2"/>
    <row r="939" customFormat="1" ht="16" customHeight="1" x14ac:dyDescent="0.2"/>
    <row r="940" customFormat="1" ht="16" customHeight="1" x14ac:dyDescent="0.2"/>
    <row r="941" customFormat="1" ht="16" customHeight="1" x14ac:dyDescent="0.2"/>
    <row r="942" customFormat="1" ht="16" customHeight="1" x14ac:dyDescent="0.2"/>
    <row r="943" customFormat="1" ht="16" customHeight="1" x14ac:dyDescent="0.2"/>
    <row r="944" customFormat="1" ht="16" customHeight="1" x14ac:dyDescent="0.2"/>
    <row r="945" customFormat="1" ht="16" customHeight="1" x14ac:dyDescent="0.2"/>
    <row r="946" customFormat="1" ht="16" customHeight="1" x14ac:dyDescent="0.2"/>
    <row r="947" customFormat="1" ht="16" customHeight="1" x14ac:dyDescent="0.2"/>
    <row r="948" customFormat="1" ht="16" customHeight="1" x14ac:dyDescent="0.2"/>
    <row r="949" customFormat="1" ht="16" customHeight="1" x14ac:dyDescent="0.2"/>
    <row r="950" customFormat="1" ht="16" customHeight="1" x14ac:dyDescent="0.2"/>
    <row r="951" customFormat="1" ht="16" customHeight="1" x14ac:dyDescent="0.2"/>
    <row r="952" customFormat="1" ht="16" customHeight="1" x14ac:dyDescent="0.2"/>
    <row r="953" customFormat="1" ht="16" customHeight="1" x14ac:dyDescent="0.2"/>
    <row r="954" customFormat="1" ht="16" customHeight="1" x14ac:dyDescent="0.2"/>
    <row r="955" customFormat="1" ht="16" customHeight="1" x14ac:dyDescent="0.2"/>
    <row r="956" customFormat="1" ht="16" customHeight="1" x14ac:dyDescent="0.2"/>
    <row r="957" customFormat="1" ht="16" customHeight="1" x14ac:dyDescent="0.2"/>
    <row r="958" customFormat="1" ht="16" customHeight="1" x14ac:dyDescent="0.2"/>
    <row r="959" customFormat="1" ht="16" customHeight="1" x14ac:dyDescent="0.2"/>
    <row r="960" customFormat="1" ht="16" customHeight="1" x14ac:dyDescent="0.2"/>
    <row r="961" customFormat="1" ht="16" customHeight="1" x14ac:dyDescent="0.2"/>
    <row r="962" customFormat="1" ht="16" customHeight="1" x14ac:dyDescent="0.2"/>
    <row r="963" customFormat="1" ht="16" customHeight="1" x14ac:dyDescent="0.2"/>
    <row r="964" customFormat="1" ht="16" customHeight="1" x14ac:dyDescent="0.2"/>
    <row r="965" customFormat="1" ht="16" customHeight="1" x14ac:dyDescent="0.2"/>
    <row r="966" customFormat="1" ht="16" customHeight="1" x14ac:dyDescent="0.2"/>
    <row r="967" customFormat="1" ht="16" customHeight="1" x14ac:dyDescent="0.2"/>
    <row r="968" customFormat="1" ht="16" customHeight="1" x14ac:dyDescent="0.2"/>
    <row r="969" customFormat="1" ht="16" customHeight="1" x14ac:dyDescent="0.2"/>
    <row r="970" customFormat="1" ht="16" customHeight="1" x14ac:dyDescent="0.2"/>
    <row r="971" customFormat="1" ht="16" customHeight="1" x14ac:dyDescent="0.2"/>
    <row r="972" customFormat="1" ht="16" customHeight="1" x14ac:dyDescent="0.2"/>
    <row r="973" customFormat="1" ht="16" customHeight="1" x14ac:dyDescent="0.2"/>
    <row r="974" customFormat="1" ht="16" customHeight="1" x14ac:dyDescent="0.2"/>
    <row r="975" customFormat="1" ht="16" customHeight="1" x14ac:dyDescent="0.2"/>
    <row r="976" customFormat="1" ht="16" customHeight="1" x14ac:dyDescent="0.2"/>
    <row r="977" customFormat="1" ht="16" customHeight="1" x14ac:dyDescent="0.2"/>
    <row r="978" customFormat="1" ht="16" customHeight="1" x14ac:dyDescent="0.2"/>
    <row r="979" customFormat="1" ht="16" customHeight="1" x14ac:dyDescent="0.2"/>
    <row r="980" customFormat="1" ht="16" customHeight="1" x14ac:dyDescent="0.2"/>
    <row r="981" customFormat="1" ht="16" customHeight="1" x14ac:dyDescent="0.2"/>
    <row r="982" customFormat="1" ht="16" customHeight="1" x14ac:dyDescent="0.2"/>
    <row r="983" customFormat="1" ht="16" customHeight="1" x14ac:dyDescent="0.2"/>
    <row r="984" customFormat="1" ht="16" customHeight="1" x14ac:dyDescent="0.2"/>
    <row r="985" customFormat="1" ht="16" customHeight="1" x14ac:dyDescent="0.2"/>
    <row r="986" customFormat="1" ht="16" customHeight="1" x14ac:dyDescent="0.2"/>
    <row r="987" customFormat="1" ht="16" customHeight="1" x14ac:dyDescent="0.2"/>
    <row r="988" customFormat="1" ht="16" customHeight="1" x14ac:dyDescent="0.2"/>
    <row r="989" customFormat="1" ht="16" customHeight="1" x14ac:dyDescent="0.2"/>
    <row r="990" customFormat="1" ht="16" customHeight="1" x14ac:dyDescent="0.2"/>
    <row r="991" customFormat="1" ht="16" customHeight="1" x14ac:dyDescent="0.2"/>
    <row r="992" customFormat="1" ht="16" customHeight="1" x14ac:dyDescent="0.2"/>
    <row r="993" customFormat="1" ht="16" customHeight="1" x14ac:dyDescent="0.2"/>
    <row r="994" customFormat="1" ht="16" customHeight="1" x14ac:dyDescent="0.2"/>
    <row r="995" customFormat="1" ht="16" customHeight="1" x14ac:dyDescent="0.2"/>
    <row r="996" customFormat="1" ht="16" customHeight="1" x14ac:dyDescent="0.2"/>
    <row r="997" customFormat="1" ht="16" customHeight="1" x14ac:dyDescent="0.2"/>
    <row r="998" customFormat="1" ht="16" customHeight="1" x14ac:dyDescent="0.2"/>
    <row r="999" customFormat="1" ht="16" customHeight="1" x14ac:dyDescent="0.2"/>
    <row r="1000" customFormat="1" ht="16" customHeight="1" x14ac:dyDescent="0.2"/>
    <row r="1001" customFormat="1" ht="16" customHeight="1" x14ac:dyDescent="0.2"/>
    <row r="1002" customFormat="1" ht="16" customHeight="1" x14ac:dyDescent="0.2"/>
    <row r="1003" customFormat="1" ht="16" customHeight="1" x14ac:dyDescent="0.2"/>
    <row r="1004" customFormat="1" ht="16" customHeight="1" x14ac:dyDescent="0.2"/>
    <row r="1005" customFormat="1" ht="16" customHeight="1" x14ac:dyDescent="0.2"/>
    <row r="1006" customFormat="1" ht="16" customHeight="1" x14ac:dyDescent="0.2"/>
    <row r="1007" customFormat="1" ht="16" customHeight="1" x14ac:dyDescent="0.2"/>
    <row r="1008" customFormat="1" ht="16" customHeight="1" x14ac:dyDescent="0.2"/>
    <row r="1009" customFormat="1" ht="16" customHeight="1" x14ac:dyDescent="0.2"/>
    <row r="1010" customFormat="1" ht="16" customHeight="1" x14ac:dyDescent="0.2"/>
    <row r="1011" customFormat="1" ht="16" customHeight="1" x14ac:dyDescent="0.2"/>
    <row r="1012" customFormat="1" ht="16" customHeight="1" x14ac:dyDescent="0.2"/>
    <row r="1013" customFormat="1" ht="16" customHeight="1" x14ac:dyDescent="0.2"/>
    <row r="1014" customFormat="1" ht="16" customHeight="1" x14ac:dyDescent="0.2"/>
    <row r="1015" customFormat="1" ht="16" customHeight="1" x14ac:dyDescent="0.2"/>
    <row r="1016" customFormat="1" ht="16" customHeight="1" x14ac:dyDescent="0.2"/>
    <row r="1017" customFormat="1" ht="16" customHeight="1" x14ac:dyDescent="0.2"/>
    <row r="1018" customFormat="1" ht="16" customHeight="1" x14ac:dyDescent="0.2"/>
    <row r="1019" customFormat="1" ht="16" customHeight="1" x14ac:dyDescent="0.2"/>
    <row r="1020" customFormat="1" ht="16" customHeight="1" x14ac:dyDescent="0.2"/>
    <row r="1021" customFormat="1" ht="16" customHeight="1" x14ac:dyDescent="0.2"/>
    <row r="1022" customFormat="1" ht="16" customHeight="1" x14ac:dyDescent="0.2"/>
    <row r="1023" customFormat="1" ht="16" customHeight="1" x14ac:dyDescent="0.2"/>
    <row r="1024" customFormat="1" ht="16" customHeight="1" x14ac:dyDescent="0.2"/>
    <row r="1025" customFormat="1" ht="16" customHeight="1" x14ac:dyDescent="0.2"/>
    <row r="1026" customFormat="1" ht="16" customHeight="1" x14ac:dyDescent="0.2"/>
    <row r="1027" customFormat="1" ht="16" customHeight="1" x14ac:dyDescent="0.2"/>
    <row r="1028" customFormat="1" ht="16" customHeight="1" x14ac:dyDescent="0.2"/>
    <row r="1029" customFormat="1" ht="16" customHeight="1" x14ac:dyDescent="0.2"/>
    <row r="1030" customFormat="1" ht="16" customHeight="1" x14ac:dyDescent="0.2"/>
    <row r="1031" customFormat="1" ht="16" customHeight="1" x14ac:dyDescent="0.2"/>
    <row r="1032" customFormat="1" ht="16" customHeight="1" x14ac:dyDescent="0.2"/>
    <row r="1033" customFormat="1" ht="16" customHeight="1" x14ac:dyDescent="0.2"/>
    <row r="1034" customFormat="1" ht="16" customHeight="1" x14ac:dyDescent="0.2"/>
    <row r="1035" customFormat="1" ht="16" customHeight="1" x14ac:dyDescent="0.2"/>
    <row r="1036" customFormat="1" ht="16" customHeight="1" x14ac:dyDescent="0.2"/>
    <row r="1037" customFormat="1" ht="16" customHeight="1" x14ac:dyDescent="0.2"/>
    <row r="1038" customFormat="1" ht="16" customHeight="1" x14ac:dyDescent="0.2"/>
    <row r="1039" customFormat="1" ht="16" customHeight="1" x14ac:dyDescent="0.2"/>
    <row r="1040" customFormat="1" ht="16" customHeight="1" x14ac:dyDescent="0.2"/>
    <row r="1041" customFormat="1" ht="16" customHeight="1" x14ac:dyDescent="0.2"/>
    <row r="1042" customFormat="1" ht="16" customHeight="1" x14ac:dyDescent="0.2"/>
    <row r="1043" customFormat="1" ht="16" customHeight="1" x14ac:dyDescent="0.2"/>
    <row r="1044" customFormat="1" ht="16" customHeight="1" x14ac:dyDescent="0.2"/>
    <row r="1045" customFormat="1" ht="16" customHeight="1" x14ac:dyDescent="0.2"/>
    <row r="1046" customFormat="1" ht="16" customHeight="1" x14ac:dyDescent="0.2"/>
    <row r="1047" customFormat="1" ht="16" customHeight="1" x14ac:dyDescent="0.2"/>
    <row r="1048" customFormat="1" ht="16" customHeight="1" x14ac:dyDescent="0.2"/>
    <row r="1049" customFormat="1" ht="16" customHeight="1" x14ac:dyDescent="0.2"/>
    <row r="1050" customFormat="1" ht="16" customHeight="1" x14ac:dyDescent="0.2"/>
    <row r="1051" customFormat="1" ht="16" customHeight="1" x14ac:dyDescent="0.2"/>
    <row r="1052" customFormat="1" ht="16" customHeight="1" x14ac:dyDescent="0.2"/>
    <row r="1053" customFormat="1" ht="16" customHeight="1" x14ac:dyDescent="0.2"/>
    <row r="1054" customFormat="1" ht="16" customHeight="1" x14ac:dyDescent="0.2"/>
    <row r="1055" customFormat="1" ht="16" customHeight="1" x14ac:dyDescent="0.2"/>
    <row r="1056" customFormat="1" ht="16" customHeight="1" x14ac:dyDescent="0.2"/>
    <row r="1057" customFormat="1" ht="16" customHeight="1" x14ac:dyDescent="0.2"/>
    <row r="1058" customFormat="1" ht="16" customHeight="1" x14ac:dyDescent="0.2"/>
    <row r="1059" customFormat="1" ht="16" customHeight="1" x14ac:dyDescent="0.2"/>
    <row r="1060" customFormat="1" ht="16" customHeight="1" x14ac:dyDescent="0.2"/>
    <row r="1061" customFormat="1" ht="16" customHeight="1" x14ac:dyDescent="0.2"/>
    <row r="1062" customFormat="1" ht="16" customHeight="1" x14ac:dyDescent="0.2"/>
    <row r="1063" customFormat="1" ht="16" customHeight="1" x14ac:dyDescent="0.2"/>
    <row r="1064" customFormat="1" ht="16" customHeight="1" x14ac:dyDescent="0.2"/>
    <row r="1065" customFormat="1" ht="16" customHeight="1" x14ac:dyDescent="0.2"/>
    <row r="1066" customFormat="1" ht="16" customHeight="1" x14ac:dyDescent="0.2"/>
    <row r="1067" customFormat="1" ht="16" customHeight="1" x14ac:dyDescent="0.2"/>
    <row r="1068" customFormat="1" ht="16" customHeight="1" x14ac:dyDescent="0.2"/>
    <row r="1069" customFormat="1" ht="16" customHeight="1" x14ac:dyDescent="0.2"/>
    <row r="1070" customFormat="1" ht="16" customHeight="1" x14ac:dyDescent="0.2"/>
    <row r="1071" customFormat="1" ht="16" customHeight="1" x14ac:dyDescent="0.2"/>
    <row r="1072" customFormat="1" ht="16" customHeight="1" x14ac:dyDescent="0.2"/>
    <row r="1073" customFormat="1" ht="16" customHeight="1" x14ac:dyDescent="0.2"/>
    <row r="1074" customFormat="1" ht="16" customHeight="1" x14ac:dyDescent="0.2"/>
    <row r="1075" customFormat="1" ht="16" customHeight="1" x14ac:dyDescent="0.2"/>
    <row r="1076" customFormat="1" ht="16" customHeight="1" x14ac:dyDescent="0.2"/>
    <row r="1077" customFormat="1" ht="16" customHeight="1" x14ac:dyDescent="0.2"/>
    <row r="1078" customFormat="1" ht="16" customHeight="1" x14ac:dyDescent="0.2"/>
    <row r="1079" customFormat="1" ht="16" customHeight="1" x14ac:dyDescent="0.2"/>
    <row r="1080" customFormat="1" ht="16" customHeight="1" x14ac:dyDescent="0.2"/>
    <row r="1081" customFormat="1" ht="16" customHeight="1" x14ac:dyDescent="0.2"/>
    <row r="1082" customFormat="1" ht="16" customHeight="1" x14ac:dyDescent="0.2"/>
    <row r="1083" customFormat="1" ht="16" customHeight="1" x14ac:dyDescent="0.2"/>
    <row r="1084" customFormat="1" ht="16" customHeight="1" x14ac:dyDescent="0.2"/>
    <row r="1085" customFormat="1" ht="16" customHeight="1" x14ac:dyDescent="0.2"/>
    <row r="1086" customFormat="1" ht="16" customHeight="1" x14ac:dyDescent="0.2"/>
    <row r="1087" customFormat="1" ht="16" customHeight="1" x14ac:dyDescent="0.2"/>
    <row r="1088" customFormat="1" ht="16" customHeight="1" x14ac:dyDescent="0.2"/>
    <row r="1089" customFormat="1" ht="16" customHeight="1" x14ac:dyDescent="0.2"/>
    <row r="1090" customFormat="1" ht="16" customHeight="1" x14ac:dyDescent="0.2"/>
    <row r="1091" customFormat="1" ht="16" customHeight="1" x14ac:dyDescent="0.2"/>
    <row r="1092" customFormat="1" ht="16" customHeight="1" x14ac:dyDescent="0.2"/>
    <row r="1093" customFormat="1" ht="16" customHeight="1" x14ac:dyDescent="0.2"/>
    <row r="1094" customFormat="1" ht="16" customHeight="1" x14ac:dyDescent="0.2"/>
    <row r="1095" customFormat="1" ht="16" customHeight="1" x14ac:dyDescent="0.2"/>
    <row r="1096" customFormat="1" ht="16" customHeight="1" x14ac:dyDescent="0.2"/>
    <row r="1097" customFormat="1" ht="16" customHeight="1" x14ac:dyDescent="0.2"/>
    <row r="1098" customFormat="1" ht="16" customHeight="1" x14ac:dyDescent="0.2"/>
    <row r="1099" customFormat="1" ht="16" customHeight="1" x14ac:dyDescent="0.2"/>
    <row r="1100" customFormat="1" ht="16" customHeight="1" x14ac:dyDescent="0.2"/>
    <row r="1101" customFormat="1" ht="16" customHeight="1" x14ac:dyDescent="0.2"/>
    <row r="1102" customFormat="1" ht="16" customHeight="1" x14ac:dyDescent="0.2"/>
    <row r="1103" customFormat="1" ht="16" customHeight="1" x14ac:dyDescent="0.2"/>
    <row r="1104" customFormat="1" ht="16" customHeight="1" x14ac:dyDescent="0.2"/>
    <row r="1105" customFormat="1" ht="16" customHeight="1" x14ac:dyDescent="0.2"/>
    <row r="1106" customFormat="1" ht="16" customHeight="1" x14ac:dyDescent="0.2"/>
    <row r="1107" customFormat="1" ht="16" customHeight="1" x14ac:dyDescent="0.2"/>
    <row r="1108" customFormat="1" ht="16" customHeight="1" x14ac:dyDescent="0.2"/>
    <row r="1109" customFormat="1" ht="16" customHeight="1" x14ac:dyDescent="0.2"/>
    <row r="1110" customFormat="1" ht="16" customHeight="1" x14ac:dyDescent="0.2"/>
    <row r="1111" customFormat="1" ht="16" customHeight="1" x14ac:dyDescent="0.2"/>
    <row r="1112" customFormat="1" ht="16" customHeight="1" x14ac:dyDescent="0.2"/>
    <row r="1113" customFormat="1" ht="16" customHeight="1" x14ac:dyDescent="0.2"/>
    <row r="1114" customFormat="1" ht="16" customHeight="1" x14ac:dyDescent="0.2"/>
    <row r="1115" customFormat="1" ht="16" customHeight="1" x14ac:dyDescent="0.2"/>
    <row r="1116" customFormat="1" ht="16" customHeight="1" x14ac:dyDescent="0.2"/>
    <row r="1117" customFormat="1" ht="16" customHeight="1" x14ac:dyDescent="0.2"/>
    <row r="1118" customFormat="1" ht="16" customHeight="1" x14ac:dyDescent="0.2"/>
    <row r="1119" customFormat="1" ht="16" customHeight="1" x14ac:dyDescent="0.2"/>
    <row r="1120" customFormat="1" ht="16" customHeight="1" x14ac:dyDescent="0.2"/>
    <row r="1121" customFormat="1" ht="16" customHeight="1" x14ac:dyDescent="0.2"/>
    <row r="1122" customFormat="1" ht="16" customHeight="1" x14ac:dyDescent="0.2"/>
    <row r="1123" customFormat="1" ht="16" customHeight="1" x14ac:dyDescent="0.2"/>
    <row r="1124" customFormat="1" ht="16" customHeight="1" x14ac:dyDescent="0.2"/>
    <row r="1125" customFormat="1" ht="16" customHeight="1" x14ac:dyDescent="0.2"/>
    <row r="1126" customFormat="1" ht="16" customHeight="1" x14ac:dyDescent="0.2"/>
    <row r="1127" customFormat="1" ht="16" customHeight="1" x14ac:dyDescent="0.2"/>
    <row r="1128" customFormat="1" ht="16" customHeight="1" x14ac:dyDescent="0.2"/>
    <row r="1129" customFormat="1" ht="16" customHeight="1" x14ac:dyDescent="0.2"/>
    <row r="1130" customFormat="1" ht="16" customHeight="1" x14ac:dyDescent="0.2"/>
    <row r="1131" customFormat="1" ht="16" customHeight="1" x14ac:dyDescent="0.2"/>
    <row r="1132" customFormat="1" ht="16" customHeight="1" x14ac:dyDescent="0.2"/>
    <row r="1133" customFormat="1" ht="16" customHeight="1" x14ac:dyDescent="0.2"/>
    <row r="1134" customFormat="1" ht="16" customHeight="1" x14ac:dyDescent="0.2"/>
    <row r="1135" customFormat="1" ht="16" customHeight="1" x14ac:dyDescent="0.2"/>
    <row r="1136" customFormat="1" ht="16" customHeight="1" x14ac:dyDescent="0.2"/>
    <row r="1137" customFormat="1" ht="16" customHeight="1" x14ac:dyDescent="0.2"/>
    <row r="1138" customFormat="1" ht="16" customHeight="1" x14ac:dyDescent="0.2"/>
    <row r="1139" customFormat="1" ht="16" customHeight="1" x14ac:dyDescent="0.2"/>
    <row r="1140" customFormat="1" ht="16" customHeight="1" x14ac:dyDescent="0.2"/>
    <row r="1141" customFormat="1" ht="16" customHeight="1" x14ac:dyDescent="0.2"/>
    <row r="1142" customFormat="1" ht="16" customHeight="1" x14ac:dyDescent="0.2"/>
    <row r="1143" customFormat="1" ht="16" customHeight="1" x14ac:dyDescent="0.2"/>
    <row r="1144" customFormat="1" ht="16" customHeight="1" x14ac:dyDescent="0.2"/>
    <row r="1145" customFormat="1" ht="16" customHeight="1" x14ac:dyDescent="0.2"/>
    <row r="1146" customFormat="1" ht="16" customHeight="1" x14ac:dyDescent="0.2"/>
    <row r="1147" customFormat="1" ht="16" customHeight="1" x14ac:dyDescent="0.2"/>
    <row r="1148" customFormat="1" ht="16" customHeight="1" x14ac:dyDescent="0.2"/>
    <row r="1149" customFormat="1" ht="16" customHeight="1" x14ac:dyDescent="0.2"/>
    <row r="1150" customFormat="1" ht="16" customHeight="1" x14ac:dyDescent="0.2"/>
    <row r="1151" customFormat="1" ht="16" customHeight="1" x14ac:dyDescent="0.2"/>
    <row r="1152" customFormat="1" ht="16" customHeight="1" x14ac:dyDescent="0.2"/>
    <row r="1153" customFormat="1" ht="16" customHeight="1" x14ac:dyDescent="0.2"/>
    <row r="1154" customFormat="1" ht="16" customHeight="1" x14ac:dyDescent="0.2"/>
    <row r="1155" customFormat="1" ht="16" customHeight="1" x14ac:dyDescent="0.2"/>
    <row r="1156" customFormat="1" ht="16" customHeight="1" x14ac:dyDescent="0.2"/>
    <row r="1157" customFormat="1" ht="16" customHeight="1" x14ac:dyDescent="0.2"/>
    <row r="1158" customFormat="1" ht="16" customHeight="1" x14ac:dyDescent="0.2"/>
    <row r="1159" customFormat="1" ht="16" customHeight="1" x14ac:dyDescent="0.2"/>
    <row r="1160" customFormat="1" ht="16" customHeight="1" x14ac:dyDescent="0.2"/>
    <row r="1161" customFormat="1" ht="16" customHeight="1" x14ac:dyDescent="0.2"/>
    <row r="1162" customFormat="1" ht="16" customHeight="1" x14ac:dyDescent="0.2"/>
    <row r="1163" customFormat="1" ht="16" customHeight="1" x14ac:dyDescent="0.2"/>
    <row r="1164" customFormat="1" ht="16" customHeight="1" x14ac:dyDescent="0.2"/>
    <row r="1165" customFormat="1" ht="16" customHeight="1" x14ac:dyDescent="0.2"/>
    <row r="1166" customFormat="1" ht="16" customHeight="1" x14ac:dyDescent="0.2"/>
    <row r="1167" customFormat="1" ht="16" customHeight="1" x14ac:dyDescent="0.2"/>
    <row r="1168" customFormat="1" ht="16" customHeight="1" x14ac:dyDescent="0.2"/>
    <row r="1169" customFormat="1" ht="16" customHeight="1" x14ac:dyDescent="0.2"/>
    <row r="1170" customFormat="1" ht="16" customHeight="1" x14ac:dyDescent="0.2"/>
    <row r="1171" customFormat="1" ht="16" customHeight="1" x14ac:dyDescent="0.2"/>
    <row r="1172" customFormat="1" ht="16" customHeight="1" x14ac:dyDescent="0.2"/>
    <row r="1173" customFormat="1" ht="16" customHeight="1" x14ac:dyDescent="0.2"/>
    <row r="1174" customFormat="1" ht="16" customHeight="1" x14ac:dyDescent="0.2"/>
    <row r="1175" customFormat="1" ht="16" customHeight="1" x14ac:dyDescent="0.2"/>
    <row r="1176" customFormat="1" ht="16" customHeight="1" x14ac:dyDescent="0.2"/>
    <row r="1177" customFormat="1" ht="16" customHeight="1" x14ac:dyDescent="0.2"/>
    <row r="1178" customFormat="1" ht="16" customHeight="1" x14ac:dyDescent="0.2"/>
    <row r="1179" customFormat="1" ht="16" customHeight="1" x14ac:dyDescent="0.2"/>
    <row r="1180" customFormat="1" ht="16" customHeight="1" x14ac:dyDescent="0.2"/>
    <row r="1181" customFormat="1" ht="16" customHeight="1" x14ac:dyDescent="0.2"/>
    <row r="1182" customFormat="1" ht="16" customHeight="1" x14ac:dyDescent="0.2"/>
    <row r="1183" customFormat="1" ht="16" customHeight="1" x14ac:dyDescent="0.2"/>
    <row r="1184" customFormat="1" ht="16" customHeight="1" x14ac:dyDescent="0.2"/>
    <row r="1185" customFormat="1" ht="16" customHeight="1" x14ac:dyDescent="0.2"/>
    <row r="1186" customFormat="1" ht="16" customHeight="1" x14ac:dyDescent="0.2"/>
    <row r="1187" customFormat="1" ht="16" customHeight="1" x14ac:dyDescent="0.2"/>
    <row r="1188" customFormat="1" ht="16" customHeight="1" x14ac:dyDescent="0.2"/>
    <row r="1189" customFormat="1" ht="16" customHeight="1" x14ac:dyDescent="0.2"/>
    <row r="1190" customFormat="1" ht="16" customHeight="1" x14ac:dyDescent="0.2"/>
    <row r="1191" customFormat="1" ht="16" customHeight="1" x14ac:dyDescent="0.2"/>
    <row r="1192" customFormat="1" ht="16" customHeight="1" x14ac:dyDescent="0.2"/>
    <row r="1193" customFormat="1" ht="16" customHeight="1" x14ac:dyDescent="0.2"/>
    <row r="1194" customFormat="1" ht="16" customHeight="1" x14ac:dyDescent="0.2"/>
    <row r="1195" customFormat="1" ht="16" customHeight="1" x14ac:dyDescent="0.2"/>
    <row r="1196" customFormat="1" ht="16" customHeight="1" x14ac:dyDescent="0.2"/>
    <row r="1197" customFormat="1" ht="16" customHeight="1" x14ac:dyDescent="0.2"/>
    <row r="1198" customFormat="1" ht="16" customHeight="1" x14ac:dyDescent="0.2"/>
    <row r="1199" customFormat="1" ht="16" customHeight="1" x14ac:dyDescent="0.2"/>
    <row r="1200" customFormat="1" ht="16" customHeight="1" x14ac:dyDescent="0.2"/>
    <row r="1201" customFormat="1" ht="16" customHeight="1" x14ac:dyDescent="0.2"/>
    <row r="1202" customFormat="1" ht="16" customHeight="1" x14ac:dyDescent="0.2"/>
    <row r="1203" customFormat="1" ht="16" customHeight="1" x14ac:dyDescent="0.2"/>
    <row r="1204" customFormat="1" ht="16" customHeight="1" x14ac:dyDescent="0.2"/>
    <row r="1205" customFormat="1" ht="16" customHeight="1" x14ac:dyDescent="0.2"/>
    <row r="1206" customFormat="1" ht="16" customHeight="1" x14ac:dyDescent="0.2"/>
    <row r="1207" customFormat="1" ht="16" customHeight="1" x14ac:dyDescent="0.2"/>
    <row r="1208" customFormat="1" ht="16" customHeight="1" x14ac:dyDescent="0.2"/>
    <row r="1209" customFormat="1" ht="16" customHeight="1" x14ac:dyDescent="0.2"/>
    <row r="1210" customFormat="1" ht="16" customHeight="1" x14ac:dyDescent="0.2"/>
    <row r="1211" customFormat="1" ht="16" customHeight="1" x14ac:dyDescent="0.2"/>
    <row r="1212" customFormat="1" ht="16" customHeight="1" x14ac:dyDescent="0.2"/>
    <row r="1213" customFormat="1" ht="16" customHeight="1" x14ac:dyDescent="0.2"/>
    <row r="1214" customFormat="1" ht="16" customHeight="1" x14ac:dyDescent="0.2"/>
    <row r="1215" customFormat="1" ht="16" customHeight="1" x14ac:dyDescent="0.2"/>
    <row r="1216" customFormat="1" ht="16" customHeight="1" x14ac:dyDescent="0.2"/>
    <row r="1217" customFormat="1" ht="16" customHeight="1" x14ac:dyDescent="0.2"/>
    <row r="1218" customFormat="1" ht="16" customHeight="1" x14ac:dyDescent="0.2"/>
    <row r="1219" customFormat="1" ht="16" customHeight="1" x14ac:dyDescent="0.2"/>
    <row r="1220" customFormat="1" ht="16" customHeight="1" x14ac:dyDescent="0.2"/>
    <row r="1221" customFormat="1" ht="16" customHeight="1" x14ac:dyDescent="0.2"/>
    <row r="1222" customFormat="1" ht="16" customHeight="1" x14ac:dyDescent="0.2"/>
    <row r="1223" customFormat="1" ht="16" customHeight="1" x14ac:dyDescent="0.2"/>
    <row r="1224" customFormat="1" ht="16" customHeight="1" x14ac:dyDescent="0.2"/>
    <row r="1225" customFormat="1" ht="16" customHeight="1" x14ac:dyDescent="0.2"/>
    <row r="1226" customFormat="1" ht="16" customHeight="1" x14ac:dyDescent="0.2"/>
    <row r="1227" customFormat="1" ht="16" customHeight="1" x14ac:dyDescent="0.2"/>
    <row r="1228" customFormat="1" ht="16" customHeight="1" x14ac:dyDescent="0.2"/>
    <row r="1229" customFormat="1" ht="16" customHeight="1" x14ac:dyDescent="0.2"/>
    <row r="1230" customFormat="1" ht="16" customHeight="1" x14ac:dyDescent="0.2"/>
    <row r="1231" customFormat="1" ht="16" customHeight="1" x14ac:dyDescent="0.2"/>
    <row r="1232" customFormat="1" ht="16" customHeight="1" x14ac:dyDescent="0.2"/>
    <row r="1233" customFormat="1" ht="16" customHeight="1" x14ac:dyDescent="0.2"/>
    <row r="1234" customFormat="1" ht="16" customHeight="1" x14ac:dyDescent="0.2"/>
    <row r="1235" customFormat="1" ht="16" customHeight="1" x14ac:dyDescent="0.2"/>
    <row r="1236" customFormat="1" ht="16" customHeight="1" x14ac:dyDescent="0.2"/>
    <row r="1237" customFormat="1" ht="16" customHeight="1" x14ac:dyDescent="0.2"/>
    <row r="1238" customFormat="1" ht="16" customHeight="1" x14ac:dyDescent="0.2"/>
    <row r="1239" customFormat="1" ht="16" customHeight="1" x14ac:dyDescent="0.2"/>
    <row r="1240" customFormat="1" ht="16" customHeight="1" x14ac:dyDescent="0.2"/>
    <row r="1241" customFormat="1" ht="16" customHeight="1" x14ac:dyDescent="0.2"/>
    <row r="1242" customFormat="1" ht="16" customHeight="1" x14ac:dyDescent="0.2"/>
    <row r="1243" customFormat="1" ht="16" customHeight="1" x14ac:dyDescent="0.2"/>
    <row r="1244" customFormat="1" ht="16" customHeight="1" x14ac:dyDescent="0.2"/>
    <row r="1245" customFormat="1" ht="16" customHeight="1" x14ac:dyDescent="0.2"/>
    <row r="1246" customFormat="1" ht="16" customHeight="1" x14ac:dyDescent="0.2"/>
    <row r="1247" customFormat="1" ht="16" customHeight="1" x14ac:dyDescent="0.2"/>
    <row r="1248" customFormat="1" ht="16" customHeight="1" x14ac:dyDescent="0.2"/>
    <row r="1249" customFormat="1" ht="16" customHeight="1" x14ac:dyDescent="0.2"/>
    <row r="1250" customFormat="1" ht="16" customHeight="1" x14ac:dyDescent="0.2"/>
    <row r="1251" customFormat="1" ht="16" customHeight="1" x14ac:dyDescent="0.2"/>
    <row r="1252" customFormat="1" ht="16" customHeight="1" x14ac:dyDescent="0.2"/>
    <row r="1253" customFormat="1" ht="16" customHeight="1" x14ac:dyDescent="0.2"/>
    <row r="1254" customFormat="1" ht="16" customHeight="1" x14ac:dyDescent="0.2"/>
    <row r="1255" customFormat="1" ht="16" customHeight="1" x14ac:dyDescent="0.2"/>
    <row r="1256" customFormat="1" ht="16" customHeight="1" x14ac:dyDescent="0.2"/>
    <row r="1257" customFormat="1" ht="16" customHeight="1" x14ac:dyDescent="0.2"/>
    <row r="1258" customFormat="1" ht="16" customHeight="1" x14ac:dyDescent="0.2"/>
    <row r="1259" customFormat="1" ht="16" customHeight="1" x14ac:dyDescent="0.2"/>
    <row r="1260" customFormat="1" ht="16" customHeight="1" x14ac:dyDescent="0.2"/>
    <row r="1261" customFormat="1" ht="16" customHeight="1" x14ac:dyDescent="0.2"/>
    <row r="1262" customFormat="1" ht="16" customHeight="1" x14ac:dyDescent="0.2"/>
    <row r="1263" customFormat="1" ht="16" customHeight="1" x14ac:dyDescent="0.2"/>
    <row r="1264" customFormat="1" ht="16" customHeight="1" x14ac:dyDescent="0.2"/>
    <row r="1265" customFormat="1" ht="16" customHeight="1" x14ac:dyDescent="0.2"/>
    <row r="1266" customFormat="1" ht="16" customHeight="1" x14ac:dyDescent="0.2"/>
    <row r="1267" customFormat="1" ht="16" customHeight="1" x14ac:dyDescent="0.2"/>
    <row r="1268" customFormat="1" ht="16" customHeight="1" x14ac:dyDescent="0.2"/>
    <row r="1269" customFormat="1" ht="16" customHeight="1" x14ac:dyDescent="0.2"/>
    <row r="1270" customFormat="1" ht="16" customHeight="1" x14ac:dyDescent="0.2"/>
    <row r="1271" customFormat="1" ht="16" customHeight="1" x14ac:dyDescent="0.2"/>
    <row r="1272" customFormat="1" ht="16" customHeight="1" x14ac:dyDescent="0.2"/>
    <row r="1273" customFormat="1" ht="16" customHeight="1" x14ac:dyDescent="0.2"/>
    <row r="1274" customFormat="1" ht="16" customHeight="1" x14ac:dyDescent="0.2"/>
    <row r="1275" customFormat="1" ht="16" customHeight="1" x14ac:dyDescent="0.2"/>
    <row r="1276" customFormat="1" ht="16" customHeight="1" x14ac:dyDescent="0.2"/>
    <row r="1277" customFormat="1" ht="16" customHeight="1" x14ac:dyDescent="0.2"/>
    <row r="1278" customFormat="1" ht="16" customHeight="1" x14ac:dyDescent="0.2"/>
    <row r="1279" customFormat="1" ht="16" customHeight="1" x14ac:dyDescent="0.2"/>
    <row r="1280" customFormat="1" ht="16" customHeight="1" x14ac:dyDescent="0.2"/>
    <row r="1281" customFormat="1" ht="16" customHeight="1" x14ac:dyDescent="0.2"/>
    <row r="1282" customFormat="1" ht="16" customHeight="1" x14ac:dyDescent="0.2"/>
    <row r="1283" customFormat="1" ht="16" customHeight="1" x14ac:dyDescent="0.2"/>
    <row r="1284" customFormat="1" ht="16" customHeight="1" x14ac:dyDescent="0.2"/>
    <row r="1285" customFormat="1" ht="16" customHeight="1" x14ac:dyDescent="0.2"/>
    <row r="1286" customFormat="1" ht="16" customHeight="1" x14ac:dyDescent="0.2"/>
    <row r="1287" customFormat="1" ht="16" customHeight="1" x14ac:dyDescent="0.2"/>
    <row r="1288" customFormat="1" ht="16" customHeight="1" x14ac:dyDescent="0.2"/>
    <row r="1289" customFormat="1" ht="16" customHeight="1" x14ac:dyDescent="0.2"/>
    <row r="1290" customFormat="1" ht="16" customHeight="1" x14ac:dyDescent="0.2"/>
    <row r="1291" customFormat="1" ht="16" customHeight="1" x14ac:dyDescent="0.2"/>
    <row r="1292" customFormat="1" ht="16" customHeight="1" x14ac:dyDescent="0.2"/>
    <row r="1293" customFormat="1" ht="16" customHeight="1" x14ac:dyDescent="0.2"/>
    <row r="1294" customFormat="1" ht="16" customHeight="1" x14ac:dyDescent="0.2"/>
    <row r="1295" customFormat="1" ht="16" customHeight="1" x14ac:dyDescent="0.2"/>
    <row r="1296" customFormat="1" ht="16" customHeight="1" x14ac:dyDescent="0.2"/>
    <row r="1297" customFormat="1" ht="16" customHeight="1" x14ac:dyDescent="0.2"/>
    <row r="1298" customFormat="1" ht="16" customHeight="1" x14ac:dyDescent="0.2"/>
    <row r="1299" customFormat="1" ht="16" customHeight="1" x14ac:dyDescent="0.2"/>
    <row r="1300" customFormat="1" ht="16" customHeight="1" x14ac:dyDescent="0.2"/>
    <row r="1301" customFormat="1" ht="16" customHeight="1" x14ac:dyDescent="0.2"/>
    <row r="1302" customFormat="1" ht="16" customHeight="1" x14ac:dyDescent="0.2"/>
    <row r="1303" customFormat="1" ht="16" customHeight="1" x14ac:dyDescent="0.2"/>
    <row r="1304" customFormat="1" ht="16" customHeight="1" x14ac:dyDescent="0.2"/>
    <row r="1305" customFormat="1" ht="16" customHeight="1" x14ac:dyDescent="0.2"/>
    <row r="1306" customFormat="1" ht="16" customHeight="1" x14ac:dyDescent="0.2"/>
    <row r="1307" customFormat="1" ht="16" customHeight="1" x14ac:dyDescent="0.2"/>
    <row r="1308" customFormat="1" ht="16" customHeight="1" x14ac:dyDescent="0.2"/>
    <row r="1309" customFormat="1" ht="16" customHeight="1" x14ac:dyDescent="0.2"/>
    <row r="1310" customFormat="1" ht="16" customHeight="1" x14ac:dyDescent="0.2"/>
    <row r="1311" customFormat="1" ht="16" customHeight="1" x14ac:dyDescent="0.2"/>
    <row r="1312" customFormat="1" ht="16" customHeight="1" x14ac:dyDescent="0.2"/>
    <row r="1313" customFormat="1" ht="16" customHeight="1" x14ac:dyDescent="0.2"/>
    <row r="1314" customFormat="1" ht="16" customHeight="1" x14ac:dyDescent="0.2"/>
    <row r="1315" customFormat="1" ht="16" customHeight="1" x14ac:dyDescent="0.2"/>
    <row r="1316" customFormat="1" ht="16" customHeight="1" x14ac:dyDescent="0.2"/>
    <row r="1317" customFormat="1" ht="16" customHeight="1" x14ac:dyDescent="0.2"/>
    <row r="1318" customFormat="1" ht="16" customHeight="1" x14ac:dyDescent="0.2"/>
    <row r="1319" customFormat="1" ht="16" customHeight="1" x14ac:dyDescent="0.2"/>
    <row r="1320" customFormat="1" ht="16" customHeight="1" x14ac:dyDescent="0.2"/>
    <row r="1321" customFormat="1" ht="16" customHeight="1" x14ac:dyDescent="0.2"/>
    <row r="1322" customFormat="1" ht="16" customHeight="1" x14ac:dyDescent="0.2"/>
    <row r="1323" customFormat="1" ht="16" customHeight="1" x14ac:dyDescent="0.2"/>
    <row r="1324" customFormat="1" ht="16" customHeight="1" x14ac:dyDescent="0.2"/>
    <row r="1325" customFormat="1" ht="16" customHeight="1" x14ac:dyDescent="0.2"/>
    <row r="1326" customFormat="1" ht="16" customHeight="1" x14ac:dyDescent="0.2"/>
    <row r="1327" customFormat="1" ht="16" customHeight="1" x14ac:dyDescent="0.2"/>
    <row r="1328" customFormat="1" ht="16" customHeight="1" x14ac:dyDescent="0.2"/>
    <row r="1329" customFormat="1" ht="16" customHeight="1" x14ac:dyDescent="0.2"/>
    <row r="1330" customFormat="1" ht="16" customHeight="1" x14ac:dyDescent="0.2"/>
    <row r="1331" customFormat="1" ht="16" customHeight="1" x14ac:dyDescent="0.2"/>
    <row r="1332" customFormat="1" ht="16" customHeight="1" x14ac:dyDescent="0.2"/>
    <row r="1333" customFormat="1" ht="16" customHeight="1" x14ac:dyDescent="0.2"/>
    <row r="1334" customFormat="1" ht="16" customHeight="1" x14ac:dyDescent="0.2"/>
    <row r="1335" customFormat="1" ht="16" customHeight="1" x14ac:dyDescent="0.2"/>
    <row r="1336" customFormat="1" ht="16" customHeight="1" x14ac:dyDescent="0.2"/>
    <row r="1337" customFormat="1" ht="16" customHeight="1" x14ac:dyDescent="0.2"/>
    <row r="1338" customFormat="1" ht="16" customHeight="1" x14ac:dyDescent="0.2"/>
    <row r="1339" customFormat="1" ht="16" customHeight="1" x14ac:dyDescent="0.2"/>
    <row r="1340" customFormat="1" ht="16" customHeight="1" x14ac:dyDescent="0.2"/>
    <row r="1341" customFormat="1" ht="16" customHeight="1" x14ac:dyDescent="0.2"/>
    <row r="1342" customFormat="1" ht="16" customHeight="1" x14ac:dyDescent="0.2"/>
    <row r="1343" customFormat="1" ht="16" customHeight="1" x14ac:dyDescent="0.2"/>
    <row r="1344" customFormat="1" ht="16" customHeight="1" x14ac:dyDescent="0.2"/>
    <row r="1345" customFormat="1" ht="16" customHeight="1" x14ac:dyDescent="0.2"/>
    <row r="1346" customFormat="1" ht="16" customHeight="1" x14ac:dyDescent="0.2"/>
    <row r="1347" customFormat="1" ht="16" customHeight="1" x14ac:dyDescent="0.2"/>
    <row r="1348" customFormat="1" ht="16" customHeight="1" x14ac:dyDescent="0.2"/>
    <row r="1349" customFormat="1" ht="16" customHeight="1" x14ac:dyDescent="0.2"/>
    <row r="1350" customFormat="1" ht="16" customHeight="1" x14ac:dyDescent="0.2"/>
    <row r="1351" customFormat="1" ht="16" customHeight="1" x14ac:dyDescent="0.2"/>
    <row r="1352" customFormat="1" ht="16" customHeight="1" x14ac:dyDescent="0.2"/>
    <row r="1353" customFormat="1" ht="16" customHeight="1" x14ac:dyDescent="0.2"/>
    <row r="1354" customFormat="1" ht="16" customHeight="1" x14ac:dyDescent="0.2"/>
    <row r="1355" customFormat="1" ht="16" customHeight="1" x14ac:dyDescent="0.2"/>
    <row r="1356" customFormat="1" ht="16" customHeight="1" x14ac:dyDescent="0.2"/>
    <row r="1357" customFormat="1" ht="16" customHeight="1" x14ac:dyDescent="0.2"/>
    <row r="1358" customFormat="1" ht="16" customHeight="1" x14ac:dyDescent="0.2"/>
    <row r="1359" customFormat="1" ht="16" customHeight="1" x14ac:dyDescent="0.2"/>
    <row r="1360" customFormat="1" ht="16" customHeight="1" x14ac:dyDescent="0.2"/>
    <row r="1361" customFormat="1" ht="16" customHeight="1" x14ac:dyDescent="0.2"/>
    <row r="1362" customFormat="1" ht="16" customHeight="1" x14ac:dyDescent="0.2"/>
    <row r="1363" customFormat="1" ht="16" customHeight="1" x14ac:dyDescent="0.2"/>
    <row r="1364" customFormat="1" ht="16" customHeight="1" x14ac:dyDescent="0.2"/>
    <row r="1365" customFormat="1" ht="16" customHeight="1" x14ac:dyDescent="0.2"/>
    <row r="1366" customFormat="1" ht="16" customHeight="1" x14ac:dyDescent="0.2"/>
    <row r="1367" customFormat="1" ht="16" customHeight="1" x14ac:dyDescent="0.2"/>
    <row r="1368" customFormat="1" ht="16" customHeight="1" x14ac:dyDescent="0.2"/>
    <row r="1369" customFormat="1" ht="16" customHeight="1" x14ac:dyDescent="0.2"/>
    <row r="1370" customFormat="1" ht="16" customHeight="1" x14ac:dyDescent="0.2"/>
    <row r="1371" customFormat="1" ht="16" customHeight="1" x14ac:dyDescent="0.2"/>
    <row r="1372" customFormat="1" ht="16" customHeight="1" x14ac:dyDescent="0.2"/>
    <row r="1373" customFormat="1" ht="16" customHeight="1" x14ac:dyDescent="0.2"/>
    <row r="1374" customFormat="1" ht="16" customHeight="1" x14ac:dyDescent="0.2"/>
    <row r="1375" customFormat="1" ht="16" customHeight="1" x14ac:dyDescent="0.2"/>
    <row r="1376" customFormat="1" ht="16" customHeight="1" x14ac:dyDescent="0.2"/>
    <row r="1377" customFormat="1" ht="16" customHeight="1" x14ac:dyDescent="0.2"/>
    <row r="1378" customFormat="1" ht="16" customHeight="1" x14ac:dyDescent="0.2"/>
    <row r="1379" customFormat="1" ht="16" customHeight="1" x14ac:dyDescent="0.2"/>
    <row r="1380" customFormat="1" ht="16" customHeight="1" x14ac:dyDescent="0.2"/>
    <row r="1381" customFormat="1" ht="16" customHeight="1" x14ac:dyDescent="0.2"/>
    <row r="1382" customFormat="1" ht="16" customHeight="1" x14ac:dyDescent="0.2"/>
    <row r="1383" customFormat="1" ht="16" customHeight="1" x14ac:dyDescent="0.2"/>
    <row r="1384" customFormat="1" ht="16" customHeight="1" x14ac:dyDescent="0.2"/>
    <row r="1385" customFormat="1" ht="16" customHeight="1" x14ac:dyDescent="0.2"/>
    <row r="1386" customFormat="1" ht="16" customHeight="1" x14ac:dyDescent="0.2"/>
    <row r="1387" customFormat="1" ht="16" customHeight="1" x14ac:dyDescent="0.2"/>
    <row r="1388" customFormat="1" ht="16" customHeight="1" x14ac:dyDescent="0.2"/>
    <row r="1389" customFormat="1" ht="16" customHeight="1" x14ac:dyDescent="0.2"/>
    <row r="1390" customFormat="1" ht="16" customHeight="1" x14ac:dyDescent="0.2"/>
    <row r="1391" customFormat="1" ht="16" customHeight="1" x14ac:dyDescent="0.2"/>
    <row r="1392" customFormat="1" ht="16" customHeight="1" x14ac:dyDescent="0.2"/>
    <row r="1393" customFormat="1" ht="16" customHeight="1" x14ac:dyDescent="0.2"/>
    <row r="1394" customFormat="1" ht="16" customHeight="1" x14ac:dyDescent="0.2"/>
    <row r="1395" customFormat="1" ht="16" customHeight="1" x14ac:dyDescent="0.2"/>
    <row r="1396" customFormat="1" ht="16" customHeight="1" x14ac:dyDescent="0.2"/>
    <row r="1397" customFormat="1" ht="16" customHeight="1" x14ac:dyDescent="0.2"/>
    <row r="1398" customFormat="1" ht="16" customHeight="1" x14ac:dyDescent="0.2"/>
    <row r="1399" customFormat="1" ht="16" customHeight="1" x14ac:dyDescent="0.2"/>
    <row r="1400" customFormat="1" ht="16" customHeight="1" x14ac:dyDescent="0.2"/>
    <row r="1401" customFormat="1" ht="16" customHeight="1" x14ac:dyDescent="0.2"/>
    <row r="1402" customFormat="1" ht="16" customHeight="1" x14ac:dyDescent="0.2"/>
    <row r="1403" customFormat="1" ht="16" customHeight="1" x14ac:dyDescent="0.2"/>
    <row r="1404" customFormat="1" ht="16" customHeight="1" x14ac:dyDescent="0.2"/>
    <row r="1405" customFormat="1" ht="16" customHeight="1" x14ac:dyDescent="0.2"/>
    <row r="1406" customFormat="1" ht="16" customHeight="1" x14ac:dyDescent="0.2"/>
    <row r="1407" customFormat="1" ht="16" customHeight="1" x14ac:dyDescent="0.2"/>
    <row r="1408" customFormat="1" ht="16" customHeight="1" x14ac:dyDescent="0.2"/>
    <row r="1409" customFormat="1" ht="16" customHeight="1" x14ac:dyDescent="0.2"/>
    <row r="1410" customFormat="1" ht="16" customHeight="1" x14ac:dyDescent="0.2"/>
    <row r="1411" customFormat="1" ht="16" customHeight="1" x14ac:dyDescent="0.2"/>
    <row r="1412" customFormat="1" ht="16" customHeight="1" x14ac:dyDescent="0.2"/>
    <row r="1413" customFormat="1" ht="16" customHeight="1" x14ac:dyDescent="0.2"/>
    <row r="1414" customFormat="1" ht="16" customHeight="1" x14ac:dyDescent="0.2"/>
    <row r="1415" customFormat="1" ht="16" customHeight="1" x14ac:dyDescent="0.2"/>
    <row r="1416" customFormat="1" ht="16" customHeight="1" x14ac:dyDescent="0.2"/>
    <row r="1417" customFormat="1" ht="16" customHeight="1" x14ac:dyDescent="0.2"/>
    <row r="1418" customFormat="1" ht="16" customHeight="1" x14ac:dyDescent="0.2"/>
    <row r="1419" customFormat="1" ht="16" customHeight="1" x14ac:dyDescent="0.2"/>
    <row r="1420" customFormat="1" ht="16" customHeight="1" x14ac:dyDescent="0.2"/>
    <row r="1421" customFormat="1" ht="16" customHeight="1" x14ac:dyDescent="0.2"/>
    <row r="1422" customFormat="1" ht="16" customHeight="1" x14ac:dyDescent="0.2"/>
    <row r="1423" customFormat="1" ht="16" customHeight="1" x14ac:dyDescent="0.2"/>
    <row r="1424" customFormat="1" ht="16" customHeight="1" x14ac:dyDescent="0.2"/>
    <row r="1425" customFormat="1" ht="16" customHeight="1" x14ac:dyDescent="0.2"/>
    <row r="1426" customFormat="1" ht="16" customHeight="1" x14ac:dyDescent="0.2"/>
    <row r="1427" customFormat="1" ht="16" customHeight="1" x14ac:dyDescent="0.2"/>
    <row r="1428" customFormat="1" ht="16" customHeight="1" x14ac:dyDescent="0.2"/>
    <row r="1429" customFormat="1" ht="16" customHeight="1" x14ac:dyDescent="0.2"/>
    <row r="1430" customFormat="1" ht="16" customHeight="1" x14ac:dyDescent="0.2"/>
    <row r="1431" customFormat="1" ht="16" customHeight="1" x14ac:dyDescent="0.2"/>
    <row r="1432" customFormat="1" ht="16" customHeight="1" x14ac:dyDescent="0.2"/>
    <row r="1433" customFormat="1" ht="16" customHeight="1" x14ac:dyDescent="0.2"/>
    <row r="1434" customFormat="1" ht="16" customHeight="1" x14ac:dyDescent="0.2"/>
    <row r="1435" customFormat="1" ht="16" customHeight="1" x14ac:dyDescent="0.2"/>
    <row r="1436" customFormat="1" ht="16" customHeight="1" x14ac:dyDescent="0.2"/>
    <row r="1437" customFormat="1" ht="16" customHeight="1" x14ac:dyDescent="0.2"/>
    <row r="1438" customFormat="1" ht="16" customHeight="1" x14ac:dyDescent="0.2"/>
    <row r="1439" customFormat="1" ht="16" customHeight="1" x14ac:dyDescent="0.2"/>
    <row r="1440" customFormat="1" ht="16" customHeight="1" x14ac:dyDescent="0.2"/>
    <row r="1441" customFormat="1" ht="16" customHeight="1" x14ac:dyDescent="0.2"/>
    <row r="1442" customFormat="1" ht="16" customHeight="1" x14ac:dyDescent="0.2"/>
    <row r="1443" customFormat="1" ht="16" customHeight="1" x14ac:dyDescent="0.2"/>
    <row r="1444" customFormat="1" ht="16" customHeight="1" x14ac:dyDescent="0.2"/>
    <row r="1445" customFormat="1" ht="16" customHeight="1" x14ac:dyDescent="0.2"/>
    <row r="1446" customFormat="1" ht="16" customHeight="1" x14ac:dyDescent="0.2"/>
    <row r="1447" customFormat="1" ht="16" customHeight="1" x14ac:dyDescent="0.2"/>
    <row r="1448" customFormat="1" ht="16" customHeight="1" x14ac:dyDescent="0.2"/>
    <row r="1449" customFormat="1" ht="16" customHeight="1" x14ac:dyDescent="0.2"/>
    <row r="1450" customFormat="1" ht="16" customHeight="1" x14ac:dyDescent="0.2"/>
    <row r="1451" customFormat="1" ht="16" customHeight="1" x14ac:dyDescent="0.2"/>
    <row r="1452" customFormat="1" ht="16" customHeight="1" x14ac:dyDescent="0.2"/>
    <row r="1453" customFormat="1" ht="16" customHeight="1" x14ac:dyDescent="0.2"/>
    <row r="1454" customFormat="1" ht="16" customHeight="1" x14ac:dyDescent="0.2"/>
    <row r="1455" customFormat="1" ht="16" customHeight="1" x14ac:dyDescent="0.2"/>
    <row r="1456" customFormat="1" ht="16" customHeight="1" x14ac:dyDescent="0.2"/>
    <row r="1457" customFormat="1" ht="16" customHeight="1" x14ac:dyDescent="0.2"/>
    <row r="1458" customFormat="1" ht="16" customHeight="1" x14ac:dyDescent="0.2"/>
    <row r="1459" customFormat="1" ht="16" customHeight="1" x14ac:dyDescent="0.2"/>
    <row r="1460" customFormat="1" ht="16" customHeight="1" x14ac:dyDescent="0.2"/>
    <row r="1461" customFormat="1" ht="16" customHeight="1" x14ac:dyDescent="0.2"/>
    <row r="1462" customFormat="1" ht="16" customHeight="1" x14ac:dyDescent="0.2"/>
    <row r="1463" customFormat="1" ht="16" customHeight="1" x14ac:dyDescent="0.2"/>
    <row r="1464" customFormat="1" ht="16" customHeight="1" x14ac:dyDescent="0.2"/>
    <row r="1465" customFormat="1" ht="16" customHeight="1" x14ac:dyDescent="0.2"/>
    <row r="1466" customFormat="1" ht="16" customHeight="1" x14ac:dyDescent="0.2"/>
    <row r="1467" customFormat="1" ht="16" customHeight="1" x14ac:dyDescent="0.2"/>
    <row r="1468" customFormat="1" ht="16" customHeight="1" x14ac:dyDescent="0.2"/>
    <row r="1469" customFormat="1" ht="16" customHeight="1" x14ac:dyDescent="0.2"/>
    <row r="1470" customFormat="1" ht="16" customHeight="1" x14ac:dyDescent="0.2"/>
    <row r="1471" customFormat="1" ht="16" customHeight="1" x14ac:dyDescent="0.2"/>
    <row r="1472" customFormat="1" ht="16" customHeight="1" x14ac:dyDescent="0.2"/>
    <row r="1473" customFormat="1" ht="16" customHeight="1" x14ac:dyDescent="0.2"/>
    <row r="1474" customFormat="1" ht="16" customHeight="1" x14ac:dyDescent="0.2"/>
    <row r="1475" customFormat="1" ht="16" customHeight="1" x14ac:dyDescent="0.2"/>
    <row r="1476" customFormat="1" ht="16" customHeight="1" x14ac:dyDescent="0.2"/>
    <row r="1477" customFormat="1" ht="16" customHeight="1" x14ac:dyDescent="0.2"/>
    <row r="1478" customFormat="1" ht="16" customHeight="1" x14ac:dyDescent="0.2"/>
    <row r="1479" customFormat="1" ht="16" customHeight="1" x14ac:dyDescent="0.2"/>
    <row r="1480" customFormat="1" ht="16" customHeight="1" x14ac:dyDescent="0.2"/>
    <row r="1481" customFormat="1" ht="16" customHeight="1" x14ac:dyDescent="0.2"/>
    <row r="1482" customFormat="1" ht="16" customHeight="1" x14ac:dyDescent="0.2"/>
    <row r="1483" customFormat="1" ht="16" customHeight="1" x14ac:dyDescent="0.2"/>
    <row r="1484" customFormat="1" ht="16" customHeight="1" x14ac:dyDescent="0.2"/>
    <row r="1485" customFormat="1" ht="16" customHeight="1" x14ac:dyDescent="0.2"/>
    <row r="1486" customFormat="1" ht="16" customHeight="1" x14ac:dyDescent="0.2"/>
    <row r="1487" customFormat="1" ht="16" customHeight="1" x14ac:dyDescent="0.2"/>
    <row r="1488" customFormat="1" ht="16" customHeight="1" x14ac:dyDescent="0.2"/>
    <row r="1489" customFormat="1" ht="16" customHeight="1" x14ac:dyDescent="0.2"/>
    <row r="1490" customFormat="1" ht="16" customHeight="1" x14ac:dyDescent="0.2"/>
    <row r="1491" customFormat="1" ht="16" customHeight="1" x14ac:dyDescent="0.2"/>
    <row r="1492" customFormat="1" ht="16" customHeight="1" x14ac:dyDescent="0.2"/>
    <row r="1493" customFormat="1" ht="16" customHeight="1" x14ac:dyDescent="0.2"/>
    <row r="1494" customFormat="1" ht="16" customHeight="1" x14ac:dyDescent="0.2"/>
    <row r="1495" customFormat="1" ht="16" customHeight="1" x14ac:dyDescent="0.2"/>
    <row r="1496" customFormat="1" ht="16" customHeight="1" x14ac:dyDescent="0.2"/>
    <row r="1497" customFormat="1" ht="16" customHeight="1" x14ac:dyDescent="0.2"/>
    <row r="1498" customFormat="1" ht="16" customHeight="1" x14ac:dyDescent="0.2"/>
    <row r="1499" customFormat="1" ht="16" customHeight="1" x14ac:dyDescent="0.2"/>
    <row r="1500" customFormat="1" ht="16" customHeight="1" x14ac:dyDescent="0.2"/>
    <row r="1501" customFormat="1" ht="16" customHeight="1" x14ac:dyDescent="0.2"/>
    <row r="1502" customFormat="1" ht="16" customHeight="1" x14ac:dyDescent="0.2"/>
    <row r="1503" customFormat="1" ht="16" customHeight="1" x14ac:dyDescent="0.2"/>
    <row r="1504" customFormat="1" ht="16" customHeight="1" x14ac:dyDescent="0.2"/>
    <row r="1505" customFormat="1" ht="16" customHeight="1" x14ac:dyDescent="0.2"/>
    <row r="1506" customFormat="1" ht="16" customHeight="1" x14ac:dyDescent="0.2"/>
    <row r="1507" customFormat="1" ht="16" customHeight="1" x14ac:dyDescent="0.2"/>
    <row r="1508" customFormat="1" ht="16" customHeight="1" x14ac:dyDescent="0.2"/>
    <row r="1509" customFormat="1" ht="16" customHeight="1" x14ac:dyDescent="0.2"/>
    <row r="1510" customFormat="1" ht="16" customHeight="1" x14ac:dyDescent="0.2"/>
    <row r="1511" customFormat="1" ht="16" customHeight="1" x14ac:dyDescent="0.2"/>
    <row r="1512" customFormat="1" ht="16" customHeight="1" x14ac:dyDescent="0.2"/>
    <row r="1513" customFormat="1" ht="16" customHeight="1" x14ac:dyDescent="0.2"/>
    <row r="1514" customFormat="1" ht="16" customHeight="1" x14ac:dyDescent="0.2"/>
    <row r="1515" customFormat="1" ht="16" customHeight="1" x14ac:dyDescent="0.2"/>
    <row r="1516" customFormat="1" ht="16" customHeight="1" x14ac:dyDescent="0.2"/>
    <row r="1517" customFormat="1" ht="16" customHeight="1" x14ac:dyDescent="0.2"/>
    <row r="1518" customFormat="1" ht="16" customHeight="1" x14ac:dyDescent="0.2"/>
    <row r="1519" customFormat="1" ht="16" customHeight="1" x14ac:dyDescent="0.2"/>
    <row r="1520" customFormat="1" ht="16" customHeight="1" x14ac:dyDescent="0.2"/>
    <row r="1521" customFormat="1" ht="16" customHeight="1" x14ac:dyDescent="0.2"/>
    <row r="1522" customFormat="1" ht="16" customHeight="1" x14ac:dyDescent="0.2"/>
    <row r="1523" customFormat="1" ht="16" customHeight="1" x14ac:dyDescent="0.2"/>
    <row r="1524" customFormat="1" ht="16" customHeight="1" x14ac:dyDescent="0.2"/>
    <row r="1525" customFormat="1" ht="16" customHeight="1" x14ac:dyDescent="0.2"/>
    <row r="1526" customFormat="1" ht="16" customHeight="1" x14ac:dyDescent="0.2"/>
    <row r="1527" customFormat="1" ht="16" customHeight="1" x14ac:dyDescent="0.2"/>
    <row r="1528" customFormat="1" ht="16" customHeight="1" x14ac:dyDescent="0.2"/>
    <row r="1529" customFormat="1" ht="16" customHeight="1" x14ac:dyDescent="0.2"/>
    <row r="1530" customFormat="1" ht="16" customHeight="1" x14ac:dyDescent="0.2"/>
    <row r="1531" customFormat="1" ht="16" customHeight="1" x14ac:dyDescent="0.2"/>
    <row r="1532" customFormat="1" ht="16" customHeight="1" x14ac:dyDescent="0.2"/>
    <row r="1533" customFormat="1" ht="16" customHeight="1" x14ac:dyDescent="0.2"/>
    <row r="1534" customFormat="1" ht="16" customHeight="1" x14ac:dyDescent="0.2"/>
    <row r="1535" customFormat="1" ht="16" customHeight="1" x14ac:dyDescent="0.2"/>
    <row r="1536" customFormat="1" ht="16" customHeight="1" x14ac:dyDescent="0.2"/>
    <row r="1537" customFormat="1" ht="16" customHeight="1" x14ac:dyDescent="0.2"/>
    <row r="1538" customFormat="1" ht="16" customHeight="1" x14ac:dyDescent="0.2"/>
    <row r="1539" customFormat="1" ht="16" customHeight="1" x14ac:dyDescent="0.2"/>
    <row r="1540" customFormat="1" ht="16" customHeight="1" x14ac:dyDescent="0.2"/>
    <row r="1541" customFormat="1" ht="16" customHeight="1" x14ac:dyDescent="0.2"/>
    <row r="1542" customFormat="1" ht="16" customHeight="1" x14ac:dyDescent="0.2"/>
    <row r="1543" customFormat="1" ht="16" customHeight="1" x14ac:dyDescent="0.2"/>
    <row r="1544" customFormat="1" ht="16" customHeight="1" x14ac:dyDescent="0.2"/>
    <row r="1545" customFormat="1" ht="16" customHeight="1" x14ac:dyDescent="0.2"/>
    <row r="1546" customFormat="1" ht="16" customHeight="1" x14ac:dyDescent="0.2"/>
    <row r="1547" customFormat="1" ht="16" customHeight="1" x14ac:dyDescent="0.2"/>
    <row r="1548" customFormat="1" ht="16" customHeight="1" x14ac:dyDescent="0.2"/>
    <row r="1549" customFormat="1" ht="16" customHeight="1" x14ac:dyDescent="0.2"/>
    <row r="1550" customFormat="1" ht="16" customHeight="1" x14ac:dyDescent="0.2"/>
    <row r="1551" customFormat="1" ht="16" customHeight="1" x14ac:dyDescent="0.2"/>
    <row r="1552" customFormat="1" ht="16" customHeight="1" x14ac:dyDescent="0.2"/>
    <row r="1553" customFormat="1" ht="16" customHeight="1" x14ac:dyDescent="0.2"/>
    <row r="1554" customFormat="1" ht="16" customHeight="1" x14ac:dyDescent="0.2"/>
    <row r="1555" customFormat="1" ht="16" customHeight="1" x14ac:dyDescent="0.2"/>
    <row r="1556" customFormat="1" ht="16" customHeight="1" x14ac:dyDescent="0.2"/>
    <row r="1557" customFormat="1" ht="16" customHeight="1" x14ac:dyDescent="0.2"/>
    <row r="1558" customFormat="1" ht="16" customHeight="1" x14ac:dyDescent="0.2"/>
    <row r="1559" customFormat="1" ht="16" customHeight="1" x14ac:dyDescent="0.2"/>
    <row r="1560" customFormat="1" ht="16" customHeight="1" x14ac:dyDescent="0.2"/>
    <row r="1561" customFormat="1" ht="16" customHeight="1" x14ac:dyDescent="0.2"/>
    <row r="1562" customFormat="1" ht="16" customHeight="1" x14ac:dyDescent="0.2"/>
    <row r="1563" customFormat="1" ht="16" customHeight="1" x14ac:dyDescent="0.2"/>
    <row r="1564" customFormat="1" ht="16" customHeight="1" x14ac:dyDescent="0.2"/>
    <row r="1565" customFormat="1" ht="16" customHeight="1" x14ac:dyDescent="0.2"/>
    <row r="1566" customFormat="1" ht="16" customHeight="1" x14ac:dyDescent="0.2"/>
    <row r="1567" customFormat="1" ht="16" customHeight="1" x14ac:dyDescent="0.2"/>
    <row r="1568" customFormat="1" ht="16" customHeight="1" x14ac:dyDescent="0.2"/>
    <row r="1569" customFormat="1" ht="16" customHeight="1" x14ac:dyDescent="0.2"/>
    <row r="1570" customFormat="1" ht="16" customHeight="1" x14ac:dyDescent="0.2"/>
    <row r="1571" customFormat="1" ht="16" customHeight="1" x14ac:dyDescent="0.2"/>
    <row r="1572" customFormat="1" ht="16" customHeight="1" x14ac:dyDescent="0.2"/>
    <row r="1573" customFormat="1" ht="16" customHeight="1" x14ac:dyDescent="0.2"/>
    <row r="1574" customFormat="1" ht="16" customHeight="1" x14ac:dyDescent="0.2"/>
    <row r="1575" customFormat="1" ht="16" customHeight="1" x14ac:dyDescent="0.2"/>
    <row r="1576" customFormat="1" ht="16" customHeight="1" x14ac:dyDescent="0.2"/>
    <row r="1577" customFormat="1" ht="16" customHeight="1" x14ac:dyDescent="0.2"/>
    <row r="1578" customFormat="1" ht="16" customHeight="1" x14ac:dyDescent="0.2"/>
    <row r="1579" customFormat="1" ht="16" customHeight="1" x14ac:dyDescent="0.2"/>
    <row r="1580" customFormat="1" ht="16" customHeight="1" x14ac:dyDescent="0.2"/>
    <row r="1581" customFormat="1" ht="16" customHeight="1" x14ac:dyDescent="0.2"/>
    <row r="1582" customFormat="1" ht="16" customHeight="1" x14ac:dyDescent="0.2"/>
    <row r="1583" customFormat="1" ht="16" customHeight="1" x14ac:dyDescent="0.2"/>
    <row r="1584" customFormat="1" ht="16" customHeight="1" x14ac:dyDescent="0.2"/>
    <row r="1585" customFormat="1" ht="16" customHeight="1" x14ac:dyDescent="0.2"/>
    <row r="1586" customFormat="1" ht="16" customHeight="1" x14ac:dyDescent="0.2"/>
    <row r="1587" customFormat="1" ht="16" customHeight="1" x14ac:dyDescent="0.2"/>
    <row r="1588" customFormat="1" ht="16" customHeight="1" x14ac:dyDescent="0.2"/>
    <row r="1589" customFormat="1" ht="16" customHeight="1" x14ac:dyDescent="0.2"/>
    <row r="1590" customFormat="1" ht="16" customHeight="1" x14ac:dyDescent="0.2"/>
    <row r="1591" customFormat="1" ht="16" customHeight="1" x14ac:dyDescent="0.2"/>
    <row r="1592" customFormat="1" ht="16" customHeight="1" x14ac:dyDescent="0.2"/>
    <row r="1593" customFormat="1" ht="16" customHeight="1" x14ac:dyDescent="0.2"/>
    <row r="1594" customFormat="1" ht="16" customHeight="1" x14ac:dyDescent="0.2"/>
    <row r="1595" customFormat="1" ht="16" customHeight="1" x14ac:dyDescent="0.2"/>
    <row r="1596" customFormat="1" ht="16" customHeight="1" x14ac:dyDescent="0.2"/>
    <row r="1597" customFormat="1" ht="16" customHeight="1" x14ac:dyDescent="0.2"/>
    <row r="1598" customFormat="1" ht="16" customHeight="1" x14ac:dyDescent="0.2"/>
    <row r="1599" customFormat="1" ht="16" customHeight="1" x14ac:dyDescent="0.2"/>
    <row r="1600" customFormat="1" ht="16" customHeight="1" x14ac:dyDescent="0.2"/>
    <row r="1601" customFormat="1" ht="16" customHeight="1" x14ac:dyDescent="0.2"/>
    <row r="1602" customFormat="1" ht="16" customHeight="1" x14ac:dyDescent="0.2"/>
    <row r="1603" customFormat="1" ht="16" customHeight="1" x14ac:dyDescent="0.2"/>
    <row r="1604" customFormat="1" ht="16" customHeight="1" x14ac:dyDescent="0.2"/>
    <row r="1605" customFormat="1" ht="16" customHeight="1" x14ac:dyDescent="0.2"/>
    <row r="1606" customFormat="1" ht="16" customHeight="1" x14ac:dyDescent="0.2"/>
    <row r="1607" customFormat="1" ht="16" customHeight="1" x14ac:dyDescent="0.2"/>
    <row r="1608" customFormat="1" ht="16" customHeight="1" x14ac:dyDescent="0.2"/>
    <row r="1609" customFormat="1" ht="16" customHeight="1" x14ac:dyDescent="0.2"/>
    <row r="1610" customFormat="1" ht="16" customHeight="1" x14ac:dyDescent="0.2"/>
    <row r="1611" customFormat="1" ht="16" customHeight="1" x14ac:dyDescent="0.2"/>
    <row r="1612" customFormat="1" ht="16" customHeight="1" x14ac:dyDescent="0.2"/>
    <row r="1613" customFormat="1" ht="16" customHeight="1" x14ac:dyDescent="0.2"/>
    <row r="1614" customFormat="1" ht="16" customHeight="1" x14ac:dyDescent="0.2"/>
    <row r="1615" customFormat="1" ht="16" customHeight="1" x14ac:dyDescent="0.2"/>
    <row r="1616" customFormat="1" ht="16" customHeight="1" x14ac:dyDescent="0.2"/>
    <row r="1617" customFormat="1" ht="16" customHeight="1" x14ac:dyDescent="0.2"/>
    <row r="1618" customFormat="1" ht="16" customHeight="1" x14ac:dyDescent="0.2"/>
    <row r="1619" customFormat="1" ht="16" customHeight="1" x14ac:dyDescent="0.2"/>
    <row r="1620" customFormat="1" ht="16" customHeight="1" x14ac:dyDescent="0.2"/>
    <row r="1621" customFormat="1" ht="16" customHeight="1" x14ac:dyDescent="0.2"/>
    <row r="1622" customFormat="1" ht="16" customHeight="1" x14ac:dyDescent="0.2"/>
    <row r="1623" customFormat="1" ht="16" customHeight="1" x14ac:dyDescent="0.2"/>
    <row r="1624" customFormat="1" ht="16" customHeight="1" x14ac:dyDescent="0.2"/>
    <row r="1625" customFormat="1" ht="16" customHeight="1" x14ac:dyDescent="0.2"/>
    <row r="1626" customFormat="1" ht="16" customHeight="1" x14ac:dyDescent="0.2"/>
    <row r="1627" customFormat="1" ht="16" customHeight="1" x14ac:dyDescent="0.2"/>
    <row r="1628" customFormat="1" ht="16" customHeight="1" x14ac:dyDescent="0.2"/>
    <row r="1629" customFormat="1" ht="16" customHeight="1" x14ac:dyDescent="0.2"/>
    <row r="1630" customFormat="1" ht="16" customHeight="1" x14ac:dyDescent="0.2"/>
    <row r="1631" customFormat="1" ht="16" customHeight="1" x14ac:dyDescent="0.2"/>
    <row r="1632" customFormat="1" ht="16" customHeight="1" x14ac:dyDescent="0.2"/>
    <row r="1633" customFormat="1" ht="16" customHeight="1" x14ac:dyDescent="0.2"/>
    <row r="1634" customFormat="1" ht="16" customHeight="1" x14ac:dyDescent="0.2"/>
    <row r="1635" customFormat="1" ht="16" customHeight="1" x14ac:dyDescent="0.2"/>
    <row r="1636" customFormat="1" ht="16" customHeight="1" x14ac:dyDescent="0.2"/>
    <row r="1637" customFormat="1" ht="16" customHeight="1" x14ac:dyDescent="0.2"/>
    <row r="1638" customFormat="1" ht="16" customHeight="1" x14ac:dyDescent="0.2"/>
    <row r="1639" customFormat="1" ht="16" customHeight="1" x14ac:dyDescent="0.2"/>
    <row r="1640" customFormat="1" ht="16" customHeight="1" x14ac:dyDescent="0.2"/>
    <row r="1641" customFormat="1" ht="16" customHeight="1" x14ac:dyDescent="0.2"/>
    <row r="1642" customFormat="1" ht="16" customHeight="1" x14ac:dyDescent="0.2"/>
    <row r="1643" customFormat="1" ht="16" customHeight="1" x14ac:dyDescent="0.2"/>
    <row r="1644" customFormat="1" ht="16" customHeight="1" x14ac:dyDescent="0.2"/>
    <row r="1645" customFormat="1" ht="16" customHeight="1" x14ac:dyDescent="0.2"/>
    <row r="1646" customFormat="1" ht="16" customHeight="1" x14ac:dyDescent="0.2"/>
    <row r="1647" customFormat="1" ht="16" customHeight="1" x14ac:dyDescent="0.2"/>
    <row r="1648" customFormat="1" ht="16" customHeight="1" x14ac:dyDescent="0.2"/>
    <row r="1649" customFormat="1" ht="16" customHeight="1" x14ac:dyDescent="0.2"/>
    <row r="1650" customFormat="1" ht="16" customHeight="1" x14ac:dyDescent="0.2"/>
    <row r="1651" customFormat="1" ht="16" customHeight="1" x14ac:dyDescent="0.2"/>
    <row r="1652" customFormat="1" ht="16" customHeight="1" x14ac:dyDescent="0.2"/>
    <row r="1653" customFormat="1" ht="16" customHeight="1" x14ac:dyDescent="0.2"/>
    <row r="1654" customFormat="1" ht="16" customHeight="1" x14ac:dyDescent="0.2"/>
    <row r="1655" customFormat="1" ht="16" customHeight="1" x14ac:dyDescent="0.2"/>
    <row r="1656" customFormat="1" ht="16" customHeight="1" x14ac:dyDescent="0.2"/>
    <row r="1657" customFormat="1" ht="16" customHeight="1" x14ac:dyDescent="0.2"/>
    <row r="1658" customFormat="1" ht="16" customHeight="1" x14ac:dyDescent="0.2"/>
    <row r="1659" customFormat="1" ht="16" customHeight="1" x14ac:dyDescent="0.2"/>
    <row r="1660" customFormat="1" ht="16" customHeight="1" x14ac:dyDescent="0.2"/>
    <row r="1661" customFormat="1" ht="16" customHeight="1" x14ac:dyDescent="0.2"/>
    <row r="1662" customFormat="1" ht="16" customHeight="1" x14ac:dyDescent="0.2"/>
    <row r="1663" customFormat="1" ht="16" customHeight="1" x14ac:dyDescent="0.2"/>
    <row r="1664" customFormat="1" ht="16" customHeight="1" x14ac:dyDescent="0.2"/>
    <row r="1665" customFormat="1" ht="16" customHeight="1" x14ac:dyDescent="0.2"/>
    <row r="1666" customFormat="1" ht="16" customHeight="1" x14ac:dyDescent="0.2"/>
    <row r="1667" customFormat="1" ht="16" customHeight="1" x14ac:dyDescent="0.2"/>
    <row r="1668" customFormat="1" ht="16" customHeight="1" x14ac:dyDescent="0.2"/>
    <row r="1669" customFormat="1" ht="16" customHeight="1" x14ac:dyDescent="0.2"/>
    <row r="1670" customFormat="1" ht="16" customHeight="1" x14ac:dyDescent="0.2"/>
    <row r="1671" customFormat="1" ht="16" customHeight="1" x14ac:dyDescent="0.2"/>
    <row r="1672" customFormat="1" ht="16" customHeight="1" x14ac:dyDescent="0.2"/>
    <row r="1673" customFormat="1" ht="16" customHeight="1" x14ac:dyDescent="0.2"/>
    <row r="1674" customFormat="1" ht="16" customHeight="1" x14ac:dyDescent="0.2"/>
    <row r="1675" customFormat="1" ht="16" customHeight="1" x14ac:dyDescent="0.2"/>
    <row r="1676" customFormat="1" ht="16" customHeight="1" x14ac:dyDescent="0.2"/>
    <row r="1677" customFormat="1" ht="16" customHeight="1" x14ac:dyDescent="0.2"/>
    <row r="1678" customFormat="1" ht="16" customHeight="1" x14ac:dyDescent="0.2"/>
    <row r="1679" customFormat="1" ht="16" customHeight="1" x14ac:dyDescent="0.2"/>
    <row r="1680" customFormat="1" ht="16" customHeight="1" x14ac:dyDescent="0.2"/>
    <row r="1681" customFormat="1" ht="16" customHeight="1" x14ac:dyDescent="0.2"/>
    <row r="1682" customFormat="1" ht="16" customHeight="1" x14ac:dyDescent="0.2"/>
    <row r="1683" customFormat="1" ht="16" customHeight="1" x14ac:dyDescent="0.2"/>
    <row r="1684" customFormat="1" ht="16" customHeight="1" x14ac:dyDescent="0.2"/>
    <row r="1685" customFormat="1" ht="16" customHeight="1" x14ac:dyDescent="0.2"/>
    <row r="1686" customFormat="1" ht="16" customHeight="1" x14ac:dyDescent="0.2"/>
    <row r="1687" customFormat="1" ht="16" customHeight="1" x14ac:dyDescent="0.2"/>
    <row r="1688" customFormat="1" ht="16" customHeight="1" x14ac:dyDescent="0.2"/>
    <row r="1689" customFormat="1" ht="16" customHeight="1" x14ac:dyDescent="0.2"/>
    <row r="1690" customFormat="1" ht="16" customHeight="1" x14ac:dyDescent="0.2"/>
    <row r="1691" customFormat="1" ht="16" customHeight="1" x14ac:dyDescent="0.2"/>
    <row r="1692" customFormat="1" ht="16" customHeight="1" x14ac:dyDescent="0.2"/>
    <row r="1693" customFormat="1" ht="16" customHeight="1" x14ac:dyDescent="0.2"/>
    <row r="1694" customFormat="1" ht="16" customHeight="1" x14ac:dyDescent="0.2"/>
    <row r="1695" customFormat="1" ht="16" customHeight="1" x14ac:dyDescent="0.2"/>
    <row r="1696" customFormat="1" ht="16" customHeight="1" x14ac:dyDescent="0.2"/>
    <row r="1697" customFormat="1" ht="16" customHeight="1" x14ac:dyDescent="0.2"/>
    <row r="1698" customFormat="1" ht="16" customHeight="1" x14ac:dyDescent="0.2"/>
    <row r="1699" customFormat="1" ht="16" customHeight="1" x14ac:dyDescent="0.2"/>
    <row r="1700" customFormat="1" ht="16" customHeight="1" x14ac:dyDescent="0.2"/>
    <row r="1701" customFormat="1" ht="16" customHeight="1" x14ac:dyDescent="0.2"/>
    <row r="1702" customFormat="1" ht="16" customHeight="1" x14ac:dyDescent="0.2"/>
    <row r="1703" customFormat="1" ht="16" customHeight="1" x14ac:dyDescent="0.2"/>
    <row r="1704" customFormat="1" ht="16" customHeight="1" x14ac:dyDescent="0.2"/>
    <row r="1705" customFormat="1" ht="16" customHeight="1" x14ac:dyDescent="0.2"/>
    <row r="1706" customFormat="1" ht="16" customHeight="1" x14ac:dyDescent="0.2"/>
    <row r="1707" customFormat="1" ht="16" customHeight="1" x14ac:dyDescent="0.2"/>
    <row r="1708" customFormat="1" ht="16" customHeight="1" x14ac:dyDescent="0.2"/>
    <row r="1709" customFormat="1" ht="16" customHeight="1" x14ac:dyDescent="0.2"/>
    <row r="1710" customFormat="1" ht="16" customHeight="1" x14ac:dyDescent="0.2"/>
    <row r="1711" customFormat="1" ht="16" customHeight="1" x14ac:dyDescent="0.2"/>
    <row r="1712" customFormat="1" ht="16" customHeight="1" x14ac:dyDescent="0.2"/>
    <row r="1713" customFormat="1" ht="16" customHeight="1" x14ac:dyDescent="0.2"/>
    <row r="1714" customFormat="1" ht="16" customHeight="1" x14ac:dyDescent="0.2"/>
    <row r="1715" customFormat="1" ht="16" customHeight="1" x14ac:dyDescent="0.2"/>
    <row r="1716" customFormat="1" ht="16" customHeight="1" x14ac:dyDescent="0.2"/>
    <row r="1717" customFormat="1" ht="16" customHeight="1" x14ac:dyDescent="0.2"/>
    <row r="1718" customFormat="1" ht="16" customHeight="1" x14ac:dyDescent="0.2"/>
    <row r="1719" customFormat="1" ht="16" customHeight="1" x14ac:dyDescent="0.2"/>
    <row r="1720" customFormat="1" ht="16" customHeight="1" x14ac:dyDescent="0.2"/>
    <row r="1721" customFormat="1" ht="16" customHeight="1" x14ac:dyDescent="0.2"/>
    <row r="1722" customFormat="1" ht="16" customHeight="1" x14ac:dyDescent="0.2"/>
    <row r="1723" customFormat="1" ht="16" customHeight="1" x14ac:dyDescent="0.2"/>
    <row r="1724" customFormat="1" ht="16" customHeight="1" x14ac:dyDescent="0.2"/>
    <row r="1725" customFormat="1" ht="16" customHeight="1" x14ac:dyDescent="0.2"/>
    <row r="1726" customFormat="1" ht="16" customHeight="1" x14ac:dyDescent="0.2"/>
    <row r="1727" customFormat="1" ht="16" customHeight="1" x14ac:dyDescent="0.2"/>
    <row r="1728" customFormat="1" ht="16" customHeight="1" x14ac:dyDescent="0.2"/>
    <row r="1729" customFormat="1" ht="16" customHeight="1" x14ac:dyDescent="0.2"/>
    <row r="1730" customFormat="1" ht="16" customHeight="1" x14ac:dyDescent="0.2"/>
    <row r="1731" customFormat="1" ht="16" customHeight="1" x14ac:dyDescent="0.2"/>
    <row r="1732" customFormat="1" ht="16" customHeight="1" x14ac:dyDescent="0.2"/>
    <row r="1733" customFormat="1" ht="16" customHeight="1" x14ac:dyDescent="0.2"/>
    <row r="1734" customFormat="1" ht="16" customHeight="1" x14ac:dyDescent="0.2"/>
    <row r="1735" customFormat="1" ht="16" customHeight="1" x14ac:dyDescent="0.2"/>
    <row r="1736" customFormat="1" ht="16" customHeight="1" x14ac:dyDescent="0.2"/>
    <row r="1737" customFormat="1" ht="16" customHeight="1" x14ac:dyDescent="0.2"/>
    <row r="1738" customFormat="1" ht="16" customHeight="1" x14ac:dyDescent="0.2"/>
    <row r="1739" customFormat="1" ht="16" customHeight="1" x14ac:dyDescent="0.2"/>
    <row r="1740" customFormat="1" ht="16" customHeight="1" x14ac:dyDescent="0.2"/>
    <row r="1741" customFormat="1" ht="16" customHeight="1" x14ac:dyDescent="0.2"/>
    <row r="1742" customFormat="1" ht="16" customHeight="1" x14ac:dyDescent="0.2"/>
    <row r="1743" customFormat="1" ht="16" customHeight="1" x14ac:dyDescent="0.2"/>
    <row r="1744" customFormat="1" ht="16" customHeight="1" x14ac:dyDescent="0.2"/>
    <row r="1745" customFormat="1" ht="16" customHeight="1" x14ac:dyDescent="0.2"/>
    <row r="1746" customFormat="1" ht="16" customHeight="1" x14ac:dyDescent="0.2"/>
    <row r="1747" customFormat="1" ht="16" customHeight="1" x14ac:dyDescent="0.2"/>
    <row r="1748" customFormat="1" ht="16" customHeight="1" x14ac:dyDescent="0.2"/>
    <row r="1749" customFormat="1" ht="16" customHeight="1" x14ac:dyDescent="0.2"/>
    <row r="1750" customFormat="1" ht="16" customHeight="1" x14ac:dyDescent="0.2"/>
    <row r="1751" customFormat="1" ht="16" customHeight="1" x14ac:dyDescent="0.2"/>
    <row r="1752" customFormat="1" ht="16" customHeight="1" x14ac:dyDescent="0.2"/>
    <row r="1753" customFormat="1" ht="16" customHeight="1" x14ac:dyDescent="0.2"/>
    <row r="1754" customFormat="1" ht="16" customHeight="1" x14ac:dyDescent="0.2"/>
    <row r="1755" customFormat="1" ht="16" customHeight="1" x14ac:dyDescent="0.2"/>
    <row r="1756" customFormat="1" ht="16" customHeight="1" x14ac:dyDescent="0.2"/>
    <row r="1757" customFormat="1" ht="16" customHeight="1" x14ac:dyDescent="0.2"/>
    <row r="1758" customFormat="1" ht="16" customHeight="1" x14ac:dyDescent="0.2"/>
    <row r="1759" customFormat="1" ht="16" customHeight="1" x14ac:dyDescent="0.2"/>
    <row r="1760" customFormat="1" ht="16" customHeight="1" x14ac:dyDescent="0.2"/>
    <row r="1761" customFormat="1" ht="16" customHeight="1" x14ac:dyDescent="0.2"/>
    <row r="1762" customFormat="1" ht="16" customHeight="1" x14ac:dyDescent="0.2"/>
    <row r="1763" customFormat="1" ht="16" customHeight="1" x14ac:dyDescent="0.2"/>
    <row r="1764" customFormat="1" ht="16" customHeight="1" x14ac:dyDescent="0.2"/>
    <row r="1765" customFormat="1" ht="16" customHeight="1" x14ac:dyDescent="0.2"/>
    <row r="1766" customFormat="1" ht="16" customHeight="1" x14ac:dyDescent="0.2"/>
    <row r="1767" customFormat="1" ht="16" customHeight="1" x14ac:dyDescent="0.2"/>
    <row r="1768" customFormat="1" ht="16" customHeight="1" x14ac:dyDescent="0.2"/>
    <row r="1769" customFormat="1" ht="16" customHeight="1" x14ac:dyDescent="0.2"/>
    <row r="1770" customFormat="1" ht="16" customHeight="1" x14ac:dyDescent="0.2"/>
    <row r="1771" customFormat="1" ht="16" customHeight="1" x14ac:dyDescent="0.2"/>
    <row r="1772" customFormat="1" ht="16" customHeight="1" x14ac:dyDescent="0.2"/>
    <row r="1773" customFormat="1" ht="16" customHeight="1" x14ac:dyDescent="0.2"/>
    <row r="1774" customFormat="1" ht="16" customHeight="1" x14ac:dyDescent="0.2"/>
    <row r="1775" customFormat="1" ht="16" customHeight="1" x14ac:dyDescent="0.2"/>
    <row r="1776" customFormat="1" ht="16" customHeight="1" x14ac:dyDescent="0.2"/>
    <row r="1777" customFormat="1" ht="16" customHeight="1" x14ac:dyDescent="0.2"/>
    <row r="1778" customFormat="1" ht="16" customHeight="1" x14ac:dyDescent="0.2"/>
    <row r="1779" customFormat="1" ht="16" customHeight="1" x14ac:dyDescent="0.2"/>
    <row r="1780" customFormat="1" ht="16" customHeight="1" x14ac:dyDescent="0.2"/>
    <row r="1781" customFormat="1" ht="16" customHeight="1" x14ac:dyDescent="0.2"/>
    <row r="1782" customFormat="1" ht="16" customHeight="1" x14ac:dyDescent="0.2"/>
    <row r="1783" customFormat="1" ht="16" customHeight="1" x14ac:dyDescent="0.2"/>
    <row r="1784" customFormat="1" ht="16" customHeight="1" x14ac:dyDescent="0.2"/>
    <row r="1785" customFormat="1" ht="16" customHeight="1" x14ac:dyDescent="0.2"/>
    <row r="1786" customFormat="1" ht="16" customHeight="1" x14ac:dyDescent="0.2"/>
    <row r="1787" customFormat="1" ht="16" customHeight="1" x14ac:dyDescent="0.2"/>
    <row r="1788" customFormat="1" ht="16" customHeight="1" x14ac:dyDescent="0.2"/>
    <row r="1789" customFormat="1" ht="16" customHeight="1" x14ac:dyDescent="0.2"/>
    <row r="1790" customFormat="1" ht="16" customHeight="1" x14ac:dyDescent="0.2"/>
    <row r="1791" customFormat="1" ht="16" customHeight="1" x14ac:dyDescent="0.2"/>
    <row r="1792" customFormat="1" ht="16" customHeight="1" x14ac:dyDescent="0.2"/>
    <row r="1793" customFormat="1" ht="16" customHeight="1" x14ac:dyDescent="0.2"/>
    <row r="1794" customFormat="1" ht="16" customHeight="1" x14ac:dyDescent="0.2"/>
    <row r="1795" customFormat="1" ht="16" customHeight="1" x14ac:dyDescent="0.2"/>
    <row r="1796" customFormat="1" ht="16" customHeight="1" x14ac:dyDescent="0.2"/>
    <row r="1797" customFormat="1" ht="16" customHeight="1" x14ac:dyDescent="0.2"/>
    <row r="1798" customFormat="1" ht="16" customHeight="1" x14ac:dyDescent="0.2"/>
    <row r="1799" customFormat="1" ht="16" customHeight="1" x14ac:dyDescent="0.2"/>
    <row r="1800" customFormat="1" ht="16" customHeight="1" x14ac:dyDescent="0.2"/>
    <row r="1801" customFormat="1" ht="16" customHeight="1" x14ac:dyDescent="0.2"/>
    <row r="1802" customFormat="1" ht="16" customHeight="1" x14ac:dyDescent="0.2"/>
    <row r="1803" customFormat="1" ht="16" customHeight="1" x14ac:dyDescent="0.2"/>
    <row r="1804" customFormat="1" ht="16" customHeight="1" x14ac:dyDescent="0.2"/>
    <row r="1805" customFormat="1" ht="16" customHeight="1" x14ac:dyDescent="0.2"/>
    <row r="1806" customFormat="1" ht="16" customHeight="1" x14ac:dyDescent="0.2"/>
    <row r="1807" customFormat="1" ht="16" customHeight="1" x14ac:dyDescent="0.2"/>
    <row r="1808" customFormat="1" ht="16" customHeight="1" x14ac:dyDescent="0.2"/>
    <row r="1809" customFormat="1" ht="16" customHeight="1" x14ac:dyDescent="0.2"/>
    <row r="1810" customFormat="1" ht="16" customHeight="1" x14ac:dyDescent="0.2"/>
    <row r="1811" customFormat="1" ht="16" customHeight="1" x14ac:dyDescent="0.2"/>
    <row r="1812" customFormat="1" ht="16" customHeight="1" x14ac:dyDescent="0.2"/>
    <row r="1813" customFormat="1" ht="16" customHeight="1" x14ac:dyDescent="0.2"/>
    <row r="1814" customFormat="1" ht="16" customHeight="1" x14ac:dyDescent="0.2"/>
    <row r="1815" customFormat="1" ht="16" customHeight="1" x14ac:dyDescent="0.2"/>
    <row r="1816" customFormat="1" ht="16" customHeight="1" x14ac:dyDescent="0.2"/>
    <row r="1817" customFormat="1" ht="16" customHeight="1" x14ac:dyDescent="0.2"/>
    <row r="1818" customFormat="1" ht="16" customHeight="1" x14ac:dyDescent="0.2"/>
    <row r="1819" customFormat="1" ht="16" customHeight="1" x14ac:dyDescent="0.2"/>
    <row r="1820" customFormat="1" ht="16" customHeight="1" x14ac:dyDescent="0.2"/>
    <row r="1821" customFormat="1" ht="16" customHeight="1" x14ac:dyDescent="0.2"/>
    <row r="1822" customFormat="1" ht="16" customHeight="1" x14ac:dyDescent="0.2"/>
    <row r="1823" customFormat="1" ht="16" customHeight="1" x14ac:dyDescent="0.2"/>
    <row r="1824" customFormat="1" ht="16" customHeight="1" x14ac:dyDescent="0.2"/>
    <row r="1825" customFormat="1" ht="16" customHeight="1" x14ac:dyDescent="0.2"/>
    <row r="1826" customFormat="1" ht="16" customHeight="1" x14ac:dyDescent="0.2"/>
    <row r="1827" customFormat="1" ht="16" customHeight="1" x14ac:dyDescent="0.2"/>
    <row r="1828" customFormat="1" ht="16" customHeight="1" x14ac:dyDescent="0.2"/>
    <row r="1829" customFormat="1" ht="16" customHeight="1" x14ac:dyDescent="0.2"/>
    <row r="1830" customFormat="1" ht="16" customHeight="1" x14ac:dyDescent="0.2"/>
    <row r="1831" customFormat="1" ht="16" customHeight="1" x14ac:dyDescent="0.2"/>
    <row r="1832" customFormat="1" ht="16" customHeight="1" x14ac:dyDescent="0.2"/>
    <row r="1833" customFormat="1" ht="16" customHeight="1" x14ac:dyDescent="0.2"/>
    <row r="1834" customFormat="1" ht="16" customHeight="1" x14ac:dyDescent="0.2"/>
    <row r="1835" customFormat="1" ht="16" customHeight="1" x14ac:dyDescent="0.2"/>
    <row r="1836" customFormat="1" ht="16" customHeight="1" x14ac:dyDescent="0.2"/>
    <row r="1837" customFormat="1" ht="16" customHeight="1" x14ac:dyDescent="0.2"/>
    <row r="1838" customFormat="1" ht="16" customHeight="1" x14ac:dyDescent="0.2"/>
    <row r="1839" customFormat="1" ht="16" customHeight="1" x14ac:dyDescent="0.2"/>
    <row r="1840" customFormat="1" ht="16" customHeight="1" x14ac:dyDescent="0.2"/>
    <row r="1841" customFormat="1" ht="16" customHeight="1" x14ac:dyDescent="0.2"/>
    <row r="1842" customFormat="1" ht="16" customHeight="1" x14ac:dyDescent="0.2"/>
    <row r="1843" customFormat="1" ht="16" customHeight="1" x14ac:dyDescent="0.2"/>
    <row r="1844" customFormat="1" ht="16" customHeight="1" x14ac:dyDescent="0.2"/>
    <row r="1845" customFormat="1" ht="16" customHeight="1" x14ac:dyDescent="0.2"/>
    <row r="1846" customFormat="1" ht="16" customHeight="1" x14ac:dyDescent="0.2"/>
    <row r="1847" customFormat="1" ht="16" customHeight="1" x14ac:dyDescent="0.2"/>
    <row r="1848" customFormat="1" ht="16" customHeight="1" x14ac:dyDescent="0.2"/>
    <row r="1849" customFormat="1" ht="16" customHeight="1" x14ac:dyDescent="0.2"/>
    <row r="1850" customFormat="1" ht="16" customHeight="1" x14ac:dyDescent="0.2"/>
    <row r="1851" customFormat="1" ht="16" customHeight="1" x14ac:dyDescent="0.2"/>
    <row r="1852" customFormat="1" ht="16" customHeight="1" x14ac:dyDescent="0.2"/>
    <row r="1853" customFormat="1" ht="16" customHeight="1" x14ac:dyDescent="0.2"/>
    <row r="1854" customFormat="1" ht="16" customHeight="1" x14ac:dyDescent="0.2"/>
    <row r="1855" customFormat="1" ht="16" customHeight="1" x14ac:dyDescent="0.2"/>
    <row r="1856" customFormat="1" ht="16" customHeight="1" x14ac:dyDescent="0.2"/>
    <row r="1857" customFormat="1" ht="16" customHeight="1" x14ac:dyDescent="0.2"/>
    <row r="1858" customFormat="1" ht="16" customHeight="1" x14ac:dyDescent="0.2"/>
    <row r="1859" customFormat="1" ht="16" customHeight="1" x14ac:dyDescent="0.2"/>
    <row r="1860" customFormat="1" ht="16" customHeight="1" x14ac:dyDescent="0.2"/>
    <row r="1861" customFormat="1" ht="16" customHeight="1" x14ac:dyDescent="0.2"/>
    <row r="1862" customFormat="1" ht="16" customHeight="1" x14ac:dyDescent="0.2"/>
    <row r="1863" customFormat="1" ht="16" customHeight="1" x14ac:dyDescent="0.2"/>
    <row r="1864" customFormat="1" ht="16" customHeight="1" x14ac:dyDescent="0.2"/>
    <row r="1865" customFormat="1" ht="16" customHeight="1" x14ac:dyDescent="0.2"/>
    <row r="1866" customFormat="1" ht="16" customHeight="1" x14ac:dyDescent="0.2"/>
    <row r="1867" customFormat="1" ht="16" customHeight="1" x14ac:dyDescent="0.2"/>
    <row r="1868" customFormat="1" ht="16" customHeight="1" x14ac:dyDescent="0.2"/>
    <row r="1869" customFormat="1" ht="16" customHeight="1" x14ac:dyDescent="0.2"/>
    <row r="1870" customFormat="1" ht="16" customHeight="1" x14ac:dyDescent="0.2"/>
    <row r="1871" customFormat="1" ht="16" customHeight="1" x14ac:dyDescent="0.2"/>
    <row r="1872" customFormat="1" ht="16" customHeight="1" x14ac:dyDescent="0.2"/>
    <row r="1873" customFormat="1" ht="16" customHeight="1" x14ac:dyDescent="0.2"/>
    <row r="1874" customFormat="1" ht="16" customHeight="1" x14ac:dyDescent="0.2"/>
    <row r="1875" customFormat="1" ht="16" customHeight="1" x14ac:dyDescent="0.2"/>
    <row r="1876" customFormat="1" ht="16" customHeight="1" x14ac:dyDescent="0.2"/>
    <row r="1877" customFormat="1" ht="16" customHeight="1" x14ac:dyDescent="0.2"/>
    <row r="1878" customFormat="1" ht="16" customHeight="1" x14ac:dyDescent="0.2"/>
    <row r="1879" customFormat="1" ht="16" customHeight="1" x14ac:dyDescent="0.2"/>
    <row r="1880" customFormat="1" ht="16" customHeight="1" x14ac:dyDescent="0.2"/>
    <row r="1881" customFormat="1" ht="16" customHeight="1" x14ac:dyDescent="0.2"/>
    <row r="1882" customFormat="1" ht="16" customHeight="1" x14ac:dyDescent="0.2"/>
    <row r="1883" customFormat="1" ht="16" customHeight="1" x14ac:dyDescent="0.2"/>
    <row r="1884" customFormat="1" ht="16" customHeight="1" x14ac:dyDescent="0.2"/>
    <row r="1885" customFormat="1" ht="16" customHeight="1" x14ac:dyDescent="0.2"/>
    <row r="1886" customFormat="1" ht="16" customHeight="1" x14ac:dyDescent="0.2"/>
    <row r="1887" customFormat="1" ht="16" customHeight="1" x14ac:dyDescent="0.2"/>
    <row r="1888" customFormat="1" ht="16" customHeight="1" x14ac:dyDescent="0.2"/>
    <row r="1889" customFormat="1" ht="16" customHeight="1" x14ac:dyDescent="0.2"/>
    <row r="1890" customFormat="1" ht="16" customHeight="1" x14ac:dyDescent="0.2"/>
    <row r="1891" customFormat="1" ht="16" customHeight="1" x14ac:dyDescent="0.2"/>
    <row r="1892" customFormat="1" ht="16" customHeight="1" x14ac:dyDescent="0.2"/>
    <row r="1893" customFormat="1" ht="16" customHeight="1" x14ac:dyDescent="0.2"/>
    <row r="1894" customFormat="1" ht="16" customHeight="1" x14ac:dyDescent="0.2"/>
    <row r="1895" customFormat="1" ht="16" customHeight="1" x14ac:dyDescent="0.2"/>
    <row r="1896" customFormat="1" ht="16" customHeight="1" x14ac:dyDescent="0.2"/>
    <row r="1897" customFormat="1" ht="16" customHeight="1" x14ac:dyDescent="0.2"/>
    <row r="1898" customFormat="1" ht="16" customHeight="1" x14ac:dyDescent="0.2"/>
    <row r="1899" customFormat="1" ht="16" customHeight="1" x14ac:dyDescent="0.2"/>
    <row r="1900" customFormat="1" ht="16" customHeight="1" x14ac:dyDescent="0.2"/>
    <row r="1901" customFormat="1" ht="16" customHeight="1" x14ac:dyDescent="0.2"/>
    <row r="1902" customFormat="1" ht="16" customHeight="1" x14ac:dyDescent="0.2"/>
    <row r="1903" customFormat="1" ht="16" customHeight="1" x14ac:dyDescent="0.2"/>
    <row r="1904" customFormat="1" ht="16" customHeight="1" x14ac:dyDescent="0.2"/>
    <row r="1905" customFormat="1" ht="16" customHeight="1" x14ac:dyDescent="0.2"/>
    <row r="1906" customFormat="1" ht="16" customHeight="1" x14ac:dyDescent="0.2"/>
    <row r="1907" customFormat="1" ht="16" customHeight="1" x14ac:dyDescent="0.2"/>
    <row r="1908" customFormat="1" ht="16" customHeight="1" x14ac:dyDescent="0.2"/>
    <row r="1909" customFormat="1" ht="16" customHeight="1" x14ac:dyDescent="0.2"/>
    <row r="1910" customFormat="1" ht="16" customHeight="1" x14ac:dyDescent="0.2"/>
    <row r="1911" customFormat="1" ht="16" customHeight="1" x14ac:dyDescent="0.2"/>
    <row r="1912" customFormat="1" ht="16" customHeight="1" x14ac:dyDescent="0.2"/>
    <row r="1913" customFormat="1" ht="16" customHeight="1" x14ac:dyDescent="0.2"/>
    <row r="1914" customFormat="1" ht="16" customHeight="1" x14ac:dyDescent="0.2"/>
    <row r="1915" customFormat="1" ht="16" customHeight="1" x14ac:dyDescent="0.2"/>
    <row r="1916" customFormat="1" ht="16" customHeight="1" x14ac:dyDescent="0.2"/>
    <row r="1917" customFormat="1" ht="16" customHeight="1" x14ac:dyDescent="0.2"/>
    <row r="1918" customFormat="1" ht="16" customHeight="1" x14ac:dyDescent="0.2"/>
    <row r="1919" customFormat="1" ht="16" customHeight="1" x14ac:dyDescent="0.2"/>
    <row r="1920" customFormat="1" ht="16" customHeight="1" x14ac:dyDescent="0.2"/>
    <row r="1921" customFormat="1" ht="16" customHeight="1" x14ac:dyDescent="0.2"/>
    <row r="1922" customFormat="1" ht="16" customHeight="1" x14ac:dyDescent="0.2"/>
    <row r="1923" customFormat="1" ht="16" customHeight="1" x14ac:dyDescent="0.2"/>
    <row r="1924" customFormat="1" ht="16" customHeight="1" x14ac:dyDescent="0.2"/>
    <row r="1925" customFormat="1" ht="16" customHeight="1" x14ac:dyDescent="0.2"/>
    <row r="1926" customFormat="1" ht="16" customHeight="1" x14ac:dyDescent="0.2"/>
    <row r="1927" customFormat="1" ht="16" customHeight="1" x14ac:dyDescent="0.2"/>
    <row r="1928" customFormat="1" ht="16" customHeight="1" x14ac:dyDescent="0.2"/>
    <row r="1929" customFormat="1" ht="16" customHeight="1" x14ac:dyDescent="0.2"/>
    <row r="1930" customFormat="1" ht="16" customHeight="1" x14ac:dyDescent="0.2"/>
    <row r="1931" customFormat="1" ht="16" customHeight="1" x14ac:dyDescent="0.2"/>
    <row r="1932" customFormat="1" ht="16" customHeight="1" x14ac:dyDescent="0.2"/>
    <row r="1933" customFormat="1" ht="16" customHeight="1" x14ac:dyDescent="0.2"/>
    <row r="1934" customFormat="1" ht="16" customHeight="1" x14ac:dyDescent="0.2"/>
    <row r="1935" customFormat="1" ht="16" customHeight="1" x14ac:dyDescent="0.2"/>
    <row r="1936" customFormat="1" ht="16" customHeight="1" x14ac:dyDescent="0.2"/>
    <row r="1937" customFormat="1" ht="16" customHeight="1" x14ac:dyDescent="0.2"/>
    <row r="1938" customFormat="1" ht="16" customHeight="1" x14ac:dyDescent="0.2"/>
    <row r="1939" customFormat="1" ht="16" customHeight="1" x14ac:dyDescent="0.2"/>
    <row r="1940" customFormat="1" ht="16" customHeight="1" x14ac:dyDescent="0.2"/>
    <row r="1941" customFormat="1" ht="16" customHeight="1" x14ac:dyDescent="0.2"/>
    <row r="1942" customFormat="1" ht="16" customHeight="1" x14ac:dyDescent="0.2"/>
    <row r="1943" customFormat="1" ht="16" customHeight="1" x14ac:dyDescent="0.2"/>
    <row r="1944" customFormat="1" ht="16" customHeight="1" x14ac:dyDescent="0.2"/>
    <row r="1945" customFormat="1" ht="16" customHeight="1" x14ac:dyDescent="0.2"/>
    <row r="1946" customFormat="1" ht="16" customHeight="1" x14ac:dyDescent="0.2"/>
    <row r="1947" customFormat="1" ht="16" customHeight="1" x14ac:dyDescent="0.2"/>
    <row r="1948" customFormat="1" ht="16" customHeight="1" x14ac:dyDescent="0.2"/>
    <row r="1949" customFormat="1" ht="16" customHeight="1" x14ac:dyDescent="0.2"/>
    <row r="1950" customFormat="1" ht="16" customHeight="1" x14ac:dyDescent="0.2"/>
    <row r="1951" customFormat="1" ht="16" customHeight="1" x14ac:dyDescent="0.2"/>
    <row r="1952" customFormat="1" ht="16" customHeight="1" x14ac:dyDescent="0.2"/>
    <row r="1953" customFormat="1" ht="16" customHeight="1" x14ac:dyDescent="0.2"/>
    <row r="1954" customFormat="1" ht="16" customHeight="1" x14ac:dyDescent="0.2"/>
    <row r="1955" customFormat="1" ht="16" customHeight="1" x14ac:dyDescent="0.2"/>
    <row r="1956" customFormat="1" ht="16" customHeight="1" x14ac:dyDescent="0.2"/>
    <row r="1957" customFormat="1" ht="16" customHeight="1" x14ac:dyDescent="0.2"/>
    <row r="1958" customFormat="1" ht="16" customHeight="1" x14ac:dyDescent="0.2"/>
    <row r="1959" customFormat="1" ht="16" customHeight="1" x14ac:dyDescent="0.2"/>
    <row r="1960" customFormat="1" ht="16" customHeight="1" x14ac:dyDescent="0.2"/>
    <row r="1961" customFormat="1" ht="16" customHeight="1" x14ac:dyDescent="0.2"/>
    <row r="1962" customFormat="1" ht="16" customHeight="1" x14ac:dyDescent="0.2"/>
    <row r="1963" customFormat="1" ht="16" customHeight="1" x14ac:dyDescent="0.2"/>
    <row r="1964" customFormat="1" ht="16" customHeight="1" x14ac:dyDescent="0.2"/>
    <row r="1965" customFormat="1" ht="16" customHeight="1" x14ac:dyDescent="0.2"/>
    <row r="1966" customFormat="1" ht="16" customHeight="1" x14ac:dyDescent="0.2"/>
    <row r="1967" customFormat="1" ht="16" customHeight="1" x14ac:dyDescent="0.2"/>
    <row r="1968" customFormat="1" ht="16" customHeight="1" x14ac:dyDescent="0.2"/>
    <row r="1969" customFormat="1" ht="16" customHeight="1" x14ac:dyDescent="0.2"/>
    <row r="1970" customFormat="1" ht="16" customHeight="1" x14ac:dyDescent="0.2"/>
    <row r="1971" customFormat="1" ht="16" customHeight="1" x14ac:dyDescent="0.2"/>
    <row r="1972" customFormat="1" ht="16" customHeight="1" x14ac:dyDescent="0.2"/>
    <row r="1973" customFormat="1" ht="16" customHeight="1" x14ac:dyDescent="0.2"/>
    <row r="1974" customFormat="1" ht="16" customHeight="1" x14ac:dyDescent="0.2"/>
    <row r="1975" customFormat="1" ht="16" customHeight="1" x14ac:dyDescent="0.2"/>
    <row r="1976" customFormat="1" ht="16" customHeight="1" x14ac:dyDescent="0.2"/>
    <row r="1977" customFormat="1" ht="16" customHeight="1" x14ac:dyDescent="0.2"/>
    <row r="1978" customFormat="1" ht="16" customHeight="1" x14ac:dyDescent="0.2"/>
    <row r="1979" customFormat="1" ht="16" customHeight="1" x14ac:dyDescent="0.2"/>
    <row r="1980" customFormat="1" ht="16" customHeight="1" x14ac:dyDescent="0.2"/>
    <row r="1981" customFormat="1" ht="16" customHeight="1" x14ac:dyDescent="0.2"/>
    <row r="1982" customFormat="1" ht="16" customHeight="1" x14ac:dyDescent="0.2"/>
    <row r="1983" customFormat="1" ht="16" customHeight="1" x14ac:dyDescent="0.2"/>
    <row r="1984" customFormat="1" ht="16" customHeight="1" x14ac:dyDescent="0.2"/>
    <row r="1985" customFormat="1" ht="16" customHeight="1" x14ac:dyDescent="0.2"/>
    <row r="1986" customFormat="1" ht="16" customHeight="1" x14ac:dyDescent="0.2"/>
    <row r="1987" customFormat="1" ht="16" customHeight="1" x14ac:dyDescent="0.2"/>
    <row r="1988" customFormat="1" ht="16" customHeight="1" x14ac:dyDescent="0.2"/>
    <row r="1989" customFormat="1" ht="16" customHeight="1" x14ac:dyDescent="0.2"/>
    <row r="1990" customFormat="1" ht="16" customHeight="1" x14ac:dyDescent="0.2"/>
    <row r="1991" customFormat="1" ht="16" customHeight="1" x14ac:dyDescent="0.2"/>
    <row r="1992" customFormat="1" ht="16" customHeight="1" x14ac:dyDescent="0.2"/>
    <row r="1993" customFormat="1" ht="16" customHeight="1" x14ac:dyDescent="0.2"/>
    <row r="1994" customFormat="1" ht="16" customHeight="1" x14ac:dyDescent="0.2"/>
    <row r="1995" customFormat="1" ht="16" customHeight="1" x14ac:dyDescent="0.2"/>
    <row r="1996" customFormat="1" ht="16" customHeight="1" x14ac:dyDescent="0.2"/>
    <row r="1997" customFormat="1" ht="16" customHeight="1" x14ac:dyDescent="0.2"/>
    <row r="1998" customFormat="1" ht="16" customHeight="1" x14ac:dyDescent="0.2"/>
    <row r="1999" customFormat="1" ht="16" customHeight="1" x14ac:dyDescent="0.2"/>
    <row r="2000" customFormat="1" ht="16" customHeight="1" x14ac:dyDescent="0.2"/>
    <row r="2001" customFormat="1" ht="16" customHeight="1" x14ac:dyDescent="0.2"/>
    <row r="2002" customFormat="1" ht="16" customHeight="1" x14ac:dyDescent="0.2"/>
    <row r="2003" customFormat="1" ht="16" customHeight="1" x14ac:dyDescent="0.2"/>
    <row r="2004" customFormat="1" ht="16" customHeight="1" x14ac:dyDescent="0.2"/>
    <row r="2005" customFormat="1" ht="16" customHeight="1" x14ac:dyDescent="0.2"/>
    <row r="2006" customFormat="1" ht="16" customHeight="1" x14ac:dyDescent="0.2"/>
    <row r="2007" customFormat="1" ht="16" customHeight="1" x14ac:dyDescent="0.2"/>
    <row r="2008" customFormat="1" ht="16" customHeight="1" x14ac:dyDescent="0.2"/>
    <row r="2009" customFormat="1" ht="16" customHeight="1" x14ac:dyDescent="0.2"/>
    <row r="2010" customFormat="1" ht="16" customHeight="1" x14ac:dyDescent="0.2"/>
    <row r="2011" customFormat="1" ht="16" customHeight="1" x14ac:dyDescent="0.2"/>
    <row r="2012" customFormat="1" ht="16" customHeight="1" x14ac:dyDescent="0.2"/>
    <row r="2013" customFormat="1" ht="16" customHeight="1" x14ac:dyDescent="0.2"/>
    <row r="2014" customFormat="1" ht="16" customHeight="1" x14ac:dyDescent="0.2"/>
    <row r="2015" customFormat="1" ht="16" customHeight="1" x14ac:dyDescent="0.2"/>
    <row r="2016" customFormat="1" ht="16" customHeight="1" x14ac:dyDescent="0.2"/>
    <row r="2017" customFormat="1" ht="16" customHeight="1" x14ac:dyDescent="0.2"/>
    <row r="2018" customFormat="1" ht="16" customHeight="1" x14ac:dyDescent="0.2"/>
    <row r="2019" customFormat="1" ht="16" customHeight="1" x14ac:dyDescent="0.2"/>
    <row r="2020" customFormat="1" ht="16" customHeight="1" x14ac:dyDescent="0.2"/>
    <row r="2021" customFormat="1" ht="16" customHeight="1" x14ac:dyDescent="0.2"/>
    <row r="2022" customFormat="1" ht="16" customHeight="1" x14ac:dyDescent="0.2"/>
    <row r="2023" customFormat="1" ht="16" customHeight="1" x14ac:dyDescent="0.2"/>
    <row r="2024" customFormat="1" ht="16" customHeight="1" x14ac:dyDescent="0.2"/>
    <row r="2025" customFormat="1" ht="16" customHeight="1" x14ac:dyDescent="0.2"/>
    <row r="2026" customFormat="1" ht="16" customHeight="1" x14ac:dyDescent="0.2"/>
    <row r="2027" customFormat="1" ht="16" customHeight="1" x14ac:dyDescent="0.2"/>
    <row r="2028" customFormat="1" ht="16" customHeight="1" x14ac:dyDescent="0.2"/>
    <row r="2029" customFormat="1" ht="16" customHeight="1" x14ac:dyDescent="0.2"/>
    <row r="2030" customFormat="1" ht="16" customHeight="1" x14ac:dyDescent="0.2"/>
    <row r="2031" customFormat="1" ht="16" customHeight="1" x14ac:dyDescent="0.2"/>
    <row r="2032" customFormat="1" ht="16" customHeight="1" x14ac:dyDescent="0.2"/>
    <row r="2033" customFormat="1" ht="16" customHeight="1" x14ac:dyDescent="0.2"/>
    <row r="2034" customFormat="1" ht="16" customHeight="1" x14ac:dyDescent="0.2"/>
    <row r="2035" customFormat="1" ht="16" customHeight="1" x14ac:dyDescent="0.2"/>
    <row r="2036" customFormat="1" ht="16" customHeight="1" x14ac:dyDescent="0.2"/>
    <row r="2037" customFormat="1" ht="16" customHeight="1" x14ac:dyDescent="0.2"/>
    <row r="2038" customFormat="1" ht="16" customHeight="1" x14ac:dyDescent="0.2"/>
    <row r="2039" customFormat="1" ht="16" customHeight="1" x14ac:dyDescent="0.2"/>
    <row r="2040" customFormat="1" ht="16" customHeight="1" x14ac:dyDescent="0.2"/>
    <row r="2041" customFormat="1" ht="16" customHeight="1" x14ac:dyDescent="0.2"/>
    <row r="2042" customFormat="1" ht="16" customHeight="1" x14ac:dyDescent="0.2"/>
    <row r="2043" customFormat="1" ht="16" customHeight="1" x14ac:dyDescent="0.2"/>
    <row r="2044" customFormat="1" ht="16" customHeight="1" x14ac:dyDescent="0.2"/>
    <row r="2045" customFormat="1" ht="16" customHeight="1" x14ac:dyDescent="0.2"/>
    <row r="2046" customFormat="1" ht="16" customHeight="1" x14ac:dyDescent="0.2"/>
    <row r="2047" customFormat="1" ht="16" customHeight="1" x14ac:dyDescent="0.2"/>
    <row r="2048" customFormat="1" ht="16" customHeight="1" x14ac:dyDescent="0.2"/>
    <row r="2049" customFormat="1" ht="16" customHeight="1" x14ac:dyDescent="0.2"/>
    <row r="2050" customFormat="1" ht="16" customHeight="1" x14ac:dyDescent="0.2"/>
    <row r="2051" customFormat="1" ht="16" customHeight="1" x14ac:dyDescent="0.2"/>
    <row r="2052" customFormat="1" ht="16" customHeight="1" x14ac:dyDescent="0.2"/>
    <row r="2053" customFormat="1" ht="16" customHeight="1" x14ac:dyDescent="0.2"/>
    <row r="2054" customFormat="1" ht="16" customHeight="1" x14ac:dyDescent="0.2"/>
    <row r="2055" customFormat="1" ht="16" customHeight="1" x14ac:dyDescent="0.2"/>
    <row r="2056" customFormat="1" ht="16" customHeight="1" x14ac:dyDescent="0.2"/>
    <row r="2057" customFormat="1" ht="16" customHeight="1" x14ac:dyDescent="0.2"/>
    <row r="2058" customFormat="1" ht="16" customHeight="1" x14ac:dyDescent="0.2"/>
    <row r="2059" customFormat="1" ht="16" customHeight="1" x14ac:dyDescent="0.2"/>
    <row r="2060" customFormat="1" ht="16" customHeight="1" x14ac:dyDescent="0.2"/>
    <row r="2061" customFormat="1" ht="16" customHeight="1" x14ac:dyDescent="0.2"/>
    <row r="2062" customFormat="1" ht="16" customHeight="1" x14ac:dyDescent="0.2"/>
    <row r="2063" customFormat="1" ht="16" customHeight="1" x14ac:dyDescent="0.2"/>
    <row r="2064" customFormat="1" ht="16" customHeight="1" x14ac:dyDescent="0.2"/>
    <row r="2065" customFormat="1" ht="16" customHeight="1" x14ac:dyDescent="0.2"/>
    <row r="2066" customFormat="1" ht="16" customHeight="1" x14ac:dyDescent="0.2"/>
    <row r="2067" customFormat="1" ht="16" customHeight="1" x14ac:dyDescent="0.2"/>
    <row r="2068" customFormat="1" ht="16" customHeight="1" x14ac:dyDescent="0.2"/>
    <row r="2069" customFormat="1" ht="16" customHeight="1" x14ac:dyDescent="0.2"/>
    <row r="2070" customFormat="1" ht="16" customHeight="1" x14ac:dyDescent="0.2"/>
    <row r="2071" customFormat="1" ht="16" customHeight="1" x14ac:dyDescent="0.2"/>
    <row r="2072" customFormat="1" ht="16" customHeight="1" x14ac:dyDescent="0.2"/>
    <row r="2073" customFormat="1" ht="16" customHeight="1" x14ac:dyDescent="0.2"/>
    <row r="2074" customFormat="1" ht="16" customHeight="1" x14ac:dyDescent="0.2"/>
    <row r="2075" customFormat="1" ht="16" customHeight="1" x14ac:dyDescent="0.2"/>
    <row r="2076" customFormat="1" ht="16" customHeight="1" x14ac:dyDescent="0.2"/>
    <row r="2077" customFormat="1" ht="16" customHeight="1" x14ac:dyDescent="0.2"/>
    <row r="2078" customFormat="1" ht="16" customHeight="1" x14ac:dyDescent="0.2"/>
    <row r="2079" customFormat="1" ht="16" customHeight="1" x14ac:dyDescent="0.2"/>
    <row r="2080" customFormat="1" ht="16" customHeight="1" x14ac:dyDescent="0.2"/>
    <row r="2081" customFormat="1" ht="16" customHeight="1" x14ac:dyDescent="0.2"/>
    <row r="2082" customFormat="1" ht="16" customHeight="1" x14ac:dyDescent="0.2"/>
    <row r="2083" customFormat="1" ht="16" customHeight="1" x14ac:dyDescent="0.2"/>
    <row r="2084" customFormat="1" ht="16" customHeight="1" x14ac:dyDescent="0.2"/>
    <row r="2085" customFormat="1" ht="16" customHeight="1" x14ac:dyDescent="0.2"/>
    <row r="2086" customFormat="1" ht="16" customHeight="1" x14ac:dyDescent="0.2"/>
    <row r="2087" customFormat="1" ht="16" customHeight="1" x14ac:dyDescent="0.2"/>
    <row r="2088" customFormat="1" ht="16" customHeight="1" x14ac:dyDescent="0.2"/>
    <row r="2089" customFormat="1" ht="16" customHeight="1" x14ac:dyDescent="0.2"/>
    <row r="2090" customFormat="1" ht="16" customHeight="1" x14ac:dyDescent="0.2"/>
    <row r="2091" customFormat="1" ht="16" customHeight="1" x14ac:dyDescent="0.2"/>
    <row r="2092" customFormat="1" ht="16" customHeight="1" x14ac:dyDescent="0.2"/>
    <row r="2093" customFormat="1" ht="16" customHeight="1" x14ac:dyDescent="0.2"/>
    <row r="2094" customFormat="1" ht="16" customHeight="1" x14ac:dyDescent="0.2"/>
    <row r="2095" customFormat="1" ht="16" customHeight="1" x14ac:dyDescent="0.2"/>
    <row r="2096" customFormat="1" ht="16" customHeight="1" x14ac:dyDescent="0.2"/>
    <row r="2097" customFormat="1" ht="16" customHeight="1" x14ac:dyDescent="0.2"/>
    <row r="2098" customFormat="1" ht="16" customHeight="1" x14ac:dyDescent="0.2"/>
    <row r="2099" customFormat="1" ht="16" customHeight="1" x14ac:dyDescent="0.2"/>
    <row r="2100" customFormat="1" ht="16" customHeight="1" x14ac:dyDescent="0.2"/>
    <row r="2101" customFormat="1" ht="16" customHeight="1" x14ac:dyDescent="0.2"/>
    <row r="2102" customFormat="1" ht="16" customHeight="1" x14ac:dyDescent="0.2"/>
    <row r="2103" customFormat="1" ht="16" customHeight="1" x14ac:dyDescent="0.2"/>
    <row r="2104" customFormat="1" ht="16" customHeight="1" x14ac:dyDescent="0.2"/>
    <row r="2105" customFormat="1" ht="16" customHeight="1" x14ac:dyDescent="0.2"/>
    <row r="2106" customFormat="1" ht="16" customHeight="1" x14ac:dyDescent="0.2"/>
    <row r="2107" customFormat="1" ht="16" customHeight="1" x14ac:dyDescent="0.2"/>
    <row r="2108" customFormat="1" ht="16" customHeight="1" x14ac:dyDescent="0.2"/>
    <row r="2109" customFormat="1" ht="16" customHeight="1" x14ac:dyDescent="0.2"/>
    <row r="2110" customFormat="1" ht="16" customHeight="1" x14ac:dyDescent="0.2"/>
    <row r="2111" customFormat="1" ht="16" customHeight="1" x14ac:dyDescent="0.2"/>
    <row r="2112" customFormat="1" ht="16" customHeight="1" x14ac:dyDescent="0.2"/>
    <row r="2113" customFormat="1" ht="16" customHeight="1" x14ac:dyDescent="0.2"/>
    <row r="2114" customFormat="1" ht="16" customHeight="1" x14ac:dyDescent="0.2"/>
    <row r="2115" customFormat="1" ht="16" customHeight="1" x14ac:dyDescent="0.2"/>
    <row r="2116" customFormat="1" ht="16" customHeight="1" x14ac:dyDescent="0.2"/>
    <row r="2117" customFormat="1" ht="16" customHeight="1" x14ac:dyDescent="0.2"/>
    <row r="2118" customFormat="1" ht="16" customHeight="1" x14ac:dyDescent="0.2"/>
    <row r="2119" customFormat="1" ht="16" customHeight="1" x14ac:dyDescent="0.2"/>
    <row r="2120" customFormat="1" ht="16" customHeight="1" x14ac:dyDescent="0.2"/>
    <row r="2121" customFormat="1" ht="16" customHeight="1" x14ac:dyDescent="0.2"/>
    <row r="2122" customFormat="1" ht="16" customHeight="1" x14ac:dyDescent="0.2"/>
    <row r="2123" customFormat="1" ht="16" customHeight="1" x14ac:dyDescent="0.2"/>
    <row r="2124" customFormat="1" ht="16" customHeight="1" x14ac:dyDescent="0.2"/>
    <row r="2125" customFormat="1" ht="16" customHeight="1" x14ac:dyDescent="0.2"/>
    <row r="2126" customFormat="1" ht="16" customHeight="1" x14ac:dyDescent="0.2"/>
    <row r="2127" customFormat="1" ht="16" customHeight="1" x14ac:dyDescent="0.2"/>
    <row r="2128" customFormat="1" ht="16" customHeight="1" x14ac:dyDescent="0.2"/>
    <row r="2129" customFormat="1" ht="16" customHeight="1" x14ac:dyDescent="0.2"/>
    <row r="2130" customFormat="1" ht="16" customHeight="1" x14ac:dyDescent="0.2"/>
    <row r="2131" customFormat="1" ht="16" customHeight="1" x14ac:dyDescent="0.2"/>
    <row r="2132" customFormat="1" ht="16" customHeight="1" x14ac:dyDescent="0.2"/>
    <row r="2133" customFormat="1" ht="16" customHeight="1" x14ac:dyDescent="0.2"/>
    <row r="2134" customFormat="1" ht="16" customHeight="1" x14ac:dyDescent="0.2"/>
    <row r="2135" customFormat="1" ht="16" customHeight="1" x14ac:dyDescent="0.2"/>
    <row r="2136" customFormat="1" ht="16" customHeight="1" x14ac:dyDescent="0.2"/>
    <row r="2137" customFormat="1" ht="16" customHeight="1" x14ac:dyDescent="0.2"/>
    <row r="2138" customFormat="1" ht="16" customHeight="1" x14ac:dyDescent="0.2"/>
    <row r="2139" customFormat="1" ht="16" customHeight="1" x14ac:dyDescent="0.2"/>
    <row r="2140" customFormat="1" ht="16" customHeight="1" x14ac:dyDescent="0.2"/>
    <row r="2141" customFormat="1" ht="16" customHeight="1" x14ac:dyDescent="0.2"/>
    <row r="2142" customFormat="1" ht="16" customHeight="1" x14ac:dyDescent="0.2"/>
    <row r="2143" customFormat="1" ht="16" customHeight="1" x14ac:dyDescent="0.2"/>
    <row r="2144" customFormat="1" ht="16" customHeight="1" x14ac:dyDescent="0.2"/>
    <row r="2145" customFormat="1" ht="16" customHeight="1" x14ac:dyDescent="0.2"/>
    <row r="2146" customFormat="1" ht="16" customHeight="1" x14ac:dyDescent="0.2"/>
    <row r="2147" customFormat="1" ht="16" customHeight="1" x14ac:dyDescent="0.2"/>
    <row r="2148" customFormat="1" ht="16" customHeight="1" x14ac:dyDescent="0.2"/>
    <row r="2149" customFormat="1" ht="16" customHeight="1" x14ac:dyDescent="0.2"/>
    <row r="2150" customFormat="1" ht="16" customHeight="1" x14ac:dyDescent="0.2"/>
    <row r="2151" customFormat="1" ht="16" customHeight="1" x14ac:dyDescent="0.2"/>
    <row r="2152" customFormat="1" ht="16" customHeight="1" x14ac:dyDescent="0.2"/>
    <row r="2153" customFormat="1" ht="16" customHeight="1" x14ac:dyDescent="0.2"/>
    <row r="2154" customFormat="1" ht="16" customHeight="1" x14ac:dyDescent="0.2"/>
    <row r="2155" customFormat="1" ht="16" customHeight="1" x14ac:dyDescent="0.2"/>
    <row r="2156" customFormat="1" ht="16" customHeight="1" x14ac:dyDescent="0.2"/>
    <row r="2157" customFormat="1" ht="16" customHeight="1" x14ac:dyDescent="0.2"/>
    <row r="2158" customFormat="1" ht="16" customHeight="1" x14ac:dyDescent="0.2"/>
    <row r="2159" customFormat="1" ht="16" customHeight="1" x14ac:dyDescent="0.2"/>
    <row r="2160" customFormat="1" ht="16" customHeight="1" x14ac:dyDescent="0.2"/>
    <row r="2161" customFormat="1" ht="16" customHeight="1" x14ac:dyDescent="0.2"/>
    <row r="2162" customFormat="1" ht="16" customHeight="1" x14ac:dyDescent="0.2"/>
    <row r="2163" customFormat="1" ht="16" customHeight="1" x14ac:dyDescent="0.2"/>
    <row r="2164" customFormat="1" ht="16" customHeight="1" x14ac:dyDescent="0.2"/>
    <row r="2165" customFormat="1" ht="16" customHeight="1" x14ac:dyDescent="0.2"/>
    <row r="2166" customFormat="1" ht="16" customHeight="1" x14ac:dyDescent="0.2"/>
    <row r="2167" customFormat="1" ht="16" customHeight="1" x14ac:dyDescent="0.2"/>
    <row r="2168" customFormat="1" ht="16" customHeight="1" x14ac:dyDescent="0.2"/>
    <row r="2169" customFormat="1" ht="16" customHeight="1" x14ac:dyDescent="0.2"/>
    <row r="2170" customFormat="1" ht="16" customHeight="1" x14ac:dyDescent="0.2"/>
    <row r="2171" customFormat="1" ht="16" customHeight="1" x14ac:dyDescent="0.2"/>
    <row r="2172" customFormat="1" ht="16" customHeight="1" x14ac:dyDescent="0.2"/>
    <row r="2173" customFormat="1" ht="16" customHeight="1" x14ac:dyDescent="0.2"/>
    <row r="2174" customFormat="1" ht="16" customHeight="1" x14ac:dyDescent="0.2"/>
    <row r="2175" customFormat="1" ht="16" customHeight="1" x14ac:dyDescent="0.2"/>
    <row r="2176" customFormat="1" ht="16" customHeight="1" x14ac:dyDescent="0.2"/>
    <row r="2177" customFormat="1" ht="16" customHeight="1" x14ac:dyDescent="0.2"/>
    <row r="2178" customFormat="1" ht="16" customHeight="1" x14ac:dyDescent="0.2"/>
    <row r="2179" customFormat="1" ht="16" customHeight="1" x14ac:dyDescent="0.2"/>
    <row r="2180" customFormat="1" ht="16" customHeight="1" x14ac:dyDescent="0.2"/>
    <row r="2181" customFormat="1" ht="16" customHeight="1" x14ac:dyDescent="0.2"/>
    <row r="2182" customFormat="1" ht="16" customHeight="1" x14ac:dyDescent="0.2"/>
    <row r="2183" customFormat="1" ht="16" customHeight="1" x14ac:dyDescent="0.2"/>
    <row r="2184" customFormat="1" ht="16" customHeight="1" x14ac:dyDescent="0.2"/>
    <row r="2185" customFormat="1" ht="16" customHeight="1" x14ac:dyDescent="0.2"/>
    <row r="2186" customFormat="1" ht="16" customHeight="1" x14ac:dyDescent="0.2"/>
    <row r="2187" customFormat="1" ht="16" customHeight="1" x14ac:dyDescent="0.2"/>
    <row r="2188" customFormat="1" ht="16" customHeight="1" x14ac:dyDescent="0.2"/>
    <row r="2189" customFormat="1" ht="16" customHeight="1" x14ac:dyDescent="0.2"/>
    <row r="2190" customFormat="1" ht="16" customHeight="1" x14ac:dyDescent="0.2"/>
    <row r="2191" customFormat="1" ht="16" customHeight="1" x14ac:dyDescent="0.2"/>
    <row r="2192" customFormat="1" ht="16" customHeight="1" x14ac:dyDescent="0.2"/>
    <row r="2193" customFormat="1" ht="16" customHeight="1" x14ac:dyDescent="0.2"/>
    <row r="2194" customFormat="1" ht="16" customHeight="1" x14ac:dyDescent="0.2"/>
    <row r="2195" customFormat="1" ht="16" customHeight="1" x14ac:dyDescent="0.2"/>
    <row r="2196" customFormat="1" ht="16" customHeight="1" x14ac:dyDescent="0.2"/>
    <row r="2197" customFormat="1" ht="16" customHeight="1" x14ac:dyDescent="0.2"/>
    <row r="2198" customFormat="1" ht="16" customHeight="1" x14ac:dyDescent="0.2"/>
    <row r="2199" customFormat="1" ht="16" customHeight="1" x14ac:dyDescent="0.2"/>
    <row r="2200" customFormat="1" ht="16" customHeight="1" x14ac:dyDescent="0.2"/>
    <row r="2201" customFormat="1" ht="16" customHeight="1" x14ac:dyDescent="0.2"/>
    <row r="2202" customFormat="1" ht="16" customHeight="1" x14ac:dyDescent="0.2"/>
    <row r="2203" customFormat="1" ht="16" customHeight="1" x14ac:dyDescent="0.2"/>
    <row r="2204" customFormat="1" ht="16" customHeight="1" x14ac:dyDescent="0.2"/>
    <row r="2205" customFormat="1" ht="16" customHeight="1" x14ac:dyDescent="0.2"/>
    <row r="2206" customFormat="1" ht="16" customHeight="1" x14ac:dyDescent="0.2"/>
    <row r="2207" customFormat="1" ht="16" customHeight="1" x14ac:dyDescent="0.2"/>
    <row r="2208" customFormat="1" ht="16" customHeight="1" x14ac:dyDescent="0.2"/>
    <row r="2209" customFormat="1" ht="16" customHeight="1" x14ac:dyDescent="0.2"/>
    <row r="2210" customFormat="1" ht="16" customHeight="1" x14ac:dyDescent="0.2"/>
    <row r="2211" customFormat="1" ht="16" customHeight="1" x14ac:dyDescent="0.2"/>
    <row r="2212" customFormat="1" ht="16" customHeight="1" x14ac:dyDescent="0.2"/>
    <row r="2213" customFormat="1" ht="16" customHeight="1" x14ac:dyDescent="0.2"/>
    <row r="2214" customFormat="1" ht="16" customHeight="1" x14ac:dyDescent="0.2"/>
    <row r="2215" customFormat="1" ht="16" customHeight="1" x14ac:dyDescent="0.2"/>
    <row r="2216" customFormat="1" ht="16" customHeight="1" x14ac:dyDescent="0.2"/>
    <row r="2217" customFormat="1" ht="16" customHeight="1" x14ac:dyDescent="0.2"/>
    <row r="2218" customFormat="1" ht="16" customHeight="1" x14ac:dyDescent="0.2"/>
    <row r="2219" customFormat="1" ht="16" customHeight="1" x14ac:dyDescent="0.2"/>
    <row r="2220" customFormat="1" ht="16" customHeight="1" x14ac:dyDescent="0.2"/>
    <row r="2221" customFormat="1" ht="16" customHeight="1" x14ac:dyDescent="0.2"/>
    <row r="2222" customFormat="1" ht="16" customHeight="1" x14ac:dyDescent="0.2"/>
    <row r="2223" customFormat="1" ht="16" customHeight="1" x14ac:dyDescent="0.2"/>
    <row r="2224" customFormat="1" ht="16" customHeight="1" x14ac:dyDescent="0.2"/>
    <row r="2225" customFormat="1" ht="16" customHeight="1" x14ac:dyDescent="0.2"/>
    <row r="2226" customFormat="1" ht="16" customHeight="1" x14ac:dyDescent="0.2"/>
    <row r="2227" customFormat="1" ht="16" customHeight="1" x14ac:dyDescent="0.2"/>
    <row r="2228" customFormat="1" ht="16" customHeight="1" x14ac:dyDescent="0.2"/>
    <row r="2229" customFormat="1" ht="16" customHeight="1" x14ac:dyDescent="0.2"/>
    <row r="2230" customFormat="1" ht="16" customHeight="1" x14ac:dyDescent="0.2"/>
    <row r="2231" customFormat="1" ht="16" customHeight="1" x14ac:dyDescent="0.2"/>
    <row r="2232" customFormat="1" ht="16" customHeight="1" x14ac:dyDescent="0.2"/>
    <row r="2233" customFormat="1" ht="16" customHeight="1" x14ac:dyDescent="0.2"/>
    <row r="2234" customFormat="1" ht="16" customHeight="1" x14ac:dyDescent="0.2"/>
    <row r="2235" customFormat="1" ht="16" customHeight="1" x14ac:dyDescent="0.2"/>
    <row r="2236" customFormat="1" ht="16" customHeight="1" x14ac:dyDescent="0.2"/>
    <row r="2237" customFormat="1" ht="16" customHeight="1" x14ac:dyDescent="0.2"/>
    <row r="2238" customFormat="1" ht="16" customHeight="1" x14ac:dyDescent="0.2"/>
    <row r="2239" customFormat="1" ht="16" customHeight="1" x14ac:dyDescent="0.2"/>
    <row r="2240" customFormat="1" ht="16" customHeight="1" x14ac:dyDescent="0.2"/>
    <row r="2241" customFormat="1" ht="16" customHeight="1" x14ac:dyDescent="0.2"/>
    <row r="2242" customFormat="1" ht="16" customHeight="1" x14ac:dyDescent="0.2"/>
    <row r="2243" customFormat="1" ht="16" customHeight="1" x14ac:dyDescent="0.2"/>
    <row r="2244" customFormat="1" ht="16" customHeight="1" x14ac:dyDescent="0.2"/>
    <row r="2245" customFormat="1" ht="16" customHeight="1" x14ac:dyDescent="0.2"/>
    <row r="2246" customFormat="1" ht="16" customHeight="1" x14ac:dyDescent="0.2"/>
    <row r="2247" customFormat="1" ht="16" customHeight="1" x14ac:dyDescent="0.2"/>
    <row r="2248" customFormat="1" ht="16" customHeight="1" x14ac:dyDescent="0.2"/>
    <row r="2249" customFormat="1" ht="16" customHeight="1" x14ac:dyDescent="0.2"/>
    <row r="2250" customFormat="1" ht="16" customHeight="1" x14ac:dyDescent="0.2"/>
    <row r="2251" customFormat="1" ht="16" customHeight="1" x14ac:dyDescent="0.2"/>
    <row r="2252" customFormat="1" ht="16" customHeight="1" x14ac:dyDescent="0.2"/>
    <row r="2253" customFormat="1" ht="16" customHeight="1" x14ac:dyDescent="0.2"/>
    <row r="2254" customFormat="1" ht="16" customHeight="1" x14ac:dyDescent="0.2"/>
    <row r="2255" customFormat="1" ht="16" customHeight="1" x14ac:dyDescent="0.2"/>
    <row r="2256" customFormat="1" ht="16" customHeight="1" x14ac:dyDescent="0.2"/>
    <row r="2257" customFormat="1" ht="16" customHeight="1" x14ac:dyDescent="0.2"/>
    <row r="2258" customFormat="1" ht="16" customHeight="1" x14ac:dyDescent="0.2"/>
    <row r="2259" customFormat="1" ht="16" customHeight="1" x14ac:dyDescent="0.2"/>
    <row r="2260" customFormat="1" ht="16" customHeight="1" x14ac:dyDescent="0.2"/>
    <row r="2261" customFormat="1" ht="16" customHeight="1" x14ac:dyDescent="0.2"/>
    <row r="2262" customFormat="1" ht="16" customHeight="1" x14ac:dyDescent="0.2"/>
    <row r="2263" customFormat="1" ht="16" customHeight="1" x14ac:dyDescent="0.2"/>
    <row r="2264" customFormat="1" ht="16" customHeight="1" x14ac:dyDescent="0.2"/>
    <row r="2265" customFormat="1" ht="16" customHeight="1" x14ac:dyDescent="0.2"/>
    <row r="2266" customFormat="1" ht="16" customHeight="1" x14ac:dyDescent="0.2"/>
    <row r="2267" customFormat="1" ht="16" customHeight="1" x14ac:dyDescent="0.2"/>
    <row r="2268" customFormat="1" ht="16" customHeight="1" x14ac:dyDescent="0.2"/>
    <row r="2269" customFormat="1" ht="16" customHeight="1" x14ac:dyDescent="0.2"/>
    <row r="2270" customFormat="1" ht="16" customHeight="1" x14ac:dyDescent="0.2"/>
    <row r="2271" customFormat="1" ht="16" customHeight="1" x14ac:dyDescent="0.2"/>
    <row r="2272" customFormat="1" ht="16" customHeight="1" x14ac:dyDescent="0.2"/>
    <row r="2273" customFormat="1" ht="16" customHeight="1" x14ac:dyDescent="0.2"/>
    <row r="2274" customFormat="1" ht="16" customHeight="1" x14ac:dyDescent="0.2"/>
    <row r="2275" customFormat="1" ht="16" customHeight="1" x14ac:dyDescent="0.2"/>
    <row r="2276" customFormat="1" ht="16" customHeight="1" x14ac:dyDescent="0.2"/>
    <row r="2277" customFormat="1" ht="16" customHeight="1" x14ac:dyDescent="0.2"/>
    <row r="2278" customFormat="1" ht="16" customHeight="1" x14ac:dyDescent="0.2"/>
    <row r="2279" customFormat="1" ht="16" customHeight="1" x14ac:dyDescent="0.2"/>
    <row r="2280" customFormat="1" ht="16" customHeight="1" x14ac:dyDescent="0.2"/>
    <row r="2281" customFormat="1" ht="16" customHeight="1" x14ac:dyDescent="0.2"/>
    <row r="2282" customFormat="1" ht="16" customHeight="1" x14ac:dyDescent="0.2"/>
    <row r="2283" customFormat="1" ht="16" customHeight="1" x14ac:dyDescent="0.2"/>
    <row r="2284" customFormat="1" ht="16" customHeight="1" x14ac:dyDescent="0.2"/>
    <row r="2285" customFormat="1" ht="16" customHeight="1" x14ac:dyDescent="0.2"/>
    <row r="2286" customFormat="1" ht="16" customHeight="1" x14ac:dyDescent="0.2"/>
    <row r="2287" customFormat="1" ht="16" customHeight="1" x14ac:dyDescent="0.2"/>
    <row r="2288" customFormat="1" ht="16" customHeight="1" x14ac:dyDescent="0.2"/>
    <row r="2289" customFormat="1" ht="16" customHeight="1" x14ac:dyDescent="0.2"/>
    <row r="2290" customFormat="1" ht="16" customHeight="1" x14ac:dyDescent="0.2"/>
    <row r="2291" customFormat="1" ht="16" customHeight="1" x14ac:dyDescent="0.2"/>
    <row r="2292" customFormat="1" ht="16" customHeight="1" x14ac:dyDescent="0.2"/>
    <row r="2293" customFormat="1" ht="16" customHeight="1" x14ac:dyDescent="0.2"/>
    <row r="2294" customFormat="1" ht="16" customHeight="1" x14ac:dyDescent="0.2"/>
    <row r="2295" customFormat="1" ht="16" customHeight="1" x14ac:dyDescent="0.2"/>
    <row r="2296" customFormat="1" ht="16" customHeight="1" x14ac:dyDescent="0.2"/>
    <row r="2297" customFormat="1" ht="16" customHeight="1" x14ac:dyDescent="0.2"/>
    <row r="2298" customFormat="1" ht="16" customHeight="1" x14ac:dyDescent="0.2"/>
    <row r="2299" customFormat="1" ht="16" customHeight="1" x14ac:dyDescent="0.2"/>
    <row r="2300" customFormat="1" ht="16" customHeight="1" x14ac:dyDescent="0.2"/>
    <row r="2301" customFormat="1" ht="16" customHeight="1" x14ac:dyDescent="0.2"/>
    <row r="2302" customFormat="1" ht="16" customHeight="1" x14ac:dyDescent="0.2"/>
    <row r="2303" customFormat="1" ht="16" customHeight="1" x14ac:dyDescent="0.2"/>
    <row r="2304" customFormat="1" ht="16" customHeight="1" x14ac:dyDescent="0.2"/>
    <row r="2305" customFormat="1" ht="16" customHeight="1" x14ac:dyDescent="0.2"/>
    <row r="2306" customFormat="1" ht="16" customHeight="1" x14ac:dyDescent="0.2"/>
    <row r="2307" customFormat="1" ht="16" customHeight="1" x14ac:dyDescent="0.2"/>
    <row r="2308" customFormat="1" ht="16" customHeight="1" x14ac:dyDescent="0.2"/>
    <row r="2309" customFormat="1" ht="16" customHeight="1" x14ac:dyDescent="0.2"/>
    <row r="2310" customFormat="1" ht="16" customHeight="1" x14ac:dyDescent="0.2"/>
    <row r="2311" customFormat="1" ht="16" customHeight="1" x14ac:dyDescent="0.2"/>
    <row r="2312" customFormat="1" ht="16" customHeight="1" x14ac:dyDescent="0.2"/>
    <row r="2313" customFormat="1" ht="16" customHeight="1" x14ac:dyDescent="0.2"/>
    <row r="2314" customFormat="1" ht="16" customHeight="1" x14ac:dyDescent="0.2"/>
    <row r="2315" customFormat="1" ht="16" customHeight="1" x14ac:dyDescent="0.2"/>
    <row r="2316" customFormat="1" ht="16" customHeight="1" x14ac:dyDescent="0.2"/>
    <row r="2317" customFormat="1" ht="16" customHeight="1" x14ac:dyDescent="0.2"/>
    <row r="2318" customFormat="1" ht="16" customHeight="1" x14ac:dyDescent="0.2"/>
    <row r="2319" customFormat="1" ht="16" customHeight="1" x14ac:dyDescent="0.2"/>
    <row r="2320" customFormat="1" ht="16" customHeight="1" x14ac:dyDescent="0.2"/>
    <row r="2321" customFormat="1" ht="16" customHeight="1" x14ac:dyDescent="0.2"/>
    <row r="2322" customFormat="1" ht="16" customHeight="1" x14ac:dyDescent="0.2"/>
    <row r="2323" customFormat="1" ht="16" customHeight="1" x14ac:dyDescent="0.2"/>
    <row r="2324" customFormat="1" ht="16" customHeight="1" x14ac:dyDescent="0.2"/>
    <row r="2325" customFormat="1" ht="16" customHeight="1" x14ac:dyDescent="0.2"/>
    <row r="2326" customFormat="1" ht="16" customHeight="1" x14ac:dyDescent="0.2"/>
    <row r="2327" customFormat="1" ht="16" customHeight="1" x14ac:dyDescent="0.2"/>
    <row r="2328" customFormat="1" ht="16" customHeight="1" x14ac:dyDescent="0.2"/>
    <row r="2329" customFormat="1" ht="16" customHeight="1" x14ac:dyDescent="0.2"/>
    <row r="2330" customFormat="1" ht="16" customHeight="1" x14ac:dyDescent="0.2"/>
    <row r="2331" customFormat="1" ht="16" customHeight="1" x14ac:dyDescent="0.2"/>
    <row r="2332" customFormat="1" ht="16" customHeight="1" x14ac:dyDescent="0.2"/>
    <row r="2333" customFormat="1" ht="16" customHeight="1" x14ac:dyDescent="0.2"/>
    <row r="2334" customFormat="1" ht="16" customHeight="1" x14ac:dyDescent="0.2"/>
    <row r="2335" customFormat="1" ht="16" customHeight="1" x14ac:dyDescent="0.2"/>
    <row r="2336" customFormat="1" ht="16" customHeight="1" x14ac:dyDescent="0.2"/>
    <row r="2337" customFormat="1" ht="16" customHeight="1" x14ac:dyDescent="0.2"/>
    <row r="2338" customFormat="1" ht="16" customHeight="1" x14ac:dyDescent="0.2"/>
    <row r="2339" customFormat="1" ht="16" customHeight="1" x14ac:dyDescent="0.2"/>
    <row r="2340" customFormat="1" ht="16" customHeight="1" x14ac:dyDescent="0.2"/>
    <row r="2341" customFormat="1" ht="16" customHeight="1" x14ac:dyDescent="0.2"/>
    <row r="2342" customFormat="1" ht="16" customHeight="1" x14ac:dyDescent="0.2"/>
    <row r="2343" customFormat="1" ht="16" customHeight="1" x14ac:dyDescent="0.2"/>
    <row r="2344" customFormat="1" ht="16" customHeight="1" x14ac:dyDescent="0.2"/>
    <row r="2345" customFormat="1" ht="16" customHeight="1" x14ac:dyDescent="0.2"/>
    <row r="2346" customFormat="1" ht="16" customHeight="1" x14ac:dyDescent="0.2"/>
    <row r="2347" customFormat="1" ht="16" customHeight="1" x14ac:dyDescent="0.2"/>
    <row r="2348" customFormat="1" ht="16" customHeight="1" x14ac:dyDescent="0.2"/>
    <row r="2349" customFormat="1" ht="16" customHeight="1" x14ac:dyDescent="0.2"/>
    <row r="2350" customFormat="1" ht="16" customHeight="1" x14ac:dyDescent="0.2"/>
    <row r="2351" customFormat="1" ht="16" customHeight="1" x14ac:dyDescent="0.2"/>
    <row r="2352" customFormat="1" ht="16" customHeight="1" x14ac:dyDescent="0.2"/>
    <row r="2353" customFormat="1" ht="16" customHeight="1" x14ac:dyDescent="0.2"/>
    <row r="2354" customFormat="1" ht="16" customHeight="1" x14ac:dyDescent="0.2"/>
    <row r="2355" customFormat="1" ht="16" customHeight="1" x14ac:dyDescent="0.2"/>
    <row r="2356" customFormat="1" ht="16" customHeight="1" x14ac:dyDescent="0.2"/>
    <row r="2357" customFormat="1" ht="16" customHeight="1" x14ac:dyDescent="0.2"/>
    <row r="2358" customFormat="1" ht="16" customHeight="1" x14ac:dyDescent="0.2"/>
    <row r="2359" customFormat="1" ht="16" customHeight="1" x14ac:dyDescent="0.2"/>
    <row r="2360" customFormat="1" ht="16" customHeight="1" x14ac:dyDescent="0.2"/>
    <row r="2361" customFormat="1" ht="16" customHeight="1" x14ac:dyDescent="0.2"/>
    <row r="2362" customFormat="1" ht="16" customHeight="1" x14ac:dyDescent="0.2"/>
    <row r="2363" customFormat="1" ht="16" customHeight="1" x14ac:dyDescent="0.2"/>
    <row r="2364" customFormat="1" ht="16" customHeight="1" x14ac:dyDescent="0.2"/>
    <row r="2365" customFormat="1" ht="16" customHeight="1" x14ac:dyDescent="0.2"/>
    <row r="2366" customFormat="1" ht="16" customHeight="1" x14ac:dyDescent="0.2"/>
    <row r="2367" customFormat="1" ht="16" customHeight="1" x14ac:dyDescent="0.2"/>
    <row r="2368" customFormat="1" ht="16" customHeight="1" x14ac:dyDescent="0.2"/>
    <row r="2369" customFormat="1" ht="16" customHeight="1" x14ac:dyDescent="0.2"/>
    <row r="2370" customFormat="1" ht="16" customHeight="1" x14ac:dyDescent="0.2"/>
    <row r="2371" customFormat="1" ht="16" customHeight="1" x14ac:dyDescent="0.2"/>
    <row r="2372" customFormat="1" ht="16" customHeight="1" x14ac:dyDescent="0.2"/>
    <row r="2373" customFormat="1" ht="16" customHeight="1" x14ac:dyDescent="0.2"/>
    <row r="2374" customFormat="1" ht="16" customHeight="1" x14ac:dyDescent="0.2"/>
    <row r="2375" customFormat="1" ht="16" customHeight="1" x14ac:dyDescent="0.2"/>
    <row r="2376" customFormat="1" ht="16" customHeight="1" x14ac:dyDescent="0.2"/>
    <row r="2377" customFormat="1" ht="16" customHeight="1" x14ac:dyDescent="0.2"/>
    <row r="2378" customFormat="1" ht="16" customHeight="1" x14ac:dyDescent="0.2"/>
    <row r="2379" customFormat="1" ht="16" customHeight="1" x14ac:dyDescent="0.2"/>
    <row r="2380" customFormat="1" ht="16" customHeight="1" x14ac:dyDescent="0.2"/>
    <row r="2381" customFormat="1" ht="16" customHeight="1" x14ac:dyDescent="0.2"/>
    <row r="2382" customFormat="1" ht="16" customHeight="1" x14ac:dyDescent="0.2"/>
    <row r="2383" customFormat="1" ht="16" customHeight="1" x14ac:dyDescent="0.2"/>
    <row r="2384" customFormat="1" ht="16" customHeight="1" x14ac:dyDescent="0.2"/>
    <row r="2385" customFormat="1" ht="16" customHeight="1" x14ac:dyDescent="0.2"/>
    <row r="2386" customFormat="1" ht="16" customHeight="1" x14ac:dyDescent="0.2"/>
    <row r="2387" customFormat="1" ht="16" customHeight="1" x14ac:dyDescent="0.2"/>
    <row r="2388" customFormat="1" ht="16" customHeight="1" x14ac:dyDescent="0.2"/>
    <row r="2389" customFormat="1" ht="16" customHeight="1" x14ac:dyDescent="0.2"/>
    <row r="2390" customFormat="1" ht="16" customHeight="1" x14ac:dyDescent="0.2"/>
    <row r="2391" customFormat="1" ht="16" customHeight="1" x14ac:dyDescent="0.2"/>
    <row r="2392" customFormat="1" ht="16" customHeight="1" x14ac:dyDescent="0.2"/>
    <row r="2393" customFormat="1" ht="16" customHeight="1" x14ac:dyDescent="0.2"/>
    <row r="2394" customFormat="1" ht="16" customHeight="1" x14ac:dyDescent="0.2"/>
    <row r="2395" customFormat="1" ht="16" customHeight="1" x14ac:dyDescent="0.2"/>
    <row r="2396" customFormat="1" ht="16" customHeight="1" x14ac:dyDescent="0.2"/>
    <row r="2397" customFormat="1" ht="16" customHeight="1" x14ac:dyDescent="0.2"/>
    <row r="2398" customFormat="1" ht="16" customHeight="1" x14ac:dyDescent="0.2"/>
    <row r="2399" customFormat="1" ht="16" customHeight="1" x14ac:dyDescent="0.2"/>
    <row r="2400" customFormat="1" ht="16" customHeight="1" x14ac:dyDescent="0.2"/>
    <row r="2401" customFormat="1" ht="16" customHeight="1" x14ac:dyDescent="0.2"/>
    <row r="2402" customFormat="1" ht="16" customHeight="1" x14ac:dyDescent="0.2"/>
    <row r="2403" customFormat="1" ht="16" customHeight="1" x14ac:dyDescent="0.2"/>
    <row r="2404" customFormat="1" ht="16" customHeight="1" x14ac:dyDescent="0.2"/>
    <row r="2405" customFormat="1" ht="16" customHeight="1" x14ac:dyDescent="0.2"/>
    <row r="2406" customFormat="1" ht="16" customHeight="1" x14ac:dyDescent="0.2"/>
    <row r="2407" customFormat="1" ht="16" customHeight="1" x14ac:dyDescent="0.2"/>
    <row r="2408" customFormat="1" ht="16" customHeight="1" x14ac:dyDescent="0.2"/>
    <row r="2409" customFormat="1" ht="16" customHeight="1" x14ac:dyDescent="0.2"/>
    <row r="2410" customFormat="1" ht="16" customHeight="1" x14ac:dyDescent="0.2"/>
    <row r="2411" customFormat="1" ht="16" customHeight="1" x14ac:dyDescent="0.2"/>
    <row r="2412" customFormat="1" ht="16" customHeight="1" x14ac:dyDescent="0.2"/>
    <row r="2413" customFormat="1" ht="16" customHeight="1" x14ac:dyDescent="0.2"/>
    <row r="2414" customFormat="1" ht="16" customHeight="1" x14ac:dyDescent="0.2"/>
    <row r="2415" customFormat="1" ht="16" customHeight="1" x14ac:dyDescent="0.2"/>
    <row r="2416" customFormat="1" ht="16" customHeight="1" x14ac:dyDescent="0.2"/>
    <row r="2417" customFormat="1" ht="16" customHeight="1" x14ac:dyDescent="0.2"/>
    <row r="2418" customFormat="1" ht="16" customHeight="1" x14ac:dyDescent="0.2"/>
    <row r="2419" customFormat="1" ht="16" customHeight="1" x14ac:dyDescent="0.2"/>
    <row r="2420" customFormat="1" ht="16" customHeight="1" x14ac:dyDescent="0.2"/>
    <row r="2421" customFormat="1" ht="16" customHeight="1" x14ac:dyDescent="0.2"/>
    <row r="2422" customFormat="1" ht="16" customHeight="1" x14ac:dyDescent="0.2"/>
    <row r="2423" customFormat="1" ht="16" customHeight="1" x14ac:dyDescent="0.2"/>
    <row r="2424" customFormat="1" ht="16" customHeight="1" x14ac:dyDescent="0.2"/>
    <row r="2425" customFormat="1" ht="16" customHeight="1" x14ac:dyDescent="0.2"/>
    <row r="2426" customFormat="1" ht="16" customHeight="1" x14ac:dyDescent="0.2"/>
    <row r="2427" customFormat="1" ht="16" customHeight="1" x14ac:dyDescent="0.2"/>
    <row r="2428" customFormat="1" ht="16" customHeight="1" x14ac:dyDescent="0.2"/>
    <row r="2429" customFormat="1" ht="16" customHeight="1" x14ac:dyDescent="0.2"/>
    <row r="2430" customFormat="1" ht="16" customHeight="1" x14ac:dyDescent="0.2"/>
    <row r="2431" customFormat="1" ht="16" customHeight="1" x14ac:dyDescent="0.2"/>
    <row r="2432" customFormat="1" ht="16" customHeight="1" x14ac:dyDescent="0.2"/>
    <row r="2433" customFormat="1" ht="16" customHeight="1" x14ac:dyDescent="0.2"/>
    <row r="2434" customFormat="1" ht="16" customHeight="1" x14ac:dyDescent="0.2"/>
    <row r="2435" customFormat="1" ht="16" customHeight="1" x14ac:dyDescent="0.2"/>
    <row r="2436" customFormat="1" ht="16" customHeight="1" x14ac:dyDescent="0.2"/>
    <row r="2437" customFormat="1" ht="16" customHeight="1" x14ac:dyDescent="0.2"/>
    <row r="2438" customFormat="1" ht="16" customHeight="1" x14ac:dyDescent="0.2"/>
    <row r="2439" customFormat="1" ht="16" customHeight="1" x14ac:dyDescent="0.2"/>
    <row r="2440" customFormat="1" ht="16" customHeight="1" x14ac:dyDescent="0.2"/>
    <row r="2441" customFormat="1" ht="16" customHeight="1" x14ac:dyDescent="0.2"/>
    <row r="2442" customFormat="1" ht="16" customHeight="1" x14ac:dyDescent="0.2"/>
    <row r="2443" customFormat="1" ht="16" customHeight="1" x14ac:dyDescent="0.2"/>
    <row r="2444" customFormat="1" ht="16" customHeight="1" x14ac:dyDescent="0.2"/>
    <row r="2445" customFormat="1" ht="16" customHeight="1" x14ac:dyDescent="0.2"/>
    <row r="2446" customFormat="1" ht="16" customHeight="1" x14ac:dyDescent="0.2"/>
    <row r="2447" customFormat="1" ht="16" customHeight="1" x14ac:dyDescent="0.2"/>
    <row r="2448" customFormat="1" ht="16" customHeight="1" x14ac:dyDescent="0.2"/>
    <row r="2449" customFormat="1" ht="16" customHeight="1" x14ac:dyDescent="0.2"/>
    <row r="2450" customFormat="1" ht="16" customHeight="1" x14ac:dyDescent="0.2"/>
    <row r="2451" customFormat="1" ht="16" customHeight="1" x14ac:dyDescent="0.2"/>
    <row r="2452" customFormat="1" ht="16" customHeight="1" x14ac:dyDescent="0.2"/>
    <row r="2453" customFormat="1" ht="16" customHeight="1" x14ac:dyDescent="0.2"/>
    <row r="2454" customFormat="1" ht="16" customHeight="1" x14ac:dyDescent="0.2"/>
    <row r="2455" customFormat="1" ht="16" customHeight="1" x14ac:dyDescent="0.2"/>
    <row r="2456" customFormat="1" ht="16" customHeight="1" x14ac:dyDescent="0.2"/>
    <row r="2457" customFormat="1" ht="16" customHeight="1" x14ac:dyDescent="0.2"/>
    <row r="2458" customFormat="1" ht="16" customHeight="1" x14ac:dyDescent="0.2"/>
    <row r="2459" customFormat="1" ht="16" customHeight="1" x14ac:dyDescent="0.2"/>
    <row r="2460" customFormat="1" ht="16" customHeight="1" x14ac:dyDescent="0.2"/>
    <row r="2461" customFormat="1" ht="16" customHeight="1" x14ac:dyDescent="0.2"/>
    <row r="2462" customFormat="1" ht="16" customHeight="1" x14ac:dyDescent="0.2"/>
    <row r="2463" customFormat="1" ht="16" customHeight="1" x14ac:dyDescent="0.2"/>
    <row r="2464" customFormat="1" ht="16" customHeight="1" x14ac:dyDescent="0.2"/>
    <row r="2465" customFormat="1" ht="16" customHeight="1" x14ac:dyDescent="0.2"/>
    <row r="2466" customFormat="1" ht="16" customHeight="1" x14ac:dyDescent="0.2"/>
    <row r="2467" customFormat="1" ht="16" customHeight="1" x14ac:dyDescent="0.2"/>
    <row r="2468" customFormat="1" ht="16" customHeight="1" x14ac:dyDescent="0.2"/>
    <row r="2469" customFormat="1" ht="16" customHeight="1" x14ac:dyDescent="0.2"/>
    <row r="2470" customFormat="1" ht="16" customHeight="1" x14ac:dyDescent="0.2"/>
    <row r="2471" customFormat="1" ht="16" customHeight="1" x14ac:dyDescent="0.2"/>
    <row r="2472" customFormat="1" ht="16" customHeight="1" x14ac:dyDescent="0.2"/>
    <row r="2473" customFormat="1" ht="16" customHeight="1" x14ac:dyDescent="0.2"/>
    <row r="2474" customFormat="1" ht="16" customHeight="1" x14ac:dyDescent="0.2"/>
    <row r="2475" customFormat="1" ht="16" customHeight="1" x14ac:dyDescent="0.2"/>
    <row r="2476" customFormat="1" ht="16" customHeight="1" x14ac:dyDescent="0.2"/>
    <row r="2477" customFormat="1" ht="16" customHeight="1" x14ac:dyDescent="0.2"/>
    <row r="2478" customFormat="1" ht="16" customHeight="1" x14ac:dyDescent="0.2"/>
    <row r="2479" customFormat="1" ht="16" customHeight="1" x14ac:dyDescent="0.2"/>
    <row r="2480" customFormat="1" ht="16" customHeight="1" x14ac:dyDescent="0.2"/>
    <row r="2481" customFormat="1" ht="16" customHeight="1" x14ac:dyDescent="0.2"/>
    <row r="2482" customFormat="1" ht="16" customHeight="1" x14ac:dyDescent="0.2"/>
    <row r="2483" customFormat="1" ht="16" customHeight="1" x14ac:dyDescent="0.2"/>
    <row r="2484" customFormat="1" ht="16" customHeight="1" x14ac:dyDescent="0.2"/>
    <row r="2485" customFormat="1" ht="16" customHeight="1" x14ac:dyDescent="0.2"/>
    <row r="2486" customFormat="1" ht="16" customHeight="1" x14ac:dyDescent="0.2"/>
    <row r="2487" customFormat="1" ht="16" customHeight="1" x14ac:dyDescent="0.2"/>
    <row r="2488" customFormat="1" ht="16" customHeight="1" x14ac:dyDescent="0.2"/>
    <row r="2489" customFormat="1" ht="16" customHeight="1" x14ac:dyDescent="0.2"/>
    <row r="2490" customFormat="1" ht="16" customHeight="1" x14ac:dyDescent="0.2"/>
    <row r="2491" customFormat="1" ht="16" customHeight="1" x14ac:dyDescent="0.2"/>
    <row r="2492" customFormat="1" ht="16" customHeight="1" x14ac:dyDescent="0.2"/>
    <row r="2493" customFormat="1" ht="16" customHeight="1" x14ac:dyDescent="0.2"/>
    <row r="2494" customFormat="1" ht="16" customHeight="1" x14ac:dyDescent="0.2"/>
    <row r="2495" customFormat="1" ht="16" customHeight="1" x14ac:dyDescent="0.2"/>
    <row r="2496" customFormat="1" ht="16" customHeight="1" x14ac:dyDescent="0.2"/>
    <row r="2497" customFormat="1" ht="16" customHeight="1" x14ac:dyDescent="0.2"/>
    <row r="2498" customFormat="1" ht="16" customHeight="1" x14ac:dyDescent="0.2"/>
    <row r="2499" customFormat="1" ht="16" customHeight="1" x14ac:dyDescent="0.2"/>
    <row r="2500" customFormat="1" ht="16" customHeight="1" x14ac:dyDescent="0.2"/>
    <row r="2501" customFormat="1" ht="16" customHeight="1" x14ac:dyDescent="0.2"/>
    <row r="2502" customFormat="1" ht="16" customHeight="1" x14ac:dyDescent="0.2"/>
    <row r="2503" customFormat="1" ht="16" customHeight="1" x14ac:dyDescent="0.2"/>
    <row r="2504" customFormat="1" ht="16" customHeight="1" x14ac:dyDescent="0.2"/>
    <row r="2505" customFormat="1" ht="16" customHeight="1" x14ac:dyDescent="0.2"/>
    <row r="2506" customFormat="1" ht="16" customHeight="1" x14ac:dyDescent="0.2"/>
    <row r="2507" customFormat="1" ht="16" customHeight="1" x14ac:dyDescent="0.2"/>
    <row r="2508" customFormat="1" ht="16" customHeight="1" x14ac:dyDescent="0.2"/>
    <row r="2509" customFormat="1" ht="16" customHeight="1" x14ac:dyDescent="0.2"/>
    <row r="2510" customFormat="1" ht="16" customHeight="1" x14ac:dyDescent="0.2"/>
    <row r="2511" customFormat="1" ht="16" customHeight="1" x14ac:dyDescent="0.2"/>
    <row r="2512" customFormat="1" ht="16" customHeight="1" x14ac:dyDescent="0.2"/>
    <row r="2513" customFormat="1" ht="16" customHeight="1" x14ac:dyDescent="0.2"/>
    <row r="2514" customFormat="1" ht="16" customHeight="1" x14ac:dyDescent="0.2"/>
    <row r="2515" customFormat="1" ht="16" customHeight="1" x14ac:dyDescent="0.2"/>
    <row r="2516" customFormat="1" ht="16" customHeight="1" x14ac:dyDescent="0.2"/>
    <row r="2517" customFormat="1" ht="16" customHeight="1" x14ac:dyDescent="0.2"/>
    <row r="2518" customFormat="1" ht="16" customHeight="1" x14ac:dyDescent="0.2"/>
    <row r="2519" customFormat="1" ht="16" customHeight="1" x14ac:dyDescent="0.2"/>
    <row r="2520" customFormat="1" ht="16" customHeight="1" x14ac:dyDescent="0.2"/>
    <row r="2521" customFormat="1" ht="16" customHeight="1" x14ac:dyDescent="0.2"/>
    <row r="2522" customFormat="1" ht="16" customHeight="1" x14ac:dyDescent="0.2"/>
    <row r="2523" customFormat="1" ht="16" customHeight="1" x14ac:dyDescent="0.2"/>
    <row r="2524" customFormat="1" ht="16" customHeight="1" x14ac:dyDescent="0.2"/>
    <row r="2525" customFormat="1" ht="16" customHeight="1" x14ac:dyDescent="0.2"/>
    <row r="2526" customFormat="1" ht="16" customHeight="1" x14ac:dyDescent="0.2"/>
    <row r="2527" customFormat="1" ht="16" customHeight="1" x14ac:dyDescent="0.2"/>
    <row r="2528" customFormat="1" ht="16" customHeight="1" x14ac:dyDescent="0.2"/>
    <row r="2529" customFormat="1" ht="16" customHeight="1" x14ac:dyDescent="0.2"/>
    <row r="2530" customFormat="1" ht="16" customHeight="1" x14ac:dyDescent="0.2"/>
    <row r="2531" customFormat="1" ht="16" customHeight="1" x14ac:dyDescent="0.2"/>
    <row r="2532" customFormat="1" ht="16" customHeight="1" x14ac:dyDescent="0.2"/>
    <row r="2533" customFormat="1" ht="16" customHeight="1" x14ac:dyDescent="0.2"/>
    <row r="2534" customFormat="1" ht="16" customHeight="1" x14ac:dyDescent="0.2"/>
    <row r="2535" customFormat="1" ht="16" customHeight="1" x14ac:dyDescent="0.2"/>
    <row r="2536" customFormat="1" ht="16" customHeight="1" x14ac:dyDescent="0.2"/>
    <row r="2537" customFormat="1" ht="16" customHeight="1" x14ac:dyDescent="0.2"/>
    <row r="2538" customFormat="1" ht="16" customHeight="1" x14ac:dyDescent="0.2"/>
    <row r="2539" customFormat="1" ht="16" customHeight="1" x14ac:dyDescent="0.2"/>
    <row r="2540" customFormat="1" ht="16" customHeight="1" x14ac:dyDescent="0.2"/>
    <row r="2541" customFormat="1" ht="16" customHeight="1" x14ac:dyDescent="0.2"/>
    <row r="2542" customFormat="1" ht="16" customHeight="1" x14ac:dyDescent="0.2"/>
    <row r="2543" customFormat="1" ht="16" customHeight="1" x14ac:dyDescent="0.2"/>
    <row r="2544" customFormat="1" ht="16" customHeight="1" x14ac:dyDescent="0.2"/>
    <row r="2545" customFormat="1" ht="16" customHeight="1" x14ac:dyDescent="0.2"/>
    <row r="2546" customFormat="1" ht="16" customHeight="1" x14ac:dyDescent="0.2"/>
    <row r="2547" customFormat="1" ht="16" customHeight="1" x14ac:dyDescent="0.2"/>
    <row r="2548" customFormat="1" ht="16" customHeight="1" x14ac:dyDescent="0.2"/>
    <row r="2549" customFormat="1" ht="16" customHeight="1" x14ac:dyDescent="0.2"/>
    <row r="2550" customFormat="1" ht="16" customHeight="1" x14ac:dyDescent="0.2"/>
    <row r="2551" customFormat="1" ht="16" customHeight="1" x14ac:dyDescent="0.2"/>
    <row r="2552" customFormat="1" ht="16" customHeight="1" x14ac:dyDescent="0.2"/>
    <row r="2553" customFormat="1" ht="16" customHeight="1" x14ac:dyDescent="0.2"/>
    <row r="2554" customFormat="1" ht="16" customHeight="1" x14ac:dyDescent="0.2"/>
    <row r="2555" customFormat="1" ht="16" customHeight="1" x14ac:dyDescent="0.2"/>
    <row r="2556" customFormat="1" ht="16" customHeight="1" x14ac:dyDescent="0.2"/>
    <row r="2557" customFormat="1" ht="16" customHeight="1" x14ac:dyDescent="0.2"/>
    <row r="2558" customFormat="1" ht="16" customHeight="1" x14ac:dyDescent="0.2"/>
    <row r="2559" customFormat="1" ht="16" customHeight="1" x14ac:dyDescent="0.2"/>
    <row r="2560" customFormat="1" ht="16" customHeight="1" x14ac:dyDescent="0.2"/>
    <row r="2561" customFormat="1" ht="16" customHeight="1" x14ac:dyDescent="0.2"/>
    <row r="2562" customFormat="1" ht="16" customHeight="1" x14ac:dyDescent="0.2"/>
    <row r="2563" customFormat="1" ht="16" customHeight="1" x14ac:dyDescent="0.2"/>
    <row r="2564" customFormat="1" ht="16" customHeight="1" x14ac:dyDescent="0.2"/>
    <row r="2565" customFormat="1" ht="16" customHeight="1" x14ac:dyDescent="0.2"/>
    <row r="2566" customFormat="1" ht="16" customHeight="1" x14ac:dyDescent="0.2"/>
    <row r="2567" customFormat="1" ht="16" customHeight="1" x14ac:dyDescent="0.2"/>
    <row r="2568" customFormat="1" ht="16" customHeight="1" x14ac:dyDescent="0.2"/>
    <row r="2569" customFormat="1" ht="16" customHeight="1" x14ac:dyDescent="0.2"/>
    <row r="2570" customFormat="1" ht="16" customHeight="1" x14ac:dyDescent="0.2"/>
    <row r="2571" customFormat="1" ht="16" customHeight="1" x14ac:dyDescent="0.2"/>
    <row r="2572" customFormat="1" ht="16" customHeight="1" x14ac:dyDescent="0.2"/>
    <row r="2573" customFormat="1" ht="16" customHeight="1" x14ac:dyDescent="0.2"/>
    <row r="2574" customFormat="1" ht="16" customHeight="1" x14ac:dyDescent="0.2"/>
    <row r="2575" customFormat="1" ht="16" customHeight="1" x14ac:dyDescent="0.2"/>
    <row r="2576" customFormat="1" ht="16" customHeight="1" x14ac:dyDescent="0.2"/>
    <row r="2577" customFormat="1" ht="16" customHeight="1" x14ac:dyDescent="0.2"/>
    <row r="2578" customFormat="1" ht="16" customHeight="1" x14ac:dyDescent="0.2"/>
    <row r="2579" customFormat="1" ht="16" customHeight="1" x14ac:dyDescent="0.2"/>
    <row r="2580" customFormat="1" ht="16" customHeight="1" x14ac:dyDescent="0.2"/>
    <row r="2581" customFormat="1" ht="16" customHeight="1" x14ac:dyDescent="0.2"/>
    <row r="2582" customFormat="1" ht="16" customHeight="1" x14ac:dyDescent="0.2"/>
    <row r="2583" customFormat="1" ht="16" customHeight="1" x14ac:dyDescent="0.2"/>
    <row r="2584" customFormat="1" ht="16" customHeight="1" x14ac:dyDescent="0.2"/>
    <row r="2585" customFormat="1" ht="16" customHeight="1" x14ac:dyDescent="0.2"/>
    <row r="2586" customFormat="1" ht="16" customHeight="1" x14ac:dyDescent="0.2"/>
    <row r="2587" customFormat="1" ht="16" customHeight="1" x14ac:dyDescent="0.2"/>
    <row r="2588" customFormat="1" ht="16" customHeight="1" x14ac:dyDescent="0.2"/>
    <row r="2589" customFormat="1" ht="16" customHeight="1" x14ac:dyDescent="0.2"/>
    <row r="2590" customFormat="1" ht="16" customHeight="1" x14ac:dyDescent="0.2"/>
    <row r="2591" customFormat="1" ht="16" customHeight="1" x14ac:dyDescent="0.2"/>
    <row r="2592" customFormat="1" ht="16" customHeight="1" x14ac:dyDescent="0.2"/>
    <row r="2593" customFormat="1" ht="16" customHeight="1" x14ac:dyDescent="0.2"/>
    <row r="2594" customFormat="1" ht="16" customHeight="1" x14ac:dyDescent="0.2"/>
    <row r="2595" customFormat="1" ht="16" customHeight="1" x14ac:dyDescent="0.2"/>
    <row r="2596" customFormat="1" ht="16" customHeight="1" x14ac:dyDescent="0.2"/>
    <row r="2597" customFormat="1" ht="16" customHeight="1" x14ac:dyDescent="0.2"/>
    <row r="2598" customFormat="1" ht="16" customHeight="1" x14ac:dyDescent="0.2"/>
    <row r="2599" customFormat="1" ht="16" customHeight="1" x14ac:dyDescent="0.2"/>
    <row r="2600" customFormat="1" ht="16" customHeight="1" x14ac:dyDescent="0.2"/>
    <row r="2601" customFormat="1" ht="16" customHeight="1" x14ac:dyDescent="0.2"/>
    <row r="2602" customFormat="1" ht="16" customHeight="1" x14ac:dyDescent="0.2"/>
    <row r="2603" customFormat="1" ht="16" customHeight="1" x14ac:dyDescent="0.2"/>
    <row r="2604" customFormat="1" ht="16" customHeight="1" x14ac:dyDescent="0.2"/>
    <row r="2605" customFormat="1" ht="16" customHeight="1" x14ac:dyDescent="0.2"/>
    <row r="2606" customFormat="1" ht="16" customHeight="1" x14ac:dyDescent="0.2"/>
    <row r="2607" customFormat="1" ht="16" customHeight="1" x14ac:dyDescent="0.2"/>
    <row r="2608" customFormat="1" ht="16" customHeight="1" x14ac:dyDescent="0.2"/>
    <row r="2609" customFormat="1" ht="16" customHeight="1" x14ac:dyDescent="0.2"/>
    <row r="2610" customFormat="1" ht="16" customHeight="1" x14ac:dyDescent="0.2"/>
    <row r="2611" customFormat="1" ht="16" customHeight="1" x14ac:dyDescent="0.2"/>
    <row r="2612" customFormat="1" ht="16" customHeight="1" x14ac:dyDescent="0.2"/>
    <row r="2613" customFormat="1" ht="16" customHeight="1" x14ac:dyDescent="0.2"/>
    <row r="2614" customFormat="1" ht="16" customHeight="1" x14ac:dyDescent="0.2"/>
    <row r="2615" customFormat="1" ht="16" customHeight="1" x14ac:dyDescent="0.2"/>
    <row r="2616" customFormat="1" ht="16" customHeight="1" x14ac:dyDescent="0.2"/>
    <row r="2617" customFormat="1" ht="16" customHeight="1" x14ac:dyDescent="0.2"/>
    <row r="2618" customFormat="1" ht="16" customHeight="1" x14ac:dyDescent="0.2"/>
    <row r="2619" customFormat="1" ht="16" customHeight="1" x14ac:dyDescent="0.2"/>
    <row r="2620" customFormat="1" ht="16" customHeight="1" x14ac:dyDescent="0.2"/>
    <row r="2621" customFormat="1" ht="16" customHeight="1" x14ac:dyDescent="0.2"/>
    <row r="2622" customFormat="1" ht="16" customHeight="1" x14ac:dyDescent="0.2"/>
    <row r="2623" customFormat="1" ht="16" customHeight="1" x14ac:dyDescent="0.2"/>
    <row r="2624" customFormat="1" ht="16" customHeight="1" x14ac:dyDescent="0.2"/>
    <row r="2625" customFormat="1" ht="16" customHeight="1" x14ac:dyDescent="0.2"/>
    <row r="2626" customFormat="1" ht="16" customHeight="1" x14ac:dyDescent="0.2"/>
    <row r="2627" customFormat="1" ht="16" customHeight="1" x14ac:dyDescent="0.2"/>
    <row r="2628" customFormat="1" ht="16" customHeight="1" x14ac:dyDescent="0.2"/>
    <row r="2629" customFormat="1" ht="16" customHeight="1" x14ac:dyDescent="0.2"/>
    <row r="2630" customFormat="1" ht="16" customHeight="1" x14ac:dyDescent="0.2"/>
    <row r="2631" customFormat="1" ht="16" customHeight="1" x14ac:dyDescent="0.2"/>
    <row r="2632" customFormat="1" ht="16" customHeight="1" x14ac:dyDescent="0.2"/>
    <row r="2633" customFormat="1" ht="16" customHeight="1" x14ac:dyDescent="0.2"/>
    <row r="2634" customFormat="1" ht="16" customHeight="1" x14ac:dyDescent="0.2"/>
    <row r="2635" customFormat="1" ht="16" customHeight="1" x14ac:dyDescent="0.2"/>
    <row r="2636" customFormat="1" ht="16" customHeight="1" x14ac:dyDescent="0.2"/>
    <row r="2637" customFormat="1" ht="16" customHeight="1" x14ac:dyDescent="0.2"/>
    <row r="2638" customFormat="1" ht="16" customHeight="1" x14ac:dyDescent="0.2"/>
    <row r="2639" customFormat="1" ht="16" customHeight="1" x14ac:dyDescent="0.2"/>
    <row r="2640" customFormat="1" ht="16" customHeight="1" x14ac:dyDescent="0.2"/>
    <row r="2641" customFormat="1" ht="16" customHeight="1" x14ac:dyDescent="0.2"/>
    <row r="2642" customFormat="1" ht="16" customHeight="1" x14ac:dyDescent="0.2"/>
    <row r="2643" customFormat="1" ht="16" customHeight="1" x14ac:dyDescent="0.2"/>
    <row r="2644" customFormat="1" ht="16" customHeight="1" x14ac:dyDescent="0.2"/>
    <row r="2645" customFormat="1" ht="16" customHeight="1" x14ac:dyDescent="0.2"/>
    <row r="2646" customFormat="1" ht="16" customHeight="1" x14ac:dyDescent="0.2"/>
    <row r="2647" customFormat="1" ht="16" customHeight="1" x14ac:dyDescent="0.2"/>
    <row r="2648" customFormat="1" ht="16" customHeight="1" x14ac:dyDescent="0.2"/>
    <row r="2649" customFormat="1" ht="16" customHeight="1" x14ac:dyDescent="0.2"/>
    <row r="2650" customFormat="1" ht="16" customHeight="1" x14ac:dyDescent="0.2"/>
    <row r="2651" customFormat="1" ht="16" customHeight="1" x14ac:dyDescent="0.2"/>
    <row r="2652" customFormat="1" ht="16" customHeight="1" x14ac:dyDescent="0.2"/>
    <row r="2653" customFormat="1" ht="16" customHeight="1" x14ac:dyDescent="0.2"/>
    <row r="2654" customFormat="1" ht="16" customHeight="1" x14ac:dyDescent="0.2"/>
    <row r="2655" customFormat="1" ht="16" customHeight="1" x14ac:dyDescent="0.2"/>
    <row r="2656" customFormat="1" ht="16" customHeight="1" x14ac:dyDescent="0.2"/>
    <row r="2657" customFormat="1" ht="16" customHeight="1" x14ac:dyDescent="0.2"/>
    <row r="2658" customFormat="1" ht="16" customHeight="1" x14ac:dyDescent="0.2"/>
    <row r="2659" customFormat="1" ht="16" customHeight="1" x14ac:dyDescent="0.2"/>
    <row r="2660" customFormat="1" ht="16" customHeight="1" x14ac:dyDescent="0.2"/>
    <row r="2661" customFormat="1" ht="16" customHeight="1" x14ac:dyDescent="0.2"/>
    <row r="2662" customFormat="1" ht="16" customHeight="1" x14ac:dyDescent="0.2"/>
    <row r="2663" customFormat="1" ht="16" customHeight="1" x14ac:dyDescent="0.2"/>
    <row r="2664" customFormat="1" ht="16" customHeight="1" x14ac:dyDescent="0.2"/>
    <row r="2665" customFormat="1" ht="16" customHeight="1" x14ac:dyDescent="0.2"/>
    <row r="2666" customFormat="1" ht="16" customHeight="1" x14ac:dyDescent="0.2"/>
    <row r="2667" customFormat="1" ht="16" customHeight="1" x14ac:dyDescent="0.2"/>
    <row r="2668" customFormat="1" ht="16" customHeight="1" x14ac:dyDescent="0.2"/>
    <row r="2669" customFormat="1" ht="16" customHeight="1" x14ac:dyDescent="0.2"/>
    <row r="2670" customFormat="1" ht="16" customHeight="1" x14ac:dyDescent="0.2"/>
    <row r="2671" customFormat="1" ht="16" customHeight="1" x14ac:dyDescent="0.2"/>
    <row r="2672" customFormat="1" ht="16" customHeight="1" x14ac:dyDescent="0.2"/>
    <row r="2673" customFormat="1" ht="16" customHeight="1" x14ac:dyDescent="0.2"/>
    <row r="2674" customFormat="1" ht="16" customHeight="1" x14ac:dyDescent="0.2"/>
    <row r="2675" customFormat="1" ht="16" customHeight="1" x14ac:dyDescent="0.2"/>
    <row r="2676" customFormat="1" ht="16" customHeight="1" x14ac:dyDescent="0.2"/>
    <row r="2677" customFormat="1" ht="16" customHeight="1" x14ac:dyDescent="0.2"/>
    <row r="2678" customFormat="1" ht="16" customHeight="1" x14ac:dyDescent="0.2"/>
    <row r="2679" customFormat="1" ht="16" customHeight="1" x14ac:dyDescent="0.2"/>
    <row r="2680" customFormat="1" ht="16" customHeight="1" x14ac:dyDescent="0.2"/>
    <row r="2681" customFormat="1" ht="16" customHeight="1" x14ac:dyDescent="0.2"/>
    <row r="2682" customFormat="1" ht="16" customHeight="1" x14ac:dyDescent="0.2"/>
    <row r="2683" customFormat="1" ht="16" customHeight="1" x14ac:dyDescent="0.2"/>
    <row r="2684" customFormat="1" ht="16" customHeight="1" x14ac:dyDescent="0.2"/>
    <row r="2685" customFormat="1" ht="16" customHeight="1" x14ac:dyDescent="0.2"/>
    <row r="2686" customFormat="1" ht="16" customHeight="1" x14ac:dyDescent="0.2"/>
    <row r="2687" customFormat="1" ht="16" customHeight="1" x14ac:dyDescent="0.2"/>
    <row r="2688" customFormat="1" ht="16" customHeight="1" x14ac:dyDescent="0.2"/>
    <row r="2689" customFormat="1" ht="16" customHeight="1" x14ac:dyDescent="0.2"/>
    <row r="2690" customFormat="1" ht="16" customHeight="1" x14ac:dyDescent="0.2"/>
    <row r="2691" customFormat="1" ht="16" customHeight="1" x14ac:dyDescent="0.2"/>
    <row r="2692" customFormat="1" ht="16" customHeight="1" x14ac:dyDescent="0.2"/>
    <row r="2693" customFormat="1" ht="16" customHeight="1" x14ac:dyDescent="0.2"/>
    <row r="2694" customFormat="1" ht="16" customHeight="1" x14ac:dyDescent="0.2"/>
    <row r="2695" customFormat="1" ht="16" customHeight="1" x14ac:dyDescent="0.2"/>
    <row r="2696" customFormat="1" ht="16" customHeight="1" x14ac:dyDescent="0.2"/>
    <row r="2697" customFormat="1" ht="16" customHeight="1" x14ac:dyDescent="0.2"/>
    <row r="2698" customFormat="1" ht="16" customHeight="1" x14ac:dyDescent="0.2"/>
    <row r="2699" customFormat="1" ht="16" customHeight="1" x14ac:dyDescent="0.2"/>
    <row r="2700" customFormat="1" ht="16" customHeight="1" x14ac:dyDescent="0.2"/>
    <row r="2701" customFormat="1" ht="16" customHeight="1" x14ac:dyDescent="0.2"/>
    <row r="2702" customFormat="1" ht="16" customHeight="1" x14ac:dyDescent="0.2"/>
    <row r="2703" customFormat="1" ht="16" customHeight="1" x14ac:dyDescent="0.2"/>
    <row r="2704" customFormat="1" ht="16" customHeight="1" x14ac:dyDescent="0.2"/>
    <row r="2705" customFormat="1" ht="16" customHeight="1" x14ac:dyDescent="0.2"/>
    <row r="2706" customFormat="1" ht="16" customHeight="1" x14ac:dyDescent="0.2"/>
    <row r="2707" customFormat="1" ht="16" customHeight="1" x14ac:dyDescent="0.2"/>
    <row r="2708" customFormat="1" ht="16" customHeight="1" x14ac:dyDescent="0.2"/>
    <row r="2709" customFormat="1" ht="16" customHeight="1" x14ac:dyDescent="0.2"/>
    <row r="2710" customFormat="1" ht="16" customHeight="1" x14ac:dyDescent="0.2"/>
    <row r="2711" customFormat="1" ht="16" customHeight="1" x14ac:dyDescent="0.2"/>
    <row r="2712" customFormat="1" ht="16" customHeight="1" x14ac:dyDescent="0.2"/>
    <row r="2713" customFormat="1" ht="16" customHeight="1" x14ac:dyDescent="0.2"/>
    <row r="2714" customFormat="1" ht="16" customHeight="1" x14ac:dyDescent="0.2"/>
    <row r="2715" customFormat="1" ht="16" customHeight="1" x14ac:dyDescent="0.2"/>
    <row r="2716" customFormat="1" ht="16" customHeight="1" x14ac:dyDescent="0.2"/>
    <row r="2717" customFormat="1" ht="16" customHeight="1" x14ac:dyDescent="0.2"/>
    <row r="2718" customFormat="1" ht="16" customHeight="1" x14ac:dyDescent="0.2"/>
    <row r="2719" customFormat="1" ht="16" customHeight="1" x14ac:dyDescent="0.2"/>
    <row r="2720" customFormat="1" ht="16" customHeight="1" x14ac:dyDescent="0.2"/>
    <row r="2721" customFormat="1" ht="16" customHeight="1" x14ac:dyDescent="0.2"/>
    <row r="2722" customFormat="1" ht="16" customHeight="1" x14ac:dyDescent="0.2"/>
    <row r="2723" customFormat="1" ht="16" customHeight="1" x14ac:dyDescent="0.2"/>
    <row r="2724" customFormat="1" ht="16" customHeight="1" x14ac:dyDescent="0.2"/>
    <row r="2725" customFormat="1" ht="16" customHeight="1" x14ac:dyDescent="0.2"/>
    <row r="2726" customFormat="1" ht="16" customHeight="1" x14ac:dyDescent="0.2"/>
    <row r="2727" customFormat="1" ht="16" customHeight="1" x14ac:dyDescent="0.2"/>
    <row r="2728" customFormat="1" ht="16" customHeight="1" x14ac:dyDescent="0.2"/>
    <row r="2729" customFormat="1" ht="16" customHeight="1" x14ac:dyDescent="0.2"/>
    <row r="2730" customFormat="1" ht="16" customHeight="1" x14ac:dyDescent="0.2"/>
    <row r="2731" customFormat="1" ht="16" customHeight="1" x14ac:dyDescent="0.2"/>
    <row r="2732" customFormat="1" ht="16" customHeight="1" x14ac:dyDescent="0.2"/>
    <row r="2733" customFormat="1" ht="16" customHeight="1" x14ac:dyDescent="0.2"/>
    <row r="2734" customFormat="1" ht="16" customHeight="1" x14ac:dyDescent="0.2"/>
    <row r="2735" customFormat="1" ht="16" customHeight="1" x14ac:dyDescent="0.2"/>
    <row r="2736" customFormat="1" ht="16" customHeight="1" x14ac:dyDescent="0.2"/>
    <row r="2737" customFormat="1" ht="16" customHeight="1" x14ac:dyDescent="0.2"/>
    <row r="2738" customFormat="1" ht="16" customHeight="1" x14ac:dyDescent="0.2"/>
    <row r="2739" customFormat="1" ht="16" customHeight="1" x14ac:dyDescent="0.2"/>
    <row r="2740" customFormat="1" ht="16" customHeight="1" x14ac:dyDescent="0.2"/>
    <row r="2741" customFormat="1" ht="16" customHeight="1" x14ac:dyDescent="0.2"/>
    <row r="2742" customFormat="1" ht="16" customHeight="1" x14ac:dyDescent="0.2"/>
    <row r="2743" customFormat="1" ht="16" customHeight="1" x14ac:dyDescent="0.2"/>
    <row r="2744" customFormat="1" ht="16" customHeight="1" x14ac:dyDescent="0.2"/>
    <row r="2745" customFormat="1" ht="16" customHeight="1" x14ac:dyDescent="0.2"/>
    <row r="2746" customFormat="1" ht="16" customHeight="1" x14ac:dyDescent="0.2"/>
    <row r="2747" customFormat="1" ht="16" customHeight="1" x14ac:dyDescent="0.2"/>
    <row r="2748" customFormat="1" ht="16" customHeight="1" x14ac:dyDescent="0.2"/>
    <row r="2749" customFormat="1" ht="16" customHeight="1" x14ac:dyDescent="0.2"/>
    <row r="2750" customFormat="1" ht="16" customHeight="1" x14ac:dyDescent="0.2"/>
    <row r="2751" customFormat="1" ht="16" customHeight="1" x14ac:dyDescent="0.2"/>
    <row r="2752" customFormat="1" ht="16" customHeight="1" x14ac:dyDescent="0.2"/>
    <row r="2753" customFormat="1" ht="16" customHeight="1" x14ac:dyDescent="0.2"/>
    <row r="2754" customFormat="1" ht="16" customHeight="1" x14ac:dyDescent="0.2"/>
    <row r="2755" customFormat="1" ht="16" customHeight="1" x14ac:dyDescent="0.2"/>
    <row r="2756" customFormat="1" ht="16" customHeight="1" x14ac:dyDescent="0.2"/>
    <row r="2757" customFormat="1" ht="16" customHeight="1" x14ac:dyDescent="0.2"/>
    <row r="2758" customFormat="1" ht="16" customHeight="1" x14ac:dyDescent="0.2"/>
    <row r="2759" customFormat="1" ht="16" customHeight="1" x14ac:dyDescent="0.2"/>
    <row r="2760" customFormat="1" ht="16" customHeight="1" x14ac:dyDescent="0.2"/>
    <row r="2761" customFormat="1" ht="16" customHeight="1" x14ac:dyDescent="0.2"/>
    <row r="2762" customFormat="1" ht="16" customHeight="1" x14ac:dyDescent="0.2"/>
    <row r="2763" customFormat="1" ht="16" customHeight="1" x14ac:dyDescent="0.2"/>
    <row r="2764" customFormat="1" ht="16" customHeight="1" x14ac:dyDescent="0.2"/>
    <row r="2765" customFormat="1" ht="16" customHeight="1" x14ac:dyDescent="0.2"/>
    <row r="2766" customFormat="1" ht="16" customHeight="1" x14ac:dyDescent="0.2"/>
    <row r="2767" customFormat="1" ht="16" customHeight="1" x14ac:dyDescent="0.2"/>
    <row r="2768" customFormat="1" ht="16" customHeight="1" x14ac:dyDescent="0.2"/>
    <row r="2769" customFormat="1" ht="16" customHeight="1" x14ac:dyDescent="0.2"/>
    <row r="2770" customFormat="1" ht="16" customHeight="1" x14ac:dyDescent="0.2"/>
    <row r="2771" customFormat="1" ht="16" customHeight="1" x14ac:dyDescent="0.2"/>
    <row r="2772" customFormat="1" ht="16" customHeight="1" x14ac:dyDescent="0.2"/>
    <row r="2773" customFormat="1" ht="16" customHeight="1" x14ac:dyDescent="0.2"/>
    <row r="2774" customFormat="1" ht="16" customHeight="1" x14ac:dyDescent="0.2"/>
    <row r="2775" customFormat="1" ht="16" customHeight="1" x14ac:dyDescent="0.2"/>
    <row r="2776" customFormat="1" ht="16" customHeight="1" x14ac:dyDescent="0.2"/>
    <row r="2777" customFormat="1" ht="16" customHeight="1" x14ac:dyDescent="0.2"/>
    <row r="2778" customFormat="1" ht="16" customHeight="1" x14ac:dyDescent="0.2"/>
    <row r="2779" customFormat="1" ht="16" customHeight="1" x14ac:dyDescent="0.2"/>
    <row r="2780" customFormat="1" ht="16" customHeight="1" x14ac:dyDescent="0.2"/>
    <row r="2781" customFormat="1" ht="16" customHeight="1" x14ac:dyDescent="0.2"/>
    <row r="2782" customFormat="1" ht="16" customHeight="1" x14ac:dyDescent="0.2"/>
    <row r="2783" customFormat="1" ht="16" customHeight="1" x14ac:dyDescent="0.2"/>
    <row r="2784" customFormat="1" ht="16" customHeight="1" x14ac:dyDescent="0.2"/>
    <row r="2785" customFormat="1" ht="16" customHeight="1" x14ac:dyDescent="0.2"/>
    <row r="2786" customFormat="1" ht="16" customHeight="1" x14ac:dyDescent="0.2"/>
    <row r="2787" customFormat="1" ht="16" customHeight="1" x14ac:dyDescent="0.2"/>
    <row r="2788" customFormat="1" ht="16" customHeight="1" x14ac:dyDescent="0.2"/>
    <row r="2789" customFormat="1" ht="16" customHeight="1" x14ac:dyDescent="0.2"/>
    <row r="2790" customFormat="1" ht="16" customHeight="1" x14ac:dyDescent="0.2"/>
    <row r="2791" customFormat="1" ht="16" customHeight="1" x14ac:dyDescent="0.2"/>
    <row r="2792" customFormat="1" ht="16" customHeight="1" x14ac:dyDescent="0.2"/>
    <row r="2793" customFormat="1" ht="16" customHeight="1" x14ac:dyDescent="0.2"/>
    <row r="2794" customFormat="1" ht="16" customHeight="1" x14ac:dyDescent="0.2"/>
    <row r="2795" customFormat="1" ht="16" customHeight="1" x14ac:dyDescent="0.2"/>
    <row r="2796" customFormat="1" ht="16" customHeight="1" x14ac:dyDescent="0.2"/>
    <row r="2797" customFormat="1" ht="16" customHeight="1" x14ac:dyDescent="0.2"/>
    <row r="2798" customFormat="1" ht="16" customHeight="1" x14ac:dyDescent="0.2"/>
    <row r="2799" customFormat="1" ht="16" customHeight="1" x14ac:dyDescent="0.2"/>
    <row r="2800" customFormat="1" ht="16" customHeight="1" x14ac:dyDescent="0.2"/>
    <row r="2801" customFormat="1" ht="16" customHeight="1" x14ac:dyDescent="0.2"/>
    <row r="2802" customFormat="1" ht="16" customHeight="1" x14ac:dyDescent="0.2"/>
    <row r="2803" customFormat="1" ht="16" customHeight="1" x14ac:dyDescent="0.2"/>
    <row r="2804" customFormat="1" ht="16" customHeight="1" x14ac:dyDescent="0.2"/>
    <row r="2805" customFormat="1" ht="16" customHeight="1" x14ac:dyDescent="0.2"/>
    <row r="2806" customFormat="1" ht="16" customHeight="1" x14ac:dyDescent="0.2"/>
    <row r="2807" customFormat="1" ht="16" customHeight="1" x14ac:dyDescent="0.2"/>
    <row r="2808" customFormat="1" ht="16" customHeight="1" x14ac:dyDescent="0.2"/>
    <row r="2809" customFormat="1" ht="16" customHeight="1" x14ac:dyDescent="0.2"/>
    <row r="2810" customFormat="1" ht="16" customHeight="1" x14ac:dyDescent="0.2"/>
    <row r="2811" customFormat="1" ht="16" customHeight="1" x14ac:dyDescent="0.2"/>
    <row r="2812" customFormat="1" ht="16" customHeight="1" x14ac:dyDescent="0.2"/>
    <row r="2813" customFormat="1" ht="16" customHeight="1" x14ac:dyDescent="0.2"/>
    <row r="2814" customFormat="1" ht="16" customHeight="1" x14ac:dyDescent="0.2"/>
    <row r="2815" customFormat="1" ht="16" customHeight="1" x14ac:dyDescent="0.2"/>
    <row r="2816" customFormat="1" ht="16" customHeight="1" x14ac:dyDescent="0.2"/>
    <row r="2817" customFormat="1" ht="16" customHeight="1" x14ac:dyDescent="0.2"/>
    <row r="2818" customFormat="1" ht="16" customHeight="1" x14ac:dyDescent="0.2"/>
    <row r="2819" customFormat="1" ht="16" customHeight="1" x14ac:dyDescent="0.2"/>
    <row r="2820" customFormat="1" ht="16" customHeight="1" x14ac:dyDescent="0.2"/>
    <row r="2821" customFormat="1" ht="16" customHeight="1" x14ac:dyDescent="0.2"/>
    <row r="2822" customFormat="1" ht="16" customHeight="1" x14ac:dyDescent="0.2"/>
    <row r="2823" customFormat="1" ht="16" customHeight="1" x14ac:dyDescent="0.2"/>
    <row r="2824" customFormat="1" ht="16" customHeight="1" x14ac:dyDescent="0.2"/>
    <row r="2825" customFormat="1" ht="16" customHeight="1" x14ac:dyDescent="0.2"/>
    <row r="2826" customFormat="1" ht="16" customHeight="1" x14ac:dyDescent="0.2"/>
    <row r="2827" customFormat="1" ht="16" customHeight="1" x14ac:dyDescent="0.2"/>
    <row r="2828" customFormat="1" ht="16" customHeight="1" x14ac:dyDescent="0.2"/>
    <row r="2829" customFormat="1" ht="16" customHeight="1" x14ac:dyDescent="0.2"/>
    <row r="2830" customFormat="1" ht="16" customHeight="1" x14ac:dyDescent="0.2"/>
    <row r="2831" customFormat="1" ht="16" customHeight="1" x14ac:dyDescent="0.2"/>
    <row r="2832" customFormat="1" ht="16" customHeight="1" x14ac:dyDescent="0.2"/>
    <row r="2833" customFormat="1" ht="16" customHeight="1" x14ac:dyDescent="0.2"/>
    <row r="2834" customFormat="1" ht="16" customHeight="1" x14ac:dyDescent="0.2"/>
    <row r="2835" customFormat="1" ht="16" customHeight="1" x14ac:dyDescent="0.2"/>
    <row r="2836" customFormat="1" ht="16" customHeight="1" x14ac:dyDescent="0.2"/>
    <row r="2837" customFormat="1" ht="16" customHeight="1" x14ac:dyDescent="0.2"/>
    <row r="2838" customFormat="1" ht="16" customHeight="1" x14ac:dyDescent="0.2"/>
    <row r="2839" customFormat="1" ht="16" customHeight="1" x14ac:dyDescent="0.2"/>
    <row r="2840" customFormat="1" ht="16" customHeight="1" x14ac:dyDescent="0.2"/>
    <row r="2841" customFormat="1" ht="16" customHeight="1" x14ac:dyDescent="0.2"/>
    <row r="2842" customFormat="1" ht="16" customHeight="1" x14ac:dyDescent="0.2"/>
    <row r="2843" customFormat="1" ht="16" customHeight="1" x14ac:dyDescent="0.2"/>
    <row r="2844" customFormat="1" ht="16" customHeight="1" x14ac:dyDescent="0.2"/>
    <row r="2845" customFormat="1" ht="16" customHeight="1" x14ac:dyDescent="0.2"/>
    <row r="2846" customFormat="1" ht="16" customHeight="1" x14ac:dyDescent="0.2"/>
    <row r="2847" customFormat="1" ht="16" customHeight="1" x14ac:dyDescent="0.2"/>
    <row r="2848" customFormat="1" ht="16" customHeight="1" x14ac:dyDescent="0.2"/>
    <row r="2849" customFormat="1" ht="16" customHeight="1" x14ac:dyDescent="0.2"/>
    <row r="2850" customFormat="1" ht="16" customHeight="1" x14ac:dyDescent="0.2"/>
    <row r="2851" customFormat="1" ht="16" customHeight="1" x14ac:dyDescent="0.2"/>
    <row r="2852" customFormat="1" ht="16" customHeight="1" x14ac:dyDescent="0.2"/>
    <row r="2853" customFormat="1" ht="16" customHeight="1" x14ac:dyDescent="0.2"/>
    <row r="2854" customFormat="1" ht="16" customHeight="1" x14ac:dyDescent="0.2"/>
    <row r="2855" customFormat="1" ht="16" customHeight="1" x14ac:dyDescent="0.2"/>
    <row r="2856" customFormat="1" ht="16" customHeight="1" x14ac:dyDescent="0.2"/>
    <row r="2857" customFormat="1" ht="16" customHeight="1" x14ac:dyDescent="0.2"/>
    <row r="2858" customFormat="1" ht="16" customHeight="1" x14ac:dyDescent="0.2"/>
    <row r="2859" customFormat="1" ht="16" customHeight="1" x14ac:dyDescent="0.2"/>
    <row r="2860" customFormat="1" ht="16" customHeight="1" x14ac:dyDescent="0.2"/>
    <row r="2861" customFormat="1" ht="16" customHeight="1" x14ac:dyDescent="0.2"/>
    <row r="2862" customFormat="1" ht="16" customHeight="1" x14ac:dyDescent="0.2"/>
    <row r="2863" customFormat="1" ht="16" customHeight="1" x14ac:dyDescent="0.2"/>
    <row r="2864" customFormat="1" ht="16" customHeight="1" x14ac:dyDescent="0.2"/>
    <row r="2865" customFormat="1" ht="16" customHeight="1" x14ac:dyDescent="0.2"/>
    <row r="2866" customFormat="1" ht="16" customHeight="1" x14ac:dyDescent="0.2"/>
    <row r="2867" customFormat="1" ht="16" customHeight="1" x14ac:dyDescent="0.2"/>
    <row r="2868" customFormat="1" ht="16" customHeight="1" x14ac:dyDescent="0.2"/>
    <row r="2869" customFormat="1" ht="16" customHeight="1" x14ac:dyDescent="0.2"/>
    <row r="2870" customFormat="1" ht="16" customHeight="1" x14ac:dyDescent="0.2"/>
    <row r="2871" customFormat="1" ht="16" customHeight="1" x14ac:dyDescent="0.2"/>
    <row r="2872" customFormat="1" ht="16" customHeight="1" x14ac:dyDescent="0.2"/>
    <row r="2873" customFormat="1" ht="16" customHeight="1" x14ac:dyDescent="0.2"/>
    <row r="2874" customFormat="1" ht="16" customHeight="1" x14ac:dyDescent="0.2"/>
    <row r="2875" customFormat="1" ht="16" customHeight="1" x14ac:dyDescent="0.2"/>
    <row r="2876" customFormat="1" ht="16" customHeight="1" x14ac:dyDescent="0.2"/>
    <row r="2877" customFormat="1" ht="16" customHeight="1" x14ac:dyDescent="0.2"/>
    <row r="2878" customFormat="1" ht="16" customHeight="1" x14ac:dyDescent="0.2"/>
    <row r="2879" customFormat="1" ht="16" customHeight="1" x14ac:dyDescent="0.2"/>
    <row r="2880" customFormat="1" ht="16" customHeight="1" x14ac:dyDescent="0.2"/>
    <row r="2881" customFormat="1" ht="16" customHeight="1" x14ac:dyDescent="0.2"/>
    <row r="2882" customFormat="1" ht="16" customHeight="1" x14ac:dyDescent="0.2"/>
    <row r="2883" customFormat="1" ht="16" customHeight="1" x14ac:dyDescent="0.2"/>
    <row r="2884" customFormat="1" ht="16" customHeight="1" x14ac:dyDescent="0.2"/>
    <row r="2885" customFormat="1" ht="16" customHeight="1" x14ac:dyDescent="0.2"/>
    <row r="2886" customFormat="1" ht="16" customHeight="1" x14ac:dyDescent="0.2"/>
    <row r="2887" customFormat="1" ht="16" customHeight="1" x14ac:dyDescent="0.2"/>
    <row r="2888" customFormat="1" ht="16" customHeight="1" x14ac:dyDescent="0.2"/>
    <row r="2889" customFormat="1" ht="16" customHeight="1" x14ac:dyDescent="0.2"/>
    <row r="2890" customFormat="1" ht="16" customHeight="1" x14ac:dyDescent="0.2"/>
    <row r="2891" customFormat="1" ht="16" customHeight="1" x14ac:dyDescent="0.2"/>
    <row r="2892" customFormat="1" ht="16" customHeight="1" x14ac:dyDescent="0.2"/>
    <row r="2893" customFormat="1" ht="16" customHeight="1" x14ac:dyDescent="0.2"/>
    <row r="2894" customFormat="1" ht="16" customHeight="1" x14ac:dyDescent="0.2"/>
    <row r="2895" customFormat="1" ht="16" customHeight="1" x14ac:dyDescent="0.2"/>
    <row r="2896" customFormat="1" ht="16" customHeight="1" x14ac:dyDescent="0.2"/>
    <row r="2897" customFormat="1" ht="16" customHeight="1" x14ac:dyDescent="0.2"/>
    <row r="2898" customFormat="1" ht="16" customHeight="1" x14ac:dyDescent="0.2"/>
    <row r="2899" customFormat="1" ht="16" customHeight="1" x14ac:dyDescent="0.2"/>
    <row r="2900" customFormat="1" ht="16" customHeight="1" x14ac:dyDescent="0.2"/>
    <row r="2901" customFormat="1" ht="16" customHeight="1" x14ac:dyDescent="0.2"/>
    <row r="2902" customFormat="1" ht="16" customHeight="1" x14ac:dyDescent="0.2"/>
    <row r="2903" customFormat="1" ht="16" customHeight="1" x14ac:dyDescent="0.2"/>
    <row r="2904" customFormat="1" ht="16" customHeight="1" x14ac:dyDescent="0.2"/>
    <row r="2905" customFormat="1" ht="16" customHeight="1" x14ac:dyDescent="0.2"/>
    <row r="2906" customFormat="1" ht="16" customHeight="1" x14ac:dyDescent="0.2"/>
    <row r="2907" customFormat="1" ht="16" customHeight="1" x14ac:dyDescent="0.2"/>
    <row r="2908" customFormat="1" ht="16" customHeight="1" x14ac:dyDescent="0.2"/>
    <row r="2909" customFormat="1" ht="16" customHeight="1" x14ac:dyDescent="0.2"/>
    <row r="2910" customFormat="1" ht="16" customHeight="1" x14ac:dyDescent="0.2"/>
    <row r="2911" customFormat="1" ht="16" customHeight="1" x14ac:dyDescent="0.2"/>
    <row r="2912" customFormat="1" ht="16" customHeight="1" x14ac:dyDescent="0.2"/>
    <row r="2913" customFormat="1" ht="16" customHeight="1" x14ac:dyDescent="0.2"/>
    <row r="2914" customFormat="1" ht="16" customHeight="1" x14ac:dyDescent="0.2"/>
    <row r="2915" customFormat="1" ht="16" customHeight="1" x14ac:dyDescent="0.2"/>
    <row r="2916" customFormat="1" ht="16" customHeight="1" x14ac:dyDescent="0.2"/>
    <row r="2917" customFormat="1" ht="16" customHeight="1" x14ac:dyDescent="0.2"/>
    <row r="2918" customFormat="1" ht="16" customHeight="1" x14ac:dyDescent="0.2"/>
    <row r="2919" customFormat="1" ht="16" customHeight="1" x14ac:dyDescent="0.2"/>
    <row r="2920" customFormat="1" ht="16" customHeight="1" x14ac:dyDescent="0.2"/>
    <row r="2921" customFormat="1" ht="16" customHeight="1" x14ac:dyDescent="0.2"/>
    <row r="2922" customFormat="1" ht="16" customHeight="1" x14ac:dyDescent="0.2"/>
    <row r="2923" customFormat="1" ht="16" customHeight="1" x14ac:dyDescent="0.2"/>
    <row r="2924" customFormat="1" ht="16" customHeight="1" x14ac:dyDescent="0.2"/>
    <row r="2925" customFormat="1" ht="16" customHeight="1" x14ac:dyDescent="0.2"/>
    <row r="2926" customFormat="1" ht="16" customHeight="1" x14ac:dyDescent="0.2"/>
    <row r="2927" customFormat="1" ht="16" customHeight="1" x14ac:dyDescent="0.2"/>
    <row r="2928" customFormat="1" ht="16" customHeight="1" x14ac:dyDescent="0.2"/>
    <row r="2929" customFormat="1" ht="16" customHeight="1" x14ac:dyDescent="0.2"/>
    <row r="2930" customFormat="1" ht="16" customHeight="1" x14ac:dyDescent="0.2"/>
    <row r="2931" customFormat="1" ht="16" customHeight="1" x14ac:dyDescent="0.2"/>
    <row r="2932" customFormat="1" ht="16" customHeight="1" x14ac:dyDescent="0.2"/>
    <row r="2933" customFormat="1" ht="16" customHeight="1" x14ac:dyDescent="0.2"/>
    <row r="2934" customFormat="1" ht="16" customHeight="1" x14ac:dyDescent="0.2"/>
    <row r="2935" customFormat="1" ht="16" customHeight="1" x14ac:dyDescent="0.2"/>
    <row r="2936" customFormat="1" ht="16" customHeight="1" x14ac:dyDescent="0.2"/>
    <row r="2937" customFormat="1" ht="16" customHeight="1" x14ac:dyDescent="0.2"/>
    <row r="2938" customFormat="1" ht="16" customHeight="1" x14ac:dyDescent="0.2"/>
    <row r="2939" customFormat="1" ht="16" customHeight="1" x14ac:dyDescent="0.2"/>
    <row r="2940" customFormat="1" ht="16" customHeight="1" x14ac:dyDescent="0.2"/>
    <row r="2941" customFormat="1" ht="16" customHeight="1" x14ac:dyDescent="0.2"/>
    <row r="2942" customFormat="1" ht="16" customHeight="1" x14ac:dyDescent="0.2"/>
    <row r="2943" customFormat="1" ht="16" customHeight="1" x14ac:dyDescent="0.2"/>
    <row r="2944" customFormat="1" ht="16" customHeight="1" x14ac:dyDescent="0.2"/>
    <row r="2945" customFormat="1" ht="16" customHeight="1" x14ac:dyDescent="0.2"/>
    <row r="2946" customFormat="1" ht="16" customHeight="1" x14ac:dyDescent="0.2"/>
    <row r="2947" customFormat="1" ht="16" customHeight="1" x14ac:dyDescent="0.2"/>
    <row r="2948" customFormat="1" ht="16" customHeight="1" x14ac:dyDescent="0.2"/>
    <row r="2949" customFormat="1" ht="16" customHeight="1" x14ac:dyDescent="0.2"/>
    <row r="2950" customFormat="1" ht="16" customHeight="1" x14ac:dyDescent="0.2"/>
    <row r="2951" customFormat="1" ht="16" customHeight="1" x14ac:dyDescent="0.2"/>
    <row r="2952" customFormat="1" ht="16" customHeight="1" x14ac:dyDescent="0.2"/>
    <row r="2953" customFormat="1" ht="16" customHeight="1" x14ac:dyDescent="0.2"/>
    <row r="2954" customFormat="1" ht="16" customHeight="1" x14ac:dyDescent="0.2"/>
    <row r="2955" customFormat="1" ht="16" customHeight="1" x14ac:dyDescent="0.2"/>
    <row r="2956" customFormat="1" ht="16" customHeight="1" x14ac:dyDescent="0.2"/>
    <row r="2957" customFormat="1" ht="16" customHeight="1" x14ac:dyDescent="0.2"/>
    <row r="2958" customFormat="1" ht="16" customHeight="1" x14ac:dyDescent="0.2"/>
    <row r="2959" customFormat="1" ht="16" customHeight="1" x14ac:dyDescent="0.2"/>
    <row r="2960" customFormat="1" ht="16" customHeight="1" x14ac:dyDescent="0.2"/>
    <row r="2961" customFormat="1" ht="16" customHeight="1" x14ac:dyDescent="0.2"/>
    <row r="2962" customFormat="1" ht="16" customHeight="1" x14ac:dyDescent="0.2"/>
    <row r="2963" customFormat="1" ht="16" customHeight="1" x14ac:dyDescent="0.2"/>
    <row r="2964" customFormat="1" ht="16" customHeight="1" x14ac:dyDescent="0.2"/>
    <row r="2965" customFormat="1" ht="16" customHeight="1" x14ac:dyDescent="0.2"/>
    <row r="2966" customFormat="1" ht="16" customHeight="1" x14ac:dyDescent="0.2"/>
    <row r="2967" customFormat="1" ht="16" customHeight="1" x14ac:dyDescent="0.2"/>
    <row r="2968" customFormat="1" ht="16" customHeight="1" x14ac:dyDescent="0.2"/>
    <row r="2969" customFormat="1" ht="16" customHeight="1" x14ac:dyDescent="0.2"/>
    <row r="2970" customFormat="1" ht="16" customHeight="1" x14ac:dyDescent="0.2"/>
    <row r="2971" customFormat="1" ht="16" customHeight="1" x14ac:dyDescent="0.2"/>
    <row r="2972" customFormat="1" ht="16" customHeight="1" x14ac:dyDescent="0.2"/>
    <row r="2973" customFormat="1" ht="16" customHeight="1" x14ac:dyDescent="0.2"/>
    <row r="2974" customFormat="1" ht="16" customHeight="1" x14ac:dyDescent="0.2"/>
    <row r="2975" customFormat="1" ht="16" customHeight="1" x14ac:dyDescent="0.2"/>
    <row r="2976" customFormat="1" ht="16" customHeight="1" x14ac:dyDescent="0.2"/>
    <row r="2977" customFormat="1" ht="16" customHeight="1" x14ac:dyDescent="0.2"/>
    <row r="2978" customFormat="1" ht="16" customHeight="1" x14ac:dyDescent="0.2"/>
    <row r="2979" customFormat="1" ht="16" customHeight="1" x14ac:dyDescent="0.2"/>
    <row r="2980" customFormat="1" ht="16" customHeight="1" x14ac:dyDescent="0.2"/>
    <row r="2981" customFormat="1" ht="16" customHeight="1" x14ac:dyDescent="0.2"/>
    <row r="2982" customFormat="1" ht="16" customHeight="1" x14ac:dyDescent="0.2"/>
    <row r="2983" customFormat="1" ht="16" customHeight="1" x14ac:dyDescent="0.2"/>
    <row r="2984" customFormat="1" ht="16" customHeight="1" x14ac:dyDescent="0.2"/>
    <row r="2985" customFormat="1" ht="16" customHeight="1" x14ac:dyDescent="0.2"/>
    <row r="2986" customFormat="1" ht="16" customHeight="1" x14ac:dyDescent="0.2"/>
    <row r="2987" customFormat="1" ht="16" customHeight="1" x14ac:dyDescent="0.2"/>
    <row r="2988" customFormat="1" ht="16" customHeight="1" x14ac:dyDescent="0.2"/>
    <row r="2989" customFormat="1" ht="16" customHeight="1" x14ac:dyDescent="0.2"/>
    <row r="2990" customFormat="1" ht="16" customHeight="1" x14ac:dyDescent="0.2"/>
    <row r="2991" customFormat="1" ht="16" customHeight="1" x14ac:dyDescent="0.2"/>
    <row r="2992" customFormat="1" ht="16" customHeight="1" x14ac:dyDescent="0.2"/>
    <row r="2993" customFormat="1" ht="16" customHeight="1" x14ac:dyDescent="0.2"/>
    <row r="2994" customFormat="1" ht="16" customHeight="1" x14ac:dyDescent="0.2"/>
    <row r="2995" customFormat="1" ht="16" customHeight="1" x14ac:dyDescent="0.2"/>
    <row r="2996" customFormat="1" ht="16" customHeight="1" x14ac:dyDescent="0.2"/>
    <row r="2997" customFormat="1" ht="16" customHeight="1" x14ac:dyDescent="0.2"/>
    <row r="2998" customFormat="1" ht="16" customHeight="1" x14ac:dyDescent="0.2"/>
    <row r="2999" customFormat="1" ht="16" customHeight="1" x14ac:dyDescent="0.2"/>
    <row r="3000" customFormat="1" ht="16" customHeight="1" x14ac:dyDescent="0.2"/>
    <row r="3001" customFormat="1" ht="16" customHeight="1" x14ac:dyDescent="0.2"/>
    <row r="3002" customFormat="1" ht="16" customHeight="1" x14ac:dyDescent="0.2"/>
    <row r="3003" customFormat="1" ht="16" customHeight="1" x14ac:dyDescent="0.2"/>
    <row r="3004" customFormat="1" ht="16" customHeight="1" x14ac:dyDescent="0.2"/>
    <row r="3005" customFormat="1" ht="16" customHeight="1" x14ac:dyDescent="0.2"/>
    <row r="3006" customFormat="1" ht="16" customHeight="1" x14ac:dyDescent="0.2"/>
    <row r="3007" customFormat="1" ht="16" customHeight="1" x14ac:dyDescent="0.2"/>
    <row r="3008" customFormat="1" ht="16" customHeight="1" x14ac:dyDescent="0.2"/>
    <row r="3009" customFormat="1" ht="16" customHeight="1" x14ac:dyDescent="0.2"/>
    <row r="3010" customFormat="1" ht="16" customHeight="1" x14ac:dyDescent="0.2"/>
    <row r="3011" customFormat="1" ht="16" customHeight="1" x14ac:dyDescent="0.2"/>
    <row r="3012" customFormat="1" ht="16" customHeight="1" x14ac:dyDescent="0.2"/>
    <row r="3013" customFormat="1" ht="16" customHeight="1" x14ac:dyDescent="0.2"/>
    <row r="3014" customFormat="1" ht="16" customHeight="1" x14ac:dyDescent="0.2"/>
    <row r="3015" customFormat="1" ht="16" customHeight="1" x14ac:dyDescent="0.2"/>
    <row r="3016" customFormat="1" ht="16" customHeight="1" x14ac:dyDescent="0.2"/>
    <row r="3017" customFormat="1" ht="16" customHeight="1" x14ac:dyDescent="0.2"/>
    <row r="3018" customFormat="1" ht="16" customHeight="1" x14ac:dyDescent="0.2"/>
    <row r="3019" customFormat="1" ht="16" customHeight="1" x14ac:dyDescent="0.2"/>
    <row r="3020" customFormat="1" ht="16" customHeight="1" x14ac:dyDescent="0.2"/>
    <row r="3021" customFormat="1" ht="16" customHeight="1" x14ac:dyDescent="0.2"/>
    <row r="3022" customFormat="1" ht="16" customHeight="1" x14ac:dyDescent="0.2"/>
    <row r="3023" customFormat="1" ht="16" customHeight="1" x14ac:dyDescent="0.2"/>
    <row r="3024" customFormat="1" ht="16" customHeight="1" x14ac:dyDescent="0.2"/>
    <row r="3025" customFormat="1" ht="16" customHeight="1" x14ac:dyDescent="0.2"/>
    <row r="3026" customFormat="1" ht="16" customHeight="1" x14ac:dyDescent="0.2"/>
    <row r="3027" customFormat="1" ht="16" customHeight="1" x14ac:dyDescent="0.2"/>
    <row r="3028" customFormat="1" ht="16" customHeight="1" x14ac:dyDescent="0.2"/>
    <row r="3029" customFormat="1" ht="16" customHeight="1" x14ac:dyDescent="0.2"/>
    <row r="3030" customFormat="1" ht="16" customHeight="1" x14ac:dyDescent="0.2"/>
    <row r="3031" customFormat="1" ht="16" customHeight="1" x14ac:dyDescent="0.2"/>
    <row r="3032" customFormat="1" ht="16" customHeight="1" x14ac:dyDescent="0.2"/>
    <row r="3033" customFormat="1" ht="16" customHeight="1" x14ac:dyDescent="0.2"/>
    <row r="3034" customFormat="1" ht="16" customHeight="1" x14ac:dyDescent="0.2"/>
    <row r="3035" customFormat="1" ht="16" customHeight="1" x14ac:dyDescent="0.2"/>
    <row r="3036" customFormat="1" ht="16" customHeight="1" x14ac:dyDescent="0.2"/>
    <row r="3037" customFormat="1" ht="16" customHeight="1" x14ac:dyDescent="0.2"/>
    <row r="3038" customFormat="1" ht="16" customHeight="1" x14ac:dyDescent="0.2"/>
    <row r="3039" customFormat="1" ht="16" customHeight="1" x14ac:dyDescent="0.2"/>
    <row r="3040" customFormat="1" ht="16" customHeight="1" x14ac:dyDescent="0.2"/>
    <row r="3041" customFormat="1" ht="16" customHeight="1" x14ac:dyDescent="0.2"/>
    <row r="3042" customFormat="1" ht="16" customHeight="1" x14ac:dyDescent="0.2"/>
    <row r="3043" customFormat="1" ht="16" customHeight="1" x14ac:dyDescent="0.2"/>
    <row r="3044" customFormat="1" ht="16" customHeight="1" x14ac:dyDescent="0.2"/>
    <row r="3045" customFormat="1" ht="16" customHeight="1" x14ac:dyDescent="0.2"/>
    <row r="3046" customFormat="1" ht="16" customHeight="1" x14ac:dyDescent="0.2"/>
    <row r="3047" customFormat="1" ht="16" customHeight="1" x14ac:dyDescent="0.2"/>
    <row r="3048" customFormat="1" ht="16" customHeight="1" x14ac:dyDescent="0.2"/>
    <row r="3049" customFormat="1" ht="16" customHeight="1" x14ac:dyDescent="0.2"/>
    <row r="3050" customFormat="1" ht="16" customHeight="1" x14ac:dyDescent="0.2"/>
    <row r="3051" customFormat="1" ht="16" customHeight="1" x14ac:dyDescent="0.2"/>
    <row r="3052" customFormat="1" ht="16" customHeight="1" x14ac:dyDescent="0.2"/>
    <row r="3053" customFormat="1" ht="16" customHeight="1" x14ac:dyDescent="0.2"/>
    <row r="3054" customFormat="1" ht="16" customHeight="1" x14ac:dyDescent="0.2"/>
    <row r="3055" customFormat="1" ht="16" customHeight="1" x14ac:dyDescent="0.2"/>
    <row r="3056" customFormat="1" ht="16" customHeight="1" x14ac:dyDescent="0.2"/>
    <row r="3057" customFormat="1" ht="16" customHeight="1" x14ac:dyDescent="0.2"/>
    <row r="3058" customFormat="1" ht="16" customHeight="1" x14ac:dyDescent="0.2"/>
    <row r="3059" customFormat="1" ht="16" customHeight="1" x14ac:dyDescent="0.2"/>
    <row r="3060" customFormat="1" ht="16" customHeight="1" x14ac:dyDescent="0.2"/>
    <row r="3061" customFormat="1" ht="16" customHeight="1" x14ac:dyDescent="0.2"/>
    <row r="3062" customFormat="1" ht="16" customHeight="1" x14ac:dyDescent="0.2"/>
    <row r="3063" customFormat="1" ht="16" customHeight="1" x14ac:dyDescent="0.2"/>
    <row r="3064" customFormat="1" ht="16" customHeight="1" x14ac:dyDescent="0.2"/>
    <row r="3065" customFormat="1" ht="16" customHeight="1" x14ac:dyDescent="0.2"/>
    <row r="3066" customFormat="1" ht="16" customHeight="1" x14ac:dyDescent="0.2"/>
    <row r="3067" customFormat="1" ht="16" customHeight="1" x14ac:dyDescent="0.2"/>
    <row r="3068" customFormat="1" ht="16" customHeight="1" x14ac:dyDescent="0.2"/>
    <row r="3069" customFormat="1" ht="16" customHeight="1" x14ac:dyDescent="0.2"/>
    <row r="3070" customFormat="1" ht="16" customHeight="1" x14ac:dyDescent="0.2"/>
    <row r="3071" customFormat="1" ht="16" customHeight="1" x14ac:dyDescent="0.2"/>
    <row r="3072" customFormat="1" ht="16" customHeight="1" x14ac:dyDescent="0.2"/>
    <row r="3073" customFormat="1" ht="16" customHeight="1" x14ac:dyDescent="0.2"/>
    <row r="3074" customFormat="1" ht="16" customHeight="1" x14ac:dyDescent="0.2"/>
    <row r="3075" customFormat="1" ht="16" customHeight="1" x14ac:dyDescent="0.2"/>
    <row r="3076" customFormat="1" ht="16" customHeight="1" x14ac:dyDescent="0.2"/>
    <row r="3077" customFormat="1" ht="16" customHeight="1" x14ac:dyDescent="0.2"/>
    <row r="3078" customFormat="1" ht="16" customHeight="1" x14ac:dyDescent="0.2"/>
    <row r="3079" customFormat="1" ht="16" customHeight="1" x14ac:dyDescent="0.2"/>
    <row r="3080" customFormat="1" ht="16" customHeight="1" x14ac:dyDescent="0.2"/>
    <row r="3081" customFormat="1" ht="16" customHeight="1" x14ac:dyDescent="0.2"/>
    <row r="3082" customFormat="1" ht="16" customHeight="1" x14ac:dyDescent="0.2"/>
    <row r="3083" customFormat="1" ht="16" customHeight="1" x14ac:dyDescent="0.2"/>
    <row r="3084" customFormat="1" ht="16" customHeight="1" x14ac:dyDescent="0.2"/>
    <row r="3085" customFormat="1" ht="16" customHeight="1" x14ac:dyDescent="0.2"/>
    <row r="3086" customFormat="1" ht="16" customHeight="1" x14ac:dyDescent="0.2"/>
    <row r="3087" customFormat="1" ht="16" customHeight="1" x14ac:dyDescent="0.2"/>
    <row r="3088" customFormat="1" ht="16" customHeight="1" x14ac:dyDescent="0.2"/>
    <row r="3089" customFormat="1" ht="16" customHeight="1" x14ac:dyDescent="0.2"/>
    <row r="3090" customFormat="1" ht="16" customHeight="1" x14ac:dyDescent="0.2"/>
    <row r="3091" customFormat="1" ht="16" customHeight="1" x14ac:dyDescent="0.2"/>
    <row r="3092" customFormat="1" ht="16" customHeight="1" x14ac:dyDescent="0.2"/>
    <row r="3093" customFormat="1" ht="16" customHeight="1" x14ac:dyDescent="0.2"/>
    <row r="3094" customFormat="1" ht="16" customHeight="1" x14ac:dyDescent="0.2"/>
    <row r="3095" customFormat="1" ht="16" customHeight="1" x14ac:dyDescent="0.2"/>
    <row r="3096" customFormat="1" ht="16" customHeight="1" x14ac:dyDescent="0.2"/>
    <row r="3097" customFormat="1" ht="16" customHeight="1" x14ac:dyDescent="0.2"/>
    <row r="3098" customFormat="1" ht="16" customHeight="1" x14ac:dyDescent="0.2"/>
    <row r="3099" customFormat="1" ht="16" customHeight="1" x14ac:dyDescent="0.2"/>
    <row r="3100" customFormat="1" ht="16" customHeight="1" x14ac:dyDescent="0.2"/>
    <row r="3101" customFormat="1" ht="16" customHeight="1" x14ac:dyDescent="0.2"/>
    <row r="3102" customFormat="1" ht="16" customHeight="1" x14ac:dyDescent="0.2"/>
    <row r="3103" customFormat="1" ht="16" customHeight="1" x14ac:dyDescent="0.2"/>
    <row r="3104" customFormat="1" ht="16" customHeight="1" x14ac:dyDescent="0.2"/>
    <row r="3105" customFormat="1" ht="16" customHeight="1" x14ac:dyDescent="0.2"/>
    <row r="3106" customFormat="1" ht="16" customHeight="1" x14ac:dyDescent="0.2"/>
    <row r="3107" customFormat="1" ht="16" customHeight="1" x14ac:dyDescent="0.2"/>
    <row r="3108" customFormat="1" ht="16" customHeight="1" x14ac:dyDescent="0.2"/>
    <row r="3109" customFormat="1" ht="16" customHeight="1" x14ac:dyDescent="0.2"/>
    <row r="3110" customFormat="1" ht="16" customHeight="1" x14ac:dyDescent="0.2"/>
    <row r="3111" customFormat="1" ht="16" customHeight="1" x14ac:dyDescent="0.2"/>
    <row r="3112" customFormat="1" ht="16" customHeight="1" x14ac:dyDescent="0.2"/>
    <row r="3113" customFormat="1" ht="16" customHeight="1" x14ac:dyDescent="0.2"/>
    <row r="3114" customFormat="1" ht="16" customHeight="1" x14ac:dyDescent="0.2"/>
    <row r="3115" customFormat="1" ht="16" customHeight="1" x14ac:dyDescent="0.2"/>
    <row r="3116" customFormat="1" ht="16" customHeight="1" x14ac:dyDescent="0.2"/>
    <row r="3117" customFormat="1" ht="16" customHeight="1" x14ac:dyDescent="0.2"/>
    <row r="3118" customFormat="1" ht="16" customHeight="1" x14ac:dyDescent="0.2"/>
    <row r="3119" customFormat="1" ht="16" customHeight="1" x14ac:dyDescent="0.2"/>
    <row r="3120" customFormat="1" ht="16" customHeight="1" x14ac:dyDescent="0.2"/>
    <row r="3121" customFormat="1" ht="16" customHeight="1" x14ac:dyDescent="0.2"/>
    <row r="3122" customFormat="1" ht="16" customHeight="1" x14ac:dyDescent="0.2"/>
    <row r="3123" customFormat="1" ht="16" customHeight="1" x14ac:dyDescent="0.2"/>
    <row r="3124" customFormat="1" ht="16" customHeight="1" x14ac:dyDescent="0.2"/>
    <row r="3125" customFormat="1" ht="16" customHeight="1" x14ac:dyDescent="0.2"/>
    <row r="3126" customFormat="1" ht="16" customHeight="1" x14ac:dyDescent="0.2"/>
    <row r="3127" customFormat="1" ht="16" customHeight="1" x14ac:dyDescent="0.2"/>
    <row r="3128" customFormat="1" ht="16" customHeight="1" x14ac:dyDescent="0.2"/>
    <row r="3129" customFormat="1" ht="16" customHeight="1" x14ac:dyDescent="0.2"/>
    <row r="3130" customFormat="1" ht="16" customHeight="1" x14ac:dyDescent="0.2"/>
    <row r="3131" customFormat="1" ht="16" customHeight="1" x14ac:dyDescent="0.2"/>
    <row r="3132" customFormat="1" ht="16" customHeight="1" x14ac:dyDescent="0.2"/>
    <row r="3133" customFormat="1" ht="16" customHeight="1" x14ac:dyDescent="0.2"/>
    <row r="3134" customFormat="1" ht="16" customHeight="1" x14ac:dyDescent="0.2"/>
    <row r="3135" customFormat="1" ht="16" customHeight="1" x14ac:dyDescent="0.2"/>
    <row r="3136" customFormat="1" ht="16" customHeight="1" x14ac:dyDescent="0.2"/>
    <row r="3137" customFormat="1" ht="16" customHeight="1" x14ac:dyDescent="0.2"/>
    <row r="3138" customFormat="1" ht="16" customHeight="1" x14ac:dyDescent="0.2"/>
    <row r="3139" customFormat="1" ht="16" customHeight="1" x14ac:dyDescent="0.2"/>
    <row r="3140" customFormat="1" ht="16" customHeight="1" x14ac:dyDescent="0.2"/>
    <row r="3141" customFormat="1" ht="16" customHeight="1" x14ac:dyDescent="0.2"/>
    <row r="3142" customFormat="1" ht="16" customHeight="1" x14ac:dyDescent="0.2"/>
    <row r="3143" customFormat="1" ht="16" customHeight="1" x14ac:dyDescent="0.2"/>
    <row r="3144" customFormat="1" ht="16" customHeight="1" x14ac:dyDescent="0.2"/>
    <row r="3145" customFormat="1" ht="16" customHeight="1" x14ac:dyDescent="0.2"/>
    <row r="3146" customFormat="1" ht="16" customHeight="1" x14ac:dyDescent="0.2"/>
    <row r="3147" customFormat="1" ht="16" customHeight="1" x14ac:dyDescent="0.2"/>
    <row r="3148" customFormat="1" ht="16" customHeight="1" x14ac:dyDescent="0.2"/>
    <row r="3149" customFormat="1" ht="16" customHeight="1" x14ac:dyDescent="0.2"/>
    <row r="3150" customFormat="1" ht="16" customHeight="1" x14ac:dyDescent="0.2"/>
    <row r="3151" customFormat="1" ht="16" customHeight="1" x14ac:dyDescent="0.2"/>
    <row r="3152" customFormat="1" ht="16" customHeight="1" x14ac:dyDescent="0.2"/>
    <row r="3153" customFormat="1" ht="16" customHeight="1" x14ac:dyDescent="0.2"/>
    <row r="3154" customFormat="1" ht="16" customHeight="1" x14ac:dyDescent="0.2"/>
    <row r="3155" customFormat="1" ht="16" customHeight="1" x14ac:dyDescent="0.2"/>
    <row r="3156" customFormat="1" ht="16" customHeight="1" x14ac:dyDescent="0.2"/>
    <row r="3157" customFormat="1" ht="16" customHeight="1" x14ac:dyDescent="0.2"/>
    <row r="3158" customFormat="1" ht="16" customHeight="1" x14ac:dyDescent="0.2"/>
    <row r="3159" customFormat="1" ht="16" customHeight="1" x14ac:dyDescent="0.2"/>
    <row r="3160" customFormat="1" ht="16" customHeight="1" x14ac:dyDescent="0.2"/>
    <row r="3161" customFormat="1" ht="16" customHeight="1" x14ac:dyDescent="0.2"/>
    <row r="3162" customFormat="1" ht="16" customHeight="1" x14ac:dyDescent="0.2"/>
    <row r="3163" customFormat="1" ht="16" customHeight="1" x14ac:dyDescent="0.2"/>
    <row r="3164" customFormat="1" ht="16" customHeight="1" x14ac:dyDescent="0.2"/>
    <row r="3165" customFormat="1" ht="16" customHeight="1" x14ac:dyDescent="0.2"/>
    <row r="3166" customFormat="1" ht="16" customHeight="1" x14ac:dyDescent="0.2"/>
    <row r="3167" customFormat="1" ht="16" customHeight="1" x14ac:dyDescent="0.2"/>
    <row r="3168" customFormat="1" ht="16" customHeight="1" x14ac:dyDescent="0.2"/>
    <row r="3169" customFormat="1" ht="16" customHeight="1" x14ac:dyDescent="0.2"/>
    <row r="3170" customFormat="1" ht="16" customHeight="1" x14ac:dyDescent="0.2"/>
    <row r="3171" customFormat="1" ht="16" customHeight="1" x14ac:dyDescent="0.2"/>
    <row r="3172" customFormat="1" ht="16" customHeight="1" x14ac:dyDescent="0.2"/>
    <row r="3173" customFormat="1" ht="16" customHeight="1" x14ac:dyDescent="0.2"/>
    <row r="3174" customFormat="1" ht="16" customHeight="1" x14ac:dyDescent="0.2"/>
    <row r="3175" customFormat="1" ht="16" customHeight="1" x14ac:dyDescent="0.2"/>
    <row r="3176" customFormat="1" ht="16" customHeight="1" x14ac:dyDescent="0.2"/>
    <row r="3177" customFormat="1" ht="16" customHeight="1" x14ac:dyDescent="0.2"/>
    <row r="3178" customFormat="1" ht="16" customHeight="1" x14ac:dyDescent="0.2"/>
    <row r="3179" customFormat="1" ht="16" customHeight="1" x14ac:dyDescent="0.2"/>
    <row r="3180" customFormat="1" ht="16" customHeight="1" x14ac:dyDescent="0.2"/>
    <row r="3181" customFormat="1" ht="16" customHeight="1" x14ac:dyDescent="0.2"/>
    <row r="3182" customFormat="1" ht="16" customHeight="1" x14ac:dyDescent="0.2"/>
    <row r="3183" customFormat="1" ht="16" customHeight="1" x14ac:dyDescent="0.2"/>
    <row r="3184" customFormat="1" ht="16" customHeight="1" x14ac:dyDescent="0.2"/>
    <row r="3185" customFormat="1" ht="16" customHeight="1" x14ac:dyDescent="0.2"/>
    <row r="3186" customFormat="1" ht="16" customHeight="1" x14ac:dyDescent="0.2"/>
    <row r="3187" customFormat="1" ht="16" customHeight="1" x14ac:dyDescent="0.2"/>
    <row r="3188" customFormat="1" ht="16" customHeight="1" x14ac:dyDescent="0.2"/>
    <row r="3189" customFormat="1" ht="16" customHeight="1" x14ac:dyDescent="0.2"/>
    <row r="3190" customFormat="1" ht="16" customHeight="1" x14ac:dyDescent="0.2"/>
    <row r="3191" customFormat="1" ht="16" customHeight="1" x14ac:dyDescent="0.2"/>
    <row r="3192" customFormat="1" ht="16" customHeight="1" x14ac:dyDescent="0.2"/>
    <row r="3193" customFormat="1" ht="16" customHeight="1" x14ac:dyDescent="0.2"/>
    <row r="3194" customFormat="1" ht="16" customHeight="1" x14ac:dyDescent="0.2"/>
    <row r="3195" customFormat="1" ht="16" customHeight="1" x14ac:dyDescent="0.2"/>
    <row r="3196" customFormat="1" ht="16" customHeight="1" x14ac:dyDescent="0.2"/>
    <row r="3197" customFormat="1" ht="16" customHeight="1" x14ac:dyDescent="0.2"/>
    <row r="3198" customFormat="1" ht="16" customHeight="1" x14ac:dyDescent="0.2"/>
    <row r="3199" customFormat="1" ht="16" customHeight="1" x14ac:dyDescent="0.2"/>
    <row r="3200" customFormat="1" ht="16" customHeight="1" x14ac:dyDescent="0.2"/>
    <row r="3201" customFormat="1" ht="16" customHeight="1" x14ac:dyDescent="0.2"/>
    <row r="3202" customFormat="1" ht="16" customHeight="1" x14ac:dyDescent="0.2"/>
    <row r="3203" customFormat="1" ht="16" customHeight="1" x14ac:dyDescent="0.2"/>
    <row r="3204" customFormat="1" ht="16" customHeight="1" x14ac:dyDescent="0.2"/>
    <row r="3205" customFormat="1" ht="16" customHeight="1" x14ac:dyDescent="0.2"/>
    <row r="3206" customFormat="1" ht="16" customHeight="1" x14ac:dyDescent="0.2"/>
    <row r="3207" customFormat="1" ht="16" customHeight="1" x14ac:dyDescent="0.2"/>
    <row r="3208" customFormat="1" ht="16" customHeight="1" x14ac:dyDescent="0.2"/>
    <row r="3209" customFormat="1" ht="16" customHeight="1" x14ac:dyDescent="0.2"/>
    <row r="3210" customFormat="1" ht="16" customHeight="1" x14ac:dyDescent="0.2"/>
    <row r="3211" customFormat="1" ht="16" customHeight="1" x14ac:dyDescent="0.2"/>
    <row r="3212" customFormat="1" ht="16" customHeight="1" x14ac:dyDescent="0.2"/>
    <row r="3213" customFormat="1" ht="16" customHeight="1" x14ac:dyDescent="0.2"/>
    <row r="3214" customFormat="1" ht="16" customHeight="1" x14ac:dyDescent="0.2"/>
    <row r="3215" customFormat="1" ht="16" customHeight="1" x14ac:dyDescent="0.2"/>
    <row r="3216" customFormat="1" ht="16" customHeight="1" x14ac:dyDescent="0.2"/>
    <row r="3217" customFormat="1" ht="16" customHeight="1" x14ac:dyDescent="0.2"/>
    <row r="3218" customFormat="1" ht="16" customHeight="1" x14ac:dyDescent="0.2"/>
    <row r="3219" customFormat="1" ht="16" customHeight="1" x14ac:dyDescent="0.2"/>
    <row r="3220" customFormat="1" ht="16" customHeight="1" x14ac:dyDescent="0.2"/>
    <row r="3221" customFormat="1" ht="16" customHeight="1" x14ac:dyDescent="0.2"/>
    <row r="3222" customFormat="1" ht="16" customHeight="1" x14ac:dyDescent="0.2"/>
    <row r="3223" customFormat="1" ht="16" customHeight="1" x14ac:dyDescent="0.2"/>
    <row r="3224" customFormat="1" ht="16" customHeight="1" x14ac:dyDescent="0.2"/>
    <row r="3225" customFormat="1" ht="16" customHeight="1" x14ac:dyDescent="0.2"/>
    <row r="3226" customFormat="1" ht="16" customHeight="1" x14ac:dyDescent="0.2"/>
    <row r="3227" customFormat="1" ht="16" customHeight="1" x14ac:dyDescent="0.2"/>
    <row r="3228" customFormat="1" ht="16" customHeight="1" x14ac:dyDescent="0.2"/>
    <row r="3229" customFormat="1" ht="16" customHeight="1" x14ac:dyDescent="0.2"/>
    <row r="3230" customFormat="1" ht="16" customHeight="1" x14ac:dyDescent="0.2"/>
    <row r="3231" customFormat="1" ht="16" customHeight="1" x14ac:dyDescent="0.2"/>
    <row r="3232" customFormat="1" ht="16" customHeight="1" x14ac:dyDescent="0.2"/>
    <row r="3233" customFormat="1" ht="16" customHeight="1" x14ac:dyDescent="0.2"/>
    <row r="3234" customFormat="1" ht="16" customHeight="1" x14ac:dyDescent="0.2"/>
    <row r="3235" customFormat="1" ht="16" customHeight="1" x14ac:dyDescent="0.2"/>
    <row r="3236" customFormat="1" ht="16" customHeight="1" x14ac:dyDescent="0.2"/>
    <row r="3237" customFormat="1" ht="16" customHeight="1" x14ac:dyDescent="0.2"/>
    <row r="3238" customFormat="1" ht="16" customHeight="1" x14ac:dyDescent="0.2"/>
    <row r="3239" customFormat="1" ht="16" customHeight="1" x14ac:dyDescent="0.2"/>
    <row r="3240" customFormat="1" ht="16" customHeight="1" x14ac:dyDescent="0.2"/>
    <row r="3241" customFormat="1" ht="16" customHeight="1" x14ac:dyDescent="0.2"/>
    <row r="3242" customFormat="1" ht="16" customHeight="1" x14ac:dyDescent="0.2"/>
    <row r="3243" customFormat="1" ht="16" customHeight="1" x14ac:dyDescent="0.2"/>
    <row r="3244" customFormat="1" ht="16" customHeight="1" x14ac:dyDescent="0.2"/>
    <row r="3245" customFormat="1" ht="16" customHeight="1" x14ac:dyDescent="0.2"/>
    <row r="3246" customFormat="1" ht="16" customHeight="1" x14ac:dyDescent="0.2"/>
    <row r="3247" customFormat="1" ht="16" customHeight="1" x14ac:dyDescent="0.2"/>
    <row r="3248" customFormat="1" ht="16" customHeight="1" x14ac:dyDescent="0.2"/>
    <row r="3249" customFormat="1" ht="16" customHeight="1" x14ac:dyDescent="0.2"/>
    <row r="3250" customFormat="1" ht="16" customHeight="1" x14ac:dyDescent="0.2"/>
    <row r="3251" customFormat="1" ht="16" customHeight="1" x14ac:dyDescent="0.2"/>
    <row r="3252" customFormat="1" ht="16" customHeight="1" x14ac:dyDescent="0.2"/>
    <row r="3253" customFormat="1" ht="16" customHeight="1" x14ac:dyDescent="0.2"/>
    <row r="3254" customFormat="1" ht="16" customHeight="1" x14ac:dyDescent="0.2"/>
    <row r="3255" customFormat="1" ht="16" customHeight="1" x14ac:dyDescent="0.2"/>
    <row r="3256" customFormat="1" ht="16" customHeight="1" x14ac:dyDescent="0.2"/>
    <row r="3257" customFormat="1" ht="16" customHeight="1" x14ac:dyDescent="0.2"/>
    <row r="3258" customFormat="1" ht="16" customHeight="1" x14ac:dyDescent="0.2"/>
    <row r="3259" customFormat="1" ht="16" customHeight="1" x14ac:dyDescent="0.2"/>
    <row r="3260" customFormat="1" ht="16" customHeight="1" x14ac:dyDescent="0.2"/>
    <row r="3261" customFormat="1" ht="16" customHeight="1" x14ac:dyDescent="0.2"/>
    <row r="3262" customFormat="1" ht="16" customHeight="1" x14ac:dyDescent="0.2"/>
    <row r="3263" customFormat="1" ht="16" customHeight="1" x14ac:dyDescent="0.2"/>
    <row r="3264" customFormat="1" ht="16" customHeight="1" x14ac:dyDescent="0.2"/>
    <row r="3265" customFormat="1" ht="16" customHeight="1" x14ac:dyDescent="0.2"/>
    <row r="3266" customFormat="1" ht="16" customHeight="1" x14ac:dyDescent="0.2"/>
    <row r="3267" customFormat="1" ht="16" customHeight="1" x14ac:dyDescent="0.2"/>
    <row r="3268" customFormat="1" ht="16" customHeight="1" x14ac:dyDescent="0.2"/>
    <row r="3269" customFormat="1" ht="16" customHeight="1" x14ac:dyDescent="0.2"/>
    <row r="3270" customFormat="1" ht="16" customHeight="1" x14ac:dyDescent="0.2"/>
    <row r="3271" customFormat="1" ht="16" customHeight="1" x14ac:dyDescent="0.2"/>
    <row r="3272" customFormat="1" ht="16" customHeight="1" x14ac:dyDescent="0.2"/>
    <row r="3273" customFormat="1" ht="16" customHeight="1" x14ac:dyDescent="0.2"/>
    <row r="3274" customFormat="1" ht="16" customHeight="1" x14ac:dyDescent="0.2"/>
    <row r="3275" customFormat="1" ht="16" customHeight="1" x14ac:dyDescent="0.2"/>
    <row r="3276" customFormat="1" ht="16" customHeight="1" x14ac:dyDescent="0.2"/>
    <row r="3277" customFormat="1" ht="16" customHeight="1" x14ac:dyDescent="0.2"/>
    <row r="3278" customFormat="1" ht="16" customHeight="1" x14ac:dyDescent="0.2"/>
    <row r="3279" customFormat="1" ht="16" customHeight="1" x14ac:dyDescent="0.2"/>
    <row r="3280" customFormat="1" ht="16" customHeight="1" x14ac:dyDescent="0.2"/>
    <row r="3281" customFormat="1" ht="16" customHeight="1" x14ac:dyDescent="0.2"/>
    <row r="3282" customFormat="1" ht="16" customHeight="1" x14ac:dyDescent="0.2"/>
    <row r="3283" customFormat="1" ht="16" customHeight="1" x14ac:dyDescent="0.2"/>
    <row r="3284" customFormat="1" ht="16" customHeight="1" x14ac:dyDescent="0.2"/>
    <row r="3285" customFormat="1" ht="16" customHeight="1" x14ac:dyDescent="0.2"/>
    <row r="3286" customFormat="1" ht="16" customHeight="1" x14ac:dyDescent="0.2"/>
    <row r="3287" customFormat="1" ht="16" customHeight="1" x14ac:dyDescent="0.2"/>
    <row r="3288" customFormat="1" ht="16" customHeight="1" x14ac:dyDescent="0.2"/>
    <row r="3289" customFormat="1" ht="16" customHeight="1" x14ac:dyDescent="0.2"/>
    <row r="3290" customFormat="1" ht="16" customHeight="1" x14ac:dyDescent="0.2"/>
    <row r="3291" customFormat="1" ht="16" customHeight="1" x14ac:dyDescent="0.2"/>
    <row r="3292" customFormat="1" ht="16" customHeight="1" x14ac:dyDescent="0.2"/>
    <row r="3293" customFormat="1" ht="16" customHeight="1" x14ac:dyDescent="0.2"/>
    <row r="3294" customFormat="1" ht="16" customHeight="1" x14ac:dyDescent="0.2"/>
    <row r="3295" customFormat="1" ht="16" customHeight="1" x14ac:dyDescent="0.2"/>
    <row r="3296" customFormat="1" ht="16" customHeight="1" x14ac:dyDescent="0.2"/>
    <row r="3297" customFormat="1" ht="16" customHeight="1" x14ac:dyDescent="0.2"/>
    <row r="3298" customFormat="1" ht="16" customHeight="1" x14ac:dyDescent="0.2"/>
    <row r="3299" customFormat="1" ht="16" customHeight="1" x14ac:dyDescent="0.2"/>
    <row r="3300" customFormat="1" ht="16" customHeight="1" x14ac:dyDescent="0.2"/>
    <row r="3301" customFormat="1" ht="16" customHeight="1" x14ac:dyDescent="0.2"/>
    <row r="3302" customFormat="1" ht="16" customHeight="1" x14ac:dyDescent="0.2"/>
    <row r="3303" customFormat="1" ht="16" customHeight="1" x14ac:dyDescent="0.2"/>
    <row r="3304" customFormat="1" ht="16" customHeight="1" x14ac:dyDescent="0.2"/>
    <row r="3305" customFormat="1" ht="16" customHeight="1" x14ac:dyDescent="0.2"/>
    <row r="3306" customFormat="1" ht="16" customHeight="1" x14ac:dyDescent="0.2"/>
    <row r="3307" customFormat="1" ht="16" customHeight="1" x14ac:dyDescent="0.2"/>
    <row r="3308" customFormat="1" ht="16" customHeight="1" x14ac:dyDescent="0.2"/>
    <row r="3309" customFormat="1" ht="16" customHeight="1" x14ac:dyDescent="0.2"/>
    <row r="3310" customFormat="1" ht="16" customHeight="1" x14ac:dyDescent="0.2"/>
    <row r="3311" customFormat="1" ht="16" customHeight="1" x14ac:dyDescent="0.2"/>
    <row r="3312" customFormat="1" ht="16" customHeight="1" x14ac:dyDescent="0.2"/>
    <row r="3313" customFormat="1" ht="16" customHeight="1" x14ac:dyDescent="0.2"/>
    <row r="3314" customFormat="1" ht="16" customHeight="1" x14ac:dyDescent="0.2"/>
    <row r="3315" customFormat="1" ht="16" customHeight="1" x14ac:dyDescent="0.2"/>
    <row r="3316" customFormat="1" ht="16" customHeight="1" x14ac:dyDescent="0.2"/>
    <row r="3317" customFormat="1" ht="16" customHeight="1" x14ac:dyDescent="0.2"/>
    <row r="3318" customFormat="1" ht="16" customHeight="1" x14ac:dyDescent="0.2"/>
    <row r="3319" customFormat="1" ht="16" customHeight="1" x14ac:dyDescent="0.2"/>
    <row r="3320" customFormat="1" ht="16" customHeight="1" x14ac:dyDescent="0.2"/>
    <row r="3321" customFormat="1" ht="16" customHeight="1" x14ac:dyDescent="0.2"/>
    <row r="3322" customFormat="1" ht="16" customHeight="1" x14ac:dyDescent="0.2"/>
    <row r="3323" customFormat="1" ht="16" customHeight="1" x14ac:dyDescent="0.2"/>
    <row r="3324" customFormat="1" ht="16" customHeight="1" x14ac:dyDescent="0.2"/>
    <row r="3325" customFormat="1" ht="16" customHeight="1" x14ac:dyDescent="0.2"/>
    <row r="3326" customFormat="1" ht="16" customHeight="1" x14ac:dyDescent="0.2"/>
    <row r="3327" customFormat="1" ht="16" customHeight="1" x14ac:dyDescent="0.2"/>
    <row r="3328" customFormat="1" ht="16" customHeight="1" x14ac:dyDescent="0.2"/>
    <row r="3329" customFormat="1" ht="16" customHeight="1" x14ac:dyDescent="0.2"/>
    <row r="3330" customFormat="1" ht="16" customHeight="1" x14ac:dyDescent="0.2"/>
    <row r="3331" customFormat="1" ht="16" customHeight="1" x14ac:dyDescent="0.2"/>
    <row r="3332" customFormat="1" ht="16" customHeight="1" x14ac:dyDescent="0.2"/>
    <row r="3333" customFormat="1" ht="16" customHeight="1" x14ac:dyDescent="0.2"/>
    <row r="3334" customFormat="1" ht="16" customHeight="1" x14ac:dyDescent="0.2"/>
    <row r="3335" customFormat="1" ht="16" customHeight="1" x14ac:dyDescent="0.2"/>
    <row r="3336" customFormat="1" ht="16" customHeight="1" x14ac:dyDescent="0.2"/>
    <row r="3337" customFormat="1" ht="16" customHeight="1" x14ac:dyDescent="0.2"/>
    <row r="3338" customFormat="1" ht="16" customHeight="1" x14ac:dyDescent="0.2"/>
    <row r="3339" customFormat="1" ht="16" customHeight="1" x14ac:dyDescent="0.2"/>
    <row r="3340" customFormat="1" ht="16" customHeight="1" x14ac:dyDescent="0.2"/>
    <row r="3341" customFormat="1" ht="16" customHeight="1" x14ac:dyDescent="0.2"/>
    <row r="3342" customFormat="1" ht="16" customHeight="1" x14ac:dyDescent="0.2"/>
    <row r="3343" customFormat="1" ht="16" customHeight="1" x14ac:dyDescent="0.2"/>
    <row r="3344" customFormat="1" ht="16" customHeight="1" x14ac:dyDescent="0.2"/>
    <row r="3345" customFormat="1" ht="16" customHeight="1" x14ac:dyDescent="0.2"/>
    <row r="3346" customFormat="1" ht="16" customHeight="1" x14ac:dyDescent="0.2"/>
    <row r="3347" customFormat="1" ht="16" customHeight="1" x14ac:dyDescent="0.2"/>
    <row r="3348" customFormat="1" ht="16" customHeight="1" x14ac:dyDescent="0.2"/>
    <row r="3349" customFormat="1" ht="16" customHeight="1" x14ac:dyDescent="0.2"/>
    <row r="3350" customFormat="1" ht="16" customHeight="1" x14ac:dyDescent="0.2"/>
    <row r="3351" customFormat="1" ht="16" customHeight="1" x14ac:dyDescent="0.2"/>
    <row r="3352" customFormat="1" ht="16" customHeight="1" x14ac:dyDescent="0.2"/>
    <row r="3353" customFormat="1" ht="16" customHeight="1" x14ac:dyDescent="0.2"/>
    <row r="3354" customFormat="1" ht="16" customHeight="1" x14ac:dyDescent="0.2"/>
    <row r="3355" customFormat="1" ht="16" customHeight="1" x14ac:dyDescent="0.2"/>
    <row r="3356" customFormat="1" ht="16" customHeight="1" x14ac:dyDescent="0.2"/>
    <row r="3357" customFormat="1" ht="16" customHeight="1" x14ac:dyDescent="0.2"/>
    <row r="3358" customFormat="1" ht="16" customHeight="1" x14ac:dyDescent="0.2"/>
    <row r="3359" customFormat="1" ht="16" customHeight="1" x14ac:dyDescent="0.2"/>
    <row r="3360" customFormat="1" ht="16" customHeight="1" x14ac:dyDescent="0.2"/>
    <row r="3361" customFormat="1" ht="16" customHeight="1" x14ac:dyDescent="0.2"/>
    <row r="3362" customFormat="1" ht="16" customHeight="1" x14ac:dyDescent="0.2"/>
    <row r="3363" customFormat="1" ht="16" customHeight="1" x14ac:dyDescent="0.2"/>
    <row r="3364" customFormat="1" ht="16" customHeight="1" x14ac:dyDescent="0.2"/>
    <row r="3365" customFormat="1" ht="16" customHeight="1" x14ac:dyDescent="0.2"/>
    <row r="3366" customFormat="1" ht="16" customHeight="1" x14ac:dyDescent="0.2"/>
    <row r="3367" customFormat="1" ht="16" customHeight="1" x14ac:dyDescent="0.2"/>
    <row r="3368" customFormat="1" ht="16" customHeight="1" x14ac:dyDescent="0.2"/>
    <row r="3369" customFormat="1" ht="16" customHeight="1" x14ac:dyDescent="0.2"/>
    <row r="3370" customFormat="1" ht="16" customHeight="1" x14ac:dyDescent="0.2"/>
    <row r="3371" customFormat="1" ht="16" customHeight="1" x14ac:dyDescent="0.2"/>
    <row r="3372" customFormat="1" ht="16" customHeight="1" x14ac:dyDescent="0.2"/>
    <row r="3373" customFormat="1" ht="16" customHeight="1" x14ac:dyDescent="0.2"/>
    <row r="3374" customFormat="1" ht="16" customHeight="1" x14ac:dyDescent="0.2"/>
    <row r="3375" customFormat="1" ht="16" customHeight="1" x14ac:dyDescent="0.2"/>
    <row r="3376" customFormat="1" ht="16" customHeight="1" x14ac:dyDescent="0.2"/>
    <row r="3377" customFormat="1" ht="16" customHeight="1" x14ac:dyDescent="0.2"/>
    <row r="3378" customFormat="1" ht="16" customHeight="1" x14ac:dyDescent="0.2"/>
    <row r="3379" customFormat="1" ht="16" customHeight="1" x14ac:dyDescent="0.2"/>
    <row r="3380" customFormat="1" ht="16" customHeight="1" x14ac:dyDescent="0.2"/>
    <row r="3381" customFormat="1" ht="16" customHeight="1" x14ac:dyDescent="0.2"/>
    <row r="3382" customFormat="1" ht="16" customHeight="1" x14ac:dyDescent="0.2"/>
    <row r="3383" customFormat="1" ht="16" customHeight="1" x14ac:dyDescent="0.2"/>
    <row r="3384" customFormat="1" ht="16" customHeight="1" x14ac:dyDescent="0.2"/>
    <row r="3385" customFormat="1" ht="16" customHeight="1" x14ac:dyDescent="0.2"/>
    <row r="3386" customFormat="1" ht="16" customHeight="1" x14ac:dyDescent="0.2"/>
    <row r="3387" customFormat="1" ht="16" customHeight="1" x14ac:dyDescent="0.2"/>
    <row r="3388" customFormat="1" ht="16" customHeight="1" x14ac:dyDescent="0.2"/>
    <row r="3389" customFormat="1" ht="16" customHeight="1" x14ac:dyDescent="0.2"/>
    <row r="3390" customFormat="1" ht="16" customHeight="1" x14ac:dyDescent="0.2"/>
    <row r="3391" customFormat="1" ht="16" customHeight="1" x14ac:dyDescent="0.2"/>
    <row r="3392" customFormat="1" ht="16" customHeight="1" x14ac:dyDescent="0.2"/>
    <row r="3393" customFormat="1" ht="16" customHeight="1" x14ac:dyDescent="0.2"/>
    <row r="3394" customFormat="1" ht="16" customHeight="1" x14ac:dyDescent="0.2"/>
    <row r="3395" customFormat="1" ht="16" customHeight="1" x14ac:dyDescent="0.2"/>
    <row r="3396" customFormat="1" ht="16" customHeight="1" x14ac:dyDescent="0.2"/>
    <row r="3397" customFormat="1" ht="16" customHeight="1" x14ac:dyDescent="0.2"/>
    <row r="3398" customFormat="1" ht="16" customHeight="1" x14ac:dyDescent="0.2"/>
    <row r="3399" customFormat="1" ht="16" customHeight="1" x14ac:dyDescent="0.2"/>
    <row r="3400" customFormat="1" ht="16" customHeight="1" x14ac:dyDescent="0.2"/>
    <row r="3401" customFormat="1" ht="16" customHeight="1" x14ac:dyDescent="0.2"/>
    <row r="3402" customFormat="1" ht="16" customHeight="1" x14ac:dyDescent="0.2"/>
    <row r="3403" customFormat="1" ht="16" customHeight="1" x14ac:dyDescent="0.2"/>
    <row r="3404" customFormat="1" ht="16" customHeight="1" x14ac:dyDescent="0.2"/>
    <row r="3405" customFormat="1" ht="16" customHeight="1" x14ac:dyDescent="0.2"/>
    <row r="3406" customFormat="1" ht="16" customHeight="1" x14ac:dyDescent="0.2"/>
    <row r="3407" customFormat="1" ht="16" customHeight="1" x14ac:dyDescent="0.2"/>
    <row r="3408" customFormat="1" ht="16" customHeight="1" x14ac:dyDescent="0.2"/>
    <row r="3409" customFormat="1" ht="16" customHeight="1" x14ac:dyDescent="0.2"/>
    <row r="3410" customFormat="1" ht="16" customHeight="1" x14ac:dyDescent="0.2"/>
    <row r="3411" customFormat="1" ht="16" customHeight="1" x14ac:dyDescent="0.2"/>
    <row r="3412" customFormat="1" ht="16" customHeight="1" x14ac:dyDescent="0.2"/>
    <row r="3413" customFormat="1" ht="16" customHeight="1" x14ac:dyDescent="0.2"/>
    <row r="3414" customFormat="1" ht="16" customHeight="1" x14ac:dyDescent="0.2"/>
    <row r="3415" customFormat="1" ht="16" customHeight="1" x14ac:dyDescent="0.2"/>
    <row r="3416" customFormat="1" ht="16" customHeight="1" x14ac:dyDescent="0.2"/>
    <row r="3417" customFormat="1" ht="16" customHeight="1" x14ac:dyDescent="0.2"/>
    <row r="3418" customFormat="1" ht="16" customHeight="1" x14ac:dyDescent="0.2"/>
    <row r="3419" customFormat="1" ht="16" customHeight="1" x14ac:dyDescent="0.2"/>
    <row r="3420" customFormat="1" ht="16" customHeight="1" x14ac:dyDescent="0.2"/>
    <row r="3421" customFormat="1" ht="16" customHeight="1" x14ac:dyDescent="0.2"/>
    <row r="3422" customFormat="1" ht="16" customHeight="1" x14ac:dyDescent="0.2"/>
    <row r="3423" customFormat="1" ht="16" customHeight="1" x14ac:dyDescent="0.2"/>
    <row r="3424" customFormat="1" ht="16" customHeight="1" x14ac:dyDescent="0.2"/>
    <row r="3425" customFormat="1" ht="16" customHeight="1" x14ac:dyDescent="0.2"/>
    <row r="3426" customFormat="1" ht="16" customHeight="1" x14ac:dyDescent="0.2"/>
    <row r="3427" customFormat="1" ht="16" customHeight="1" x14ac:dyDescent="0.2"/>
    <row r="3428" customFormat="1" ht="16" customHeight="1" x14ac:dyDescent="0.2"/>
    <row r="3429" customFormat="1" ht="16" customHeight="1" x14ac:dyDescent="0.2"/>
    <row r="3430" customFormat="1" ht="16" customHeight="1" x14ac:dyDescent="0.2"/>
    <row r="3431" customFormat="1" ht="16" customHeight="1" x14ac:dyDescent="0.2"/>
    <row r="3432" customFormat="1" ht="16" customHeight="1" x14ac:dyDescent="0.2"/>
    <row r="3433" customFormat="1" ht="16" customHeight="1" x14ac:dyDescent="0.2"/>
    <row r="3434" customFormat="1" ht="16" customHeight="1" x14ac:dyDescent="0.2"/>
    <row r="3435" customFormat="1" ht="16" customHeight="1" x14ac:dyDescent="0.2"/>
    <row r="3436" customFormat="1" ht="16" customHeight="1" x14ac:dyDescent="0.2"/>
    <row r="3437" customFormat="1" ht="16" customHeight="1" x14ac:dyDescent="0.2"/>
    <row r="3438" customFormat="1" ht="16" customHeight="1" x14ac:dyDescent="0.2"/>
    <row r="3439" customFormat="1" ht="16" customHeight="1" x14ac:dyDescent="0.2"/>
    <row r="3440" customFormat="1" ht="16" customHeight="1" x14ac:dyDescent="0.2"/>
    <row r="3441" customFormat="1" ht="16" customHeight="1" x14ac:dyDescent="0.2"/>
    <row r="3442" customFormat="1" ht="16" customHeight="1" x14ac:dyDescent="0.2"/>
    <row r="3443" customFormat="1" ht="16" customHeight="1" x14ac:dyDescent="0.2"/>
    <row r="3444" customFormat="1" ht="16" customHeight="1" x14ac:dyDescent="0.2"/>
    <row r="3445" customFormat="1" ht="16" customHeight="1" x14ac:dyDescent="0.2"/>
    <row r="3446" customFormat="1" ht="16" customHeight="1" x14ac:dyDescent="0.2"/>
    <row r="3447" customFormat="1" ht="16" customHeight="1" x14ac:dyDescent="0.2"/>
    <row r="3448" customFormat="1" ht="16" customHeight="1" x14ac:dyDescent="0.2"/>
    <row r="3449" customFormat="1" ht="16" customHeight="1" x14ac:dyDescent="0.2"/>
    <row r="3450" customFormat="1" ht="16" customHeight="1" x14ac:dyDescent="0.2"/>
    <row r="3451" customFormat="1" ht="16" customHeight="1" x14ac:dyDescent="0.2"/>
    <row r="3452" customFormat="1" ht="16" customHeight="1" x14ac:dyDescent="0.2"/>
    <row r="3453" customFormat="1" ht="16" customHeight="1" x14ac:dyDescent="0.2"/>
    <row r="3454" customFormat="1" ht="16" customHeight="1" x14ac:dyDescent="0.2"/>
    <row r="3455" customFormat="1" ht="16" customHeight="1" x14ac:dyDescent="0.2"/>
    <row r="3456" customFormat="1" ht="16" customHeight="1" x14ac:dyDescent="0.2"/>
    <row r="3457" customFormat="1" ht="16" customHeight="1" x14ac:dyDescent="0.2"/>
    <row r="3458" customFormat="1" ht="16" customHeight="1" x14ac:dyDescent="0.2"/>
    <row r="3459" customFormat="1" ht="16" customHeight="1" x14ac:dyDescent="0.2"/>
    <row r="3460" customFormat="1" ht="16" customHeight="1" x14ac:dyDescent="0.2"/>
    <row r="3461" customFormat="1" ht="16" customHeight="1" x14ac:dyDescent="0.2"/>
    <row r="3462" customFormat="1" ht="16" customHeight="1" x14ac:dyDescent="0.2"/>
    <row r="3463" customFormat="1" ht="16" customHeight="1" x14ac:dyDescent="0.2"/>
    <row r="3464" customFormat="1" ht="16" customHeight="1" x14ac:dyDescent="0.2"/>
    <row r="3465" customFormat="1" ht="16" customHeight="1" x14ac:dyDescent="0.2"/>
    <row r="3466" customFormat="1" ht="16" customHeight="1" x14ac:dyDescent="0.2"/>
    <row r="3467" customFormat="1" ht="16" customHeight="1" x14ac:dyDescent="0.2"/>
    <row r="3468" customFormat="1" ht="16" customHeight="1" x14ac:dyDescent="0.2"/>
    <row r="3469" customFormat="1" ht="16" customHeight="1" x14ac:dyDescent="0.2"/>
    <row r="3470" customFormat="1" ht="16" customHeight="1" x14ac:dyDescent="0.2"/>
    <row r="3471" customFormat="1" ht="16" customHeight="1" x14ac:dyDescent="0.2"/>
    <row r="3472" customFormat="1" ht="16" customHeight="1" x14ac:dyDescent="0.2"/>
    <row r="3473" customFormat="1" ht="16" customHeight="1" x14ac:dyDescent="0.2"/>
    <row r="3474" customFormat="1" ht="16" customHeight="1" x14ac:dyDescent="0.2"/>
    <row r="3475" customFormat="1" ht="16" customHeight="1" x14ac:dyDescent="0.2"/>
    <row r="3476" customFormat="1" ht="16" customHeight="1" x14ac:dyDescent="0.2"/>
    <row r="3477" customFormat="1" ht="16" customHeight="1" x14ac:dyDescent="0.2"/>
    <row r="3478" customFormat="1" ht="16" customHeight="1" x14ac:dyDescent="0.2"/>
    <row r="3479" customFormat="1" ht="16" customHeight="1" x14ac:dyDescent="0.2"/>
    <row r="3480" customFormat="1" ht="16" customHeight="1" x14ac:dyDescent="0.2"/>
    <row r="3481" customFormat="1" ht="16" customHeight="1" x14ac:dyDescent="0.2"/>
    <row r="3482" customFormat="1" ht="16" customHeight="1" x14ac:dyDescent="0.2"/>
    <row r="3483" customFormat="1" ht="16" customHeight="1" x14ac:dyDescent="0.2"/>
    <row r="3484" customFormat="1" ht="16" customHeight="1" x14ac:dyDescent="0.2"/>
    <row r="3485" customFormat="1" ht="16" customHeight="1" x14ac:dyDescent="0.2"/>
    <row r="3486" customFormat="1" ht="16" customHeight="1" x14ac:dyDescent="0.2"/>
    <row r="3487" customFormat="1" ht="16" customHeight="1" x14ac:dyDescent="0.2"/>
    <row r="3488" customFormat="1" ht="16" customHeight="1" x14ac:dyDescent="0.2"/>
    <row r="3489" customFormat="1" ht="16" customHeight="1" x14ac:dyDescent="0.2"/>
    <row r="3490" customFormat="1" ht="16" customHeight="1" x14ac:dyDescent="0.2"/>
    <row r="3491" customFormat="1" ht="16" customHeight="1" x14ac:dyDescent="0.2"/>
    <row r="3492" customFormat="1" ht="16" customHeight="1" x14ac:dyDescent="0.2"/>
    <row r="3493" customFormat="1" ht="16" customHeight="1" x14ac:dyDescent="0.2"/>
    <row r="3494" customFormat="1" ht="16" customHeight="1" x14ac:dyDescent="0.2"/>
    <row r="3495" customFormat="1" ht="16" customHeight="1" x14ac:dyDescent="0.2"/>
    <row r="3496" customFormat="1" ht="16" customHeight="1" x14ac:dyDescent="0.2"/>
    <row r="3497" customFormat="1" ht="16" customHeight="1" x14ac:dyDescent="0.2"/>
    <row r="3498" customFormat="1" ht="16" customHeight="1" x14ac:dyDescent="0.2"/>
    <row r="3499" customFormat="1" ht="16" customHeight="1" x14ac:dyDescent="0.2"/>
    <row r="3500" customFormat="1" ht="16" customHeight="1" x14ac:dyDescent="0.2"/>
    <row r="3501" customFormat="1" ht="16" customHeight="1" x14ac:dyDescent="0.2"/>
    <row r="3502" customFormat="1" ht="16" customHeight="1" x14ac:dyDescent="0.2"/>
    <row r="3503" customFormat="1" ht="16" customHeight="1" x14ac:dyDescent="0.2"/>
    <row r="3504" customFormat="1" ht="16" customHeight="1" x14ac:dyDescent="0.2"/>
    <row r="3505" customFormat="1" ht="16" customHeight="1" x14ac:dyDescent="0.2"/>
    <row r="3506" customFormat="1" ht="16" customHeight="1" x14ac:dyDescent="0.2"/>
    <row r="3507" customFormat="1" ht="16" customHeight="1" x14ac:dyDescent="0.2"/>
    <row r="3508" customFormat="1" ht="16" customHeight="1" x14ac:dyDescent="0.2"/>
    <row r="3509" customFormat="1" ht="16" customHeight="1" x14ac:dyDescent="0.2"/>
    <row r="3510" customFormat="1" ht="16" customHeight="1" x14ac:dyDescent="0.2"/>
    <row r="3511" customFormat="1" ht="16" customHeight="1" x14ac:dyDescent="0.2"/>
    <row r="3512" customFormat="1" ht="16" customHeight="1" x14ac:dyDescent="0.2"/>
    <row r="3513" customFormat="1" ht="16" customHeight="1" x14ac:dyDescent="0.2"/>
    <row r="3514" customFormat="1" ht="16" customHeight="1" x14ac:dyDescent="0.2"/>
    <row r="3515" customFormat="1" ht="16" customHeight="1" x14ac:dyDescent="0.2"/>
    <row r="3516" customFormat="1" ht="16" customHeight="1" x14ac:dyDescent="0.2"/>
    <row r="3517" customFormat="1" ht="16" customHeight="1" x14ac:dyDescent="0.2"/>
    <row r="3518" customFormat="1" ht="16" customHeight="1" x14ac:dyDescent="0.2"/>
    <row r="3519" customFormat="1" ht="16" customHeight="1" x14ac:dyDescent="0.2"/>
    <row r="3520" customFormat="1" ht="16" customHeight="1" x14ac:dyDescent="0.2"/>
    <row r="3521" customFormat="1" ht="16" customHeight="1" x14ac:dyDescent="0.2"/>
    <row r="3522" customFormat="1" ht="16" customHeight="1" x14ac:dyDescent="0.2"/>
    <row r="3523" customFormat="1" ht="16" customHeight="1" x14ac:dyDescent="0.2"/>
    <row r="3524" customFormat="1" ht="16" customHeight="1" x14ac:dyDescent="0.2"/>
    <row r="3525" customFormat="1" ht="16" customHeight="1" x14ac:dyDescent="0.2"/>
    <row r="3526" customFormat="1" ht="16" customHeight="1" x14ac:dyDescent="0.2"/>
    <row r="3527" customFormat="1" ht="16" customHeight="1" x14ac:dyDescent="0.2"/>
    <row r="3528" customFormat="1" ht="16" customHeight="1" x14ac:dyDescent="0.2"/>
    <row r="3529" customFormat="1" ht="16" customHeight="1" x14ac:dyDescent="0.2"/>
    <row r="3530" customFormat="1" ht="16" customHeight="1" x14ac:dyDescent="0.2"/>
    <row r="3531" customFormat="1" ht="16" customHeight="1" x14ac:dyDescent="0.2"/>
    <row r="3532" customFormat="1" ht="16" customHeight="1" x14ac:dyDescent="0.2"/>
    <row r="3533" customFormat="1" ht="16" customHeight="1" x14ac:dyDescent="0.2"/>
    <row r="3534" customFormat="1" ht="16" customHeight="1" x14ac:dyDescent="0.2"/>
    <row r="3535" customFormat="1" ht="16" customHeight="1" x14ac:dyDescent="0.2"/>
    <row r="3536" customFormat="1" ht="16" customHeight="1" x14ac:dyDescent="0.2"/>
    <row r="3537" customFormat="1" ht="16" customHeight="1" x14ac:dyDescent="0.2"/>
    <row r="3538" customFormat="1" ht="16" customHeight="1" x14ac:dyDescent="0.2"/>
    <row r="3539" customFormat="1" ht="16" customHeight="1" x14ac:dyDescent="0.2"/>
    <row r="3540" customFormat="1" ht="16" customHeight="1" x14ac:dyDescent="0.2"/>
    <row r="3541" customFormat="1" ht="16" customHeight="1" x14ac:dyDescent="0.2"/>
    <row r="3542" customFormat="1" ht="16" customHeight="1" x14ac:dyDescent="0.2"/>
    <row r="3543" customFormat="1" ht="16" customHeight="1" x14ac:dyDescent="0.2"/>
    <row r="3544" customFormat="1" ht="16" customHeight="1" x14ac:dyDescent="0.2"/>
    <row r="3545" customFormat="1" ht="16" customHeight="1" x14ac:dyDescent="0.2"/>
    <row r="3546" customFormat="1" ht="16" customHeight="1" x14ac:dyDescent="0.2"/>
    <row r="3547" customFormat="1" ht="16" customHeight="1" x14ac:dyDescent="0.2"/>
    <row r="3548" customFormat="1" ht="16" customHeight="1" x14ac:dyDescent="0.2"/>
    <row r="3549" customFormat="1" ht="16" customHeight="1" x14ac:dyDescent="0.2"/>
    <row r="3550" customFormat="1" ht="16" customHeight="1" x14ac:dyDescent="0.2"/>
    <row r="3551" customFormat="1" ht="16" customHeight="1" x14ac:dyDescent="0.2"/>
    <row r="3552" customFormat="1" ht="16" customHeight="1" x14ac:dyDescent="0.2"/>
    <row r="3553" customFormat="1" ht="16" customHeight="1" x14ac:dyDescent="0.2"/>
    <row r="3554" customFormat="1" ht="16" customHeight="1" x14ac:dyDescent="0.2"/>
    <row r="3555" customFormat="1" ht="16" customHeight="1" x14ac:dyDescent="0.2"/>
    <row r="3556" customFormat="1" ht="16" customHeight="1" x14ac:dyDescent="0.2"/>
    <row r="3557" customFormat="1" ht="16" customHeight="1" x14ac:dyDescent="0.2"/>
    <row r="3558" customFormat="1" ht="16" customHeight="1" x14ac:dyDescent="0.2"/>
    <row r="3559" customFormat="1" ht="16" customHeight="1" x14ac:dyDescent="0.2"/>
    <row r="3560" customFormat="1" ht="16" customHeight="1" x14ac:dyDescent="0.2"/>
    <row r="3561" customFormat="1" ht="16" customHeight="1" x14ac:dyDescent="0.2"/>
    <row r="3562" customFormat="1" ht="16" customHeight="1" x14ac:dyDescent="0.2"/>
    <row r="3563" customFormat="1" ht="16" customHeight="1" x14ac:dyDescent="0.2"/>
    <row r="3564" customFormat="1" ht="16" customHeight="1" x14ac:dyDescent="0.2"/>
    <row r="3565" customFormat="1" ht="16" customHeight="1" x14ac:dyDescent="0.2"/>
    <row r="3566" customFormat="1" ht="16" customHeight="1" x14ac:dyDescent="0.2"/>
    <row r="3567" customFormat="1" ht="16" customHeight="1" x14ac:dyDescent="0.2"/>
    <row r="3568" customFormat="1" ht="16" customHeight="1" x14ac:dyDescent="0.2"/>
    <row r="3569" customFormat="1" ht="16" customHeight="1" x14ac:dyDescent="0.2"/>
    <row r="3570" customFormat="1" ht="16" customHeight="1" x14ac:dyDescent="0.2"/>
    <row r="3571" customFormat="1" ht="16" customHeight="1" x14ac:dyDescent="0.2"/>
    <row r="3572" customFormat="1" ht="16" customHeight="1" x14ac:dyDescent="0.2"/>
    <row r="3573" customFormat="1" ht="16" customHeight="1" x14ac:dyDescent="0.2"/>
    <row r="3574" customFormat="1" ht="16" customHeight="1" x14ac:dyDescent="0.2"/>
    <row r="3575" customFormat="1" ht="16" customHeight="1" x14ac:dyDescent="0.2"/>
    <row r="3576" customFormat="1" ht="16" customHeight="1" x14ac:dyDescent="0.2"/>
    <row r="3577" customFormat="1" ht="16" customHeight="1" x14ac:dyDescent="0.2"/>
    <row r="3578" customFormat="1" ht="16" customHeight="1" x14ac:dyDescent="0.2"/>
    <row r="3579" customFormat="1" ht="16" customHeight="1" x14ac:dyDescent="0.2"/>
    <row r="3580" customFormat="1" ht="16" customHeight="1" x14ac:dyDescent="0.2"/>
    <row r="3581" customFormat="1" ht="16" customHeight="1" x14ac:dyDescent="0.2"/>
    <row r="3582" customFormat="1" ht="16" customHeight="1" x14ac:dyDescent="0.2"/>
    <row r="3583" customFormat="1" ht="16" customHeight="1" x14ac:dyDescent="0.2"/>
    <row r="3584" customFormat="1" ht="16" customHeight="1" x14ac:dyDescent="0.2"/>
    <row r="3585" customFormat="1" ht="16" customHeight="1" x14ac:dyDescent="0.2"/>
    <row r="3586" customFormat="1" ht="16" customHeight="1" x14ac:dyDescent="0.2"/>
    <row r="3587" customFormat="1" ht="16" customHeight="1" x14ac:dyDescent="0.2"/>
    <row r="3588" customFormat="1" ht="16" customHeight="1" x14ac:dyDescent="0.2"/>
    <row r="3589" customFormat="1" ht="16" customHeight="1" x14ac:dyDescent="0.2"/>
    <row r="3590" customFormat="1" ht="16" customHeight="1" x14ac:dyDescent="0.2"/>
    <row r="3591" customFormat="1" ht="16" customHeight="1" x14ac:dyDescent="0.2"/>
    <row r="3592" customFormat="1" ht="16" customHeight="1" x14ac:dyDescent="0.2"/>
    <row r="3593" customFormat="1" ht="16" customHeight="1" x14ac:dyDescent="0.2"/>
    <row r="3594" customFormat="1" ht="16" customHeight="1" x14ac:dyDescent="0.2"/>
    <row r="3595" customFormat="1" ht="16" customHeight="1" x14ac:dyDescent="0.2"/>
    <row r="3596" customFormat="1" ht="16" customHeight="1" x14ac:dyDescent="0.2"/>
    <row r="3597" customFormat="1" ht="16" customHeight="1" x14ac:dyDescent="0.2"/>
    <row r="3598" customFormat="1" ht="16" customHeight="1" x14ac:dyDescent="0.2"/>
    <row r="3599" customFormat="1" ht="16" customHeight="1" x14ac:dyDescent="0.2"/>
    <row r="3600" customFormat="1" ht="16" customHeight="1" x14ac:dyDescent="0.2"/>
    <row r="3601" customFormat="1" ht="16" customHeight="1" x14ac:dyDescent="0.2"/>
    <row r="3602" customFormat="1" ht="16" customHeight="1" x14ac:dyDescent="0.2"/>
    <row r="3603" customFormat="1" ht="16" customHeight="1" x14ac:dyDescent="0.2"/>
    <row r="3604" customFormat="1" ht="16" customHeight="1" x14ac:dyDescent="0.2"/>
    <row r="3605" customFormat="1" ht="16" customHeight="1" x14ac:dyDescent="0.2"/>
    <row r="3606" customFormat="1" ht="16" customHeight="1" x14ac:dyDescent="0.2"/>
    <row r="3607" customFormat="1" ht="16" customHeight="1" x14ac:dyDescent="0.2"/>
    <row r="3608" customFormat="1" ht="16" customHeight="1" x14ac:dyDescent="0.2"/>
    <row r="3609" customFormat="1" ht="16" customHeight="1" x14ac:dyDescent="0.2"/>
    <row r="3610" customFormat="1" ht="16" customHeight="1" x14ac:dyDescent="0.2"/>
    <row r="3611" customFormat="1" ht="16" customHeight="1" x14ac:dyDescent="0.2"/>
    <row r="3612" customFormat="1" ht="16" customHeight="1" x14ac:dyDescent="0.2"/>
    <row r="3613" customFormat="1" ht="16" customHeight="1" x14ac:dyDescent="0.2"/>
    <row r="3614" customFormat="1" ht="16" customHeight="1" x14ac:dyDescent="0.2"/>
    <row r="3615" customFormat="1" ht="16" customHeight="1" x14ac:dyDescent="0.2"/>
    <row r="3616" customFormat="1" ht="16" customHeight="1" x14ac:dyDescent="0.2"/>
    <row r="3617" customFormat="1" ht="16" customHeight="1" x14ac:dyDescent="0.2"/>
    <row r="3618" customFormat="1" ht="16" customHeight="1" x14ac:dyDescent="0.2"/>
    <row r="3619" customFormat="1" ht="16" customHeight="1" x14ac:dyDescent="0.2"/>
    <row r="3620" customFormat="1" ht="16" customHeight="1" x14ac:dyDescent="0.2"/>
    <row r="3621" customFormat="1" ht="16" customHeight="1" x14ac:dyDescent="0.2"/>
    <row r="3622" customFormat="1" ht="16" customHeight="1" x14ac:dyDescent="0.2"/>
    <row r="3623" customFormat="1" ht="16" customHeight="1" x14ac:dyDescent="0.2"/>
    <row r="3624" customFormat="1" ht="16" customHeight="1" x14ac:dyDescent="0.2"/>
    <row r="3625" customFormat="1" ht="16" customHeight="1" x14ac:dyDescent="0.2"/>
    <row r="3626" customFormat="1" ht="16" customHeight="1" x14ac:dyDescent="0.2"/>
    <row r="3627" customFormat="1" ht="16" customHeight="1" x14ac:dyDescent="0.2"/>
    <row r="3628" customFormat="1" ht="16" customHeight="1" x14ac:dyDescent="0.2"/>
    <row r="3629" customFormat="1" ht="16" customHeight="1" x14ac:dyDescent="0.2"/>
    <row r="3630" customFormat="1" ht="16" customHeight="1" x14ac:dyDescent="0.2"/>
    <row r="3631" customFormat="1" ht="16" customHeight="1" x14ac:dyDescent="0.2"/>
    <row r="3632" customFormat="1" ht="16" customHeight="1" x14ac:dyDescent="0.2"/>
    <row r="3633" customFormat="1" ht="16" customHeight="1" x14ac:dyDescent="0.2"/>
    <row r="3634" customFormat="1" ht="16" customHeight="1" x14ac:dyDescent="0.2"/>
    <row r="3635" customFormat="1" ht="16" customHeight="1" x14ac:dyDescent="0.2"/>
    <row r="3636" customFormat="1" ht="16" customHeight="1" x14ac:dyDescent="0.2"/>
    <row r="3637" customFormat="1" ht="16" customHeight="1" x14ac:dyDescent="0.2"/>
    <row r="3638" customFormat="1" ht="16" customHeight="1" x14ac:dyDescent="0.2"/>
    <row r="3639" customFormat="1" ht="16" customHeight="1" x14ac:dyDescent="0.2"/>
    <row r="3640" customFormat="1" ht="16" customHeight="1" x14ac:dyDescent="0.2"/>
    <row r="3641" customFormat="1" ht="16" customHeight="1" x14ac:dyDescent="0.2"/>
    <row r="3642" customFormat="1" ht="16" customHeight="1" x14ac:dyDescent="0.2"/>
    <row r="3643" customFormat="1" ht="16" customHeight="1" x14ac:dyDescent="0.2"/>
    <row r="3644" customFormat="1" ht="16" customHeight="1" x14ac:dyDescent="0.2"/>
    <row r="3645" customFormat="1" ht="16" customHeight="1" x14ac:dyDescent="0.2"/>
    <row r="3646" customFormat="1" ht="16" customHeight="1" x14ac:dyDescent="0.2"/>
    <row r="3647" customFormat="1" ht="16" customHeight="1" x14ac:dyDescent="0.2"/>
    <row r="3648" customFormat="1" ht="16" customHeight="1" x14ac:dyDescent="0.2"/>
    <row r="3649" customFormat="1" ht="16" customHeight="1" x14ac:dyDescent="0.2"/>
    <row r="3650" customFormat="1" ht="16" customHeight="1" x14ac:dyDescent="0.2"/>
    <row r="3651" customFormat="1" ht="16" customHeight="1" x14ac:dyDescent="0.2"/>
    <row r="3652" customFormat="1" ht="16" customHeight="1" x14ac:dyDescent="0.2"/>
    <row r="3653" customFormat="1" ht="16" customHeight="1" x14ac:dyDescent="0.2"/>
    <row r="3654" customFormat="1" ht="16" customHeight="1" x14ac:dyDescent="0.2"/>
    <row r="3655" customFormat="1" ht="16" customHeight="1" x14ac:dyDescent="0.2"/>
    <row r="3656" customFormat="1" ht="16" customHeight="1" x14ac:dyDescent="0.2"/>
    <row r="3657" customFormat="1" ht="16" customHeight="1" x14ac:dyDescent="0.2"/>
    <row r="3658" customFormat="1" ht="16" customHeight="1" x14ac:dyDescent="0.2"/>
    <row r="3659" customFormat="1" ht="16" customHeight="1" x14ac:dyDescent="0.2"/>
    <row r="3660" customFormat="1" ht="16" customHeight="1" x14ac:dyDescent="0.2"/>
    <row r="3661" customFormat="1" ht="16" customHeight="1" x14ac:dyDescent="0.2"/>
    <row r="3662" customFormat="1" ht="16" customHeight="1" x14ac:dyDescent="0.2"/>
    <row r="3663" customFormat="1" ht="16" customHeight="1" x14ac:dyDescent="0.2"/>
    <row r="3664" customFormat="1" ht="16" customHeight="1" x14ac:dyDescent="0.2"/>
    <row r="3665" customFormat="1" ht="16" customHeight="1" x14ac:dyDescent="0.2"/>
    <row r="3666" customFormat="1" ht="16" customHeight="1" x14ac:dyDescent="0.2"/>
    <row r="3667" customFormat="1" ht="16" customHeight="1" x14ac:dyDescent="0.2"/>
    <row r="3668" customFormat="1" ht="16" customHeight="1" x14ac:dyDescent="0.2"/>
    <row r="3669" customFormat="1" ht="16" customHeight="1" x14ac:dyDescent="0.2"/>
    <row r="3670" customFormat="1" ht="16" customHeight="1" x14ac:dyDescent="0.2"/>
    <row r="3671" customFormat="1" ht="16" customHeight="1" x14ac:dyDescent="0.2"/>
    <row r="3672" customFormat="1" ht="16" customHeight="1" x14ac:dyDescent="0.2"/>
    <row r="3673" customFormat="1" ht="16" customHeight="1" x14ac:dyDescent="0.2"/>
    <row r="3674" customFormat="1" ht="16" customHeight="1" x14ac:dyDescent="0.2"/>
    <row r="3675" customFormat="1" ht="16" customHeight="1" x14ac:dyDescent="0.2"/>
    <row r="3676" customFormat="1" ht="16" customHeight="1" x14ac:dyDescent="0.2"/>
    <row r="3677" customFormat="1" ht="16" customHeight="1" x14ac:dyDescent="0.2"/>
    <row r="3678" customFormat="1" ht="16" customHeight="1" x14ac:dyDescent="0.2"/>
    <row r="3679" customFormat="1" ht="16" customHeight="1" x14ac:dyDescent="0.2"/>
    <row r="3680" customFormat="1" ht="16" customHeight="1" x14ac:dyDescent="0.2"/>
    <row r="3681" customFormat="1" ht="16" customHeight="1" x14ac:dyDescent="0.2"/>
    <row r="3682" customFormat="1" ht="16" customHeight="1" x14ac:dyDescent="0.2"/>
    <row r="3683" customFormat="1" ht="16" customHeight="1" x14ac:dyDescent="0.2"/>
    <row r="3684" customFormat="1" ht="16" customHeight="1" x14ac:dyDescent="0.2"/>
    <row r="3685" customFormat="1" ht="16" customHeight="1" x14ac:dyDescent="0.2"/>
    <row r="3686" customFormat="1" ht="16" customHeight="1" x14ac:dyDescent="0.2"/>
    <row r="3687" customFormat="1" ht="16" customHeight="1" x14ac:dyDescent="0.2"/>
    <row r="3688" customFormat="1" ht="16" customHeight="1" x14ac:dyDescent="0.2"/>
    <row r="3689" customFormat="1" ht="16" customHeight="1" x14ac:dyDescent="0.2"/>
    <row r="3690" customFormat="1" ht="16" customHeight="1" x14ac:dyDescent="0.2"/>
    <row r="3691" customFormat="1" ht="16" customHeight="1" x14ac:dyDescent="0.2"/>
    <row r="3692" customFormat="1" ht="16" customHeight="1" x14ac:dyDescent="0.2"/>
    <row r="3693" customFormat="1" ht="16" customHeight="1" x14ac:dyDescent="0.2"/>
    <row r="3694" customFormat="1" ht="16" customHeight="1" x14ac:dyDescent="0.2"/>
    <row r="3695" customFormat="1" ht="16" customHeight="1" x14ac:dyDescent="0.2"/>
    <row r="3696" customFormat="1" ht="16" customHeight="1" x14ac:dyDescent="0.2"/>
    <row r="3697" customFormat="1" ht="16" customHeight="1" x14ac:dyDescent="0.2"/>
    <row r="3698" customFormat="1" ht="16" customHeight="1" x14ac:dyDescent="0.2"/>
    <row r="3699" customFormat="1" ht="16" customHeight="1" x14ac:dyDescent="0.2"/>
    <row r="3700" customFormat="1" ht="16" customHeight="1" x14ac:dyDescent="0.2"/>
    <row r="3701" customFormat="1" ht="16" customHeight="1" x14ac:dyDescent="0.2"/>
    <row r="3702" customFormat="1" ht="16" customHeight="1" x14ac:dyDescent="0.2"/>
    <row r="3703" customFormat="1" ht="16" customHeight="1" x14ac:dyDescent="0.2"/>
    <row r="3704" customFormat="1" ht="16" customHeight="1" x14ac:dyDescent="0.2"/>
    <row r="3705" customFormat="1" ht="16" customHeight="1" x14ac:dyDescent="0.2"/>
    <row r="3706" customFormat="1" ht="16" customHeight="1" x14ac:dyDescent="0.2"/>
    <row r="3707" customFormat="1" ht="16" customHeight="1" x14ac:dyDescent="0.2"/>
    <row r="3708" customFormat="1" ht="16" customHeight="1" x14ac:dyDescent="0.2"/>
    <row r="3709" customFormat="1" ht="16" customHeight="1" x14ac:dyDescent="0.2"/>
    <row r="3710" customFormat="1" ht="16" customHeight="1" x14ac:dyDescent="0.2"/>
    <row r="3711" customFormat="1" ht="16" customHeight="1" x14ac:dyDescent="0.2"/>
    <row r="3712" customFormat="1" ht="16" customHeight="1" x14ac:dyDescent="0.2"/>
    <row r="3713" customFormat="1" ht="16" customHeight="1" x14ac:dyDescent="0.2"/>
    <row r="3714" customFormat="1" ht="16" customHeight="1" x14ac:dyDescent="0.2"/>
    <row r="3715" customFormat="1" ht="16" customHeight="1" x14ac:dyDescent="0.2"/>
    <row r="3716" customFormat="1" ht="16" customHeight="1" x14ac:dyDescent="0.2"/>
    <row r="3717" customFormat="1" ht="16" customHeight="1" x14ac:dyDescent="0.2"/>
    <row r="3718" customFormat="1" ht="16" customHeight="1" x14ac:dyDescent="0.2"/>
    <row r="3719" customFormat="1" ht="16" customHeight="1" x14ac:dyDescent="0.2"/>
    <row r="3720" customFormat="1" ht="16" customHeight="1" x14ac:dyDescent="0.2"/>
    <row r="3721" customFormat="1" ht="16" customHeight="1" x14ac:dyDescent="0.2"/>
    <row r="3722" customFormat="1" ht="16" customHeight="1" x14ac:dyDescent="0.2"/>
    <row r="3723" customFormat="1" ht="16" customHeight="1" x14ac:dyDescent="0.2"/>
    <row r="3724" customFormat="1" ht="16" customHeight="1" x14ac:dyDescent="0.2"/>
    <row r="3725" customFormat="1" ht="16" customHeight="1" x14ac:dyDescent="0.2"/>
    <row r="3726" customFormat="1" ht="16" customHeight="1" x14ac:dyDescent="0.2"/>
    <row r="3727" customFormat="1" ht="16" customHeight="1" x14ac:dyDescent="0.2"/>
    <row r="3728" customFormat="1" ht="16" customHeight="1" x14ac:dyDescent="0.2"/>
    <row r="3729" customFormat="1" ht="16" customHeight="1" x14ac:dyDescent="0.2"/>
    <row r="3730" customFormat="1" ht="16" customHeight="1" x14ac:dyDescent="0.2"/>
    <row r="3731" customFormat="1" ht="16" customHeight="1" x14ac:dyDescent="0.2"/>
    <row r="3732" customFormat="1" ht="16" customHeight="1" x14ac:dyDescent="0.2"/>
    <row r="3733" customFormat="1" ht="16" customHeight="1" x14ac:dyDescent="0.2"/>
    <row r="3734" customFormat="1" ht="16" customHeight="1" x14ac:dyDescent="0.2"/>
    <row r="3735" customFormat="1" ht="16" customHeight="1" x14ac:dyDescent="0.2"/>
    <row r="3736" customFormat="1" ht="16" customHeight="1" x14ac:dyDescent="0.2"/>
    <row r="3737" customFormat="1" ht="16" customHeight="1" x14ac:dyDescent="0.2"/>
    <row r="3738" customFormat="1" ht="16" customHeight="1" x14ac:dyDescent="0.2"/>
    <row r="3739" customFormat="1" ht="16" customHeight="1" x14ac:dyDescent="0.2"/>
    <row r="3740" customFormat="1" ht="16" customHeight="1" x14ac:dyDescent="0.2"/>
    <row r="3741" customFormat="1" ht="16" customHeight="1" x14ac:dyDescent="0.2"/>
    <row r="3742" customFormat="1" ht="16" customHeight="1" x14ac:dyDescent="0.2"/>
    <row r="3743" customFormat="1" ht="16" customHeight="1" x14ac:dyDescent="0.2"/>
    <row r="3744" customFormat="1" ht="16" customHeight="1" x14ac:dyDescent="0.2"/>
    <row r="3745" customFormat="1" ht="16" customHeight="1" x14ac:dyDescent="0.2"/>
    <row r="3746" customFormat="1" ht="16" customHeight="1" x14ac:dyDescent="0.2"/>
    <row r="3747" customFormat="1" ht="16" customHeight="1" x14ac:dyDescent="0.2"/>
    <row r="3748" customFormat="1" ht="16" customHeight="1" x14ac:dyDescent="0.2"/>
    <row r="3749" customFormat="1" ht="16" customHeight="1" x14ac:dyDescent="0.2"/>
    <row r="3750" customFormat="1" ht="16" customHeight="1" x14ac:dyDescent="0.2"/>
    <row r="3751" customFormat="1" ht="16" customHeight="1" x14ac:dyDescent="0.2"/>
    <row r="3752" customFormat="1" ht="16" customHeight="1" x14ac:dyDescent="0.2"/>
    <row r="3753" customFormat="1" ht="16" customHeight="1" x14ac:dyDescent="0.2"/>
    <row r="3754" customFormat="1" ht="16" customHeight="1" x14ac:dyDescent="0.2"/>
    <row r="3755" customFormat="1" ht="16" customHeight="1" x14ac:dyDescent="0.2"/>
    <row r="3756" customFormat="1" ht="16" customHeight="1" x14ac:dyDescent="0.2"/>
    <row r="3757" customFormat="1" ht="16" customHeight="1" x14ac:dyDescent="0.2"/>
    <row r="3758" customFormat="1" ht="16" customHeight="1" x14ac:dyDescent="0.2"/>
    <row r="3759" customFormat="1" ht="16" customHeight="1" x14ac:dyDescent="0.2"/>
    <row r="3760" customFormat="1" ht="16" customHeight="1" x14ac:dyDescent="0.2"/>
    <row r="3761" customFormat="1" ht="16" customHeight="1" x14ac:dyDescent="0.2"/>
    <row r="3762" customFormat="1" ht="16" customHeight="1" x14ac:dyDescent="0.2"/>
    <row r="3763" customFormat="1" ht="16" customHeight="1" x14ac:dyDescent="0.2"/>
    <row r="3764" customFormat="1" ht="16" customHeight="1" x14ac:dyDescent="0.2"/>
    <row r="3765" customFormat="1" ht="16" customHeight="1" x14ac:dyDescent="0.2"/>
    <row r="3766" customFormat="1" ht="16" customHeight="1" x14ac:dyDescent="0.2"/>
    <row r="3767" customFormat="1" ht="16" customHeight="1" x14ac:dyDescent="0.2"/>
    <row r="3768" customFormat="1" ht="16" customHeight="1" x14ac:dyDescent="0.2"/>
    <row r="3769" customFormat="1" ht="16" customHeight="1" x14ac:dyDescent="0.2"/>
    <row r="3770" customFormat="1" ht="16" customHeight="1" x14ac:dyDescent="0.2"/>
    <row r="3771" customFormat="1" ht="16" customHeight="1" x14ac:dyDescent="0.2"/>
    <row r="3772" customFormat="1" ht="16" customHeight="1" x14ac:dyDescent="0.2"/>
    <row r="3773" customFormat="1" ht="16" customHeight="1" x14ac:dyDescent="0.2"/>
    <row r="3774" customFormat="1" ht="16" customHeight="1" x14ac:dyDescent="0.2"/>
    <row r="3775" customFormat="1" ht="16" customHeight="1" x14ac:dyDescent="0.2"/>
    <row r="3776" customFormat="1" ht="16" customHeight="1" x14ac:dyDescent="0.2"/>
    <row r="3777" customFormat="1" ht="16" customHeight="1" x14ac:dyDescent="0.2"/>
    <row r="3778" customFormat="1" ht="16" customHeight="1" x14ac:dyDescent="0.2"/>
    <row r="3779" customFormat="1" ht="16" customHeight="1" x14ac:dyDescent="0.2"/>
    <row r="3780" customFormat="1" ht="16" customHeight="1" x14ac:dyDescent="0.2"/>
    <row r="3781" customFormat="1" ht="16" customHeight="1" x14ac:dyDescent="0.2"/>
    <row r="3782" customFormat="1" ht="16" customHeight="1" x14ac:dyDescent="0.2"/>
    <row r="3783" customFormat="1" ht="16" customHeight="1" x14ac:dyDescent="0.2"/>
    <row r="3784" customFormat="1" ht="16" customHeight="1" x14ac:dyDescent="0.2"/>
    <row r="3785" customFormat="1" ht="16" customHeight="1" x14ac:dyDescent="0.2"/>
    <row r="3786" customFormat="1" ht="16" customHeight="1" x14ac:dyDescent="0.2"/>
    <row r="3787" customFormat="1" ht="16" customHeight="1" x14ac:dyDescent="0.2"/>
    <row r="3788" customFormat="1" ht="16" customHeight="1" x14ac:dyDescent="0.2"/>
    <row r="3789" customFormat="1" ht="16" customHeight="1" x14ac:dyDescent="0.2"/>
    <row r="3790" customFormat="1" ht="16" customHeight="1" x14ac:dyDescent="0.2"/>
    <row r="3791" customFormat="1" ht="16" customHeight="1" x14ac:dyDescent="0.2"/>
    <row r="3792" customFormat="1" ht="16" customHeight="1" x14ac:dyDescent="0.2"/>
    <row r="3793" customFormat="1" ht="16" customHeight="1" x14ac:dyDescent="0.2"/>
    <row r="3794" customFormat="1" ht="16" customHeight="1" x14ac:dyDescent="0.2"/>
    <row r="3795" customFormat="1" ht="16" customHeight="1" x14ac:dyDescent="0.2"/>
    <row r="3796" customFormat="1" ht="16" customHeight="1" x14ac:dyDescent="0.2"/>
    <row r="3797" customFormat="1" ht="16" customHeight="1" x14ac:dyDescent="0.2"/>
    <row r="3798" customFormat="1" ht="16" customHeight="1" x14ac:dyDescent="0.2"/>
    <row r="3799" customFormat="1" ht="16" customHeight="1" x14ac:dyDescent="0.2"/>
    <row r="3800" customFormat="1" ht="16" customHeight="1" x14ac:dyDescent="0.2"/>
    <row r="3801" customFormat="1" ht="16" customHeight="1" x14ac:dyDescent="0.2"/>
    <row r="3802" customFormat="1" ht="16" customHeight="1" x14ac:dyDescent="0.2"/>
    <row r="3803" customFormat="1" ht="16" customHeight="1" x14ac:dyDescent="0.2"/>
    <row r="3804" customFormat="1" ht="16" customHeight="1" x14ac:dyDescent="0.2"/>
    <row r="3805" customFormat="1" ht="16" customHeight="1" x14ac:dyDescent="0.2"/>
    <row r="3806" customFormat="1" ht="16" customHeight="1" x14ac:dyDescent="0.2"/>
    <row r="3807" customFormat="1" ht="16" customHeight="1" x14ac:dyDescent="0.2"/>
    <row r="3808" customFormat="1" ht="16" customHeight="1" x14ac:dyDescent="0.2"/>
    <row r="3809" customFormat="1" ht="16" customHeight="1" x14ac:dyDescent="0.2"/>
    <row r="3810" customFormat="1" ht="16" customHeight="1" x14ac:dyDescent="0.2"/>
    <row r="3811" customFormat="1" ht="16" customHeight="1" x14ac:dyDescent="0.2"/>
    <row r="3812" customFormat="1" ht="16" customHeight="1" x14ac:dyDescent="0.2"/>
    <row r="3813" customFormat="1" ht="16" customHeight="1" x14ac:dyDescent="0.2"/>
    <row r="3814" customFormat="1" ht="16" customHeight="1" x14ac:dyDescent="0.2"/>
    <row r="3815" customFormat="1" ht="16" customHeight="1" x14ac:dyDescent="0.2"/>
    <row r="3816" customFormat="1" ht="16" customHeight="1" x14ac:dyDescent="0.2"/>
    <row r="3817" customFormat="1" ht="16" customHeight="1" x14ac:dyDescent="0.2"/>
    <row r="3818" customFormat="1" ht="16" customHeight="1" x14ac:dyDescent="0.2"/>
    <row r="3819" customFormat="1" ht="16" customHeight="1" x14ac:dyDescent="0.2"/>
    <row r="3820" customFormat="1" ht="16" customHeight="1" x14ac:dyDescent="0.2"/>
    <row r="3821" customFormat="1" ht="16" customHeight="1" x14ac:dyDescent="0.2"/>
    <row r="3822" customFormat="1" ht="16" customHeight="1" x14ac:dyDescent="0.2"/>
    <row r="3823" customFormat="1" ht="16" customHeight="1" x14ac:dyDescent="0.2"/>
    <row r="3824" customFormat="1" ht="16" customHeight="1" x14ac:dyDescent="0.2"/>
    <row r="3825" customFormat="1" ht="16" customHeight="1" x14ac:dyDescent="0.2"/>
    <row r="3826" customFormat="1" ht="16" customHeight="1" x14ac:dyDescent="0.2"/>
    <row r="3827" customFormat="1" ht="16" customHeight="1" x14ac:dyDescent="0.2"/>
    <row r="3828" customFormat="1" ht="16" customHeight="1" x14ac:dyDescent="0.2"/>
    <row r="3829" customFormat="1" ht="16" customHeight="1" x14ac:dyDescent="0.2"/>
    <row r="3830" customFormat="1" ht="16" customHeight="1" x14ac:dyDescent="0.2"/>
    <row r="3831" customFormat="1" ht="16" customHeight="1" x14ac:dyDescent="0.2"/>
    <row r="3832" customFormat="1" ht="16" customHeight="1" x14ac:dyDescent="0.2"/>
    <row r="3833" customFormat="1" ht="16" customHeight="1" x14ac:dyDescent="0.2"/>
    <row r="3834" customFormat="1" ht="16" customHeight="1" x14ac:dyDescent="0.2"/>
    <row r="3835" customFormat="1" ht="16" customHeight="1" x14ac:dyDescent="0.2"/>
    <row r="3836" customFormat="1" ht="16" customHeight="1" x14ac:dyDescent="0.2"/>
    <row r="3837" customFormat="1" ht="16" customHeight="1" x14ac:dyDescent="0.2"/>
    <row r="3838" customFormat="1" ht="16" customHeight="1" x14ac:dyDescent="0.2"/>
    <row r="3839" customFormat="1" ht="16" customHeight="1" x14ac:dyDescent="0.2"/>
    <row r="3840" customFormat="1" ht="16" customHeight="1" x14ac:dyDescent="0.2"/>
    <row r="3841" customFormat="1" ht="16" customHeight="1" x14ac:dyDescent="0.2"/>
    <row r="3842" customFormat="1" ht="16" customHeight="1" x14ac:dyDescent="0.2"/>
    <row r="3843" customFormat="1" ht="16" customHeight="1" x14ac:dyDescent="0.2"/>
    <row r="3844" customFormat="1" ht="16" customHeight="1" x14ac:dyDescent="0.2"/>
    <row r="3845" customFormat="1" ht="16" customHeight="1" x14ac:dyDescent="0.2"/>
    <row r="3846" customFormat="1" ht="16" customHeight="1" x14ac:dyDescent="0.2"/>
    <row r="3847" customFormat="1" ht="16" customHeight="1" x14ac:dyDescent="0.2"/>
    <row r="3848" customFormat="1" ht="16" customHeight="1" x14ac:dyDescent="0.2"/>
    <row r="3849" customFormat="1" ht="16" customHeight="1" x14ac:dyDescent="0.2"/>
    <row r="3850" customFormat="1" ht="16" customHeight="1" x14ac:dyDescent="0.2"/>
    <row r="3851" customFormat="1" ht="16" customHeight="1" x14ac:dyDescent="0.2"/>
    <row r="3852" customFormat="1" ht="16" customHeight="1" x14ac:dyDescent="0.2"/>
    <row r="3853" customFormat="1" ht="16" customHeight="1" x14ac:dyDescent="0.2"/>
    <row r="3854" customFormat="1" ht="16" customHeight="1" x14ac:dyDescent="0.2"/>
    <row r="3855" customFormat="1" ht="16" customHeight="1" x14ac:dyDescent="0.2"/>
    <row r="3856" customFormat="1" ht="16" customHeight="1" x14ac:dyDescent="0.2"/>
    <row r="3857" customFormat="1" ht="16" customHeight="1" x14ac:dyDescent="0.2"/>
    <row r="3858" customFormat="1" ht="16" customHeight="1" x14ac:dyDescent="0.2"/>
    <row r="3859" customFormat="1" ht="16" customHeight="1" x14ac:dyDescent="0.2"/>
    <row r="3860" customFormat="1" ht="16" customHeight="1" x14ac:dyDescent="0.2"/>
    <row r="3861" customFormat="1" ht="16" customHeight="1" x14ac:dyDescent="0.2"/>
    <row r="3862" customFormat="1" ht="16" customHeight="1" x14ac:dyDescent="0.2"/>
    <row r="3863" customFormat="1" ht="16" customHeight="1" x14ac:dyDescent="0.2"/>
    <row r="3864" customFormat="1" ht="16" customHeight="1" x14ac:dyDescent="0.2"/>
    <row r="3865" customFormat="1" ht="16" customHeight="1" x14ac:dyDescent="0.2"/>
    <row r="3866" customFormat="1" ht="16" customHeight="1" x14ac:dyDescent="0.2"/>
    <row r="3867" customFormat="1" ht="16" customHeight="1" x14ac:dyDescent="0.2"/>
    <row r="3868" customFormat="1" ht="16" customHeight="1" x14ac:dyDescent="0.2"/>
    <row r="3869" customFormat="1" ht="16" customHeight="1" x14ac:dyDescent="0.2"/>
    <row r="3870" customFormat="1" ht="16" customHeight="1" x14ac:dyDescent="0.2"/>
    <row r="3871" customFormat="1" ht="16" customHeight="1" x14ac:dyDescent="0.2"/>
    <row r="3872" customFormat="1" ht="16" customHeight="1" x14ac:dyDescent="0.2"/>
    <row r="3873" customFormat="1" ht="16" customHeight="1" x14ac:dyDescent="0.2"/>
    <row r="3874" customFormat="1" ht="16" customHeight="1" x14ac:dyDescent="0.2"/>
    <row r="3875" customFormat="1" ht="16" customHeight="1" x14ac:dyDescent="0.2"/>
    <row r="3876" customFormat="1" ht="16" customHeight="1" x14ac:dyDescent="0.2"/>
    <row r="3877" customFormat="1" ht="16" customHeight="1" x14ac:dyDescent="0.2"/>
    <row r="3878" customFormat="1" ht="16" customHeight="1" x14ac:dyDescent="0.2"/>
    <row r="3879" customFormat="1" ht="16" customHeight="1" x14ac:dyDescent="0.2"/>
    <row r="3880" customFormat="1" ht="16" customHeight="1" x14ac:dyDescent="0.2"/>
    <row r="3881" customFormat="1" ht="16" customHeight="1" x14ac:dyDescent="0.2"/>
    <row r="3882" customFormat="1" ht="16" customHeight="1" x14ac:dyDescent="0.2"/>
    <row r="3883" customFormat="1" ht="16" customHeight="1" x14ac:dyDescent="0.2"/>
    <row r="3884" customFormat="1" ht="16" customHeight="1" x14ac:dyDescent="0.2"/>
    <row r="3885" customFormat="1" ht="16" customHeight="1" x14ac:dyDescent="0.2"/>
    <row r="3886" customFormat="1" ht="16" customHeight="1" x14ac:dyDescent="0.2"/>
    <row r="3887" customFormat="1" ht="16" customHeight="1" x14ac:dyDescent="0.2"/>
    <row r="3888" customFormat="1" ht="16" customHeight="1" x14ac:dyDescent="0.2"/>
    <row r="3889" customFormat="1" ht="16" customHeight="1" x14ac:dyDescent="0.2"/>
    <row r="3890" customFormat="1" ht="16" customHeight="1" x14ac:dyDescent="0.2"/>
    <row r="3891" customFormat="1" ht="16" customHeight="1" x14ac:dyDescent="0.2"/>
    <row r="3892" customFormat="1" ht="16" customHeight="1" x14ac:dyDescent="0.2"/>
    <row r="3893" customFormat="1" ht="16" customHeight="1" x14ac:dyDescent="0.2"/>
    <row r="3894" customFormat="1" ht="16" customHeight="1" x14ac:dyDescent="0.2"/>
    <row r="3895" customFormat="1" ht="16" customHeight="1" x14ac:dyDescent="0.2"/>
    <row r="3896" customFormat="1" ht="16" customHeight="1" x14ac:dyDescent="0.2"/>
    <row r="3897" customFormat="1" ht="16" customHeight="1" x14ac:dyDescent="0.2"/>
    <row r="3898" customFormat="1" ht="16" customHeight="1" x14ac:dyDescent="0.2"/>
    <row r="3899" customFormat="1" ht="16" customHeight="1" x14ac:dyDescent="0.2"/>
    <row r="3900" customFormat="1" ht="16" customHeight="1" x14ac:dyDescent="0.2"/>
    <row r="3901" customFormat="1" ht="16" customHeight="1" x14ac:dyDescent="0.2"/>
    <row r="3902" customFormat="1" ht="16" customHeight="1" x14ac:dyDescent="0.2"/>
    <row r="3903" customFormat="1" ht="16" customHeight="1" x14ac:dyDescent="0.2"/>
    <row r="3904" customFormat="1" ht="16" customHeight="1" x14ac:dyDescent="0.2"/>
    <row r="3905" customFormat="1" ht="16" customHeight="1" x14ac:dyDescent="0.2"/>
    <row r="3906" customFormat="1" ht="16" customHeight="1" x14ac:dyDescent="0.2"/>
    <row r="3907" customFormat="1" ht="16" customHeight="1" x14ac:dyDescent="0.2"/>
    <row r="3908" customFormat="1" ht="16" customHeight="1" x14ac:dyDescent="0.2"/>
    <row r="3909" customFormat="1" ht="16" customHeight="1" x14ac:dyDescent="0.2"/>
    <row r="3910" customFormat="1" ht="16" customHeight="1" x14ac:dyDescent="0.2"/>
    <row r="3911" customFormat="1" ht="16" customHeight="1" x14ac:dyDescent="0.2"/>
    <row r="3912" customFormat="1" ht="16" customHeight="1" x14ac:dyDescent="0.2"/>
    <row r="3913" customFormat="1" ht="16" customHeight="1" x14ac:dyDescent="0.2"/>
    <row r="3914" customFormat="1" ht="16" customHeight="1" x14ac:dyDescent="0.2"/>
    <row r="3915" customFormat="1" ht="16" customHeight="1" x14ac:dyDescent="0.2"/>
    <row r="3916" customFormat="1" ht="16" customHeight="1" x14ac:dyDescent="0.2"/>
    <row r="3917" customFormat="1" ht="16" customHeight="1" x14ac:dyDescent="0.2"/>
    <row r="3918" customFormat="1" ht="16" customHeight="1" x14ac:dyDescent="0.2"/>
    <row r="3919" customFormat="1" ht="16" customHeight="1" x14ac:dyDescent="0.2"/>
    <row r="3920" customFormat="1" ht="16" customHeight="1" x14ac:dyDescent="0.2"/>
    <row r="3921" customFormat="1" ht="16" customHeight="1" x14ac:dyDescent="0.2"/>
    <row r="3922" customFormat="1" ht="16" customHeight="1" x14ac:dyDescent="0.2"/>
    <row r="3923" customFormat="1" ht="16" customHeight="1" x14ac:dyDescent="0.2"/>
    <row r="3924" customFormat="1" ht="16" customHeight="1" x14ac:dyDescent="0.2"/>
    <row r="3925" customFormat="1" ht="16" customHeight="1" x14ac:dyDescent="0.2"/>
    <row r="3926" customFormat="1" ht="16" customHeight="1" x14ac:dyDescent="0.2"/>
    <row r="3927" customFormat="1" ht="16" customHeight="1" x14ac:dyDescent="0.2"/>
    <row r="3928" customFormat="1" ht="16" customHeight="1" x14ac:dyDescent="0.2"/>
    <row r="3929" customFormat="1" ht="16" customHeight="1" x14ac:dyDescent="0.2"/>
    <row r="3930" customFormat="1" ht="16" customHeight="1" x14ac:dyDescent="0.2"/>
    <row r="3931" customFormat="1" ht="16" customHeight="1" x14ac:dyDescent="0.2"/>
    <row r="3932" customFormat="1" ht="16" customHeight="1" x14ac:dyDescent="0.2"/>
    <row r="3933" customFormat="1" ht="16" customHeight="1" x14ac:dyDescent="0.2"/>
    <row r="3934" customFormat="1" ht="16" customHeight="1" x14ac:dyDescent="0.2"/>
    <row r="3935" customFormat="1" ht="16" customHeight="1" x14ac:dyDescent="0.2"/>
    <row r="3936" customFormat="1" ht="16" customHeight="1" x14ac:dyDescent="0.2"/>
    <row r="3937" customFormat="1" ht="16" customHeight="1" x14ac:dyDescent="0.2"/>
    <row r="3938" customFormat="1" ht="16" customHeight="1" x14ac:dyDescent="0.2"/>
    <row r="3939" customFormat="1" ht="16" customHeight="1" x14ac:dyDescent="0.2"/>
    <row r="3940" customFormat="1" ht="16" customHeight="1" x14ac:dyDescent="0.2"/>
    <row r="3941" customFormat="1" ht="16" customHeight="1" x14ac:dyDescent="0.2"/>
    <row r="3942" customFormat="1" ht="16" customHeight="1" x14ac:dyDescent="0.2"/>
    <row r="3943" customFormat="1" ht="16" customHeight="1" x14ac:dyDescent="0.2"/>
    <row r="3944" customFormat="1" ht="16" customHeight="1" x14ac:dyDescent="0.2"/>
    <row r="3945" customFormat="1" ht="16" customHeight="1" x14ac:dyDescent="0.2"/>
    <row r="3946" customFormat="1" ht="16" customHeight="1" x14ac:dyDescent="0.2"/>
    <row r="3947" customFormat="1" ht="16" customHeight="1" x14ac:dyDescent="0.2"/>
    <row r="3948" customFormat="1" ht="16" customHeight="1" x14ac:dyDescent="0.2"/>
    <row r="3949" customFormat="1" ht="16" customHeight="1" x14ac:dyDescent="0.2"/>
    <row r="3950" customFormat="1" ht="16" customHeight="1" x14ac:dyDescent="0.2"/>
    <row r="3951" customFormat="1" ht="16" customHeight="1" x14ac:dyDescent="0.2"/>
    <row r="3952" customFormat="1" ht="16" customHeight="1" x14ac:dyDescent="0.2"/>
    <row r="3953" customFormat="1" ht="16" customHeight="1" x14ac:dyDescent="0.2"/>
    <row r="3954" customFormat="1" ht="16" customHeight="1" x14ac:dyDescent="0.2"/>
    <row r="3955" customFormat="1" ht="16" customHeight="1" x14ac:dyDescent="0.2"/>
    <row r="3956" customFormat="1" ht="16" customHeight="1" x14ac:dyDescent="0.2"/>
    <row r="3957" customFormat="1" ht="16" customHeight="1" x14ac:dyDescent="0.2"/>
    <row r="3958" customFormat="1" ht="16" customHeight="1" x14ac:dyDescent="0.2"/>
    <row r="3959" customFormat="1" ht="16" customHeight="1" x14ac:dyDescent="0.2"/>
    <row r="3960" customFormat="1" ht="16" customHeight="1" x14ac:dyDescent="0.2"/>
    <row r="3961" customFormat="1" ht="16" customHeight="1" x14ac:dyDescent="0.2"/>
    <row r="3962" customFormat="1" ht="16" customHeight="1" x14ac:dyDescent="0.2"/>
    <row r="3963" customFormat="1" ht="16" customHeight="1" x14ac:dyDescent="0.2"/>
    <row r="3964" customFormat="1" ht="16" customHeight="1" x14ac:dyDescent="0.2"/>
    <row r="3965" customFormat="1" ht="16" customHeight="1" x14ac:dyDescent="0.2"/>
    <row r="3966" customFormat="1" ht="16" customHeight="1" x14ac:dyDescent="0.2"/>
    <row r="3967" customFormat="1" ht="16" customHeight="1" x14ac:dyDescent="0.2"/>
    <row r="3968" customFormat="1" ht="16" customHeight="1" x14ac:dyDescent="0.2"/>
    <row r="3969" customFormat="1" ht="16" customHeight="1" x14ac:dyDescent="0.2"/>
    <row r="3970" customFormat="1" ht="16" customHeight="1" x14ac:dyDescent="0.2"/>
    <row r="3971" customFormat="1" ht="16" customHeight="1" x14ac:dyDescent="0.2"/>
    <row r="3972" customFormat="1" ht="16" customHeight="1" x14ac:dyDescent="0.2"/>
    <row r="3973" customFormat="1" ht="16" customHeight="1" x14ac:dyDescent="0.2"/>
    <row r="3974" customFormat="1" ht="16" customHeight="1" x14ac:dyDescent="0.2"/>
    <row r="3975" customFormat="1" ht="16" customHeight="1" x14ac:dyDescent="0.2"/>
    <row r="3976" customFormat="1" ht="16" customHeight="1" x14ac:dyDescent="0.2"/>
    <row r="3977" customFormat="1" ht="16" customHeight="1" x14ac:dyDescent="0.2"/>
    <row r="3978" customFormat="1" ht="16" customHeight="1" x14ac:dyDescent="0.2"/>
    <row r="3979" customFormat="1" ht="16" customHeight="1" x14ac:dyDescent="0.2"/>
    <row r="3980" customFormat="1" ht="16" customHeight="1" x14ac:dyDescent="0.2"/>
    <row r="3981" customFormat="1" ht="16" customHeight="1" x14ac:dyDescent="0.2"/>
    <row r="3982" customFormat="1" ht="16" customHeight="1" x14ac:dyDescent="0.2"/>
    <row r="3983" customFormat="1" ht="16" customHeight="1" x14ac:dyDescent="0.2"/>
    <row r="3984" customFormat="1" ht="16" customHeight="1" x14ac:dyDescent="0.2"/>
    <row r="3985" customFormat="1" ht="16" customHeight="1" x14ac:dyDescent="0.2"/>
    <row r="3986" customFormat="1" ht="16" customHeight="1" x14ac:dyDescent="0.2"/>
    <row r="3987" customFormat="1" ht="16" customHeight="1" x14ac:dyDescent="0.2"/>
    <row r="3988" customFormat="1" ht="16" customHeight="1" x14ac:dyDescent="0.2"/>
    <row r="3989" customFormat="1" ht="16" customHeight="1" x14ac:dyDescent="0.2"/>
    <row r="3990" customFormat="1" ht="16" customHeight="1" x14ac:dyDescent="0.2"/>
    <row r="3991" customFormat="1" ht="16" customHeight="1" x14ac:dyDescent="0.2"/>
    <row r="3992" customFormat="1" ht="16" customHeight="1" x14ac:dyDescent="0.2"/>
    <row r="3993" customFormat="1" ht="16" customHeight="1" x14ac:dyDescent="0.2"/>
    <row r="3994" customFormat="1" ht="16" customHeight="1" x14ac:dyDescent="0.2"/>
    <row r="3995" customFormat="1" ht="16" customHeight="1" x14ac:dyDescent="0.2"/>
    <row r="3996" customFormat="1" ht="16" customHeight="1" x14ac:dyDescent="0.2"/>
    <row r="3997" customFormat="1" ht="16" customHeight="1" x14ac:dyDescent="0.2"/>
    <row r="3998" customFormat="1" ht="16" customHeight="1" x14ac:dyDescent="0.2"/>
    <row r="3999" customFormat="1" ht="16" customHeight="1" x14ac:dyDescent="0.2"/>
    <row r="4000" customFormat="1" ht="16" customHeight="1" x14ac:dyDescent="0.2"/>
    <row r="4001" customFormat="1" ht="16" customHeight="1" x14ac:dyDescent="0.2"/>
    <row r="4002" customFormat="1" ht="16" customHeight="1" x14ac:dyDescent="0.2"/>
    <row r="4003" customFormat="1" ht="16" customHeight="1" x14ac:dyDescent="0.2"/>
    <row r="4004" customFormat="1" ht="16" customHeight="1" x14ac:dyDescent="0.2"/>
    <row r="4005" customFormat="1" ht="16" customHeight="1" x14ac:dyDescent="0.2"/>
    <row r="4006" customFormat="1" ht="16" customHeight="1" x14ac:dyDescent="0.2"/>
    <row r="4007" customFormat="1" ht="16" customHeight="1" x14ac:dyDescent="0.2"/>
    <row r="4008" customFormat="1" ht="16" customHeight="1" x14ac:dyDescent="0.2"/>
    <row r="4009" customFormat="1" ht="16" customHeight="1" x14ac:dyDescent="0.2"/>
    <row r="4010" customFormat="1" ht="16" customHeight="1" x14ac:dyDescent="0.2"/>
    <row r="4011" customFormat="1" ht="16" customHeight="1" x14ac:dyDescent="0.2"/>
    <row r="4012" customFormat="1" ht="16" customHeight="1" x14ac:dyDescent="0.2"/>
    <row r="4013" customFormat="1" ht="16" customHeight="1" x14ac:dyDescent="0.2"/>
    <row r="4014" customFormat="1" ht="16" customHeight="1" x14ac:dyDescent="0.2"/>
    <row r="4015" customFormat="1" ht="16" customHeight="1" x14ac:dyDescent="0.2"/>
    <row r="4016" customFormat="1" ht="16" customHeight="1" x14ac:dyDescent="0.2"/>
    <row r="4017" customFormat="1" ht="16" customHeight="1" x14ac:dyDescent="0.2"/>
    <row r="4018" customFormat="1" ht="16" customHeight="1" x14ac:dyDescent="0.2"/>
    <row r="4019" customFormat="1" ht="16" customHeight="1" x14ac:dyDescent="0.2"/>
    <row r="4020" customFormat="1" ht="16" customHeight="1" x14ac:dyDescent="0.2"/>
    <row r="4021" customFormat="1" ht="16" customHeight="1" x14ac:dyDescent="0.2"/>
    <row r="4022" customFormat="1" ht="16" customHeight="1" x14ac:dyDescent="0.2"/>
    <row r="4023" customFormat="1" ht="16" customHeight="1" x14ac:dyDescent="0.2"/>
    <row r="4024" customFormat="1" ht="16" customHeight="1" x14ac:dyDescent="0.2"/>
    <row r="4025" customFormat="1" ht="16" customHeight="1" x14ac:dyDescent="0.2"/>
    <row r="4026" customFormat="1" ht="16" customHeight="1" x14ac:dyDescent="0.2"/>
    <row r="4027" customFormat="1" ht="16" customHeight="1" x14ac:dyDescent="0.2"/>
    <row r="4028" customFormat="1" ht="16" customHeight="1" x14ac:dyDescent="0.2"/>
    <row r="4029" customFormat="1" ht="16" customHeight="1" x14ac:dyDescent="0.2"/>
    <row r="4030" customFormat="1" ht="16" customHeight="1" x14ac:dyDescent="0.2"/>
    <row r="4031" customFormat="1" ht="16" customHeight="1" x14ac:dyDescent="0.2"/>
    <row r="4032" customFormat="1" ht="16" customHeight="1" x14ac:dyDescent="0.2"/>
    <row r="4033" customFormat="1" ht="16" customHeight="1" x14ac:dyDescent="0.2"/>
    <row r="4034" customFormat="1" ht="16" customHeight="1" x14ac:dyDescent="0.2"/>
    <row r="4035" customFormat="1" ht="16" customHeight="1" x14ac:dyDescent="0.2"/>
    <row r="4036" customFormat="1" ht="16" customHeight="1" x14ac:dyDescent="0.2"/>
    <row r="4037" customFormat="1" ht="16" customHeight="1" x14ac:dyDescent="0.2"/>
    <row r="4038" customFormat="1" ht="16" customHeight="1" x14ac:dyDescent="0.2"/>
    <row r="4039" customFormat="1" ht="16" customHeight="1" x14ac:dyDescent="0.2"/>
    <row r="4040" customFormat="1" ht="16" customHeight="1" x14ac:dyDescent="0.2"/>
    <row r="4041" customFormat="1" ht="16" customHeight="1" x14ac:dyDescent="0.2"/>
    <row r="4042" customFormat="1" ht="16" customHeight="1" x14ac:dyDescent="0.2"/>
    <row r="4043" customFormat="1" ht="16" customHeight="1" x14ac:dyDescent="0.2"/>
    <row r="4044" customFormat="1" ht="16" customHeight="1" x14ac:dyDescent="0.2"/>
    <row r="4045" customFormat="1" ht="16" customHeight="1" x14ac:dyDescent="0.2"/>
    <row r="4046" customFormat="1" ht="16" customHeight="1" x14ac:dyDescent="0.2"/>
    <row r="4047" customFormat="1" ht="16" customHeight="1" x14ac:dyDescent="0.2"/>
    <row r="4048" customFormat="1" ht="16" customHeight="1" x14ac:dyDescent="0.2"/>
    <row r="4049" customFormat="1" ht="16" customHeight="1" x14ac:dyDescent="0.2"/>
    <row r="4050" customFormat="1" ht="16" customHeight="1" x14ac:dyDescent="0.2"/>
    <row r="4051" customFormat="1" ht="16" customHeight="1" x14ac:dyDescent="0.2"/>
    <row r="4052" customFormat="1" ht="16" customHeight="1" x14ac:dyDescent="0.2"/>
    <row r="4053" customFormat="1" ht="16" customHeight="1" x14ac:dyDescent="0.2"/>
    <row r="4054" customFormat="1" ht="16" customHeight="1" x14ac:dyDescent="0.2"/>
    <row r="4055" customFormat="1" ht="16" customHeight="1" x14ac:dyDescent="0.2"/>
    <row r="4056" customFormat="1" ht="16" customHeight="1" x14ac:dyDescent="0.2"/>
    <row r="4057" customFormat="1" ht="16" customHeight="1" x14ac:dyDescent="0.2"/>
    <row r="4058" customFormat="1" ht="16" customHeight="1" x14ac:dyDescent="0.2"/>
    <row r="4059" customFormat="1" ht="16" customHeight="1" x14ac:dyDescent="0.2"/>
    <row r="4060" customFormat="1" ht="16" customHeight="1" x14ac:dyDescent="0.2"/>
    <row r="4061" customFormat="1" ht="16" customHeight="1" x14ac:dyDescent="0.2"/>
    <row r="4062" customFormat="1" ht="16" customHeight="1" x14ac:dyDescent="0.2"/>
    <row r="4063" customFormat="1" ht="16" customHeight="1" x14ac:dyDescent="0.2"/>
    <row r="4064" customFormat="1" ht="16" customHeight="1" x14ac:dyDescent="0.2"/>
    <row r="4065" customFormat="1" ht="16" customHeight="1" x14ac:dyDescent="0.2"/>
    <row r="4066" customFormat="1" ht="16" customHeight="1" x14ac:dyDescent="0.2"/>
    <row r="4067" customFormat="1" ht="16" customHeight="1" x14ac:dyDescent="0.2"/>
    <row r="4068" customFormat="1" ht="16" customHeight="1" x14ac:dyDescent="0.2"/>
    <row r="4069" customFormat="1" ht="16" customHeight="1" x14ac:dyDescent="0.2"/>
    <row r="4070" customFormat="1" ht="16" customHeight="1" x14ac:dyDescent="0.2"/>
    <row r="4071" customFormat="1" ht="16" customHeight="1" x14ac:dyDescent="0.2"/>
    <row r="4072" customFormat="1" ht="16" customHeight="1" x14ac:dyDescent="0.2"/>
    <row r="4073" customFormat="1" ht="16" customHeight="1" x14ac:dyDescent="0.2"/>
    <row r="4074" customFormat="1" ht="16" customHeight="1" x14ac:dyDescent="0.2"/>
    <row r="4075" customFormat="1" ht="16" customHeight="1" x14ac:dyDescent="0.2"/>
    <row r="4076" customFormat="1" ht="16" customHeight="1" x14ac:dyDescent="0.2"/>
    <row r="4077" customFormat="1" ht="16" customHeight="1" x14ac:dyDescent="0.2"/>
    <row r="4078" customFormat="1" ht="16" customHeight="1" x14ac:dyDescent="0.2"/>
    <row r="4079" customFormat="1" ht="16" customHeight="1" x14ac:dyDescent="0.2"/>
    <row r="4080" customFormat="1" ht="16" customHeight="1" x14ac:dyDescent="0.2"/>
    <row r="4081" customFormat="1" ht="16" customHeight="1" x14ac:dyDescent="0.2"/>
    <row r="4082" customFormat="1" ht="16" customHeight="1" x14ac:dyDescent="0.2"/>
    <row r="4083" customFormat="1" ht="16" customHeight="1" x14ac:dyDescent="0.2"/>
    <row r="4084" customFormat="1" ht="16" customHeight="1" x14ac:dyDescent="0.2"/>
    <row r="4085" customFormat="1" ht="16" customHeight="1" x14ac:dyDescent="0.2"/>
    <row r="4086" customFormat="1" ht="16" customHeight="1" x14ac:dyDescent="0.2"/>
    <row r="4087" customFormat="1" ht="16" customHeight="1" x14ac:dyDescent="0.2"/>
    <row r="4088" customFormat="1" ht="16" customHeight="1" x14ac:dyDescent="0.2"/>
    <row r="4089" customFormat="1" ht="16" customHeight="1" x14ac:dyDescent="0.2"/>
    <row r="4090" customFormat="1" ht="16" customHeight="1" x14ac:dyDescent="0.2"/>
    <row r="4091" customFormat="1" ht="16" customHeight="1" x14ac:dyDescent="0.2"/>
    <row r="4092" customFormat="1" ht="16" customHeight="1" x14ac:dyDescent="0.2"/>
    <row r="4093" customFormat="1" ht="16" customHeight="1" x14ac:dyDescent="0.2"/>
    <row r="4094" customFormat="1" ht="16" customHeight="1" x14ac:dyDescent="0.2"/>
    <row r="4095" customFormat="1" ht="16" customHeight="1" x14ac:dyDescent="0.2"/>
    <row r="4096" customFormat="1" ht="16" customHeight="1" x14ac:dyDescent="0.2"/>
    <row r="4097" customFormat="1" ht="16" customHeight="1" x14ac:dyDescent="0.2"/>
    <row r="4098" customFormat="1" ht="16" customHeight="1" x14ac:dyDescent="0.2"/>
    <row r="4099" customFormat="1" ht="16" customHeight="1" x14ac:dyDescent="0.2"/>
    <row r="4100" customFormat="1" ht="16" customHeight="1" x14ac:dyDescent="0.2"/>
    <row r="4101" customFormat="1" ht="16" customHeight="1" x14ac:dyDescent="0.2"/>
    <row r="4102" customFormat="1" ht="16" customHeight="1" x14ac:dyDescent="0.2"/>
    <row r="4103" customFormat="1" ht="16" customHeight="1" x14ac:dyDescent="0.2"/>
    <row r="4104" customFormat="1" ht="16" customHeight="1" x14ac:dyDescent="0.2"/>
    <row r="4105" customFormat="1" ht="16" customHeight="1" x14ac:dyDescent="0.2"/>
    <row r="4106" customFormat="1" ht="16" customHeight="1" x14ac:dyDescent="0.2"/>
    <row r="4107" customFormat="1" ht="16" customHeight="1" x14ac:dyDescent="0.2"/>
    <row r="4108" customFormat="1" ht="16" customHeight="1" x14ac:dyDescent="0.2"/>
    <row r="4109" customFormat="1" ht="16" customHeight="1" x14ac:dyDescent="0.2"/>
    <row r="4110" customFormat="1" ht="16" customHeight="1" x14ac:dyDescent="0.2"/>
    <row r="4111" customFormat="1" ht="16" customHeight="1" x14ac:dyDescent="0.2"/>
    <row r="4112" customFormat="1" ht="16" customHeight="1" x14ac:dyDescent="0.2"/>
    <row r="4113" customFormat="1" ht="16" customHeight="1" x14ac:dyDescent="0.2"/>
    <row r="4114" customFormat="1" ht="16" customHeight="1" x14ac:dyDescent="0.2"/>
    <row r="4115" customFormat="1" ht="16" customHeight="1" x14ac:dyDescent="0.2"/>
    <row r="4116" customFormat="1" ht="16" customHeight="1" x14ac:dyDescent="0.2"/>
    <row r="4117" customFormat="1" ht="16" customHeight="1" x14ac:dyDescent="0.2"/>
    <row r="4118" customFormat="1" ht="16" customHeight="1" x14ac:dyDescent="0.2"/>
    <row r="4119" customFormat="1" ht="16" customHeight="1" x14ac:dyDescent="0.2"/>
    <row r="4120" customFormat="1" ht="16" customHeight="1" x14ac:dyDescent="0.2"/>
    <row r="4121" customFormat="1" ht="16" customHeight="1" x14ac:dyDescent="0.2"/>
    <row r="4122" customFormat="1" ht="16" customHeight="1" x14ac:dyDescent="0.2"/>
    <row r="4123" customFormat="1" ht="16" customHeight="1" x14ac:dyDescent="0.2"/>
    <row r="4124" customFormat="1" ht="16" customHeight="1" x14ac:dyDescent="0.2"/>
    <row r="4125" customFormat="1" ht="16" customHeight="1" x14ac:dyDescent="0.2"/>
    <row r="4126" customFormat="1" ht="16" customHeight="1" x14ac:dyDescent="0.2"/>
    <row r="4127" customFormat="1" ht="16" customHeight="1" x14ac:dyDescent="0.2"/>
    <row r="4128" customFormat="1" ht="16" customHeight="1" x14ac:dyDescent="0.2"/>
    <row r="4129" customFormat="1" ht="16" customHeight="1" x14ac:dyDescent="0.2"/>
    <row r="4130" customFormat="1" ht="16" customHeight="1" x14ac:dyDescent="0.2"/>
    <row r="4131" customFormat="1" ht="16" customHeight="1" x14ac:dyDescent="0.2"/>
    <row r="4132" customFormat="1" ht="16" customHeight="1" x14ac:dyDescent="0.2"/>
    <row r="4133" customFormat="1" ht="16" customHeight="1" x14ac:dyDescent="0.2"/>
    <row r="4134" customFormat="1" ht="16" customHeight="1" x14ac:dyDescent="0.2"/>
    <row r="4135" customFormat="1" ht="16" customHeight="1" x14ac:dyDescent="0.2"/>
    <row r="4136" customFormat="1" ht="16" customHeight="1" x14ac:dyDescent="0.2"/>
    <row r="4137" customFormat="1" ht="16" customHeight="1" x14ac:dyDescent="0.2"/>
    <row r="4138" customFormat="1" ht="16" customHeight="1" x14ac:dyDescent="0.2"/>
    <row r="4139" customFormat="1" ht="16" customHeight="1" x14ac:dyDescent="0.2"/>
    <row r="4140" customFormat="1" ht="16" customHeight="1" x14ac:dyDescent="0.2"/>
    <row r="4141" customFormat="1" ht="16" customHeight="1" x14ac:dyDescent="0.2"/>
    <row r="4142" customFormat="1" ht="16" customHeight="1" x14ac:dyDescent="0.2"/>
    <row r="4143" customFormat="1" ht="16" customHeight="1" x14ac:dyDescent="0.2"/>
    <row r="4144" customFormat="1" ht="16" customHeight="1" x14ac:dyDescent="0.2"/>
    <row r="4145" customFormat="1" ht="16" customHeight="1" x14ac:dyDescent="0.2"/>
    <row r="4146" customFormat="1" ht="16" customHeight="1" x14ac:dyDescent="0.2"/>
    <row r="4147" customFormat="1" ht="16" customHeight="1" x14ac:dyDescent="0.2"/>
    <row r="4148" customFormat="1" ht="16" customHeight="1" x14ac:dyDescent="0.2"/>
    <row r="4149" customFormat="1" ht="16" customHeight="1" x14ac:dyDescent="0.2"/>
    <row r="4150" customFormat="1" ht="16" customHeight="1" x14ac:dyDescent="0.2"/>
    <row r="4151" customFormat="1" ht="16" customHeight="1" x14ac:dyDescent="0.2"/>
    <row r="4152" customFormat="1" ht="16" customHeight="1" x14ac:dyDescent="0.2"/>
    <row r="4153" customFormat="1" ht="16" customHeight="1" x14ac:dyDescent="0.2"/>
    <row r="4154" customFormat="1" ht="16" customHeight="1" x14ac:dyDescent="0.2"/>
    <row r="4155" customFormat="1" ht="16" customHeight="1" x14ac:dyDescent="0.2"/>
    <row r="4156" customFormat="1" ht="16" customHeight="1" x14ac:dyDescent="0.2"/>
    <row r="4157" customFormat="1" ht="16" customHeight="1" x14ac:dyDescent="0.2"/>
    <row r="4158" customFormat="1" ht="16" customHeight="1" x14ac:dyDescent="0.2"/>
    <row r="4159" customFormat="1" ht="16" customHeight="1" x14ac:dyDescent="0.2"/>
    <row r="4160" customFormat="1" ht="16" customHeight="1" x14ac:dyDescent="0.2"/>
    <row r="4161" customFormat="1" ht="16" customHeight="1" x14ac:dyDescent="0.2"/>
    <row r="4162" customFormat="1" ht="16" customHeight="1" x14ac:dyDescent="0.2"/>
    <row r="4163" customFormat="1" ht="16" customHeight="1" x14ac:dyDescent="0.2"/>
    <row r="4164" customFormat="1" ht="16" customHeight="1" x14ac:dyDescent="0.2"/>
    <row r="4165" customFormat="1" ht="16" customHeight="1" x14ac:dyDescent="0.2"/>
    <row r="4166" customFormat="1" ht="16" customHeight="1" x14ac:dyDescent="0.2"/>
    <row r="4167" customFormat="1" ht="16" customHeight="1" x14ac:dyDescent="0.2"/>
    <row r="4168" customFormat="1" ht="16" customHeight="1" x14ac:dyDescent="0.2"/>
    <row r="4169" customFormat="1" ht="16" customHeight="1" x14ac:dyDescent="0.2"/>
    <row r="4170" customFormat="1" ht="16" customHeight="1" x14ac:dyDescent="0.2"/>
    <row r="4171" customFormat="1" ht="16" customHeight="1" x14ac:dyDescent="0.2"/>
    <row r="4172" customFormat="1" ht="16" customHeight="1" x14ac:dyDescent="0.2"/>
    <row r="4173" customFormat="1" ht="16" customHeight="1" x14ac:dyDescent="0.2"/>
    <row r="4174" customFormat="1" ht="16" customHeight="1" x14ac:dyDescent="0.2"/>
    <row r="4175" customFormat="1" ht="16" customHeight="1" x14ac:dyDescent="0.2"/>
    <row r="4176" customFormat="1" ht="16" customHeight="1" x14ac:dyDescent="0.2"/>
    <row r="4177" customFormat="1" ht="16" customHeight="1" x14ac:dyDescent="0.2"/>
    <row r="4178" customFormat="1" ht="16" customHeight="1" x14ac:dyDescent="0.2"/>
    <row r="4179" customFormat="1" ht="16" customHeight="1" x14ac:dyDescent="0.2"/>
    <row r="4180" customFormat="1" ht="16" customHeight="1" x14ac:dyDescent="0.2"/>
    <row r="4181" customFormat="1" ht="16" customHeight="1" x14ac:dyDescent="0.2"/>
    <row r="4182" customFormat="1" ht="16" customHeight="1" x14ac:dyDescent="0.2"/>
    <row r="4183" customFormat="1" ht="16" customHeight="1" x14ac:dyDescent="0.2"/>
    <row r="4184" customFormat="1" ht="16" customHeight="1" x14ac:dyDescent="0.2"/>
    <row r="4185" customFormat="1" ht="16" customHeight="1" x14ac:dyDescent="0.2"/>
    <row r="4186" customFormat="1" ht="16" customHeight="1" x14ac:dyDescent="0.2"/>
    <row r="4187" customFormat="1" ht="16" customHeight="1" x14ac:dyDescent="0.2"/>
    <row r="4188" customFormat="1" ht="16" customHeight="1" x14ac:dyDescent="0.2"/>
    <row r="4189" customFormat="1" ht="16" customHeight="1" x14ac:dyDescent="0.2"/>
    <row r="4190" customFormat="1" ht="16" customHeight="1" x14ac:dyDescent="0.2"/>
    <row r="4191" customFormat="1" ht="16" customHeight="1" x14ac:dyDescent="0.2"/>
    <row r="4192" customFormat="1" ht="16" customHeight="1" x14ac:dyDescent="0.2"/>
    <row r="4193" customFormat="1" ht="16" customHeight="1" x14ac:dyDescent="0.2"/>
    <row r="4194" customFormat="1" ht="16" customHeight="1" x14ac:dyDescent="0.2"/>
    <row r="4195" customFormat="1" ht="16" customHeight="1" x14ac:dyDescent="0.2"/>
    <row r="4196" customFormat="1" ht="16" customHeight="1" x14ac:dyDescent="0.2"/>
    <row r="4197" customFormat="1" ht="16" customHeight="1" x14ac:dyDescent="0.2"/>
    <row r="4198" customFormat="1" ht="16" customHeight="1" x14ac:dyDescent="0.2"/>
    <row r="4199" customFormat="1" ht="16" customHeight="1" x14ac:dyDescent="0.2"/>
    <row r="4200" customFormat="1" ht="16" customHeight="1" x14ac:dyDescent="0.2"/>
    <row r="4201" customFormat="1" ht="16" customHeight="1" x14ac:dyDescent="0.2"/>
    <row r="4202" customFormat="1" ht="16" customHeight="1" x14ac:dyDescent="0.2"/>
    <row r="4203" customFormat="1" ht="16" customHeight="1" x14ac:dyDescent="0.2"/>
    <row r="4204" customFormat="1" ht="16" customHeight="1" x14ac:dyDescent="0.2"/>
    <row r="4205" customFormat="1" ht="16" customHeight="1" x14ac:dyDescent="0.2"/>
    <row r="4206" customFormat="1" ht="16" customHeight="1" x14ac:dyDescent="0.2"/>
    <row r="4207" customFormat="1" ht="16" customHeight="1" x14ac:dyDescent="0.2"/>
    <row r="4208" customFormat="1" ht="16" customHeight="1" x14ac:dyDescent="0.2"/>
    <row r="4209" customFormat="1" ht="16" customHeight="1" x14ac:dyDescent="0.2"/>
    <row r="4210" customFormat="1" ht="16" customHeight="1" x14ac:dyDescent="0.2"/>
    <row r="4211" customFormat="1" ht="16" customHeight="1" x14ac:dyDescent="0.2"/>
    <row r="4212" customFormat="1" ht="16" customHeight="1" x14ac:dyDescent="0.2"/>
    <row r="4213" customFormat="1" ht="16" customHeight="1" x14ac:dyDescent="0.2"/>
    <row r="4214" customFormat="1" ht="16" customHeight="1" x14ac:dyDescent="0.2"/>
    <row r="4215" customFormat="1" ht="16" customHeight="1" x14ac:dyDescent="0.2"/>
    <row r="4216" customFormat="1" ht="16" customHeight="1" x14ac:dyDescent="0.2"/>
    <row r="4217" customFormat="1" ht="16" customHeight="1" x14ac:dyDescent="0.2"/>
    <row r="4218" customFormat="1" ht="16" customHeight="1" x14ac:dyDescent="0.2"/>
    <row r="4219" customFormat="1" ht="16" customHeight="1" x14ac:dyDescent="0.2"/>
    <row r="4220" customFormat="1" ht="16" customHeight="1" x14ac:dyDescent="0.2"/>
    <row r="4221" customFormat="1" ht="16" customHeight="1" x14ac:dyDescent="0.2"/>
    <row r="4222" customFormat="1" ht="16" customHeight="1" x14ac:dyDescent="0.2"/>
    <row r="4223" customFormat="1" ht="16" customHeight="1" x14ac:dyDescent="0.2"/>
    <row r="4224" customFormat="1" ht="16" customHeight="1" x14ac:dyDescent="0.2"/>
    <row r="4225" customFormat="1" ht="16" customHeight="1" x14ac:dyDescent="0.2"/>
    <row r="4226" customFormat="1" ht="16" customHeight="1" x14ac:dyDescent="0.2"/>
    <row r="4227" customFormat="1" ht="16" customHeight="1" x14ac:dyDescent="0.2"/>
    <row r="4228" customFormat="1" ht="16" customHeight="1" x14ac:dyDescent="0.2"/>
    <row r="4229" customFormat="1" ht="16" customHeight="1" x14ac:dyDescent="0.2"/>
    <row r="4230" customFormat="1" ht="16" customHeight="1" x14ac:dyDescent="0.2"/>
    <row r="4231" customFormat="1" ht="16" customHeight="1" x14ac:dyDescent="0.2"/>
    <row r="4232" customFormat="1" ht="16" customHeight="1" x14ac:dyDescent="0.2"/>
    <row r="4233" customFormat="1" ht="16" customHeight="1" x14ac:dyDescent="0.2"/>
    <row r="4234" customFormat="1" ht="16" customHeight="1" x14ac:dyDescent="0.2"/>
    <row r="4235" customFormat="1" ht="16" customHeight="1" x14ac:dyDescent="0.2"/>
    <row r="4236" customFormat="1" ht="16" customHeight="1" x14ac:dyDescent="0.2"/>
    <row r="4237" customFormat="1" ht="16" customHeight="1" x14ac:dyDescent="0.2"/>
    <row r="4238" customFormat="1" ht="16" customHeight="1" x14ac:dyDescent="0.2"/>
    <row r="4239" customFormat="1" ht="16" customHeight="1" x14ac:dyDescent="0.2"/>
    <row r="4240" customFormat="1" ht="16" customHeight="1" x14ac:dyDescent="0.2"/>
    <row r="4241" customFormat="1" ht="16" customHeight="1" x14ac:dyDescent="0.2"/>
    <row r="4242" customFormat="1" ht="16" customHeight="1" x14ac:dyDescent="0.2"/>
    <row r="4243" customFormat="1" ht="16" customHeight="1" x14ac:dyDescent="0.2"/>
    <row r="4244" customFormat="1" ht="16" customHeight="1" x14ac:dyDescent="0.2"/>
    <row r="4245" customFormat="1" ht="16" customHeight="1" x14ac:dyDescent="0.2"/>
    <row r="4246" customFormat="1" ht="16" customHeight="1" x14ac:dyDescent="0.2"/>
    <row r="4247" customFormat="1" ht="16" customHeight="1" x14ac:dyDescent="0.2"/>
    <row r="4248" customFormat="1" ht="16" customHeight="1" x14ac:dyDescent="0.2"/>
    <row r="4249" customFormat="1" ht="16" customHeight="1" x14ac:dyDescent="0.2"/>
    <row r="4250" customFormat="1" ht="16" customHeight="1" x14ac:dyDescent="0.2"/>
    <row r="4251" customFormat="1" ht="16" customHeight="1" x14ac:dyDescent="0.2"/>
    <row r="4252" customFormat="1" ht="16" customHeight="1" x14ac:dyDescent="0.2"/>
    <row r="4253" customFormat="1" ht="16" customHeight="1" x14ac:dyDescent="0.2"/>
    <row r="4254" customFormat="1" ht="16" customHeight="1" x14ac:dyDescent="0.2"/>
    <row r="4255" customFormat="1" ht="16" customHeight="1" x14ac:dyDescent="0.2"/>
    <row r="4256" customFormat="1" ht="16" customHeight="1" x14ac:dyDescent="0.2"/>
    <row r="4257" customFormat="1" ht="16" customHeight="1" x14ac:dyDescent="0.2"/>
    <row r="4258" customFormat="1" ht="16" customHeight="1" x14ac:dyDescent="0.2"/>
    <row r="4259" customFormat="1" ht="16" customHeight="1" x14ac:dyDescent="0.2"/>
    <row r="4260" customFormat="1" ht="16" customHeight="1" x14ac:dyDescent="0.2"/>
    <row r="4261" customFormat="1" ht="16" customHeight="1" x14ac:dyDescent="0.2"/>
    <row r="4262" customFormat="1" ht="16" customHeight="1" x14ac:dyDescent="0.2"/>
    <row r="4263" customFormat="1" ht="16" customHeight="1" x14ac:dyDescent="0.2"/>
    <row r="4264" customFormat="1" ht="16" customHeight="1" x14ac:dyDescent="0.2"/>
    <row r="4265" customFormat="1" ht="16" customHeight="1" x14ac:dyDescent="0.2"/>
    <row r="4266" customFormat="1" ht="16" customHeight="1" x14ac:dyDescent="0.2"/>
    <row r="4267" customFormat="1" ht="16" customHeight="1" x14ac:dyDescent="0.2"/>
    <row r="4268" customFormat="1" ht="16" customHeight="1" x14ac:dyDescent="0.2"/>
    <row r="4269" customFormat="1" ht="16" customHeight="1" x14ac:dyDescent="0.2"/>
    <row r="4270" customFormat="1" ht="16" customHeight="1" x14ac:dyDescent="0.2"/>
    <row r="4271" customFormat="1" ht="16" customHeight="1" x14ac:dyDescent="0.2"/>
    <row r="4272" customFormat="1" ht="16" customHeight="1" x14ac:dyDescent="0.2"/>
    <row r="4273" customFormat="1" ht="16" customHeight="1" x14ac:dyDescent="0.2"/>
    <row r="4274" customFormat="1" ht="16" customHeight="1" x14ac:dyDescent="0.2"/>
    <row r="4275" customFormat="1" ht="16" customHeight="1" x14ac:dyDescent="0.2"/>
    <row r="4276" customFormat="1" ht="16" customHeight="1" x14ac:dyDescent="0.2"/>
    <row r="4277" customFormat="1" ht="16" customHeight="1" x14ac:dyDescent="0.2"/>
    <row r="4278" customFormat="1" ht="16" customHeight="1" x14ac:dyDescent="0.2"/>
    <row r="4279" customFormat="1" ht="16" customHeight="1" x14ac:dyDescent="0.2"/>
    <row r="4280" customFormat="1" ht="16" customHeight="1" x14ac:dyDescent="0.2"/>
    <row r="4281" customFormat="1" ht="16" customHeight="1" x14ac:dyDescent="0.2"/>
    <row r="4282" customFormat="1" ht="16" customHeight="1" x14ac:dyDescent="0.2"/>
    <row r="4283" customFormat="1" ht="16" customHeight="1" x14ac:dyDescent="0.2"/>
    <row r="4284" customFormat="1" ht="16" customHeight="1" x14ac:dyDescent="0.2"/>
    <row r="4285" customFormat="1" ht="16" customHeight="1" x14ac:dyDescent="0.2"/>
    <row r="4286" customFormat="1" ht="16" customHeight="1" x14ac:dyDescent="0.2"/>
    <row r="4287" customFormat="1" ht="16" customHeight="1" x14ac:dyDescent="0.2"/>
    <row r="4288" customFormat="1" ht="16" customHeight="1" x14ac:dyDescent="0.2"/>
    <row r="4289" customFormat="1" ht="16" customHeight="1" x14ac:dyDescent="0.2"/>
    <row r="4290" customFormat="1" ht="16" customHeight="1" x14ac:dyDescent="0.2"/>
    <row r="4291" customFormat="1" ht="16" customHeight="1" x14ac:dyDescent="0.2"/>
    <row r="4292" customFormat="1" ht="16" customHeight="1" x14ac:dyDescent="0.2"/>
    <row r="4293" customFormat="1" ht="16" customHeight="1" x14ac:dyDescent="0.2"/>
    <row r="4294" customFormat="1" ht="16" customHeight="1" x14ac:dyDescent="0.2"/>
    <row r="4295" customFormat="1" ht="16" customHeight="1" x14ac:dyDescent="0.2"/>
    <row r="4296" customFormat="1" ht="16" customHeight="1" x14ac:dyDescent="0.2"/>
    <row r="4297" customFormat="1" ht="16" customHeight="1" x14ac:dyDescent="0.2"/>
    <row r="4298" customFormat="1" ht="16" customHeight="1" x14ac:dyDescent="0.2"/>
    <row r="4299" customFormat="1" ht="16" customHeight="1" x14ac:dyDescent="0.2"/>
    <row r="4300" customFormat="1" ht="16" customHeight="1" x14ac:dyDescent="0.2"/>
    <row r="4301" customFormat="1" ht="16" customHeight="1" x14ac:dyDescent="0.2"/>
    <row r="4302" customFormat="1" ht="16" customHeight="1" x14ac:dyDescent="0.2"/>
    <row r="4303" customFormat="1" ht="16" customHeight="1" x14ac:dyDescent="0.2"/>
    <row r="4304" customFormat="1" ht="16" customHeight="1" x14ac:dyDescent="0.2"/>
    <row r="4305" customFormat="1" ht="16" customHeight="1" x14ac:dyDescent="0.2"/>
    <row r="4306" customFormat="1" ht="16" customHeight="1" x14ac:dyDescent="0.2"/>
    <row r="4307" customFormat="1" ht="16" customHeight="1" x14ac:dyDescent="0.2"/>
    <row r="4308" customFormat="1" ht="16" customHeight="1" x14ac:dyDescent="0.2"/>
    <row r="4309" customFormat="1" ht="16" customHeight="1" x14ac:dyDescent="0.2"/>
    <row r="4310" customFormat="1" ht="16" customHeight="1" x14ac:dyDescent="0.2"/>
    <row r="4311" customFormat="1" ht="16" customHeight="1" x14ac:dyDescent="0.2"/>
    <row r="4312" customFormat="1" ht="16" customHeight="1" x14ac:dyDescent="0.2"/>
    <row r="4313" customFormat="1" ht="16" customHeight="1" x14ac:dyDescent="0.2"/>
    <row r="4314" customFormat="1" ht="16" customHeight="1" x14ac:dyDescent="0.2"/>
    <row r="4315" customFormat="1" ht="16" customHeight="1" x14ac:dyDescent="0.2"/>
    <row r="4316" customFormat="1" ht="16" customHeight="1" x14ac:dyDescent="0.2"/>
    <row r="4317" customFormat="1" ht="16" customHeight="1" x14ac:dyDescent="0.2"/>
    <row r="4318" customFormat="1" ht="16" customHeight="1" x14ac:dyDescent="0.2"/>
    <row r="4319" customFormat="1" ht="16" customHeight="1" x14ac:dyDescent="0.2"/>
    <row r="4320" customFormat="1" ht="16" customHeight="1" x14ac:dyDescent="0.2"/>
    <row r="4321" customFormat="1" ht="16" customHeight="1" x14ac:dyDescent="0.2"/>
    <row r="4322" customFormat="1" ht="16" customHeight="1" x14ac:dyDescent="0.2"/>
    <row r="4323" customFormat="1" ht="16" customHeight="1" x14ac:dyDescent="0.2"/>
    <row r="4324" customFormat="1" ht="16" customHeight="1" x14ac:dyDescent="0.2"/>
    <row r="4325" customFormat="1" ht="16" customHeight="1" x14ac:dyDescent="0.2"/>
    <row r="4326" customFormat="1" ht="16" customHeight="1" x14ac:dyDescent="0.2"/>
    <row r="4327" customFormat="1" ht="16" customHeight="1" x14ac:dyDescent="0.2"/>
    <row r="4328" customFormat="1" ht="16" customHeight="1" x14ac:dyDescent="0.2"/>
    <row r="4329" customFormat="1" ht="16" customHeight="1" x14ac:dyDescent="0.2"/>
    <row r="4330" customFormat="1" ht="16" customHeight="1" x14ac:dyDescent="0.2"/>
    <row r="4331" customFormat="1" ht="16" customHeight="1" x14ac:dyDescent="0.2"/>
    <row r="4332" customFormat="1" ht="16" customHeight="1" x14ac:dyDescent="0.2"/>
    <row r="4333" customFormat="1" ht="16" customHeight="1" x14ac:dyDescent="0.2"/>
    <row r="4334" customFormat="1" ht="16" customHeight="1" x14ac:dyDescent="0.2"/>
    <row r="4335" customFormat="1" ht="16" customHeight="1" x14ac:dyDescent="0.2"/>
    <row r="4336" customFormat="1" ht="16" customHeight="1" x14ac:dyDescent="0.2"/>
    <row r="4337" customFormat="1" ht="16" customHeight="1" x14ac:dyDescent="0.2"/>
    <row r="4338" customFormat="1" ht="16" customHeight="1" x14ac:dyDescent="0.2"/>
    <row r="4339" customFormat="1" ht="16" customHeight="1" x14ac:dyDescent="0.2"/>
    <row r="4340" customFormat="1" ht="16" customHeight="1" x14ac:dyDescent="0.2"/>
    <row r="4341" customFormat="1" ht="16" customHeight="1" x14ac:dyDescent="0.2"/>
    <row r="4342" customFormat="1" ht="16" customHeight="1" x14ac:dyDescent="0.2"/>
    <row r="4343" customFormat="1" ht="16" customHeight="1" x14ac:dyDescent="0.2"/>
    <row r="4344" customFormat="1" ht="16" customHeight="1" x14ac:dyDescent="0.2"/>
    <row r="4345" customFormat="1" ht="16" customHeight="1" x14ac:dyDescent="0.2"/>
    <row r="4346" customFormat="1" ht="16" customHeight="1" x14ac:dyDescent="0.2"/>
    <row r="4347" customFormat="1" ht="16" customHeight="1" x14ac:dyDescent="0.2"/>
    <row r="4348" customFormat="1" ht="16" customHeight="1" x14ac:dyDescent="0.2"/>
    <row r="4349" customFormat="1" ht="16" customHeight="1" x14ac:dyDescent="0.2"/>
    <row r="4350" customFormat="1" ht="16" customHeight="1" x14ac:dyDescent="0.2"/>
    <row r="4351" customFormat="1" ht="16" customHeight="1" x14ac:dyDescent="0.2"/>
    <row r="4352" customFormat="1" ht="16" customHeight="1" x14ac:dyDescent="0.2"/>
    <row r="4353" customFormat="1" ht="16" customHeight="1" x14ac:dyDescent="0.2"/>
    <row r="4354" customFormat="1" ht="16" customHeight="1" x14ac:dyDescent="0.2"/>
    <row r="4355" customFormat="1" ht="16" customHeight="1" x14ac:dyDescent="0.2"/>
    <row r="4356" customFormat="1" ht="16" customHeight="1" x14ac:dyDescent="0.2"/>
    <row r="4357" customFormat="1" ht="16" customHeight="1" x14ac:dyDescent="0.2"/>
    <row r="4358" customFormat="1" ht="16" customHeight="1" x14ac:dyDescent="0.2"/>
    <row r="4359" customFormat="1" ht="16" customHeight="1" x14ac:dyDescent="0.2"/>
    <row r="4360" customFormat="1" ht="16" customHeight="1" x14ac:dyDescent="0.2"/>
    <row r="4361" customFormat="1" ht="16" customHeight="1" x14ac:dyDescent="0.2"/>
    <row r="4362" customFormat="1" ht="16" customHeight="1" x14ac:dyDescent="0.2"/>
    <row r="4363" customFormat="1" ht="16" customHeight="1" x14ac:dyDescent="0.2"/>
    <row r="4364" customFormat="1" ht="16" customHeight="1" x14ac:dyDescent="0.2"/>
    <row r="4365" customFormat="1" ht="16" customHeight="1" x14ac:dyDescent="0.2"/>
    <row r="4366" customFormat="1" ht="16" customHeight="1" x14ac:dyDescent="0.2"/>
    <row r="4367" customFormat="1" ht="16" customHeight="1" x14ac:dyDescent="0.2"/>
    <row r="4368" customFormat="1" ht="16" customHeight="1" x14ac:dyDescent="0.2"/>
    <row r="4369" customFormat="1" ht="16" customHeight="1" x14ac:dyDescent="0.2"/>
    <row r="4370" customFormat="1" ht="16" customHeight="1" x14ac:dyDescent="0.2"/>
    <row r="4371" customFormat="1" ht="16" customHeight="1" x14ac:dyDescent="0.2"/>
    <row r="4372" customFormat="1" ht="16" customHeight="1" x14ac:dyDescent="0.2"/>
    <row r="4373" customFormat="1" ht="16" customHeight="1" x14ac:dyDescent="0.2"/>
    <row r="4374" customFormat="1" ht="16" customHeight="1" x14ac:dyDescent="0.2"/>
    <row r="4375" customFormat="1" ht="16" customHeight="1" x14ac:dyDescent="0.2"/>
    <row r="4376" customFormat="1" ht="16" customHeight="1" x14ac:dyDescent="0.2"/>
    <row r="4377" customFormat="1" ht="16" customHeight="1" x14ac:dyDescent="0.2"/>
    <row r="4378" customFormat="1" ht="16" customHeight="1" x14ac:dyDescent="0.2"/>
    <row r="4379" customFormat="1" ht="16" customHeight="1" x14ac:dyDescent="0.2"/>
    <row r="4380" customFormat="1" ht="16" customHeight="1" x14ac:dyDescent="0.2"/>
    <row r="4381" customFormat="1" ht="16" customHeight="1" x14ac:dyDescent="0.2"/>
    <row r="4382" customFormat="1" ht="16" customHeight="1" x14ac:dyDescent="0.2"/>
    <row r="4383" customFormat="1" ht="16" customHeight="1" x14ac:dyDescent="0.2"/>
    <row r="4384" customFormat="1" ht="16" customHeight="1" x14ac:dyDescent="0.2"/>
    <row r="4385" customFormat="1" ht="16" customHeight="1" x14ac:dyDescent="0.2"/>
    <row r="4386" customFormat="1" ht="16" customHeight="1" x14ac:dyDescent="0.2"/>
    <row r="4387" customFormat="1" ht="16" customHeight="1" x14ac:dyDescent="0.2"/>
    <row r="4388" customFormat="1" ht="16" customHeight="1" x14ac:dyDescent="0.2"/>
    <row r="4389" customFormat="1" ht="16" customHeight="1" x14ac:dyDescent="0.2"/>
    <row r="4390" customFormat="1" ht="16" customHeight="1" x14ac:dyDescent="0.2"/>
    <row r="4391" customFormat="1" ht="16" customHeight="1" x14ac:dyDescent="0.2"/>
    <row r="4392" customFormat="1" ht="16" customHeight="1" x14ac:dyDescent="0.2"/>
    <row r="4393" customFormat="1" ht="16" customHeight="1" x14ac:dyDescent="0.2"/>
    <row r="4394" customFormat="1" ht="16" customHeight="1" x14ac:dyDescent="0.2"/>
    <row r="4395" customFormat="1" ht="16" customHeight="1" x14ac:dyDescent="0.2"/>
    <row r="4396" customFormat="1" ht="16" customHeight="1" x14ac:dyDescent="0.2"/>
    <row r="4397" customFormat="1" ht="16" customHeight="1" x14ac:dyDescent="0.2"/>
    <row r="4398" customFormat="1" ht="16" customHeight="1" x14ac:dyDescent="0.2"/>
    <row r="4399" customFormat="1" ht="16" customHeight="1" x14ac:dyDescent="0.2"/>
    <row r="4400" customFormat="1" ht="16" customHeight="1" x14ac:dyDescent="0.2"/>
    <row r="4401" customFormat="1" ht="16" customHeight="1" x14ac:dyDescent="0.2"/>
    <row r="4402" customFormat="1" ht="16" customHeight="1" x14ac:dyDescent="0.2"/>
    <row r="4403" customFormat="1" ht="16" customHeight="1" x14ac:dyDescent="0.2"/>
    <row r="4404" customFormat="1" ht="16" customHeight="1" x14ac:dyDescent="0.2"/>
    <row r="4405" customFormat="1" ht="16" customHeight="1" x14ac:dyDescent="0.2"/>
    <row r="4406" customFormat="1" ht="16" customHeight="1" x14ac:dyDescent="0.2"/>
    <row r="4407" customFormat="1" ht="16" customHeight="1" x14ac:dyDescent="0.2"/>
    <row r="4408" customFormat="1" ht="16" customHeight="1" x14ac:dyDescent="0.2"/>
    <row r="4409" customFormat="1" ht="16" customHeight="1" x14ac:dyDescent="0.2"/>
    <row r="4410" customFormat="1" ht="16" customHeight="1" x14ac:dyDescent="0.2"/>
    <row r="4411" customFormat="1" ht="16" customHeight="1" x14ac:dyDescent="0.2"/>
    <row r="4412" customFormat="1" ht="16" customHeight="1" x14ac:dyDescent="0.2"/>
    <row r="4413" customFormat="1" ht="16" customHeight="1" x14ac:dyDescent="0.2"/>
    <row r="4414" customFormat="1" ht="16" customHeight="1" x14ac:dyDescent="0.2"/>
    <row r="4415" customFormat="1" ht="16" customHeight="1" x14ac:dyDescent="0.2"/>
    <row r="4416" customFormat="1" ht="16" customHeight="1" x14ac:dyDescent="0.2"/>
    <row r="4417" customFormat="1" ht="16" customHeight="1" x14ac:dyDescent="0.2"/>
    <row r="4418" customFormat="1" ht="16" customHeight="1" x14ac:dyDescent="0.2"/>
    <row r="4419" customFormat="1" ht="16" customHeight="1" x14ac:dyDescent="0.2"/>
    <row r="4420" customFormat="1" ht="16" customHeight="1" x14ac:dyDescent="0.2"/>
    <row r="4421" customFormat="1" ht="16" customHeight="1" x14ac:dyDescent="0.2"/>
    <row r="4422" customFormat="1" ht="16" customHeight="1" x14ac:dyDescent="0.2"/>
    <row r="4423" customFormat="1" ht="16" customHeight="1" x14ac:dyDescent="0.2"/>
    <row r="4424" customFormat="1" ht="16" customHeight="1" x14ac:dyDescent="0.2"/>
    <row r="4425" customFormat="1" ht="16" customHeight="1" x14ac:dyDescent="0.2"/>
    <row r="4426" customFormat="1" ht="16" customHeight="1" x14ac:dyDescent="0.2"/>
    <row r="4427" customFormat="1" ht="16" customHeight="1" x14ac:dyDescent="0.2"/>
    <row r="4428" customFormat="1" ht="16" customHeight="1" x14ac:dyDescent="0.2"/>
    <row r="4429" customFormat="1" ht="16" customHeight="1" x14ac:dyDescent="0.2"/>
    <row r="4430" customFormat="1" ht="16" customHeight="1" x14ac:dyDescent="0.2"/>
    <row r="4431" customFormat="1" ht="16" customHeight="1" x14ac:dyDescent="0.2"/>
    <row r="4432" customFormat="1" ht="16" customHeight="1" x14ac:dyDescent="0.2"/>
    <row r="4433" customFormat="1" ht="16" customHeight="1" x14ac:dyDescent="0.2"/>
    <row r="4434" customFormat="1" ht="16" customHeight="1" x14ac:dyDescent="0.2"/>
    <row r="4435" customFormat="1" ht="16" customHeight="1" x14ac:dyDescent="0.2"/>
    <row r="4436" customFormat="1" ht="16" customHeight="1" x14ac:dyDescent="0.2"/>
    <row r="4437" customFormat="1" ht="16" customHeight="1" x14ac:dyDescent="0.2"/>
    <row r="4438" customFormat="1" ht="16" customHeight="1" x14ac:dyDescent="0.2"/>
    <row r="4439" customFormat="1" ht="16" customHeight="1" x14ac:dyDescent="0.2"/>
    <row r="4440" customFormat="1" ht="16" customHeight="1" x14ac:dyDescent="0.2"/>
    <row r="4441" customFormat="1" ht="16" customHeight="1" x14ac:dyDescent="0.2"/>
    <row r="4442" customFormat="1" ht="16" customHeight="1" x14ac:dyDescent="0.2"/>
    <row r="4443" customFormat="1" ht="16" customHeight="1" x14ac:dyDescent="0.2"/>
    <row r="4444" customFormat="1" ht="16" customHeight="1" x14ac:dyDescent="0.2"/>
    <row r="4445" customFormat="1" ht="16" customHeight="1" x14ac:dyDescent="0.2"/>
    <row r="4446" customFormat="1" ht="16" customHeight="1" x14ac:dyDescent="0.2"/>
    <row r="4447" customFormat="1" ht="16" customHeight="1" x14ac:dyDescent="0.2"/>
    <row r="4448" customFormat="1" ht="16" customHeight="1" x14ac:dyDescent="0.2"/>
    <row r="4449" customFormat="1" ht="16" customHeight="1" x14ac:dyDescent="0.2"/>
    <row r="4450" customFormat="1" ht="16" customHeight="1" x14ac:dyDescent="0.2"/>
    <row r="4451" customFormat="1" ht="16" customHeight="1" x14ac:dyDescent="0.2"/>
    <row r="4452" customFormat="1" ht="16" customHeight="1" x14ac:dyDescent="0.2"/>
    <row r="4453" customFormat="1" ht="16" customHeight="1" x14ac:dyDescent="0.2"/>
    <row r="4454" customFormat="1" ht="16" customHeight="1" x14ac:dyDescent="0.2"/>
    <row r="4455" customFormat="1" ht="16" customHeight="1" x14ac:dyDescent="0.2"/>
    <row r="4456" customFormat="1" ht="16" customHeight="1" x14ac:dyDescent="0.2"/>
    <row r="4457" customFormat="1" ht="16" customHeight="1" x14ac:dyDescent="0.2"/>
    <row r="4458" customFormat="1" ht="16" customHeight="1" x14ac:dyDescent="0.2"/>
    <row r="4459" customFormat="1" ht="16" customHeight="1" x14ac:dyDescent="0.2"/>
    <row r="4460" customFormat="1" ht="16" customHeight="1" x14ac:dyDescent="0.2"/>
    <row r="4461" customFormat="1" ht="16" customHeight="1" x14ac:dyDescent="0.2"/>
    <row r="4462" customFormat="1" ht="16" customHeight="1" x14ac:dyDescent="0.2"/>
    <row r="4463" customFormat="1" ht="16" customHeight="1" x14ac:dyDescent="0.2"/>
    <row r="4464" customFormat="1" ht="16" customHeight="1" x14ac:dyDescent="0.2"/>
    <row r="4465" customFormat="1" ht="16" customHeight="1" x14ac:dyDescent="0.2"/>
    <row r="4466" customFormat="1" ht="16" customHeight="1" x14ac:dyDescent="0.2"/>
    <row r="4467" customFormat="1" ht="16" customHeight="1" x14ac:dyDescent="0.2"/>
    <row r="4468" customFormat="1" ht="16" customHeight="1" x14ac:dyDescent="0.2"/>
    <row r="4469" customFormat="1" ht="16" customHeight="1" x14ac:dyDescent="0.2"/>
    <row r="4470" customFormat="1" ht="16" customHeight="1" x14ac:dyDescent="0.2"/>
    <row r="4471" customFormat="1" ht="16" customHeight="1" x14ac:dyDescent="0.2"/>
    <row r="4472" customFormat="1" ht="16" customHeight="1" x14ac:dyDescent="0.2"/>
    <row r="4473" customFormat="1" ht="16" customHeight="1" x14ac:dyDescent="0.2"/>
    <row r="4474" customFormat="1" ht="16" customHeight="1" x14ac:dyDescent="0.2"/>
    <row r="4475" customFormat="1" ht="16" customHeight="1" x14ac:dyDescent="0.2"/>
    <row r="4476" customFormat="1" ht="16" customHeight="1" x14ac:dyDescent="0.2"/>
    <row r="4477" customFormat="1" ht="16" customHeight="1" x14ac:dyDescent="0.2"/>
    <row r="4478" customFormat="1" ht="16" customHeight="1" x14ac:dyDescent="0.2"/>
    <row r="4479" customFormat="1" ht="16" customHeight="1" x14ac:dyDescent="0.2"/>
    <row r="4480" customFormat="1" ht="16" customHeight="1" x14ac:dyDescent="0.2"/>
    <row r="4481" customFormat="1" ht="16" customHeight="1" x14ac:dyDescent="0.2"/>
    <row r="4482" customFormat="1" ht="16" customHeight="1" x14ac:dyDescent="0.2"/>
    <row r="4483" customFormat="1" ht="16" customHeight="1" x14ac:dyDescent="0.2"/>
    <row r="4484" customFormat="1" ht="16" customHeight="1" x14ac:dyDescent="0.2"/>
    <row r="4485" customFormat="1" ht="16" customHeight="1" x14ac:dyDescent="0.2"/>
    <row r="4486" customFormat="1" ht="16" customHeight="1" x14ac:dyDescent="0.2"/>
    <row r="4487" customFormat="1" ht="16" customHeight="1" x14ac:dyDescent="0.2"/>
    <row r="4488" customFormat="1" ht="16" customHeight="1" x14ac:dyDescent="0.2"/>
    <row r="4489" customFormat="1" ht="16" customHeight="1" x14ac:dyDescent="0.2"/>
    <row r="4490" customFormat="1" ht="16" customHeight="1" x14ac:dyDescent="0.2"/>
    <row r="4491" customFormat="1" ht="16" customHeight="1" x14ac:dyDescent="0.2"/>
    <row r="4492" customFormat="1" ht="16" customHeight="1" x14ac:dyDescent="0.2"/>
    <row r="4493" customFormat="1" ht="16" customHeight="1" x14ac:dyDescent="0.2"/>
    <row r="4494" customFormat="1" ht="16" customHeight="1" x14ac:dyDescent="0.2"/>
    <row r="4495" customFormat="1" ht="16" customHeight="1" x14ac:dyDescent="0.2"/>
    <row r="4496" customFormat="1" ht="16" customHeight="1" x14ac:dyDescent="0.2"/>
    <row r="4497" customFormat="1" ht="16" customHeight="1" x14ac:dyDescent="0.2"/>
    <row r="4498" customFormat="1" ht="16" customHeight="1" x14ac:dyDescent="0.2"/>
    <row r="4499" customFormat="1" ht="16" customHeight="1" x14ac:dyDescent="0.2"/>
    <row r="4500" customFormat="1" ht="16" customHeight="1" x14ac:dyDescent="0.2"/>
    <row r="4501" customFormat="1" ht="16" customHeight="1" x14ac:dyDescent="0.2"/>
    <row r="4502" customFormat="1" ht="16" customHeight="1" x14ac:dyDescent="0.2"/>
    <row r="4503" customFormat="1" ht="16" customHeight="1" x14ac:dyDescent="0.2"/>
    <row r="4504" customFormat="1" ht="16" customHeight="1" x14ac:dyDescent="0.2"/>
    <row r="4505" customFormat="1" ht="16" customHeight="1" x14ac:dyDescent="0.2"/>
    <row r="4506" customFormat="1" ht="16" customHeight="1" x14ac:dyDescent="0.2"/>
    <row r="4507" customFormat="1" ht="16" customHeight="1" x14ac:dyDescent="0.2"/>
    <row r="4508" customFormat="1" ht="16" customHeight="1" x14ac:dyDescent="0.2"/>
    <row r="4509" customFormat="1" ht="16" customHeight="1" x14ac:dyDescent="0.2"/>
    <row r="4510" customFormat="1" ht="16" customHeight="1" x14ac:dyDescent="0.2"/>
    <row r="4511" customFormat="1" ht="16" customHeight="1" x14ac:dyDescent="0.2"/>
    <row r="4512" customFormat="1" ht="16" customHeight="1" x14ac:dyDescent="0.2"/>
    <row r="4513" customFormat="1" ht="16" customHeight="1" x14ac:dyDescent="0.2"/>
    <row r="4514" customFormat="1" ht="16" customHeight="1" x14ac:dyDescent="0.2"/>
    <row r="4515" customFormat="1" ht="16" customHeight="1" x14ac:dyDescent="0.2"/>
    <row r="4516" customFormat="1" ht="16" customHeight="1" x14ac:dyDescent="0.2"/>
    <row r="4517" customFormat="1" ht="16" customHeight="1" x14ac:dyDescent="0.2"/>
    <row r="4518" customFormat="1" ht="16" customHeight="1" x14ac:dyDescent="0.2"/>
    <row r="4519" customFormat="1" ht="16" customHeight="1" x14ac:dyDescent="0.2"/>
    <row r="4520" customFormat="1" ht="16" customHeight="1" x14ac:dyDescent="0.2"/>
    <row r="4521" customFormat="1" ht="16" customHeight="1" x14ac:dyDescent="0.2"/>
    <row r="4522" customFormat="1" ht="16" customHeight="1" x14ac:dyDescent="0.2"/>
    <row r="4523" customFormat="1" ht="16" customHeight="1" x14ac:dyDescent="0.2"/>
    <row r="4524" customFormat="1" ht="16" customHeight="1" x14ac:dyDescent="0.2"/>
    <row r="4525" customFormat="1" ht="16" customHeight="1" x14ac:dyDescent="0.2"/>
    <row r="4526" customFormat="1" ht="16" customHeight="1" x14ac:dyDescent="0.2"/>
    <row r="4527" customFormat="1" ht="16" customHeight="1" x14ac:dyDescent="0.2"/>
    <row r="4528" customFormat="1" ht="16" customHeight="1" x14ac:dyDescent="0.2"/>
    <row r="4529" customFormat="1" ht="16" customHeight="1" x14ac:dyDescent="0.2"/>
    <row r="4530" customFormat="1" ht="16" customHeight="1" x14ac:dyDescent="0.2"/>
    <row r="4531" customFormat="1" ht="16" customHeight="1" x14ac:dyDescent="0.2"/>
    <row r="4532" customFormat="1" ht="16" customHeight="1" x14ac:dyDescent="0.2"/>
    <row r="4533" customFormat="1" ht="16" customHeight="1" x14ac:dyDescent="0.2"/>
    <row r="4534" customFormat="1" ht="16" customHeight="1" x14ac:dyDescent="0.2"/>
    <row r="4535" customFormat="1" ht="16" customHeight="1" x14ac:dyDescent="0.2"/>
    <row r="4536" customFormat="1" ht="16" customHeight="1" x14ac:dyDescent="0.2"/>
    <row r="4537" customFormat="1" ht="16" customHeight="1" x14ac:dyDescent="0.2"/>
    <row r="4538" customFormat="1" ht="16" customHeight="1" x14ac:dyDescent="0.2"/>
    <row r="4539" customFormat="1" ht="16" customHeight="1" x14ac:dyDescent="0.2"/>
    <row r="4540" customFormat="1" ht="16" customHeight="1" x14ac:dyDescent="0.2"/>
    <row r="4541" customFormat="1" ht="16" customHeight="1" x14ac:dyDescent="0.2"/>
    <row r="4542" customFormat="1" ht="16" customHeight="1" x14ac:dyDescent="0.2"/>
    <row r="4543" customFormat="1" ht="16" customHeight="1" x14ac:dyDescent="0.2"/>
    <row r="4544" customFormat="1" ht="16" customHeight="1" x14ac:dyDescent="0.2"/>
    <row r="4545" customFormat="1" ht="16" customHeight="1" x14ac:dyDescent="0.2"/>
    <row r="4546" customFormat="1" ht="16" customHeight="1" x14ac:dyDescent="0.2"/>
    <row r="4547" customFormat="1" ht="16" customHeight="1" x14ac:dyDescent="0.2"/>
    <row r="4548" customFormat="1" ht="16" customHeight="1" x14ac:dyDescent="0.2"/>
    <row r="4549" customFormat="1" ht="16" customHeight="1" x14ac:dyDescent="0.2"/>
    <row r="4550" customFormat="1" ht="16" customHeight="1" x14ac:dyDescent="0.2"/>
    <row r="4551" customFormat="1" ht="16" customHeight="1" x14ac:dyDescent="0.2"/>
    <row r="4552" customFormat="1" ht="16" customHeight="1" x14ac:dyDescent="0.2"/>
    <row r="4553" customFormat="1" ht="16" customHeight="1" x14ac:dyDescent="0.2"/>
    <row r="4554" customFormat="1" ht="16" customHeight="1" x14ac:dyDescent="0.2"/>
    <row r="4555" customFormat="1" ht="16" customHeight="1" x14ac:dyDescent="0.2"/>
    <row r="4556" customFormat="1" ht="16" customHeight="1" x14ac:dyDescent="0.2"/>
    <row r="4557" customFormat="1" ht="16" customHeight="1" x14ac:dyDescent="0.2"/>
    <row r="4558" customFormat="1" ht="16" customHeight="1" x14ac:dyDescent="0.2"/>
    <row r="4559" customFormat="1" ht="16" customHeight="1" x14ac:dyDescent="0.2"/>
    <row r="4560" customFormat="1" ht="16" customHeight="1" x14ac:dyDescent="0.2"/>
    <row r="4561" customFormat="1" ht="16" customHeight="1" x14ac:dyDescent="0.2"/>
    <row r="4562" customFormat="1" ht="16" customHeight="1" x14ac:dyDescent="0.2"/>
    <row r="4563" customFormat="1" ht="16" customHeight="1" x14ac:dyDescent="0.2"/>
    <row r="4564" customFormat="1" ht="16" customHeight="1" x14ac:dyDescent="0.2"/>
    <row r="4565" customFormat="1" ht="16" customHeight="1" x14ac:dyDescent="0.2"/>
    <row r="4566" customFormat="1" ht="16" customHeight="1" x14ac:dyDescent="0.2"/>
    <row r="4567" customFormat="1" ht="16" customHeight="1" x14ac:dyDescent="0.2"/>
    <row r="4568" customFormat="1" ht="16" customHeight="1" x14ac:dyDescent="0.2"/>
    <row r="4569" customFormat="1" ht="16" customHeight="1" x14ac:dyDescent="0.2"/>
    <row r="4570" customFormat="1" ht="16" customHeight="1" x14ac:dyDescent="0.2"/>
    <row r="4571" customFormat="1" ht="16" customHeight="1" x14ac:dyDescent="0.2"/>
    <row r="4572" customFormat="1" ht="16" customHeight="1" x14ac:dyDescent="0.2"/>
    <row r="4573" customFormat="1" ht="16" customHeight="1" x14ac:dyDescent="0.2"/>
    <row r="4574" customFormat="1" ht="16" customHeight="1" x14ac:dyDescent="0.2"/>
    <row r="4575" customFormat="1" ht="16" customHeight="1" x14ac:dyDescent="0.2"/>
    <row r="4576" customFormat="1" ht="16" customHeight="1" x14ac:dyDescent="0.2"/>
    <row r="4577" customFormat="1" ht="16" customHeight="1" x14ac:dyDescent="0.2"/>
    <row r="4578" customFormat="1" ht="16" customHeight="1" x14ac:dyDescent="0.2"/>
    <row r="4579" customFormat="1" ht="16" customHeight="1" x14ac:dyDescent="0.2"/>
    <row r="4580" customFormat="1" ht="16" customHeight="1" x14ac:dyDescent="0.2"/>
    <row r="4581" customFormat="1" ht="16" customHeight="1" x14ac:dyDescent="0.2"/>
    <row r="4582" customFormat="1" ht="16" customHeight="1" x14ac:dyDescent="0.2"/>
    <row r="4583" customFormat="1" ht="16" customHeight="1" x14ac:dyDescent="0.2"/>
    <row r="4584" customFormat="1" ht="16" customHeight="1" x14ac:dyDescent="0.2"/>
    <row r="4585" customFormat="1" ht="16" customHeight="1" x14ac:dyDescent="0.2"/>
    <row r="4586" customFormat="1" ht="16" customHeight="1" x14ac:dyDescent="0.2"/>
    <row r="4587" customFormat="1" ht="16" customHeight="1" x14ac:dyDescent="0.2"/>
    <row r="4588" customFormat="1" ht="16" customHeight="1" x14ac:dyDescent="0.2"/>
    <row r="4589" customFormat="1" ht="16" customHeight="1" x14ac:dyDescent="0.2"/>
    <row r="4590" customFormat="1" ht="16" customHeight="1" x14ac:dyDescent="0.2"/>
    <row r="4591" customFormat="1" ht="16" customHeight="1" x14ac:dyDescent="0.2"/>
    <row r="4592" customFormat="1" ht="16" customHeight="1" x14ac:dyDescent="0.2"/>
    <row r="4593" customFormat="1" ht="16" customHeight="1" x14ac:dyDescent="0.2"/>
    <row r="4594" customFormat="1" ht="16" customHeight="1" x14ac:dyDescent="0.2"/>
    <row r="4595" customFormat="1" ht="16" customHeight="1" x14ac:dyDescent="0.2"/>
    <row r="4596" customFormat="1" ht="16" customHeight="1" x14ac:dyDescent="0.2"/>
    <row r="4597" customFormat="1" ht="16" customHeight="1" x14ac:dyDescent="0.2"/>
    <row r="4598" customFormat="1" ht="16" customHeight="1" x14ac:dyDescent="0.2"/>
    <row r="4599" customFormat="1" ht="16" customHeight="1" x14ac:dyDescent="0.2"/>
    <row r="4600" customFormat="1" ht="16" customHeight="1" x14ac:dyDescent="0.2"/>
    <row r="4601" customFormat="1" ht="16" customHeight="1" x14ac:dyDescent="0.2"/>
    <row r="4602" customFormat="1" ht="16" customHeight="1" x14ac:dyDescent="0.2"/>
    <row r="4603" customFormat="1" ht="16" customHeight="1" x14ac:dyDescent="0.2"/>
    <row r="4604" customFormat="1" ht="16" customHeight="1" x14ac:dyDescent="0.2"/>
    <row r="4605" customFormat="1" ht="16" customHeight="1" x14ac:dyDescent="0.2"/>
    <row r="4606" customFormat="1" ht="16" customHeight="1" x14ac:dyDescent="0.2"/>
    <row r="4607" customFormat="1" ht="16" customHeight="1" x14ac:dyDescent="0.2"/>
    <row r="4608" customFormat="1" ht="16" customHeight="1" x14ac:dyDescent="0.2"/>
    <row r="4609" customFormat="1" ht="16" customHeight="1" x14ac:dyDescent="0.2"/>
    <row r="4610" customFormat="1" ht="16" customHeight="1" x14ac:dyDescent="0.2"/>
    <row r="4611" customFormat="1" ht="16" customHeight="1" x14ac:dyDescent="0.2"/>
    <row r="4612" customFormat="1" ht="16" customHeight="1" x14ac:dyDescent="0.2"/>
    <row r="4613" customFormat="1" ht="16" customHeight="1" x14ac:dyDescent="0.2"/>
    <row r="4614" customFormat="1" ht="16" customHeight="1" x14ac:dyDescent="0.2"/>
    <row r="4615" customFormat="1" ht="16" customHeight="1" x14ac:dyDescent="0.2"/>
    <row r="4616" customFormat="1" ht="16" customHeight="1" x14ac:dyDescent="0.2"/>
    <row r="4617" customFormat="1" ht="16" customHeight="1" x14ac:dyDescent="0.2"/>
    <row r="4618" customFormat="1" ht="16" customHeight="1" x14ac:dyDescent="0.2"/>
    <row r="4619" customFormat="1" ht="16" customHeight="1" x14ac:dyDescent="0.2"/>
    <row r="4620" customFormat="1" ht="16" customHeight="1" x14ac:dyDescent="0.2"/>
    <row r="4621" customFormat="1" ht="16" customHeight="1" x14ac:dyDescent="0.2"/>
    <row r="4622" customFormat="1" ht="16" customHeight="1" x14ac:dyDescent="0.2"/>
    <row r="4623" customFormat="1" ht="16" customHeight="1" x14ac:dyDescent="0.2"/>
    <row r="4624" customFormat="1" ht="16" customHeight="1" x14ac:dyDescent="0.2"/>
    <row r="4625" customFormat="1" ht="16" customHeight="1" x14ac:dyDescent="0.2"/>
    <row r="4626" customFormat="1" ht="16" customHeight="1" x14ac:dyDescent="0.2"/>
    <row r="4627" customFormat="1" ht="16" customHeight="1" x14ac:dyDescent="0.2"/>
    <row r="4628" customFormat="1" ht="16" customHeight="1" x14ac:dyDescent="0.2"/>
    <row r="4629" customFormat="1" ht="16" customHeight="1" x14ac:dyDescent="0.2"/>
    <row r="4630" customFormat="1" ht="16" customHeight="1" x14ac:dyDescent="0.2"/>
    <row r="4631" customFormat="1" ht="16" customHeight="1" x14ac:dyDescent="0.2"/>
    <row r="4632" customFormat="1" ht="16" customHeight="1" x14ac:dyDescent="0.2"/>
    <row r="4633" customFormat="1" ht="16" customHeight="1" x14ac:dyDescent="0.2"/>
    <row r="4634" customFormat="1" ht="16" customHeight="1" x14ac:dyDescent="0.2"/>
    <row r="4635" customFormat="1" ht="16" customHeight="1" x14ac:dyDescent="0.2"/>
    <row r="4636" customFormat="1" ht="16" customHeight="1" x14ac:dyDescent="0.2"/>
    <row r="4637" customFormat="1" ht="16" customHeight="1" x14ac:dyDescent="0.2"/>
    <row r="4638" customFormat="1" ht="16" customHeight="1" x14ac:dyDescent="0.2"/>
    <row r="4639" customFormat="1" ht="16" customHeight="1" x14ac:dyDescent="0.2"/>
    <row r="4640" customFormat="1" ht="16" customHeight="1" x14ac:dyDescent="0.2"/>
    <row r="4641" customFormat="1" ht="16" customHeight="1" x14ac:dyDescent="0.2"/>
    <row r="4642" customFormat="1" ht="16" customHeight="1" x14ac:dyDescent="0.2"/>
    <row r="4643" customFormat="1" ht="16" customHeight="1" x14ac:dyDescent="0.2"/>
    <row r="4644" customFormat="1" ht="16" customHeight="1" x14ac:dyDescent="0.2"/>
    <row r="4645" customFormat="1" ht="16" customHeight="1" x14ac:dyDescent="0.2"/>
    <row r="4646" customFormat="1" ht="16" customHeight="1" x14ac:dyDescent="0.2"/>
    <row r="4647" customFormat="1" ht="16" customHeight="1" x14ac:dyDescent="0.2"/>
    <row r="4648" customFormat="1" ht="16" customHeight="1" x14ac:dyDescent="0.2"/>
    <row r="4649" customFormat="1" ht="16" customHeight="1" x14ac:dyDescent="0.2"/>
    <row r="4650" customFormat="1" ht="16" customHeight="1" x14ac:dyDescent="0.2"/>
    <row r="4651" customFormat="1" ht="16" customHeight="1" x14ac:dyDescent="0.2"/>
    <row r="4652" customFormat="1" ht="16" customHeight="1" x14ac:dyDescent="0.2"/>
    <row r="4653" customFormat="1" ht="16" customHeight="1" x14ac:dyDescent="0.2"/>
    <row r="4654" customFormat="1" ht="16" customHeight="1" x14ac:dyDescent="0.2"/>
    <row r="4655" customFormat="1" ht="16" customHeight="1" x14ac:dyDescent="0.2"/>
    <row r="4656" customFormat="1" ht="16" customHeight="1" x14ac:dyDescent="0.2"/>
    <row r="4657" customFormat="1" ht="16" customHeight="1" x14ac:dyDescent="0.2"/>
    <row r="4658" customFormat="1" ht="16" customHeight="1" x14ac:dyDescent="0.2"/>
    <row r="4659" customFormat="1" ht="16" customHeight="1" x14ac:dyDescent="0.2"/>
    <row r="4660" customFormat="1" ht="16" customHeight="1" x14ac:dyDescent="0.2"/>
    <row r="4661" customFormat="1" ht="16" customHeight="1" x14ac:dyDescent="0.2"/>
    <row r="4662" customFormat="1" ht="16" customHeight="1" x14ac:dyDescent="0.2"/>
    <row r="4663" customFormat="1" ht="16" customHeight="1" x14ac:dyDescent="0.2"/>
    <row r="4664" customFormat="1" ht="16" customHeight="1" x14ac:dyDescent="0.2"/>
    <row r="4665" customFormat="1" ht="16" customHeight="1" x14ac:dyDescent="0.2"/>
    <row r="4666" customFormat="1" ht="16" customHeight="1" x14ac:dyDescent="0.2"/>
    <row r="4667" customFormat="1" ht="16" customHeight="1" x14ac:dyDescent="0.2"/>
    <row r="4668" customFormat="1" ht="16" customHeight="1" x14ac:dyDescent="0.2"/>
    <row r="4669" customFormat="1" ht="16" customHeight="1" x14ac:dyDescent="0.2"/>
    <row r="4670" customFormat="1" ht="16" customHeight="1" x14ac:dyDescent="0.2"/>
    <row r="4671" customFormat="1" ht="16" customHeight="1" x14ac:dyDescent="0.2"/>
    <row r="4672" customFormat="1" ht="16" customHeight="1" x14ac:dyDescent="0.2"/>
    <row r="4673" customFormat="1" ht="16" customHeight="1" x14ac:dyDescent="0.2"/>
    <row r="4674" customFormat="1" ht="16" customHeight="1" x14ac:dyDescent="0.2"/>
    <row r="4675" customFormat="1" ht="16" customHeight="1" x14ac:dyDescent="0.2"/>
    <row r="4676" customFormat="1" ht="16" customHeight="1" x14ac:dyDescent="0.2"/>
    <row r="4677" customFormat="1" ht="16" customHeight="1" x14ac:dyDescent="0.2"/>
    <row r="4678" customFormat="1" ht="16" customHeight="1" x14ac:dyDescent="0.2"/>
    <row r="4679" customFormat="1" ht="16" customHeight="1" x14ac:dyDescent="0.2"/>
    <row r="4680" customFormat="1" ht="16" customHeight="1" x14ac:dyDescent="0.2"/>
    <row r="4681" customFormat="1" ht="16" customHeight="1" x14ac:dyDescent="0.2"/>
    <row r="4682" customFormat="1" ht="16" customHeight="1" x14ac:dyDescent="0.2"/>
    <row r="4683" customFormat="1" ht="16" customHeight="1" x14ac:dyDescent="0.2"/>
    <row r="4684" customFormat="1" ht="16" customHeight="1" x14ac:dyDescent="0.2"/>
    <row r="4685" customFormat="1" ht="16" customHeight="1" x14ac:dyDescent="0.2"/>
    <row r="4686" customFormat="1" ht="16" customHeight="1" x14ac:dyDescent="0.2"/>
    <row r="4687" customFormat="1" ht="16" customHeight="1" x14ac:dyDescent="0.2"/>
    <row r="4688" customFormat="1" ht="16" customHeight="1" x14ac:dyDescent="0.2"/>
    <row r="4689" customFormat="1" ht="16" customHeight="1" x14ac:dyDescent="0.2"/>
    <row r="4690" customFormat="1" ht="16" customHeight="1" x14ac:dyDescent="0.2"/>
    <row r="4691" customFormat="1" ht="16" customHeight="1" x14ac:dyDescent="0.2"/>
    <row r="4692" customFormat="1" ht="16" customHeight="1" x14ac:dyDescent="0.2"/>
    <row r="4693" customFormat="1" ht="16" customHeight="1" x14ac:dyDescent="0.2"/>
    <row r="4694" customFormat="1" ht="16" customHeight="1" x14ac:dyDescent="0.2"/>
    <row r="4695" customFormat="1" ht="16" customHeight="1" x14ac:dyDescent="0.2"/>
    <row r="4696" customFormat="1" ht="16" customHeight="1" x14ac:dyDescent="0.2"/>
    <row r="4697" customFormat="1" ht="16" customHeight="1" x14ac:dyDescent="0.2"/>
    <row r="4698" customFormat="1" ht="16" customHeight="1" x14ac:dyDescent="0.2"/>
    <row r="4699" customFormat="1" ht="16" customHeight="1" x14ac:dyDescent="0.2"/>
    <row r="4700" customFormat="1" ht="16" customHeight="1" x14ac:dyDescent="0.2"/>
    <row r="4701" customFormat="1" ht="16" customHeight="1" x14ac:dyDescent="0.2"/>
    <row r="4702" customFormat="1" ht="16" customHeight="1" x14ac:dyDescent="0.2"/>
    <row r="4703" customFormat="1" ht="16" customHeight="1" x14ac:dyDescent="0.2"/>
    <row r="4704" customFormat="1" ht="16" customHeight="1" x14ac:dyDescent="0.2"/>
    <row r="4705" customFormat="1" ht="16" customHeight="1" x14ac:dyDescent="0.2"/>
    <row r="4706" customFormat="1" ht="16" customHeight="1" x14ac:dyDescent="0.2"/>
    <row r="4707" customFormat="1" ht="16" customHeight="1" x14ac:dyDescent="0.2"/>
    <row r="4708" customFormat="1" ht="16" customHeight="1" x14ac:dyDescent="0.2"/>
    <row r="4709" customFormat="1" ht="16" customHeight="1" x14ac:dyDescent="0.2"/>
    <row r="4710" customFormat="1" ht="16" customHeight="1" x14ac:dyDescent="0.2"/>
    <row r="4711" customFormat="1" ht="16" customHeight="1" x14ac:dyDescent="0.2"/>
    <row r="4712" customFormat="1" ht="16" customHeight="1" x14ac:dyDescent="0.2"/>
    <row r="4713" customFormat="1" ht="16" customHeight="1" x14ac:dyDescent="0.2"/>
    <row r="4714" customFormat="1" ht="16" customHeight="1" x14ac:dyDescent="0.2"/>
    <row r="4715" customFormat="1" ht="16" customHeight="1" x14ac:dyDescent="0.2"/>
    <row r="4716" customFormat="1" ht="16" customHeight="1" x14ac:dyDescent="0.2"/>
    <row r="4717" customFormat="1" ht="16" customHeight="1" x14ac:dyDescent="0.2"/>
    <row r="4718" customFormat="1" ht="16" customHeight="1" x14ac:dyDescent="0.2"/>
    <row r="4719" customFormat="1" ht="16" customHeight="1" x14ac:dyDescent="0.2"/>
    <row r="4720" customFormat="1" ht="16" customHeight="1" x14ac:dyDescent="0.2"/>
    <row r="4721" customFormat="1" ht="16" customHeight="1" x14ac:dyDescent="0.2"/>
    <row r="4722" customFormat="1" ht="16" customHeight="1" x14ac:dyDescent="0.2"/>
    <row r="4723" customFormat="1" ht="16" customHeight="1" x14ac:dyDescent="0.2"/>
    <row r="4724" customFormat="1" ht="16" customHeight="1" x14ac:dyDescent="0.2"/>
    <row r="4725" customFormat="1" ht="16" customHeight="1" x14ac:dyDescent="0.2"/>
    <row r="4726" customFormat="1" ht="16" customHeight="1" x14ac:dyDescent="0.2"/>
    <row r="4727" customFormat="1" ht="16" customHeight="1" x14ac:dyDescent="0.2"/>
    <row r="4728" customFormat="1" ht="16" customHeight="1" x14ac:dyDescent="0.2"/>
    <row r="4729" customFormat="1" ht="16" customHeight="1" x14ac:dyDescent="0.2"/>
    <row r="4730" customFormat="1" ht="16" customHeight="1" x14ac:dyDescent="0.2"/>
    <row r="4731" customFormat="1" ht="16" customHeight="1" x14ac:dyDescent="0.2"/>
    <row r="4732" customFormat="1" ht="16" customHeight="1" x14ac:dyDescent="0.2"/>
    <row r="4733" customFormat="1" ht="16" customHeight="1" x14ac:dyDescent="0.2"/>
    <row r="4734" customFormat="1" ht="16" customHeight="1" x14ac:dyDescent="0.2"/>
    <row r="4735" customFormat="1" ht="16" customHeight="1" x14ac:dyDescent="0.2"/>
    <row r="4736" customFormat="1" ht="16" customHeight="1" x14ac:dyDescent="0.2"/>
    <row r="4737" customFormat="1" ht="16" customHeight="1" x14ac:dyDescent="0.2"/>
    <row r="4738" customFormat="1" ht="16" customHeight="1" x14ac:dyDescent="0.2"/>
    <row r="4739" customFormat="1" ht="16" customHeight="1" x14ac:dyDescent="0.2"/>
    <row r="4740" customFormat="1" ht="16" customHeight="1" x14ac:dyDescent="0.2"/>
    <row r="4741" customFormat="1" ht="16" customHeight="1" x14ac:dyDescent="0.2"/>
    <row r="4742" customFormat="1" ht="16" customHeight="1" x14ac:dyDescent="0.2"/>
    <row r="4743" customFormat="1" ht="16" customHeight="1" x14ac:dyDescent="0.2"/>
    <row r="4744" customFormat="1" ht="16" customHeight="1" x14ac:dyDescent="0.2"/>
    <row r="4745" customFormat="1" ht="16" customHeight="1" x14ac:dyDescent="0.2"/>
    <row r="4746" customFormat="1" ht="16" customHeight="1" x14ac:dyDescent="0.2"/>
    <row r="4747" customFormat="1" ht="16" customHeight="1" x14ac:dyDescent="0.2"/>
    <row r="4748" customFormat="1" ht="16" customHeight="1" x14ac:dyDescent="0.2"/>
    <row r="4749" customFormat="1" ht="16" customHeight="1" x14ac:dyDescent="0.2"/>
    <row r="4750" customFormat="1" ht="16" customHeight="1" x14ac:dyDescent="0.2"/>
    <row r="4751" customFormat="1" ht="16" customHeight="1" x14ac:dyDescent="0.2"/>
    <row r="4752" customFormat="1" ht="16" customHeight="1" x14ac:dyDescent="0.2"/>
    <row r="4753" customFormat="1" ht="16" customHeight="1" x14ac:dyDescent="0.2"/>
    <row r="4754" customFormat="1" ht="16" customHeight="1" x14ac:dyDescent="0.2"/>
    <row r="4755" customFormat="1" ht="16" customHeight="1" x14ac:dyDescent="0.2"/>
    <row r="4756" customFormat="1" ht="16" customHeight="1" x14ac:dyDescent="0.2"/>
    <row r="4757" customFormat="1" ht="16" customHeight="1" x14ac:dyDescent="0.2"/>
    <row r="4758" customFormat="1" ht="16" customHeight="1" x14ac:dyDescent="0.2"/>
    <row r="4759" customFormat="1" ht="16" customHeight="1" x14ac:dyDescent="0.2"/>
    <row r="4760" customFormat="1" ht="16" customHeight="1" x14ac:dyDescent="0.2"/>
    <row r="4761" customFormat="1" ht="16" customHeight="1" x14ac:dyDescent="0.2"/>
    <row r="4762" customFormat="1" ht="16" customHeight="1" x14ac:dyDescent="0.2"/>
    <row r="4763" customFormat="1" ht="16" customHeight="1" x14ac:dyDescent="0.2"/>
    <row r="4764" customFormat="1" ht="16" customHeight="1" x14ac:dyDescent="0.2"/>
    <row r="4765" customFormat="1" ht="16" customHeight="1" x14ac:dyDescent="0.2"/>
    <row r="4766" customFormat="1" ht="16" customHeight="1" x14ac:dyDescent="0.2"/>
    <row r="4767" customFormat="1" ht="16" customHeight="1" x14ac:dyDescent="0.2"/>
    <row r="4768" customFormat="1" ht="16" customHeight="1" x14ac:dyDescent="0.2"/>
    <row r="4769" customFormat="1" ht="16" customHeight="1" x14ac:dyDescent="0.2"/>
    <row r="4770" customFormat="1" ht="16" customHeight="1" x14ac:dyDescent="0.2"/>
    <row r="4771" customFormat="1" ht="16" customHeight="1" x14ac:dyDescent="0.2"/>
    <row r="4772" customFormat="1" ht="16" customHeight="1" x14ac:dyDescent="0.2"/>
    <row r="4773" customFormat="1" ht="16" customHeight="1" x14ac:dyDescent="0.2"/>
    <row r="4774" customFormat="1" ht="16" customHeight="1" x14ac:dyDescent="0.2"/>
    <row r="4775" customFormat="1" ht="16" customHeight="1" x14ac:dyDescent="0.2"/>
    <row r="4776" customFormat="1" ht="16" customHeight="1" x14ac:dyDescent="0.2"/>
    <row r="4777" customFormat="1" ht="16" customHeight="1" x14ac:dyDescent="0.2"/>
    <row r="4778" customFormat="1" ht="16" customHeight="1" x14ac:dyDescent="0.2"/>
    <row r="4779" customFormat="1" ht="16" customHeight="1" x14ac:dyDescent="0.2"/>
    <row r="4780" customFormat="1" ht="16" customHeight="1" x14ac:dyDescent="0.2"/>
    <row r="4781" customFormat="1" ht="16" customHeight="1" x14ac:dyDescent="0.2"/>
    <row r="4782" customFormat="1" ht="16" customHeight="1" x14ac:dyDescent="0.2"/>
    <row r="4783" customFormat="1" ht="16" customHeight="1" x14ac:dyDescent="0.2"/>
    <row r="4784" customFormat="1" ht="16" customHeight="1" x14ac:dyDescent="0.2"/>
    <row r="4785" customFormat="1" ht="16" customHeight="1" x14ac:dyDescent="0.2"/>
    <row r="4786" customFormat="1" ht="16" customHeight="1" x14ac:dyDescent="0.2"/>
    <row r="4787" customFormat="1" ht="16" customHeight="1" x14ac:dyDescent="0.2"/>
    <row r="4788" customFormat="1" ht="16" customHeight="1" x14ac:dyDescent="0.2"/>
    <row r="4789" customFormat="1" ht="16" customHeight="1" x14ac:dyDescent="0.2"/>
    <row r="4790" customFormat="1" ht="16" customHeight="1" x14ac:dyDescent="0.2"/>
    <row r="4791" customFormat="1" ht="16" customHeight="1" x14ac:dyDescent="0.2"/>
    <row r="4792" customFormat="1" ht="16" customHeight="1" x14ac:dyDescent="0.2"/>
    <row r="4793" customFormat="1" ht="16" customHeight="1" x14ac:dyDescent="0.2"/>
    <row r="4794" customFormat="1" ht="16" customHeight="1" x14ac:dyDescent="0.2"/>
    <row r="4795" customFormat="1" ht="16" customHeight="1" x14ac:dyDescent="0.2"/>
    <row r="4796" customFormat="1" ht="16" customHeight="1" x14ac:dyDescent="0.2"/>
    <row r="4797" customFormat="1" ht="16" customHeight="1" x14ac:dyDescent="0.2"/>
    <row r="4798" customFormat="1" ht="16" customHeight="1" x14ac:dyDescent="0.2"/>
    <row r="4799" customFormat="1" ht="16" customHeight="1" x14ac:dyDescent="0.2"/>
    <row r="4800" customFormat="1" ht="16" customHeight="1" x14ac:dyDescent="0.2"/>
    <row r="4801" customFormat="1" ht="16" customHeight="1" x14ac:dyDescent="0.2"/>
    <row r="4802" customFormat="1" ht="16" customHeight="1" x14ac:dyDescent="0.2"/>
    <row r="4803" customFormat="1" ht="16" customHeight="1" x14ac:dyDescent="0.2"/>
    <row r="4804" customFormat="1" ht="16" customHeight="1" x14ac:dyDescent="0.2"/>
    <row r="4805" customFormat="1" ht="16" customHeight="1" x14ac:dyDescent="0.2"/>
    <row r="4806" customFormat="1" ht="16" customHeight="1" x14ac:dyDescent="0.2"/>
    <row r="4807" customFormat="1" ht="16" customHeight="1" x14ac:dyDescent="0.2"/>
    <row r="4808" customFormat="1" ht="16" customHeight="1" x14ac:dyDescent="0.2"/>
    <row r="4809" customFormat="1" ht="16" customHeight="1" x14ac:dyDescent="0.2"/>
    <row r="4810" customFormat="1" ht="16" customHeight="1" x14ac:dyDescent="0.2"/>
    <row r="4811" customFormat="1" ht="16" customHeight="1" x14ac:dyDescent="0.2"/>
    <row r="4812" customFormat="1" ht="16" customHeight="1" x14ac:dyDescent="0.2"/>
    <row r="4813" customFormat="1" ht="16" customHeight="1" x14ac:dyDescent="0.2"/>
    <row r="4814" customFormat="1" ht="16" customHeight="1" x14ac:dyDescent="0.2"/>
    <row r="4815" customFormat="1" ht="16" customHeight="1" x14ac:dyDescent="0.2"/>
    <row r="4816" customFormat="1" ht="16" customHeight="1" x14ac:dyDescent="0.2"/>
    <row r="4817" customFormat="1" ht="16" customHeight="1" x14ac:dyDescent="0.2"/>
    <row r="4818" customFormat="1" ht="16" customHeight="1" x14ac:dyDescent="0.2"/>
    <row r="4819" customFormat="1" ht="16" customHeight="1" x14ac:dyDescent="0.2"/>
    <row r="4820" customFormat="1" ht="16" customHeight="1" x14ac:dyDescent="0.2"/>
    <row r="4821" customFormat="1" ht="16" customHeight="1" x14ac:dyDescent="0.2"/>
    <row r="4822" customFormat="1" ht="16" customHeight="1" x14ac:dyDescent="0.2"/>
    <row r="4823" customFormat="1" ht="16" customHeight="1" x14ac:dyDescent="0.2"/>
    <row r="4824" customFormat="1" ht="16" customHeight="1" x14ac:dyDescent="0.2"/>
    <row r="4825" customFormat="1" ht="16" customHeight="1" x14ac:dyDescent="0.2"/>
    <row r="4826" customFormat="1" ht="16" customHeight="1" x14ac:dyDescent="0.2"/>
    <row r="4827" customFormat="1" ht="16" customHeight="1" x14ac:dyDescent="0.2"/>
    <row r="4828" customFormat="1" ht="16" customHeight="1" x14ac:dyDescent="0.2"/>
    <row r="4829" customFormat="1" ht="16" customHeight="1" x14ac:dyDescent="0.2"/>
    <row r="4830" customFormat="1" ht="16" customHeight="1" x14ac:dyDescent="0.2"/>
    <row r="4831" customFormat="1" ht="16" customHeight="1" x14ac:dyDescent="0.2"/>
    <row r="4832" customFormat="1" ht="16" customHeight="1" x14ac:dyDescent="0.2"/>
    <row r="4833" customFormat="1" ht="16" customHeight="1" x14ac:dyDescent="0.2"/>
    <row r="4834" customFormat="1" ht="16" customHeight="1" x14ac:dyDescent="0.2"/>
    <row r="4835" customFormat="1" ht="16" customHeight="1" x14ac:dyDescent="0.2"/>
    <row r="4836" customFormat="1" ht="16" customHeight="1" x14ac:dyDescent="0.2"/>
    <row r="4837" customFormat="1" ht="16" customHeight="1" x14ac:dyDescent="0.2"/>
    <row r="4838" customFormat="1" ht="16" customHeight="1" x14ac:dyDescent="0.2"/>
    <row r="4839" customFormat="1" ht="16" customHeight="1" x14ac:dyDescent="0.2"/>
    <row r="4840" customFormat="1" ht="16" customHeight="1" x14ac:dyDescent="0.2"/>
    <row r="4841" customFormat="1" ht="16" customHeight="1" x14ac:dyDescent="0.2"/>
    <row r="4842" customFormat="1" ht="16" customHeight="1" x14ac:dyDescent="0.2"/>
    <row r="4843" customFormat="1" ht="16" customHeight="1" x14ac:dyDescent="0.2"/>
    <row r="4844" customFormat="1" ht="16" customHeight="1" x14ac:dyDescent="0.2"/>
    <row r="4845" customFormat="1" ht="16" customHeight="1" x14ac:dyDescent="0.2"/>
    <row r="4846" customFormat="1" ht="16" customHeight="1" x14ac:dyDescent="0.2"/>
    <row r="4847" customFormat="1" ht="16" customHeight="1" x14ac:dyDescent="0.2"/>
    <row r="4848" customFormat="1" ht="16" customHeight="1" x14ac:dyDescent="0.2"/>
    <row r="4849" customFormat="1" ht="16" customHeight="1" x14ac:dyDescent="0.2"/>
    <row r="4850" customFormat="1" ht="16" customHeight="1" x14ac:dyDescent="0.2"/>
    <row r="4851" customFormat="1" ht="16" customHeight="1" x14ac:dyDescent="0.2"/>
    <row r="4852" customFormat="1" ht="16" customHeight="1" x14ac:dyDescent="0.2"/>
    <row r="4853" customFormat="1" ht="16" customHeight="1" x14ac:dyDescent="0.2"/>
    <row r="4854" customFormat="1" ht="16" customHeight="1" x14ac:dyDescent="0.2"/>
    <row r="4855" customFormat="1" ht="16" customHeight="1" x14ac:dyDescent="0.2"/>
    <row r="4856" customFormat="1" ht="16" customHeight="1" x14ac:dyDescent="0.2"/>
    <row r="4857" customFormat="1" ht="16" customHeight="1" x14ac:dyDescent="0.2"/>
    <row r="4858" customFormat="1" ht="16" customHeight="1" x14ac:dyDescent="0.2"/>
    <row r="4859" customFormat="1" ht="16" customHeight="1" x14ac:dyDescent="0.2"/>
    <row r="4860" customFormat="1" ht="16" customHeight="1" x14ac:dyDescent="0.2"/>
    <row r="4861" customFormat="1" ht="16" customHeight="1" x14ac:dyDescent="0.2"/>
    <row r="4862" customFormat="1" ht="16" customHeight="1" x14ac:dyDescent="0.2"/>
    <row r="4863" customFormat="1" ht="16" customHeight="1" x14ac:dyDescent="0.2"/>
    <row r="4864" customFormat="1" ht="16" customHeight="1" x14ac:dyDescent="0.2"/>
    <row r="4865" customFormat="1" ht="16" customHeight="1" x14ac:dyDescent="0.2"/>
    <row r="4866" customFormat="1" ht="16" customHeight="1" x14ac:dyDescent="0.2"/>
    <row r="4867" customFormat="1" ht="16" customHeight="1" x14ac:dyDescent="0.2"/>
    <row r="4868" customFormat="1" ht="16" customHeight="1" x14ac:dyDescent="0.2"/>
    <row r="4869" customFormat="1" ht="16" customHeight="1" x14ac:dyDescent="0.2"/>
    <row r="4870" customFormat="1" ht="16" customHeight="1" x14ac:dyDescent="0.2"/>
    <row r="4871" customFormat="1" ht="16" customHeight="1" x14ac:dyDescent="0.2"/>
    <row r="4872" customFormat="1" ht="16" customHeight="1" x14ac:dyDescent="0.2"/>
    <row r="4873" customFormat="1" ht="16" customHeight="1" x14ac:dyDescent="0.2"/>
    <row r="4874" customFormat="1" ht="16" customHeight="1" x14ac:dyDescent="0.2"/>
    <row r="4875" customFormat="1" ht="16" customHeight="1" x14ac:dyDescent="0.2"/>
    <row r="4876" customFormat="1" ht="16" customHeight="1" x14ac:dyDescent="0.2"/>
    <row r="4877" customFormat="1" ht="16" customHeight="1" x14ac:dyDescent="0.2"/>
    <row r="4878" customFormat="1" ht="16" customHeight="1" x14ac:dyDescent="0.2"/>
    <row r="4879" customFormat="1" ht="16" customHeight="1" x14ac:dyDescent="0.2"/>
    <row r="4880" customFormat="1" ht="16" customHeight="1" x14ac:dyDescent="0.2"/>
    <row r="4881" customFormat="1" ht="16" customHeight="1" x14ac:dyDescent="0.2"/>
    <row r="4882" customFormat="1" ht="16" customHeight="1" x14ac:dyDescent="0.2"/>
    <row r="4883" customFormat="1" ht="16" customHeight="1" x14ac:dyDescent="0.2"/>
    <row r="4884" customFormat="1" ht="16" customHeight="1" x14ac:dyDescent="0.2"/>
    <row r="4885" customFormat="1" ht="16" customHeight="1" x14ac:dyDescent="0.2"/>
    <row r="4886" customFormat="1" ht="16" customHeight="1" x14ac:dyDescent="0.2"/>
    <row r="4887" customFormat="1" ht="16" customHeight="1" x14ac:dyDescent="0.2"/>
    <row r="4888" customFormat="1" ht="16" customHeight="1" x14ac:dyDescent="0.2"/>
    <row r="4889" customFormat="1" ht="16" customHeight="1" x14ac:dyDescent="0.2"/>
    <row r="4890" customFormat="1" ht="16" customHeight="1" x14ac:dyDescent="0.2"/>
    <row r="4891" customFormat="1" ht="16" customHeight="1" x14ac:dyDescent="0.2"/>
    <row r="4892" customFormat="1" ht="16" customHeight="1" x14ac:dyDescent="0.2"/>
    <row r="4893" customFormat="1" ht="16" customHeight="1" x14ac:dyDescent="0.2"/>
    <row r="4894" customFormat="1" ht="16" customHeight="1" x14ac:dyDescent="0.2"/>
    <row r="4895" customFormat="1" ht="16" customHeight="1" x14ac:dyDescent="0.2"/>
    <row r="4896" customFormat="1" ht="16" customHeight="1" x14ac:dyDescent="0.2"/>
    <row r="4897" customFormat="1" ht="16" customHeight="1" x14ac:dyDescent="0.2"/>
    <row r="4898" customFormat="1" ht="16" customHeight="1" x14ac:dyDescent="0.2"/>
    <row r="4899" customFormat="1" ht="16" customHeight="1" x14ac:dyDescent="0.2"/>
    <row r="4900" customFormat="1" ht="16" customHeight="1" x14ac:dyDescent="0.2"/>
    <row r="4901" customFormat="1" ht="16" customHeight="1" x14ac:dyDescent="0.2"/>
    <row r="4902" customFormat="1" ht="16" customHeight="1" x14ac:dyDescent="0.2"/>
    <row r="4903" customFormat="1" ht="16" customHeight="1" x14ac:dyDescent="0.2"/>
    <row r="4904" customFormat="1" ht="16" customHeight="1" x14ac:dyDescent="0.2"/>
    <row r="4905" customFormat="1" ht="16" customHeight="1" x14ac:dyDescent="0.2"/>
    <row r="4906" customFormat="1" ht="16" customHeight="1" x14ac:dyDescent="0.2"/>
    <row r="4907" customFormat="1" ht="16" customHeight="1" x14ac:dyDescent="0.2"/>
    <row r="4908" customFormat="1" ht="16" customHeight="1" x14ac:dyDescent="0.2"/>
    <row r="4909" customFormat="1" ht="16" customHeight="1" x14ac:dyDescent="0.2"/>
    <row r="4910" customFormat="1" ht="16" customHeight="1" x14ac:dyDescent="0.2"/>
    <row r="4911" customFormat="1" ht="16" customHeight="1" x14ac:dyDescent="0.2"/>
    <row r="4912" customFormat="1" ht="16" customHeight="1" x14ac:dyDescent="0.2"/>
    <row r="4913" customFormat="1" ht="16" customHeight="1" x14ac:dyDescent="0.2"/>
    <row r="4914" customFormat="1" ht="16" customHeight="1" x14ac:dyDescent="0.2"/>
    <row r="4915" customFormat="1" ht="16" customHeight="1" x14ac:dyDescent="0.2"/>
    <row r="4916" customFormat="1" ht="16" customHeight="1" x14ac:dyDescent="0.2"/>
    <row r="4917" customFormat="1" ht="16" customHeight="1" x14ac:dyDescent="0.2"/>
    <row r="4918" customFormat="1" ht="16" customHeight="1" x14ac:dyDescent="0.2"/>
    <row r="4919" customFormat="1" ht="16" customHeight="1" x14ac:dyDescent="0.2"/>
    <row r="4920" customFormat="1" ht="16" customHeight="1" x14ac:dyDescent="0.2"/>
    <row r="4921" customFormat="1" ht="16" customHeight="1" x14ac:dyDescent="0.2"/>
    <row r="4922" customFormat="1" ht="16" customHeight="1" x14ac:dyDescent="0.2"/>
    <row r="4923" customFormat="1" ht="16" customHeight="1" x14ac:dyDescent="0.2"/>
    <row r="4924" customFormat="1" ht="16" customHeight="1" x14ac:dyDescent="0.2"/>
    <row r="4925" customFormat="1" ht="16" customHeight="1" x14ac:dyDescent="0.2"/>
    <row r="4926" customFormat="1" ht="16" customHeight="1" x14ac:dyDescent="0.2"/>
    <row r="4927" customFormat="1" ht="16" customHeight="1" x14ac:dyDescent="0.2"/>
    <row r="4928" customFormat="1" ht="16" customHeight="1" x14ac:dyDescent="0.2"/>
    <row r="4929" customFormat="1" ht="16" customHeight="1" x14ac:dyDescent="0.2"/>
    <row r="4930" customFormat="1" ht="16" customHeight="1" x14ac:dyDescent="0.2"/>
    <row r="4931" customFormat="1" ht="16" customHeight="1" x14ac:dyDescent="0.2"/>
    <row r="4932" customFormat="1" ht="16" customHeight="1" x14ac:dyDescent="0.2"/>
    <row r="4933" customFormat="1" ht="16" customHeight="1" x14ac:dyDescent="0.2"/>
    <row r="4934" customFormat="1" ht="16" customHeight="1" x14ac:dyDescent="0.2"/>
    <row r="4935" customFormat="1" ht="16" customHeight="1" x14ac:dyDescent="0.2"/>
    <row r="4936" customFormat="1" ht="16" customHeight="1" x14ac:dyDescent="0.2"/>
    <row r="4937" customFormat="1" ht="16" customHeight="1" x14ac:dyDescent="0.2"/>
    <row r="4938" customFormat="1" ht="16" customHeight="1" x14ac:dyDescent="0.2"/>
    <row r="4939" customFormat="1" ht="16" customHeight="1" x14ac:dyDescent="0.2"/>
    <row r="4940" customFormat="1" ht="16" customHeight="1" x14ac:dyDescent="0.2"/>
    <row r="4941" customFormat="1" ht="16" customHeight="1" x14ac:dyDescent="0.2"/>
    <row r="4942" customFormat="1" ht="16" customHeight="1" x14ac:dyDescent="0.2"/>
    <row r="4943" customFormat="1" ht="16" customHeight="1" x14ac:dyDescent="0.2"/>
    <row r="4944" customFormat="1" ht="16" customHeight="1" x14ac:dyDescent="0.2"/>
    <row r="4945" customFormat="1" ht="16" customHeight="1" x14ac:dyDescent="0.2"/>
    <row r="4946" customFormat="1" ht="16" customHeight="1" x14ac:dyDescent="0.2"/>
    <row r="4947" customFormat="1" ht="16" customHeight="1" x14ac:dyDescent="0.2"/>
    <row r="4948" customFormat="1" ht="16" customHeight="1" x14ac:dyDescent="0.2"/>
    <row r="4949" customFormat="1" ht="16" customHeight="1" x14ac:dyDescent="0.2"/>
    <row r="4950" customFormat="1" ht="16" customHeight="1" x14ac:dyDescent="0.2"/>
    <row r="4951" customFormat="1" ht="16" customHeight="1" x14ac:dyDescent="0.2"/>
    <row r="4952" customFormat="1" ht="16" customHeight="1" x14ac:dyDescent="0.2"/>
    <row r="4953" customFormat="1" ht="16" customHeight="1" x14ac:dyDescent="0.2"/>
    <row r="4954" customFormat="1" ht="16" customHeight="1" x14ac:dyDescent="0.2"/>
    <row r="4955" customFormat="1" ht="16" customHeight="1" x14ac:dyDescent="0.2"/>
    <row r="4956" customFormat="1" ht="16" customHeight="1" x14ac:dyDescent="0.2"/>
    <row r="4957" customFormat="1" ht="16" customHeight="1" x14ac:dyDescent="0.2"/>
    <row r="4958" customFormat="1" ht="16" customHeight="1" x14ac:dyDescent="0.2"/>
    <row r="4959" customFormat="1" ht="16" customHeight="1" x14ac:dyDescent="0.2"/>
    <row r="4960" customFormat="1" ht="16" customHeight="1" x14ac:dyDescent="0.2"/>
    <row r="4961" customFormat="1" ht="16" customHeight="1" x14ac:dyDescent="0.2"/>
    <row r="4962" customFormat="1" ht="16" customHeight="1" x14ac:dyDescent="0.2"/>
    <row r="4963" customFormat="1" ht="16" customHeight="1" x14ac:dyDescent="0.2"/>
    <row r="4964" customFormat="1" ht="16" customHeight="1" x14ac:dyDescent="0.2"/>
    <row r="4965" customFormat="1" ht="16" customHeight="1" x14ac:dyDescent="0.2"/>
    <row r="4966" customFormat="1" ht="16" customHeight="1" x14ac:dyDescent="0.2"/>
    <row r="4967" customFormat="1" ht="16" customHeight="1" x14ac:dyDescent="0.2"/>
    <row r="4968" customFormat="1" ht="16" customHeight="1" x14ac:dyDescent="0.2"/>
    <row r="4969" customFormat="1" ht="16" customHeight="1" x14ac:dyDescent="0.2"/>
    <row r="4970" customFormat="1" ht="16" customHeight="1" x14ac:dyDescent="0.2"/>
    <row r="4971" customFormat="1" ht="16" customHeight="1" x14ac:dyDescent="0.2"/>
    <row r="4972" customFormat="1" ht="16" customHeight="1" x14ac:dyDescent="0.2"/>
    <row r="4973" customFormat="1" ht="16" customHeight="1" x14ac:dyDescent="0.2"/>
    <row r="4974" customFormat="1" ht="16" customHeight="1" x14ac:dyDescent="0.2"/>
    <row r="4975" customFormat="1" ht="16" customHeight="1" x14ac:dyDescent="0.2"/>
    <row r="4976" customFormat="1" ht="16" customHeight="1" x14ac:dyDescent="0.2"/>
    <row r="4977" customFormat="1" ht="16" customHeight="1" x14ac:dyDescent="0.2"/>
    <row r="4978" customFormat="1" ht="16" customHeight="1" x14ac:dyDescent="0.2"/>
    <row r="4979" customFormat="1" ht="16" customHeight="1" x14ac:dyDescent="0.2"/>
    <row r="4980" customFormat="1" ht="16" customHeight="1" x14ac:dyDescent="0.2"/>
    <row r="4981" customFormat="1" ht="16" customHeight="1" x14ac:dyDescent="0.2"/>
    <row r="4982" customFormat="1" ht="16" customHeight="1" x14ac:dyDescent="0.2"/>
    <row r="4983" customFormat="1" ht="16" customHeight="1" x14ac:dyDescent="0.2"/>
    <row r="4984" customFormat="1" ht="16" customHeight="1" x14ac:dyDescent="0.2"/>
    <row r="4985" customFormat="1" ht="16" customHeight="1" x14ac:dyDescent="0.2"/>
    <row r="4986" customFormat="1" ht="16" customHeight="1" x14ac:dyDescent="0.2"/>
    <row r="4987" customFormat="1" ht="16" customHeight="1" x14ac:dyDescent="0.2"/>
    <row r="4988" customFormat="1" ht="16" customHeight="1" x14ac:dyDescent="0.2"/>
    <row r="4989" customFormat="1" ht="16" customHeight="1" x14ac:dyDescent="0.2"/>
    <row r="4990" customFormat="1" ht="16" customHeight="1" x14ac:dyDescent="0.2"/>
    <row r="4991" customFormat="1" ht="16" customHeight="1" x14ac:dyDescent="0.2"/>
    <row r="4992" customFormat="1" ht="16" customHeight="1" x14ac:dyDescent="0.2"/>
    <row r="4993" customFormat="1" ht="16" customHeight="1" x14ac:dyDescent="0.2"/>
    <row r="4994" customFormat="1" ht="16" customHeight="1" x14ac:dyDescent="0.2"/>
    <row r="4995" customFormat="1" ht="16" customHeight="1" x14ac:dyDescent="0.2"/>
    <row r="4996" customFormat="1" ht="16" customHeight="1" x14ac:dyDescent="0.2"/>
    <row r="4997" customFormat="1" ht="16" customHeight="1" x14ac:dyDescent="0.2"/>
    <row r="4998" customFormat="1" ht="16" customHeight="1" x14ac:dyDescent="0.2"/>
    <row r="4999" customFormat="1" ht="16" customHeight="1" x14ac:dyDescent="0.2"/>
    <row r="5000" customFormat="1" ht="16" customHeight="1" x14ac:dyDescent="0.2"/>
    <row r="5001" customFormat="1" ht="16" customHeight="1" x14ac:dyDescent="0.2"/>
    <row r="5002" customFormat="1" ht="16" customHeight="1" x14ac:dyDescent="0.2"/>
    <row r="5003" customFormat="1" ht="16" customHeight="1" x14ac:dyDescent="0.2"/>
    <row r="5004" customFormat="1" ht="16" customHeight="1" x14ac:dyDescent="0.2"/>
    <row r="5005" customFormat="1" ht="16" customHeight="1" x14ac:dyDescent="0.2"/>
    <row r="5006" customFormat="1" ht="16" customHeight="1" x14ac:dyDescent="0.2"/>
    <row r="5007" customFormat="1" ht="16" customHeight="1" x14ac:dyDescent="0.2"/>
    <row r="5008" customFormat="1" ht="16" customHeight="1" x14ac:dyDescent="0.2"/>
    <row r="5009" customFormat="1" ht="16" customHeight="1" x14ac:dyDescent="0.2"/>
    <row r="5010" customFormat="1" ht="16" customHeight="1" x14ac:dyDescent="0.2"/>
    <row r="5011" customFormat="1" ht="16" customHeight="1" x14ac:dyDescent="0.2"/>
    <row r="5012" customFormat="1" ht="16" customHeight="1" x14ac:dyDescent="0.2"/>
    <row r="5013" customFormat="1" ht="16" customHeight="1" x14ac:dyDescent="0.2"/>
    <row r="5014" customFormat="1" ht="16" customHeight="1" x14ac:dyDescent="0.2"/>
    <row r="5015" customFormat="1" ht="16" customHeight="1" x14ac:dyDescent="0.2"/>
    <row r="5016" customFormat="1" ht="16" customHeight="1" x14ac:dyDescent="0.2"/>
    <row r="5017" customFormat="1" ht="16" customHeight="1" x14ac:dyDescent="0.2"/>
    <row r="5018" customFormat="1" ht="16" customHeight="1" x14ac:dyDescent="0.2"/>
    <row r="5019" customFormat="1" ht="16" customHeight="1" x14ac:dyDescent="0.2"/>
    <row r="5020" customFormat="1" ht="16" customHeight="1" x14ac:dyDescent="0.2"/>
    <row r="5021" customFormat="1" ht="16" customHeight="1" x14ac:dyDescent="0.2"/>
    <row r="5022" customFormat="1" ht="16" customHeight="1" x14ac:dyDescent="0.2"/>
    <row r="5023" customFormat="1" ht="16" customHeight="1" x14ac:dyDescent="0.2"/>
    <row r="5024" customFormat="1" ht="16" customHeight="1" x14ac:dyDescent="0.2"/>
    <row r="5025" customFormat="1" ht="16" customHeight="1" x14ac:dyDescent="0.2"/>
    <row r="5026" customFormat="1" ht="16" customHeight="1" x14ac:dyDescent="0.2"/>
    <row r="5027" customFormat="1" ht="16" customHeight="1" x14ac:dyDescent="0.2"/>
    <row r="5028" customFormat="1" ht="16" customHeight="1" x14ac:dyDescent="0.2"/>
    <row r="5029" customFormat="1" ht="16" customHeight="1" x14ac:dyDescent="0.2"/>
    <row r="5030" customFormat="1" ht="16" customHeight="1" x14ac:dyDescent="0.2"/>
    <row r="5031" customFormat="1" ht="16" customHeight="1" x14ac:dyDescent="0.2"/>
    <row r="5032" customFormat="1" ht="16" customHeight="1" x14ac:dyDescent="0.2"/>
    <row r="5033" customFormat="1" ht="16" customHeight="1" x14ac:dyDescent="0.2"/>
    <row r="5034" customFormat="1" ht="16" customHeight="1" x14ac:dyDescent="0.2"/>
    <row r="5035" customFormat="1" ht="16" customHeight="1" x14ac:dyDescent="0.2"/>
    <row r="5036" customFormat="1" ht="16" customHeight="1" x14ac:dyDescent="0.2"/>
    <row r="5037" customFormat="1" ht="16" customHeight="1" x14ac:dyDescent="0.2"/>
    <row r="5038" customFormat="1" ht="16" customHeight="1" x14ac:dyDescent="0.2"/>
    <row r="5039" customFormat="1" ht="16" customHeight="1" x14ac:dyDescent="0.2"/>
    <row r="5040" customFormat="1" ht="16" customHeight="1" x14ac:dyDescent="0.2"/>
    <row r="5041" customFormat="1" ht="16" customHeight="1" x14ac:dyDescent="0.2"/>
    <row r="5042" customFormat="1" ht="16" customHeight="1" x14ac:dyDescent="0.2"/>
    <row r="5043" customFormat="1" ht="16" customHeight="1" x14ac:dyDescent="0.2"/>
    <row r="5044" customFormat="1" ht="16" customHeight="1" x14ac:dyDescent="0.2"/>
    <row r="5045" customFormat="1" ht="16" customHeight="1" x14ac:dyDescent="0.2"/>
    <row r="5046" customFormat="1" ht="16" customHeight="1" x14ac:dyDescent="0.2"/>
    <row r="5047" customFormat="1" ht="16" customHeight="1" x14ac:dyDescent="0.2"/>
    <row r="5048" customFormat="1" ht="16" customHeight="1" x14ac:dyDescent="0.2"/>
    <row r="5049" customFormat="1" ht="16" customHeight="1" x14ac:dyDescent="0.2"/>
    <row r="5050" customFormat="1" ht="16" customHeight="1" x14ac:dyDescent="0.2"/>
    <row r="5051" customFormat="1" ht="16" customHeight="1" x14ac:dyDescent="0.2"/>
    <row r="5052" customFormat="1" ht="16" customHeight="1" x14ac:dyDescent="0.2"/>
    <row r="5053" customFormat="1" ht="16" customHeight="1" x14ac:dyDescent="0.2"/>
    <row r="5054" customFormat="1" ht="16" customHeight="1" x14ac:dyDescent="0.2"/>
    <row r="5055" customFormat="1" ht="16" customHeight="1" x14ac:dyDescent="0.2"/>
    <row r="5056" customFormat="1" ht="16" customHeight="1" x14ac:dyDescent="0.2"/>
    <row r="5057" customFormat="1" ht="16" customHeight="1" x14ac:dyDescent="0.2"/>
    <row r="5058" customFormat="1" ht="16" customHeight="1" x14ac:dyDescent="0.2"/>
    <row r="5059" customFormat="1" ht="16" customHeight="1" x14ac:dyDescent="0.2"/>
    <row r="5060" customFormat="1" ht="16" customHeight="1" x14ac:dyDescent="0.2"/>
    <row r="5061" customFormat="1" ht="16" customHeight="1" x14ac:dyDescent="0.2"/>
    <row r="5062" customFormat="1" ht="16" customHeight="1" x14ac:dyDescent="0.2"/>
    <row r="5063" customFormat="1" ht="16" customHeight="1" x14ac:dyDescent="0.2"/>
    <row r="5064" customFormat="1" ht="16" customHeight="1" x14ac:dyDescent="0.2"/>
    <row r="5065" customFormat="1" ht="16" customHeight="1" x14ac:dyDescent="0.2"/>
    <row r="5066" customFormat="1" ht="16" customHeight="1" x14ac:dyDescent="0.2"/>
    <row r="5067" customFormat="1" ht="16" customHeight="1" x14ac:dyDescent="0.2"/>
    <row r="5068" customFormat="1" ht="16" customHeight="1" x14ac:dyDescent="0.2"/>
    <row r="5069" customFormat="1" ht="16" customHeight="1" x14ac:dyDescent="0.2"/>
    <row r="5070" customFormat="1" ht="16" customHeight="1" x14ac:dyDescent="0.2"/>
    <row r="5071" customFormat="1" ht="16" customHeight="1" x14ac:dyDescent="0.2"/>
    <row r="5072" customFormat="1" ht="16" customHeight="1" x14ac:dyDescent="0.2"/>
    <row r="5073" customFormat="1" ht="16" customHeight="1" x14ac:dyDescent="0.2"/>
    <row r="5074" customFormat="1" ht="16" customHeight="1" x14ac:dyDescent="0.2"/>
    <row r="5075" customFormat="1" ht="16" customHeight="1" x14ac:dyDescent="0.2"/>
    <row r="5076" customFormat="1" ht="16" customHeight="1" x14ac:dyDescent="0.2"/>
    <row r="5077" customFormat="1" ht="16" customHeight="1" x14ac:dyDescent="0.2"/>
    <row r="5078" customFormat="1" ht="16" customHeight="1" x14ac:dyDescent="0.2"/>
    <row r="5079" customFormat="1" ht="16" customHeight="1" x14ac:dyDescent="0.2"/>
    <row r="5080" customFormat="1" ht="16" customHeight="1" x14ac:dyDescent="0.2"/>
    <row r="5081" customFormat="1" ht="16" customHeight="1" x14ac:dyDescent="0.2"/>
    <row r="5082" customFormat="1" ht="16" customHeight="1" x14ac:dyDescent="0.2"/>
    <row r="5083" customFormat="1" ht="16" customHeight="1" x14ac:dyDescent="0.2"/>
    <row r="5084" customFormat="1" ht="16" customHeight="1" x14ac:dyDescent="0.2"/>
    <row r="5085" customFormat="1" ht="16" customHeight="1" x14ac:dyDescent="0.2"/>
    <row r="5086" customFormat="1" ht="16" customHeight="1" x14ac:dyDescent="0.2"/>
    <row r="5087" customFormat="1" ht="16" customHeight="1" x14ac:dyDescent="0.2"/>
    <row r="5088" customFormat="1" ht="16" customHeight="1" x14ac:dyDescent="0.2"/>
    <row r="5089" customFormat="1" ht="16" customHeight="1" x14ac:dyDescent="0.2"/>
    <row r="5090" customFormat="1" ht="16" customHeight="1" x14ac:dyDescent="0.2"/>
    <row r="5091" customFormat="1" ht="16" customHeight="1" x14ac:dyDescent="0.2"/>
    <row r="5092" customFormat="1" ht="16" customHeight="1" x14ac:dyDescent="0.2"/>
    <row r="5093" customFormat="1" ht="16" customHeight="1" x14ac:dyDescent="0.2"/>
    <row r="5094" customFormat="1" ht="16" customHeight="1" x14ac:dyDescent="0.2"/>
    <row r="5095" customFormat="1" ht="16" customHeight="1" x14ac:dyDescent="0.2"/>
    <row r="5096" customFormat="1" ht="16" customHeight="1" x14ac:dyDescent="0.2"/>
    <row r="5097" customFormat="1" ht="16" customHeight="1" x14ac:dyDescent="0.2"/>
    <row r="5098" customFormat="1" ht="16" customHeight="1" x14ac:dyDescent="0.2"/>
    <row r="5099" customFormat="1" ht="16" customHeight="1" x14ac:dyDescent="0.2"/>
    <row r="5100" customFormat="1" ht="16" customHeight="1" x14ac:dyDescent="0.2"/>
    <row r="5101" customFormat="1" ht="16" customHeight="1" x14ac:dyDescent="0.2"/>
    <row r="5102" customFormat="1" ht="16" customHeight="1" x14ac:dyDescent="0.2"/>
    <row r="5103" customFormat="1" ht="16" customHeight="1" x14ac:dyDescent="0.2"/>
    <row r="5104" customFormat="1" ht="16" customHeight="1" x14ac:dyDescent="0.2"/>
    <row r="5105" customFormat="1" ht="16" customHeight="1" x14ac:dyDescent="0.2"/>
    <row r="5106" customFormat="1" ht="16" customHeight="1" x14ac:dyDescent="0.2"/>
    <row r="5107" customFormat="1" ht="16" customHeight="1" x14ac:dyDescent="0.2"/>
    <row r="5108" customFormat="1" ht="16" customHeight="1" x14ac:dyDescent="0.2"/>
    <row r="5109" customFormat="1" ht="16" customHeight="1" x14ac:dyDescent="0.2"/>
    <row r="5110" customFormat="1" ht="16" customHeight="1" x14ac:dyDescent="0.2"/>
    <row r="5111" customFormat="1" ht="16" customHeight="1" x14ac:dyDescent="0.2"/>
    <row r="5112" customFormat="1" ht="16" customHeight="1" x14ac:dyDescent="0.2"/>
    <row r="5113" customFormat="1" ht="16" customHeight="1" x14ac:dyDescent="0.2"/>
    <row r="5114" customFormat="1" ht="16" customHeight="1" x14ac:dyDescent="0.2"/>
    <row r="5115" customFormat="1" ht="16" customHeight="1" x14ac:dyDescent="0.2"/>
    <row r="5116" customFormat="1" ht="16" customHeight="1" x14ac:dyDescent="0.2"/>
    <row r="5117" customFormat="1" ht="16" customHeight="1" x14ac:dyDescent="0.2"/>
    <row r="5118" customFormat="1" ht="16" customHeight="1" x14ac:dyDescent="0.2"/>
    <row r="5119" customFormat="1" ht="16" customHeight="1" x14ac:dyDescent="0.2"/>
    <row r="5120" customFormat="1" ht="16" customHeight="1" x14ac:dyDescent="0.2"/>
    <row r="5121" customFormat="1" ht="16" customHeight="1" x14ac:dyDescent="0.2"/>
    <row r="5122" customFormat="1" ht="16" customHeight="1" x14ac:dyDescent="0.2"/>
    <row r="5123" customFormat="1" ht="16" customHeight="1" x14ac:dyDescent="0.2"/>
    <row r="5124" customFormat="1" ht="16" customHeight="1" x14ac:dyDescent="0.2"/>
    <row r="5125" customFormat="1" ht="16" customHeight="1" x14ac:dyDescent="0.2"/>
    <row r="5126" customFormat="1" ht="16" customHeight="1" x14ac:dyDescent="0.2"/>
    <row r="5127" customFormat="1" ht="16" customHeight="1" x14ac:dyDescent="0.2"/>
    <row r="5128" customFormat="1" ht="16" customHeight="1" x14ac:dyDescent="0.2"/>
    <row r="5129" customFormat="1" ht="16" customHeight="1" x14ac:dyDescent="0.2"/>
    <row r="5130" customFormat="1" ht="16" customHeight="1" x14ac:dyDescent="0.2"/>
    <row r="5131" customFormat="1" ht="16" customHeight="1" x14ac:dyDescent="0.2"/>
    <row r="5132" customFormat="1" ht="16" customHeight="1" x14ac:dyDescent="0.2"/>
    <row r="5133" customFormat="1" ht="16" customHeight="1" x14ac:dyDescent="0.2"/>
    <row r="5134" customFormat="1" ht="16" customHeight="1" x14ac:dyDescent="0.2"/>
    <row r="5135" customFormat="1" ht="16" customHeight="1" x14ac:dyDescent="0.2"/>
    <row r="5136" customFormat="1" ht="16" customHeight="1" x14ac:dyDescent="0.2"/>
    <row r="5137" customFormat="1" ht="16" customHeight="1" x14ac:dyDescent="0.2"/>
    <row r="5138" customFormat="1" ht="16" customHeight="1" x14ac:dyDescent="0.2"/>
    <row r="5139" customFormat="1" ht="16" customHeight="1" x14ac:dyDescent="0.2"/>
    <row r="5140" customFormat="1" ht="16" customHeight="1" x14ac:dyDescent="0.2"/>
    <row r="5141" customFormat="1" ht="16" customHeight="1" x14ac:dyDescent="0.2"/>
    <row r="5142" customFormat="1" ht="16" customHeight="1" x14ac:dyDescent="0.2"/>
    <row r="5143" customFormat="1" ht="16" customHeight="1" x14ac:dyDescent="0.2"/>
    <row r="5144" customFormat="1" ht="16" customHeight="1" x14ac:dyDescent="0.2"/>
    <row r="5145" customFormat="1" ht="16" customHeight="1" x14ac:dyDescent="0.2"/>
    <row r="5146" customFormat="1" ht="16" customHeight="1" x14ac:dyDescent="0.2"/>
    <row r="5147" customFormat="1" ht="16" customHeight="1" x14ac:dyDescent="0.2"/>
    <row r="5148" customFormat="1" ht="16" customHeight="1" x14ac:dyDescent="0.2"/>
    <row r="5149" customFormat="1" ht="16" customHeight="1" x14ac:dyDescent="0.2"/>
    <row r="5150" customFormat="1" ht="16" customHeight="1" x14ac:dyDescent="0.2"/>
    <row r="5151" customFormat="1" ht="16" customHeight="1" x14ac:dyDescent="0.2"/>
    <row r="5152" customFormat="1" ht="16" customHeight="1" x14ac:dyDescent="0.2"/>
    <row r="5153" customFormat="1" ht="16" customHeight="1" x14ac:dyDescent="0.2"/>
    <row r="5154" customFormat="1" ht="16" customHeight="1" x14ac:dyDescent="0.2"/>
    <row r="5155" customFormat="1" ht="16" customHeight="1" x14ac:dyDescent="0.2"/>
    <row r="5156" customFormat="1" ht="16" customHeight="1" x14ac:dyDescent="0.2"/>
    <row r="5157" customFormat="1" ht="16" customHeight="1" x14ac:dyDescent="0.2"/>
    <row r="5158" customFormat="1" ht="16" customHeight="1" x14ac:dyDescent="0.2"/>
    <row r="5159" customFormat="1" ht="16" customHeight="1" x14ac:dyDescent="0.2"/>
    <row r="5160" customFormat="1" ht="16" customHeight="1" x14ac:dyDescent="0.2"/>
    <row r="5161" customFormat="1" ht="16" customHeight="1" x14ac:dyDescent="0.2"/>
    <row r="5162" customFormat="1" ht="16" customHeight="1" x14ac:dyDescent="0.2"/>
    <row r="5163" customFormat="1" ht="16" customHeight="1" x14ac:dyDescent="0.2"/>
    <row r="5164" customFormat="1" ht="16" customHeight="1" x14ac:dyDescent="0.2"/>
    <row r="5165" customFormat="1" ht="16" customHeight="1" x14ac:dyDescent="0.2"/>
    <row r="5166" customFormat="1" ht="16" customHeight="1" x14ac:dyDescent="0.2"/>
    <row r="5167" customFormat="1" ht="16" customHeight="1" x14ac:dyDescent="0.2"/>
    <row r="5168" customFormat="1" ht="16" customHeight="1" x14ac:dyDescent="0.2"/>
    <row r="5169" customFormat="1" ht="16" customHeight="1" x14ac:dyDescent="0.2"/>
    <row r="5170" customFormat="1" ht="16" customHeight="1" x14ac:dyDescent="0.2"/>
    <row r="5171" customFormat="1" ht="16" customHeight="1" x14ac:dyDescent="0.2"/>
    <row r="5172" customFormat="1" ht="16" customHeight="1" x14ac:dyDescent="0.2"/>
    <row r="5173" customFormat="1" ht="16" customHeight="1" x14ac:dyDescent="0.2"/>
    <row r="5174" customFormat="1" ht="16" customHeight="1" x14ac:dyDescent="0.2"/>
    <row r="5175" customFormat="1" ht="16" customHeight="1" x14ac:dyDescent="0.2"/>
    <row r="5176" customFormat="1" ht="16" customHeight="1" x14ac:dyDescent="0.2"/>
    <row r="5177" customFormat="1" ht="16" customHeight="1" x14ac:dyDescent="0.2"/>
    <row r="5178" customFormat="1" ht="16" customHeight="1" x14ac:dyDescent="0.2"/>
    <row r="5179" customFormat="1" ht="16" customHeight="1" x14ac:dyDescent="0.2"/>
    <row r="5180" customFormat="1" ht="16" customHeight="1" x14ac:dyDescent="0.2"/>
    <row r="5181" customFormat="1" ht="16" customHeight="1" x14ac:dyDescent="0.2"/>
    <row r="5182" customFormat="1" ht="16" customHeight="1" x14ac:dyDescent="0.2"/>
    <row r="5183" customFormat="1" ht="16" customHeight="1" x14ac:dyDescent="0.2"/>
    <row r="5184" customFormat="1" ht="16" customHeight="1" x14ac:dyDescent="0.2"/>
    <row r="5185" customFormat="1" ht="16" customHeight="1" x14ac:dyDescent="0.2"/>
    <row r="5186" customFormat="1" ht="16" customHeight="1" x14ac:dyDescent="0.2"/>
    <row r="5187" customFormat="1" ht="16" customHeight="1" x14ac:dyDescent="0.2"/>
    <row r="5188" customFormat="1" ht="16" customHeight="1" x14ac:dyDescent="0.2"/>
    <row r="5189" customFormat="1" ht="16" customHeight="1" x14ac:dyDescent="0.2"/>
    <row r="5190" customFormat="1" ht="16" customHeight="1" x14ac:dyDescent="0.2"/>
    <row r="5191" customFormat="1" ht="16" customHeight="1" x14ac:dyDescent="0.2"/>
    <row r="5192" customFormat="1" ht="16" customHeight="1" x14ac:dyDescent="0.2"/>
    <row r="5193" customFormat="1" ht="16" customHeight="1" x14ac:dyDescent="0.2"/>
    <row r="5194" customFormat="1" ht="16" customHeight="1" x14ac:dyDescent="0.2"/>
    <row r="5195" customFormat="1" ht="16" customHeight="1" x14ac:dyDescent="0.2"/>
    <row r="5196" customFormat="1" ht="16" customHeight="1" x14ac:dyDescent="0.2"/>
    <row r="5197" customFormat="1" ht="16" customHeight="1" x14ac:dyDescent="0.2"/>
    <row r="5198" customFormat="1" ht="16" customHeight="1" x14ac:dyDescent="0.2"/>
    <row r="5199" customFormat="1" ht="16" customHeight="1" x14ac:dyDescent="0.2"/>
    <row r="5200" customFormat="1" ht="16" customHeight="1" x14ac:dyDescent="0.2"/>
    <row r="5201" customFormat="1" ht="16" customHeight="1" x14ac:dyDescent="0.2"/>
    <row r="5202" customFormat="1" ht="16" customHeight="1" x14ac:dyDescent="0.2"/>
    <row r="5203" customFormat="1" ht="16" customHeight="1" x14ac:dyDescent="0.2"/>
    <row r="5204" customFormat="1" ht="16" customHeight="1" x14ac:dyDescent="0.2"/>
    <row r="5205" customFormat="1" ht="16" customHeight="1" x14ac:dyDescent="0.2"/>
    <row r="5206" customFormat="1" ht="16" customHeight="1" x14ac:dyDescent="0.2"/>
    <row r="5207" customFormat="1" ht="16" customHeight="1" x14ac:dyDescent="0.2"/>
    <row r="5208" customFormat="1" ht="16" customHeight="1" x14ac:dyDescent="0.2"/>
    <row r="5209" customFormat="1" ht="16" customHeight="1" x14ac:dyDescent="0.2"/>
    <row r="5210" customFormat="1" ht="16" customHeight="1" x14ac:dyDescent="0.2"/>
    <row r="5211" customFormat="1" ht="16" customHeight="1" x14ac:dyDescent="0.2"/>
    <row r="5212" customFormat="1" ht="16" customHeight="1" x14ac:dyDescent="0.2"/>
    <row r="5213" customFormat="1" ht="16" customHeight="1" x14ac:dyDescent="0.2"/>
    <row r="5214" customFormat="1" ht="16" customHeight="1" x14ac:dyDescent="0.2"/>
    <row r="5215" customFormat="1" ht="16" customHeight="1" x14ac:dyDescent="0.2"/>
    <row r="5216" customFormat="1" ht="16" customHeight="1" x14ac:dyDescent="0.2"/>
    <row r="5217" customFormat="1" ht="16" customHeight="1" x14ac:dyDescent="0.2"/>
    <row r="5218" customFormat="1" ht="16" customHeight="1" x14ac:dyDescent="0.2"/>
    <row r="5219" customFormat="1" ht="16" customHeight="1" x14ac:dyDescent="0.2"/>
    <row r="5220" customFormat="1" ht="16" customHeight="1" x14ac:dyDescent="0.2"/>
    <row r="5221" customFormat="1" ht="16" customHeight="1" x14ac:dyDescent="0.2"/>
    <row r="5222" customFormat="1" ht="16" customHeight="1" x14ac:dyDescent="0.2"/>
    <row r="5223" customFormat="1" ht="16" customHeight="1" x14ac:dyDescent="0.2"/>
    <row r="5224" customFormat="1" ht="16" customHeight="1" x14ac:dyDescent="0.2"/>
    <row r="5225" customFormat="1" ht="16" customHeight="1" x14ac:dyDescent="0.2"/>
    <row r="5226" customFormat="1" ht="16" customHeight="1" x14ac:dyDescent="0.2"/>
    <row r="5227" customFormat="1" ht="16" customHeight="1" x14ac:dyDescent="0.2"/>
    <row r="5228" customFormat="1" ht="16" customHeight="1" x14ac:dyDescent="0.2"/>
    <row r="5229" customFormat="1" ht="16" customHeight="1" x14ac:dyDescent="0.2"/>
    <row r="5230" customFormat="1" ht="16" customHeight="1" x14ac:dyDescent="0.2"/>
    <row r="5231" customFormat="1" ht="16" customHeight="1" x14ac:dyDescent="0.2"/>
    <row r="5232" customFormat="1" ht="16" customHeight="1" x14ac:dyDescent="0.2"/>
    <row r="5233" customFormat="1" ht="16" customHeight="1" x14ac:dyDescent="0.2"/>
    <row r="5234" customFormat="1" ht="16" customHeight="1" x14ac:dyDescent="0.2"/>
    <row r="5235" customFormat="1" ht="16" customHeight="1" x14ac:dyDescent="0.2"/>
    <row r="5236" customFormat="1" ht="16" customHeight="1" x14ac:dyDescent="0.2"/>
    <row r="5237" customFormat="1" ht="16" customHeight="1" x14ac:dyDescent="0.2"/>
    <row r="5238" customFormat="1" ht="16" customHeight="1" x14ac:dyDescent="0.2"/>
    <row r="5239" customFormat="1" ht="16" customHeight="1" x14ac:dyDescent="0.2"/>
    <row r="5240" customFormat="1" ht="16" customHeight="1" x14ac:dyDescent="0.2"/>
    <row r="5241" customFormat="1" ht="16" customHeight="1" x14ac:dyDescent="0.2"/>
    <row r="5242" customFormat="1" ht="16" customHeight="1" x14ac:dyDescent="0.2"/>
    <row r="5243" customFormat="1" ht="16" customHeight="1" x14ac:dyDescent="0.2"/>
    <row r="5244" customFormat="1" ht="16" customHeight="1" x14ac:dyDescent="0.2"/>
    <row r="5245" customFormat="1" ht="16" customHeight="1" x14ac:dyDescent="0.2"/>
    <row r="5246" customFormat="1" ht="16" customHeight="1" x14ac:dyDescent="0.2"/>
    <row r="5247" customFormat="1" ht="16" customHeight="1" x14ac:dyDescent="0.2"/>
    <row r="5248" customFormat="1" ht="16" customHeight="1" x14ac:dyDescent="0.2"/>
    <row r="5249" customFormat="1" ht="16" customHeight="1" x14ac:dyDescent="0.2"/>
    <row r="5250" customFormat="1" ht="16" customHeight="1" x14ac:dyDescent="0.2"/>
    <row r="5251" customFormat="1" ht="16" customHeight="1" x14ac:dyDescent="0.2"/>
    <row r="5252" customFormat="1" ht="16" customHeight="1" x14ac:dyDescent="0.2"/>
    <row r="5253" customFormat="1" ht="16" customHeight="1" x14ac:dyDescent="0.2"/>
    <row r="5254" customFormat="1" ht="16" customHeight="1" x14ac:dyDescent="0.2"/>
    <row r="5255" customFormat="1" ht="16" customHeight="1" x14ac:dyDescent="0.2"/>
    <row r="5256" customFormat="1" ht="16" customHeight="1" x14ac:dyDescent="0.2"/>
    <row r="5257" customFormat="1" ht="16" customHeight="1" x14ac:dyDescent="0.2"/>
    <row r="5258" customFormat="1" ht="16" customHeight="1" x14ac:dyDescent="0.2"/>
    <row r="5259" customFormat="1" ht="16" customHeight="1" x14ac:dyDescent="0.2"/>
    <row r="5260" customFormat="1" ht="16" customHeight="1" x14ac:dyDescent="0.2"/>
    <row r="5261" customFormat="1" ht="16" customHeight="1" x14ac:dyDescent="0.2"/>
    <row r="5262" customFormat="1" ht="16" customHeight="1" x14ac:dyDescent="0.2"/>
    <row r="5263" customFormat="1" ht="16" customHeight="1" x14ac:dyDescent="0.2"/>
    <row r="5264" customFormat="1" ht="16" customHeight="1" x14ac:dyDescent="0.2"/>
    <row r="5265" customFormat="1" ht="16" customHeight="1" x14ac:dyDescent="0.2"/>
    <row r="5266" customFormat="1" ht="16" customHeight="1" x14ac:dyDescent="0.2"/>
    <row r="5267" customFormat="1" ht="16" customHeight="1" x14ac:dyDescent="0.2"/>
    <row r="5268" customFormat="1" ht="16" customHeight="1" x14ac:dyDescent="0.2"/>
    <row r="5269" customFormat="1" ht="16" customHeight="1" x14ac:dyDescent="0.2"/>
    <row r="5270" customFormat="1" ht="16" customHeight="1" x14ac:dyDescent="0.2"/>
    <row r="5271" customFormat="1" ht="16" customHeight="1" x14ac:dyDescent="0.2"/>
    <row r="5272" customFormat="1" ht="16" customHeight="1" x14ac:dyDescent="0.2"/>
    <row r="5273" customFormat="1" ht="16" customHeight="1" x14ac:dyDescent="0.2"/>
    <row r="5274" customFormat="1" ht="16" customHeight="1" x14ac:dyDescent="0.2"/>
    <row r="5275" customFormat="1" ht="16" customHeight="1" x14ac:dyDescent="0.2"/>
    <row r="5276" customFormat="1" ht="16" customHeight="1" x14ac:dyDescent="0.2"/>
    <row r="5277" customFormat="1" ht="16" customHeight="1" x14ac:dyDescent="0.2"/>
    <row r="5278" customFormat="1" ht="16" customHeight="1" x14ac:dyDescent="0.2"/>
    <row r="5279" customFormat="1" ht="16" customHeight="1" x14ac:dyDescent="0.2"/>
    <row r="5280" customFormat="1" ht="16" customHeight="1" x14ac:dyDescent="0.2"/>
    <row r="5281" customFormat="1" ht="16" customHeight="1" x14ac:dyDescent="0.2"/>
    <row r="5282" customFormat="1" ht="16" customHeight="1" x14ac:dyDescent="0.2"/>
    <row r="5283" customFormat="1" ht="16" customHeight="1" x14ac:dyDescent="0.2"/>
    <row r="5284" customFormat="1" ht="16" customHeight="1" x14ac:dyDescent="0.2"/>
    <row r="5285" customFormat="1" ht="16" customHeight="1" x14ac:dyDescent="0.2"/>
    <row r="5286" customFormat="1" ht="16" customHeight="1" x14ac:dyDescent="0.2"/>
    <row r="5287" customFormat="1" ht="16" customHeight="1" x14ac:dyDescent="0.2"/>
    <row r="5288" customFormat="1" ht="16" customHeight="1" x14ac:dyDescent="0.2"/>
    <row r="5289" customFormat="1" ht="16" customHeight="1" x14ac:dyDescent="0.2"/>
    <row r="5290" customFormat="1" ht="16" customHeight="1" x14ac:dyDescent="0.2"/>
    <row r="5291" customFormat="1" ht="16" customHeight="1" x14ac:dyDescent="0.2"/>
    <row r="5292" customFormat="1" ht="16" customHeight="1" x14ac:dyDescent="0.2"/>
    <row r="5293" customFormat="1" ht="16" customHeight="1" x14ac:dyDescent="0.2"/>
    <row r="5294" customFormat="1" ht="16" customHeight="1" x14ac:dyDescent="0.2"/>
    <row r="5295" customFormat="1" ht="16" customHeight="1" x14ac:dyDescent="0.2"/>
    <row r="5296" customFormat="1" ht="16" customHeight="1" x14ac:dyDescent="0.2"/>
    <row r="5297" customFormat="1" ht="16" customHeight="1" x14ac:dyDescent="0.2"/>
    <row r="5298" customFormat="1" ht="16" customHeight="1" x14ac:dyDescent="0.2"/>
    <row r="5299" customFormat="1" ht="16" customHeight="1" x14ac:dyDescent="0.2"/>
    <row r="5300" customFormat="1" ht="16" customHeight="1" x14ac:dyDescent="0.2"/>
    <row r="5301" customFormat="1" ht="16" customHeight="1" x14ac:dyDescent="0.2"/>
    <row r="5302" customFormat="1" ht="16" customHeight="1" x14ac:dyDescent="0.2"/>
    <row r="5303" customFormat="1" ht="16" customHeight="1" x14ac:dyDescent="0.2"/>
    <row r="5304" customFormat="1" ht="16" customHeight="1" x14ac:dyDescent="0.2"/>
    <row r="5305" customFormat="1" ht="16" customHeight="1" x14ac:dyDescent="0.2"/>
    <row r="5306" customFormat="1" ht="16" customHeight="1" x14ac:dyDescent="0.2"/>
    <row r="5307" customFormat="1" ht="16" customHeight="1" x14ac:dyDescent="0.2"/>
    <row r="5308" customFormat="1" ht="16" customHeight="1" x14ac:dyDescent="0.2"/>
    <row r="5309" customFormat="1" ht="16" customHeight="1" x14ac:dyDescent="0.2"/>
    <row r="5310" customFormat="1" ht="16" customHeight="1" x14ac:dyDescent="0.2"/>
    <row r="5311" customFormat="1" ht="16" customHeight="1" x14ac:dyDescent="0.2"/>
    <row r="5312" customFormat="1" ht="16" customHeight="1" x14ac:dyDescent="0.2"/>
    <row r="5313" customFormat="1" ht="16" customHeight="1" x14ac:dyDescent="0.2"/>
    <row r="5314" customFormat="1" ht="16" customHeight="1" x14ac:dyDescent="0.2"/>
    <row r="5315" customFormat="1" ht="16" customHeight="1" x14ac:dyDescent="0.2"/>
    <row r="5316" customFormat="1" ht="16" customHeight="1" x14ac:dyDescent="0.2"/>
    <row r="5317" customFormat="1" ht="16" customHeight="1" x14ac:dyDescent="0.2"/>
    <row r="5318" customFormat="1" ht="16" customHeight="1" x14ac:dyDescent="0.2"/>
    <row r="5319" customFormat="1" ht="16" customHeight="1" x14ac:dyDescent="0.2"/>
    <row r="5320" customFormat="1" ht="16" customHeight="1" x14ac:dyDescent="0.2"/>
    <row r="5321" customFormat="1" ht="16" customHeight="1" x14ac:dyDescent="0.2"/>
    <row r="5322" customFormat="1" ht="16" customHeight="1" x14ac:dyDescent="0.2"/>
    <row r="5323" customFormat="1" ht="16" customHeight="1" x14ac:dyDescent="0.2"/>
    <row r="5324" customFormat="1" ht="16" customHeight="1" x14ac:dyDescent="0.2"/>
    <row r="5325" customFormat="1" ht="16" customHeight="1" x14ac:dyDescent="0.2"/>
    <row r="5326" customFormat="1" ht="16" customHeight="1" x14ac:dyDescent="0.2"/>
    <row r="5327" customFormat="1" ht="16" customHeight="1" x14ac:dyDescent="0.2"/>
    <row r="5328" customFormat="1" ht="16" customHeight="1" x14ac:dyDescent="0.2"/>
    <row r="5329" customFormat="1" ht="16" customHeight="1" x14ac:dyDescent="0.2"/>
    <row r="5330" customFormat="1" ht="16" customHeight="1" x14ac:dyDescent="0.2"/>
    <row r="5331" customFormat="1" ht="16" customHeight="1" x14ac:dyDescent="0.2"/>
    <row r="5332" customFormat="1" ht="16" customHeight="1" x14ac:dyDescent="0.2"/>
    <row r="5333" customFormat="1" ht="16" customHeight="1" x14ac:dyDescent="0.2"/>
    <row r="5334" customFormat="1" ht="16" customHeight="1" x14ac:dyDescent="0.2"/>
    <row r="5335" customFormat="1" ht="16" customHeight="1" x14ac:dyDescent="0.2"/>
    <row r="5336" customFormat="1" ht="16" customHeight="1" x14ac:dyDescent="0.2"/>
    <row r="5337" customFormat="1" ht="16" customHeight="1" x14ac:dyDescent="0.2"/>
    <row r="5338" customFormat="1" ht="16" customHeight="1" x14ac:dyDescent="0.2"/>
    <row r="5339" customFormat="1" ht="16" customHeight="1" x14ac:dyDescent="0.2"/>
    <row r="5340" customFormat="1" ht="16" customHeight="1" x14ac:dyDescent="0.2"/>
    <row r="5341" customFormat="1" ht="16" customHeight="1" x14ac:dyDescent="0.2"/>
    <row r="5342" customFormat="1" ht="16" customHeight="1" x14ac:dyDescent="0.2"/>
    <row r="5343" customFormat="1" ht="16" customHeight="1" x14ac:dyDescent="0.2"/>
    <row r="5344" customFormat="1" ht="16" customHeight="1" x14ac:dyDescent="0.2"/>
    <row r="5345" customFormat="1" ht="16" customHeight="1" x14ac:dyDescent="0.2"/>
    <row r="5346" customFormat="1" ht="16" customHeight="1" x14ac:dyDescent="0.2"/>
    <row r="5347" customFormat="1" ht="16" customHeight="1" x14ac:dyDescent="0.2"/>
    <row r="5348" customFormat="1" ht="16" customHeight="1" x14ac:dyDescent="0.2"/>
    <row r="5349" customFormat="1" ht="16" customHeight="1" x14ac:dyDescent="0.2"/>
    <row r="5350" customFormat="1" ht="16" customHeight="1" x14ac:dyDescent="0.2"/>
    <row r="5351" customFormat="1" ht="16" customHeight="1" x14ac:dyDescent="0.2"/>
    <row r="5352" customFormat="1" ht="16" customHeight="1" x14ac:dyDescent="0.2"/>
    <row r="5353" customFormat="1" ht="16" customHeight="1" x14ac:dyDescent="0.2"/>
    <row r="5354" customFormat="1" ht="16" customHeight="1" x14ac:dyDescent="0.2"/>
    <row r="5355" customFormat="1" ht="16" customHeight="1" x14ac:dyDescent="0.2"/>
    <row r="5356" customFormat="1" ht="16" customHeight="1" x14ac:dyDescent="0.2"/>
    <row r="5357" customFormat="1" ht="16" customHeight="1" x14ac:dyDescent="0.2"/>
    <row r="5358" customFormat="1" ht="16" customHeight="1" x14ac:dyDescent="0.2"/>
    <row r="5359" customFormat="1" ht="16" customHeight="1" x14ac:dyDescent="0.2"/>
    <row r="5360" customFormat="1" ht="16" customHeight="1" x14ac:dyDescent="0.2"/>
    <row r="5361" customFormat="1" ht="16" customHeight="1" x14ac:dyDescent="0.2"/>
    <row r="5362" customFormat="1" ht="16" customHeight="1" x14ac:dyDescent="0.2"/>
    <row r="5363" customFormat="1" ht="16" customHeight="1" x14ac:dyDescent="0.2"/>
    <row r="5364" customFormat="1" ht="16" customHeight="1" x14ac:dyDescent="0.2"/>
    <row r="5365" customFormat="1" ht="16" customHeight="1" x14ac:dyDescent="0.2"/>
    <row r="5366" customFormat="1" ht="16" customHeight="1" x14ac:dyDescent="0.2"/>
    <row r="5367" customFormat="1" ht="16" customHeight="1" x14ac:dyDescent="0.2"/>
    <row r="5368" customFormat="1" ht="16" customHeight="1" x14ac:dyDescent="0.2"/>
    <row r="5369" customFormat="1" ht="16" customHeight="1" x14ac:dyDescent="0.2"/>
    <row r="5370" customFormat="1" ht="16" customHeight="1" x14ac:dyDescent="0.2"/>
    <row r="5371" customFormat="1" ht="16" customHeight="1" x14ac:dyDescent="0.2"/>
    <row r="5372" customFormat="1" ht="16" customHeight="1" x14ac:dyDescent="0.2"/>
    <row r="5373" customFormat="1" ht="16" customHeight="1" x14ac:dyDescent="0.2"/>
    <row r="5374" customFormat="1" ht="16" customHeight="1" x14ac:dyDescent="0.2"/>
    <row r="5375" customFormat="1" ht="16" customHeight="1" x14ac:dyDescent="0.2"/>
    <row r="5376" customFormat="1" ht="16" customHeight="1" x14ac:dyDescent="0.2"/>
    <row r="5377" customFormat="1" ht="16" customHeight="1" x14ac:dyDescent="0.2"/>
    <row r="5378" customFormat="1" ht="16" customHeight="1" x14ac:dyDescent="0.2"/>
    <row r="5379" customFormat="1" ht="16" customHeight="1" x14ac:dyDescent="0.2"/>
    <row r="5380" customFormat="1" ht="16" customHeight="1" x14ac:dyDescent="0.2"/>
    <row r="5381" customFormat="1" ht="16" customHeight="1" x14ac:dyDescent="0.2"/>
    <row r="5382" customFormat="1" ht="16" customHeight="1" x14ac:dyDescent="0.2"/>
    <row r="5383" customFormat="1" ht="16" customHeight="1" x14ac:dyDescent="0.2"/>
    <row r="5384" customFormat="1" ht="16" customHeight="1" x14ac:dyDescent="0.2"/>
    <row r="5385" customFormat="1" ht="16" customHeight="1" x14ac:dyDescent="0.2"/>
    <row r="5386" customFormat="1" ht="16" customHeight="1" x14ac:dyDescent="0.2"/>
    <row r="5387" customFormat="1" ht="16" customHeight="1" x14ac:dyDescent="0.2"/>
    <row r="5388" customFormat="1" ht="16" customHeight="1" x14ac:dyDescent="0.2"/>
    <row r="5389" customFormat="1" ht="16" customHeight="1" x14ac:dyDescent="0.2"/>
    <row r="5390" customFormat="1" ht="16" customHeight="1" x14ac:dyDescent="0.2"/>
    <row r="5391" customFormat="1" ht="16" customHeight="1" x14ac:dyDescent="0.2"/>
    <row r="5392" customFormat="1" ht="16" customHeight="1" x14ac:dyDescent="0.2"/>
    <row r="5393" customFormat="1" ht="16" customHeight="1" x14ac:dyDescent="0.2"/>
    <row r="5394" customFormat="1" ht="16" customHeight="1" x14ac:dyDescent="0.2"/>
    <row r="5395" customFormat="1" ht="16" customHeight="1" x14ac:dyDescent="0.2"/>
    <row r="5396" customFormat="1" ht="16" customHeight="1" x14ac:dyDescent="0.2"/>
    <row r="5397" customFormat="1" ht="16" customHeight="1" x14ac:dyDescent="0.2"/>
    <row r="5398" customFormat="1" ht="16" customHeight="1" x14ac:dyDescent="0.2"/>
    <row r="5399" customFormat="1" ht="16" customHeight="1" x14ac:dyDescent="0.2"/>
    <row r="5400" customFormat="1" ht="16" customHeight="1" x14ac:dyDescent="0.2"/>
    <row r="5401" customFormat="1" ht="16" customHeight="1" x14ac:dyDescent="0.2"/>
    <row r="5402" customFormat="1" ht="16" customHeight="1" x14ac:dyDescent="0.2"/>
    <row r="5403" customFormat="1" ht="16" customHeight="1" x14ac:dyDescent="0.2"/>
    <row r="5404" customFormat="1" ht="16" customHeight="1" x14ac:dyDescent="0.2"/>
    <row r="5405" customFormat="1" ht="16" customHeight="1" x14ac:dyDescent="0.2"/>
    <row r="5406" customFormat="1" ht="16" customHeight="1" x14ac:dyDescent="0.2"/>
    <row r="5407" customFormat="1" ht="16" customHeight="1" x14ac:dyDescent="0.2"/>
    <row r="5408" customFormat="1" ht="16" customHeight="1" x14ac:dyDescent="0.2"/>
    <row r="5409" customFormat="1" ht="16" customHeight="1" x14ac:dyDescent="0.2"/>
    <row r="5410" customFormat="1" ht="16" customHeight="1" x14ac:dyDescent="0.2"/>
    <row r="5411" customFormat="1" ht="16" customHeight="1" x14ac:dyDescent="0.2"/>
    <row r="5412" customFormat="1" ht="16" customHeight="1" x14ac:dyDescent="0.2"/>
    <row r="5413" customFormat="1" ht="16" customHeight="1" x14ac:dyDescent="0.2"/>
    <row r="5414" customFormat="1" ht="16" customHeight="1" x14ac:dyDescent="0.2"/>
    <row r="5415" customFormat="1" ht="16" customHeight="1" x14ac:dyDescent="0.2"/>
    <row r="5416" customFormat="1" ht="16" customHeight="1" x14ac:dyDescent="0.2"/>
    <row r="5417" customFormat="1" ht="16" customHeight="1" x14ac:dyDescent="0.2"/>
    <row r="5418" customFormat="1" ht="16" customHeight="1" x14ac:dyDescent="0.2"/>
    <row r="5419" customFormat="1" ht="16" customHeight="1" x14ac:dyDescent="0.2"/>
    <row r="5420" customFormat="1" ht="16" customHeight="1" x14ac:dyDescent="0.2"/>
    <row r="5421" customFormat="1" ht="16" customHeight="1" x14ac:dyDescent="0.2"/>
    <row r="5422" customFormat="1" ht="16" customHeight="1" x14ac:dyDescent="0.2"/>
    <row r="5423" customFormat="1" ht="16" customHeight="1" x14ac:dyDescent="0.2"/>
    <row r="5424" customFormat="1" ht="16" customHeight="1" x14ac:dyDescent="0.2"/>
    <row r="5425" customFormat="1" ht="16" customHeight="1" x14ac:dyDescent="0.2"/>
    <row r="5426" customFormat="1" ht="16" customHeight="1" x14ac:dyDescent="0.2"/>
    <row r="5427" customFormat="1" ht="16" customHeight="1" x14ac:dyDescent="0.2"/>
    <row r="5428" customFormat="1" ht="16" customHeight="1" x14ac:dyDescent="0.2"/>
    <row r="5429" customFormat="1" ht="16" customHeight="1" x14ac:dyDescent="0.2"/>
    <row r="5430" customFormat="1" ht="16" customHeight="1" x14ac:dyDescent="0.2"/>
    <row r="5431" customFormat="1" ht="16" customHeight="1" x14ac:dyDescent="0.2"/>
    <row r="5432" customFormat="1" ht="16" customHeight="1" x14ac:dyDescent="0.2"/>
    <row r="5433" customFormat="1" ht="16" customHeight="1" x14ac:dyDescent="0.2"/>
    <row r="5434" customFormat="1" ht="16" customHeight="1" x14ac:dyDescent="0.2"/>
    <row r="5435" customFormat="1" ht="16" customHeight="1" x14ac:dyDescent="0.2"/>
    <row r="5436" customFormat="1" ht="16" customHeight="1" x14ac:dyDescent="0.2"/>
    <row r="5437" customFormat="1" ht="16" customHeight="1" x14ac:dyDescent="0.2"/>
    <row r="5438" customFormat="1" ht="16" customHeight="1" x14ac:dyDescent="0.2"/>
    <row r="5439" customFormat="1" ht="16" customHeight="1" x14ac:dyDescent="0.2"/>
    <row r="5440" customFormat="1" ht="16" customHeight="1" x14ac:dyDescent="0.2"/>
    <row r="5441" customFormat="1" ht="16" customHeight="1" x14ac:dyDescent="0.2"/>
    <row r="5442" customFormat="1" ht="16" customHeight="1" x14ac:dyDescent="0.2"/>
    <row r="5443" customFormat="1" ht="16" customHeight="1" x14ac:dyDescent="0.2"/>
    <row r="5444" customFormat="1" ht="16" customHeight="1" x14ac:dyDescent="0.2"/>
    <row r="5445" customFormat="1" ht="16" customHeight="1" x14ac:dyDescent="0.2"/>
    <row r="5446" customFormat="1" ht="16" customHeight="1" x14ac:dyDescent="0.2"/>
    <row r="5447" customFormat="1" ht="16" customHeight="1" x14ac:dyDescent="0.2"/>
    <row r="5448" customFormat="1" ht="16" customHeight="1" x14ac:dyDescent="0.2"/>
    <row r="5449" customFormat="1" ht="16" customHeight="1" x14ac:dyDescent="0.2"/>
    <row r="5450" customFormat="1" ht="16" customHeight="1" x14ac:dyDescent="0.2"/>
    <row r="5451" customFormat="1" ht="16" customHeight="1" x14ac:dyDescent="0.2"/>
    <row r="5452" customFormat="1" ht="16" customHeight="1" x14ac:dyDescent="0.2"/>
    <row r="5453" customFormat="1" ht="16" customHeight="1" x14ac:dyDescent="0.2"/>
    <row r="5454" customFormat="1" ht="16" customHeight="1" x14ac:dyDescent="0.2"/>
    <row r="5455" customFormat="1" ht="16" customHeight="1" x14ac:dyDescent="0.2"/>
    <row r="5456" customFormat="1" ht="16" customHeight="1" x14ac:dyDescent="0.2"/>
    <row r="5457" customFormat="1" ht="16" customHeight="1" x14ac:dyDescent="0.2"/>
    <row r="5458" customFormat="1" ht="16" customHeight="1" x14ac:dyDescent="0.2"/>
    <row r="5459" customFormat="1" ht="16" customHeight="1" x14ac:dyDescent="0.2"/>
    <row r="5460" customFormat="1" ht="16" customHeight="1" x14ac:dyDescent="0.2"/>
    <row r="5461" customFormat="1" ht="16" customHeight="1" x14ac:dyDescent="0.2"/>
    <row r="5462" customFormat="1" ht="16" customHeight="1" x14ac:dyDescent="0.2"/>
    <row r="5463" customFormat="1" ht="16" customHeight="1" x14ac:dyDescent="0.2"/>
    <row r="5464" customFormat="1" ht="16" customHeight="1" x14ac:dyDescent="0.2"/>
    <row r="5465" customFormat="1" ht="16" customHeight="1" x14ac:dyDescent="0.2"/>
    <row r="5466" customFormat="1" ht="16" customHeight="1" x14ac:dyDescent="0.2"/>
    <row r="5467" customFormat="1" ht="16" customHeight="1" x14ac:dyDescent="0.2"/>
    <row r="5468" customFormat="1" ht="16" customHeight="1" x14ac:dyDescent="0.2"/>
    <row r="5469" customFormat="1" ht="16" customHeight="1" x14ac:dyDescent="0.2"/>
    <row r="5470" customFormat="1" ht="16" customHeight="1" x14ac:dyDescent="0.2"/>
    <row r="5471" customFormat="1" ht="16" customHeight="1" x14ac:dyDescent="0.2"/>
    <row r="5472" customFormat="1" ht="16" customHeight="1" x14ac:dyDescent="0.2"/>
    <row r="5473" customFormat="1" ht="16" customHeight="1" x14ac:dyDescent="0.2"/>
    <row r="5474" customFormat="1" ht="16" customHeight="1" x14ac:dyDescent="0.2"/>
    <row r="5475" customFormat="1" ht="16" customHeight="1" x14ac:dyDescent="0.2"/>
    <row r="5476" customFormat="1" ht="16" customHeight="1" x14ac:dyDescent="0.2"/>
    <row r="5477" customFormat="1" ht="16" customHeight="1" x14ac:dyDescent="0.2"/>
    <row r="5478" customFormat="1" ht="16" customHeight="1" x14ac:dyDescent="0.2"/>
    <row r="5479" customFormat="1" ht="16" customHeight="1" x14ac:dyDescent="0.2"/>
    <row r="5480" customFormat="1" ht="16" customHeight="1" x14ac:dyDescent="0.2"/>
    <row r="5481" customFormat="1" ht="16" customHeight="1" x14ac:dyDescent="0.2"/>
    <row r="5482" customFormat="1" ht="16" customHeight="1" x14ac:dyDescent="0.2"/>
    <row r="5483" customFormat="1" ht="16" customHeight="1" x14ac:dyDescent="0.2"/>
    <row r="5484" customFormat="1" ht="16" customHeight="1" x14ac:dyDescent="0.2"/>
    <row r="5485" customFormat="1" ht="16" customHeight="1" x14ac:dyDescent="0.2"/>
    <row r="5486" customFormat="1" ht="16" customHeight="1" x14ac:dyDescent="0.2"/>
    <row r="5487" customFormat="1" ht="16" customHeight="1" x14ac:dyDescent="0.2"/>
    <row r="5488" customFormat="1" ht="16" customHeight="1" x14ac:dyDescent="0.2"/>
    <row r="5489" customFormat="1" ht="16" customHeight="1" x14ac:dyDescent="0.2"/>
    <row r="5490" customFormat="1" ht="16" customHeight="1" x14ac:dyDescent="0.2"/>
    <row r="5491" customFormat="1" ht="16" customHeight="1" x14ac:dyDescent="0.2"/>
    <row r="5492" customFormat="1" ht="16" customHeight="1" x14ac:dyDescent="0.2"/>
    <row r="5493" customFormat="1" ht="16" customHeight="1" x14ac:dyDescent="0.2"/>
    <row r="5494" customFormat="1" ht="16" customHeight="1" x14ac:dyDescent="0.2"/>
    <row r="5495" customFormat="1" ht="16" customHeight="1" x14ac:dyDescent="0.2"/>
    <row r="5496" customFormat="1" ht="16" customHeight="1" x14ac:dyDescent="0.2"/>
    <row r="5497" customFormat="1" ht="16" customHeight="1" x14ac:dyDescent="0.2"/>
    <row r="5498" customFormat="1" ht="16" customHeight="1" x14ac:dyDescent="0.2"/>
    <row r="5499" customFormat="1" ht="16" customHeight="1" x14ac:dyDescent="0.2"/>
    <row r="5500" customFormat="1" ht="16" customHeight="1" x14ac:dyDescent="0.2"/>
    <row r="5501" customFormat="1" ht="16" customHeight="1" x14ac:dyDescent="0.2"/>
    <row r="5502" customFormat="1" ht="16" customHeight="1" x14ac:dyDescent="0.2"/>
    <row r="5503" customFormat="1" ht="16" customHeight="1" x14ac:dyDescent="0.2"/>
    <row r="5504" customFormat="1" ht="16" customHeight="1" x14ac:dyDescent="0.2"/>
    <row r="5505" customFormat="1" ht="16" customHeight="1" x14ac:dyDescent="0.2"/>
    <row r="5506" customFormat="1" ht="16" customHeight="1" x14ac:dyDescent="0.2"/>
    <row r="5507" customFormat="1" ht="16" customHeight="1" x14ac:dyDescent="0.2"/>
    <row r="5508" customFormat="1" ht="16" customHeight="1" x14ac:dyDescent="0.2"/>
    <row r="5509" customFormat="1" ht="16" customHeight="1" x14ac:dyDescent="0.2"/>
    <row r="5510" customFormat="1" ht="16" customHeight="1" x14ac:dyDescent="0.2"/>
    <row r="5511" customFormat="1" ht="16" customHeight="1" x14ac:dyDescent="0.2"/>
    <row r="5512" customFormat="1" ht="16" customHeight="1" x14ac:dyDescent="0.2"/>
    <row r="5513" customFormat="1" ht="16" customHeight="1" x14ac:dyDescent="0.2"/>
    <row r="5514" customFormat="1" ht="16" customHeight="1" x14ac:dyDescent="0.2"/>
    <row r="5515" customFormat="1" ht="16" customHeight="1" x14ac:dyDescent="0.2"/>
    <row r="5516" customFormat="1" ht="16" customHeight="1" x14ac:dyDescent="0.2"/>
    <row r="5517" customFormat="1" ht="16" customHeight="1" x14ac:dyDescent="0.2"/>
    <row r="5518" customFormat="1" ht="16" customHeight="1" x14ac:dyDescent="0.2"/>
    <row r="5519" customFormat="1" ht="16" customHeight="1" x14ac:dyDescent="0.2"/>
    <row r="5520" customFormat="1" ht="16" customHeight="1" x14ac:dyDescent="0.2"/>
    <row r="5521" customFormat="1" ht="16" customHeight="1" x14ac:dyDescent="0.2"/>
    <row r="5522" customFormat="1" ht="16" customHeight="1" x14ac:dyDescent="0.2"/>
    <row r="5523" customFormat="1" ht="16" customHeight="1" x14ac:dyDescent="0.2"/>
    <row r="5524" customFormat="1" ht="16" customHeight="1" x14ac:dyDescent="0.2"/>
    <row r="5525" customFormat="1" ht="16" customHeight="1" x14ac:dyDescent="0.2"/>
    <row r="5526" customFormat="1" ht="16" customHeight="1" x14ac:dyDescent="0.2"/>
    <row r="5527" customFormat="1" ht="16" customHeight="1" x14ac:dyDescent="0.2"/>
    <row r="5528" customFormat="1" ht="16" customHeight="1" x14ac:dyDescent="0.2"/>
    <row r="5529" customFormat="1" ht="16" customHeight="1" x14ac:dyDescent="0.2"/>
    <row r="5530" customFormat="1" ht="16" customHeight="1" x14ac:dyDescent="0.2"/>
    <row r="5531" customFormat="1" ht="16" customHeight="1" x14ac:dyDescent="0.2"/>
    <row r="5532" customFormat="1" ht="16" customHeight="1" x14ac:dyDescent="0.2"/>
    <row r="5533" customFormat="1" ht="16" customHeight="1" x14ac:dyDescent="0.2"/>
    <row r="5534" customFormat="1" ht="16" customHeight="1" x14ac:dyDescent="0.2"/>
    <row r="5535" customFormat="1" ht="16" customHeight="1" x14ac:dyDescent="0.2"/>
    <row r="5536" customFormat="1" ht="16" customHeight="1" x14ac:dyDescent="0.2"/>
    <row r="5537" customFormat="1" ht="16" customHeight="1" x14ac:dyDescent="0.2"/>
    <row r="5538" customFormat="1" ht="16" customHeight="1" x14ac:dyDescent="0.2"/>
    <row r="5539" customFormat="1" ht="16" customHeight="1" x14ac:dyDescent="0.2"/>
    <row r="5540" customFormat="1" ht="16" customHeight="1" x14ac:dyDescent="0.2"/>
    <row r="5541" customFormat="1" ht="16" customHeight="1" x14ac:dyDescent="0.2"/>
    <row r="5542" customFormat="1" ht="16" customHeight="1" x14ac:dyDescent="0.2"/>
    <row r="5543" customFormat="1" ht="16" customHeight="1" x14ac:dyDescent="0.2"/>
    <row r="5544" customFormat="1" ht="16" customHeight="1" x14ac:dyDescent="0.2"/>
    <row r="5545" customFormat="1" ht="16" customHeight="1" x14ac:dyDescent="0.2"/>
    <row r="5546" customFormat="1" ht="16" customHeight="1" x14ac:dyDescent="0.2"/>
    <row r="5547" customFormat="1" ht="16" customHeight="1" x14ac:dyDescent="0.2"/>
    <row r="5548" customFormat="1" ht="16" customHeight="1" x14ac:dyDescent="0.2"/>
    <row r="5549" customFormat="1" ht="16" customHeight="1" x14ac:dyDescent="0.2"/>
    <row r="5550" customFormat="1" ht="16" customHeight="1" x14ac:dyDescent="0.2"/>
    <row r="5551" customFormat="1" ht="16" customHeight="1" x14ac:dyDescent="0.2"/>
    <row r="5552" customFormat="1" ht="16" customHeight="1" x14ac:dyDescent="0.2"/>
    <row r="5553" customFormat="1" ht="16" customHeight="1" x14ac:dyDescent="0.2"/>
    <row r="5554" customFormat="1" ht="16" customHeight="1" x14ac:dyDescent="0.2"/>
    <row r="5555" customFormat="1" ht="16" customHeight="1" x14ac:dyDescent="0.2"/>
    <row r="5556" customFormat="1" ht="16" customHeight="1" x14ac:dyDescent="0.2"/>
    <row r="5557" customFormat="1" ht="16" customHeight="1" x14ac:dyDescent="0.2"/>
    <row r="5558" customFormat="1" ht="16" customHeight="1" x14ac:dyDescent="0.2"/>
    <row r="5559" customFormat="1" ht="16" customHeight="1" x14ac:dyDescent="0.2"/>
    <row r="5560" customFormat="1" ht="16" customHeight="1" x14ac:dyDescent="0.2"/>
    <row r="5561" customFormat="1" ht="16" customHeight="1" x14ac:dyDescent="0.2"/>
    <row r="5562" customFormat="1" ht="16" customHeight="1" x14ac:dyDescent="0.2"/>
    <row r="5563" customFormat="1" ht="16" customHeight="1" x14ac:dyDescent="0.2"/>
    <row r="5564" customFormat="1" ht="16" customHeight="1" x14ac:dyDescent="0.2"/>
    <row r="5565" customFormat="1" ht="16" customHeight="1" x14ac:dyDescent="0.2"/>
    <row r="5566" customFormat="1" ht="16" customHeight="1" x14ac:dyDescent="0.2"/>
    <row r="5567" customFormat="1" ht="16" customHeight="1" x14ac:dyDescent="0.2"/>
    <row r="5568" customFormat="1" ht="16" customHeight="1" x14ac:dyDescent="0.2"/>
    <row r="5569" customFormat="1" ht="16" customHeight="1" x14ac:dyDescent="0.2"/>
    <row r="5570" customFormat="1" ht="16" customHeight="1" x14ac:dyDescent="0.2"/>
    <row r="5571" customFormat="1" ht="16" customHeight="1" x14ac:dyDescent="0.2"/>
    <row r="5572" customFormat="1" ht="16" customHeight="1" x14ac:dyDescent="0.2"/>
    <row r="5573" customFormat="1" ht="16" customHeight="1" x14ac:dyDescent="0.2"/>
    <row r="5574" customFormat="1" ht="16" customHeight="1" x14ac:dyDescent="0.2"/>
    <row r="5575" customFormat="1" ht="16" customHeight="1" x14ac:dyDescent="0.2"/>
    <row r="5576" customFormat="1" ht="16" customHeight="1" x14ac:dyDescent="0.2"/>
    <row r="5577" customFormat="1" ht="16" customHeight="1" x14ac:dyDescent="0.2"/>
    <row r="5578" customFormat="1" ht="16" customHeight="1" x14ac:dyDescent="0.2"/>
    <row r="5579" customFormat="1" ht="16" customHeight="1" x14ac:dyDescent="0.2"/>
    <row r="5580" customFormat="1" ht="16" customHeight="1" x14ac:dyDescent="0.2"/>
    <row r="5581" customFormat="1" ht="16" customHeight="1" x14ac:dyDescent="0.2"/>
    <row r="5582" customFormat="1" ht="16" customHeight="1" x14ac:dyDescent="0.2"/>
    <row r="5583" customFormat="1" ht="16" customHeight="1" x14ac:dyDescent="0.2"/>
    <row r="5584" customFormat="1" ht="16" customHeight="1" x14ac:dyDescent="0.2"/>
    <row r="5585" customFormat="1" ht="16" customHeight="1" x14ac:dyDescent="0.2"/>
    <row r="5586" customFormat="1" ht="16" customHeight="1" x14ac:dyDescent="0.2"/>
    <row r="5587" customFormat="1" ht="16" customHeight="1" x14ac:dyDescent="0.2"/>
    <row r="5588" customFormat="1" ht="16" customHeight="1" x14ac:dyDescent="0.2"/>
    <row r="5589" customFormat="1" ht="16" customHeight="1" x14ac:dyDescent="0.2"/>
    <row r="5590" customFormat="1" ht="16" customHeight="1" x14ac:dyDescent="0.2"/>
    <row r="5591" customFormat="1" ht="16" customHeight="1" x14ac:dyDescent="0.2"/>
    <row r="5592" customFormat="1" ht="16" customHeight="1" x14ac:dyDescent="0.2"/>
    <row r="5593" customFormat="1" ht="16" customHeight="1" x14ac:dyDescent="0.2"/>
    <row r="5594" customFormat="1" ht="16" customHeight="1" x14ac:dyDescent="0.2"/>
    <row r="5595" customFormat="1" ht="16" customHeight="1" x14ac:dyDescent="0.2"/>
    <row r="5596" customFormat="1" ht="16" customHeight="1" x14ac:dyDescent="0.2"/>
    <row r="5597" customFormat="1" ht="16" customHeight="1" x14ac:dyDescent="0.2"/>
    <row r="5598" customFormat="1" ht="16" customHeight="1" x14ac:dyDescent="0.2"/>
    <row r="5599" customFormat="1" ht="16" customHeight="1" x14ac:dyDescent="0.2"/>
    <row r="5600" customFormat="1" ht="16" customHeight="1" x14ac:dyDescent="0.2"/>
    <row r="5601" customFormat="1" ht="16" customHeight="1" x14ac:dyDescent="0.2"/>
    <row r="5602" customFormat="1" ht="16" customHeight="1" x14ac:dyDescent="0.2"/>
    <row r="5603" customFormat="1" ht="16" customHeight="1" x14ac:dyDescent="0.2"/>
    <row r="5604" customFormat="1" ht="16" customHeight="1" x14ac:dyDescent="0.2"/>
    <row r="5605" customFormat="1" ht="16" customHeight="1" x14ac:dyDescent="0.2"/>
    <row r="5606" customFormat="1" ht="16" customHeight="1" x14ac:dyDescent="0.2"/>
    <row r="5607" customFormat="1" ht="16" customHeight="1" x14ac:dyDescent="0.2"/>
    <row r="5608" customFormat="1" ht="16" customHeight="1" x14ac:dyDescent="0.2"/>
    <row r="5609" customFormat="1" ht="16" customHeight="1" x14ac:dyDescent="0.2"/>
    <row r="5610" customFormat="1" ht="16" customHeight="1" x14ac:dyDescent="0.2"/>
    <row r="5611" customFormat="1" ht="16" customHeight="1" x14ac:dyDescent="0.2"/>
    <row r="5612" customFormat="1" ht="16" customHeight="1" x14ac:dyDescent="0.2"/>
    <row r="5613" customFormat="1" ht="16" customHeight="1" x14ac:dyDescent="0.2"/>
    <row r="5614" customFormat="1" ht="16" customHeight="1" x14ac:dyDescent="0.2"/>
    <row r="5615" customFormat="1" ht="16" customHeight="1" x14ac:dyDescent="0.2"/>
    <row r="5616" customFormat="1" ht="16" customHeight="1" x14ac:dyDescent="0.2"/>
    <row r="5617" customFormat="1" ht="16" customHeight="1" x14ac:dyDescent="0.2"/>
    <row r="5618" customFormat="1" ht="16" customHeight="1" x14ac:dyDescent="0.2"/>
    <row r="5619" customFormat="1" ht="16" customHeight="1" x14ac:dyDescent="0.2"/>
    <row r="5620" customFormat="1" ht="16" customHeight="1" x14ac:dyDescent="0.2"/>
    <row r="5621" customFormat="1" ht="16" customHeight="1" x14ac:dyDescent="0.2"/>
    <row r="5622" customFormat="1" ht="16" customHeight="1" x14ac:dyDescent="0.2"/>
    <row r="5623" customFormat="1" ht="16" customHeight="1" x14ac:dyDescent="0.2"/>
    <row r="5624" customFormat="1" ht="16" customHeight="1" x14ac:dyDescent="0.2"/>
    <row r="5625" customFormat="1" ht="16" customHeight="1" x14ac:dyDescent="0.2"/>
    <row r="5626" customFormat="1" ht="16" customHeight="1" x14ac:dyDescent="0.2"/>
    <row r="5627" customFormat="1" ht="16" customHeight="1" x14ac:dyDescent="0.2"/>
    <row r="5628" customFormat="1" ht="16" customHeight="1" x14ac:dyDescent="0.2"/>
    <row r="5629" customFormat="1" ht="16" customHeight="1" x14ac:dyDescent="0.2"/>
    <row r="5630" customFormat="1" ht="16" customHeight="1" x14ac:dyDescent="0.2"/>
    <row r="5631" customFormat="1" ht="16" customHeight="1" x14ac:dyDescent="0.2"/>
    <row r="5632" customFormat="1" ht="16" customHeight="1" x14ac:dyDescent="0.2"/>
    <row r="5633" customFormat="1" ht="16" customHeight="1" x14ac:dyDescent="0.2"/>
    <row r="5634" customFormat="1" ht="16" customHeight="1" x14ac:dyDescent="0.2"/>
    <row r="5635" customFormat="1" ht="16" customHeight="1" x14ac:dyDescent="0.2"/>
    <row r="5636" customFormat="1" ht="16" customHeight="1" x14ac:dyDescent="0.2"/>
    <row r="5637" customFormat="1" ht="16" customHeight="1" x14ac:dyDescent="0.2"/>
    <row r="5638" customFormat="1" ht="16" customHeight="1" x14ac:dyDescent="0.2"/>
    <row r="5639" customFormat="1" ht="16" customHeight="1" x14ac:dyDescent="0.2"/>
    <row r="5640" customFormat="1" ht="16" customHeight="1" x14ac:dyDescent="0.2"/>
    <row r="5641" customFormat="1" ht="16" customHeight="1" x14ac:dyDescent="0.2"/>
    <row r="5642" customFormat="1" ht="16" customHeight="1" x14ac:dyDescent="0.2"/>
    <row r="5643" customFormat="1" ht="16" customHeight="1" x14ac:dyDescent="0.2"/>
    <row r="5644" customFormat="1" ht="16" customHeight="1" x14ac:dyDescent="0.2"/>
    <row r="5645" customFormat="1" ht="16" customHeight="1" x14ac:dyDescent="0.2"/>
    <row r="5646" customFormat="1" ht="16" customHeight="1" x14ac:dyDescent="0.2"/>
    <row r="5647" customFormat="1" ht="16" customHeight="1" x14ac:dyDescent="0.2"/>
    <row r="5648" customFormat="1" ht="16" customHeight="1" x14ac:dyDescent="0.2"/>
    <row r="5649" customFormat="1" ht="16" customHeight="1" x14ac:dyDescent="0.2"/>
    <row r="5650" customFormat="1" ht="16" customHeight="1" x14ac:dyDescent="0.2"/>
    <row r="5651" customFormat="1" ht="16" customHeight="1" x14ac:dyDescent="0.2"/>
    <row r="5652" customFormat="1" ht="16" customHeight="1" x14ac:dyDescent="0.2"/>
    <row r="5653" customFormat="1" ht="16" customHeight="1" x14ac:dyDescent="0.2"/>
    <row r="5654" customFormat="1" ht="16" customHeight="1" x14ac:dyDescent="0.2"/>
    <row r="5655" customFormat="1" ht="16" customHeight="1" x14ac:dyDescent="0.2"/>
    <row r="5656" customFormat="1" ht="16" customHeight="1" x14ac:dyDescent="0.2"/>
    <row r="5657" customFormat="1" ht="16" customHeight="1" x14ac:dyDescent="0.2"/>
    <row r="5658" customFormat="1" ht="16" customHeight="1" x14ac:dyDescent="0.2"/>
    <row r="5659" customFormat="1" ht="16" customHeight="1" x14ac:dyDescent="0.2"/>
    <row r="5660" customFormat="1" ht="16" customHeight="1" x14ac:dyDescent="0.2"/>
    <row r="5661" customFormat="1" ht="16" customHeight="1" x14ac:dyDescent="0.2"/>
    <row r="5662" customFormat="1" ht="16" customHeight="1" x14ac:dyDescent="0.2"/>
    <row r="5663" customFormat="1" ht="16" customHeight="1" x14ac:dyDescent="0.2"/>
    <row r="5664" customFormat="1" ht="16" customHeight="1" x14ac:dyDescent="0.2"/>
    <row r="5665" customFormat="1" ht="16" customHeight="1" x14ac:dyDescent="0.2"/>
    <row r="5666" customFormat="1" ht="16" customHeight="1" x14ac:dyDescent="0.2"/>
    <row r="5667" customFormat="1" ht="16" customHeight="1" x14ac:dyDescent="0.2"/>
    <row r="5668" customFormat="1" ht="16" customHeight="1" x14ac:dyDescent="0.2"/>
    <row r="5669" customFormat="1" ht="16" customHeight="1" x14ac:dyDescent="0.2"/>
    <row r="5670" customFormat="1" ht="16" customHeight="1" x14ac:dyDescent="0.2"/>
    <row r="5671" customFormat="1" ht="16" customHeight="1" x14ac:dyDescent="0.2"/>
    <row r="5672" customFormat="1" ht="16" customHeight="1" x14ac:dyDescent="0.2"/>
    <row r="5673" customFormat="1" ht="16" customHeight="1" x14ac:dyDescent="0.2"/>
    <row r="5674" customFormat="1" ht="16" customHeight="1" x14ac:dyDescent="0.2"/>
    <row r="5675" customFormat="1" ht="16" customHeight="1" x14ac:dyDescent="0.2"/>
    <row r="5676" customFormat="1" ht="16" customHeight="1" x14ac:dyDescent="0.2"/>
    <row r="5677" customFormat="1" ht="16" customHeight="1" x14ac:dyDescent="0.2"/>
    <row r="5678" customFormat="1" ht="16" customHeight="1" x14ac:dyDescent="0.2"/>
    <row r="5679" customFormat="1" ht="16" customHeight="1" x14ac:dyDescent="0.2"/>
    <row r="5680" customFormat="1" ht="16" customHeight="1" x14ac:dyDescent="0.2"/>
    <row r="5681" customFormat="1" ht="16" customHeight="1" x14ac:dyDescent="0.2"/>
    <row r="5682" customFormat="1" ht="16" customHeight="1" x14ac:dyDescent="0.2"/>
    <row r="5683" customFormat="1" ht="16" customHeight="1" x14ac:dyDescent="0.2"/>
    <row r="5684" customFormat="1" ht="16" customHeight="1" x14ac:dyDescent="0.2"/>
    <row r="5685" customFormat="1" ht="16" customHeight="1" x14ac:dyDescent="0.2"/>
    <row r="5686" customFormat="1" ht="16" customHeight="1" x14ac:dyDescent="0.2"/>
    <row r="5687" customFormat="1" ht="16" customHeight="1" x14ac:dyDescent="0.2"/>
    <row r="5688" customFormat="1" ht="16" customHeight="1" x14ac:dyDescent="0.2"/>
    <row r="5689" customFormat="1" ht="16" customHeight="1" x14ac:dyDescent="0.2"/>
    <row r="5690" customFormat="1" ht="16" customHeight="1" x14ac:dyDescent="0.2"/>
    <row r="5691" customFormat="1" ht="16" customHeight="1" x14ac:dyDescent="0.2"/>
    <row r="5692" customFormat="1" ht="16" customHeight="1" x14ac:dyDescent="0.2"/>
    <row r="5693" customFormat="1" ht="16" customHeight="1" x14ac:dyDescent="0.2"/>
    <row r="5694" customFormat="1" ht="16" customHeight="1" x14ac:dyDescent="0.2"/>
    <row r="5695" customFormat="1" ht="16" customHeight="1" x14ac:dyDescent="0.2"/>
    <row r="5696" customFormat="1" ht="16" customHeight="1" x14ac:dyDescent="0.2"/>
    <row r="5697" customFormat="1" ht="16" customHeight="1" x14ac:dyDescent="0.2"/>
    <row r="5698" customFormat="1" ht="16" customHeight="1" x14ac:dyDescent="0.2"/>
    <row r="5699" customFormat="1" ht="16" customHeight="1" x14ac:dyDescent="0.2"/>
    <row r="5700" customFormat="1" ht="16" customHeight="1" x14ac:dyDescent="0.2"/>
    <row r="5701" customFormat="1" ht="16" customHeight="1" x14ac:dyDescent="0.2"/>
    <row r="5702" customFormat="1" ht="16" customHeight="1" x14ac:dyDescent="0.2"/>
    <row r="5703" customFormat="1" ht="16" customHeight="1" x14ac:dyDescent="0.2"/>
    <row r="5704" customFormat="1" ht="16" customHeight="1" x14ac:dyDescent="0.2"/>
    <row r="5705" customFormat="1" ht="16" customHeight="1" x14ac:dyDescent="0.2"/>
    <row r="5706" customFormat="1" ht="16" customHeight="1" x14ac:dyDescent="0.2"/>
    <row r="5707" customFormat="1" ht="16" customHeight="1" x14ac:dyDescent="0.2"/>
    <row r="5708" customFormat="1" ht="16" customHeight="1" x14ac:dyDescent="0.2"/>
    <row r="5709" customFormat="1" ht="16" customHeight="1" x14ac:dyDescent="0.2"/>
    <row r="5710" customFormat="1" ht="16" customHeight="1" x14ac:dyDescent="0.2"/>
    <row r="5711" customFormat="1" ht="16" customHeight="1" x14ac:dyDescent="0.2"/>
    <row r="5712" customFormat="1" ht="16" customHeight="1" x14ac:dyDescent="0.2"/>
    <row r="5713" customFormat="1" ht="16" customHeight="1" x14ac:dyDescent="0.2"/>
    <row r="5714" customFormat="1" ht="16" customHeight="1" x14ac:dyDescent="0.2"/>
    <row r="5715" customFormat="1" ht="16" customHeight="1" x14ac:dyDescent="0.2"/>
    <row r="5716" customFormat="1" ht="16" customHeight="1" x14ac:dyDescent="0.2"/>
    <row r="5717" customFormat="1" ht="16" customHeight="1" x14ac:dyDescent="0.2"/>
    <row r="5718" customFormat="1" ht="16" customHeight="1" x14ac:dyDescent="0.2"/>
    <row r="5719" customFormat="1" ht="16" customHeight="1" x14ac:dyDescent="0.2"/>
    <row r="5720" customFormat="1" ht="16" customHeight="1" x14ac:dyDescent="0.2"/>
    <row r="5721" customFormat="1" ht="16" customHeight="1" x14ac:dyDescent="0.2"/>
    <row r="5722" customFormat="1" ht="16" customHeight="1" x14ac:dyDescent="0.2"/>
    <row r="5723" customFormat="1" ht="16" customHeight="1" x14ac:dyDescent="0.2"/>
    <row r="5724" customFormat="1" ht="16" customHeight="1" x14ac:dyDescent="0.2"/>
    <row r="5725" customFormat="1" ht="16" customHeight="1" x14ac:dyDescent="0.2"/>
    <row r="5726" customFormat="1" ht="16" customHeight="1" x14ac:dyDescent="0.2"/>
    <row r="5727" customFormat="1" ht="16" customHeight="1" x14ac:dyDescent="0.2"/>
    <row r="5728" customFormat="1" ht="16" customHeight="1" x14ac:dyDescent="0.2"/>
    <row r="5729" customFormat="1" ht="16" customHeight="1" x14ac:dyDescent="0.2"/>
    <row r="5730" customFormat="1" ht="16" customHeight="1" x14ac:dyDescent="0.2"/>
    <row r="5731" customFormat="1" ht="16" customHeight="1" x14ac:dyDescent="0.2"/>
    <row r="5732" customFormat="1" ht="16" customHeight="1" x14ac:dyDescent="0.2"/>
    <row r="5733" customFormat="1" ht="16" customHeight="1" x14ac:dyDescent="0.2"/>
    <row r="5734" customFormat="1" ht="16" customHeight="1" x14ac:dyDescent="0.2"/>
    <row r="5735" customFormat="1" ht="16" customHeight="1" x14ac:dyDescent="0.2"/>
    <row r="5736" customFormat="1" ht="16" customHeight="1" x14ac:dyDescent="0.2"/>
    <row r="5737" customFormat="1" ht="16" customHeight="1" x14ac:dyDescent="0.2"/>
    <row r="5738" customFormat="1" ht="16" customHeight="1" x14ac:dyDescent="0.2"/>
    <row r="5739" customFormat="1" ht="16" customHeight="1" x14ac:dyDescent="0.2"/>
    <row r="5740" customFormat="1" ht="16" customHeight="1" x14ac:dyDescent="0.2"/>
    <row r="5741" customFormat="1" ht="16" customHeight="1" x14ac:dyDescent="0.2"/>
    <row r="5742" customFormat="1" ht="16" customHeight="1" x14ac:dyDescent="0.2"/>
    <row r="5743" customFormat="1" ht="16" customHeight="1" x14ac:dyDescent="0.2"/>
    <row r="5744" customFormat="1" ht="16" customHeight="1" x14ac:dyDescent="0.2"/>
    <row r="5745" customFormat="1" ht="16" customHeight="1" x14ac:dyDescent="0.2"/>
    <row r="5746" customFormat="1" ht="16" customHeight="1" x14ac:dyDescent="0.2"/>
    <row r="5747" customFormat="1" ht="16" customHeight="1" x14ac:dyDescent="0.2"/>
    <row r="5748" customFormat="1" ht="16" customHeight="1" x14ac:dyDescent="0.2"/>
    <row r="5749" customFormat="1" ht="16" customHeight="1" x14ac:dyDescent="0.2"/>
    <row r="5750" customFormat="1" ht="16" customHeight="1" x14ac:dyDescent="0.2"/>
    <row r="5751" customFormat="1" ht="16" customHeight="1" x14ac:dyDescent="0.2"/>
    <row r="5752" customFormat="1" ht="16" customHeight="1" x14ac:dyDescent="0.2"/>
    <row r="5753" customFormat="1" ht="16" customHeight="1" x14ac:dyDescent="0.2"/>
    <row r="5754" customFormat="1" ht="16" customHeight="1" x14ac:dyDescent="0.2"/>
    <row r="5755" customFormat="1" ht="16" customHeight="1" x14ac:dyDescent="0.2"/>
    <row r="5756" customFormat="1" ht="16" customHeight="1" x14ac:dyDescent="0.2"/>
    <row r="5757" customFormat="1" ht="16" customHeight="1" x14ac:dyDescent="0.2"/>
    <row r="5758" customFormat="1" ht="16" customHeight="1" x14ac:dyDescent="0.2"/>
    <row r="5759" customFormat="1" ht="16" customHeight="1" x14ac:dyDescent="0.2"/>
    <row r="5760" customFormat="1" ht="16" customHeight="1" x14ac:dyDescent="0.2"/>
    <row r="5761" customFormat="1" ht="16" customHeight="1" x14ac:dyDescent="0.2"/>
    <row r="5762" customFormat="1" ht="16" customHeight="1" x14ac:dyDescent="0.2"/>
    <row r="5763" customFormat="1" ht="16" customHeight="1" x14ac:dyDescent="0.2"/>
    <row r="5764" customFormat="1" ht="16" customHeight="1" x14ac:dyDescent="0.2"/>
    <row r="5765" customFormat="1" ht="16" customHeight="1" x14ac:dyDescent="0.2"/>
    <row r="5766" customFormat="1" ht="16" customHeight="1" x14ac:dyDescent="0.2"/>
    <row r="5767" customFormat="1" ht="16" customHeight="1" x14ac:dyDescent="0.2"/>
    <row r="5768" customFormat="1" ht="16" customHeight="1" x14ac:dyDescent="0.2"/>
    <row r="5769" customFormat="1" ht="16" customHeight="1" x14ac:dyDescent="0.2"/>
    <row r="5770" customFormat="1" ht="16" customHeight="1" x14ac:dyDescent="0.2"/>
    <row r="5771" customFormat="1" ht="16" customHeight="1" x14ac:dyDescent="0.2"/>
    <row r="5772" customFormat="1" ht="16" customHeight="1" x14ac:dyDescent="0.2"/>
    <row r="5773" customFormat="1" ht="16" customHeight="1" x14ac:dyDescent="0.2"/>
    <row r="5774" customFormat="1" ht="16" customHeight="1" x14ac:dyDescent="0.2"/>
    <row r="5775" customFormat="1" ht="16" customHeight="1" x14ac:dyDescent="0.2"/>
    <row r="5776" customFormat="1" ht="16" customHeight="1" x14ac:dyDescent="0.2"/>
    <row r="5777" customFormat="1" ht="16" customHeight="1" x14ac:dyDescent="0.2"/>
    <row r="5778" customFormat="1" ht="16" customHeight="1" x14ac:dyDescent="0.2"/>
    <row r="5779" customFormat="1" ht="16" customHeight="1" x14ac:dyDescent="0.2"/>
    <row r="5780" customFormat="1" ht="16" customHeight="1" x14ac:dyDescent="0.2"/>
    <row r="5781" customFormat="1" ht="16" customHeight="1" x14ac:dyDescent="0.2"/>
    <row r="5782" customFormat="1" ht="16" customHeight="1" x14ac:dyDescent="0.2"/>
    <row r="5783" customFormat="1" ht="16" customHeight="1" x14ac:dyDescent="0.2"/>
    <row r="5784" customFormat="1" ht="16" customHeight="1" x14ac:dyDescent="0.2"/>
    <row r="5785" customFormat="1" ht="16" customHeight="1" x14ac:dyDescent="0.2"/>
    <row r="5786" customFormat="1" ht="16" customHeight="1" x14ac:dyDescent="0.2"/>
    <row r="5787" customFormat="1" ht="16" customHeight="1" x14ac:dyDescent="0.2"/>
    <row r="5788" customFormat="1" ht="16" customHeight="1" x14ac:dyDescent="0.2"/>
    <row r="5789" customFormat="1" ht="16" customHeight="1" x14ac:dyDescent="0.2"/>
    <row r="5790" customFormat="1" ht="16" customHeight="1" x14ac:dyDescent="0.2"/>
    <row r="5791" customFormat="1" ht="16" customHeight="1" x14ac:dyDescent="0.2"/>
    <row r="5792" customFormat="1" ht="16" customHeight="1" x14ac:dyDescent="0.2"/>
    <row r="5793" customFormat="1" ht="16" customHeight="1" x14ac:dyDescent="0.2"/>
    <row r="5794" customFormat="1" ht="16" customHeight="1" x14ac:dyDescent="0.2"/>
    <row r="5795" customFormat="1" ht="16" customHeight="1" x14ac:dyDescent="0.2"/>
    <row r="5796" customFormat="1" ht="16" customHeight="1" x14ac:dyDescent="0.2"/>
    <row r="5797" customFormat="1" ht="16" customHeight="1" x14ac:dyDescent="0.2"/>
    <row r="5798" customFormat="1" ht="16" customHeight="1" x14ac:dyDescent="0.2"/>
    <row r="5799" customFormat="1" ht="16" customHeight="1" x14ac:dyDescent="0.2"/>
    <row r="5800" customFormat="1" ht="16" customHeight="1" x14ac:dyDescent="0.2"/>
    <row r="5801" customFormat="1" ht="16" customHeight="1" x14ac:dyDescent="0.2"/>
    <row r="5802" customFormat="1" ht="16" customHeight="1" x14ac:dyDescent="0.2"/>
    <row r="5803" customFormat="1" ht="16" customHeight="1" x14ac:dyDescent="0.2"/>
    <row r="5804" customFormat="1" ht="16" customHeight="1" x14ac:dyDescent="0.2"/>
    <row r="5805" customFormat="1" ht="16" customHeight="1" x14ac:dyDescent="0.2"/>
    <row r="5806" customFormat="1" ht="16" customHeight="1" x14ac:dyDescent="0.2"/>
    <row r="5807" customFormat="1" ht="16" customHeight="1" x14ac:dyDescent="0.2"/>
    <row r="5808" customFormat="1" ht="16" customHeight="1" x14ac:dyDescent="0.2"/>
    <row r="5809" customFormat="1" ht="16" customHeight="1" x14ac:dyDescent="0.2"/>
    <row r="5810" customFormat="1" ht="16" customHeight="1" x14ac:dyDescent="0.2"/>
    <row r="5811" customFormat="1" ht="16" customHeight="1" x14ac:dyDescent="0.2"/>
    <row r="5812" customFormat="1" ht="16" customHeight="1" x14ac:dyDescent="0.2"/>
    <row r="5813" customFormat="1" ht="16" customHeight="1" x14ac:dyDescent="0.2"/>
    <row r="5814" customFormat="1" ht="16" customHeight="1" x14ac:dyDescent="0.2"/>
    <row r="5815" customFormat="1" ht="16" customHeight="1" x14ac:dyDescent="0.2"/>
    <row r="5816" customFormat="1" ht="16" customHeight="1" x14ac:dyDescent="0.2"/>
    <row r="5817" customFormat="1" ht="16" customHeight="1" x14ac:dyDescent="0.2"/>
    <row r="5818" customFormat="1" ht="16" customHeight="1" x14ac:dyDescent="0.2"/>
    <row r="5819" customFormat="1" ht="16" customHeight="1" x14ac:dyDescent="0.2"/>
    <row r="5820" customFormat="1" ht="16" customHeight="1" x14ac:dyDescent="0.2"/>
    <row r="5821" customFormat="1" ht="16" customHeight="1" x14ac:dyDescent="0.2"/>
    <row r="5822" customFormat="1" ht="16" customHeight="1" x14ac:dyDescent="0.2"/>
    <row r="5823" customFormat="1" ht="16" customHeight="1" x14ac:dyDescent="0.2"/>
    <row r="5824" customFormat="1" ht="16" customHeight="1" x14ac:dyDescent="0.2"/>
    <row r="5825" customFormat="1" ht="16" customHeight="1" x14ac:dyDescent="0.2"/>
    <row r="5826" customFormat="1" ht="16" customHeight="1" x14ac:dyDescent="0.2"/>
    <row r="5827" customFormat="1" ht="16" customHeight="1" x14ac:dyDescent="0.2"/>
    <row r="5828" customFormat="1" ht="16" customHeight="1" x14ac:dyDescent="0.2"/>
    <row r="5829" customFormat="1" ht="16" customHeight="1" x14ac:dyDescent="0.2"/>
    <row r="5830" customFormat="1" ht="16" customHeight="1" x14ac:dyDescent="0.2"/>
    <row r="5831" customFormat="1" ht="16" customHeight="1" x14ac:dyDescent="0.2"/>
    <row r="5832" customFormat="1" ht="16" customHeight="1" x14ac:dyDescent="0.2"/>
    <row r="5833" customFormat="1" ht="16" customHeight="1" x14ac:dyDescent="0.2"/>
    <row r="5834" customFormat="1" ht="16" customHeight="1" x14ac:dyDescent="0.2"/>
    <row r="5835" customFormat="1" ht="16" customHeight="1" x14ac:dyDescent="0.2"/>
    <row r="5836" customFormat="1" ht="16" customHeight="1" x14ac:dyDescent="0.2"/>
    <row r="5837" customFormat="1" ht="16" customHeight="1" x14ac:dyDescent="0.2"/>
    <row r="5838" customFormat="1" ht="16" customHeight="1" x14ac:dyDescent="0.2"/>
    <row r="5839" customFormat="1" ht="16" customHeight="1" x14ac:dyDescent="0.2"/>
    <row r="5840" customFormat="1" ht="16" customHeight="1" x14ac:dyDescent="0.2"/>
    <row r="5841" customFormat="1" ht="16" customHeight="1" x14ac:dyDescent="0.2"/>
    <row r="5842" customFormat="1" ht="16" customHeight="1" x14ac:dyDescent="0.2"/>
    <row r="5843" customFormat="1" ht="16" customHeight="1" x14ac:dyDescent="0.2"/>
    <row r="5844" customFormat="1" ht="16" customHeight="1" x14ac:dyDescent="0.2"/>
    <row r="5845" customFormat="1" ht="16" customHeight="1" x14ac:dyDescent="0.2"/>
    <row r="5846" customFormat="1" ht="16" customHeight="1" x14ac:dyDescent="0.2"/>
    <row r="5847" customFormat="1" ht="16" customHeight="1" x14ac:dyDescent="0.2"/>
    <row r="5848" customFormat="1" ht="16" customHeight="1" x14ac:dyDescent="0.2"/>
    <row r="5849" customFormat="1" ht="16" customHeight="1" x14ac:dyDescent="0.2"/>
    <row r="5850" customFormat="1" ht="16" customHeight="1" x14ac:dyDescent="0.2"/>
    <row r="5851" customFormat="1" ht="16" customHeight="1" x14ac:dyDescent="0.2"/>
    <row r="5852" customFormat="1" ht="16" customHeight="1" x14ac:dyDescent="0.2"/>
    <row r="5853" customFormat="1" ht="16" customHeight="1" x14ac:dyDescent="0.2"/>
    <row r="5854" customFormat="1" ht="16" customHeight="1" x14ac:dyDescent="0.2"/>
    <row r="5855" customFormat="1" ht="16" customHeight="1" x14ac:dyDescent="0.2"/>
    <row r="5856" customFormat="1" ht="16" customHeight="1" x14ac:dyDescent="0.2"/>
    <row r="5857" customFormat="1" ht="16" customHeight="1" x14ac:dyDescent="0.2"/>
    <row r="5858" customFormat="1" ht="16" customHeight="1" x14ac:dyDescent="0.2"/>
    <row r="5859" customFormat="1" ht="16" customHeight="1" x14ac:dyDescent="0.2"/>
    <row r="5860" customFormat="1" ht="16" customHeight="1" x14ac:dyDescent="0.2"/>
    <row r="5861" customFormat="1" ht="16" customHeight="1" x14ac:dyDescent="0.2"/>
    <row r="5862" customFormat="1" ht="16" customHeight="1" x14ac:dyDescent="0.2"/>
    <row r="5863" customFormat="1" ht="16" customHeight="1" x14ac:dyDescent="0.2"/>
    <row r="5864" customFormat="1" ht="16" customHeight="1" x14ac:dyDescent="0.2"/>
    <row r="5865" customFormat="1" ht="16" customHeight="1" x14ac:dyDescent="0.2"/>
    <row r="5866" customFormat="1" ht="16" customHeight="1" x14ac:dyDescent="0.2"/>
    <row r="5867" customFormat="1" ht="16" customHeight="1" x14ac:dyDescent="0.2"/>
    <row r="5868" customFormat="1" ht="16" customHeight="1" x14ac:dyDescent="0.2"/>
    <row r="5869" customFormat="1" ht="16" customHeight="1" x14ac:dyDescent="0.2"/>
    <row r="5870" customFormat="1" ht="16" customHeight="1" x14ac:dyDescent="0.2"/>
    <row r="5871" customFormat="1" ht="16" customHeight="1" x14ac:dyDescent="0.2"/>
    <row r="5872" customFormat="1" ht="16" customHeight="1" x14ac:dyDescent="0.2"/>
    <row r="5873" customFormat="1" ht="16" customHeight="1" x14ac:dyDescent="0.2"/>
    <row r="5874" customFormat="1" ht="16" customHeight="1" x14ac:dyDescent="0.2"/>
    <row r="5875" customFormat="1" ht="16" customHeight="1" x14ac:dyDescent="0.2"/>
    <row r="5876" customFormat="1" ht="16" customHeight="1" x14ac:dyDescent="0.2"/>
    <row r="5877" customFormat="1" ht="16" customHeight="1" x14ac:dyDescent="0.2"/>
    <row r="5878" customFormat="1" ht="16" customHeight="1" x14ac:dyDescent="0.2"/>
    <row r="5879" customFormat="1" ht="16" customHeight="1" x14ac:dyDescent="0.2"/>
    <row r="5880" customFormat="1" ht="16" customHeight="1" x14ac:dyDescent="0.2"/>
    <row r="5881" customFormat="1" ht="16" customHeight="1" x14ac:dyDescent="0.2"/>
    <row r="5882" customFormat="1" ht="16" customHeight="1" x14ac:dyDescent="0.2"/>
    <row r="5883" customFormat="1" ht="16" customHeight="1" x14ac:dyDescent="0.2"/>
    <row r="5884" customFormat="1" ht="16" customHeight="1" x14ac:dyDescent="0.2"/>
    <row r="5885" customFormat="1" ht="16" customHeight="1" x14ac:dyDescent="0.2"/>
    <row r="5886" customFormat="1" ht="16" customHeight="1" x14ac:dyDescent="0.2"/>
    <row r="5887" customFormat="1" ht="16" customHeight="1" x14ac:dyDescent="0.2"/>
    <row r="5888" customFormat="1" ht="16" customHeight="1" x14ac:dyDescent="0.2"/>
    <row r="5889" customFormat="1" ht="16" customHeight="1" x14ac:dyDescent="0.2"/>
    <row r="5890" customFormat="1" ht="16" customHeight="1" x14ac:dyDescent="0.2"/>
    <row r="5891" customFormat="1" ht="16" customHeight="1" x14ac:dyDescent="0.2"/>
    <row r="5892" customFormat="1" ht="16" customHeight="1" x14ac:dyDescent="0.2"/>
    <row r="5893" customFormat="1" ht="16" customHeight="1" x14ac:dyDescent="0.2"/>
    <row r="5894" customFormat="1" ht="16" customHeight="1" x14ac:dyDescent="0.2"/>
    <row r="5895" customFormat="1" ht="16" customHeight="1" x14ac:dyDescent="0.2"/>
    <row r="5896" customFormat="1" ht="16" customHeight="1" x14ac:dyDescent="0.2"/>
    <row r="5897" customFormat="1" ht="16" customHeight="1" x14ac:dyDescent="0.2"/>
    <row r="5898" customFormat="1" ht="16" customHeight="1" x14ac:dyDescent="0.2"/>
    <row r="5899" customFormat="1" ht="16" customHeight="1" x14ac:dyDescent="0.2"/>
    <row r="5900" customFormat="1" ht="16" customHeight="1" x14ac:dyDescent="0.2"/>
    <row r="5901" customFormat="1" ht="16" customHeight="1" x14ac:dyDescent="0.2"/>
    <row r="5902" customFormat="1" ht="16" customHeight="1" x14ac:dyDescent="0.2"/>
    <row r="5903" customFormat="1" ht="16" customHeight="1" x14ac:dyDescent="0.2"/>
    <row r="5904" customFormat="1" ht="16" customHeight="1" x14ac:dyDescent="0.2"/>
    <row r="5905" customFormat="1" ht="16" customHeight="1" x14ac:dyDescent="0.2"/>
    <row r="5906" customFormat="1" ht="16" customHeight="1" x14ac:dyDescent="0.2"/>
    <row r="5907" customFormat="1" ht="16" customHeight="1" x14ac:dyDescent="0.2"/>
    <row r="5908" customFormat="1" ht="16" customHeight="1" x14ac:dyDescent="0.2"/>
    <row r="5909" customFormat="1" ht="16" customHeight="1" x14ac:dyDescent="0.2"/>
    <row r="5910" customFormat="1" ht="16" customHeight="1" x14ac:dyDescent="0.2"/>
    <row r="5911" customFormat="1" ht="16" customHeight="1" x14ac:dyDescent="0.2"/>
    <row r="5912" customFormat="1" ht="16" customHeight="1" x14ac:dyDescent="0.2"/>
    <row r="5913" customFormat="1" ht="16" customHeight="1" x14ac:dyDescent="0.2"/>
    <row r="5914" customFormat="1" ht="16" customHeight="1" x14ac:dyDescent="0.2"/>
    <row r="5915" customFormat="1" ht="16" customHeight="1" x14ac:dyDescent="0.2"/>
    <row r="5916" customFormat="1" ht="16" customHeight="1" x14ac:dyDescent="0.2"/>
    <row r="5917" customFormat="1" ht="16" customHeight="1" x14ac:dyDescent="0.2"/>
    <row r="5918" customFormat="1" ht="16" customHeight="1" x14ac:dyDescent="0.2"/>
    <row r="5919" customFormat="1" ht="16" customHeight="1" x14ac:dyDescent="0.2"/>
    <row r="5920" customFormat="1" ht="16" customHeight="1" x14ac:dyDescent="0.2"/>
    <row r="5921" customFormat="1" ht="16" customHeight="1" x14ac:dyDescent="0.2"/>
    <row r="5922" customFormat="1" ht="16" customHeight="1" x14ac:dyDescent="0.2"/>
    <row r="5923" customFormat="1" ht="16" customHeight="1" x14ac:dyDescent="0.2"/>
    <row r="5924" customFormat="1" ht="16" customHeight="1" x14ac:dyDescent="0.2"/>
    <row r="5925" customFormat="1" ht="16" customHeight="1" x14ac:dyDescent="0.2"/>
    <row r="5926" customFormat="1" ht="16" customHeight="1" x14ac:dyDescent="0.2"/>
    <row r="5927" customFormat="1" ht="16" customHeight="1" x14ac:dyDescent="0.2"/>
    <row r="5928" customFormat="1" ht="16" customHeight="1" x14ac:dyDescent="0.2"/>
    <row r="5929" customFormat="1" ht="16" customHeight="1" x14ac:dyDescent="0.2"/>
    <row r="5930" customFormat="1" ht="16" customHeight="1" x14ac:dyDescent="0.2"/>
    <row r="5931" customFormat="1" ht="16" customHeight="1" x14ac:dyDescent="0.2"/>
    <row r="5932" customFormat="1" ht="16" customHeight="1" x14ac:dyDescent="0.2"/>
    <row r="5933" customFormat="1" ht="16" customHeight="1" x14ac:dyDescent="0.2"/>
    <row r="5934" customFormat="1" ht="16" customHeight="1" x14ac:dyDescent="0.2"/>
    <row r="5935" customFormat="1" ht="16" customHeight="1" x14ac:dyDescent="0.2"/>
    <row r="5936" customFormat="1" ht="16" customHeight="1" x14ac:dyDescent="0.2"/>
    <row r="5937" customFormat="1" ht="16" customHeight="1" x14ac:dyDescent="0.2"/>
    <row r="5938" customFormat="1" ht="16" customHeight="1" x14ac:dyDescent="0.2"/>
    <row r="5939" customFormat="1" ht="16" customHeight="1" x14ac:dyDescent="0.2"/>
    <row r="5940" customFormat="1" ht="16" customHeight="1" x14ac:dyDescent="0.2"/>
    <row r="5941" customFormat="1" ht="16" customHeight="1" x14ac:dyDescent="0.2"/>
    <row r="5942" customFormat="1" ht="16" customHeight="1" x14ac:dyDescent="0.2"/>
    <row r="5943" customFormat="1" ht="16" customHeight="1" x14ac:dyDescent="0.2"/>
    <row r="5944" customFormat="1" ht="16" customHeight="1" x14ac:dyDescent="0.2"/>
    <row r="5945" customFormat="1" ht="16" customHeight="1" x14ac:dyDescent="0.2"/>
    <row r="5946" customFormat="1" ht="16" customHeight="1" x14ac:dyDescent="0.2"/>
    <row r="5947" customFormat="1" ht="16" customHeight="1" x14ac:dyDescent="0.2"/>
    <row r="5948" customFormat="1" ht="16" customHeight="1" x14ac:dyDescent="0.2"/>
    <row r="5949" customFormat="1" ht="16" customHeight="1" x14ac:dyDescent="0.2"/>
    <row r="5950" customFormat="1" ht="16" customHeight="1" x14ac:dyDescent="0.2"/>
    <row r="5951" customFormat="1" ht="16" customHeight="1" x14ac:dyDescent="0.2"/>
    <row r="5952" customFormat="1" ht="16" customHeight="1" x14ac:dyDescent="0.2"/>
    <row r="5953" customFormat="1" ht="16" customHeight="1" x14ac:dyDescent="0.2"/>
    <row r="5954" customFormat="1" ht="16" customHeight="1" x14ac:dyDescent="0.2"/>
    <row r="5955" customFormat="1" ht="16" customHeight="1" x14ac:dyDescent="0.2"/>
    <row r="5956" customFormat="1" ht="16" customHeight="1" x14ac:dyDescent="0.2"/>
    <row r="5957" customFormat="1" ht="16" customHeight="1" x14ac:dyDescent="0.2"/>
    <row r="5958" customFormat="1" ht="16" customHeight="1" x14ac:dyDescent="0.2"/>
    <row r="5959" customFormat="1" ht="16" customHeight="1" x14ac:dyDescent="0.2"/>
    <row r="5960" customFormat="1" ht="16" customHeight="1" x14ac:dyDescent="0.2"/>
    <row r="5961" customFormat="1" ht="16" customHeight="1" x14ac:dyDescent="0.2"/>
    <row r="5962" customFormat="1" ht="16" customHeight="1" x14ac:dyDescent="0.2"/>
    <row r="5963" customFormat="1" ht="16" customHeight="1" x14ac:dyDescent="0.2"/>
    <row r="5964" customFormat="1" ht="16" customHeight="1" x14ac:dyDescent="0.2"/>
    <row r="5965" customFormat="1" ht="16" customHeight="1" x14ac:dyDescent="0.2"/>
    <row r="5966" customFormat="1" ht="16" customHeight="1" x14ac:dyDescent="0.2"/>
    <row r="5967" customFormat="1" ht="16" customHeight="1" x14ac:dyDescent="0.2"/>
    <row r="5968" customFormat="1" ht="16" customHeight="1" x14ac:dyDescent="0.2"/>
    <row r="5969" customFormat="1" ht="16" customHeight="1" x14ac:dyDescent="0.2"/>
    <row r="5970" customFormat="1" ht="16" customHeight="1" x14ac:dyDescent="0.2"/>
    <row r="5971" customFormat="1" ht="16" customHeight="1" x14ac:dyDescent="0.2"/>
    <row r="5972" customFormat="1" ht="16" customHeight="1" x14ac:dyDescent="0.2"/>
    <row r="5973" customFormat="1" ht="16" customHeight="1" x14ac:dyDescent="0.2"/>
    <row r="5974" customFormat="1" ht="16" customHeight="1" x14ac:dyDescent="0.2"/>
    <row r="5975" customFormat="1" ht="16" customHeight="1" x14ac:dyDescent="0.2"/>
    <row r="5976" customFormat="1" ht="16" customHeight="1" x14ac:dyDescent="0.2"/>
    <row r="5977" customFormat="1" ht="16" customHeight="1" x14ac:dyDescent="0.2"/>
    <row r="5978" customFormat="1" ht="16" customHeight="1" x14ac:dyDescent="0.2"/>
    <row r="5979" customFormat="1" ht="16" customHeight="1" x14ac:dyDescent="0.2"/>
    <row r="5980" customFormat="1" ht="16" customHeight="1" x14ac:dyDescent="0.2"/>
    <row r="5981" customFormat="1" ht="16" customHeight="1" x14ac:dyDescent="0.2"/>
    <row r="5982" customFormat="1" ht="16" customHeight="1" x14ac:dyDescent="0.2"/>
    <row r="5983" customFormat="1" ht="16" customHeight="1" x14ac:dyDescent="0.2"/>
    <row r="5984" customFormat="1" ht="16" customHeight="1" x14ac:dyDescent="0.2"/>
    <row r="5985" customFormat="1" ht="16" customHeight="1" x14ac:dyDescent="0.2"/>
    <row r="5986" customFormat="1" ht="16" customHeight="1" x14ac:dyDescent="0.2"/>
    <row r="5987" customFormat="1" ht="16" customHeight="1" x14ac:dyDescent="0.2"/>
    <row r="5988" customFormat="1" ht="16" customHeight="1" x14ac:dyDescent="0.2"/>
    <row r="5989" customFormat="1" ht="16" customHeight="1" x14ac:dyDescent="0.2"/>
    <row r="5990" customFormat="1" ht="16" customHeight="1" x14ac:dyDescent="0.2"/>
    <row r="5991" customFormat="1" ht="16" customHeight="1" x14ac:dyDescent="0.2"/>
    <row r="5992" customFormat="1" ht="16" customHeight="1" x14ac:dyDescent="0.2"/>
    <row r="5993" customFormat="1" ht="16" customHeight="1" x14ac:dyDescent="0.2"/>
    <row r="5994" customFormat="1" ht="16" customHeight="1" x14ac:dyDescent="0.2"/>
    <row r="5995" customFormat="1" ht="16" customHeight="1" x14ac:dyDescent="0.2"/>
    <row r="5996" customFormat="1" ht="16" customHeight="1" x14ac:dyDescent="0.2"/>
    <row r="5997" customFormat="1" ht="16" customHeight="1" x14ac:dyDescent="0.2"/>
    <row r="5998" customFormat="1" ht="16" customHeight="1" x14ac:dyDescent="0.2"/>
    <row r="5999" customFormat="1" ht="16" customHeight="1" x14ac:dyDescent="0.2"/>
    <row r="6000" customFormat="1" ht="16" customHeight="1" x14ac:dyDescent="0.2"/>
    <row r="6001" customFormat="1" ht="16" customHeight="1" x14ac:dyDescent="0.2"/>
    <row r="6002" customFormat="1" ht="16" customHeight="1" x14ac:dyDescent="0.2"/>
    <row r="6003" customFormat="1" ht="16" customHeight="1" x14ac:dyDescent="0.2"/>
    <row r="6004" customFormat="1" ht="16" customHeight="1" x14ac:dyDescent="0.2"/>
    <row r="6005" customFormat="1" ht="16" customHeight="1" x14ac:dyDescent="0.2"/>
    <row r="6006" customFormat="1" ht="16" customHeight="1" x14ac:dyDescent="0.2"/>
    <row r="6007" customFormat="1" ht="16" customHeight="1" x14ac:dyDescent="0.2"/>
    <row r="6008" customFormat="1" ht="16" customHeight="1" x14ac:dyDescent="0.2"/>
    <row r="6009" customFormat="1" ht="16" customHeight="1" x14ac:dyDescent="0.2"/>
    <row r="6010" customFormat="1" ht="16" customHeight="1" x14ac:dyDescent="0.2"/>
    <row r="6011" customFormat="1" ht="16" customHeight="1" x14ac:dyDescent="0.2"/>
    <row r="6012" customFormat="1" ht="16" customHeight="1" x14ac:dyDescent="0.2"/>
    <row r="6013" customFormat="1" ht="16" customHeight="1" x14ac:dyDescent="0.2"/>
    <row r="6014" customFormat="1" ht="16" customHeight="1" x14ac:dyDescent="0.2"/>
    <row r="6015" customFormat="1" ht="16" customHeight="1" x14ac:dyDescent="0.2"/>
    <row r="6016" customFormat="1" ht="16" customHeight="1" x14ac:dyDescent="0.2"/>
    <row r="6017" customFormat="1" ht="16" customHeight="1" x14ac:dyDescent="0.2"/>
    <row r="6018" customFormat="1" ht="16" customHeight="1" x14ac:dyDescent="0.2"/>
    <row r="6019" customFormat="1" ht="16" customHeight="1" x14ac:dyDescent="0.2"/>
    <row r="6020" customFormat="1" ht="16" customHeight="1" x14ac:dyDescent="0.2"/>
    <row r="6021" customFormat="1" ht="16" customHeight="1" x14ac:dyDescent="0.2"/>
    <row r="6022" customFormat="1" ht="16" customHeight="1" x14ac:dyDescent="0.2"/>
    <row r="6023" customFormat="1" ht="16" customHeight="1" x14ac:dyDescent="0.2"/>
    <row r="6024" customFormat="1" ht="16" customHeight="1" x14ac:dyDescent="0.2"/>
    <row r="6025" customFormat="1" ht="16" customHeight="1" x14ac:dyDescent="0.2"/>
    <row r="6026" customFormat="1" ht="16" customHeight="1" x14ac:dyDescent="0.2"/>
    <row r="6027" customFormat="1" ht="16" customHeight="1" x14ac:dyDescent="0.2"/>
    <row r="6028" customFormat="1" ht="16" customHeight="1" x14ac:dyDescent="0.2"/>
    <row r="6029" customFormat="1" ht="16" customHeight="1" x14ac:dyDescent="0.2"/>
    <row r="6030" customFormat="1" ht="16" customHeight="1" x14ac:dyDescent="0.2"/>
    <row r="6031" customFormat="1" ht="16" customHeight="1" x14ac:dyDescent="0.2"/>
    <row r="6032" customFormat="1" ht="16" customHeight="1" x14ac:dyDescent="0.2"/>
    <row r="6033" customFormat="1" ht="16" customHeight="1" x14ac:dyDescent="0.2"/>
    <row r="6034" customFormat="1" ht="16" customHeight="1" x14ac:dyDescent="0.2"/>
    <row r="6035" customFormat="1" ht="16" customHeight="1" x14ac:dyDescent="0.2"/>
    <row r="6036" customFormat="1" ht="16" customHeight="1" x14ac:dyDescent="0.2"/>
    <row r="6037" customFormat="1" ht="16" customHeight="1" x14ac:dyDescent="0.2"/>
    <row r="6038" customFormat="1" ht="16" customHeight="1" x14ac:dyDescent="0.2"/>
    <row r="6039" customFormat="1" ht="16" customHeight="1" x14ac:dyDescent="0.2"/>
    <row r="6040" customFormat="1" ht="16" customHeight="1" x14ac:dyDescent="0.2"/>
    <row r="6041" customFormat="1" ht="16" customHeight="1" x14ac:dyDescent="0.2"/>
    <row r="6042" customFormat="1" ht="16" customHeight="1" x14ac:dyDescent="0.2"/>
    <row r="6043" customFormat="1" ht="16" customHeight="1" x14ac:dyDescent="0.2"/>
    <row r="6044" customFormat="1" ht="16" customHeight="1" x14ac:dyDescent="0.2"/>
    <row r="6045" customFormat="1" ht="16" customHeight="1" x14ac:dyDescent="0.2"/>
    <row r="6046" customFormat="1" ht="16" customHeight="1" x14ac:dyDescent="0.2"/>
    <row r="6047" customFormat="1" ht="16" customHeight="1" x14ac:dyDescent="0.2"/>
    <row r="6048" customFormat="1" ht="16" customHeight="1" x14ac:dyDescent="0.2"/>
    <row r="6049" customFormat="1" ht="16" customHeight="1" x14ac:dyDescent="0.2"/>
    <row r="6050" customFormat="1" ht="16" customHeight="1" x14ac:dyDescent="0.2"/>
    <row r="6051" customFormat="1" ht="16" customHeight="1" x14ac:dyDescent="0.2"/>
    <row r="6052" customFormat="1" ht="16" customHeight="1" x14ac:dyDescent="0.2"/>
    <row r="6053" customFormat="1" ht="16" customHeight="1" x14ac:dyDescent="0.2"/>
    <row r="6054" customFormat="1" ht="16" customHeight="1" x14ac:dyDescent="0.2"/>
    <row r="6055" customFormat="1" ht="16" customHeight="1" x14ac:dyDescent="0.2"/>
    <row r="6056" customFormat="1" ht="16" customHeight="1" x14ac:dyDescent="0.2"/>
    <row r="6057" customFormat="1" ht="16" customHeight="1" x14ac:dyDescent="0.2"/>
    <row r="6058" customFormat="1" ht="16" customHeight="1" x14ac:dyDescent="0.2"/>
    <row r="6059" customFormat="1" ht="16" customHeight="1" x14ac:dyDescent="0.2"/>
    <row r="6060" customFormat="1" ht="16" customHeight="1" x14ac:dyDescent="0.2"/>
    <row r="6061" customFormat="1" ht="16" customHeight="1" x14ac:dyDescent="0.2"/>
    <row r="6062" customFormat="1" ht="16" customHeight="1" x14ac:dyDescent="0.2"/>
    <row r="6063" customFormat="1" ht="16" customHeight="1" x14ac:dyDescent="0.2"/>
    <row r="6064" customFormat="1" ht="16" customHeight="1" x14ac:dyDescent="0.2"/>
    <row r="6065" customFormat="1" ht="16" customHeight="1" x14ac:dyDescent="0.2"/>
    <row r="6066" customFormat="1" ht="16" customHeight="1" x14ac:dyDescent="0.2"/>
    <row r="6067" customFormat="1" ht="16" customHeight="1" x14ac:dyDescent="0.2"/>
    <row r="6068" customFormat="1" ht="16" customHeight="1" x14ac:dyDescent="0.2"/>
    <row r="6069" customFormat="1" ht="16" customHeight="1" x14ac:dyDescent="0.2"/>
    <row r="6070" customFormat="1" ht="16" customHeight="1" x14ac:dyDescent="0.2"/>
    <row r="6071" customFormat="1" ht="16" customHeight="1" x14ac:dyDescent="0.2"/>
    <row r="6072" customFormat="1" ht="16" customHeight="1" x14ac:dyDescent="0.2"/>
    <row r="6073" customFormat="1" ht="16" customHeight="1" x14ac:dyDescent="0.2"/>
    <row r="6074" customFormat="1" ht="16" customHeight="1" x14ac:dyDescent="0.2"/>
    <row r="6075" customFormat="1" ht="16" customHeight="1" x14ac:dyDescent="0.2"/>
    <row r="6076" customFormat="1" ht="16" customHeight="1" x14ac:dyDescent="0.2"/>
    <row r="6077" customFormat="1" ht="16" customHeight="1" x14ac:dyDescent="0.2"/>
    <row r="6078" customFormat="1" ht="16" customHeight="1" x14ac:dyDescent="0.2"/>
    <row r="6079" customFormat="1" ht="16" customHeight="1" x14ac:dyDescent="0.2"/>
    <row r="6080" customFormat="1" ht="16" customHeight="1" x14ac:dyDescent="0.2"/>
    <row r="6081" customFormat="1" ht="16" customHeight="1" x14ac:dyDescent="0.2"/>
    <row r="6082" customFormat="1" ht="16" customHeight="1" x14ac:dyDescent="0.2"/>
    <row r="6083" customFormat="1" ht="16" customHeight="1" x14ac:dyDescent="0.2"/>
    <row r="6084" customFormat="1" ht="16" customHeight="1" x14ac:dyDescent="0.2"/>
    <row r="6085" customFormat="1" ht="16" customHeight="1" x14ac:dyDescent="0.2"/>
    <row r="6086" customFormat="1" ht="16" customHeight="1" x14ac:dyDescent="0.2"/>
    <row r="6087" customFormat="1" ht="16" customHeight="1" x14ac:dyDescent="0.2"/>
    <row r="6088" customFormat="1" ht="16" customHeight="1" x14ac:dyDescent="0.2"/>
    <row r="6089" customFormat="1" ht="16" customHeight="1" x14ac:dyDescent="0.2"/>
    <row r="6090" customFormat="1" ht="16" customHeight="1" x14ac:dyDescent="0.2"/>
    <row r="6091" customFormat="1" ht="16" customHeight="1" x14ac:dyDescent="0.2"/>
    <row r="6092" customFormat="1" ht="16" customHeight="1" x14ac:dyDescent="0.2"/>
    <row r="6093" customFormat="1" ht="16" customHeight="1" x14ac:dyDescent="0.2"/>
    <row r="6094" customFormat="1" ht="16" customHeight="1" x14ac:dyDescent="0.2"/>
    <row r="6095" customFormat="1" ht="16" customHeight="1" x14ac:dyDescent="0.2"/>
    <row r="6096" customFormat="1" ht="16" customHeight="1" x14ac:dyDescent="0.2"/>
    <row r="6097" customFormat="1" ht="16" customHeight="1" x14ac:dyDescent="0.2"/>
    <row r="6098" customFormat="1" ht="16" customHeight="1" x14ac:dyDescent="0.2"/>
    <row r="6099" customFormat="1" ht="16" customHeight="1" x14ac:dyDescent="0.2"/>
    <row r="6100" customFormat="1" ht="16" customHeight="1" x14ac:dyDescent="0.2"/>
    <row r="6101" customFormat="1" ht="16" customHeight="1" x14ac:dyDescent="0.2"/>
    <row r="6102" customFormat="1" ht="16" customHeight="1" x14ac:dyDescent="0.2"/>
    <row r="6103" customFormat="1" ht="16" customHeight="1" x14ac:dyDescent="0.2"/>
    <row r="6104" customFormat="1" ht="16" customHeight="1" x14ac:dyDescent="0.2"/>
    <row r="6105" customFormat="1" ht="16" customHeight="1" x14ac:dyDescent="0.2"/>
    <row r="6106" customFormat="1" ht="16" customHeight="1" x14ac:dyDescent="0.2"/>
    <row r="6107" customFormat="1" ht="16" customHeight="1" x14ac:dyDescent="0.2"/>
    <row r="6108" customFormat="1" ht="16" customHeight="1" x14ac:dyDescent="0.2"/>
    <row r="6109" customFormat="1" ht="16" customHeight="1" x14ac:dyDescent="0.2"/>
    <row r="6110" customFormat="1" ht="16" customHeight="1" x14ac:dyDescent="0.2"/>
    <row r="6111" customFormat="1" ht="16" customHeight="1" x14ac:dyDescent="0.2"/>
    <row r="6112" customFormat="1" ht="16" customHeight="1" x14ac:dyDescent="0.2"/>
    <row r="6113" customFormat="1" ht="16" customHeight="1" x14ac:dyDescent="0.2"/>
    <row r="6114" customFormat="1" ht="16" customHeight="1" x14ac:dyDescent="0.2"/>
    <row r="6115" customFormat="1" ht="16" customHeight="1" x14ac:dyDescent="0.2"/>
    <row r="6116" customFormat="1" ht="16" customHeight="1" x14ac:dyDescent="0.2"/>
    <row r="6117" customFormat="1" ht="16" customHeight="1" x14ac:dyDescent="0.2"/>
    <row r="6118" customFormat="1" ht="16" customHeight="1" x14ac:dyDescent="0.2"/>
    <row r="6119" customFormat="1" ht="16" customHeight="1" x14ac:dyDescent="0.2"/>
    <row r="6120" customFormat="1" ht="16" customHeight="1" x14ac:dyDescent="0.2"/>
    <row r="6121" customFormat="1" ht="16" customHeight="1" x14ac:dyDescent="0.2"/>
    <row r="6122" customFormat="1" ht="16" customHeight="1" x14ac:dyDescent="0.2"/>
    <row r="6123" customFormat="1" ht="16" customHeight="1" x14ac:dyDescent="0.2"/>
    <row r="6124" customFormat="1" ht="16" customHeight="1" x14ac:dyDescent="0.2"/>
    <row r="6125" customFormat="1" ht="16" customHeight="1" x14ac:dyDescent="0.2"/>
    <row r="6126" customFormat="1" ht="16" customHeight="1" x14ac:dyDescent="0.2"/>
    <row r="6127" customFormat="1" ht="16" customHeight="1" x14ac:dyDescent="0.2"/>
    <row r="6128" customFormat="1" ht="16" customHeight="1" x14ac:dyDescent="0.2"/>
    <row r="6129" customFormat="1" ht="16" customHeight="1" x14ac:dyDescent="0.2"/>
    <row r="6130" customFormat="1" ht="16" customHeight="1" x14ac:dyDescent="0.2"/>
    <row r="6131" customFormat="1" ht="16" customHeight="1" x14ac:dyDescent="0.2"/>
    <row r="6132" customFormat="1" ht="16" customHeight="1" x14ac:dyDescent="0.2"/>
    <row r="6133" customFormat="1" ht="16" customHeight="1" x14ac:dyDescent="0.2"/>
    <row r="6134" customFormat="1" ht="16" customHeight="1" x14ac:dyDescent="0.2"/>
    <row r="6135" customFormat="1" ht="16" customHeight="1" x14ac:dyDescent="0.2"/>
    <row r="6136" customFormat="1" ht="16" customHeight="1" x14ac:dyDescent="0.2"/>
    <row r="6137" customFormat="1" ht="16" customHeight="1" x14ac:dyDescent="0.2"/>
    <row r="6138" customFormat="1" ht="16" customHeight="1" x14ac:dyDescent="0.2"/>
    <row r="6139" customFormat="1" ht="16" customHeight="1" x14ac:dyDescent="0.2"/>
    <row r="6140" customFormat="1" ht="16" customHeight="1" x14ac:dyDescent="0.2"/>
    <row r="6141" customFormat="1" ht="16" customHeight="1" x14ac:dyDescent="0.2"/>
    <row r="6142" customFormat="1" ht="16" customHeight="1" x14ac:dyDescent="0.2"/>
    <row r="6143" customFormat="1" ht="16" customHeight="1" x14ac:dyDescent="0.2"/>
    <row r="6144" customFormat="1" ht="16" customHeight="1" x14ac:dyDescent="0.2"/>
    <row r="6145" customFormat="1" ht="16" customHeight="1" x14ac:dyDescent="0.2"/>
    <row r="6146" customFormat="1" ht="16" customHeight="1" x14ac:dyDescent="0.2"/>
    <row r="6147" customFormat="1" ht="16" customHeight="1" x14ac:dyDescent="0.2"/>
    <row r="6148" customFormat="1" ht="16" customHeight="1" x14ac:dyDescent="0.2"/>
    <row r="6149" customFormat="1" ht="16" customHeight="1" x14ac:dyDescent="0.2"/>
    <row r="6150" customFormat="1" ht="16" customHeight="1" x14ac:dyDescent="0.2"/>
    <row r="6151" customFormat="1" ht="16" customHeight="1" x14ac:dyDescent="0.2"/>
    <row r="6152" customFormat="1" ht="16" customHeight="1" x14ac:dyDescent="0.2"/>
    <row r="6153" customFormat="1" ht="16" customHeight="1" x14ac:dyDescent="0.2"/>
    <row r="6154" customFormat="1" ht="16" customHeight="1" x14ac:dyDescent="0.2"/>
    <row r="6155" customFormat="1" ht="16" customHeight="1" x14ac:dyDescent="0.2"/>
    <row r="6156" customFormat="1" ht="16" customHeight="1" x14ac:dyDescent="0.2"/>
    <row r="6157" customFormat="1" ht="16" customHeight="1" x14ac:dyDescent="0.2"/>
    <row r="6158" customFormat="1" ht="16" customHeight="1" x14ac:dyDescent="0.2"/>
    <row r="6159" customFormat="1" ht="16" customHeight="1" x14ac:dyDescent="0.2"/>
    <row r="6160" customFormat="1" ht="16" customHeight="1" x14ac:dyDescent="0.2"/>
    <row r="6161" customFormat="1" ht="16" customHeight="1" x14ac:dyDescent="0.2"/>
    <row r="6162" customFormat="1" ht="16" customHeight="1" x14ac:dyDescent="0.2"/>
    <row r="6163" customFormat="1" ht="16" customHeight="1" x14ac:dyDescent="0.2"/>
    <row r="6164" customFormat="1" ht="16" customHeight="1" x14ac:dyDescent="0.2"/>
    <row r="6165" customFormat="1" ht="16" customHeight="1" x14ac:dyDescent="0.2"/>
    <row r="6166" customFormat="1" ht="16" customHeight="1" x14ac:dyDescent="0.2"/>
    <row r="6167" customFormat="1" ht="16" customHeight="1" x14ac:dyDescent="0.2"/>
    <row r="6168" customFormat="1" ht="16" customHeight="1" x14ac:dyDescent="0.2"/>
    <row r="6169" customFormat="1" ht="16" customHeight="1" x14ac:dyDescent="0.2"/>
    <row r="6170" customFormat="1" ht="16" customHeight="1" x14ac:dyDescent="0.2"/>
    <row r="6171" customFormat="1" ht="16" customHeight="1" x14ac:dyDescent="0.2"/>
    <row r="6172" customFormat="1" ht="16" customHeight="1" x14ac:dyDescent="0.2"/>
    <row r="6173" customFormat="1" ht="16" customHeight="1" x14ac:dyDescent="0.2"/>
    <row r="6174" customFormat="1" ht="16" customHeight="1" x14ac:dyDescent="0.2"/>
    <row r="6175" customFormat="1" ht="16" customHeight="1" x14ac:dyDescent="0.2"/>
    <row r="6176" customFormat="1" ht="16" customHeight="1" x14ac:dyDescent="0.2"/>
    <row r="6177" customFormat="1" ht="16" customHeight="1" x14ac:dyDescent="0.2"/>
    <row r="6178" customFormat="1" ht="16" customHeight="1" x14ac:dyDescent="0.2"/>
    <row r="6179" customFormat="1" ht="16" customHeight="1" x14ac:dyDescent="0.2"/>
    <row r="6180" customFormat="1" ht="16" customHeight="1" x14ac:dyDescent="0.2"/>
    <row r="6181" customFormat="1" ht="16" customHeight="1" x14ac:dyDescent="0.2"/>
    <row r="6182" customFormat="1" ht="16" customHeight="1" x14ac:dyDescent="0.2"/>
    <row r="6183" customFormat="1" ht="16" customHeight="1" x14ac:dyDescent="0.2"/>
    <row r="6184" customFormat="1" ht="16" customHeight="1" x14ac:dyDescent="0.2"/>
    <row r="6185" customFormat="1" ht="16" customHeight="1" x14ac:dyDescent="0.2"/>
    <row r="6186" customFormat="1" ht="16" customHeight="1" x14ac:dyDescent="0.2"/>
    <row r="6187" customFormat="1" ht="16" customHeight="1" x14ac:dyDescent="0.2"/>
    <row r="6188" customFormat="1" ht="16" customHeight="1" x14ac:dyDescent="0.2"/>
    <row r="6189" customFormat="1" ht="16" customHeight="1" x14ac:dyDescent="0.2"/>
    <row r="6190" customFormat="1" ht="16" customHeight="1" x14ac:dyDescent="0.2"/>
    <row r="6191" customFormat="1" ht="16" customHeight="1" x14ac:dyDescent="0.2"/>
    <row r="6192" customFormat="1" ht="16" customHeight="1" x14ac:dyDescent="0.2"/>
    <row r="6193" customFormat="1" ht="16" customHeight="1" x14ac:dyDescent="0.2"/>
    <row r="6194" customFormat="1" ht="16" customHeight="1" x14ac:dyDescent="0.2"/>
    <row r="6195" customFormat="1" ht="16" customHeight="1" x14ac:dyDescent="0.2"/>
    <row r="6196" customFormat="1" ht="16" customHeight="1" x14ac:dyDescent="0.2"/>
    <row r="6197" customFormat="1" ht="16" customHeight="1" x14ac:dyDescent="0.2"/>
    <row r="6198" customFormat="1" ht="16" customHeight="1" x14ac:dyDescent="0.2"/>
    <row r="6199" customFormat="1" ht="16" customHeight="1" x14ac:dyDescent="0.2"/>
    <row r="6200" customFormat="1" ht="16" customHeight="1" x14ac:dyDescent="0.2"/>
    <row r="6201" customFormat="1" ht="16" customHeight="1" x14ac:dyDescent="0.2"/>
    <row r="6202" customFormat="1" ht="16" customHeight="1" x14ac:dyDescent="0.2"/>
    <row r="6203" customFormat="1" ht="16" customHeight="1" x14ac:dyDescent="0.2"/>
    <row r="6204" customFormat="1" ht="16" customHeight="1" x14ac:dyDescent="0.2"/>
    <row r="6205" customFormat="1" ht="16" customHeight="1" x14ac:dyDescent="0.2"/>
    <row r="6206" customFormat="1" ht="16" customHeight="1" x14ac:dyDescent="0.2"/>
    <row r="6207" customFormat="1" ht="16" customHeight="1" x14ac:dyDescent="0.2"/>
    <row r="6208" customFormat="1" ht="16" customHeight="1" x14ac:dyDescent="0.2"/>
    <row r="6209" customFormat="1" ht="16" customHeight="1" x14ac:dyDescent="0.2"/>
    <row r="6210" customFormat="1" ht="16" customHeight="1" x14ac:dyDescent="0.2"/>
    <row r="6211" customFormat="1" ht="16" customHeight="1" x14ac:dyDescent="0.2"/>
    <row r="6212" customFormat="1" ht="16" customHeight="1" x14ac:dyDescent="0.2"/>
    <row r="6213" customFormat="1" ht="16" customHeight="1" x14ac:dyDescent="0.2"/>
    <row r="6214" customFormat="1" ht="16" customHeight="1" x14ac:dyDescent="0.2"/>
    <row r="6215" customFormat="1" ht="16" customHeight="1" x14ac:dyDescent="0.2"/>
    <row r="6216" customFormat="1" ht="16" customHeight="1" x14ac:dyDescent="0.2"/>
    <row r="6217" customFormat="1" ht="16" customHeight="1" x14ac:dyDescent="0.2"/>
    <row r="6218" customFormat="1" ht="16" customHeight="1" x14ac:dyDescent="0.2"/>
    <row r="6219" customFormat="1" ht="16" customHeight="1" x14ac:dyDescent="0.2"/>
    <row r="6220" customFormat="1" ht="16" customHeight="1" x14ac:dyDescent="0.2"/>
    <row r="6221" customFormat="1" ht="16" customHeight="1" x14ac:dyDescent="0.2"/>
    <row r="6222" customFormat="1" ht="16" customHeight="1" x14ac:dyDescent="0.2"/>
    <row r="6223" customFormat="1" ht="16" customHeight="1" x14ac:dyDescent="0.2"/>
    <row r="6224" customFormat="1" ht="16" customHeight="1" x14ac:dyDescent="0.2"/>
    <row r="6225" customFormat="1" ht="16" customHeight="1" x14ac:dyDescent="0.2"/>
    <row r="6226" customFormat="1" ht="16" customHeight="1" x14ac:dyDescent="0.2"/>
    <row r="6227" customFormat="1" ht="16" customHeight="1" x14ac:dyDescent="0.2"/>
    <row r="6228" customFormat="1" ht="16" customHeight="1" x14ac:dyDescent="0.2"/>
    <row r="6229" customFormat="1" ht="16" customHeight="1" x14ac:dyDescent="0.2"/>
    <row r="6230" customFormat="1" ht="16" customHeight="1" x14ac:dyDescent="0.2"/>
    <row r="6231" customFormat="1" ht="16" customHeight="1" x14ac:dyDescent="0.2"/>
    <row r="6232" customFormat="1" ht="16" customHeight="1" x14ac:dyDescent="0.2"/>
    <row r="6233" customFormat="1" ht="16" customHeight="1" x14ac:dyDescent="0.2"/>
    <row r="6234" customFormat="1" ht="16" customHeight="1" x14ac:dyDescent="0.2"/>
    <row r="6235" customFormat="1" ht="16" customHeight="1" x14ac:dyDescent="0.2"/>
    <row r="6236" customFormat="1" ht="16" customHeight="1" x14ac:dyDescent="0.2"/>
    <row r="6237" customFormat="1" ht="16" customHeight="1" x14ac:dyDescent="0.2"/>
    <row r="6238" customFormat="1" ht="16" customHeight="1" x14ac:dyDescent="0.2"/>
    <row r="6239" customFormat="1" ht="16" customHeight="1" x14ac:dyDescent="0.2"/>
    <row r="6240" customFormat="1" ht="16" customHeight="1" x14ac:dyDescent="0.2"/>
    <row r="6241" customFormat="1" ht="16" customHeight="1" x14ac:dyDescent="0.2"/>
    <row r="6242" customFormat="1" ht="16" customHeight="1" x14ac:dyDescent="0.2"/>
    <row r="6243" customFormat="1" ht="16" customHeight="1" x14ac:dyDescent="0.2"/>
    <row r="6244" customFormat="1" ht="16" customHeight="1" x14ac:dyDescent="0.2"/>
    <row r="6245" customFormat="1" ht="16" customHeight="1" x14ac:dyDescent="0.2"/>
    <row r="6246" customFormat="1" ht="16" customHeight="1" x14ac:dyDescent="0.2"/>
    <row r="6247" customFormat="1" ht="16" customHeight="1" x14ac:dyDescent="0.2"/>
    <row r="6248" customFormat="1" ht="16" customHeight="1" x14ac:dyDescent="0.2"/>
    <row r="6249" customFormat="1" ht="16" customHeight="1" x14ac:dyDescent="0.2"/>
    <row r="6250" customFormat="1" ht="16" customHeight="1" x14ac:dyDescent="0.2"/>
    <row r="6251" customFormat="1" ht="16" customHeight="1" x14ac:dyDescent="0.2"/>
    <row r="6252" customFormat="1" ht="16" customHeight="1" x14ac:dyDescent="0.2"/>
    <row r="6253" customFormat="1" ht="16" customHeight="1" x14ac:dyDescent="0.2"/>
    <row r="6254" customFormat="1" ht="16" customHeight="1" x14ac:dyDescent="0.2"/>
    <row r="6255" customFormat="1" ht="16" customHeight="1" x14ac:dyDescent="0.2"/>
    <row r="6256" customFormat="1" ht="16" customHeight="1" x14ac:dyDescent="0.2"/>
    <row r="6257" customFormat="1" ht="16" customHeight="1" x14ac:dyDescent="0.2"/>
    <row r="6258" customFormat="1" ht="16" customHeight="1" x14ac:dyDescent="0.2"/>
    <row r="6259" customFormat="1" ht="16" customHeight="1" x14ac:dyDescent="0.2"/>
    <row r="6260" customFormat="1" ht="16" customHeight="1" x14ac:dyDescent="0.2"/>
    <row r="6261" customFormat="1" ht="16" customHeight="1" x14ac:dyDescent="0.2"/>
    <row r="6262" customFormat="1" ht="16" customHeight="1" x14ac:dyDescent="0.2"/>
    <row r="6263" customFormat="1" ht="16" customHeight="1" x14ac:dyDescent="0.2"/>
    <row r="6264" customFormat="1" ht="16" customHeight="1" x14ac:dyDescent="0.2"/>
    <row r="6265" customFormat="1" ht="16" customHeight="1" x14ac:dyDescent="0.2"/>
    <row r="6266" customFormat="1" ht="16" customHeight="1" x14ac:dyDescent="0.2"/>
    <row r="6267" customFormat="1" ht="16" customHeight="1" x14ac:dyDescent="0.2"/>
    <row r="6268" customFormat="1" ht="16" customHeight="1" x14ac:dyDescent="0.2"/>
    <row r="6269" customFormat="1" ht="16" customHeight="1" x14ac:dyDescent="0.2"/>
    <row r="6270" customFormat="1" ht="16" customHeight="1" x14ac:dyDescent="0.2"/>
    <row r="6271" customFormat="1" ht="16" customHeight="1" x14ac:dyDescent="0.2"/>
    <row r="6272" customFormat="1" ht="16" customHeight="1" x14ac:dyDescent="0.2"/>
    <row r="6273" customFormat="1" ht="16" customHeight="1" x14ac:dyDescent="0.2"/>
    <row r="6274" customFormat="1" ht="16" customHeight="1" x14ac:dyDescent="0.2"/>
    <row r="6275" customFormat="1" ht="16" customHeight="1" x14ac:dyDescent="0.2"/>
    <row r="6276" customFormat="1" ht="16" customHeight="1" x14ac:dyDescent="0.2"/>
    <row r="6277" customFormat="1" ht="16" customHeight="1" x14ac:dyDescent="0.2"/>
    <row r="6278" customFormat="1" ht="16" customHeight="1" x14ac:dyDescent="0.2"/>
    <row r="6279" customFormat="1" ht="16" customHeight="1" x14ac:dyDescent="0.2"/>
    <row r="6280" customFormat="1" ht="16" customHeight="1" x14ac:dyDescent="0.2"/>
    <row r="6281" customFormat="1" ht="16" customHeight="1" x14ac:dyDescent="0.2"/>
    <row r="6282" customFormat="1" ht="16" customHeight="1" x14ac:dyDescent="0.2"/>
    <row r="6283" customFormat="1" ht="16" customHeight="1" x14ac:dyDescent="0.2"/>
    <row r="6284" customFormat="1" ht="16" customHeight="1" x14ac:dyDescent="0.2"/>
    <row r="6285" customFormat="1" ht="16" customHeight="1" x14ac:dyDescent="0.2"/>
    <row r="6286" customFormat="1" ht="16" customHeight="1" x14ac:dyDescent="0.2"/>
    <row r="6287" customFormat="1" ht="16" customHeight="1" x14ac:dyDescent="0.2"/>
    <row r="6288" customFormat="1" ht="16" customHeight="1" x14ac:dyDescent="0.2"/>
    <row r="6289" customFormat="1" ht="16" customHeight="1" x14ac:dyDescent="0.2"/>
    <row r="6290" customFormat="1" ht="16" customHeight="1" x14ac:dyDescent="0.2"/>
    <row r="6291" customFormat="1" ht="16" customHeight="1" x14ac:dyDescent="0.2"/>
    <row r="6292" customFormat="1" ht="16" customHeight="1" x14ac:dyDescent="0.2"/>
    <row r="6293" customFormat="1" ht="16" customHeight="1" x14ac:dyDescent="0.2"/>
    <row r="6294" customFormat="1" ht="16" customHeight="1" x14ac:dyDescent="0.2"/>
    <row r="6295" customFormat="1" ht="16" customHeight="1" x14ac:dyDescent="0.2"/>
    <row r="6296" customFormat="1" ht="16" customHeight="1" x14ac:dyDescent="0.2"/>
    <row r="6297" customFormat="1" ht="16" customHeight="1" x14ac:dyDescent="0.2"/>
    <row r="6298" customFormat="1" ht="16" customHeight="1" x14ac:dyDescent="0.2"/>
    <row r="6299" customFormat="1" ht="16" customHeight="1" x14ac:dyDescent="0.2"/>
    <row r="6300" customFormat="1" ht="16" customHeight="1" x14ac:dyDescent="0.2"/>
    <row r="6301" customFormat="1" ht="16" customHeight="1" x14ac:dyDescent="0.2"/>
    <row r="6302" customFormat="1" ht="16" customHeight="1" x14ac:dyDescent="0.2"/>
    <row r="6303" customFormat="1" ht="16" customHeight="1" x14ac:dyDescent="0.2"/>
    <row r="6304" customFormat="1" ht="16" customHeight="1" x14ac:dyDescent="0.2"/>
    <row r="6305" customFormat="1" ht="16" customHeight="1" x14ac:dyDescent="0.2"/>
    <row r="6306" customFormat="1" ht="16" customHeight="1" x14ac:dyDescent="0.2"/>
    <row r="6307" customFormat="1" ht="16" customHeight="1" x14ac:dyDescent="0.2"/>
    <row r="6308" customFormat="1" ht="16" customHeight="1" x14ac:dyDescent="0.2"/>
    <row r="6309" customFormat="1" ht="16" customHeight="1" x14ac:dyDescent="0.2"/>
    <row r="6310" customFormat="1" ht="16" customHeight="1" x14ac:dyDescent="0.2"/>
    <row r="6311" customFormat="1" ht="16" customHeight="1" x14ac:dyDescent="0.2"/>
    <row r="6312" customFormat="1" ht="16" customHeight="1" x14ac:dyDescent="0.2"/>
    <row r="6313" customFormat="1" ht="16" customHeight="1" x14ac:dyDescent="0.2"/>
    <row r="6314" customFormat="1" ht="16" customHeight="1" x14ac:dyDescent="0.2"/>
    <row r="6315" customFormat="1" ht="16" customHeight="1" x14ac:dyDescent="0.2"/>
    <row r="6316" customFormat="1" ht="16" customHeight="1" x14ac:dyDescent="0.2"/>
    <row r="6317" customFormat="1" ht="16" customHeight="1" x14ac:dyDescent="0.2"/>
    <row r="6318" customFormat="1" ht="16" customHeight="1" x14ac:dyDescent="0.2"/>
    <row r="6319" customFormat="1" ht="16" customHeight="1" x14ac:dyDescent="0.2"/>
    <row r="6320" customFormat="1" ht="16" customHeight="1" x14ac:dyDescent="0.2"/>
    <row r="6321" customFormat="1" ht="16" customHeight="1" x14ac:dyDescent="0.2"/>
    <row r="6322" customFormat="1" ht="16" customHeight="1" x14ac:dyDescent="0.2"/>
    <row r="6323" customFormat="1" ht="16" customHeight="1" x14ac:dyDescent="0.2"/>
    <row r="6324" customFormat="1" ht="16" customHeight="1" x14ac:dyDescent="0.2"/>
    <row r="6325" customFormat="1" ht="16" customHeight="1" x14ac:dyDescent="0.2"/>
    <row r="6326" customFormat="1" ht="16" customHeight="1" x14ac:dyDescent="0.2"/>
    <row r="6327" customFormat="1" ht="16" customHeight="1" x14ac:dyDescent="0.2"/>
    <row r="6328" customFormat="1" ht="16" customHeight="1" x14ac:dyDescent="0.2"/>
    <row r="6329" customFormat="1" ht="16" customHeight="1" x14ac:dyDescent="0.2"/>
    <row r="6330" customFormat="1" ht="16" customHeight="1" x14ac:dyDescent="0.2"/>
    <row r="6331" customFormat="1" ht="16" customHeight="1" x14ac:dyDescent="0.2"/>
    <row r="6332" customFormat="1" ht="16" customHeight="1" x14ac:dyDescent="0.2"/>
    <row r="6333" customFormat="1" ht="16" customHeight="1" x14ac:dyDescent="0.2"/>
    <row r="6334" customFormat="1" ht="16" customHeight="1" x14ac:dyDescent="0.2"/>
    <row r="6335" customFormat="1" ht="16" customHeight="1" x14ac:dyDescent="0.2"/>
    <row r="6336" customFormat="1" ht="16" customHeight="1" x14ac:dyDescent="0.2"/>
    <row r="6337" customFormat="1" ht="16" customHeight="1" x14ac:dyDescent="0.2"/>
    <row r="6338" customFormat="1" ht="16" customHeight="1" x14ac:dyDescent="0.2"/>
    <row r="6339" customFormat="1" ht="16" customHeight="1" x14ac:dyDescent="0.2"/>
    <row r="6340" customFormat="1" ht="16" customHeight="1" x14ac:dyDescent="0.2"/>
    <row r="6341" customFormat="1" ht="16" customHeight="1" x14ac:dyDescent="0.2"/>
    <row r="6342" customFormat="1" ht="16" customHeight="1" x14ac:dyDescent="0.2"/>
    <row r="6343" customFormat="1" ht="16" customHeight="1" x14ac:dyDescent="0.2"/>
    <row r="6344" customFormat="1" ht="16" customHeight="1" x14ac:dyDescent="0.2"/>
    <row r="6345" customFormat="1" ht="16" customHeight="1" x14ac:dyDescent="0.2"/>
    <row r="6346" customFormat="1" ht="16" customHeight="1" x14ac:dyDescent="0.2"/>
    <row r="6347" customFormat="1" ht="16" customHeight="1" x14ac:dyDescent="0.2"/>
    <row r="6348" customFormat="1" ht="16" customHeight="1" x14ac:dyDescent="0.2"/>
    <row r="6349" customFormat="1" ht="16" customHeight="1" x14ac:dyDescent="0.2"/>
    <row r="6350" customFormat="1" ht="16" customHeight="1" x14ac:dyDescent="0.2"/>
    <row r="6351" customFormat="1" ht="16" customHeight="1" x14ac:dyDescent="0.2"/>
    <row r="6352" customFormat="1" ht="16" customHeight="1" x14ac:dyDescent="0.2"/>
    <row r="6353" customFormat="1" ht="16" customHeight="1" x14ac:dyDescent="0.2"/>
    <row r="6354" customFormat="1" ht="16" customHeight="1" x14ac:dyDescent="0.2"/>
    <row r="6355" customFormat="1" ht="16" customHeight="1" x14ac:dyDescent="0.2"/>
    <row r="6356" customFormat="1" ht="16" customHeight="1" x14ac:dyDescent="0.2"/>
    <row r="6357" customFormat="1" ht="16" customHeight="1" x14ac:dyDescent="0.2"/>
    <row r="6358" customFormat="1" ht="16" customHeight="1" x14ac:dyDescent="0.2"/>
    <row r="6359" customFormat="1" ht="16" customHeight="1" x14ac:dyDescent="0.2"/>
    <row r="6360" customFormat="1" ht="16" customHeight="1" x14ac:dyDescent="0.2"/>
    <row r="6361" customFormat="1" ht="16" customHeight="1" x14ac:dyDescent="0.2"/>
    <row r="6362" customFormat="1" ht="16" customHeight="1" x14ac:dyDescent="0.2"/>
    <row r="6363" customFormat="1" ht="16" customHeight="1" x14ac:dyDescent="0.2"/>
    <row r="6364" customFormat="1" ht="16" customHeight="1" x14ac:dyDescent="0.2"/>
    <row r="6365" customFormat="1" ht="16" customHeight="1" x14ac:dyDescent="0.2"/>
    <row r="6366" customFormat="1" ht="16" customHeight="1" x14ac:dyDescent="0.2"/>
    <row r="6367" customFormat="1" ht="16" customHeight="1" x14ac:dyDescent="0.2"/>
    <row r="6368" customFormat="1" ht="16" customHeight="1" x14ac:dyDescent="0.2"/>
    <row r="6369" customFormat="1" ht="16" customHeight="1" x14ac:dyDescent="0.2"/>
    <row r="6370" customFormat="1" ht="16" customHeight="1" x14ac:dyDescent="0.2"/>
    <row r="6371" customFormat="1" ht="16" customHeight="1" x14ac:dyDescent="0.2"/>
    <row r="6372" customFormat="1" ht="16" customHeight="1" x14ac:dyDescent="0.2"/>
    <row r="6373" customFormat="1" ht="16" customHeight="1" x14ac:dyDescent="0.2"/>
    <row r="6374" customFormat="1" ht="16" customHeight="1" x14ac:dyDescent="0.2"/>
    <row r="6375" customFormat="1" ht="16" customHeight="1" x14ac:dyDescent="0.2"/>
    <row r="6376" customFormat="1" ht="16" customHeight="1" x14ac:dyDescent="0.2"/>
    <row r="6377" customFormat="1" ht="16" customHeight="1" x14ac:dyDescent="0.2"/>
    <row r="6378" customFormat="1" ht="16" customHeight="1" x14ac:dyDescent="0.2"/>
    <row r="6379" customFormat="1" ht="16" customHeight="1" x14ac:dyDescent="0.2"/>
    <row r="6380" customFormat="1" ht="16" customHeight="1" x14ac:dyDescent="0.2"/>
    <row r="6381" customFormat="1" ht="16" customHeight="1" x14ac:dyDescent="0.2"/>
    <row r="6382" customFormat="1" ht="16" customHeight="1" x14ac:dyDescent="0.2"/>
    <row r="6383" customFormat="1" ht="16" customHeight="1" x14ac:dyDescent="0.2"/>
    <row r="6384" customFormat="1" ht="16" customHeight="1" x14ac:dyDescent="0.2"/>
    <row r="6385" customFormat="1" ht="16" customHeight="1" x14ac:dyDescent="0.2"/>
    <row r="6386" customFormat="1" ht="16" customHeight="1" x14ac:dyDescent="0.2"/>
    <row r="6387" customFormat="1" ht="16" customHeight="1" x14ac:dyDescent="0.2"/>
    <row r="6388" customFormat="1" ht="16" customHeight="1" x14ac:dyDescent="0.2"/>
    <row r="6389" customFormat="1" ht="16" customHeight="1" x14ac:dyDescent="0.2"/>
    <row r="6390" customFormat="1" ht="16" customHeight="1" x14ac:dyDescent="0.2"/>
    <row r="6391" customFormat="1" ht="16" customHeight="1" x14ac:dyDescent="0.2"/>
    <row r="6392" customFormat="1" ht="16" customHeight="1" x14ac:dyDescent="0.2"/>
    <row r="6393" customFormat="1" ht="16" customHeight="1" x14ac:dyDescent="0.2"/>
    <row r="6394" customFormat="1" ht="16" customHeight="1" x14ac:dyDescent="0.2"/>
    <row r="6395" customFormat="1" ht="16" customHeight="1" x14ac:dyDescent="0.2"/>
    <row r="6396" customFormat="1" ht="16" customHeight="1" x14ac:dyDescent="0.2"/>
    <row r="6397" customFormat="1" ht="16" customHeight="1" x14ac:dyDescent="0.2"/>
    <row r="6398" customFormat="1" ht="16" customHeight="1" x14ac:dyDescent="0.2"/>
    <row r="6399" customFormat="1" ht="16" customHeight="1" x14ac:dyDescent="0.2"/>
    <row r="6400" customFormat="1" ht="16" customHeight="1" x14ac:dyDescent="0.2"/>
    <row r="6401" customFormat="1" ht="16" customHeight="1" x14ac:dyDescent="0.2"/>
    <row r="6402" customFormat="1" ht="16" customHeight="1" x14ac:dyDescent="0.2"/>
    <row r="6403" customFormat="1" ht="16" customHeight="1" x14ac:dyDescent="0.2"/>
    <row r="6404" customFormat="1" ht="16" customHeight="1" x14ac:dyDescent="0.2"/>
    <row r="6405" customFormat="1" ht="16" customHeight="1" x14ac:dyDescent="0.2"/>
    <row r="6406" customFormat="1" ht="16" customHeight="1" x14ac:dyDescent="0.2"/>
    <row r="6407" customFormat="1" ht="16" customHeight="1" x14ac:dyDescent="0.2"/>
    <row r="6408" customFormat="1" ht="16" customHeight="1" x14ac:dyDescent="0.2"/>
    <row r="6409" customFormat="1" ht="16" customHeight="1" x14ac:dyDescent="0.2"/>
    <row r="6410" customFormat="1" ht="16" customHeight="1" x14ac:dyDescent="0.2"/>
    <row r="6411" customFormat="1" ht="16" customHeight="1" x14ac:dyDescent="0.2"/>
    <row r="6412" customFormat="1" ht="16" customHeight="1" x14ac:dyDescent="0.2"/>
    <row r="6413" customFormat="1" ht="16" customHeight="1" x14ac:dyDescent="0.2"/>
    <row r="6414" customFormat="1" ht="16" customHeight="1" x14ac:dyDescent="0.2"/>
    <row r="6415" customFormat="1" ht="16" customHeight="1" x14ac:dyDescent="0.2"/>
    <row r="6416" customFormat="1" ht="16" customHeight="1" x14ac:dyDescent="0.2"/>
    <row r="6417" customFormat="1" ht="16" customHeight="1" x14ac:dyDescent="0.2"/>
    <row r="6418" customFormat="1" ht="16" customHeight="1" x14ac:dyDescent="0.2"/>
    <row r="6419" customFormat="1" ht="16" customHeight="1" x14ac:dyDescent="0.2"/>
    <row r="6420" customFormat="1" ht="16" customHeight="1" x14ac:dyDescent="0.2"/>
    <row r="6421" customFormat="1" ht="16" customHeight="1" x14ac:dyDescent="0.2"/>
    <row r="6422" customFormat="1" ht="16" customHeight="1" x14ac:dyDescent="0.2"/>
    <row r="6423" customFormat="1" ht="16" customHeight="1" x14ac:dyDescent="0.2"/>
    <row r="6424" customFormat="1" ht="16" customHeight="1" x14ac:dyDescent="0.2"/>
    <row r="6425" customFormat="1" ht="16" customHeight="1" x14ac:dyDescent="0.2"/>
    <row r="6426" customFormat="1" ht="16" customHeight="1" x14ac:dyDescent="0.2"/>
    <row r="6427" customFormat="1" ht="16" customHeight="1" x14ac:dyDescent="0.2"/>
    <row r="6428" customFormat="1" ht="16" customHeight="1" x14ac:dyDescent="0.2"/>
    <row r="6429" customFormat="1" ht="16" customHeight="1" x14ac:dyDescent="0.2"/>
    <row r="6430" customFormat="1" ht="16" customHeight="1" x14ac:dyDescent="0.2"/>
    <row r="6431" customFormat="1" ht="16" customHeight="1" x14ac:dyDescent="0.2"/>
    <row r="6432" customFormat="1" ht="16" customHeight="1" x14ac:dyDescent="0.2"/>
    <row r="6433" customFormat="1" ht="16" customHeight="1" x14ac:dyDescent="0.2"/>
    <row r="6434" customFormat="1" ht="16" customHeight="1" x14ac:dyDescent="0.2"/>
    <row r="6435" customFormat="1" ht="16" customHeight="1" x14ac:dyDescent="0.2"/>
    <row r="6436" customFormat="1" ht="16" customHeight="1" x14ac:dyDescent="0.2"/>
    <row r="6437" customFormat="1" ht="16" customHeight="1" x14ac:dyDescent="0.2"/>
    <row r="6438" customFormat="1" ht="16" customHeight="1" x14ac:dyDescent="0.2"/>
    <row r="6439" customFormat="1" ht="16" customHeight="1" x14ac:dyDescent="0.2"/>
    <row r="6440" customFormat="1" ht="16" customHeight="1" x14ac:dyDescent="0.2"/>
    <row r="6441" customFormat="1" ht="16" customHeight="1" x14ac:dyDescent="0.2"/>
    <row r="6442" customFormat="1" ht="16" customHeight="1" x14ac:dyDescent="0.2"/>
    <row r="6443" customFormat="1" ht="16" customHeight="1" x14ac:dyDescent="0.2"/>
    <row r="6444" customFormat="1" ht="16" customHeight="1" x14ac:dyDescent="0.2"/>
    <row r="6445" customFormat="1" ht="16" customHeight="1" x14ac:dyDescent="0.2"/>
    <row r="6446" customFormat="1" ht="16" customHeight="1" x14ac:dyDescent="0.2"/>
    <row r="6447" customFormat="1" ht="16" customHeight="1" x14ac:dyDescent="0.2"/>
    <row r="6448" customFormat="1" ht="16" customHeight="1" x14ac:dyDescent="0.2"/>
    <row r="6449" customFormat="1" ht="16" customHeight="1" x14ac:dyDescent="0.2"/>
    <row r="6450" customFormat="1" ht="16" customHeight="1" x14ac:dyDescent="0.2"/>
    <row r="6451" customFormat="1" ht="16" customHeight="1" x14ac:dyDescent="0.2"/>
    <row r="6452" customFormat="1" ht="16" customHeight="1" x14ac:dyDescent="0.2"/>
    <row r="6453" customFormat="1" ht="16" customHeight="1" x14ac:dyDescent="0.2"/>
    <row r="6454" customFormat="1" ht="16" customHeight="1" x14ac:dyDescent="0.2"/>
    <row r="6455" customFormat="1" ht="16" customHeight="1" x14ac:dyDescent="0.2"/>
    <row r="6456" customFormat="1" ht="16" customHeight="1" x14ac:dyDescent="0.2"/>
    <row r="6457" customFormat="1" ht="16" customHeight="1" x14ac:dyDescent="0.2"/>
    <row r="6458" customFormat="1" ht="16" customHeight="1" x14ac:dyDescent="0.2"/>
    <row r="6459" customFormat="1" ht="16" customHeight="1" x14ac:dyDescent="0.2"/>
    <row r="6460" customFormat="1" ht="16" customHeight="1" x14ac:dyDescent="0.2"/>
    <row r="6461" customFormat="1" ht="16" customHeight="1" x14ac:dyDescent="0.2"/>
    <row r="6462" customFormat="1" ht="16" customHeight="1" x14ac:dyDescent="0.2"/>
    <row r="6463" customFormat="1" ht="16" customHeight="1" x14ac:dyDescent="0.2"/>
    <row r="6464" customFormat="1" ht="16" customHeight="1" x14ac:dyDescent="0.2"/>
    <row r="6465" customFormat="1" ht="16" customHeight="1" x14ac:dyDescent="0.2"/>
    <row r="6466" customFormat="1" ht="16" customHeight="1" x14ac:dyDescent="0.2"/>
    <row r="6467" customFormat="1" ht="16" customHeight="1" x14ac:dyDescent="0.2"/>
    <row r="6468" customFormat="1" ht="16" customHeight="1" x14ac:dyDescent="0.2"/>
    <row r="6469" customFormat="1" ht="16" customHeight="1" x14ac:dyDescent="0.2"/>
    <row r="6470" customFormat="1" ht="16" customHeight="1" x14ac:dyDescent="0.2"/>
    <row r="6471" customFormat="1" ht="16" customHeight="1" x14ac:dyDescent="0.2"/>
    <row r="6472" customFormat="1" ht="16" customHeight="1" x14ac:dyDescent="0.2"/>
    <row r="6473" customFormat="1" ht="16" customHeight="1" x14ac:dyDescent="0.2"/>
    <row r="6474" customFormat="1" ht="16" customHeight="1" x14ac:dyDescent="0.2"/>
    <row r="6475" customFormat="1" ht="16" customHeight="1" x14ac:dyDescent="0.2"/>
    <row r="6476" customFormat="1" ht="16" customHeight="1" x14ac:dyDescent="0.2"/>
    <row r="6477" customFormat="1" ht="16" customHeight="1" x14ac:dyDescent="0.2"/>
    <row r="6478" customFormat="1" ht="16" customHeight="1" x14ac:dyDescent="0.2"/>
    <row r="6479" customFormat="1" ht="16" customHeight="1" x14ac:dyDescent="0.2"/>
    <row r="6480" customFormat="1" ht="16" customHeight="1" x14ac:dyDescent="0.2"/>
    <row r="6481" customFormat="1" ht="16" customHeight="1" x14ac:dyDescent="0.2"/>
    <row r="6482" customFormat="1" ht="16" customHeight="1" x14ac:dyDescent="0.2"/>
    <row r="6483" customFormat="1" ht="16" customHeight="1" x14ac:dyDescent="0.2"/>
    <row r="6484" customFormat="1" ht="16" customHeight="1" x14ac:dyDescent="0.2"/>
    <row r="6485" customFormat="1" ht="16" customHeight="1" x14ac:dyDescent="0.2"/>
    <row r="6486" customFormat="1" ht="16" customHeight="1" x14ac:dyDescent="0.2"/>
    <row r="6487" customFormat="1" ht="16" customHeight="1" x14ac:dyDescent="0.2"/>
    <row r="6488" customFormat="1" ht="16" customHeight="1" x14ac:dyDescent="0.2"/>
    <row r="6489" customFormat="1" ht="16" customHeight="1" x14ac:dyDescent="0.2"/>
    <row r="6490" customFormat="1" ht="16" customHeight="1" x14ac:dyDescent="0.2"/>
    <row r="6491" customFormat="1" ht="16" customHeight="1" x14ac:dyDescent="0.2"/>
    <row r="6492" customFormat="1" ht="16" customHeight="1" x14ac:dyDescent="0.2"/>
    <row r="6493" customFormat="1" ht="16" customHeight="1" x14ac:dyDescent="0.2"/>
    <row r="6494" customFormat="1" ht="16" customHeight="1" x14ac:dyDescent="0.2"/>
    <row r="6495" customFormat="1" ht="16" customHeight="1" x14ac:dyDescent="0.2"/>
    <row r="6496" customFormat="1" ht="16" customHeight="1" x14ac:dyDescent="0.2"/>
    <row r="6497" customFormat="1" ht="16" customHeight="1" x14ac:dyDescent="0.2"/>
    <row r="6498" customFormat="1" ht="16" customHeight="1" x14ac:dyDescent="0.2"/>
    <row r="6499" customFormat="1" ht="16" customHeight="1" x14ac:dyDescent="0.2"/>
    <row r="6500" customFormat="1" ht="16" customHeight="1" x14ac:dyDescent="0.2"/>
    <row r="6501" customFormat="1" ht="16" customHeight="1" x14ac:dyDescent="0.2"/>
    <row r="6502" customFormat="1" ht="16" customHeight="1" x14ac:dyDescent="0.2"/>
    <row r="6503" customFormat="1" ht="16" customHeight="1" x14ac:dyDescent="0.2"/>
    <row r="6504" customFormat="1" ht="16" customHeight="1" x14ac:dyDescent="0.2"/>
    <row r="6505" customFormat="1" ht="16" customHeight="1" x14ac:dyDescent="0.2"/>
    <row r="6506" customFormat="1" ht="16" customHeight="1" x14ac:dyDescent="0.2"/>
    <row r="6507" customFormat="1" ht="16" customHeight="1" x14ac:dyDescent="0.2"/>
    <row r="6508" customFormat="1" ht="16" customHeight="1" x14ac:dyDescent="0.2"/>
    <row r="6509" customFormat="1" ht="16" customHeight="1" x14ac:dyDescent="0.2"/>
    <row r="6510" customFormat="1" ht="16" customHeight="1" x14ac:dyDescent="0.2"/>
    <row r="6511" customFormat="1" ht="16" customHeight="1" x14ac:dyDescent="0.2"/>
    <row r="6512" customFormat="1" ht="16" customHeight="1" x14ac:dyDescent="0.2"/>
    <row r="6513" customFormat="1" ht="16" customHeight="1" x14ac:dyDescent="0.2"/>
    <row r="6514" customFormat="1" ht="16" customHeight="1" x14ac:dyDescent="0.2"/>
    <row r="6515" customFormat="1" ht="16" customHeight="1" x14ac:dyDescent="0.2"/>
    <row r="6516" customFormat="1" ht="16" customHeight="1" x14ac:dyDescent="0.2"/>
    <row r="6517" customFormat="1" ht="16" customHeight="1" x14ac:dyDescent="0.2"/>
    <row r="6518" customFormat="1" ht="16" customHeight="1" x14ac:dyDescent="0.2"/>
    <row r="6519" customFormat="1" ht="16" customHeight="1" x14ac:dyDescent="0.2"/>
    <row r="6520" customFormat="1" ht="16" customHeight="1" x14ac:dyDescent="0.2"/>
    <row r="6521" customFormat="1" ht="16" customHeight="1" x14ac:dyDescent="0.2"/>
    <row r="6522" customFormat="1" ht="16" customHeight="1" x14ac:dyDescent="0.2"/>
    <row r="6523" customFormat="1" ht="16" customHeight="1" x14ac:dyDescent="0.2"/>
    <row r="6524" customFormat="1" ht="16" customHeight="1" x14ac:dyDescent="0.2"/>
    <row r="6525" customFormat="1" ht="16" customHeight="1" x14ac:dyDescent="0.2"/>
    <row r="6526" customFormat="1" ht="16" customHeight="1" x14ac:dyDescent="0.2"/>
    <row r="6527" customFormat="1" ht="16" customHeight="1" x14ac:dyDescent="0.2"/>
    <row r="6528" customFormat="1" ht="16" customHeight="1" x14ac:dyDescent="0.2"/>
    <row r="6529" customFormat="1" ht="16" customHeight="1" x14ac:dyDescent="0.2"/>
    <row r="6530" customFormat="1" ht="16" customHeight="1" x14ac:dyDescent="0.2"/>
    <row r="6531" customFormat="1" ht="16" customHeight="1" x14ac:dyDescent="0.2"/>
    <row r="6532" customFormat="1" ht="16" customHeight="1" x14ac:dyDescent="0.2"/>
    <row r="6533" customFormat="1" ht="16" customHeight="1" x14ac:dyDescent="0.2"/>
    <row r="6534" customFormat="1" ht="16" customHeight="1" x14ac:dyDescent="0.2"/>
    <row r="6535" customFormat="1" ht="16" customHeight="1" x14ac:dyDescent="0.2"/>
    <row r="6536" customFormat="1" ht="16" customHeight="1" x14ac:dyDescent="0.2"/>
    <row r="6537" customFormat="1" ht="16" customHeight="1" x14ac:dyDescent="0.2"/>
    <row r="6538" customFormat="1" ht="16" customHeight="1" x14ac:dyDescent="0.2"/>
    <row r="6539" customFormat="1" ht="16" customHeight="1" x14ac:dyDescent="0.2"/>
    <row r="6540" customFormat="1" ht="16" customHeight="1" x14ac:dyDescent="0.2"/>
    <row r="6541" customFormat="1" ht="16" customHeight="1" x14ac:dyDescent="0.2"/>
    <row r="6542" customFormat="1" ht="16" customHeight="1" x14ac:dyDescent="0.2"/>
    <row r="6543" customFormat="1" ht="16" customHeight="1" x14ac:dyDescent="0.2"/>
    <row r="6544" customFormat="1" ht="16" customHeight="1" x14ac:dyDescent="0.2"/>
    <row r="6545" customFormat="1" ht="16" customHeight="1" x14ac:dyDescent="0.2"/>
    <row r="6546" customFormat="1" ht="16" customHeight="1" x14ac:dyDescent="0.2"/>
    <row r="6547" customFormat="1" ht="16" customHeight="1" x14ac:dyDescent="0.2"/>
    <row r="6548" customFormat="1" ht="16" customHeight="1" x14ac:dyDescent="0.2"/>
    <row r="6549" customFormat="1" ht="16" customHeight="1" x14ac:dyDescent="0.2"/>
    <row r="6550" customFormat="1" ht="16" customHeight="1" x14ac:dyDescent="0.2"/>
    <row r="6551" customFormat="1" ht="16" customHeight="1" x14ac:dyDescent="0.2"/>
    <row r="6552" customFormat="1" ht="16" customHeight="1" x14ac:dyDescent="0.2"/>
    <row r="6553" customFormat="1" ht="16" customHeight="1" x14ac:dyDescent="0.2"/>
    <row r="6554" customFormat="1" ht="16" customHeight="1" x14ac:dyDescent="0.2"/>
    <row r="6555" customFormat="1" ht="16" customHeight="1" x14ac:dyDescent="0.2"/>
    <row r="6556" customFormat="1" ht="16" customHeight="1" x14ac:dyDescent="0.2"/>
    <row r="6557" customFormat="1" ht="16" customHeight="1" x14ac:dyDescent="0.2"/>
    <row r="6558" customFormat="1" ht="16" customHeight="1" x14ac:dyDescent="0.2"/>
    <row r="6559" customFormat="1" ht="16" customHeight="1" x14ac:dyDescent="0.2"/>
    <row r="6560" customFormat="1" ht="16" customHeight="1" x14ac:dyDescent="0.2"/>
    <row r="6561" customFormat="1" ht="16" customHeight="1" x14ac:dyDescent="0.2"/>
    <row r="6562" customFormat="1" ht="16" customHeight="1" x14ac:dyDescent="0.2"/>
    <row r="6563" customFormat="1" ht="16" customHeight="1" x14ac:dyDescent="0.2"/>
    <row r="6564" customFormat="1" ht="16" customHeight="1" x14ac:dyDescent="0.2"/>
    <row r="6565" customFormat="1" ht="16" customHeight="1" x14ac:dyDescent="0.2"/>
    <row r="6566" customFormat="1" ht="16" customHeight="1" x14ac:dyDescent="0.2"/>
    <row r="6567" customFormat="1" ht="16" customHeight="1" x14ac:dyDescent="0.2"/>
    <row r="6568" customFormat="1" ht="16" customHeight="1" x14ac:dyDescent="0.2"/>
    <row r="6569" customFormat="1" ht="16" customHeight="1" x14ac:dyDescent="0.2"/>
    <row r="6570" customFormat="1" ht="16" customHeight="1" x14ac:dyDescent="0.2"/>
    <row r="6571" customFormat="1" ht="16" customHeight="1" x14ac:dyDescent="0.2"/>
    <row r="6572" customFormat="1" ht="16" customHeight="1" x14ac:dyDescent="0.2"/>
    <row r="6573" customFormat="1" ht="16" customHeight="1" x14ac:dyDescent="0.2"/>
    <row r="6574" customFormat="1" ht="16" customHeight="1" x14ac:dyDescent="0.2"/>
    <row r="6575" customFormat="1" ht="16" customHeight="1" x14ac:dyDescent="0.2"/>
    <row r="6576" customFormat="1" ht="16" customHeight="1" x14ac:dyDescent="0.2"/>
    <row r="6577" customFormat="1" ht="16" customHeight="1" x14ac:dyDescent="0.2"/>
    <row r="6578" customFormat="1" ht="16" customHeight="1" x14ac:dyDescent="0.2"/>
    <row r="6579" customFormat="1" ht="16" customHeight="1" x14ac:dyDescent="0.2"/>
    <row r="6580" customFormat="1" ht="16" customHeight="1" x14ac:dyDescent="0.2"/>
    <row r="6581" customFormat="1" ht="16" customHeight="1" x14ac:dyDescent="0.2"/>
    <row r="6582" customFormat="1" ht="16" customHeight="1" x14ac:dyDescent="0.2"/>
    <row r="6583" customFormat="1" ht="16" customHeight="1" x14ac:dyDescent="0.2"/>
    <row r="6584" customFormat="1" ht="16" customHeight="1" x14ac:dyDescent="0.2"/>
    <row r="6585" customFormat="1" ht="16" customHeight="1" x14ac:dyDescent="0.2"/>
    <row r="6586" customFormat="1" ht="16" customHeight="1" x14ac:dyDescent="0.2"/>
    <row r="6587" customFormat="1" ht="16" customHeight="1" x14ac:dyDescent="0.2"/>
    <row r="6588" customFormat="1" ht="16" customHeight="1" x14ac:dyDescent="0.2"/>
    <row r="6589" customFormat="1" ht="16" customHeight="1" x14ac:dyDescent="0.2"/>
    <row r="6590" customFormat="1" ht="16" customHeight="1" x14ac:dyDescent="0.2"/>
    <row r="6591" customFormat="1" ht="16" customHeight="1" x14ac:dyDescent="0.2"/>
    <row r="6592" customFormat="1" ht="16" customHeight="1" x14ac:dyDescent="0.2"/>
    <row r="6593" customFormat="1" ht="16" customHeight="1" x14ac:dyDescent="0.2"/>
    <row r="6594" customFormat="1" ht="16" customHeight="1" x14ac:dyDescent="0.2"/>
    <row r="6595" customFormat="1" ht="16" customHeight="1" x14ac:dyDescent="0.2"/>
    <row r="6596" customFormat="1" ht="16" customHeight="1" x14ac:dyDescent="0.2"/>
    <row r="6597" customFormat="1" ht="16" customHeight="1" x14ac:dyDescent="0.2"/>
    <row r="6598" customFormat="1" ht="16" customHeight="1" x14ac:dyDescent="0.2"/>
    <row r="6599" customFormat="1" ht="16" customHeight="1" x14ac:dyDescent="0.2"/>
    <row r="6600" customFormat="1" ht="16" customHeight="1" x14ac:dyDescent="0.2"/>
    <row r="6601" customFormat="1" ht="16" customHeight="1" x14ac:dyDescent="0.2"/>
    <row r="6602" customFormat="1" ht="16" customHeight="1" x14ac:dyDescent="0.2"/>
    <row r="6603" customFormat="1" ht="16" customHeight="1" x14ac:dyDescent="0.2"/>
    <row r="6604" customFormat="1" ht="16" customHeight="1" x14ac:dyDescent="0.2"/>
    <row r="6605" customFormat="1" ht="16" customHeight="1" x14ac:dyDescent="0.2"/>
    <row r="6606" customFormat="1" ht="16" customHeight="1" x14ac:dyDescent="0.2"/>
    <row r="6607" customFormat="1" ht="16" customHeight="1" x14ac:dyDescent="0.2"/>
    <row r="6608" customFormat="1" ht="16" customHeight="1" x14ac:dyDescent="0.2"/>
    <row r="6609" customFormat="1" ht="16" customHeight="1" x14ac:dyDescent="0.2"/>
    <row r="6610" customFormat="1" ht="16" customHeight="1" x14ac:dyDescent="0.2"/>
    <row r="6611" customFormat="1" ht="16" customHeight="1" x14ac:dyDescent="0.2"/>
    <row r="6612" customFormat="1" ht="16" customHeight="1" x14ac:dyDescent="0.2"/>
    <row r="6613" customFormat="1" ht="16" customHeight="1" x14ac:dyDescent="0.2"/>
    <row r="6614" customFormat="1" ht="16" customHeight="1" x14ac:dyDescent="0.2"/>
    <row r="6615" customFormat="1" ht="16" customHeight="1" x14ac:dyDescent="0.2"/>
    <row r="6616" customFormat="1" ht="16" customHeight="1" x14ac:dyDescent="0.2"/>
    <row r="6617" customFormat="1" ht="16" customHeight="1" x14ac:dyDescent="0.2"/>
    <row r="6618" customFormat="1" ht="16" customHeight="1" x14ac:dyDescent="0.2"/>
    <row r="6619" customFormat="1" ht="16" customHeight="1" x14ac:dyDescent="0.2"/>
    <row r="6620" customFormat="1" ht="16" customHeight="1" x14ac:dyDescent="0.2"/>
    <row r="6621" customFormat="1" ht="16" customHeight="1" x14ac:dyDescent="0.2"/>
    <row r="6622" customFormat="1" ht="16" customHeight="1" x14ac:dyDescent="0.2"/>
    <row r="6623" customFormat="1" ht="16" customHeight="1" x14ac:dyDescent="0.2"/>
    <row r="6624" customFormat="1" ht="16" customHeight="1" x14ac:dyDescent="0.2"/>
    <row r="6625" customFormat="1" ht="16" customHeight="1" x14ac:dyDescent="0.2"/>
    <row r="6626" customFormat="1" ht="16" customHeight="1" x14ac:dyDescent="0.2"/>
    <row r="6627" customFormat="1" ht="16" customHeight="1" x14ac:dyDescent="0.2"/>
    <row r="6628" customFormat="1" ht="16" customHeight="1" x14ac:dyDescent="0.2"/>
    <row r="6629" customFormat="1" ht="16" customHeight="1" x14ac:dyDescent="0.2"/>
    <row r="6630" customFormat="1" ht="16" customHeight="1" x14ac:dyDescent="0.2"/>
    <row r="6631" customFormat="1" ht="16" customHeight="1" x14ac:dyDescent="0.2"/>
    <row r="6632" customFormat="1" ht="16" customHeight="1" x14ac:dyDescent="0.2"/>
    <row r="6633" customFormat="1" ht="16" customHeight="1" x14ac:dyDescent="0.2"/>
    <row r="6634" customFormat="1" ht="16" customHeight="1" x14ac:dyDescent="0.2"/>
    <row r="6635" customFormat="1" ht="16" customHeight="1" x14ac:dyDescent="0.2"/>
    <row r="6636" customFormat="1" ht="16" customHeight="1" x14ac:dyDescent="0.2"/>
    <row r="6637" customFormat="1" ht="16" customHeight="1" x14ac:dyDescent="0.2"/>
    <row r="6638" customFormat="1" ht="16" customHeight="1" x14ac:dyDescent="0.2"/>
    <row r="6639" customFormat="1" ht="16" customHeight="1" x14ac:dyDescent="0.2"/>
    <row r="6640" customFormat="1" ht="16" customHeight="1" x14ac:dyDescent="0.2"/>
    <row r="6641" customFormat="1" ht="16" customHeight="1" x14ac:dyDescent="0.2"/>
    <row r="6642" customFormat="1" ht="16" customHeight="1" x14ac:dyDescent="0.2"/>
    <row r="6643" customFormat="1" ht="16" customHeight="1" x14ac:dyDescent="0.2"/>
    <row r="6644" customFormat="1" ht="16" customHeight="1" x14ac:dyDescent="0.2"/>
    <row r="6645" customFormat="1" ht="16" customHeight="1" x14ac:dyDescent="0.2"/>
    <row r="6646" customFormat="1" ht="16" customHeight="1" x14ac:dyDescent="0.2"/>
    <row r="6647" customFormat="1" ht="16" customHeight="1" x14ac:dyDescent="0.2"/>
    <row r="6648" customFormat="1" ht="16" customHeight="1" x14ac:dyDescent="0.2"/>
    <row r="6649" customFormat="1" ht="16" customHeight="1" x14ac:dyDescent="0.2"/>
    <row r="6650" customFormat="1" ht="16" customHeight="1" x14ac:dyDescent="0.2"/>
    <row r="6651" customFormat="1" ht="16" customHeight="1" x14ac:dyDescent="0.2"/>
    <row r="6652" customFormat="1" ht="16" customHeight="1" x14ac:dyDescent="0.2"/>
    <row r="6653" customFormat="1" ht="16" customHeight="1" x14ac:dyDescent="0.2"/>
    <row r="6654" customFormat="1" ht="16" customHeight="1" x14ac:dyDescent="0.2"/>
    <row r="6655" customFormat="1" ht="16" customHeight="1" x14ac:dyDescent="0.2"/>
    <row r="6656" customFormat="1" ht="16" customHeight="1" x14ac:dyDescent="0.2"/>
    <row r="6657" customFormat="1" ht="16" customHeight="1" x14ac:dyDescent="0.2"/>
    <row r="6658" customFormat="1" ht="16" customHeight="1" x14ac:dyDescent="0.2"/>
    <row r="6659" customFormat="1" ht="16" customHeight="1" x14ac:dyDescent="0.2"/>
    <row r="6660" customFormat="1" ht="16" customHeight="1" x14ac:dyDescent="0.2"/>
    <row r="6661" customFormat="1" ht="16" customHeight="1" x14ac:dyDescent="0.2"/>
    <row r="6662" customFormat="1" ht="16" customHeight="1" x14ac:dyDescent="0.2"/>
    <row r="6663" customFormat="1" ht="16" customHeight="1" x14ac:dyDescent="0.2"/>
    <row r="6664" customFormat="1" ht="16" customHeight="1" x14ac:dyDescent="0.2"/>
    <row r="6665" customFormat="1" ht="16" customHeight="1" x14ac:dyDescent="0.2"/>
    <row r="6666" customFormat="1" ht="16" customHeight="1" x14ac:dyDescent="0.2"/>
    <row r="6667" customFormat="1" ht="16" customHeight="1" x14ac:dyDescent="0.2"/>
    <row r="6668" customFormat="1" ht="16" customHeight="1" x14ac:dyDescent="0.2"/>
    <row r="6669" customFormat="1" ht="16" customHeight="1" x14ac:dyDescent="0.2"/>
    <row r="6670" customFormat="1" ht="16" customHeight="1" x14ac:dyDescent="0.2"/>
    <row r="6671" customFormat="1" ht="16" customHeight="1" x14ac:dyDescent="0.2"/>
    <row r="6672" customFormat="1" ht="16" customHeight="1" x14ac:dyDescent="0.2"/>
    <row r="6673" customFormat="1" ht="16" customHeight="1" x14ac:dyDescent="0.2"/>
    <row r="6674" customFormat="1" ht="16" customHeight="1" x14ac:dyDescent="0.2"/>
    <row r="6675" customFormat="1" ht="16" customHeight="1" x14ac:dyDescent="0.2"/>
    <row r="6676" customFormat="1" ht="16" customHeight="1" x14ac:dyDescent="0.2"/>
    <row r="6677" customFormat="1" ht="16" customHeight="1" x14ac:dyDescent="0.2"/>
    <row r="6678" customFormat="1" ht="16" customHeight="1" x14ac:dyDescent="0.2"/>
    <row r="6679" customFormat="1" ht="16" customHeight="1" x14ac:dyDescent="0.2"/>
    <row r="6680" customFormat="1" ht="16" customHeight="1" x14ac:dyDescent="0.2"/>
    <row r="6681" customFormat="1" ht="16" customHeight="1" x14ac:dyDescent="0.2"/>
    <row r="6682" customFormat="1" ht="16" customHeight="1" x14ac:dyDescent="0.2"/>
    <row r="6683" customFormat="1" ht="16" customHeight="1" x14ac:dyDescent="0.2"/>
    <row r="6684" customFormat="1" ht="16" customHeight="1" x14ac:dyDescent="0.2"/>
    <row r="6685" customFormat="1" ht="16" customHeight="1" x14ac:dyDescent="0.2"/>
    <row r="6686" customFormat="1" ht="16" customHeight="1" x14ac:dyDescent="0.2"/>
    <row r="6687" customFormat="1" ht="16" customHeight="1" x14ac:dyDescent="0.2"/>
    <row r="6688" customFormat="1" ht="16" customHeight="1" x14ac:dyDescent="0.2"/>
    <row r="6689" customFormat="1" ht="16" customHeight="1" x14ac:dyDescent="0.2"/>
    <row r="6690" customFormat="1" ht="16" customHeight="1" x14ac:dyDescent="0.2"/>
    <row r="6691" customFormat="1" ht="16" customHeight="1" x14ac:dyDescent="0.2"/>
    <row r="6692" customFormat="1" ht="16" customHeight="1" x14ac:dyDescent="0.2"/>
    <row r="6693" customFormat="1" ht="16" customHeight="1" x14ac:dyDescent="0.2"/>
    <row r="6694" customFormat="1" ht="16" customHeight="1" x14ac:dyDescent="0.2"/>
    <row r="6695" customFormat="1" ht="16" customHeight="1" x14ac:dyDescent="0.2"/>
    <row r="6696" customFormat="1" ht="16" customHeight="1" x14ac:dyDescent="0.2"/>
    <row r="6697" customFormat="1" ht="16" customHeight="1" x14ac:dyDescent="0.2"/>
    <row r="6698" customFormat="1" ht="16" customHeight="1" x14ac:dyDescent="0.2"/>
    <row r="6699" customFormat="1" ht="16" customHeight="1" x14ac:dyDescent="0.2"/>
    <row r="6700" customFormat="1" ht="16" customHeight="1" x14ac:dyDescent="0.2"/>
    <row r="6701" customFormat="1" ht="16" customHeight="1" x14ac:dyDescent="0.2"/>
    <row r="6702" customFormat="1" ht="16" customHeight="1" x14ac:dyDescent="0.2"/>
    <row r="6703" customFormat="1" ht="16" customHeight="1" x14ac:dyDescent="0.2"/>
    <row r="6704" customFormat="1" ht="16" customHeight="1" x14ac:dyDescent="0.2"/>
    <row r="6705" customFormat="1" ht="16" customHeight="1" x14ac:dyDescent="0.2"/>
    <row r="6706" customFormat="1" ht="16" customHeight="1" x14ac:dyDescent="0.2"/>
    <row r="6707" customFormat="1" ht="16" customHeight="1" x14ac:dyDescent="0.2"/>
    <row r="6708" customFormat="1" ht="16" customHeight="1" x14ac:dyDescent="0.2"/>
    <row r="6709" customFormat="1" ht="16" customHeight="1" x14ac:dyDescent="0.2"/>
    <row r="6710" customFormat="1" ht="16" customHeight="1" x14ac:dyDescent="0.2"/>
    <row r="6711" customFormat="1" ht="16" customHeight="1" x14ac:dyDescent="0.2"/>
    <row r="6712" customFormat="1" ht="16" customHeight="1" x14ac:dyDescent="0.2"/>
    <row r="6713" customFormat="1" ht="16" customHeight="1" x14ac:dyDescent="0.2"/>
    <row r="6714" customFormat="1" ht="16" customHeight="1" x14ac:dyDescent="0.2"/>
    <row r="6715" customFormat="1" ht="16" customHeight="1" x14ac:dyDescent="0.2"/>
    <row r="6716" customFormat="1" ht="16" customHeight="1" x14ac:dyDescent="0.2"/>
    <row r="6717" customFormat="1" ht="16" customHeight="1" x14ac:dyDescent="0.2"/>
    <row r="6718" customFormat="1" ht="16" customHeight="1" x14ac:dyDescent="0.2"/>
    <row r="6719" customFormat="1" ht="16" customHeight="1" x14ac:dyDescent="0.2"/>
    <row r="6720" customFormat="1" ht="16" customHeight="1" x14ac:dyDescent="0.2"/>
    <row r="6721" customFormat="1" ht="16" customHeight="1" x14ac:dyDescent="0.2"/>
    <row r="6722" customFormat="1" ht="16" customHeight="1" x14ac:dyDescent="0.2"/>
    <row r="6723" customFormat="1" ht="16" customHeight="1" x14ac:dyDescent="0.2"/>
    <row r="6724" customFormat="1" ht="16" customHeight="1" x14ac:dyDescent="0.2"/>
    <row r="6725" customFormat="1" ht="16" customHeight="1" x14ac:dyDescent="0.2"/>
    <row r="6726" customFormat="1" ht="16" customHeight="1" x14ac:dyDescent="0.2"/>
    <row r="6727" customFormat="1" ht="16" customHeight="1" x14ac:dyDescent="0.2"/>
    <row r="6728" customFormat="1" ht="16" customHeight="1" x14ac:dyDescent="0.2"/>
    <row r="6729" customFormat="1" ht="16" customHeight="1" x14ac:dyDescent="0.2"/>
    <row r="6730" customFormat="1" ht="16" customHeight="1" x14ac:dyDescent="0.2"/>
    <row r="6731" customFormat="1" ht="16" customHeight="1" x14ac:dyDescent="0.2"/>
    <row r="6732" customFormat="1" ht="16" customHeight="1" x14ac:dyDescent="0.2"/>
    <row r="6733" customFormat="1" ht="16" customHeight="1" x14ac:dyDescent="0.2"/>
    <row r="6734" customFormat="1" ht="16" customHeight="1" x14ac:dyDescent="0.2"/>
    <row r="6735" customFormat="1" ht="16" customHeight="1" x14ac:dyDescent="0.2"/>
    <row r="6736" customFormat="1" ht="16" customHeight="1" x14ac:dyDescent="0.2"/>
    <row r="6737" customFormat="1" ht="16" customHeight="1" x14ac:dyDescent="0.2"/>
    <row r="6738" customFormat="1" ht="16" customHeight="1" x14ac:dyDescent="0.2"/>
    <row r="6739" customFormat="1" ht="16" customHeight="1" x14ac:dyDescent="0.2"/>
    <row r="6740" customFormat="1" ht="16" customHeight="1" x14ac:dyDescent="0.2"/>
    <row r="6741" customFormat="1" ht="16" customHeight="1" x14ac:dyDescent="0.2"/>
    <row r="6742" customFormat="1" ht="16" customHeight="1" x14ac:dyDescent="0.2"/>
    <row r="6743" customFormat="1" ht="16" customHeight="1" x14ac:dyDescent="0.2"/>
    <row r="6744" customFormat="1" ht="16" customHeight="1" x14ac:dyDescent="0.2"/>
    <row r="6745" customFormat="1" ht="16" customHeight="1" x14ac:dyDescent="0.2"/>
    <row r="6746" customFormat="1" ht="16" customHeight="1" x14ac:dyDescent="0.2"/>
    <row r="6747" customFormat="1" ht="16" customHeight="1" x14ac:dyDescent="0.2"/>
    <row r="6748" customFormat="1" ht="16" customHeight="1" x14ac:dyDescent="0.2"/>
    <row r="6749" customFormat="1" ht="16" customHeight="1" x14ac:dyDescent="0.2"/>
    <row r="6750" customFormat="1" ht="16" customHeight="1" x14ac:dyDescent="0.2"/>
    <row r="6751" customFormat="1" ht="16" customHeight="1" x14ac:dyDescent="0.2"/>
    <row r="6752" customFormat="1" ht="16" customHeight="1" x14ac:dyDescent="0.2"/>
    <row r="6753" customFormat="1" ht="16" customHeight="1" x14ac:dyDescent="0.2"/>
    <row r="6754" customFormat="1" ht="16" customHeight="1" x14ac:dyDescent="0.2"/>
    <row r="6755" customFormat="1" ht="16" customHeight="1" x14ac:dyDescent="0.2"/>
    <row r="6756" customFormat="1" ht="16" customHeight="1" x14ac:dyDescent="0.2"/>
    <row r="6757" customFormat="1" ht="16" customHeight="1" x14ac:dyDescent="0.2"/>
    <row r="6758" customFormat="1" ht="16" customHeight="1" x14ac:dyDescent="0.2"/>
    <row r="6759" customFormat="1" ht="16" customHeight="1" x14ac:dyDescent="0.2"/>
    <row r="6760" customFormat="1" ht="16" customHeight="1" x14ac:dyDescent="0.2"/>
    <row r="6761" customFormat="1" ht="16" customHeight="1" x14ac:dyDescent="0.2"/>
    <row r="6762" customFormat="1" ht="16" customHeight="1" x14ac:dyDescent="0.2"/>
    <row r="6763" customFormat="1" ht="16" customHeight="1" x14ac:dyDescent="0.2"/>
    <row r="6764" customFormat="1" ht="16" customHeight="1" x14ac:dyDescent="0.2"/>
    <row r="6765" customFormat="1" ht="16" customHeight="1" x14ac:dyDescent="0.2"/>
    <row r="6766" customFormat="1" ht="16" customHeight="1" x14ac:dyDescent="0.2"/>
    <row r="6767" customFormat="1" ht="16" customHeight="1" x14ac:dyDescent="0.2"/>
    <row r="6768" customFormat="1" ht="16" customHeight="1" x14ac:dyDescent="0.2"/>
    <row r="6769" customFormat="1" ht="16" customHeight="1" x14ac:dyDescent="0.2"/>
    <row r="6770" customFormat="1" ht="16" customHeight="1" x14ac:dyDescent="0.2"/>
    <row r="6771" customFormat="1" ht="16" customHeight="1" x14ac:dyDescent="0.2"/>
    <row r="6772" customFormat="1" ht="16" customHeight="1" x14ac:dyDescent="0.2"/>
    <row r="6773" customFormat="1" ht="16" customHeight="1" x14ac:dyDescent="0.2"/>
    <row r="6774" customFormat="1" ht="16" customHeight="1" x14ac:dyDescent="0.2"/>
    <row r="6775" customFormat="1" ht="16" customHeight="1" x14ac:dyDescent="0.2"/>
    <row r="6776" customFormat="1" ht="16" customHeight="1" x14ac:dyDescent="0.2"/>
    <row r="6777" customFormat="1" ht="16" customHeight="1" x14ac:dyDescent="0.2"/>
    <row r="6778" customFormat="1" ht="16" customHeight="1" x14ac:dyDescent="0.2"/>
    <row r="6779" customFormat="1" ht="16" customHeight="1" x14ac:dyDescent="0.2"/>
    <row r="6780" customFormat="1" ht="16" customHeight="1" x14ac:dyDescent="0.2"/>
    <row r="6781" customFormat="1" ht="16" customHeight="1" x14ac:dyDescent="0.2"/>
    <row r="6782" customFormat="1" ht="16" customHeight="1" x14ac:dyDescent="0.2"/>
    <row r="6783" customFormat="1" ht="16" customHeight="1" x14ac:dyDescent="0.2"/>
    <row r="6784" customFormat="1" ht="16" customHeight="1" x14ac:dyDescent="0.2"/>
    <row r="6785" customFormat="1" ht="16" customHeight="1" x14ac:dyDescent="0.2"/>
    <row r="6786" customFormat="1" ht="16" customHeight="1" x14ac:dyDescent="0.2"/>
    <row r="6787" customFormat="1" ht="16" customHeight="1" x14ac:dyDescent="0.2"/>
    <row r="6788" customFormat="1" ht="16" customHeight="1" x14ac:dyDescent="0.2"/>
    <row r="6789" customFormat="1" ht="16" customHeight="1" x14ac:dyDescent="0.2"/>
    <row r="6790" customFormat="1" ht="16" customHeight="1" x14ac:dyDescent="0.2"/>
    <row r="6791" customFormat="1" ht="16" customHeight="1" x14ac:dyDescent="0.2"/>
    <row r="6792" customFormat="1" ht="16" customHeight="1" x14ac:dyDescent="0.2"/>
    <row r="6793" customFormat="1" ht="16" customHeight="1" x14ac:dyDescent="0.2"/>
    <row r="6794" customFormat="1" ht="16" customHeight="1" x14ac:dyDescent="0.2"/>
    <row r="6795" customFormat="1" ht="16" customHeight="1" x14ac:dyDescent="0.2"/>
    <row r="6796" customFormat="1" ht="16" customHeight="1" x14ac:dyDescent="0.2"/>
    <row r="6797" customFormat="1" ht="16" customHeight="1" x14ac:dyDescent="0.2"/>
    <row r="6798" customFormat="1" ht="16" customHeight="1" x14ac:dyDescent="0.2"/>
    <row r="6799" customFormat="1" ht="16" customHeight="1" x14ac:dyDescent="0.2"/>
    <row r="6800" customFormat="1" ht="16" customHeight="1" x14ac:dyDescent="0.2"/>
    <row r="6801" customFormat="1" ht="16" customHeight="1" x14ac:dyDescent="0.2"/>
    <row r="6802" customFormat="1" ht="16" customHeight="1" x14ac:dyDescent="0.2"/>
    <row r="6803" customFormat="1" ht="16" customHeight="1" x14ac:dyDescent="0.2"/>
    <row r="6804" customFormat="1" ht="16" customHeight="1" x14ac:dyDescent="0.2"/>
    <row r="6805" customFormat="1" ht="16" customHeight="1" x14ac:dyDescent="0.2"/>
    <row r="6806" customFormat="1" ht="16" customHeight="1" x14ac:dyDescent="0.2"/>
    <row r="6807" customFormat="1" ht="16" customHeight="1" x14ac:dyDescent="0.2"/>
    <row r="6808" customFormat="1" ht="16" customHeight="1" x14ac:dyDescent="0.2"/>
    <row r="6809" customFormat="1" ht="16" customHeight="1" x14ac:dyDescent="0.2"/>
    <row r="6810" customFormat="1" ht="16" customHeight="1" x14ac:dyDescent="0.2"/>
    <row r="6811" customFormat="1" ht="16" customHeight="1" x14ac:dyDescent="0.2"/>
    <row r="6812" customFormat="1" ht="16" customHeight="1" x14ac:dyDescent="0.2"/>
    <row r="6813" customFormat="1" ht="16" customHeight="1" x14ac:dyDescent="0.2"/>
    <row r="6814" customFormat="1" ht="16" customHeight="1" x14ac:dyDescent="0.2"/>
    <row r="6815" customFormat="1" ht="16" customHeight="1" x14ac:dyDescent="0.2"/>
    <row r="6816" customFormat="1" ht="16" customHeight="1" x14ac:dyDescent="0.2"/>
    <row r="6817" customFormat="1" ht="16" customHeight="1" x14ac:dyDescent="0.2"/>
    <row r="6818" customFormat="1" ht="16" customHeight="1" x14ac:dyDescent="0.2"/>
    <row r="6819" customFormat="1" ht="16" customHeight="1" x14ac:dyDescent="0.2"/>
    <row r="6820" customFormat="1" ht="16" customHeight="1" x14ac:dyDescent="0.2"/>
    <row r="6821" customFormat="1" ht="16" customHeight="1" x14ac:dyDescent="0.2"/>
    <row r="6822" customFormat="1" ht="16" customHeight="1" x14ac:dyDescent="0.2"/>
    <row r="6823" customFormat="1" ht="16" customHeight="1" x14ac:dyDescent="0.2"/>
    <row r="6824" customFormat="1" ht="16" customHeight="1" x14ac:dyDescent="0.2"/>
    <row r="6825" customFormat="1" ht="16" customHeight="1" x14ac:dyDescent="0.2"/>
    <row r="6826" customFormat="1" ht="16" customHeight="1" x14ac:dyDescent="0.2"/>
    <row r="6827" customFormat="1" ht="16" customHeight="1" x14ac:dyDescent="0.2"/>
    <row r="6828" customFormat="1" ht="16" customHeight="1" x14ac:dyDescent="0.2"/>
    <row r="6829" customFormat="1" ht="16" customHeight="1" x14ac:dyDescent="0.2"/>
    <row r="6830" customFormat="1" ht="16" customHeight="1" x14ac:dyDescent="0.2"/>
    <row r="6831" customFormat="1" ht="16" customHeight="1" x14ac:dyDescent="0.2"/>
    <row r="6832" customFormat="1" ht="16" customHeight="1" x14ac:dyDescent="0.2"/>
    <row r="6833" customFormat="1" ht="16" customHeight="1" x14ac:dyDescent="0.2"/>
    <row r="6834" customFormat="1" ht="16" customHeight="1" x14ac:dyDescent="0.2"/>
    <row r="6835" customFormat="1" ht="16" customHeight="1" x14ac:dyDescent="0.2"/>
    <row r="6836" customFormat="1" ht="16" customHeight="1" x14ac:dyDescent="0.2"/>
    <row r="6837" customFormat="1" ht="16" customHeight="1" x14ac:dyDescent="0.2"/>
    <row r="6838" customFormat="1" ht="16" customHeight="1" x14ac:dyDescent="0.2"/>
    <row r="6839" customFormat="1" ht="16" customHeight="1" x14ac:dyDescent="0.2"/>
    <row r="6840" customFormat="1" ht="16" customHeight="1" x14ac:dyDescent="0.2"/>
    <row r="6841" customFormat="1" ht="16" customHeight="1" x14ac:dyDescent="0.2"/>
    <row r="6842" customFormat="1" ht="16" customHeight="1" x14ac:dyDescent="0.2"/>
    <row r="6843" customFormat="1" ht="16" customHeight="1" x14ac:dyDescent="0.2"/>
    <row r="6844" customFormat="1" ht="16" customHeight="1" x14ac:dyDescent="0.2"/>
    <row r="6845" customFormat="1" ht="16" customHeight="1" x14ac:dyDescent="0.2"/>
    <row r="6846" customFormat="1" ht="16" customHeight="1" x14ac:dyDescent="0.2"/>
    <row r="6847" customFormat="1" ht="16" customHeight="1" x14ac:dyDescent="0.2"/>
    <row r="6848" customFormat="1" ht="16" customHeight="1" x14ac:dyDescent="0.2"/>
    <row r="6849" customFormat="1" ht="16" customHeight="1" x14ac:dyDescent="0.2"/>
    <row r="6850" customFormat="1" ht="16" customHeight="1" x14ac:dyDescent="0.2"/>
    <row r="6851" customFormat="1" ht="16" customHeight="1" x14ac:dyDescent="0.2"/>
    <row r="6852" customFormat="1" ht="16" customHeight="1" x14ac:dyDescent="0.2"/>
    <row r="6853" customFormat="1" ht="16" customHeight="1" x14ac:dyDescent="0.2"/>
    <row r="6854" customFormat="1" ht="16" customHeight="1" x14ac:dyDescent="0.2"/>
    <row r="6855" customFormat="1" ht="16" customHeight="1" x14ac:dyDescent="0.2"/>
    <row r="6856" customFormat="1" ht="16" customHeight="1" x14ac:dyDescent="0.2"/>
    <row r="6857" customFormat="1" ht="16" customHeight="1" x14ac:dyDescent="0.2"/>
    <row r="6858" customFormat="1" ht="16" customHeight="1" x14ac:dyDescent="0.2"/>
    <row r="6859" customFormat="1" ht="16" customHeight="1" x14ac:dyDescent="0.2"/>
    <row r="6860" customFormat="1" ht="16" customHeight="1" x14ac:dyDescent="0.2"/>
    <row r="6861" customFormat="1" ht="16" customHeight="1" x14ac:dyDescent="0.2"/>
    <row r="6862" customFormat="1" ht="16" customHeight="1" x14ac:dyDescent="0.2"/>
    <row r="6863" customFormat="1" ht="16" customHeight="1" x14ac:dyDescent="0.2"/>
    <row r="6864" customFormat="1" ht="16" customHeight="1" x14ac:dyDescent="0.2"/>
    <row r="6865" customFormat="1" ht="16" customHeight="1" x14ac:dyDescent="0.2"/>
    <row r="6866" customFormat="1" ht="16" customHeight="1" x14ac:dyDescent="0.2"/>
    <row r="6867" customFormat="1" ht="16" customHeight="1" x14ac:dyDescent="0.2"/>
    <row r="6868" customFormat="1" ht="16" customHeight="1" x14ac:dyDescent="0.2"/>
    <row r="6869" customFormat="1" ht="16" customHeight="1" x14ac:dyDescent="0.2"/>
    <row r="6870" customFormat="1" ht="16" customHeight="1" x14ac:dyDescent="0.2"/>
    <row r="6871" customFormat="1" ht="16" customHeight="1" x14ac:dyDescent="0.2"/>
    <row r="6872" customFormat="1" ht="16" customHeight="1" x14ac:dyDescent="0.2"/>
    <row r="6873" customFormat="1" ht="16" customHeight="1" x14ac:dyDescent="0.2"/>
    <row r="6874" customFormat="1" ht="16" customHeight="1" x14ac:dyDescent="0.2"/>
    <row r="6875" customFormat="1" ht="16" customHeight="1" x14ac:dyDescent="0.2"/>
    <row r="6876" customFormat="1" ht="16" customHeight="1" x14ac:dyDescent="0.2"/>
    <row r="6877" customFormat="1" ht="16" customHeight="1" x14ac:dyDescent="0.2"/>
    <row r="6878" customFormat="1" ht="16" customHeight="1" x14ac:dyDescent="0.2"/>
    <row r="6879" customFormat="1" ht="16" customHeight="1" x14ac:dyDescent="0.2"/>
    <row r="6880" customFormat="1" ht="16" customHeight="1" x14ac:dyDescent="0.2"/>
    <row r="6881" customFormat="1" ht="16" customHeight="1" x14ac:dyDescent="0.2"/>
    <row r="6882" customFormat="1" ht="16" customHeight="1" x14ac:dyDescent="0.2"/>
    <row r="6883" customFormat="1" ht="16" customHeight="1" x14ac:dyDescent="0.2"/>
    <row r="6884" customFormat="1" ht="16" customHeight="1" x14ac:dyDescent="0.2"/>
    <row r="6885" customFormat="1" ht="16" customHeight="1" x14ac:dyDescent="0.2"/>
    <row r="6886" customFormat="1" ht="16" customHeight="1" x14ac:dyDescent="0.2"/>
    <row r="6887" customFormat="1" ht="16" customHeight="1" x14ac:dyDescent="0.2"/>
    <row r="6888" customFormat="1" ht="16" customHeight="1" x14ac:dyDescent="0.2"/>
    <row r="6889" customFormat="1" ht="16" customHeight="1" x14ac:dyDescent="0.2"/>
    <row r="6890" customFormat="1" ht="16" customHeight="1" x14ac:dyDescent="0.2"/>
    <row r="6891" customFormat="1" ht="16" customHeight="1" x14ac:dyDescent="0.2"/>
    <row r="6892" customFormat="1" ht="16" customHeight="1" x14ac:dyDescent="0.2"/>
    <row r="6893" customFormat="1" ht="16" customHeight="1" x14ac:dyDescent="0.2"/>
    <row r="6894" customFormat="1" ht="16" customHeight="1" x14ac:dyDescent="0.2"/>
    <row r="6895" customFormat="1" ht="16" customHeight="1" x14ac:dyDescent="0.2"/>
    <row r="6896" customFormat="1" ht="16" customHeight="1" x14ac:dyDescent="0.2"/>
    <row r="6897" customFormat="1" ht="16" customHeight="1" x14ac:dyDescent="0.2"/>
    <row r="6898" customFormat="1" ht="16" customHeight="1" x14ac:dyDescent="0.2"/>
    <row r="6899" customFormat="1" ht="16" customHeight="1" x14ac:dyDescent="0.2"/>
    <row r="6900" customFormat="1" ht="16" customHeight="1" x14ac:dyDescent="0.2"/>
    <row r="6901" customFormat="1" ht="16" customHeight="1" x14ac:dyDescent="0.2"/>
    <row r="6902" customFormat="1" ht="16" customHeight="1" x14ac:dyDescent="0.2"/>
    <row r="6903" customFormat="1" ht="16" customHeight="1" x14ac:dyDescent="0.2"/>
    <row r="6904" customFormat="1" ht="16" customHeight="1" x14ac:dyDescent="0.2"/>
    <row r="6905" customFormat="1" ht="16" customHeight="1" x14ac:dyDescent="0.2"/>
    <row r="6906" customFormat="1" ht="16" customHeight="1" x14ac:dyDescent="0.2"/>
    <row r="6907" customFormat="1" ht="16" customHeight="1" x14ac:dyDescent="0.2"/>
    <row r="6908" customFormat="1" ht="16" customHeight="1" x14ac:dyDescent="0.2"/>
    <row r="6909" customFormat="1" ht="16" customHeight="1" x14ac:dyDescent="0.2"/>
    <row r="6910" customFormat="1" ht="16" customHeight="1" x14ac:dyDescent="0.2"/>
    <row r="6911" customFormat="1" ht="16" customHeight="1" x14ac:dyDescent="0.2"/>
    <row r="6912" customFormat="1" ht="16" customHeight="1" x14ac:dyDescent="0.2"/>
    <row r="6913" customFormat="1" ht="16" customHeight="1" x14ac:dyDescent="0.2"/>
    <row r="6914" customFormat="1" ht="16" customHeight="1" x14ac:dyDescent="0.2"/>
    <row r="6915" customFormat="1" ht="16" customHeight="1" x14ac:dyDescent="0.2"/>
    <row r="6916" customFormat="1" ht="16" customHeight="1" x14ac:dyDescent="0.2"/>
    <row r="6917" customFormat="1" ht="16" customHeight="1" x14ac:dyDescent="0.2"/>
    <row r="6918" customFormat="1" ht="16" customHeight="1" x14ac:dyDescent="0.2"/>
    <row r="6919" customFormat="1" ht="16" customHeight="1" x14ac:dyDescent="0.2"/>
    <row r="6920" customFormat="1" ht="16" customHeight="1" x14ac:dyDescent="0.2"/>
    <row r="6921" customFormat="1" ht="16" customHeight="1" x14ac:dyDescent="0.2"/>
    <row r="6922" customFormat="1" ht="16" customHeight="1" x14ac:dyDescent="0.2"/>
    <row r="6923" customFormat="1" ht="16" customHeight="1" x14ac:dyDescent="0.2"/>
    <row r="6924" customFormat="1" ht="16" customHeight="1" x14ac:dyDescent="0.2"/>
    <row r="6925" customFormat="1" ht="16" customHeight="1" x14ac:dyDescent="0.2"/>
    <row r="6926" customFormat="1" ht="16" customHeight="1" x14ac:dyDescent="0.2"/>
    <row r="6927" customFormat="1" ht="16" customHeight="1" x14ac:dyDescent="0.2"/>
    <row r="6928" customFormat="1" ht="16" customHeight="1" x14ac:dyDescent="0.2"/>
    <row r="6929" customFormat="1" ht="16" customHeight="1" x14ac:dyDescent="0.2"/>
    <row r="6930" customFormat="1" ht="16" customHeight="1" x14ac:dyDescent="0.2"/>
    <row r="6931" customFormat="1" ht="16" customHeight="1" x14ac:dyDescent="0.2"/>
    <row r="6932" customFormat="1" ht="16" customHeight="1" x14ac:dyDescent="0.2"/>
    <row r="6933" customFormat="1" ht="16" customHeight="1" x14ac:dyDescent="0.2"/>
    <row r="6934" customFormat="1" ht="16" customHeight="1" x14ac:dyDescent="0.2"/>
    <row r="6935" customFormat="1" ht="16" customHeight="1" x14ac:dyDescent="0.2"/>
    <row r="6936" customFormat="1" ht="16" customHeight="1" x14ac:dyDescent="0.2"/>
    <row r="6937" customFormat="1" ht="16" customHeight="1" x14ac:dyDescent="0.2"/>
    <row r="6938" customFormat="1" ht="16" customHeight="1" x14ac:dyDescent="0.2"/>
    <row r="6939" customFormat="1" ht="16" customHeight="1" x14ac:dyDescent="0.2"/>
    <row r="6940" customFormat="1" ht="16" customHeight="1" x14ac:dyDescent="0.2"/>
    <row r="6941" customFormat="1" ht="16" customHeight="1" x14ac:dyDescent="0.2"/>
    <row r="6942" customFormat="1" ht="16" customHeight="1" x14ac:dyDescent="0.2"/>
    <row r="6943" customFormat="1" ht="16" customHeight="1" x14ac:dyDescent="0.2"/>
    <row r="6944" customFormat="1" ht="16" customHeight="1" x14ac:dyDescent="0.2"/>
    <row r="6945" customFormat="1" ht="16" customHeight="1" x14ac:dyDescent="0.2"/>
    <row r="6946" customFormat="1" ht="16" customHeight="1" x14ac:dyDescent="0.2"/>
    <row r="6947" customFormat="1" ht="16" customHeight="1" x14ac:dyDescent="0.2"/>
    <row r="6948" customFormat="1" ht="16" customHeight="1" x14ac:dyDescent="0.2"/>
    <row r="6949" customFormat="1" ht="16" customHeight="1" x14ac:dyDescent="0.2"/>
    <row r="6950" customFormat="1" ht="16" customHeight="1" x14ac:dyDescent="0.2"/>
    <row r="6951" customFormat="1" ht="16" customHeight="1" x14ac:dyDescent="0.2"/>
    <row r="6952" customFormat="1" ht="16" customHeight="1" x14ac:dyDescent="0.2"/>
    <row r="6953" customFormat="1" ht="16" customHeight="1" x14ac:dyDescent="0.2"/>
    <row r="6954" customFormat="1" ht="16" customHeight="1" x14ac:dyDescent="0.2"/>
    <row r="6955" customFormat="1" ht="16" customHeight="1" x14ac:dyDescent="0.2"/>
    <row r="6956" customFormat="1" ht="16" customHeight="1" x14ac:dyDescent="0.2"/>
    <row r="6957" customFormat="1" ht="16" customHeight="1" x14ac:dyDescent="0.2"/>
    <row r="6958" customFormat="1" ht="16" customHeight="1" x14ac:dyDescent="0.2"/>
    <row r="6959" customFormat="1" ht="16" customHeight="1" x14ac:dyDescent="0.2"/>
    <row r="6960" customFormat="1" ht="16" customHeight="1" x14ac:dyDescent="0.2"/>
    <row r="6961" customFormat="1" ht="16" customHeight="1" x14ac:dyDescent="0.2"/>
    <row r="6962" customFormat="1" ht="16" customHeight="1" x14ac:dyDescent="0.2"/>
    <row r="6963" customFormat="1" ht="16" customHeight="1" x14ac:dyDescent="0.2"/>
    <row r="6964" customFormat="1" ht="16" customHeight="1" x14ac:dyDescent="0.2"/>
    <row r="6965" customFormat="1" ht="16" customHeight="1" x14ac:dyDescent="0.2"/>
    <row r="6966" customFormat="1" ht="16" customHeight="1" x14ac:dyDescent="0.2"/>
    <row r="6967" customFormat="1" ht="16" customHeight="1" x14ac:dyDescent="0.2"/>
    <row r="6968" customFormat="1" ht="16" customHeight="1" x14ac:dyDescent="0.2"/>
    <row r="6969" customFormat="1" ht="16" customHeight="1" x14ac:dyDescent="0.2"/>
    <row r="6970" customFormat="1" ht="16" customHeight="1" x14ac:dyDescent="0.2"/>
    <row r="6971" customFormat="1" ht="16" customHeight="1" x14ac:dyDescent="0.2"/>
    <row r="6972" customFormat="1" ht="16" customHeight="1" x14ac:dyDescent="0.2"/>
    <row r="6973" customFormat="1" ht="16" customHeight="1" x14ac:dyDescent="0.2"/>
    <row r="6974" customFormat="1" ht="16" customHeight="1" x14ac:dyDescent="0.2"/>
    <row r="6975" customFormat="1" ht="16" customHeight="1" x14ac:dyDescent="0.2"/>
    <row r="6976" customFormat="1" ht="16" customHeight="1" x14ac:dyDescent="0.2"/>
    <row r="6977" customFormat="1" ht="16" customHeight="1" x14ac:dyDescent="0.2"/>
    <row r="6978" customFormat="1" ht="16" customHeight="1" x14ac:dyDescent="0.2"/>
    <row r="6979" customFormat="1" ht="16" customHeight="1" x14ac:dyDescent="0.2"/>
    <row r="6980" customFormat="1" ht="16" customHeight="1" x14ac:dyDescent="0.2"/>
    <row r="6981" customFormat="1" ht="16" customHeight="1" x14ac:dyDescent="0.2"/>
    <row r="6982" customFormat="1" ht="16" customHeight="1" x14ac:dyDescent="0.2"/>
    <row r="6983" customFormat="1" ht="16" customHeight="1" x14ac:dyDescent="0.2"/>
    <row r="6984" customFormat="1" ht="16" customHeight="1" x14ac:dyDescent="0.2"/>
    <row r="6985" customFormat="1" ht="16" customHeight="1" x14ac:dyDescent="0.2"/>
    <row r="6986" customFormat="1" ht="16" customHeight="1" x14ac:dyDescent="0.2"/>
    <row r="6987" customFormat="1" ht="16" customHeight="1" x14ac:dyDescent="0.2"/>
    <row r="6988" customFormat="1" ht="16" customHeight="1" x14ac:dyDescent="0.2"/>
    <row r="6989" customFormat="1" ht="16" customHeight="1" x14ac:dyDescent="0.2"/>
    <row r="6990" customFormat="1" ht="16" customHeight="1" x14ac:dyDescent="0.2"/>
    <row r="6991" customFormat="1" ht="16" customHeight="1" x14ac:dyDescent="0.2"/>
    <row r="6992" customFormat="1" ht="16" customHeight="1" x14ac:dyDescent="0.2"/>
    <row r="6993" customFormat="1" ht="16" customHeight="1" x14ac:dyDescent="0.2"/>
    <row r="6994" customFormat="1" ht="16" customHeight="1" x14ac:dyDescent="0.2"/>
    <row r="6995" customFormat="1" ht="16" customHeight="1" x14ac:dyDescent="0.2"/>
    <row r="6996" customFormat="1" ht="16" customHeight="1" x14ac:dyDescent="0.2"/>
    <row r="6997" customFormat="1" ht="16" customHeight="1" x14ac:dyDescent="0.2"/>
    <row r="6998" customFormat="1" ht="16" customHeight="1" x14ac:dyDescent="0.2"/>
    <row r="6999" customFormat="1" ht="16" customHeight="1" x14ac:dyDescent="0.2"/>
    <row r="7000" customFormat="1" ht="16" customHeight="1" x14ac:dyDescent="0.2"/>
    <row r="7001" customFormat="1" ht="16" customHeight="1" x14ac:dyDescent="0.2"/>
    <row r="7002" customFormat="1" ht="16" customHeight="1" x14ac:dyDescent="0.2"/>
    <row r="7003" customFormat="1" ht="16" customHeight="1" x14ac:dyDescent="0.2"/>
    <row r="7004" customFormat="1" ht="16" customHeight="1" x14ac:dyDescent="0.2"/>
    <row r="7005" customFormat="1" ht="16" customHeight="1" x14ac:dyDescent="0.2"/>
    <row r="7006" customFormat="1" ht="16" customHeight="1" x14ac:dyDescent="0.2"/>
    <row r="7007" customFormat="1" ht="16" customHeight="1" x14ac:dyDescent="0.2"/>
    <row r="7008" customFormat="1" ht="16" customHeight="1" x14ac:dyDescent="0.2"/>
    <row r="7009" customFormat="1" ht="16" customHeight="1" x14ac:dyDescent="0.2"/>
    <row r="7010" customFormat="1" ht="16" customHeight="1" x14ac:dyDescent="0.2"/>
    <row r="7011" customFormat="1" ht="16" customHeight="1" x14ac:dyDescent="0.2"/>
    <row r="7012" customFormat="1" ht="16" customHeight="1" x14ac:dyDescent="0.2"/>
    <row r="7013" customFormat="1" ht="16" customHeight="1" x14ac:dyDescent="0.2"/>
    <row r="7014" customFormat="1" ht="16" customHeight="1" x14ac:dyDescent="0.2"/>
    <row r="7015" customFormat="1" ht="16" customHeight="1" x14ac:dyDescent="0.2"/>
    <row r="7016" customFormat="1" ht="16" customHeight="1" x14ac:dyDescent="0.2"/>
    <row r="7017" customFormat="1" ht="16" customHeight="1" x14ac:dyDescent="0.2"/>
    <row r="7018" customFormat="1" ht="16" customHeight="1" x14ac:dyDescent="0.2"/>
    <row r="7019" customFormat="1" ht="16" customHeight="1" x14ac:dyDescent="0.2"/>
    <row r="7020" customFormat="1" ht="16" customHeight="1" x14ac:dyDescent="0.2"/>
    <row r="7021" customFormat="1" ht="16" customHeight="1" x14ac:dyDescent="0.2"/>
    <row r="7022" customFormat="1" ht="16" customHeight="1" x14ac:dyDescent="0.2"/>
    <row r="7023" customFormat="1" ht="16" customHeight="1" x14ac:dyDescent="0.2"/>
    <row r="7024" customFormat="1" ht="16" customHeight="1" x14ac:dyDescent="0.2"/>
    <row r="7025" customFormat="1" ht="16" customHeight="1" x14ac:dyDescent="0.2"/>
    <row r="7026" customFormat="1" ht="16" customHeight="1" x14ac:dyDescent="0.2"/>
    <row r="7027" customFormat="1" ht="16" customHeight="1" x14ac:dyDescent="0.2"/>
    <row r="7028" customFormat="1" ht="16" customHeight="1" x14ac:dyDescent="0.2"/>
    <row r="7029" customFormat="1" ht="16" customHeight="1" x14ac:dyDescent="0.2"/>
    <row r="7030" customFormat="1" ht="16" customHeight="1" x14ac:dyDescent="0.2"/>
    <row r="7031" customFormat="1" ht="16" customHeight="1" x14ac:dyDescent="0.2"/>
    <row r="7032" customFormat="1" ht="16" customHeight="1" x14ac:dyDescent="0.2"/>
    <row r="7033" customFormat="1" ht="16" customHeight="1" x14ac:dyDescent="0.2"/>
    <row r="7034" customFormat="1" ht="16" customHeight="1" x14ac:dyDescent="0.2"/>
    <row r="7035" customFormat="1" ht="16" customHeight="1" x14ac:dyDescent="0.2"/>
    <row r="7036" customFormat="1" ht="16" customHeight="1" x14ac:dyDescent="0.2"/>
    <row r="7037" customFormat="1" ht="16" customHeight="1" x14ac:dyDescent="0.2"/>
    <row r="7038" customFormat="1" ht="16" customHeight="1" x14ac:dyDescent="0.2"/>
    <row r="7039" customFormat="1" ht="16" customHeight="1" x14ac:dyDescent="0.2"/>
    <row r="7040" customFormat="1" ht="16" customHeight="1" x14ac:dyDescent="0.2"/>
    <row r="7041" customFormat="1" ht="16" customHeight="1" x14ac:dyDescent="0.2"/>
    <row r="7042" customFormat="1" ht="16" customHeight="1" x14ac:dyDescent="0.2"/>
    <row r="7043" customFormat="1" ht="16" customHeight="1" x14ac:dyDescent="0.2"/>
    <row r="7044" customFormat="1" ht="16" customHeight="1" x14ac:dyDescent="0.2"/>
    <row r="7045" customFormat="1" ht="16" customHeight="1" x14ac:dyDescent="0.2"/>
    <row r="7046" customFormat="1" ht="16" customHeight="1" x14ac:dyDescent="0.2"/>
    <row r="7047" customFormat="1" ht="16" customHeight="1" x14ac:dyDescent="0.2"/>
    <row r="7048" customFormat="1" ht="16" customHeight="1" x14ac:dyDescent="0.2"/>
    <row r="7049" customFormat="1" ht="16" customHeight="1" x14ac:dyDescent="0.2"/>
    <row r="7050" customFormat="1" ht="16" customHeight="1" x14ac:dyDescent="0.2"/>
    <row r="7051" customFormat="1" ht="16" customHeight="1" x14ac:dyDescent="0.2"/>
    <row r="7052" customFormat="1" ht="16" customHeight="1" x14ac:dyDescent="0.2"/>
    <row r="7053" customFormat="1" ht="16" customHeight="1" x14ac:dyDescent="0.2"/>
    <row r="7054" customFormat="1" ht="16" customHeight="1" x14ac:dyDescent="0.2"/>
    <row r="7055" customFormat="1" ht="16" customHeight="1" x14ac:dyDescent="0.2"/>
    <row r="7056" customFormat="1" ht="16" customHeight="1" x14ac:dyDescent="0.2"/>
    <row r="7057" customFormat="1" ht="16" customHeight="1" x14ac:dyDescent="0.2"/>
    <row r="7058" customFormat="1" ht="16" customHeight="1" x14ac:dyDescent="0.2"/>
    <row r="7059" customFormat="1" ht="16" customHeight="1" x14ac:dyDescent="0.2"/>
    <row r="7060" customFormat="1" ht="16" customHeight="1" x14ac:dyDescent="0.2"/>
    <row r="7061" customFormat="1" ht="16" customHeight="1" x14ac:dyDescent="0.2"/>
    <row r="7062" customFormat="1" ht="16" customHeight="1" x14ac:dyDescent="0.2"/>
    <row r="7063" customFormat="1" ht="16" customHeight="1" x14ac:dyDescent="0.2"/>
    <row r="7064" customFormat="1" ht="16" customHeight="1" x14ac:dyDescent="0.2"/>
    <row r="7065" customFormat="1" ht="16" customHeight="1" x14ac:dyDescent="0.2"/>
    <row r="7066" customFormat="1" ht="16" customHeight="1" x14ac:dyDescent="0.2"/>
    <row r="7067" customFormat="1" ht="16" customHeight="1" x14ac:dyDescent="0.2"/>
    <row r="7068" customFormat="1" ht="16" customHeight="1" x14ac:dyDescent="0.2"/>
    <row r="7069" customFormat="1" ht="16" customHeight="1" x14ac:dyDescent="0.2"/>
    <row r="7070" customFormat="1" ht="16" customHeight="1" x14ac:dyDescent="0.2"/>
    <row r="7071" customFormat="1" ht="16" customHeight="1" x14ac:dyDescent="0.2"/>
    <row r="7072" customFormat="1" ht="16" customHeight="1" x14ac:dyDescent="0.2"/>
    <row r="7073" customFormat="1" ht="16" customHeight="1" x14ac:dyDescent="0.2"/>
    <row r="7074" customFormat="1" ht="16" customHeight="1" x14ac:dyDescent="0.2"/>
    <row r="7075" customFormat="1" ht="16" customHeight="1" x14ac:dyDescent="0.2"/>
    <row r="7076" customFormat="1" ht="16" customHeight="1" x14ac:dyDescent="0.2"/>
    <row r="7077" customFormat="1" ht="16" customHeight="1" x14ac:dyDescent="0.2"/>
    <row r="7078" customFormat="1" ht="16" customHeight="1" x14ac:dyDescent="0.2"/>
    <row r="7079" customFormat="1" ht="16" customHeight="1" x14ac:dyDescent="0.2"/>
    <row r="7080" customFormat="1" ht="16" customHeight="1" x14ac:dyDescent="0.2"/>
    <row r="7081" customFormat="1" ht="16" customHeight="1" x14ac:dyDescent="0.2"/>
    <row r="7082" customFormat="1" ht="16" customHeight="1" x14ac:dyDescent="0.2"/>
    <row r="7083" customFormat="1" ht="16" customHeight="1" x14ac:dyDescent="0.2"/>
    <row r="7084" customFormat="1" ht="16" customHeight="1" x14ac:dyDescent="0.2"/>
    <row r="7085" customFormat="1" ht="16" customHeight="1" x14ac:dyDescent="0.2"/>
    <row r="7086" customFormat="1" ht="16" customHeight="1" x14ac:dyDescent="0.2"/>
    <row r="7087" customFormat="1" ht="16" customHeight="1" x14ac:dyDescent="0.2"/>
    <row r="7088" customFormat="1" ht="16" customHeight="1" x14ac:dyDescent="0.2"/>
    <row r="7089" customFormat="1" ht="16" customHeight="1" x14ac:dyDescent="0.2"/>
    <row r="7090" customFormat="1" ht="16" customHeight="1" x14ac:dyDescent="0.2"/>
    <row r="7091" customFormat="1" ht="16" customHeight="1" x14ac:dyDescent="0.2"/>
    <row r="7092" customFormat="1" ht="16" customHeight="1" x14ac:dyDescent="0.2"/>
    <row r="7093" customFormat="1" ht="16" customHeight="1" x14ac:dyDescent="0.2"/>
    <row r="7094" customFormat="1" ht="16" customHeight="1" x14ac:dyDescent="0.2"/>
    <row r="7095" customFormat="1" ht="16" customHeight="1" x14ac:dyDescent="0.2"/>
    <row r="7096" customFormat="1" ht="16" customHeight="1" x14ac:dyDescent="0.2"/>
    <row r="7097" customFormat="1" ht="16" customHeight="1" x14ac:dyDescent="0.2"/>
    <row r="7098" customFormat="1" ht="16" customHeight="1" x14ac:dyDescent="0.2"/>
    <row r="7099" customFormat="1" ht="16" customHeight="1" x14ac:dyDescent="0.2"/>
    <row r="7100" customFormat="1" ht="16" customHeight="1" x14ac:dyDescent="0.2"/>
    <row r="7101" customFormat="1" ht="16" customHeight="1" x14ac:dyDescent="0.2"/>
    <row r="7102" customFormat="1" ht="16" customHeight="1" x14ac:dyDescent="0.2"/>
    <row r="7103" customFormat="1" ht="16" customHeight="1" x14ac:dyDescent="0.2"/>
    <row r="7104" customFormat="1" ht="16" customHeight="1" x14ac:dyDescent="0.2"/>
    <row r="7105" customFormat="1" ht="16" customHeight="1" x14ac:dyDescent="0.2"/>
    <row r="7106" customFormat="1" ht="16" customHeight="1" x14ac:dyDescent="0.2"/>
    <row r="7107" customFormat="1" ht="16" customHeight="1" x14ac:dyDescent="0.2"/>
    <row r="7108" customFormat="1" ht="16" customHeight="1" x14ac:dyDescent="0.2"/>
    <row r="7109" customFormat="1" ht="16" customHeight="1" x14ac:dyDescent="0.2"/>
    <row r="7110" customFormat="1" ht="16" customHeight="1" x14ac:dyDescent="0.2"/>
    <row r="7111" customFormat="1" ht="16" customHeight="1" x14ac:dyDescent="0.2"/>
    <row r="7112" customFormat="1" ht="16" customHeight="1" x14ac:dyDescent="0.2"/>
    <row r="7113" customFormat="1" ht="16" customHeight="1" x14ac:dyDescent="0.2"/>
    <row r="7114" customFormat="1" ht="16" customHeight="1" x14ac:dyDescent="0.2"/>
    <row r="7115" customFormat="1" ht="16" customHeight="1" x14ac:dyDescent="0.2"/>
    <row r="7116" customFormat="1" ht="16" customHeight="1" x14ac:dyDescent="0.2"/>
    <row r="7117" customFormat="1" ht="16" customHeight="1" x14ac:dyDescent="0.2"/>
    <row r="7118" customFormat="1" ht="16" customHeight="1" x14ac:dyDescent="0.2"/>
    <row r="7119" customFormat="1" ht="16" customHeight="1" x14ac:dyDescent="0.2"/>
    <row r="7120" customFormat="1" ht="16" customHeight="1" x14ac:dyDescent="0.2"/>
    <row r="7121" customFormat="1" ht="16" customHeight="1" x14ac:dyDescent="0.2"/>
    <row r="7122" customFormat="1" ht="16" customHeight="1" x14ac:dyDescent="0.2"/>
    <row r="7123" customFormat="1" ht="16" customHeight="1" x14ac:dyDescent="0.2"/>
    <row r="7124" customFormat="1" ht="16" customHeight="1" x14ac:dyDescent="0.2"/>
    <row r="7125" customFormat="1" ht="16" customHeight="1" x14ac:dyDescent="0.2"/>
    <row r="7126" customFormat="1" ht="16" customHeight="1" x14ac:dyDescent="0.2"/>
    <row r="7127" customFormat="1" ht="16" customHeight="1" x14ac:dyDescent="0.2"/>
    <row r="7128" customFormat="1" ht="16" customHeight="1" x14ac:dyDescent="0.2"/>
    <row r="7129" customFormat="1" ht="16" customHeight="1" x14ac:dyDescent="0.2"/>
    <row r="7130" customFormat="1" ht="16" customHeight="1" x14ac:dyDescent="0.2"/>
    <row r="7131" customFormat="1" ht="16" customHeight="1" x14ac:dyDescent="0.2"/>
    <row r="7132" customFormat="1" ht="16" customHeight="1" x14ac:dyDescent="0.2"/>
    <row r="7133" customFormat="1" ht="16" customHeight="1" x14ac:dyDescent="0.2"/>
    <row r="7134" customFormat="1" ht="16" customHeight="1" x14ac:dyDescent="0.2"/>
    <row r="7135" customFormat="1" ht="16" customHeight="1" x14ac:dyDescent="0.2"/>
    <row r="7136" customFormat="1" ht="16" customHeight="1" x14ac:dyDescent="0.2"/>
    <row r="7137" customFormat="1" ht="16" customHeight="1" x14ac:dyDescent="0.2"/>
    <row r="7138" customFormat="1" ht="16" customHeight="1" x14ac:dyDescent="0.2"/>
    <row r="7139" customFormat="1" ht="16" customHeight="1" x14ac:dyDescent="0.2"/>
    <row r="7140" customFormat="1" ht="16" customHeight="1" x14ac:dyDescent="0.2"/>
    <row r="7141" customFormat="1" ht="16" customHeight="1" x14ac:dyDescent="0.2"/>
    <row r="7142" customFormat="1" ht="16" customHeight="1" x14ac:dyDescent="0.2"/>
    <row r="7143" customFormat="1" ht="16" customHeight="1" x14ac:dyDescent="0.2"/>
    <row r="7144" customFormat="1" ht="16" customHeight="1" x14ac:dyDescent="0.2"/>
    <row r="7145" customFormat="1" ht="16" customHeight="1" x14ac:dyDescent="0.2"/>
    <row r="7146" customFormat="1" ht="16" customHeight="1" x14ac:dyDescent="0.2"/>
    <row r="7147" customFormat="1" ht="16" customHeight="1" x14ac:dyDescent="0.2"/>
    <row r="7148" customFormat="1" ht="16" customHeight="1" x14ac:dyDescent="0.2"/>
    <row r="7149" customFormat="1" ht="16" customHeight="1" x14ac:dyDescent="0.2"/>
    <row r="7150" customFormat="1" ht="16" customHeight="1" x14ac:dyDescent="0.2"/>
    <row r="7151" customFormat="1" ht="16" customHeight="1" x14ac:dyDescent="0.2"/>
    <row r="7152" customFormat="1" ht="16" customHeight="1" x14ac:dyDescent="0.2"/>
    <row r="7153" customFormat="1" ht="16" customHeight="1" x14ac:dyDescent="0.2"/>
    <row r="7154" customFormat="1" ht="16" customHeight="1" x14ac:dyDescent="0.2"/>
    <row r="7155" customFormat="1" ht="16" customHeight="1" x14ac:dyDescent="0.2"/>
    <row r="7156" customFormat="1" ht="16" customHeight="1" x14ac:dyDescent="0.2"/>
    <row r="7157" customFormat="1" ht="16" customHeight="1" x14ac:dyDescent="0.2"/>
    <row r="7158" customFormat="1" ht="16" customHeight="1" x14ac:dyDescent="0.2"/>
    <row r="7159" customFormat="1" ht="16" customHeight="1" x14ac:dyDescent="0.2"/>
    <row r="7160" customFormat="1" ht="16" customHeight="1" x14ac:dyDescent="0.2"/>
    <row r="7161" customFormat="1" ht="16" customHeight="1" x14ac:dyDescent="0.2"/>
    <row r="7162" customFormat="1" ht="16" customHeight="1" x14ac:dyDescent="0.2"/>
    <row r="7163" customFormat="1" ht="16" customHeight="1" x14ac:dyDescent="0.2"/>
    <row r="7164" customFormat="1" ht="16" customHeight="1" x14ac:dyDescent="0.2"/>
    <row r="7165" customFormat="1" ht="16" customHeight="1" x14ac:dyDescent="0.2"/>
    <row r="7166" customFormat="1" ht="16" customHeight="1" x14ac:dyDescent="0.2"/>
    <row r="7167" customFormat="1" ht="16" customHeight="1" x14ac:dyDescent="0.2"/>
    <row r="7168" customFormat="1" ht="16" customHeight="1" x14ac:dyDescent="0.2"/>
    <row r="7169" customFormat="1" ht="16" customHeight="1" x14ac:dyDescent="0.2"/>
    <row r="7170" customFormat="1" ht="16" customHeight="1" x14ac:dyDescent="0.2"/>
    <row r="7171" customFormat="1" ht="16" customHeight="1" x14ac:dyDescent="0.2"/>
    <row r="7172" customFormat="1" ht="16" customHeight="1" x14ac:dyDescent="0.2"/>
    <row r="7173" customFormat="1" ht="16" customHeight="1" x14ac:dyDescent="0.2"/>
    <row r="7174" customFormat="1" ht="16" customHeight="1" x14ac:dyDescent="0.2"/>
    <row r="7175" customFormat="1" ht="16" customHeight="1" x14ac:dyDescent="0.2"/>
    <row r="7176" customFormat="1" ht="16" customHeight="1" x14ac:dyDescent="0.2"/>
    <row r="7177" customFormat="1" ht="16" customHeight="1" x14ac:dyDescent="0.2"/>
    <row r="7178" customFormat="1" ht="16" customHeight="1" x14ac:dyDescent="0.2"/>
    <row r="7179" customFormat="1" ht="16" customHeight="1" x14ac:dyDescent="0.2"/>
    <row r="7180" customFormat="1" ht="16" customHeight="1" x14ac:dyDescent="0.2"/>
    <row r="7181" customFormat="1" ht="16" customHeight="1" x14ac:dyDescent="0.2"/>
    <row r="7182" customFormat="1" ht="16" customHeight="1" x14ac:dyDescent="0.2"/>
    <row r="7183" customFormat="1" ht="16" customHeight="1" x14ac:dyDescent="0.2"/>
    <row r="7184" customFormat="1" ht="16" customHeight="1" x14ac:dyDescent="0.2"/>
    <row r="7185" customFormat="1" ht="16" customHeight="1" x14ac:dyDescent="0.2"/>
    <row r="7186" customFormat="1" ht="16" customHeight="1" x14ac:dyDescent="0.2"/>
    <row r="7187" customFormat="1" ht="16" customHeight="1" x14ac:dyDescent="0.2"/>
    <row r="7188" customFormat="1" ht="16" customHeight="1" x14ac:dyDescent="0.2"/>
    <row r="7189" customFormat="1" ht="16" customHeight="1" x14ac:dyDescent="0.2"/>
    <row r="7190" customFormat="1" ht="16" customHeight="1" x14ac:dyDescent="0.2"/>
    <row r="7191" customFormat="1" ht="16" customHeight="1" x14ac:dyDescent="0.2"/>
    <row r="7192" customFormat="1" ht="16" customHeight="1" x14ac:dyDescent="0.2"/>
    <row r="7193" customFormat="1" ht="16" customHeight="1" x14ac:dyDescent="0.2"/>
    <row r="7194" customFormat="1" ht="16" customHeight="1" x14ac:dyDescent="0.2"/>
    <row r="7195" customFormat="1" ht="16" customHeight="1" x14ac:dyDescent="0.2"/>
    <row r="7196" customFormat="1" ht="16" customHeight="1" x14ac:dyDescent="0.2"/>
    <row r="7197" customFormat="1" ht="16" customHeight="1" x14ac:dyDescent="0.2"/>
    <row r="7198" customFormat="1" ht="16" customHeight="1" x14ac:dyDescent="0.2"/>
    <row r="7199" customFormat="1" ht="16" customHeight="1" x14ac:dyDescent="0.2"/>
    <row r="7200" customFormat="1" ht="16" customHeight="1" x14ac:dyDescent="0.2"/>
    <row r="7201" customFormat="1" ht="16" customHeight="1" x14ac:dyDescent="0.2"/>
    <row r="7202" customFormat="1" ht="16" customHeight="1" x14ac:dyDescent="0.2"/>
    <row r="7203" customFormat="1" ht="16" customHeight="1" x14ac:dyDescent="0.2"/>
    <row r="7204" customFormat="1" ht="16" customHeight="1" x14ac:dyDescent="0.2"/>
    <row r="7205" customFormat="1" ht="16" customHeight="1" x14ac:dyDescent="0.2"/>
    <row r="7206" customFormat="1" ht="16" customHeight="1" x14ac:dyDescent="0.2"/>
    <row r="7207" customFormat="1" ht="16" customHeight="1" x14ac:dyDescent="0.2"/>
    <row r="7208" customFormat="1" ht="16" customHeight="1" x14ac:dyDescent="0.2"/>
    <row r="7209" customFormat="1" ht="16" customHeight="1" x14ac:dyDescent="0.2"/>
    <row r="7210" customFormat="1" ht="16" customHeight="1" x14ac:dyDescent="0.2"/>
    <row r="7211" customFormat="1" ht="16" customHeight="1" x14ac:dyDescent="0.2"/>
    <row r="7212" customFormat="1" ht="16" customHeight="1" x14ac:dyDescent="0.2"/>
    <row r="7213" customFormat="1" ht="16" customHeight="1" x14ac:dyDescent="0.2"/>
    <row r="7214" customFormat="1" ht="16" customHeight="1" x14ac:dyDescent="0.2"/>
    <row r="7215" customFormat="1" ht="16" customHeight="1" x14ac:dyDescent="0.2"/>
    <row r="7216" customFormat="1" ht="16" customHeight="1" x14ac:dyDescent="0.2"/>
    <row r="7217" customFormat="1" ht="16" customHeight="1" x14ac:dyDescent="0.2"/>
    <row r="7218" customFormat="1" ht="16" customHeight="1" x14ac:dyDescent="0.2"/>
    <row r="7219" customFormat="1" ht="16" customHeight="1" x14ac:dyDescent="0.2"/>
    <row r="7220" customFormat="1" ht="16" customHeight="1" x14ac:dyDescent="0.2"/>
    <row r="7221" customFormat="1" ht="16" customHeight="1" x14ac:dyDescent="0.2"/>
    <row r="7222" customFormat="1" ht="16" customHeight="1" x14ac:dyDescent="0.2"/>
    <row r="7223" customFormat="1" ht="16" customHeight="1" x14ac:dyDescent="0.2"/>
    <row r="7224" customFormat="1" ht="16" customHeight="1" x14ac:dyDescent="0.2"/>
    <row r="7225" customFormat="1" ht="16" customHeight="1" x14ac:dyDescent="0.2"/>
    <row r="7226" customFormat="1" ht="16" customHeight="1" x14ac:dyDescent="0.2"/>
    <row r="7227" customFormat="1" ht="16" customHeight="1" x14ac:dyDescent="0.2"/>
    <row r="7228" customFormat="1" ht="16" customHeight="1" x14ac:dyDescent="0.2"/>
    <row r="7229" customFormat="1" ht="16" customHeight="1" x14ac:dyDescent="0.2"/>
    <row r="7230" customFormat="1" ht="16" customHeight="1" x14ac:dyDescent="0.2"/>
    <row r="7231" customFormat="1" ht="16" customHeight="1" x14ac:dyDescent="0.2"/>
    <row r="7232" customFormat="1" ht="16" customHeight="1" x14ac:dyDescent="0.2"/>
    <row r="7233" customFormat="1" ht="16" customHeight="1" x14ac:dyDescent="0.2"/>
    <row r="7234" customFormat="1" ht="16" customHeight="1" x14ac:dyDescent="0.2"/>
    <row r="7235" customFormat="1" ht="16" customHeight="1" x14ac:dyDescent="0.2"/>
    <row r="7236" customFormat="1" ht="16" customHeight="1" x14ac:dyDescent="0.2"/>
    <row r="7237" customFormat="1" ht="16" customHeight="1" x14ac:dyDescent="0.2"/>
    <row r="7238" customFormat="1" ht="16" customHeight="1" x14ac:dyDescent="0.2"/>
    <row r="7239" customFormat="1" ht="16" customHeight="1" x14ac:dyDescent="0.2"/>
    <row r="7240" customFormat="1" ht="16" customHeight="1" x14ac:dyDescent="0.2"/>
    <row r="7241" customFormat="1" ht="16" customHeight="1" x14ac:dyDescent="0.2"/>
    <row r="7242" customFormat="1" ht="16" customHeight="1" x14ac:dyDescent="0.2"/>
    <row r="7243" customFormat="1" ht="16" customHeight="1" x14ac:dyDescent="0.2"/>
    <row r="7244" customFormat="1" ht="16" customHeight="1" x14ac:dyDescent="0.2"/>
    <row r="7245" customFormat="1" ht="16" customHeight="1" x14ac:dyDescent="0.2"/>
    <row r="7246" customFormat="1" ht="16" customHeight="1" x14ac:dyDescent="0.2"/>
    <row r="7247" customFormat="1" ht="16" customHeight="1" x14ac:dyDescent="0.2"/>
    <row r="7248" customFormat="1" ht="16" customHeight="1" x14ac:dyDescent="0.2"/>
    <row r="7249" customFormat="1" ht="16" customHeight="1" x14ac:dyDescent="0.2"/>
    <row r="7250" customFormat="1" ht="16" customHeight="1" x14ac:dyDescent="0.2"/>
    <row r="7251" customFormat="1" ht="16" customHeight="1" x14ac:dyDescent="0.2"/>
    <row r="7252" customFormat="1" ht="16" customHeight="1" x14ac:dyDescent="0.2"/>
    <row r="7253" customFormat="1" ht="16" customHeight="1" x14ac:dyDescent="0.2"/>
    <row r="7254" customFormat="1" ht="16" customHeight="1" x14ac:dyDescent="0.2"/>
    <row r="7255" customFormat="1" ht="16" customHeight="1" x14ac:dyDescent="0.2"/>
    <row r="7256" customFormat="1" ht="16" customHeight="1" x14ac:dyDescent="0.2"/>
    <row r="7257" customFormat="1" ht="16" customHeight="1" x14ac:dyDescent="0.2"/>
    <row r="7258" customFormat="1" ht="16" customHeight="1" x14ac:dyDescent="0.2"/>
    <row r="7259" customFormat="1" ht="16" customHeight="1" x14ac:dyDescent="0.2"/>
    <row r="7260" customFormat="1" ht="16" customHeight="1" x14ac:dyDescent="0.2"/>
    <row r="7261" customFormat="1" ht="16" customHeight="1" x14ac:dyDescent="0.2"/>
    <row r="7262" customFormat="1" ht="16" customHeight="1" x14ac:dyDescent="0.2"/>
    <row r="7263" customFormat="1" ht="16" customHeight="1" x14ac:dyDescent="0.2"/>
    <row r="7264" customFormat="1" ht="16" customHeight="1" x14ac:dyDescent="0.2"/>
    <row r="7265" customFormat="1" ht="16" customHeight="1" x14ac:dyDescent="0.2"/>
    <row r="7266" customFormat="1" ht="16" customHeight="1" x14ac:dyDescent="0.2"/>
    <row r="7267" customFormat="1" ht="16" customHeight="1" x14ac:dyDescent="0.2"/>
    <row r="7268" customFormat="1" ht="16" customHeight="1" x14ac:dyDescent="0.2"/>
    <row r="7269" customFormat="1" ht="16" customHeight="1" x14ac:dyDescent="0.2"/>
    <row r="7270" customFormat="1" ht="16" customHeight="1" x14ac:dyDescent="0.2"/>
    <row r="7271" customFormat="1" ht="16" customHeight="1" x14ac:dyDescent="0.2"/>
    <row r="7272" customFormat="1" ht="16" customHeight="1" x14ac:dyDescent="0.2"/>
    <row r="7273" customFormat="1" ht="16" customHeight="1" x14ac:dyDescent="0.2"/>
    <row r="7274" customFormat="1" ht="16" customHeight="1" x14ac:dyDescent="0.2"/>
    <row r="7275" customFormat="1" ht="16" customHeight="1" x14ac:dyDescent="0.2"/>
    <row r="7276" customFormat="1" ht="16" customHeight="1" x14ac:dyDescent="0.2"/>
    <row r="7277" customFormat="1" ht="16" customHeight="1" x14ac:dyDescent="0.2"/>
    <row r="7278" customFormat="1" ht="16" customHeight="1" x14ac:dyDescent="0.2"/>
    <row r="7279" customFormat="1" ht="16" customHeight="1" x14ac:dyDescent="0.2"/>
    <row r="7280" customFormat="1" ht="16" customHeight="1" x14ac:dyDescent="0.2"/>
    <row r="7281" customFormat="1" ht="16" customHeight="1" x14ac:dyDescent="0.2"/>
    <row r="7282" customFormat="1" ht="16" customHeight="1" x14ac:dyDescent="0.2"/>
    <row r="7283" customFormat="1" ht="16" customHeight="1" x14ac:dyDescent="0.2"/>
    <row r="7284" customFormat="1" ht="16" customHeight="1" x14ac:dyDescent="0.2"/>
    <row r="7285" customFormat="1" ht="16" customHeight="1" x14ac:dyDescent="0.2"/>
    <row r="7286" customFormat="1" ht="16" customHeight="1" x14ac:dyDescent="0.2"/>
    <row r="7287" customFormat="1" ht="16" customHeight="1" x14ac:dyDescent="0.2"/>
    <row r="7288" customFormat="1" ht="16" customHeight="1" x14ac:dyDescent="0.2"/>
    <row r="7289" customFormat="1" ht="16" customHeight="1" x14ac:dyDescent="0.2"/>
    <row r="7290" customFormat="1" ht="16" customHeight="1" x14ac:dyDescent="0.2"/>
    <row r="7291" customFormat="1" ht="16" customHeight="1" x14ac:dyDescent="0.2"/>
    <row r="7292" customFormat="1" ht="16" customHeight="1" x14ac:dyDescent="0.2"/>
    <row r="7293" customFormat="1" ht="16" customHeight="1" x14ac:dyDescent="0.2"/>
    <row r="7294" customFormat="1" ht="16" customHeight="1" x14ac:dyDescent="0.2"/>
    <row r="7295" customFormat="1" ht="16" customHeight="1" x14ac:dyDescent="0.2"/>
    <row r="7296" customFormat="1" ht="16" customHeight="1" x14ac:dyDescent="0.2"/>
    <row r="7297" customFormat="1" ht="16" customHeight="1" x14ac:dyDescent="0.2"/>
    <row r="7298" customFormat="1" ht="16" customHeight="1" x14ac:dyDescent="0.2"/>
    <row r="7299" customFormat="1" ht="16" customHeight="1" x14ac:dyDescent="0.2"/>
    <row r="7300" customFormat="1" ht="16" customHeight="1" x14ac:dyDescent="0.2"/>
    <row r="7301" customFormat="1" ht="16" customHeight="1" x14ac:dyDescent="0.2"/>
    <row r="7302" customFormat="1" ht="16" customHeight="1" x14ac:dyDescent="0.2"/>
    <row r="7303" customFormat="1" ht="16" customHeight="1" x14ac:dyDescent="0.2"/>
    <row r="7304" customFormat="1" ht="16" customHeight="1" x14ac:dyDescent="0.2"/>
    <row r="7305" customFormat="1" ht="16" customHeight="1" x14ac:dyDescent="0.2"/>
    <row r="7306" customFormat="1" ht="16" customHeight="1" x14ac:dyDescent="0.2"/>
    <row r="7307" customFormat="1" ht="16" customHeight="1" x14ac:dyDescent="0.2"/>
    <row r="7308" customFormat="1" ht="16" customHeight="1" x14ac:dyDescent="0.2"/>
    <row r="7309" customFormat="1" ht="16" customHeight="1" x14ac:dyDescent="0.2"/>
    <row r="7310" customFormat="1" ht="16" customHeight="1" x14ac:dyDescent="0.2"/>
    <row r="7311" customFormat="1" ht="16" customHeight="1" x14ac:dyDescent="0.2"/>
    <row r="7312" customFormat="1" ht="16" customHeight="1" x14ac:dyDescent="0.2"/>
    <row r="7313" customFormat="1" ht="16" customHeight="1" x14ac:dyDescent="0.2"/>
    <row r="7314" customFormat="1" ht="16" customHeight="1" x14ac:dyDescent="0.2"/>
    <row r="7315" customFormat="1" ht="16" customHeight="1" x14ac:dyDescent="0.2"/>
    <row r="7316" customFormat="1" ht="16" customHeight="1" x14ac:dyDescent="0.2"/>
    <row r="7317" customFormat="1" ht="16" customHeight="1" x14ac:dyDescent="0.2"/>
    <row r="7318" customFormat="1" ht="16" customHeight="1" x14ac:dyDescent="0.2"/>
    <row r="7319" customFormat="1" ht="16" customHeight="1" x14ac:dyDescent="0.2"/>
    <row r="7320" customFormat="1" ht="16" customHeight="1" x14ac:dyDescent="0.2"/>
    <row r="7321" customFormat="1" ht="16" customHeight="1" x14ac:dyDescent="0.2"/>
    <row r="7322" customFormat="1" ht="16" customHeight="1" x14ac:dyDescent="0.2"/>
    <row r="7323" customFormat="1" ht="16" customHeight="1" x14ac:dyDescent="0.2"/>
    <row r="7324" customFormat="1" ht="16" customHeight="1" x14ac:dyDescent="0.2"/>
    <row r="7325" customFormat="1" ht="16" customHeight="1" x14ac:dyDescent="0.2"/>
    <row r="7326" customFormat="1" ht="16" customHeight="1" x14ac:dyDescent="0.2"/>
    <row r="7327" customFormat="1" ht="16" customHeight="1" x14ac:dyDescent="0.2"/>
    <row r="7328" customFormat="1" ht="16" customHeight="1" x14ac:dyDescent="0.2"/>
    <row r="7329" customFormat="1" ht="16" customHeight="1" x14ac:dyDescent="0.2"/>
    <row r="7330" customFormat="1" ht="16" customHeight="1" x14ac:dyDescent="0.2"/>
    <row r="7331" customFormat="1" ht="16" customHeight="1" x14ac:dyDescent="0.2"/>
    <row r="7332" customFormat="1" ht="16" customHeight="1" x14ac:dyDescent="0.2"/>
    <row r="7333" customFormat="1" ht="16" customHeight="1" x14ac:dyDescent="0.2"/>
    <row r="7334" customFormat="1" ht="16" customHeight="1" x14ac:dyDescent="0.2"/>
    <row r="7335" customFormat="1" ht="16" customHeight="1" x14ac:dyDescent="0.2"/>
    <row r="7336" customFormat="1" ht="16" customHeight="1" x14ac:dyDescent="0.2"/>
    <row r="7337" customFormat="1" ht="16" customHeight="1" x14ac:dyDescent="0.2"/>
    <row r="7338" customFormat="1" ht="16" customHeight="1" x14ac:dyDescent="0.2"/>
    <row r="7339" customFormat="1" ht="16" customHeight="1" x14ac:dyDescent="0.2"/>
    <row r="7340" customFormat="1" ht="16" customHeight="1" x14ac:dyDescent="0.2"/>
    <row r="7341" customFormat="1" ht="16" customHeight="1" x14ac:dyDescent="0.2"/>
    <row r="7342" customFormat="1" ht="16" customHeight="1" x14ac:dyDescent="0.2"/>
    <row r="7343" customFormat="1" ht="16" customHeight="1" x14ac:dyDescent="0.2"/>
    <row r="7344" customFormat="1" ht="16" customHeight="1" x14ac:dyDescent="0.2"/>
    <row r="7345" customFormat="1" ht="16" customHeight="1" x14ac:dyDescent="0.2"/>
    <row r="7346" customFormat="1" ht="16" customHeight="1" x14ac:dyDescent="0.2"/>
    <row r="7347" customFormat="1" ht="16" customHeight="1" x14ac:dyDescent="0.2"/>
    <row r="7348" customFormat="1" ht="16" customHeight="1" x14ac:dyDescent="0.2"/>
    <row r="7349" customFormat="1" ht="16" customHeight="1" x14ac:dyDescent="0.2"/>
    <row r="7350" customFormat="1" ht="16" customHeight="1" x14ac:dyDescent="0.2"/>
    <row r="7351" customFormat="1" ht="16" customHeight="1" x14ac:dyDescent="0.2"/>
    <row r="7352" customFormat="1" ht="16" customHeight="1" x14ac:dyDescent="0.2"/>
    <row r="7353" customFormat="1" ht="16" customHeight="1" x14ac:dyDescent="0.2"/>
    <row r="7354" customFormat="1" ht="16" customHeight="1" x14ac:dyDescent="0.2"/>
    <row r="7355" customFormat="1" ht="16" customHeight="1" x14ac:dyDescent="0.2"/>
    <row r="7356" customFormat="1" ht="16" customHeight="1" x14ac:dyDescent="0.2"/>
    <row r="7357" customFormat="1" ht="16" customHeight="1" x14ac:dyDescent="0.2"/>
    <row r="7358" customFormat="1" ht="16" customHeight="1" x14ac:dyDescent="0.2"/>
    <row r="7359" customFormat="1" ht="16" customHeight="1" x14ac:dyDescent="0.2"/>
    <row r="7360" customFormat="1" ht="16" customHeight="1" x14ac:dyDescent="0.2"/>
    <row r="7361" customFormat="1" ht="16" customHeight="1" x14ac:dyDescent="0.2"/>
    <row r="7362" customFormat="1" ht="16" customHeight="1" x14ac:dyDescent="0.2"/>
    <row r="7363" customFormat="1" ht="16" customHeight="1" x14ac:dyDescent="0.2"/>
    <row r="7364" customFormat="1" ht="16" customHeight="1" x14ac:dyDescent="0.2"/>
    <row r="7365" customFormat="1" ht="16" customHeight="1" x14ac:dyDescent="0.2"/>
    <row r="7366" customFormat="1" ht="16" customHeight="1" x14ac:dyDescent="0.2"/>
    <row r="7367" customFormat="1" ht="16" customHeight="1" x14ac:dyDescent="0.2"/>
    <row r="7368" customFormat="1" ht="16" customHeight="1" x14ac:dyDescent="0.2"/>
    <row r="7369" customFormat="1" ht="16" customHeight="1" x14ac:dyDescent="0.2"/>
    <row r="7370" customFormat="1" ht="16" customHeight="1" x14ac:dyDescent="0.2"/>
    <row r="7371" customFormat="1" ht="16" customHeight="1" x14ac:dyDescent="0.2"/>
    <row r="7372" customFormat="1" ht="16" customHeight="1" x14ac:dyDescent="0.2"/>
    <row r="7373" customFormat="1" ht="16" customHeight="1" x14ac:dyDescent="0.2"/>
    <row r="7374" customFormat="1" ht="16" customHeight="1" x14ac:dyDescent="0.2"/>
    <row r="7375" customFormat="1" ht="16" customHeight="1" x14ac:dyDescent="0.2"/>
    <row r="7376" customFormat="1" ht="16" customHeight="1" x14ac:dyDescent="0.2"/>
    <row r="7377" customFormat="1" ht="16" customHeight="1" x14ac:dyDescent="0.2"/>
    <row r="7378" customFormat="1" ht="16" customHeight="1" x14ac:dyDescent="0.2"/>
    <row r="7379" customFormat="1" ht="16" customHeight="1" x14ac:dyDescent="0.2"/>
    <row r="7380" customFormat="1" ht="16" customHeight="1" x14ac:dyDescent="0.2"/>
    <row r="7381" customFormat="1" ht="16" customHeight="1" x14ac:dyDescent="0.2"/>
    <row r="7382" customFormat="1" ht="16" customHeight="1" x14ac:dyDescent="0.2"/>
    <row r="7383" customFormat="1" ht="16" customHeight="1" x14ac:dyDescent="0.2"/>
    <row r="7384" customFormat="1" ht="16" customHeight="1" x14ac:dyDescent="0.2"/>
    <row r="7385" customFormat="1" ht="16" customHeight="1" x14ac:dyDescent="0.2"/>
    <row r="7386" customFormat="1" ht="16" customHeight="1" x14ac:dyDescent="0.2"/>
    <row r="7387" customFormat="1" ht="16" customHeight="1" x14ac:dyDescent="0.2"/>
    <row r="7388" customFormat="1" ht="16" customHeight="1" x14ac:dyDescent="0.2"/>
    <row r="7389" customFormat="1" ht="16" customHeight="1" x14ac:dyDescent="0.2"/>
    <row r="7390" customFormat="1" ht="16" customHeight="1" x14ac:dyDescent="0.2"/>
    <row r="7391" customFormat="1" ht="16" customHeight="1" x14ac:dyDescent="0.2"/>
    <row r="7392" customFormat="1" ht="16" customHeight="1" x14ac:dyDescent="0.2"/>
    <row r="7393" customFormat="1" ht="16" customHeight="1" x14ac:dyDescent="0.2"/>
    <row r="7394" customFormat="1" ht="16" customHeight="1" x14ac:dyDescent="0.2"/>
    <row r="7395" customFormat="1" ht="16" customHeight="1" x14ac:dyDescent="0.2"/>
    <row r="7396" customFormat="1" ht="16" customHeight="1" x14ac:dyDescent="0.2"/>
    <row r="7397" customFormat="1" ht="16" customHeight="1" x14ac:dyDescent="0.2"/>
    <row r="7398" customFormat="1" ht="16" customHeight="1" x14ac:dyDescent="0.2"/>
    <row r="7399" customFormat="1" ht="16" customHeight="1" x14ac:dyDescent="0.2"/>
    <row r="7400" customFormat="1" ht="16" customHeight="1" x14ac:dyDescent="0.2"/>
    <row r="7401" customFormat="1" ht="16" customHeight="1" x14ac:dyDescent="0.2"/>
    <row r="7402" customFormat="1" ht="16" customHeight="1" x14ac:dyDescent="0.2"/>
    <row r="7403" customFormat="1" ht="16" customHeight="1" x14ac:dyDescent="0.2"/>
    <row r="7404" customFormat="1" ht="16" customHeight="1" x14ac:dyDescent="0.2"/>
    <row r="7405" customFormat="1" ht="16" customHeight="1" x14ac:dyDescent="0.2"/>
    <row r="7406" customFormat="1" ht="16" customHeight="1" x14ac:dyDescent="0.2"/>
    <row r="7407" customFormat="1" ht="16" customHeight="1" x14ac:dyDescent="0.2"/>
    <row r="7408" customFormat="1" ht="16" customHeight="1" x14ac:dyDescent="0.2"/>
    <row r="7409" customFormat="1" ht="16" customHeight="1" x14ac:dyDescent="0.2"/>
    <row r="7410" customFormat="1" ht="16" customHeight="1" x14ac:dyDescent="0.2"/>
    <row r="7411" customFormat="1" ht="16" customHeight="1" x14ac:dyDescent="0.2"/>
    <row r="7412" customFormat="1" ht="16" customHeight="1" x14ac:dyDescent="0.2"/>
    <row r="7413" customFormat="1" ht="16" customHeight="1" x14ac:dyDescent="0.2"/>
    <row r="7414" customFormat="1" ht="16" customHeight="1" x14ac:dyDescent="0.2"/>
    <row r="7415" customFormat="1" ht="16" customHeight="1" x14ac:dyDescent="0.2"/>
    <row r="7416" customFormat="1" ht="16" customHeight="1" x14ac:dyDescent="0.2"/>
    <row r="7417" customFormat="1" ht="16" customHeight="1" x14ac:dyDescent="0.2"/>
    <row r="7418" customFormat="1" ht="16" customHeight="1" x14ac:dyDescent="0.2"/>
    <row r="7419" customFormat="1" ht="16" customHeight="1" x14ac:dyDescent="0.2"/>
    <row r="7420" customFormat="1" ht="16" customHeight="1" x14ac:dyDescent="0.2"/>
    <row r="7421" customFormat="1" ht="16" customHeight="1" x14ac:dyDescent="0.2"/>
    <row r="7422" customFormat="1" ht="16" customHeight="1" x14ac:dyDescent="0.2"/>
    <row r="7423" customFormat="1" ht="16" customHeight="1" x14ac:dyDescent="0.2"/>
    <row r="7424" customFormat="1" ht="16" customHeight="1" x14ac:dyDescent="0.2"/>
    <row r="7425" customFormat="1" ht="16" customHeight="1" x14ac:dyDescent="0.2"/>
    <row r="7426" customFormat="1" ht="16" customHeight="1" x14ac:dyDescent="0.2"/>
    <row r="7427" customFormat="1" ht="16" customHeight="1" x14ac:dyDescent="0.2"/>
    <row r="7428" customFormat="1" ht="16" customHeight="1" x14ac:dyDescent="0.2"/>
    <row r="7429" customFormat="1" ht="16" customHeight="1" x14ac:dyDescent="0.2"/>
    <row r="7430" customFormat="1" ht="16" customHeight="1" x14ac:dyDescent="0.2"/>
    <row r="7431" customFormat="1" ht="16" customHeight="1" x14ac:dyDescent="0.2"/>
    <row r="7432" customFormat="1" ht="16" customHeight="1" x14ac:dyDescent="0.2"/>
    <row r="7433" customFormat="1" ht="16" customHeight="1" x14ac:dyDescent="0.2"/>
    <row r="7434" customFormat="1" ht="16" customHeight="1" x14ac:dyDescent="0.2"/>
    <row r="7435" customFormat="1" ht="16" customHeight="1" x14ac:dyDescent="0.2"/>
    <row r="7436" customFormat="1" ht="16" customHeight="1" x14ac:dyDescent="0.2"/>
    <row r="7437" customFormat="1" ht="16" customHeight="1" x14ac:dyDescent="0.2"/>
    <row r="7438" customFormat="1" ht="16" customHeight="1" x14ac:dyDescent="0.2"/>
    <row r="7439" customFormat="1" ht="16" customHeight="1" x14ac:dyDescent="0.2"/>
    <row r="7440" customFormat="1" ht="16" customHeight="1" x14ac:dyDescent="0.2"/>
    <row r="7441" customFormat="1" ht="16" customHeight="1" x14ac:dyDescent="0.2"/>
    <row r="7442" customFormat="1" ht="16" customHeight="1" x14ac:dyDescent="0.2"/>
    <row r="7443" customFormat="1" ht="16" customHeight="1" x14ac:dyDescent="0.2"/>
    <row r="7444" customFormat="1" ht="16" customHeight="1" x14ac:dyDescent="0.2"/>
    <row r="7445" customFormat="1" ht="16" customHeight="1" x14ac:dyDescent="0.2"/>
    <row r="7446" customFormat="1" ht="16" customHeight="1" x14ac:dyDescent="0.2"/>
    <row r="7447" customFormat="1" ht="16" customHeight="1" x14ac:dyDescent="0.2"/>
    <row r="7448" customFormat="1" ht="16" customHeight="1" x14ac:dyDescent="0.2"/>
    <row r="7449" customFormat="1" ht="16" customHeight="1" x14ac:dyDescent="0.2"/>
    <row r="7450" customFormat="1" ht="16" customHeight="1" x14ac:dyDescent="0.2"/>
    <row r="7451" customFormat="1" ht="16" customHeight="1" x14ac:dyDescent="0.2"/>
    <row r="7452" customFormat="1" ht="16" customHeight="1" x14ac:dyDescent="0.2"/>
    <row r="7453" customFormat="1" ht="16" customHeight="1" x14ac:dyDescent="0.2"/>
    <row r="7454" customFormat="1" ht="16" customHeight="1" x14ac:dyDescent="0.2"/>
    <row r="7455" customFormat="1" ht="16" customHeight="1" x14ac:dyDescent="0.2"/>
    <row r="7456" customFormat="1" ht="16" customHeight="1" x14ac:dyDescent="0.2"/>
    <row r="7457" customFormat="1" ht="16" customHeight="1" x14ac:dyDescent="0.2"/>
    <row r="7458" customFormat="1" ht="16" customHeight="1" x14ac:dyDescent="0.2"/>
    <row r="7459" customFormat="1" ht="16" customHeight="1" x14ac:dyDescent="0.2"/>
    <row r="7460" customFormat="1" ht="16" customHeight="1" x14ac:dyDescent="0.2"/>
    <row r="7461" customFormat="1" ht="16" customHeight="1" x14ac:dyDescent="0.2"/>
    <row r="7462" customFormat="1" ht="16" customHeight="1" x14ac:dyDescent="0.2"/>
    <row r="7463" customFormat="1" ht="16" customHeight="1" x14ac:dyDescent="0.2"/>
    <row r="7464" customFormat="1" ht="16" customHeight="1" x14ac:dyDescent="0.2"/>
    <row r="7465" customFormat="1" ht="16" customHeight="1" x14ac:dyDescent="0.2"/>
    <row r="7466" customFormat="1" ht="16" customHeight="1" x14ac:dyDescent="0.2"/>
    <row r="7467" customFormat="1" ht="16" customHeight="1" x14ac:dyDescent="0.2"/>
    <row r="7468" customFormat="1" ht="16" customHeight="1" x14ac:dyDescent="0.2"/>
    <row r="7469" customFormat="1" ht="16" customHeight="1" x14ac:dyDescent="0.2"/>
    <row r="7470" customFormat="1" ht="16" customHeight="1" x14ac:dyDescent="0.2"/>
    <row r="7471" customFormat="1" ht="16" customHeight="1" x14ac:dyDescent="0.2"/>
    <row r="7472" customFormat="1" ht="16" customHeight="1" x14ac:dyDescent="0.2"/>
    <row r="7473" customFormat="1" ht="16" customHeight="1" x14ac:dyDescent="0.2"/>
    <row r="7474" customFormat="1" ht="16" customHeight="1" x14ac:dyDescent="0.2"/>
    <row r="7475" customFormat="1" ht="16" customHeight="1" x14ac:dyDescent="0.2"/>
    <row r="7476" customFormat="1" ht="16" customHeight="1" x14ac:dyDescent="0.2"/>
    <row r="7477" customFormat="1" ht="16" customHeight="1" x14ac:dyDescent="0.2"/>
    <row r="7478" customFormat="1" ht="16" customHeight="1" x14ac:dyDescent="0.2"/>
    <row r="7479" customFormat="1" ht="16" customHeight="1" x14ac:dyDescent="0.2"/>
    <row r="7480" customFormat="1" ht="16" customHeight="1" x14ac:dyDescent="0.2"/>
    <row r="7481" customFormat="1" ht="16" customHeight="1" x14ac:dyDescent="0.2"/>
    <row r="7482" customFormat="1" ht="16" customHeight="1" x14ac:dyDescent="0.2"/>
    <row r="7483" customFormat="1" ht="16" customHeight="1" x14ac:dyDescent="0.2"/>
    <row r="7484" customFormat="1" ht="16" customHeight="1" x14ac:dyDescent="0.2"/>
    <row r="7485" customFormat="1" ht="16" customHeight="1" x14ac:dyDescent="0.2"/>
    <row r="7486" customFormat="1" ht="16" customHeight="1" x14ac:dyDescent="0.2"/>
    <row r="7487" customFormat="1" ht="16" customHeight="1" x14ac:dyDescent="0.2"/>
    <row r="7488" customFormat="1" ht="16" customHeight="1" x14ac:dyDescent="0.2"/>
    <row r="7489" customFormat="1" ht="16" customHeight="1" x14ac:dyDescent="0.2"/>
    <row r="7490" customFormat="1" ht="16" customHeight="1" x14ac:dyDescent="0.2"/>
    <row r="7491" customFormat="1" ht="16" customHeight="1" x14ac:dyDescent="0.2"/>
    <row r="7492" customFormat="1" ht="16" customHeight="1" x14ac:dyDescent="0.2"/>
    <row r="7493" customFormat="1" ht="16" customHeight="1" x14ac:dyDescent="0.2"/>
    <row r="7494" customFormat="1" ht="16" customHeight="1" x14ac:dyDescent="0.2"/>
    <row r="7495" customFormat="1" ht="16" customHeight="1" x14ac:dyDescent="0.2"/>
    <row r="7496" customFormat="1" ht="16" customHeight="1" x14ac:dyDescent="0.2"/>
    <row r="7497" customFormat="1" ht="16" customHeight="1" x14ac:dyDescent="0.2"/>
    <row r="7498" customFormat="1" ht="16" customHeight="1" x14ac:dyDescent="0.2"/>
    <row r="7499" customFormat="1" ht="16" customHeight="1" x14ac:dyDescent="0.2"/>
    <row r="7500" customFormat="1" ht="16" customHeight="1" x14ac:dyDescent="0.2"/>
    <row r="7501" customFormat="1" ht="16" customHeight="1" x14ac:dyDescent="0.2"/>
    <row r="7502" customFormat="1" ht="16" customHeight="1" x14ac:dyDescent="0.2"/>
    <row r="7503" customFormat="1" ht="16" customHeight="1" x14ac:dyDescent="0.2"/>
    <row r="7504" customFormat="1" ht="16" customHeight="1" x14ac:dyDescent="0.2"/>
    <row r="7505" customFormat="1" ht="16" customHeight="1" x14ac:dyDescent="0.2"/>
    <row r="7506" customFormat="1" ht="16" customHeight="1" x14ac:dyDescent="0.2"/>
    <row r="7507" customFormat="1" ht="16" customHeight="1" x14ac:dyDescent="0.2"/>
    <row r="7508" customFormat="1" ht="16" customHeight="1" x14ac:dyDescent="0.2"/>
    <row r="7509" customFormat="1" ht="16" customHeight="1" x14ac:dyDescent="0.2"/>
    <row r="7510" customFormat="1" ht="16" customHeight="1" x14ac:dyDescent="0.2"/>
    <row r="7511" customFormat="1" ht="16" customHeight="1" x14ac:dyDescent="0.2"/>
    <row r="7512" customFormat="1" ht="16" customHeight="1" x14ac:dyDescent="0.2"/>
    <row r="7513" customFormat="1" ht="16" customHeight="1" x14ac:dyDescent="0.2"/>
    <row r="7514" customFormat="1" ht="16" customHeight="1" x14ac:dyDescent="0.2"/>
    <row r="7515" customFormat="1" ht="16" customHeight="1" x14ac:dyDescent="0.2"/>
    <row r="7516" customFormat="1" ht="16" customHeight="1" x14ac:dyDescent="0.2"/>
    <row r="7517" customFormat="1" ht="16" customHeight="1" x14ac:dyDescent="0.2"/>
    <row r="7518" customFormat="1" ht="16" customHeight="1" x14ac:dyDescent="0.2"/>
    <row r="7519" customFormat="1" ht="16" customHeight="1" x14ac:dyDescent="0.2"/>
    <row r="7520" customFormat="1" ht="16" customHeight="1" x14ac:dyDescent="0.2"/>
    <row r="7521" customFormat="1" ht="16" customHeight="1" x14ac:dyDescent="0.2"/>
    <row r="7522" customFormat="1" ht="16" customHeight="1" x14ac:dyDescent="0.2"/>
    <row r="7523" customFormat="1" ht="16" customHeight="1" x14ac:dyDescent="0.2"/>
    <row r="7524" customFormat="1" ht="16" customHeight="1" x14ac:dyDescent="0.2"/>
    <row r="7525" customFormat="1" ht="16" customHeight="1" x14ac:dyDescent="0.2"/>
    <row r="7526" customFormat="1" ht="16" customHeight="1" x14ac:dyDescent="0.2"/>
    <row r="7527" customFormat="1" ht="16" customHeight="1" x14ac:dyDescent="0.2"/>
    <row r="7528" customFormat="1" ht="16" customHeight="1" x14ac:dyDescent="0.2"/>
    <row r="7529" customFormat="1" ht="16" customHeight="1" x14ac:dyDescent="0.2"/>
    <row r="7530" customFormat="1" ht="16" customHeight="1" x14ac:dyDescent="0.2"/>
    <row r="7531" customFormat="1" ht="16" customHeight="1" x14ac:dyDescent="0.2"/>
    <row r="7532" customFormat="1" ht="16" customHeight="1" x14ac:dyDescent="0.2"/>
    <row r="7533" customFormat="1" ht="16" customHeight="1" x14ac:dyDescent="0.2"/>
    <row r="7534" customFormat="1" ht="16" customHeight="1" x14ac:dyDescent="0.2"/>
    <row r="7535" customFormat="1" ht="16" customHeight="1" x14ac:dyDescent="0.2"/>
    <row r="7536" customFormat="1" ht="16" customHeight="1" x14ac:dyDescent="0.2"/>
    <row r="7537" customFormat="1" ht="16" customHeight="1" x14ac:dyDescent="0.2"/>
    <row r="7538" customFormat="1" ht="16" customHeight="1" x14ac:dyDescent="0.2"/>
    <row r="7539" customFormat="1" ht="16" customHeight="1" x14ac:dyDescent="0.2"/>
    <row r="7540" customFormat="1" ht="16" customHeight="1" x14ac:dyDescent="0.2"/>
    <row r="7541" customFormat="1" ht="16" customHeight="1" x14ac:dyDescent="0.2"/>
    <row r="7542" customFormat="1" ht="16" customHeight="1" x14ac:dyDescent="0.2"/>
    <row r="7543" customFormat="1" ht="16" customHeight="1" x14ac:dyDescent="0.2"/>
    <row r="7544" customFormat="1" ht="16" customHeight="1" x14ac:dyDescent="0.2"/>
    <row r="7545" customFormat="1" ht="16" customHeight="1" x14ac:dyDescent="0.2"/>
    <row r="7546" customFormat="1" ht="16" customHeight="1" x14ac:dyDescent="0.2"/>
    <row r="7547" customFormat="1" ht="16" customHeight="1" x14ac:dyDescent="0.2"/>
    <row r="7548" customFormat="1" ht="16" customHeight="1" x14ac:dyDescent="0.2"/>
    <row r="7549" customFormat="1" ht="16" customHeight="1" x14ac:dyDescent="0.2"/>
    <row r="7550" customFormat="1" ht="16" customHeight="1" x14ac:dyDescent="0.2"/>
    <row r="7551" customFormat="1" ht="16" customHeight="1" x14ac:dyDescent="0.2"/>
    <row r="7552" customFormat="1" ht="16" customHeight="1" x14ac:dyDescent="0.2"/>
    <row r="7553" customFormat="1" ht="16" customHeight="1" x14ac:dyDescent="0.2"/>
    <row r="7554" customFormat="1" ht="16" customHeight="1" x14ac:dyDescent="0.2"/>
    <row r="7555" customFormat="1" ht="16" customHeight="1" x14ac:dyDescent="0.2"/>
    <row r="7556" customFormat="1" ht="16" customHeight="1" x14ac:dyDescent="0.2"/>
    <row r="7557" customFormat="1" ht="16" customHeight="1" x14ac:dyDescent="0.2"/>
    <row r="7558" customFormat="1" ht="16" customHeight="1" x14ac:dyDescent="0.2"/>
    <row r="7559" customFormat="1" ht="16" customHeight="1" x14ac:dyDescent="0.2"/>
    <row r="7560" customFormat="1" ht="16" customHeight="1" x14ac:dyDescent="0.2"/>
    <row r="7561" customFormat="1" ht="16" customHeight="1" x14ac:dyDescent="0.2"/>
    <row r="7562" customFormat="1" ht="16" customHeight="1" x14ac:dyDescent="0.2"/>
    <row r="7563" customFormat="1" ht="16" customHeight="1" x14ac:dyDescent="0.2"/>
    <row r="7564" customFormat="1" ht="16" customHeight="1" x14ac:dyDescent="0.2"/>
    <row r="7565" customFormat="1" ht="16" customHeight="1" x14ac:dyDescent="0.2"/>
    <row r="7566" customFormat="1" ht="16" customHeight="1" x14ac:dyDescent="0.2"/>
    <row r="7567" customFormat="1" ht="16" customHeight="1" x14ac:dyDescent="0.2"/>
    <row r="7568" customFormat="1" ht="16" customHeight="1" x14ac:dyDescent="0.2"/>
    <row r="7569" customFormat="1" ht="16" customHeight="1" x14ac:dyDescent="0.2"/>
    <row r="7570" customFormat="1" ht="16" customHeight="1" x14ac:dyDescent="0.2"/>
    <row r="7571" customFormat="1" ht="16" customHeight="1" x14ac:dyDescent="0.2"/>
    <row r="7572" customFormat="1" ht="16" customHeight="1" x14ac:dyDescent="0.2"/>
    <row r="7573" customFormat="1" ht="16" customHeight="1" x14ac:dyDescent="0.2"/>
    <row r="7574" customFormat="1" ht="16" customHeight="1" x14ac:dyDescent="0.2"/>
    <row r="7575" customFormat="1" ht="16" customHeight="1" x14ac:dyDescent="0.2"/>
    <row r="7576" customFormat="1" ht="16" customHeight="1" x14ac:dyDescent="0.2"/>
    <row r="7577" customFormat="1" ht="16" customHeight="1" x14ac:dyDescent="0.2"/>
    <row r="7578" customFormat="1" ht="16" customHeight="1" x14ac:dyDescent="0.2"/>
    <row r="7579" customFormat="1" ht="16" customHeight="1" x14ac:dyDescent="0.2"/>
    <row r="7580" customFormat="1" ht="16" customHeight="1" x14ac:dyDescent="0.2"/>
    <row r="7581" customFormat="1" ht="16" customHeight="1" x14ac:dyDescent="0.2"/>
    <row r="7582" customFormat="1" ht="16" customHeight="1" x14ac:dyDescent="0.2"/>
    <row r="7583" customFormat="1" ht="16" customHeight="1" x14ac:dyDescent="0.2"/>
    <row r="7584" customFormat="1" ht="16" customHeight="1" x14ac:dyDescent="0.2"/>
    <row r="7585" customFormat="1" ht="16" customHeight="1" x14ac:dyDescent="0.2"/>
    <row r="7586" customFormat="1" ht="16" customHeight="1" x14ac:dyDescent="0.2"/>
    <row r="7587" customFormat="1" ht="16" customHeight="1" x14ac:dyDescent="0.2"/>
    <row r="7588" customFormat="1" ht="16" customHeight="1" x14ac:dyDescent="0.2"/>
    <row r="7589" customFormat="1" ht="16" customHeight="1" x14ac:dyDescent="0.2"/>
    <row r="7590" customFormat="1" ht="16" customHeight="1" x14ac:dyDescent="0.2"/>
    <row r="7591" customFormat="1" ht="16" customHeight="1" x14ac:dyDescent="0.2"/>
    <row r="7592" customFormat="1" ht="16" customHeight="1" x14ac:dyDescent="0.2"/>
    <row r="7593" customFormat="1" ht="16" customHeight="1" x14ac:dyDescent="0.2"/>
    <row r="7594" customFormat="1" ht="16" customHeight="1" x14ac:dyDescent="0.2"/>
    <row r="7595" customFormat="1" ht="16" customHeight="1" x14ac:dyDescent="0.2"/>
    <row r="7596" customFormat="1" ht="16" customHeight="1" x14ac:dyDescent="0.2"/>
    <row r="7597" customFormat="1" ht="16" customHeight="1" x14ac:dyDescent="0.2"/>
    <row r="7598" customFormat="1" ht="16" customHeight="1" x14ac:dyDescent="0.2"/>
    <row r="7599" customFormat="1" ht="16" customHeight="1" x14ac:dyDescent="0.2"/>
    <row r="7600" customFormat="1" ht="16" customHeight="1" x14ac:dyDescent="0.2"/>
    <row r="7601" customFormat="1" ht="16" customHeight="1" x14ac:dyDescent="0.2"/>
    <row r="7602" customFormat="1" ht="16" customHeight="1" x14ac:dyDescent="0.2"/>
    <row r="7603" customFormat="1" ht="16" customHeight="1" x14ac:dyDescent="0.2"/>
    <row r="7604" customFormat="1" ht="16" customHeight="1" x14ac:dyDescent="0.2"/>
    <row r="7605" customFormat="1" ht="16" customHeight="1" x14ac:dyDescent="0.2"/>
    <row r="7606" customFormat="1" ht="16" customHeight="1" x14ac:dyDescent="0.2"/>
    <row r="7607" customFormat="1" ht="16" customHeight="1" x14ac:dyDescent="0.2"/>
    <row r="7608" customFormat="1" ht="16" customHeight="1" x14ac:dyDescent="0.2"/>
    <row r="7609" customFormat="1" ht="16" customHeight="1" x14ac:dyDescent="0.2"/>
    <row r="7610" customFormat="1" ht="16" customHeight="1" x14ac:dyDescent="0.2"/>
    <row r="7611" customFormat="1" ht="16" customHeight="1" x14ac:dyDescent="0.2"/>
    <row r="7612" customFormat="1" ht="16" customHeight="1" x14ac:dyDescent="0.2"/>
    <row r="7613" customFormat="1" ht="16" customHeight="1" x14ac:dyDescent="0.2"/>
    <row r="7614" customFormat="1" ht="16" customHeight="1" x14ac:dyDescent="0.2"/>
    <row r="7615" customFormat="1" ht="16" customHeight="1" x14ac:dyDescent="0.2"/>
    <row r="7616" customFormat="1" ht="16" customHeight="1" x14ac:dyDescent="0.2"/>
    <row r="7617" customFormat="1" ht="16" customHeight="1" x14ac:dyDescent="0.2"/>
    <row r="7618" customFormat="1" ht="16" customHeight="1" x14ac:dyDescent="0.2"/>
    <row r="7619" customFormat="1" ht="16" customHeight="1" x14ac:dyDescent="0.2"/>
    <row r="7620" customFormat="1" ht="16" customHeight="1" x14ac:dyDescent="0.2"/>
    <row r="7621" customFormat="1" ht="16" customHeight="1" x14ac:dyDescent="0.2"/>
    <row r="7622" customFormat="1" ht="16" customHeight="1" x14ac:dyDescent="0.2"/>
    <row r="7623" customFormat="1" ht="16" customHeight="1" x14ac:dyDescent="0.2"/>
    <row r="7624" customFormat="1" ht="16" customHeight="1" x14ac:dyDescent="0.2"/>
    <row r="7625" customFormat="1" ht="16" customHeight="1" x14ac:dyDescent="0.2"/>
    <row r="7626" customFormat="1" ht="16" customHeight="1" x14ac:dyDescent="0.2"/>
    <row r="7627" customFormat="1" ht="16" customHeight="1" x14ac:dyDescent="0.2"/>
    <row r="7628" customFormat="1" ht="16" customHeight="1" x14ac:dyDescent="0.2"/>
    <row r="7629" customFormat="1" ht="16" customHeight="1" x14ac:dyDescent="0.2"/>
    <row r="7630" customFormat="1" ht="16" customHeight="1" x14ac:dyDescent="0.2"/>
    <row r="7631" customFormat="1" ht="16" customHeight="1" x14ac:dyDescent="0.2"/>
    <row r="7632" customFormat="1" ht="16" customHeight="1" x14ac:dyDescent="0.2"/>
    <row r="7633" customFormat="1" ht="16" customHeight="1" x14ac:dyDescent="0.2"/>
    <row r="7634" customFormat="1" ht="16" customHeight="1" x14ac:dyDescent="0.2"/>
    <row r="7635" customFormat="1" ht="16" customHeight="1" x14ac:dyDescent="0.2"/>
    <row r="7636" customFormat="1" ht="16" customHeight="1" x14ac:dyDescent="0.2"/>
    <row r="7637" customFormat="1" ht="16" customHeight="1" x14ac:dyDescent="0.2"/>
    <row r="7638" customFormat="1" ht="16" customHeight="1" x14ac:dyDescent="0.2"/>
    <row r="7639" customFormat="1" ht="16" customHeight="1" x14ac:dyDescent="0.2"/>
    <row r="7640" customFormat="1" ht="16" customHeight="1" x14ac:dyDescent="0.2"/>
    <row r="7641" customFormat="1" ht="16" customHeight="1" x14ac:dyDescent="0.2"/>
    <row r="7642" customFormat="1" ht="16" customHeight="1" x14ac:dyDescent="0.2"/>
    <row r="7643" customFormat="1" ht="16" customHeight="1" x14ac:dyDescent="0.2"/>
    <row r="7644" customFormat="1" ht="16" customHeight="1" x14ac:dyDescent="0.2"/>
    <row r="7645" customFormat="1" ht="16" customHeight="1" x14ac:dyDescent="0.2"/>
    <row r="7646" customFormat="1" ht="16" customHeight="1" x14ac:dyDescent="0.2"/>
    <row r="7647" customFormat="1" ht="16" customHeight="1" x14ac:dyDescent="0.2"/>
    <row r="7648" customFormat="1" ht="16" customHeight="1" x14ac:dyDescent="0.2"/>
    <row r="7649" customFormat="1" ht="16" customHeight="1" x14ac:dyDescent="0.2"/>
    <row r="7650" customFormat="1" ht="16" customHeight="1" x14ac:dyDescent="0.2"/>
    <row r="7651" customFormat="1" ht="16" customHeight="1" x14ac:dyDescent="0.2"/>
    <row r="7652" customFormat="1" ht="16" customHeight="1" x14ac:dyDescent="0.2"/>
    <row r="7653" customFormat="1" ht="16" customHeight="1" x14ac:dyDescent="0.2"/>
    <row r="7654" customFormat="1" ht="16" customHeight="1" x14ac:dyDescent="0.2"/>
    <row r="7655" customFormat="1" ht="16" customHeight="1" x14ac:dyDescent="0.2"/>
    <row r="7656" customFormat="1" ht="16" customHeight="1" x14ac:dyDescent="0.2"/>
    <row r="7657" customFormat="1" ht="16" customHeight="1" x14ac:dyDescent="0.2"/>
    <row r="7658" customFormat="1" ht="16" customHeight="1" x14ac:dyDescent="0.2"/>
    <row r="7659" customFormat="1" ht="16" customHeight="1" x14ac:dyDescent="0.2"/>
    <row r="7660" customFormat="1" ht="16" customHeight="1" x14ac:dyDescent="0.2"/>
    <row r="7661" customFormat="1" ht="16" customHeight="1" x14ac:dyDescent="0.2"/>
    <row r="7662" customFormat="1" ht="16" customHeight="1" x14ac:dyDescent="0.2"/>
    <row r="7663" customFormat="1" ht="16" customHeight="1" x14ac:dyDescent="0.2"/>
    <row r="7664" customFormat="1" ht="16" customHeight="1" x14ac:dyDescent="0.2"/>
    <row r="7665" customFormat="1" ht="16" customHeight="1" x14ac:dyDescent="0.2"/>
    <row r="7666" customFormat="1" ht="16" customHeight="1" x14ac:dyDescent="0.2"/>
    <row r="7667" customFormat="1" ht="16" customHeight="1" x14ac:dyDescent="0.2"/>
    <row r="7668" customFormat="1" ht="16" customHeight="1" x14ac:dyDescent="0.2"/>
    <row r="7669" customFormat="1" ht="16" customHeight="1" x14ac:dyDescent="0.2"/>
    <row r="7670" customFormat="1" ht="16" customHeight="1" x14ac:dyDescent="0.2"/>
    <row r="7671" customFormat="1" ht="16" customHeight="1" x14ac:dyDescent="0.2"/>
    <row r="7672" customFormat="1" ht="16" customHeight="1" x14ac:dyDescent="0.2"/>
    <row r="7673" customFormat="1" ht="16" customHeight="1" x14ac:dyDescent="0.2"/>
    <row r="7674" customFormat="1" ht="16" customHeight="1" x14ac:dyDescent="0.2"/>
    <row r="7675" customFormat="1" ht="16" customHeight="1" x14ac:dyDescent="0.2"/>
    <row r="7676" customFormat="1" ht="16" customHeight="1" x14ac:dyDescent="0.2"/>
    <row r="7677" customFormat="1" ht="16" customHeight="1" x14ac:dyDescent="0.2"/>
    <row r="7678" customFormat="1" ht="16" customHeight="1" x14ac:dyDescent="0.2"/>
    <row r="7679" customFormat="1" ht="16" customHeight="1" x14ac:dyDescent="0.2"/>
    <row r="7680" customFormat="1" ht="16" customHeight="1" x14ac:dyDescent="0.2"/>
    <row r="7681" customFormat="1" ht="16" customHeight="1" x14ac:dyDescent="0.2"/>
    <row r="7682" customFormat="1" ht="16" customHeight="1" x14ac:dyDescent="0.2"/>
    <row r="7683" customFormat="1" ht="16" customHeight="1" x14ac:dyDescent="0.2"/>
    <row r="7684" customFormat="1" ht="16" customHeight="1" x14ac:dyDescent="0.2"/>
    <row r="7685" customFormat="1" ht="16" customHeight="1" x14ac:dyDescent="0.2"/>
    <row r="7686" customFormat="1" ht="16" customHeight="1" x14ac:dyDescent="0.2"/>
    <row r="7687" customFormat="1" ht="16" customHeight="1" x14ac:dyDescent="0.2"/>
    <row r="7688" customFormat="1" ht="16" customHeight="1" x14ac:dyDescent="0.2"/>
    <row r="7689" customFormat="1" ht="16" customHeight="1" x14ac:dyDescent="0.2"/>
    <row r="7690" customFormat="1" ht="16" customHeight="1" x14ac:dyDescent="0.2"/>
    <row r="7691" customFormat="1" ht="16" customHeight="1" x14ac:dyDescent="0.2"/>
    <row r="7692" customFormat="1" ht="16" customHeight="1" x14ac:dyDescent="0.2"/>
    <row r="7693" customFormat="1" ht="16" customHeight="1" x14ac:dyDescent="0.2"/>
    <row r="7694" customFormat="1" ht="16" customHeight="1" x14ac:dyDescent="0.2"/>
    <row r="7695" customFormat="1" ht="16" customHeight="1" x14ac:dyDescent="0.2"/>
    <row r="7696" customFormat="1" ht="16" customHeight="1" x14ac:dyDescent="0.2"/>
    <row r="7697" customFormat="1" ht="16" customHeight="1" x14ac:dyDescent="0.2"/>
    <row r="7698" customFormat="1" ht="16" customHeight="1" x14ac:dyDescent="0.2"/>
    <row r="7699" customFormat="1" ht="16" customHeight="1" x14ac:dyDescent="0.2"/>
    <row r="7700" customFormat="1" ht="16" customHeight="1" x14ac:dyDescent="0.2"/>
    <row r="7701" customFormat="1" ht="16" customHeight="1" x14ac:dyDescent="0.2"/>
    <row r="7702" customFormat="1" ht="16" customHeight="1" x14ac:dyDescent="0.2"/>
    <row r="7703" customFormat="1" ht="16" customHeight="1" x14ac:dyDescent="0.2"/>
    <row r="7704" customFormat="1" ht="16" customHeight="1" x14ac:dyDescent="0.2"/>
    <row r="7705" customFormat="1" ht="16" customHeight="1" x14ac:dyDescent="0.2"/>
    <row r="7706" customFormat="1" ht="16" customHeight="1" x14ac:dyDescent="0.2"/>
    <row r="7707" customFormat="1" ht="16" customHeight="1" x14ac:dyDescent="0.2"/>
    <row r="7708" customFormat="1" ht="16" customHeight="1" x14ac:dyDescent="0.2"/>
    <row r="7709" customFormat="1" ht="16" customHeight="1" x14ac:dyDescent="0.2"/>
    <row r="7710" customFormat="1" ht="16" customHeight="1" x14ac:dyDescent="0.2"/>
    <row r="7711" customFormat="1" ht="16" customHeight="1" x14ac:dyDescent="0.2"/>
    <row r="7712" customFormat="1" ht="16" customHeight="1" x14ac:dyDescent="0.2"/>
    <row r="7713" customFormat="1" ht="16" customHeight="1" x14ac:dyDescent="0.2"/>
    <row r="7714" customFormat="1" ht="16" customHeight="1" x14ac:dyDescent="0.2"/>
    <row r="7715" customFormat="1" ht="16" customHeight="1" x14ac:dyDescent="0.2"/>
    <row r="7716" customFormat="1" ht="16" customHeight="1" x14ac:dyDescent="0.2"/>
    <row r="7717" customFormat="1" ht="16" customHeight="1" x14ac:dyDescent="0.2"/>
    <row r="7718" customFormat="1" ht="16" customHeight="1" x14ac:dyDescent="0.2"/>
    <row r="7719" customFormat="1" ht="16" customHeight="1" x14ac:dyDescent="0.2"/>
    <row r="7720" customFormat="1" ht="16" customHeight="1" x14ac:dyDescent="0.2"/>
    <row r="7721" customFormat="1" ht="16" customHeight="1" x14ac:dyDescent="0.2"/>
    <row r="7722" customFormat="1" ht="16" customHeight="1" x14ac:dyDescent="0.2"/>
    <row r="7723" customFormat="1" ht="16" customHeight="1" x14ac:dyDescent="0.2"/>
    <row r="7724" customFormat="1" ht="16" customHeight="1" x14ac:dyDescent="0.2"/>
    <row r="7725" customFormat="1" ht="16" customHeight="1" x14ac:dyDescent="0.2"/>
    <row r="7726" customFormat="1" ht="16" customHeight="1" x14ac:dyDescent="0.2"/>
    <row r="7727" customFormat="1" ht="16" customHeight="1" x14ac:dyDescent="0.2"/>
    <row r="7728" customFormat="1" ht="16" customHeight="1" x14ac:dyDescent="0.2"/>
    <row r="7729" customFormat="1" ht="16" customHeight="1" x14ac:dyDescent="0.2"/>
    <row r="7730" customFormat="1" ht="16" customHeight="1" x14ac:dyDescent="0.2"/>
    <row r="7731" customFormat="1" ht="16" customHeight="1" x14ac:dyDescent="0.2"/>
    <row r="7732" customFormat="1" ht="16" customHeight="1" x14ac:dyDescent="0.2"/>
    <row r="7733" customFormat="1" ht="16" customHeight="1" x14ac:dyDescent="0.2"/>
    <row r="7734" customFormat="1" ht="16" customHeight="1" x14ac:dyDescent="0.2"/>
    <row r="7735" customFormat="1" ht="16" customHeight="1" x14ac:dyDescent="0.2"/>
    <row r="7736" customFormat="1" ht="16" customHeight="1" x14ac:dyDescent="0.2"/>
    <row r="7737" customFormat="1" ht="16" customHeight="1" x14ac:dyDescent="0.2"/>
    <row r="7738" customFormat="1" ht="16" customHeight="1" x14ac:dyDescent="0.2"/>
    <row r="7739" customFormat="1" ht="16" customHeight="1" x14ac:dyDescent="0.2"/>
    <row r="7740" customFormat="1" ht="16" customHeight="1" x14ac:dyDescent="0.2"/>
    <row r="7741" customFormat="1" ht="16" customHeight="1" x14ac:dyDescent="0.2"/>
    <row r="7742" customFormat="1" ht="16" customHeight="1" x14ac:dyDescent="0.2"/>
    <row r="7743" customFormat="1" ht="16" customHeight="1" x14ac:dyDescent="0.2"/>
    <row r="7744" customFormat="1" ht="16" customHeight="1" x14ac:dyDescent="0.2"/>
    <row r="7745" customFormat="1" ht="16" customHeight="1" x14ac:dyDescent="0.2"/>
    <row r="7746" customFormat="1" ht="16" customHeight="1" x14ac:dyDescent="0.2"/>
    <row r="7747" customFormat="1" ht="16" customHeight="1" x14ac:dyDescent="0.2"/>
    <row r="7748" customFormat="1" ht="16" customHeight="1" x14ac:dyDescent="0.2"/>
    <row r="7749" customFormat="1" ht="16" customHeight="1" x14ac:dyDescent="0.2"/>
    <row r="7750" customFormat="1" ht="16" customHeight="1" x14ac:dyDescent="0.2"/>
    <row r="7751" customFormat="1" ht="16" customHeight="1" x14ac:dyDescent="0.2"/>
    <row r="7752" customFormat="1" ht="16" customHeight="1" x14ac:dyDescent="0.2"/>
    <row r="7753" customFormat="1" ht="16" customHeight="1" x14ac:dyDescent="0.2"/>
    <row r="7754" customFormat="1" ht="16" customHeight="1" x14ac:dyDescent="0.2"/>
    <row r="7755" customFormat="1" ht="16" customHeight="1" x14ac:dyDescent="0.2"/>
    <row r="7756" customFormat="1" ht="16" customHeight="1" x14ac:dyDescent="0.2"/>
    <row r="7757" customFormat="1" ht="16" customHeight="1" x14ac:dyDescent="0.2"/>
    <row r="7758" customFormat="1" ht="16" customHeight="1" x14ac:dyDescent="0.2"/>
    <row r="7759" customFormat="1" ht="16" customHeight="1" x14ac:dyDescent="0.2"/>
    <row r="7760" customFormat="1" ht="16" customHeight="1" x14ac:dyDescent="0.2"/>
    <row r="7761" customFormat="1" ht="16" customHeight="1" x14ac:dyDescent="0.2"/>
    <row r="7762" customFormat="1" ht="16" customHeight="1" x14ac:dyDescent="0.2"/>
    <row r="7763" customFormat="1" ht="16" customHeight="1" x14ac:dyDescent="0.2"/>
    <row r="7764" customFormat="1" ht="16" customHeight="1" x14ac:dyDescent="0.2"/>
    <row r="7765" customFormat="1" ht="16" customHeight="1" x14ac:dyDescent="0.2"/>
    <row r="7766" customFormat="1" ht="16" customHeight="1" x14ac:dyDescent="0.2"/>
    <row r="7767" customFormat="1" ht="16" customHeight="1" x14ac:dyDescent="0.2"/>
    <row r="7768" customFormat="1" ht="16" customHeight="1" x14ac:dyDescent="0.2"/>
    <row r="7769" customFormat="1" ht="16" customHeight="1" x14ac:dyDescent="0.2"/>
    <row r="7770" customFormat="1" ht="16" customHeight="1" x14ac:dyDescent="0.2"/>
    <row r="7771" customFormat="1" ht="16" customHeight="1" x14ac:dyDescent="0.2"/>
    <row r="7772" customFormat="1" ht="16" customHeight="1" x14ac:dyDescent="0.2"/>
    <row r="7773" customFormat="1" ht="16" customHeight="1" x14ac:dyDescent="0.2"/>
    <row r="7774" customFormat="1" ht="16" customHeight="1" x14ac:dyDescent="0.2"/>
    <row r="7775" customFormat="1" ht="16" customHeight="1" x14ac:dyDescent="0.2"/>
    <row r="7776" customFormat="1" ht="16" customHeight="1" x14ac:dyDescent="0.2"/>
    <row r="7777" customFormat="1" ht="16" customHeight="1" x14ac:dyDescent="0.2"/>
    <row r="7778" customFormat="1" ht="16" customHeight="1" x14ac:dyDescent="0.2"/>
    <row r="7779" customFormat="1" ht="16" customHeight="1" x14ac:dyDescent="0.2"/>
    <row r="7780" customFormat="1" ht="16" customHeight="1" x14ac:dyDescent="0.2"/>
    <row r="7781" customFormat="1" ht="16" customHeight="1" x14ac:dyDescent="0.2"/>
    <row r="7782" customFormat="1" ht="16" customHeight="1" x14ac:dyDescent="0.2"/>
    <row r="7783" customFormat="1" ht="16" customHeight="1" x14ac:dyDescent="0.2"/>
    <row r="7784" customFormat="1" ht="16" customHeight="1" x14ac:dyDescent="0.2"/>
    <row r="7785" customFormat="1" ht="16" customHeight="1" x14ac:dyDescent="0.2"/>
    <row r="7786" customFormat="1" ht="16" customHeight="1" x14ac:dyDescent="0.2"/>
    <row r="7787" customFormat="1" ht="16" customHeight="1" x14ac:dyDescent="0.2"/>
    <row r="7788" customFormat="1" ht="16" customHeight="1" x14ac:dyDescent="0.2"/>
    <row r="7789" customFormat="1" ht="16" customHeight="1" x14ac:dyDescent="0.2"/>
    <row r="7790" customFormat="1" ht="16" customHeight="1" x14ac:dyDescent="0.2"/>
    <row r="7791" customFormat="1" ht="16" customHeight="1" x14ac:dyDescent="0.2"/>
    <row r="7792" customFormat="1" ht="16" customHeight="1" x14ac:dyDescent="0.2"/>
    <row r="7793" customFormat="1" ht="16" customHeight="1" x14ac:dyDescent="0.2"/>
    <row r="7794" customFormat="1" ht="16" customHeight="1" x14ac:dyDescent="0.2"/>
    <row r="7795" customFormat="1" ht="16" customHeight="1" x14ac:dyDescent="0.2"/>
    <row r="7796" customFormat="1" ht="16" customHeight="1" x14ac:dyDescent="0.2"/>
    <row r="7797" customFormat="1" ht="16" customHeight="1" x14ac:dyDescent="0.2"/>
    <row r="7798" customFormat="1" ht="16" customHeight="1" x14ac:dyDescent="0.2"/>
    <row r="7799" customFormat="1" ht="16" customHeight="1" x14ac:dyDescent="0.2"/>
    <row r="7800" customFormat="1" ht="16" customHeight="1" x14ac:dyDescent="0.2"/>
    <row r="7801" customFormat="1" ht="16" customHeight="1" x14ac:dyDescent="0.2"/>
    <row r="7802" customFormat="1" ht="16" customHeight="1" x14ac:dyDescent="0.2"/>
    <row r="7803" customFormat="1" ht="16" customHeight="1" x14ac:dyDescent="0.2"/>
    <row r="7804" customFormat="1" ht="16" customHeight="1" x14ac:dyDescent="0.2"/>
    <row r="7805" customFormat="1" ht="16" customHeight="1" x14ac:dyDescent="0.2"/>
    <row r="7806" customFormat="1" ht="16" customHeight="1" x14ac:dyDescent="0.2"/>
    <row r="7807" customFormat="1" ht="16" customHeight="1" x14ac:dyDescent="0.2"/>
    <row r="7808" customFormat="1" ht="16" customHeight="1" x14ac:dyDescent="0.2"/>
    <row r="7809" customFormat="1" ht="16" customHeight="1" x14ac:dyDescent="0.2"/>
    <row r="7810" customFormat="1" ht="16" customHeight="1" x14ac:dyDescent="0.2"/>
    <row r="7811" customFormat="1" ht="16" customHeight="1" x14ac:dyDescent="0.2"/>
    <row r="7812" customFormat="1" ht="16" customHeight="1" x14ac:dyDescent="0.2"/>
    <row r="7813" customFormat="1" ht="16" customHeight="1" x14ac:dyDescent="0.2"/>
    <row r="7814" customFormat="1" ht="16" customHeight="1" x14ac:dyDescent="0.2"/>
    <row r="7815" customFormat="1" ht="16" customHeight="1" x14ac:dyDescent="0.2"/>
    <row r="7816" customFormat="1" ht="16" customHeight="1" x14ac:dyDescent="0.2"/>
    <row r="7817" customFormat="1" ht="16" customHeight="1" x14ac:dyDescent="0.2"/>
    <row r="7818" customFormat="1" ht="16" customHeight="1" x14ac:dyDescent="0.2"/>
    <row r="7819" customFormat="1" ht="16" customHeight="1" x14ac:dyDescent="0.2"/>
    <row r="7820" customFormat="1" ht="16" customHeight="1" x14ac:dyDescent="0.2"/>
    <row r="7821" customFormat="1" ht="16" customHeight="1" x14ac:dyDescent="0.2"/>
    <row r="7822" customFormat="1" ht="16" customHeight="1" x14ac:dyDescent="0.2"/>
    <row r="7823" customFormat="1" ht="16" customHeight="1" x14ac:dyDescent="0.2"/>
    <row r="7824" customFormat="1" ht="16" customHeight="1" x14ac:dyDescent="0.2"/>
    <row r="7825" customFormat="1" ht="16" customHeight="1" x14ac:dyDescent="0.2"/>
    <row r="7826" customFormat="1" ht="16" customHeight="1" x14ac:dyDescent="0.2"/>
    <row r="7827" customFormat="1" ht="16" customHeight="1" x14ac:dyDescent="0.2"/>
    <row r="7828" customFormat="1" ht="16" customHeight="1" x14ac:dyDescent="0.2"/>
    <row r="7829" customFormat="1" ht="16" customHeight="1" x14ac:dyDescent="0.2"/>
    <row r="7830" customFormat="1" ht="16" customHeight="1" x14ac:dyDescent="0.2"/>
    <row r="7831" customFormat="1" ht="16" customHeight="1" x14ac:dyDescent="0.2"/>
    <row r="7832" customFormat="1" ht="16" customHeight="1" x14ac:dyDescent="0.2"/>
    <row r="7833" customFormat="1" ht="16" customHeight="1" x14ac:dyDescent="0.2"/>
    <row r="7834" customFormat="1" ht="16" customHeight="1" x14ac:dyDescent="0.2"/>
    <row r="7835" customFormat="1" ht="16" customHeight="1" x14ac:dyDescent="0.2"/>
    <row r="7836" customFormat="1" ht="16" customHeight="1" x14ac:dyDescent="0.2"/>
    <row r="7837" customFormat="1" ht="16" customHeight="1" x14ac:dyDescent="0.2"/>
    <row r="7838" customFormat="1" ht="16" customHeight="1" x14ac:dyDescent="0.2"/>
    <row r="7839" customFormat="1" ht="16" customHeight="1" x14ac:dyDescent="0.2"/>
    <row r="7840" customFormat="1" ht="16" customHeight="1" x14ac:dyDescent="0.2"/>
    <row r="7841" customFormat="1" ht="16" customHeight="1" x14ac:dyDescent="0.2"/>
    <row r="7842" customFormat="1" ht="16" customHeight="1" x14ac:dyDescent="0.2"/>
    <row r="7843" customFormat="1" ht="16" customHeight="1" x14ac:dyDescent="0.2"/>
    <row r="7844" customFormat="1" ht="16" customHeight="1" x14ac:dyDescent="0.2"/>
    <row r="7845" customFormat="1" ht="16" customHeight="1" x14ac:dyDescent="0.2"/>
    <row r="7846" customFormat="1" ht="16" customHeight="1" x14ac:dyDescent="0.2"/>
    <row r="7847" customFormat="1" ht="16" customHeight="1" x14ac:dyDescent="0.2"/>
    <row r="7848" customFormat="1" ht="16" customHeight="1" x14ac:dyDescent="0.2"/>
    <row r="7849" customFormat="1" ht="16" customHeight="1" x14ac:dyDescent="0.2"/>
    <row r="7850" customFormat="1" ht="16" customHeight="1" x14ac:dyDescent="0.2"/>
    <row r="7851" customFormat="1" ht="16" customHeight="1" x14ac:dyDescent="0.2"/>
    <row r="7852" customFormat="1" ht="16" customHeight="1" x14ac:dyDescent="0.2"/>
    <row r="7853" customFormat="1" ht="16" customHeight="1" x14ac:dyDescent="0.2"/>
    <row r="7854" customFormat="1" ht="16" customHeight="1" x14ac:dyDescent="0.2"/>
    <row r="7855" customFormat="1" ht="16" customHeight="1" x14ac:dyDescent="0.2"/>
    <row r="7856" customFormat="1" ht="16" customHeight="1" x14ac:dyDescent="0.2"/>
    <row r="7857" customFormat="1" ht="16" customHeight="1" x14ac:dyDescent="0.2"/>
    <row r="7858" customFormat="1" ht="16" customHeight="1" x14ac:dyDescent="0.2"/>
    <row r="7859" customFormat="1" ht="16" customHeight="1" x14ac:dyDescent="0.2"/>
    <row r="7860" customFormat="1" ht="16" customHeight="1" x14ac:dyDescent="0.2"/>
    <row r="7861" customFormat="1" ht="16" customHeight="1" x14ac:dyDescent="0.2"/>
    <row r="7862" customFormat="1" ht="16" customHeight="1" x14ac:dyDescent="0.2"/>
    <row r="7863" customFormat="1" ht="16" customHeight="1" x14ac:dyDescent="0.2"/>
    <row r="7864" customFormat="1" ht="16" customHeight="1" x14ac:dyDescent="0.2"/>
    <row r="7865" customFormat="1" ht="16" customHeight="1" x14ac:dyDescent="0.2"/>
    <row r="7866" customFormat="1" ht="16" customHeight="1" x14ac:dyDescent="0.2"/>
    <row r="7867" customFormat="1" ht="16" customHeight="1" x14ac:dyDescent="0.2"/>
    <row r="7868" customFormat="1" ht="16" customHeight="1" x14ac:dyDescent="0.2"/>
    <row r="7869" customFormat="1" ht="16" customHeight="1" x14ac:dyDescent="0.2"/>
    <row r="7870" customFormat="1" ht="16" customHeight="1" x14ac:dyDescent="0.2"/>
    <row r="7871" customFormat="1" ht="16" customHeight="1" x14ac:dyDescent="0.2"/>
    <row r="7872" customFormat="1" ht="16" customHeight="1" x14ac:dyDescent="0.2"/>
    <row r="7873" customFormat="1" ht="16" customHeight="1" x14ac:dyDescent="0.2"/>
    <row r="7874" customFormat="1" ht="16" customHeight="1" x14ac:dyDescent="0.2"/>
    <row r="7875" customFormat="1" ht="16" customHeight="1" x14ac:dyDescent="0.2"/>
    <row r="7876" customFormat="1" ht="16" customHeight="1" x14ac:dyDescent="0.2"/>
    <row r="7877" customFormat="1" ht="16" customHeight="1" x14ac:dyDescent="0.2"/>
    <row r="7878" customFormat="1" ht="16" customHeight="1" x14ac:dyDescent="0.2"/>
    <row r="7879" customFormat="1" ht="16" customHeight="1" x14ac:dyDescent="0.2"/>
    <row r="7880" customFormat="1" ht="16" customHeight="1" x14ac:dyDescent="0.2"/>
    <row r="7881" customFormat="1" ht="16" customHeight="1" x14ac:dyDescent="0.2"/>
    <row r="7882" customFormat="1" ht="16" customHeight="1" x14ac:dyDescent="0.2"/>
    <row r="7883" customFormat="1" ht="16" customHeight="1" x14ac:dyDescent="0.2"/>
    <row r="7884" customFormat="1" ht="16" customHeight="1" x14ac:dyDescent="0.2"/>
    <row r="7885" customFormat="1" ht="16" customHeight="1" x14ac:dyDescent="0.2"/>
    <row r="7886" customFormat="1" ht="16" customHeight="1" x14ac:dyDescent="0.2"/>
    <row r="7887" customFormat="1" ht="16" customHeight="1" x14ac:dyDescent="0.2"/>
    <row r="7888" customFormat="1" ht="16" customHeight="1" x14ac:dyDescent="0.2"/>
    <row r="7889" customFormat="1" ht="16" customHeight="1" x14ac:dyDescent="0.2"/>
    <row r="7890" customFormat="1" ht="16" customHeight="1" x14ac:dyDescent="0.2"/>
    <row r="7891" customFormat="1" ht="16" customHeight="1" x14ac:dyDescent="0.2"/>
    <row r="7892" customFormat="1" ht="16" customHeight="1" x14ac:dyDescent="0.2"/>
    <row r="7893" customFormat="1" ht="16" customHeight="1" x14ac:dyDescent="0.2"/>
    <row r="7894" customFormat="1" ht="16" customHeight="1" x14ac:dyDescent="0.2"/>
    <row r="7895" customFormat="1" ht="16" customHeight="1" x14ac:dyDescent="0.2"/>
    <row r="7896" customFormat="1" ht="16" customHeight="1" x14ac:dyDescent="0.2"/>
    <row r="7897" customFormat="1" ht="16" customHeight="1" x14ac:dyDescent="0.2"/>
    <row r="7898" customFormat="1" ht="16" customHeight="1" x14ac:dyDescent="0.2"/>
    <row r="7899" customFormat="1" ht="16" customHeight="1" x14ac:dyDescent="0.2"/>
    <row r="7900" customFormat="1" ht="16" customHeight="1" x14ac:dyDescent="0.2"/>
    <row r="7901" customFormat="1" ht="16" customHeight="1" x14ac:dyDescent="0.2"/>
    <row r="7902" customFormat="1" ht="16" customHeight="1" x14ac:dyDescent="0.2"/>
    <row r="7903" customFormat="1" ht="16" customHeight="1" x14ac:dyDescent="0.2"/>
    <row r="7904" customFormat="1" ht="16" customHeight="1" x14ac:dyDescent="0.2"/>
    <row r="7905" customFormat="1" ht="16" customHeight="1" x14ac:dyDescent="0.2"/>
    <row r="7906" customFormat="1" ht="16" customHeight="1" x14ac:dyDescent="0.2"/>
    <row r="7907" customFormat="1" ht="16" customHeight="1" x14ac:dyDescent="0.2"/>
    <row r="7908" customFormat="1" ht="16" customHeight="1" x14ac:dyDescent="0.2"/>
    <row r="7909" customFormat="1" ht="16" customHeight="1" x14ac:dyDescent="0.2"/>
    <row r="7910" customFormat="1" ht="16" customHeight="1" x14ac:dyDescent="0.2"/>
    <row r="7911" customFormat="1" ht="16" customHeight="1" x14ac:dyDescent="0.2"/>
    <row r="7912" customFormat="1" ht="16" customHeight="1" x14ac:dyDescent="0.2"/>
    <row r="7913" customFormat="1" ht="16" customHeight="1" x14ac:dyDescent="0.2"/>
    <row r="7914" customFormat="1" ht="16" customHeight="1" x14ac:dyDescent="0.2"/>
    <row r="7915" customFormat="1" ht="16" customHeight="1" x14ac:dyDescent="0.2"/>
    <row r="7916" customFormat="1" ht="16" customHeight="1" x14ac:dyDescent="0.2"/>
    <row r="7917" customFormat="1" ht="16" customHeight="1" x14ac:dyDescent="0.2"/>
    <row r="7918" customFormat="1" ht="16" customHeight="1" x14ac:dyDescent="0.2"/>
    <row r="7919" customFormat="1" ht="16" customHeight="1" x14ac:dyDescent="0.2"/>
    <row r="7920" customFormat="1" ht="16" customHeight="1" x14ac:dyDescent="0.2"/>
    <row r="7921" customFormat="1" ht="16" customHeight="1" x14ac:dyDescent="0.2"/>
    <row r="7922" customFormat="1" ht="16" customHeight="1" x14ac:dyDescent="0.2"/>
    <row r="7923" customFormat="1" ht="16" customHeight="1" x14ac:dyDescent="0.2"/>
    <row r="7924" customFormat="1" ht="16" customHeight="1" x14ac:dyDescent="0.2"/>
    <row r="7925" customFormat="1" ht="16" customHeight="1" x14ac:dyDescent="0.2"/>
    <row r="7926" customFormat="1" ht="16" customHeight="1" x14ac:dyDescent="0.2"/>
    <row r="7927" customFormat="1" ht="16" customHeight="1" x14ac:dyDescent="0.2"/>
    <row r="7928" customFormat="1" ht="16" customHeight="1" x14ac:dyDescent="0.2"/>
    <row r="7929" customFormat="1" ht="16" customHeight="1" x14ac:dyDescent="0.2"/>
    <row r="7930" customFormat="1" ht="16" customHeight="1" x14ac:dyDescent="0.2"/>
    <row r="7931" customFormat="1" ht="16" customHeight="1" x14ac:dyDescent="0.2"/>
    <row r="7932" customFormat="1" ht="16" customHeight="1" x14ac:dyDescent="0.2"/>
    <row r="7933" customFormat="1" ht="16" customHeight="1" x14ac:dyDescent="0.2"/>
    <row r="7934" customFormat="1" ht="16" customHeight="1" x14ac:dyDescent="0.2"/>
    <row r="7935" customFormat="1" ht="16" customHeight="1" x14ac:dyDescent="0.2"/>
    <row r="7936" customFormat="1" ht="16" customHeight="1" x14ac:dyDescent="0.2"/>
    <row r="7937" customFormat="1" ht="16" customHeight="1" x14ac:dyDescent="0.2"/>
    <row r="7938" customFormat="1" ht="16" customHeight="1" x14ac:dyDescent="0.2"/>
    <row r="7939" customFormat="1" ht="16" customHeight="1" x14ac:dyDescent="0.2"/>
    <row r="7940" customFormat="1" ht="16" customHeight="1" x14ac:dyDescent="0.2"/>
    <row r="7941" customFormat="1" ht="16" customHeight="1" x14ac:dyDescent="0.2"/>
    <row r="7942" customFormat="1" ht="16" customHeight="1" x14ac:dyDescent="0.2"/>
    <row r="7943" customFormat="1" ht="16" customHeight="1" x14ac:dyDescent="0.2"/>
    <row r="7944" customFormat="1" ht="16" customHeight="1" x14ac:dyDescent="0.2"/>
    <row r="7945" customFormat="1" ht="16" customHeight="1" x14ac:dyDescent="0.2"/>
    <row r="7946" customFormat="1" ht="16" customHeight="1" x14ac:dyDescent="0.2"/>
    <row r="7947" customFormat="1" ht="16" customHeight="1" x14ac:dyDescent="0.2"/>
    <row r="7948" customFormat="1" ht="16" customHeight="1" x14ac:dyDescent="0.2"/>
    <row r="7949" customFormat="1" ht="16" customHeight="1" x14ac:dyDescent="0.2"/>
    <row r="7950" customFormat="1" ht="16" customHeight="1" x14ac:dyDescent="0.2"/>
    <row r="7951" customFormat="1" ht="16" customHeight="1" x14ac:dyDescent="0.2"/>
    <row r="7952" customFormat="1" ht="16" customHeight="1" x14ac:dyDescent="0.2"/>
    <row r="7953" customFormat="1" ht="16" customHeight="1" x14ac:dyDescent="0.2"/>
    <row r="7954" customFormat="1" ht="16" customHeight="1" x14ac:dyDescent="0.2"/>
    <row r="7955" customFormat="1" ht="16" customHeight="1" x14ac:dyDescent="0.2"/>
    <row r="7956" customFormat="1" ht="16" customHeight="1" x14ac:dyDescent="0.2"/>
    <row r="7957" customFormat="1" ht="16" customHeight="1" x14ac:dyDescent="0.2"/>
    <row r="7958" customFormat="1" ht="16" customHeight="1" x14ac:dyDescent="0.2"/>
    <row r="7959" customFormat="1" ht="16" customHeight="1" x14ac:dyDescent="0.2"/>
    <row r="7960" customFormat="1" ht="16" customHeight="1" x14ac:dyDescent="0.2"/>
    <row r="7961" customFormat="1" ht="16" customHeight="1" x14ac:dyDescent="0.2"/>
    <row r="7962" customFormat="1" ht="16" customHeight="1" x14ac:dyDescent="0.2"/>
    <row r="7963" customFormat="1" ht="16" customHeight="1" x14ac:dyDescent="0.2"/>
    <row r="7964" customFormat="1" ht="16" customHeight="1" x14ac:dyDescent="0.2"/>
    <row r="7965" customFormat="1" ht="16" customHeight="1" x14ac:dyDescent="0.2"/>
    <row r="7966" customFormat="1" ht="16" customHeight="1" x14ac:dyDescent="0.2"/>
    <row r="7967" customFormat="1" ht="16" customHeight="1" x14ac:dyDescent="0.2"/>
    <row r="7968" customFormat="1" ht="16" customHeight="1" x14ac:dyDescent="0.2"/>
    <row r="7969" customFormat="1" ht="16" customHeight="1" x14ac:dyDescent="0.2"/>
    <row r="7970" customFormat="1" ht="16" customHeight="1" x14ac:dyDescent="0.2"/>
    <row r="7971" customFormat="1" ht="16" customHeight="1" x14ac:dyDescent="0.2"/>
    <row r="7972" customFormat="1" ht="16" customHeight="1" x14ac:dyDescent="0.2"/>
    <row r="7973" customFormat="1" ht="16" customHeight="1" x14ac:dyDescent="0.2"/>
    <row r="7974" customFormat="1" ht="16" customHeight="1" x14ac:dyDescent="0.2"/>
    <row r="7975" customFormat="1" ht="16" customHeight="1" x14ac:dyDescent="0.2"/>
    <row r="7976" customFormat="1" ht="16" customHeight="1" x14ac:dyDescent="0.2"/>
    <row r="7977" customFormat="1" ht="16" customHeight="1" x14ac:dyDescent="0.2"/>
    <row r="7978" customFormat="1" ht="16" customHeight="1" x14ac:dyDescent="0.2"/>
    <row r="7979" customFormat="1" ht="16" customHeight="1" x14ac:dyDescent="0.2"/>
    <row r="7980" customFormat="1" ht="16" customHeight="1" x14ac:dyDescent="0.2"/>
    <row r="7981" customFormat="1" ht="16" customHeight="1" x14ac:dyDescent="0.2"/>
    <row r="7982" customFormat="1" ht="16" customHeight="1" x14ac:dyDescent="0.2"/>
    <row r="7983" customFormat="1" ht="16" customHeight="1" x14ac:dyDescent="0.2"/>
    <row r="7984" customFormat="1" ht="16" customHeight="1" x14ac:dyDescent="0.2"/>
    <row r="7985" customFormat="1" ht="16" customHeight="1" x14ac:dyDescent="0.2"/>
    <row r="7986" customFormat="1" ht="16" customHeight="1" x14ac:dyDescent="0.2"/>
    <row r="7987" customFormat="1" ht="16" customHeight="1" x14ac:dyDescent="0.2"/>
    <row r="7988" customFormat="1" ht="16" customHeight="1" x14ac:dyDescent="0.2"/>
    <row r="7989" customFormat="1" ht="16" customHeight="1" x14ac:dyDescent="0.2"/>
    <row r="7990" customFormat="1" ht="16" customHeight="1" x14ac:dyDescent="0.2"/>
    <row r="7991" customFormat="1" ht="16" customHeight="1" x14ac:dyDescent="0.2"/>
    <row r="7992" customFormat="1" ht="16" customHeight="1" x14ac:dyDescent="0.2"/>
    <row r="7993" customFormat="1" ht="16" customHeight="1" x14ac:dyDescent="0.2"/>
    <row r="7994" customFormat="1" ht="16" customHeight="1" x14ac:dyDescent="0.2"/>
    <row r="7995" customFormat="1" ht="16" customHeight="1" x14ac:dyDescent="0.2"/>
    <row r="7996" customFormat="1" ht="16" customHeight="1" x14ac:dyDescent="0.2"/>
    <row r="7997" customFormat="1" ht="16" customHeight="1" x14ac:dyDescent="0.2"/>
    <row r="7998" customFormat="1" ht="16" customHeight="1" x14ac:dyDescent="0.2"/>
    <row r="7999" customFormat="1" ht="16" customHeight="1" x14ac:dyDescent="0.2"/>
    <row r="8000" customFormat="1" ht="16" customHeight="1" x14ac:dyDescent="0.2"/>
    <row r="8001" customFormat="1" ht="16" customHeight="1" x14ac:dyDescent="0.2"/>
    <row r="8002" customFormat="1" ht="16" customHeight="1" x14ac:dyDescent="0.2"/>
    <row r="8003" customFormat="1" ht="16" customHeight="1" x14ac:dyDescent="0.2"/>
    <row r="8004" customFormat="1" ht="16" customHeight="1" x14ac:dyDescent="0.2"/>
    <row r="8005" customFormat="1" ht="16" customHeight="1" x14ac:dyDescent="0.2"/>
    <row r="8006" customFormat="1" ht="16" customHeight="1" x14ac:dyDescent="0.2"/>
    <row r="8007" customFormat="1" ht="16" customHeight="1" x14ac:dyDescent="0.2"/>
    <row r="8008" customFormat="1" ht="16" customHeight="1" x14ac:dyDescent="0.2"/>
    <row r="8009" customFormat="1" ht="16" customHeight="1" x14ac:dyDescent="0.2"/>
    <row r="8010" customFormat="1" ht="16" customHeight="1" x14ac:dyDescent="0.2"/>
    <row r="8011" customFormat="1" ht="16" customHeight="1" x14ac:dyDescent="0.2"/>
    <row r="8012" customFormat="1" ht="16" customHeight="1" x14ac:dyDescent="0.2"/>
    <row r="8013" customFormat="1" ht="16" customHeight="1" x14ac:dyDescent="0.2"/>
    <row r="8014" customFormat="1" ht="16" customHeight="1" x14ac:dyDescent="0.2"/>
    <row r="8015" customFormat="1" ht="16" customHeight="1" x14ac:dyDescent="0.2"/>
    <row r="8016" customFormat="1" ht="16" customHeight="1" x14ac:dyDescent="0.2"/>
    <row r="8017" customFormat="1" ht="16" customHeight="1" x14ac:dyDescent="0.2"/>
    <row r="8018" customFormat="1" ht="16" customHeight="1" x14ac:dyDescent="0.2"/>
    <row r="8019" customFormat="1" ht="16" customHeight="1" x14ac:dyDescent="0.2"/>
    <row r="8020" customFormat="1" ht="16" customHeight="1" x14ac:dyDescent="0.2"/>
    <row r="8021" customFormat="1" ht="16" customHeight="1" x14ac:dyDescent="0.2"/>
    <row r="8022" customFormat="1" ht="16" customHeight="1" x14ac:dyDescent="0.2"/>
    <row r="8023" customFormat="1" ht="16" customHeight="1" x14ac:dyDescent="0.2"/>
    <row r="8024" customFormat="1" ht="16" customHeight="1" x14ac:dyDescent="0.2"/>
    <row r="8025" customFormat="1" ht="16" customHeight="1" x14ac:dyDescent="0.2"/>
    <row r="8026" customFormat="1" ht="16" customHeight="1" x14ac:dyDescent="0.2"/>
    <row r="8027" customFormat="1" ht="16" customHeight="1" x14ac:dyDescent="0.2"/>
    <row r="8028" customFormat="1" ht="16" customHeight="1" x14ac:dyDescent="0.2"/>
    <row r="8029" customFormat="1" ht="16" customHeight="1" x14ac:dyDescent="0.2"/>
    <row r="8030" customFormat="1" ht="16" customHeight="1" x14ac:dyDescent="0.2"/>
    <row r="8031" customFormat="1" ht="16" customHeight="1" x14ac:dyDescent="0.2"/>
    <row r="8032" customFormat="1" ht="16" customHeight="1" x14ac:dyDescent="0.2"/>
    <row r="8033" customFormat="1" ht="16" customHeight="1" x14ac:dyDescent="0.2"/>
    <row r="8034" customFormat="1" ht="16" customHeight="1" x14ac:dyDescent="0.2"/>
    <row r="8035" customFormat="1" ht="16" customHeight="1" x14ac:dyDescent="0.2"/>
    <row r="8036" customFormat="1" ht="16" customHeight="1" x14ac:dyDescent="0.2"/>
    <row r="8037" customFormat="1" ht="16" customHeight="1" x14ac:dyDescent="0.2"/>
    <row r="8038" customFormat="1" ht="16" customHeight="1" x14ac:dyDescent="0.2"/>
    <row r="8039" customFormat="1" ht="16" customHeight="1" x14ac:dyDescent="0.2"/>
    <row r="8040" customFormat="1" ht="16" customHeight="1" x14ac:dyDescent="0.2"/>
    <row r="8041" customFormat="1" ht="16" customHeight="1" x14ac:dyDescent="0.2"/>
    <row r="8042" customFormat="1" ht="16" customHeight="1" x14ac:dyDescent="0.2"/>
    <row r="8043" customFormat="1" ht="16" customHeight="1" x14ac:dyDescent="0.2"/>
    <row r="8044" customFormat="1" ht="16" customHeight="1" x14ac:dyDescent="0.2"/>
    <row r="8045" customFormat="1" ht="16" customHeight="1" x14ac:dyDescent="0.2"/>
    <row r="8046" customFormat="1" ht="16" customHeight="1" x14ac:dyDescent="0.2"/>
    <row r="8047" customFormat="1" ht="16" customHeight="1" x14ac:dyDescent="0.2"/>
    <row r="8048" customFormat="1" ht="16" customHeight="1" x14ac:dyDescent="0.2"/>
    <row r="8049" customFormat="1" ht="16" customHeight="1" x14ac:dyDescent="0.2"/>
    <row r="8050" customFormat="1" ht="16" customHeight="1" x14ac:dyDescent="0.2"/>
    <row r="8051" customFormat="1" ht="16" customHeight="1" x14ac:dyDescent="0.2"/>
    <row r="8052" customFormat="1" ht="16" customHeight="1" x14ac:dyDescent="0.2"/>
    <row r="8053" customFormat="1" ht="16" customHeight="1" x14ac:dyDescent="0.2"/>
    <row r="8054" customFormat="1" ht="16" customHeight="1" x14ac:dyDescent="0.2"/>
    <row r="8055" customFormat="1" ht="16" customHeight="1" x14ac:dyDescent="0.2"/>
    <row r="8056" customFormat="1" ht="16" customHeight="1" x14ac:dyDescent="0.2"/>
    <row r="8057" customFormat="1" ht="16" customHeight="1" x14ac:dyDescent="0.2"/>
    <row r="8058" customFormat="1" ht="16" customHeight="1" x14ac:dyDescent="0.2"/>
    <row r="8059" customFormat="1" ht="16" customHeight="1" x14ac:dyDescent="0.2"/>
    <row r="8060" customFormat="1" ht="16" customHeight="1" x14ac:dyDescent="0.2"/>
    <row r="8061" customFormat="1" ht="16" customHeight="1" x14ac:dyDescent="0.2"/>
    <row r="8062" customFormat="1" ht="16" customHeight="1" x14ac:dyDescent="0.2"/>
    <row r="8063" customFormat="1" ht="16" customHeight="1" x14ac:dyDescent="0.2"/>
    <row r="8064" customFormat="1" ht="16" customHeight="1" x14ac:dyDescent="0.2"/>
    <row r="8065" customFormat="1" ht="16" customHeight="1" x14ac:dyDescent="0.2"/>
    <row r="8066" customFormat="1" ht="16" customHeight="1" x14ac:dyDescent="0.2"/>
    <row r="8067" customFormat="1" ht="16" customHeight="1" x14ac:dyDescent="0.2"/>
    <row r="8068" customFormat="1" ht="16" customHeight="1" x14ac:dyDescent="0.2"/>
    <row r="8069" customFormat="1" ht="16" customHeight="1" x14ac:dyDescent="0.2"/>
    <row r="8070" customFormat="1" ht="16" customHeight="1" x14ac:dyDescent="0.2"/>
    <row r="8071" customFormat="1" ht="16" customHeight="1" x14ac:dyDescent="0.2"/>
    <row r="8072" customFormat="1" ht="16" customHeight="1" x14ac:dyDescent="0.2"/>
    <row r="8073" customFormat="1" ht="16" customHeight="1" x14ac:dyDescent="0.2"/>
    <row r="8074" customFormat="1" ht="16" customHeight="1" x14ac:dyDescent="0.2"/>
    <row r="8075" customFormat="1" ht="16" customHeight="1" x14ac:dyDescent="0.2"/>
    <row r="8076" customFormat="1" ht="16" customHeight="1" x14ac:dyDescent="0.2"/>
    <row r="8077" customFormat="1" ht="16" customHeight="1" x14ac:dyDescent="0.2"/>
    <row r="8078" customFormat="1" ht="16" customHeight="1" x14ac:dyDescent="0.2"/>
    <row r="8079" customFormat="1" ht="16" customHeight="1" x14ac:dyDescent="0.2"/>
    <row r="8080" customFormat="1" ht="16" customHeight="1" x14ac:dyDescent="0.2"/>
    <row r="8081" customFormat="1" ht="16" customHeight="1" x14ac:dyDescent="0.2"/>
    <row r="8082" customFormat="1" ht="16" customHeight="1" x14ac:dyDescent="0.2"/>
    <row r="8083" customFormat="1" ht="16" customHeight="1" x14ac:dyDescent="0.2"/>
    <row r="8084" customFormat="1" ht="16" customHeight="1" x14ac:dyDescent="0.2"/>
    <row r="8085" customFormat="1" ht="16" customHeight="1" x14ac:dyDescent="0.2"/>
    <row r="8086" customFormat="1" ht="16" customHeight="1" x14ac:dyDescent="0.2"/>
    <row r="8087" customFormat="1" ht="16" customHeight="1" x14ac:dyDescent="0.2"/>
    <row r="8088" customFormat="1" ht="16" customHeight="1" x14ac:dyDescent="0.2"/>
    <row r="8089" customFormat="1" ht="16" customHeight="1" x14ac:dyDescent="0.2"/>
    <row r="8090" customFormat="1" ht="16" customHeight="1" x14ac:dyDescent="0.2"/>
    <row r="8091" customFormat="1" ht="16" customHeight="1" x14ac:dyDescent="0.2"/>
    <row r="8092" customFormat="1" ht="16" customHeight="1" x14ac:dyDescent="0.2"/>
    <row r="8093" customFormat="1" ht="16" customHeight="1" x14ac:dyDescent="0.2"/>
    <row r="8094" customFormat="1" ht="16" customHeight="1" x14ac:dyDescent="0.2"/>
    <row r="8095" customFormat="1" ht="16" customHeight="1" x14ac:dyDescent="0.2"/>
    <row r="8096" customFormat="1" ht="16" customHeight="1" x14ac:dyDescent="0.2"/>
    <row r="8097" customFormat="1" ht="16" customHeight="1" x14ac:dyDescent="0.2"/>
    <row r="8098" customFormat="1" ht="16" customHeight="1" x14ac:dyDescent="0.2"/>
    <row r="8099" customFormat="1" ht="16" customHeight="1" x14ac:dyDescent="0.2"/>
    <row r="8100" customFormat="1" ht="16" customHeight="1" x14ac:dyDescent="0.2"/>
    <row r="8101" customFormat="1" ht="16" customHeight="1" x14ac:dyDescent="0.2"/>
    <row r="8102" customFormat="1" ht="16" customHeight="1" x14ac:dyDescent="0.2"/>
    <row r="8103" customFormat="1" ht="16" customHeight="1" x14ac:dyDescent="0.2"/>
    <row r="8104" customFormat="1" ht="16" customHeight="1" x14ac:dyDescent="0.2"/>
    <row r="8105" customFormat="1" ht="16" customHeight="1" x14ac:dyDescent="0.2"/>
    <row r="8106" customFormat="1" ht="16" customHeight="1" x14ac:dyDescent="0.2"/>
    <row r="8107" customFormat="1" ht="16" customHeight="1" x14ac:dyDescent="0.2"/>
    <row r="8108" customFormat="1" ht="16" customHeight="1" x14ac:dyDescent="0.2"/>
    <row r="8109" customFormat="1" ht="16" customHeight="1" x14ac:dyDescent="0.2"/>
    <row r="8110" customFormat="1" ht="16" customHeight="1" x14ac:dyDescent="0.2"/>
    <row r="8111" customFormat="1" ht="16" customHeight="1" x14ac:dyDescent="0.2"/>
    <row r="8112" customFormat="1" ht="16" customHeight="1" x14ac:dyDescent="0.2"/>
    <row r="8113" customFormat="1" ht="16" customHeight="1" x14ac:dyDescent="0.2"/>
    <row r="8114" customFormat="1" ht="16" customHeight="1" x14ac:dyDescent="0.2"/>
    <row r="8115" customFormat="1" ht="16" customHeight="1" x14ac:dyDescent="0.2"/>
    <row r="8116" customFormat="1" ht="16" customHeight="1" x14ac:dyDescent="0.2"/>
    <row r="8117" customFormat="1" ht="16" customHeight="1" x14ac:dyDescent="0.2"/>
    <row r="8118" customFormat="1" ht="16" customHeight="1" x14ac:dyDescent="0.2"/>
    <row r="8119" customFormat="1" ht="16" customHeight="1" x14ac:dyDescent="0.2"/>
    <row r="8120" customFormat="1" ht="16" customHeight="1" x14ac:dyDescent="0.2"/>
    <row r="8121" customFormat="1" ht="16" customHeight="1" x14ac:dyDescent="0.2"/>
    <row r="8122" customFormat="1" ht="16" customHeight="1" x14ac:dyDescent="0.2"/>
    <row r="8123" customFormat="1" ht="16" customHeight="1" x14ac:dyDescent="0.2"/>
    <row r="8124" customFormat="1" ht="16" customHeight="1" x14ac:dyDescent="0.2"/>
    <row r="8125" customFormat="1" ht="16" customHeight="1" x14ac:dyDescent="0.2"/>
    <row r="8126" customFormat="1" ht="16" customHeight="1" x14ac:dyDescent="0.2"/>
    <row r="8127" customFormat="1" ht="16" customHeight="1" x14ac:dyDescent="0.2"/>
    <row r="8128" customFormat="1" ht="16" customHeight="1" x14ac:dyDescent="0.2"/>
    <row r="8129" customFormat="1" ht="16" customHeight="1" x14ac:dyDescent="0.2"/>
    <row r="8130" customFormat="1" ht="16" customHeight="1" x14ac:dyDescent="0.2"/>
    <row r="8131" customFormat="1" ht="16" customHeight="1" x14ac:dyDescent="0.2"/>
    <row r="8132" customFormat="1" ht="16" customHeight="1" x14ac:dyDescent="0.2"/>
    <row r="8133" customFormat="1" ht="16" customHeight="1" x14ac:dyDescent="0.2"/>
    <row r="8134" customFormat="1" ht="16" customHeight="1" x14ac:dyDescent="0.2"/>
    <row r="8135" customFormat="1" ht="16" customHeight="1" x14ac:dyDescent="0.2"/>
    <row r="8136" customFormat="1" ht="16" customHeight="1" x14ac:dyDescent="0.2"/>
    <row r="8137" customFormat="1" ht="16" customHeight="1" x14ac:dyDescent="0.2"/>
    <row r="8138" customFormat="1" ht="16" customHeight="1" x14ac:dyDescent="0.2"/>
    <row r="8139" customFormat="1" ht="16" customHeight="1" x14ac:dyDescent="0.2"/>
    <row r="8140" customFormat="1" ht="16" customHeight="1" x14ac:dyDescent="0.2"/>
    <row r="8141" customFormat="1" ht="16" customHeight="1" x14ac:dyDescent="0.2"/>
    <row r="8142" customFormat="1" ht="16" customHeight="1" x14ac:dyDescent="0.2"/>
    <row r="8143" customFormat="1" ht="16" customHeight="1" x14ac:dyDescent="0.2"/>
    <row r="8144" customFormat="1" ht="16" customHeight="1" x14ac:dyDescent="0.2"/>
    <row r="8145" customFormat="1" ht="16" customHeight="1" x14ac:dyDescent="0.2"/>
    <row r="8146" customFormat="1" ht="16" customHeight="1" x14ac:dyDescent="0.2"/>
    <row r="8147" customFormat="1" ht="16" customHeight="1" x14ac:dyDescent="0.2"/>
    <row r="8148" customFormat="1" ht="16" customHeight="1" x14ac:dyDescent="0.2"/>
    <row r="8149" customFormat="1" ht="16" customHeight="1" x14ac:dyDescent="0.2"/>
    <row r="8150" customFormat="1" ht="16" customHeight="1" x14ac:dyDescent="0.2"/>
    <row r="8151" customFormat="1" ht="16" customHeight="1" x14ac:dyDescent="0.2"/>
    <row r="8152" customFormat="1" ht="16" customHeight="1" x14ac:dyDescent="0.2"/>
    <row r="8153" customFormat="1" ht="16" customHeight="1" x14ac:dyDescent="0.2"/>
    <row r="8154" customFormat="1" ht="16" customHeight="1" x14ac:dyDescent="0.2"/>
    <row r="8155" customFormat="1" ht="16" customHeight="1" x14ac:dyDescent="0.2"/>
    <row r="8156" customFormat="1" ht="16" customHeight="1" x14ac:dyDescent="0.2"/>
    <row r="8157" customFormat="1" ht="16" customHeight="1" x14ac:dyDescent="0.2"/>
    <row r="8158" customFormat="1" ht="16" customHeight="1" x14ac:dyDescent="0.2"/>
    <row r="8159" customFormat="1" ht="16" customHeight="1" x14ac:dyDescent="0.2"/>
    <row r="8160" customFormat="1" ht="16" customHeight="1" x14ac:dyDescent="0.2"/>
    <row r="8161" customFormat="1" ht="16" customHeight="1" x14ac:dyDescent="0.2"/>
    <row r="8162" customFormat="1" ht="16" customHeight="1" x14ac:dyDescent="0.2"/>
    <row r="8163" customFormat="1" ht="16" customHeight="1" x14ac:dyDescent="0.2"/>
    <row r="8164" customFormat="1" ht="16" customHeight="1" x14ac:dyDescent="0.2"/>
    <row r="8165" customFormat="1" ht="16" customHeight="1" x14ac:dyDescent="0.2"/>
    <row r="8166" customFormat="1" ht="16" customHeight="1" x14ac:dyDescent="0.2"/>
    <row r="8167" customFormat="1" ht="16" customHeight="1" x14ac:dyDescent="0.2"/>
    <row r="8168" customFormat="1" ht="16" customHeight="1" x14ac:dyDescent="0.2"/>
    <row r="8169" customFormat="1" ht="16" customHeight="1" x14ac:dyDescent="0.2"/>
    <row r="8170" customFormat="1" ht="16" customHeight="1" x14ac:dyDescent="0.2"/>
    <row r="8171" customFormat="1" ht="16" customHeight="1" x14ac:dyDescent="0.2"/>
    <row r="8172" customFormat="1" ht="16" customHeight="1" x14ac:dyDescent="0.2"/>
    <row r="8173" customFormat="1" ht="16" customHeight="1" x14ac:dyDescent="0.2"/>
    <row r="8174" customFormat="1" ht="16" customHeight="1" x14ac:dyDescent="0.2"/>
    <row r="8175" customFormat="1" ht="16" customHeight="1" x14ac:dyDescent="0.2"/>
    <row r="8176" customFormat="1" ht="16" customHeight="1" x14ac:dyDescent="0.2"/>
    <row r="8177" customFormat="1" ht="16" customHeight="1" x14ac:dyDescent="0.2"/>
    <row r="8178" customFormat="1" ht="16" customHeight="1" x14ac:dyDescent="0.2"/>
    <row r="8179" customFormat="1" ht="16" customHeight="1" x14ac:dyDescent="0.2"/>
    <row r="8180" customFormat="1" ht="16" customHeight="1" x14ac:dyDescent="0.2"/>
    <row r="8181" customFormat="1" ht="16" customHeight="1" x14ac:dyDescent="0.2"/>
    <row r="8182" customFormat="1" ht="16" customHeight="1" x14ac:dyDescent="0.2"/>
    <row r="8183" customFormat="1" ht="16" customHeight="1" x14ac:dyDescent="0.2"/>
    <row r="8184" customFormat="1" ht="16" customHeight="1" x14ac:dyDescent="0.2"/>
    <row r="8185" customFormat="1" ht="16" customHeight="1" x14ac:dyDescent="0.2"/>
    <row r="8186" customFormat="1" ht="16" customHeight="1" x14ac:dyDescent="0.2"/>
    <row r="8187" customFormat="1" ht="16" customHeight="1" x14ac:dyDescent="0.2"/>
    <row r="8188" customFormat="1" ht="16" customHeight="1" x14ac:dyDescent="0.2"/>
    <row r="8189" customFormat="1" ht="16" customHeight="1" x14ac:dyDescent="0.2"/>
    <row r="8190" customFormat="1" ht="16" customHeight="1" x14ac:dyDescent="0.2"/>
    <row r="8191" customFormat="1" ht="16" customHeight="1" x14ac:dyDescent="0.2"/>
    <row r="8192" customFormat="1" ht="16" customHeight="1" x14ac:dyDescent="0.2"/>
    <row r="8193" customFormat="1" ht="16" customHeight="1" x14ac:dyDescent="0.2"/>
    <row r="8194" customFormat="1" ht="16" customHeight="1" x14ac:dyDescent="0.2"/>
    <row r="8195" customFormat="1" ht="16" customHeight="1" x14ac:dyDescent="0.2"/>
    <row r="8196" customFormat="1" ht="16" customHeight="1" x14ac:dyDescent="0.2"/>
    <row r="8197" customFormat="1" ht="16" customHeight="1" x14ac:dyDescent="0.2"/>
    <row r="8198" customFormat="1" ht="16" customHeight="1" x14ac:dyDescent="0.2"/>
    <row r="8199" customFormat="1" ht="16" customHeight="1" x14ac:dyDescent="0.2"/>
    <row r="8200" customFormat="1" ht="16" customHeight="1" x14ac:dyDescent="0.2"/>
    <row r="8201" customFormat="1" ht="16" customHeight="1" x14ac:dyDescent="0.2"/>
    <row r="8202" customFormat="1" ht="16" customHeight="1" x14ac:dyDescent="0.2"/>
    <row r="8203" customFormat="1" ht="16" customHeight="1" x14ac:dyDescent="0.2"/>
    <row r="8204" customFormat="1" ht="16" customHeight="1" x14ac:dyDescent="0.2"/>
    <row r="8205" customFormat="1" ht="16" customHeight="1" x14ac:dyDescent="0.2"/>
    <row r="8206" customFormat="1" ht="16" customHeight="1" x14ac:dyDescent="0.2"/>
    <row r="8207" customFormat="1" ht="16" customHeight="1" x14ac:dyDescent="0.2"/>
    <row r="8208" customFormat="1" ht="16" customHeight="1" x14ac:dyDescent="0.2"/>
    <row r="8209" customFormat="1" ht="16" customHeight="1" x14ac:dyDescent="0.2"/>
    <row r="8210" customFormat="1" ht="16" customHeight="1" x14ac:dyDescent="0.2"/>
    <row r="8211" customFormat="1" ht="16" customHeight="1" x14ac:dyDescent="0.2"/>
    <row r="8212" customFormat="1" ht="16" customHeight="1" x14ac:dyDescent="0.2"/>
    <row r="8213" customFormat="1" ht="16" customHeight="1" x14ac:dyDescent="0.2"/>
    <row r="8214" customFormat="1" ht="16" customHeight="1" x14ac:dyDescent="0.2"/>
    <row r="8215" customFormat="1" ht="16" customHeight="1" x14ac:dyDescent="0.2"/>
    <row r="8216" customFormat="1" ht="16" customHeight="1" x14ac:dyDescent="0.2"/>
    <row r="8217" customFormat="1" ht="16" customHeight="1" x14ac:dyDescent="0.2"/>
    <row r="8218" customFormat="1" ht="16" customHeight="1" x14ac:dyDescent="0.2"/>
    <row r="8219" customFormat="1" ht="16" customHeight="1" x14ac:dyDescent="0.2"/>
    <row r="8220" customFormat="1" ht="16" customHeight="1" x14ac:dyDescent="0.2"/>
    <row r="8221" customFormat="1" ht="16" customHeight="1" x14ac:dyDescent="0.2"/>
    <row r="8222" customFormat="1" ht="16" customHeight="1" x14ac:dyDescent="0.2"/>
    <row r="8223" customFormat="1" ht="16" customHeight="1" x14ac:dyDescent="0.2"/>
    <row r="8224" customFormat="1" ht="16" customHeight="1" x14ac:dyDescent="0.2"/>
    <row r="8225" customFormat="1" ht="16" customHeight="1" x14ac:dyDescent="0.2"/>
    <row r="8226" customFormat="1" ht="16" customHeight="1" x14ac:dyDescent="0.2"/>
    <row r="8227" customFormat="1" ht="16" customHeight="1" x14ac:dyDescent="0.2"/>
    <row r="8228" customFormat="1" ht="16" customHeight="1" x14ac:dyDescent="0.2"/>
    <row r="8229" customFormat="1" ht="16" customHeight="1" x14ac:dyDescent="0.2"/>
    <row r="8230" customFormat="1" ht="16" customHeight="1" x14ac:dyDescent="0.2"/>
    <row r="8231" customFormat="1" ht="16" customHeight="1" x14ac:dyDescent="0.2"/>
    <row r="8232" customFormat="1" ht="16" customHeight="1" x14ac:dyDescent="0.2"/>
    <row r="8233" customFormat="1" ht="16" customHeight="1" x14ac:dyDescent="0.2"/>
    <row r="8234" customFormat="1" ht="16" customHeight="1" x14ac:dyDescent="0.2"/>
    <row r="8235" customFormat="1" ht="16" customHeight="1" x14ac:dyDescent="0.2"/>
    <row r="8236" customFormat="1" ht="16" customHeight="1" x14ac:dyDescent="0.2"/>
    <row r="8237" customFormat="1" ht="16" customHeight="1" x14ac:dyDescent="0.2"/>
    <row r="8238" customFormat="1" ht="16" customHeight="1" x14ac:dyDescent="0.2"/>
    <row r="8239" customFormat="1" ht="16" customHeight="1" x14ac:dyDescent="0.2"/>
    <row r="8240" customFormat="1" ht="16" customHeight="1" x14ac:dyDescent="0.2"/>
    <row r="8241" customFormat="1" ht="16" customHeight="1" x14ac:dyDescent="0.2"/>
    <row r="8242" customFormat="1" ht="16" customHeight="1" x14ac:dyDescent="0.2"/>
    <row r="8243" customFormat="1" ht="16" customHeight="1" x14ac:dyDescent="0.2"/>
    <row r="8244" customFormat="1" ht="16" customHeight="1" x14ac:dyDescent="0.2"/>
    <row r="8245" customFormat="1" ht="16" customHeight="1" x14ac:dyDescent="0.2"/>
    <row r="8246" customFormat="1" ht="16" customHeight="1" x14ac:dyDescent="0.2"/>
    <row r="8247" customFormat="1" ht="16" customHeight="1" x14ac:dyDescent="0.2"/>
    <row r="8248" customFormat="1" ht="16" customHeight="1" x14ac:dyDescent="0.2"/>
    <row r="8249" customFormat="1" ht="16" customHeight="1" x14ac:dyDescent="0.2"/>
    <row r="8250" customFormat="1" ht="16" customHeight="1" x14ac:dyDescent="0.2"/>
    <row r="8251" customFormat="1" ht="16" customHeight="1" x14ac:dyDescent="0.2"/>
    <row r="8252" customFormat="1" ht="16" customHeight="1" x14ac:dyDescent="0.2"/>
    <row r="8253" customFormat="1" ht="16" customHeight="1" x14ac:dyDescent="0.2"/>
    <row r="8254" customFormat="1" ht="16" customHeight="1" x14ac:dyDescent="0.2"/>
    <row r="8255" customFormat="1" ht="16" customHeight="1" x14ac:dyDescent="0.2"/>
    <row r="8256" customFormat="1" ht="16" customHeight="1" x14ac:dyDescent="0.2"/>
    <row r="8257" customFormat="1" ht="16" customHeight="1" x14ac:dyDescent="0.2"/>
    <row r="8258" customFormat="1" ht="16" customHeight="1" x14ac:dyDescent="0.2"/>
    <row r="8259" customFormat="1" ht="16" customHeight="1" x14ac:dyDescent="0.2"/>
    <row r="8260" customFormat="1" ht="16" customHeight="1" x14ac:dyDescent="0.2"/>
    <row r="8261" customFormat="1" ht="16" customHeight="1" x14ac:dyDescent="0.2"/>
    <row r="8262" customFormat="1" ht="16" customHeight="1" x14ac:dyDescent="0.2"/>
    <row r="8263" customFormat="1" ht="16" customHeight="1" x14ac:dyDescent="0.2"/>
    <row r="8264" customFormat="1" ht="16" customHeight="1" x14ac:dyDescent="0.2"/>
    <row r="8265" customFormat="1" ht="16" customHeight="1" x14ac:dyDescent="0.2"/>
    <row r="8266" customFormat="1" ht="16" customHeight="1" x14ac:dyDescent="0.2"/>
    <row r="8267" customFormat="1" ht="16" customHeight="1" x14ac:dyDescent="0.2"/>
    <row r="8268" customFormat="1" ht="16" customHeight="1" x14ac:dyDescent="0.2"/>
    <row r="8269" customFormat="1" ht="16" customHeight="1" x14ac:dyDescent="0.2"/>
    <row r="8270" customFormat="1" ht="16" customHeight="1" x14ac:dyDescent="0.2"/>
    <row r="8271" customFormat="1" ht="16" customHeight="1" x14ac:dyDescent="0.2"/>
    <row r="8272" customFormat="1" ht="16" customHeight="1" x14ac:dyDescent="0.2"/>
    <row r="8273" customFormat="1" ht="16" customHeight="1" x14ac:dyDescent="0.2"/>
    <row r="8274" customFormat="1" ht="16" customHeight="1" x14ac:dyDescent="0.2"/>
    <row r="8275" customFormat="1" ht="16" customHeight="1" x14ac:dyDescent="0.2"/>
    <row r="8276" customFormat="1" ht="16" customHeight="1" x14ac:dyDescent="0.2"/>
    <row r="8277" customFormat="1" ht="16" customHeight="1" x14ac:dyDescent="0.2"/>
    <row r="8278" customFormat="1" ht="16" customHeight="1" x14ac:dyDescent="0.2"/>
    <row r="8279" customFormat="1" ht="16" customHeight="1" x14ac:dyDescent="0.2"/>
    <row r="8280" customFormat="1" ht="16" customHeight="1" x14ac:dyDescent="0.2"/>
    <row r="8281" customFormat="1" ht="16" customHeight="1" x14ac:dyDescent="0.2"/>
    <row r="8282" customFormat="1" ht="16" customHeight="1" x14ac:dyDescent="0.2"/>
    <row r="8283" customFormat="1" ht="16" customHeight="1" x14ac:dyDescent="0.2"/>
    <row r="8284" customFormat="1" ht="16" customHeight="1" x14ac:dyDescent="0.2"/>
    <row r="8285" customFormat="1" ht="16" customHeight="1" x14ac:dyDescent="0.2"/>
    <row r="8286" customFormat="1" ht="16" customHeight="1" x14ac:dyDescent="0.2"/>
    <row r="8287" customFormat="1" ht="16" customHeight="1" x14ac:dyDescent="0.2"/>
    <row r="8288" customFormat="1" ht="16" customHeight="1" x14ac:dyDescent="0.2"/>
    <row r="8289" customFormat="1" ht="16" customHeight="1" x14ac:dyDescent="0.2"/>
    <row r="8290" customFormat="1" ht="16" customHeight="1" x14ac:dyDescent="0.2"/>
    <row r="8291" customFormat="1" ht="16" customHeight="1" x14ac:dyDescent="0.2"/>
    <row r="8292" customFormat="1" ht="16" customHeight="1" x14ac:dyDescent="0.2"/>
    <row r="8293" customFormat="1" ht="16" customHeight="1" x14ac:dyDescent="0.2"/>
    <row r="8294" customFormat="1" ht="16" customHeight="1" x14ac:dyDescent="0.2"/>
    <row r="8295" customFormat="1" ht="16" customHeight="1" x14ac:dyDescent="0.2"/>
    <row r="8296" customFormat="1" ht="16" customHeight="1" x14ac:dyDescent="0.2"/>
    <row r="8297" customFormat="1" ht="16" customHeight="1" x14ac:dyDescent="0.2"/>
    <row r="8298" customFormat="1" ht="16" customHeight="1" x14ac:dyDescent="0.2"/>
    <row r="8299" customFormat="1" ht="16" customHeight="1" x14ac:dyDescent="0.2"/>
    <row r="8300" customFormat="1" ht="16" customHeight="1" x14ac:dyDescent="0.2"/>
    <row r="8301" customFormat="1" ht="16" customHeight="1" x14ac:dyDescent="0.2"/>
    <row r="8302" customFormat="1" ht="16" customHeight="1" x14ac:dyDescent="0.2"/>
    <row r="8303" customFormat="1" ht="16" customHeight="1" x14ac:dyDescent="0.2"/>
    <row r="8304" customFormat="1" ht="16" customHeight="1" x14ac:dyDescent="0.2"/>
    <row r="8305" customFormat="1" ht="16" customHeight="1" x14ac:dyDescent="0.2"/>
    <row r="8306" customFormat="1" ht="16" customHeight="1" x14ac:dyDescent="0.2"/>
    <row r="8307" customFormat="1" ht="16" customHeight="1" x14ac:dyDescent="0.2"/>
    <row r="8308" customFormat="1" ht="16" customHeight="1" x14ac:dyDescent="0.2"/>
    <row r="8309" customFormat="1" ht="16" customHeight="1" x14ac:dyDescent="0.2"/>
    <row r="8310" customFormat="1" ht="16" customHeight="1" x14ac:dyDescent="0.2"/>
    <row r="8311" customFormat="1" ht="16" customHeight="1" x14ac:dyDescent="0.2"/>
    <row r="8312" customFormat="1" ht="16" customHeight="1" x14ac:dyDescent="0.2"/>
    <row r="8313" customFormat="1" ht="16" customHeight="1" x14ac:dyDescent="0.2"/>
    <row r="8314" customFormat="1" ht="16" customHeight="1" x14ac:dyDescent="0.2"/>
    <row r="8315" customFormat="1" ht="16" customHeight="1" x14ac:dyDescent="0.2"/>
    <row r="8316" customFormat="1" ht="16" customHeight="1" x14ac:dyDescent="0.2"/>
    <row r="8317" customFormat="1" ht="16" customHeight="1" x14ac:dyDescent="0.2"/>
    <row r="8318" customFormat="1" ht="16" customHeight="1" x14ac:dyDescent="0.2"/>
    <row r="8319" customFormat="1" ht="16" customHeight="1" x14ac:dyDescent="0.2"/>
    <row r="8320" customFormat="1" ht="16" customHeight="1" x14ac:dyDescent="0.2"/>
    <row r="8321" customFormat="1" ht="16" customHeight="1" x14ac:dyDescent="0.2"/>
    <row r="8322" customFormat="1" ht="16" customHeight="1" x14ac:dyDescent="0.2"/>
    <row r="8323" customFormat="1" ht="16" customHeight="1" x14ac:dyDescent="0.2"/>
    <row r="8324" customFormat="1" ht="16" customHeight="1" x14ac:dyDescent="0.2"/>
    <row r="8325" customFormat="1" ht="16" customHeight="1" x14ac:dyDescent="0.2"/>
    <row r="8326" customFormat="1" ht="16" customHeight="1" x14ac:dyDescent="0.2"/>
    <row r="8327" customFormat="1" ht="16" customHeight="1" x14ac:dyDescent="0.2"/>
    <row r="8328" customFormat="1" ht="16" customHeight="1" x14ac:dyDescent="0.2"/>
    <row r="8329" customFormat="1" ht="16" customHeight="1" x14ac:dyDescent="0.2"/>
    <row r="8330" customFormat="1" ht="16" customHeight="1" x14ac:dyDescent="0.2"/>
    <row r="8331" customFormat="1" ht="16" customHeight="1" x14ac:dyDescent="0.2"/>
    <row r="8332" customFormat="1" ht="16" customHeight="1" x14ac:dyDescent="0.2"/>
    <row r="8333" customFormat="1" ht="16" customHeight="1" x14ac:dyDescent="0.2"/>
    <row r="8334" customFormat="1" ht="16" customHeight="1" x14ac:dyDescent="0.2"/>
    <row r="8335" customFormat="1" ht="16" customHeight="1" x14ac:dyDescent="0.2"/>
    <row r="8336" customFormat="1" ht="16" customHeight="1" x14ac:dyDescent="0.2"/>
    <row r="8337" customFormat="1" ht="16" customHeight="1" x14ac:dyDescent="0.2"/>
    <row r="8338" customFormat="1" ht="16" customHeight="1" x14ac:dyDescent="0.2"/>
    <row r="8339" customFormat="1" ht="16" customHeight="1" x14ac:dyDescent="0.2"/>
    <row r="8340" customFormat="1" ht="16" customHeight="1" x14ac:dyDescent="0.2"/>
    <row r="8341" customFormat="1" ht="16" customHeight="1" x14ac:dyDescent="0.2"/>
    <row r="8342" customFormat="1" ht="16" customHeight="1" x14ac:dyDescent="0.2"/>
    <row r="8343" customFormat="1" ht="16" customHeight="1" x14ac:dyDescent="0.2"/>
    <row r="8344" customFormat="1" ht="16" customHeight="1" x14ac:dyDescent="0.2"/>
    <row r="8345" customFormat="1" ht="16" customHeight="1" x14ac:dyDescent="0.2"/>
    <row r="8346" customFormat="1" ht="16" customHeight="1" x14ac:dyDescent="0.2"/>
    <row r="8347" customFormat="1" ht="16" customHeight="1" x14ac:dyDescent="0.2"/>
    <row r="8348" customFormat="1" ht="16" customHeight="1" x14ac:dyDescent="0.2"/>
    <row r="8349" customFormat="1" ht="16" customHeight="1" x14ac:dyDescent="0.2"/>
    <row r="8350" customFormat="1" ht="16" customHeight="1" x14ac:dyDescent="0.2"/>
    <row r="8351" customFormat="1" ht="16" customHeight="1" x14ac:dyDescent="0.2"/>
    <row r="8352" customFormat="1" ht="16" customHeight="1" x14ac:dyDescent="0.2"/>
    <row r="8353" customFormat="1" ht="16" customHeight="1" x14ac:dyDescent="0.2"/>
    <row r="8354" customFormat="1" ht="16" customHeight="1" x14ac:dyDescent="0.2"/>
    <row r="8355" customFormat="1" ht="16" customHeight="1" x14ac:dyDescent="0.2"/>
    <row r="8356" customFormat="1" ht="16" customHeight="1" x14ac:dyDescent="0.2"/>
    <row r="8357" customFormat="1" ht="16" customHeight="1" x14ac:dyDescent="0.2"/>
    <row r="8358" customFormat="1" ht="16" customHeight="1" x14ac:dyDescent="0.2"/>
    <row r="8359" customFormat="1" ht="16" customHeight="1" x14ac:dyDescent="0.2"/>
    <row r="8360" customFormat="1" ht="16" customHeight="1" x14ac:dyDescent="0.2"/>
    <row r="8361" customFormat="1" ht="16" customHeight="1" x14ac:dyDescent="0.2"/>
    <row r="8362" customFormat="1" ht="16" customHeight="1" x14ac:dyDescent="0.2"/>
    <row r="8363" customFormat="1" ht="16" customHeight="1" x14ac:dyDescent="0.2"/>
    <row r="8364" customFormat="1" ht="16" customHeight="1" x14ac:dyDescent="0.2"/>
    <row r="8365" customFormat="1" ht="16" customHeight="1" x14ac:dyDescent="0.2"/>
    <row r="8366" customFormat="1" ht="16" customHeight="1" x14ac:dyDescent="0.2"/>
    <row r="8367" customFormat="1" ht="16" customHeight="1" x14ac:dyDescent="0.2"/>
    <row r="8368" customFormat="1" ht="16" customHeight="1" x14ac:dyDescent="0.2"/>
    <row r="8369" customFormat="1" ht="16" customHeight="1" x14ac:dyDescent="0.2"/>
    <row r="8370" customFormat="1" ht="16" customHeight="1" x14ac:dyDescent="0.2"/>
    <row r="8371" customFormat="1" ht="16" customHeight="1" x14ac:dyDescent="0.2"/>
    <row r="8372" customFormat="1" ht="16" customHeight="1" x14ac:dyDescent="0.2"/>
    <row r="8373" customFormat="1" ht="16" customHeight="1" x14ac:dyDescent="0.2"/>
    <row r="8374" customFormat="1" ht="16" customHeight="1" x14ac:dyDescent="0.2"/>
    <row r="8375" customFormat="1" ht="16" customHeight="1" x14ac:dyDescent="0.2"/>
    <row r="8376" customFormat="1" ht="16" customHeight="1" x14ac:dyDescent="0.2"/>
    <row r="8377" customFormat="1" ht="16" customHeight="1" x14ac:dyDescent="0.2"/>
    <row r="8378" customFormat="1" ht="16" customHeight="1" x14ac:dyDescent="0.2"/>
    <row r="8379" customFormat="1" ht="16" customHeight="1" x14ac:dyDescent="0.2"/>
    <row r="8380" customFormat="1" ht="16" customHeight="1" x14ac:dyDescent="0.2"/>
    <row r="8381" customFormat="1" ht="16" customHeight="1" x14ac:dyDescent="0.2"/>
    <row r="8382" customFormat="1" ht="16" customHeight="1" x14ac:dyDescent="0.2"/>
    <row r="8383" customFormat="1" ht="16" customHeight="1" x14ac:dyDescent="0.2"/>
    <row r="8384" customFormat="1" ht="16" customHeight="1" x14ac:dyDescent="0.2"/>
    <row r="8385" customFormat="1" ht="16" customHeight="1" x14ac:dyDescent="0.2"/>
    <row r="8386" customFormat="1" ht="16" customHeight="1" x14ac:dyDescent="0.2"/>
    <row r="8387" customFormat="1" ht="16" customHeight="1" x14ac:dyDescent="0.2"/>
    <row r="8388" customFormat="1" ht="16" customHeight="1" x14ac:dyDescent="0.2"/>
    <row r="8389" customFormat="1" ht="16" customHeight="1" x14ac:dyDescent="0.2"/>
    <row r="8390" customFormat="1" ht="16" customHeight="1" x14ac:dyDescent="0.2"/>
    <row r="8391" customFormat="1" ht="16" customHeight="1" x14ac:dyDescent="0.2"/>
    <row r="8392" customFormat="1" ht="16" customHeight="1" x14ac:dyDescent="0.2"/>
    <row r="8393" customFormat="1" ht="16" customHeight="1" x14ac:dyDescent="0.2"/>
    <row r="8394" customFormat="1" ht="16" customHeight="1" x14ac:dyDescent="0.2"/>
    <row r="8395" customFormat="1" ht="16" customHeight="1" x14ac:dyDescent="0.2"/>
    <row r="8396" customFormat="1" ht="16" customHeight="1" x14ac:dyDescent="0.2"/>
    <row r="8397" customFormat="1" ht="16" customHeight="1" x14ac:dyDescent="0.2"/>
    <row r="8398" customFormat="1" ht="16" customHeight="1" x14ac:dyDescent="0.2"/>
    <row r="8399" customFormat="1" ht="16" customHeight="1" x14ac:dyDescent="0.2"/>
    <row r="8400" customFormat="1" ht="16" customHeight="1" x14ac:dyDescent="0.2"/>
    <row r="8401" customFormat="1" ht="16" customHeight="1" x14ac:dyDescent="0.2"/>
    <row r="8402" customFormat="1" ht="16" customHeight="1" x14ac:dyDescent="0.2"/>
    <row r="8403" customFormat="1" ht="16" customHeight="1" x14ac:dyDescent="0.2"/>
    <row r="8404" customFormat="1" ht="16" customHeight="1" x14ac:dyDescent="0.2"/>
    <row r="8405" customFormat="1" ht="16" customHeight="1" x14ac:dyDescent="0.2"/>
    <row r="8406" customFormat="1" ht="16" customHeight="1" x14ac:dyDescent="0.2"/>
    <row r="8407" customFormat="1" ht="16" customHeight="1" x14ac:dyDescent="0.2"/>
    <row r="8408" customFormat="1" ht="16" customHeight="1" x14ac:dyDescent="0.2"/>
    <row r="8409" customFormat="1" ht="16" customHeight="1" x14ac:dyDescent="0.2"/>
    <row r="8410" customFormat="1" ht="16" customHeight="1" x14ac:dyDescent="0.2"/>
    <row r="8411" customFormat="1" ht="16" customHeight="1" x14ac:dyDescent="0.2"/>
    <row r="8412" customFormat="1" ht="16" customHeight="1" x14ac:dyDescent="0.2"/>
    <row r="8413" customFormat="1" ht="16" customHeight="1" x14ac:dyDescent="0.2"/>
    <row r="8414" customFormat="1" ht="16" customHeight="1" x14ac:dyDescent="0.2"/>
    <row r="8415" customFormat="1" ht="16" customHeight="1" x14ac:dyDescent="0.2"/>
    <row r="8416" customFormat="1" ht="16" customHeight="1" x14ac:dyDescent="0.2"/>
    <row r="8417" customFormat="1" ht="16" customHeight="1" x14ac:dyDescent="0.2"/>
    <row r="8418" customFormat="1" ht="16" customHeight="1" x14ac:dyDescent="0.2"/>
    <row r="8419" customFormat="1" ht="16" customHeight="1" x14ac:dyDescent="0.2"/>
    <row r="8420" customFormat="1" ht="16" customHeight="1" x14ac:dyDescent="0.2"/>
    <row r="8421" customFormat="1" ht="16" customHeight="1" x14ac:dyDescent="0.2"/>
    <row r="8422" customFormat="1" ht="16" customHeight="1" x14ac:dyDescent="0.2"/>
    <row r="8423" customFormat="1" ht="16" customHeight="1" x14ac:dyDescent="0.2"/>
    <row r="8424" customFormat="1" ht="16" customHeight="1" x14ac:dyDescent="0.2"/>
    <row r="8425" customFormat="1" ht="16" customHeight="1" x14ac:dyDescent="0.2"/>
    <row r="8426" customFormat="1" ht="16" customHeight="1" x14ac:dyDescent="0.2"/>
    <row r="8427" customFormat="1" ht="16" customHeight="1" x14ac:dyDescent="0.2"/>
    <row r="8428" customFormat="1" ht="16" customHeight="1" x14ac:dyDescent="0.2"/>
    <row r="8429" customFormat="1" ht="16" customHeight="1" x14ac:dyDescent="0.2"/>
    <row r="8430" customFormat="1" ht="16" customHeight="1" x14ac:dyDescent="0.2"/>
    <row r="8431" customFormat="1" ht="16" customHeight="1" x14ac:dyDescent="0.2"/>
    <row r="8432" customFormat="1" ht="16" customHeight="1" x14ac:dyDescent="0.2"/>
    <row r="8433" customFormat="1" ht="16" customHeight="1" x14ac:dyDescent="0.2"/>
    <row r="8434" customFormat="1" ht="16" customHeight="1" x14ac:dyDescent="0.2"/>
    <row r="8435" customFormat="1" ht="16" customHeight="1" x14ac:dyDescent="0.2"/>
    <row r="8436" customFormat="1" ht="16" customHeight="1" x14ac:dyDescent="0.2"/>
    <row r="8437" customFormat="1" ht="16" customHeight="1" x14ac:dyDescent="0.2"/>
    <row r="8438" customFormat="1" ht="16" customHeight="1" x14ac:dyDescent="0.2"/>
    <row r="8439" customFormat="1" ht="16" customHeight="1" x14ac:dyDescent="0.2"/>
    <row r="8440" customFormat="1" ht="16" customHeight="1" x14ac:dyDescent="0.2"/>
    <row r="8441" customFormat="1" ht="16" customHeight="1" x14ac:dyDescent="0.2"/>
    <row r="8442" customFormat="1" ht="16" customHeight="1" x14ac:dyDescent="0.2"/>
    <row r="8443" customFormat="1" ht="16" customHeight="1" x14ac:dyDescent="0.2"/>
    <row r="8444" customFormat="1" ht="16" customHeight="1" x14ac:dyDescent="0.2"/>
    <row r="8445" customFormat="1" ht="16" customHeight="1" x14ac:dyDescent="0.2"/>
    <row r="8446" customFormat="1" ht="16" customHeight="1" x14ac:dyDescent="0.2"/>
    <row r="8447" customFormat="1" ht="16" customHeight="1" x14ac:dyDescent="0.2"/>
    <row r="8448" customFormat="1" ht="16" customHeight="1" x14ac:dyDescent="0.2"/>
    <row r="8449" customFormat="1" ht="16" customHeight="1" x14ac:dyDescent="0.2"/>
    <row r="8450" customFormat="1" ht="16" customHeight="1" x14ac:dyDescent="0.2"/>
    <row r="8451" customFormat="1" ht="16" customHeight="1" x14ac:dyDescent="0.2"/>
    <row r="8452" customFormat="1" ht="16" customHeight="1" x14ac:dyDescent="0.2"/>
    <row r="8453" customFormat="1" ht="16" customHeight="1" x14ac:dyDescent="0.2"/>
    <row r="8454" customFormat="1" ht="16" customHeight="1" x14ac:dyDescent="0.2"/>
    <row r="8455" customFormat="1" ht="16" customHeight="1" x14ac:dyDescent="0.2"/>
    <row r="8456" customFormat="1" ht="16" customHeight="1" x14ac:dyDescent="0.2"/>
    <row r="8457" customFormat="1" ht="16" customHeight="1" x14ac:dyDescent="0.2"/>
    <row r="8458" customFormat="1" ht="16" customHeight="1" x14ac:dyDescent="0.2"/>
    <row r="8459" customFormat="1" ht="16" customHeight="1" x14ac:dyDescent="0.2"/>
    <row r="8460" customFormat="1" ht="16" customHeight="1" x14ac:dyDescent="0.2"/>
    <row r="8461" customFormat="1" ht="16" customHeight="1" x14ac:dyDescent="0.2"/>
    <row r="8462" customFormat="1" ht="16" customHeight="1" x14ac:dyDescent="0.2"/>
    <row r="8463" customFormat="1" ht="16" customHeight="1" x14ac:dyDescent="0.2"/>
    <row r="8464" customFormat="1" ht="16" customHeight="1" x14ac:dyDescent="0.2"/>
    <row r="8465" customFormat="1" ht="16" customHeight="1" x14ac:dyDescent="0.2"/>
    <row r="8466" customFormat="1" ht="16" customHeight="1" x14ac:dyDescent="0.2"/>
    <row r="8467" customFormat="1" ht="16" customHeight="1" x14ac:dyDescent="0.2"/>
    <row r="8468" customFormat="1" ht="16" customHeight="1" x14ac:dyDescent="0.2"/>
    <row r="8469" customFormat="1" ht="16" customHeight="1" x14ac:dyDescent="0.2"/>
    <row r="8470" customFormat="1" ht="16" customHeight="1" x14ac:dyDescent="0.2"/>
    <row r="8471" customFormat="1" ht="16" customHeight="1" x14ac:dyDescent="0.2"/>
    <row r="8472" customFormat="1" ht="16" customHeight="1" x14ac:dyDescent="0.2"/>
    <row r="8473" customFormat="1" ht="16" customHeight="1" x14ac:dyDescent="0.2"/>
    <row r="8474" customFormat="1" ht="16" customHeight="1" x14ac:dyDescent="0.2"/>
    <row r="8475" customFormat="1" ht="16" customHeight="1" x14ac:dyDescent="0.2"/>
    <row r="8476" customFormat="1" ht="16" customHeight="1" x14ac:dyDescent="0.2"/>
    <row r="8477" customFormat="1" ht="16" customHeight="1" x14ac:dyDescent="0.2"/>
    <row r="8478" customFormat="1" ht="16" customHeight="1" x14ac:dyDescent="0.2"/>
    <row r="8479" customFormat="1" ht="16" customHeight="1" x14ac:dyDescent="0.2"/>
    <row r="8480" customFormat="1" ht="16" customHeight="1" x14ac:dyDescent="0.2"/>
    <row r="8481" customFormat="1" ht="16" customHeight="1" x14ac:dyDescent="0.2"/>
    <row r="8482" customFormat="1" ht="16" customHeight="1" x14ac:dyDescent="0.2"/>
    <row r="8483" customFormat="1" ht="16" customHeight="1" x14ac:dyDescent="0.2"/>
    <row r="8484" customFormat="1" ht="16" customHeight="1" x14ac:dyDescent="0.2"/>
    <row r="8485" customFormat="1" ht="16" customHeight="1" x14ac:dyDescent="0.2"/>
    <row r="8486" customFormat="1" ht="16" customHeight="1" x14ac:dyDescent="0.2"/>
    <row r="8487" customFormat="1" ht="16" customHeight="1" x14ac:dyDescent="0.2"/>
    <row r="8488" customFormat="1" ht="16" customHeight="1" x14ac:dyDescent="0.2"/>
    <row r="8489" customFormat="1" ht="16" customHeight="1" x14ac:dyDescent="0.2"/>
    <row r="8490" customFormat="1" ht="16" customHeight="1" x14ac:dyDescent="0.2"/>
    <row r="8491" customFormat="1" ht="16" customHeight="1" x14ac:dyDescent="0.2"/>
    <row r="8492" customFormat="1" ht="16" customHeight="1" x14ac:dyDescent="0.2"/>
    <row r="8493" customFormat="1" ht="16" customHeight="1" x14ac:dyDescent="0.2"/>
    <row r="8494" customFormat="1" ht="16" customHeight="1" x14ac:dyDescent="0.2"/>
    <row r="8495" customFormat="1" ht="16" customHeight="1" x14ac:dyDescent="0.2"/>
    <row r="8496" customFormat="1" ht="16" customHeight="1" x14ac:dyDescent="0.2"/>
    <row r="8497" customFormat="1" ht="16" customHeight="1" x14ac:dyDescent="0.2"/>
    <row r="8498" customFormat="1" ht="16" customHeight="1" x14ac:dyDescent="0.2"/>
    <row r="8499" customFormat="1" ht="16" customHeight="1" x14ac:dyDescent="0.2"/>
    <row r="8500" customFormat="1" ht="16" customHeight="1" x14ac:dyDescent="0.2"/>
    <row r="8501" customFormat="1" ht="16" customHeight="1" x14ac:dyDescent="0.2"/>
    <row r="8502" customFormat="1" ht="16" customHeight="1" x14ac:dyDescent="0.2"/>
    <row r="8503" customFormat="1" ht="16" customHeight="1" x14ac:dyDescent="0.2"/>
    <row r="8504" customFormat="1" ht="16" customHeight="1" x14ac:dyDescent="0.2"/>
    <row r="8505" customFormat="1" ht="16" customHeight="1" x14ac:dyDescent="0.2"/>
    <row r="8506" customFormat="1" ht="16" customHeight="1" x14ac:dyDescent="0.2"/>
    <row r="8507" customFormat="1" ht="16" customHeight="1" x14ac:dyDescent="0.2"/>
    <row r="8508" customFormat="1" ht="16" customHeight="1" x14ac:dyDescent="0.2"/>
    <row r="8509" customFormat="1" ht="16" customHeight="1" x14ac:dyDescent="0.2"/>
    <row r="8510" customFormat="1" ht="16" customHeight="1" x14ac:dyDescent="0.2"/>
    <row r="8511" customFormat="1" ht="16" customHeight="1" x14ac:dyDescent="0.2"/>
    <row r="8512" customFormat="1" ht="16" customHeight="1" x14ac:dyDescent="0.2"/>
    <row r="8513" customFormat="1" ht="16" customHeight="1" x14ac:dyDescent="0.2"/>
    <row r="8514" customFormat="1" ht="16" customHeight="1" x14ac:dyDescent="0.2"/>
    <row r="8515" customFormat="1" ht="16" customHeight="1" x14ac:dyDescent="0.2"/>
    <row r="8516" customFormat="1" ht="16" customHeight="1" x14ac:dyDescent="0.2"/>
    <row r="8517" customFormat="1" ht="16" customHeight="1" x14ac:dyDescent="0.2"/>
    <row r="8518" customFormat="1" ht="16" customHeight="1" x14ac:dyDescent="0.2"/>
    <row r="8519" customFormat="1" ht="16" customHeight="1" x14ac:dyDescent="0.2"/>
    <row r="8520" customFormat="1" ht="16" customHeight="1" x14ac:dyDescent="0.2"/>
    <row r="8521" customFormat="1" ht="16" customHeight="1" x14ac:dyDescent="0.2"/>
    <row r="8522" customFormat="1" ht="16" customHeight="1" x14ac:dyDescent="0.2"/>
    <row r="8523" customFormat="1" ht="16" customHeight="1" x14ac:dyDescent="0.2"/>
    <row r="8524" customFormat="1" ht="16" customHeight="1" x14ac:dyDescent="0.2"/>
    <row r="8525" customFormat="1" ht="16" customHeight="1" x14ac:dyDescent="0.2"/>
    <row r="8526" customFormat="1" ht="16" customHeight="1" x14ac:dyDescent="0.2"/>
    <row r="8527" customFormat="1" ht="16" customHeight="1" x14ac:dyDescent="0.2"/>
    <row r="8528" customFormat="1" ht="16" customHeight="1" x14ac:dyDescent="0.2"/>
    <row r="8529" customFormat="1" ht="16" customHeight="1" x14ac:dyDescent="0.2"/>
    <row r="8530" customFormat="1" ht="16" customHeight="1" x14ac:dyDescent="0.2"/>
    <row r="8531" customFormat="1" ht="16" customHeight="1" x14ac:dyDescent="0.2"/>
    <row r="8532" customFormat="1" ht="16" customHeight="1" x14ac:dyDescent="0.2"/>
    <row r="8533" customFormat="1" ht="16" customHeight="1" x14ac:dyDescent="0.2"/>
    <row r="8534" customFormat="1" ht="16" customHeight="1" x14ac:dyDescent="0.2"/>
    <row r="8535" customFormat="1" ht="16" customHeight="1" x14ac:dyDescent="0.2"/>
    <row r="8536" customFormat="1" ht="16" customHeight="1" x14ac:dyDescent="0.2"/>
    <row r="8537" customFormat="1" ht="16" customHeight="1" x14ac:dyDescent="0.2"/>
    <row r="8538" customFormat="1" ht="16" customHeight="1" x14ac:dyDescent="0.2"/>
    <row r="8539" customFormat="1" ht="16" customHeight="1" x14ac:dyDescent="0.2"/>
    <row r="8540" customFormat="1" ht="16" customHeight="1" x14ac:dyDescent="0.2"/>
    <row r="8541" customFormat="1" ht="16" customHeight="1" x14ac:dyDescent="0.2"/>
    <row r="8542" customFormat="1" ht="16" customHeight="1" x14ac:dyDescent="0.2"/>
    <row r="8543" customFormat="1" ht="16" customHeight="1" x14ac:dyDescent="0.2"/>
    <row r="8544" customFormat="1" ht="16" customHeight="1" x14ac:dyDescent="0.2"/>
    <row r="8545" customFormat="1" ht="16" customHeight="1" x14ac:dyDescent="0.2"/>
    <row r="8546" customFormat="1" ht="16" customHeight="1" x14ac:dyDescent="0.2"/>
    <row r="8547" customFormat="1" ht="16" customHeight="1" x14ac:dyDescent="0.2"/>
    <row r="8548" customFormat="1" ht="16" customHeight="1" x14ac:dyDescent="0.2"/>
    <row r="8549" customFormat="1" ht="16" customHeight="1" x14ac:dyDescent="0.2"/>
    <row r="8550" customFormat="1" ht="16" customHeight="1" x14ac:dyDescent="0.2"/>
    <row r="8551" customFormat="1" ht="16" customHeight="1" x14ac:dyDescent="0.2"/>
    <row r="8552" customFormat="1" ht="16" customHeight="1" x14ac:dyDescent="0.2"/>
    <row r="8553" customFormat="1" ht="16" customHeight="1" x14ac:dyDescent="0.2"/>
    <row r="8554" customFormat="1" ht="16" customHeight="1" x14ac:dyDescent="0.2"/>
    <row r="8555" customFormat="1" ht="16" customHeight="1" x14ac:dyDescent="0.2"/>
    <row r="8556" customFormat="1" ht="16" customHeight="1" x14ac:dyDescent="0.2"/>
    <row r="8557" customFormat="1" ht="16" customHeight="1" x14ac:dyDescent="0.2"/>
    <row r="8558" customFormat="1" ht="16" customHeight="1" x14ac:dyDescent="0.2"/>
    <row r="8559" customFormat="1" ht="16" customHeight="1" x14ac:dyDescent="0.2"/>
    <row r="8560" customFormat="1" ht="16" customHeight="1" x14ac:dyDescent="0.2"/>
    <row r="8561" customFormat="1" ht="16" customHeight="1" x14ac:dyDescent="0.2"/>
    <row r="8562" customFormat="1" ht="16" customHeight="1" x14ac:dyDescent="0.2"/>
    <row r="8563" customFormat="1" ht="16" customHeight="1" x14ac:dyDescent="0.2"/>
    <row r="8564" customFormat="1" ht="16" customHeight="1" x14ac:dyDescent="0.2"/>
    <row r="8565" customFormat="1" ht="16" customHeight="1" x14ac:dyDescent="0.2"/>
    <row r="8566" customFormat="1" ht="16" customHeight="1" x14ac:dyDescent="0.2"/>
    <row r="8567" customFormat="1" ht="16" customHeight="1" x14ac:dyDescent="0.2"/>
    <row r="8568" customFormat="1" ht="16" customHeight="1" x14ac:dyDescent="0.2"/>
    <row r="8569" customFormat="1" ht="16" customHeight="1" x14ac:dyDescent="0.2"/>
    <row r="8570" customFormat="1" ht="16" customHeight="1" x14ac:dyDescent="0.2"/>
    <row r="8571" customFormat="1" ht="16" customHeight="1" x14ac:dyDescent="0.2"/>
    <row r="8572" customFormat="1" ht="16" customHeight="1" x14ac:dyDescent="0.2"/>
    <row r="8573" customFormat="1" ht="16" customHeight="1" x14ac:dyDescent="0.2"/>
    <row r="8574" customFormat="1" ht="16" customHeight="1" x14ac:dyDescent="0.2"/>
    <row r="8575" customFormat="1" ht="16" customHeight="1" x14ac:dyDescent="0.2"/>
    <row r="8576" customFormat="1" ht="16" customHeight="1" x14ac:dyDescent="0.2"/>
    <row r="8577" customFormat="1" ht="16" customHeight="1" x14ac:dyDescent="0.2"/>
    <row r="8578" customFormat="1" ht="16" customHeight="1" x14ac:dyDescent="0.2"/>
    <row r="8579" customFormat="1" ht="16" customHeight="1" x14ac:dyDescent="0.2"/>
    <row r="8580" customFormat="1" ht="16" customHeight="1" x14ac:dyDescent="0.2"/>
    <row r="8581" customFormat="1" ht="16" customHeight="1" x14ac:dyDescent="0.2"/>
    <row r="8582" customFormat="1" ht="16" customHeight="1" x14ac:dyDescent="0.2"/>
    <row r="8583" customFormat="1" ht="16" customHeight="1" x14ac:dyDescent="0.2"/>
    <row r="8584" customFormat="1" ht="16" customHeight="1" x14ac:dyDescent="0.2"/>
    <row r="8585" customFormat="1" ht="16" customHeight="1" x14ac:dyDescent="0.2"/>
    <row r="8586" customFormat="1" ht="16" customHeight="1" x14ac:dyDescent="0.2"/>
    <row r="8587" customFormat="1" ht="16" customHeight="1" x14ac:dyDescent="0.2"/>
    <row r="8588" customFormat="1" ht="16" customHeight="1" x14ac:dyDescent="0.2"/>
    <row r="8589" customFormat="1" ht="16" customHeight="1" x14ac:dyDescent="0.2"/>
    <row r="8590" customFormat="1" ht="16" customHeight="1" x14ac:dyDescent="0.2"/>
    <row r="8591" customFormat="1" ht="16" customHeight="1" x14ac:dyDescent="0.2"/>
    <row r="8592" customFormat="1" ht="16" customHeight="1" x14ac:dyDescent="0.2"/>
    <row r="8593" customFormat="1" ht="16" customHeight="1" x14ac:dyDescent="0.2"/>
    <row r="8594" customFormat="1" ht="16" customHeight="1" x14ac:dyDescent="0.2"/>
    <row r="8595" customFormat="1" ht="16" customHeight="1" x14ac:dyDescent="0.2"/>
    <row r="8596" customFormat="1" ht="16" customHeight="1" x14ac:dyDescent="0.2"/>
    <row r="8597" customFormat="1" ht="16" customHeight="1" x14ac:dyDescent="0.2"/>
    <row r="8598" customFormat="1" ht="16" customHeight="1" x14ac:dyDescent="0.2"/>
    <row r="8599" customFormat="1" ht="16" customHeight="1" x14ac:dyDescent="0.2"/>
    <row r="8600" customFormat="1" ht="16" customHeight="1" x14ac:dyDescent="0.2"/>
    <row r="8601" customFormat="1" ht="16" customHeight="1" x14ac:dyDescent="0.2"/>
    <row r="8602" customFormat="1" ht="16" customHeight="1" x14ac:dyDescent="0.2"/>
    <row r="8603" customFormat="1" ht="16" customHeight="1" x14ac:dyDescent="0.2"/>
    <row r="8604" customFormat="1" ht="16" customHeight="1" x14ac:dyDescent="0.2"/>
    <row r="8605" customFormat="1" ht="16" customHeight="1" x14ac:dyDescent="0.2"/>
    <row r="8606" customFormat="1" ht="16" customHeight="1" x14ac:dyDescent="0.2"/>
    <row r="8607" customFormat="1" ht="16" customHeight="1" x14ac:dyDescent="0.2"/>
    <row r="8608" customFormat="1" ht="16" customHeight="1" x14ac:dyDescent="0.2"/>
    <row r="8609" customFormat="1" ht="16" customHeight="1" x14ac:dyDescent="0.2"/>
    <row r="8610" customFormat="1" ht="16" customHeight="1" x14ac:dyDescent="0.2"/>
    <row r="8611" customFormat="1" ht="16" customHeight="1" x14ac:dyDescent="0.2"/>
    <row r="8612" customFormat="1" ht="16" customHeight="1" x14ac:dyDescent="0.2"/>
    <row r="8613" customFormat="1" ht="16" customHeight="1" x14ac:dyDescent="0.2"/>
    <row r="8614" customFormat="1" ht="16" customHeight="1" x14ac:dyDescent="0.2"/>
    <row r="8615" customFormat="1" ht="16" customHeight="1" x14ac:dyDescent="0.2"/>
    <row r="8616" customFormat="1" ht="16" customHeight="1" x14ac:dyDescent="0.2"/>
    <row r="8617" customFormat="1" ht="16" customHeight="1" x14ac:dyDescent="0.2"/>
    <row r="8618" customFormat="1" ht="16" customHeight="1" x14ac:dyDescent="0.2"/>
    <row r="8619" customFormat="1" ht="16" customHeight="1" x14ac:dyDescent="0.2"/>
    <row r="8620" customFormat="1" ht="16" customHeight="1" x14ac:dyDescent="0.2"/>
    <row r="8621" customFormat="1" ht="16" customHeight="1" x14ac:dyDescent="0.2"/>
    <row r="8622" customFormat="1" ht="16" customHeight="1" x14ac:dyDescent="0.2"/>
    <row r="8623" customFormat="1" ht="16" customHeight="1" x14ac:dyDescent="0.2"/>
    <row r="8624" customFormat="1" ht="16" customHeight="1" x14ac:dyDescent="0.2"/>
    <row r="8625" customFormat="1" ht="16" customHeight="1" x14ac:dyDescent="0.2"/>
    <row r="8626" customFormat="1" ht="16" customHeight="1" x14ac:dyDescent="0.2"/>
    <row r="8627" customFormat="1" ht="16" customHeight="1" x14ac:dyDescent="0.2"/>
    <row r="8628" customFormat="1" ht="16" customHeight="1" x14ac:dyDescent="0.2"/>
    <row r="8629" customFormat="1" ht="16" customHeight="1" x14ac:dyDescent="0.2"/>
    <row r="8630" customFormat="1" ht="16" customHeight="1" x14ac:dyDescent="0.2"/>
    <row r="8631" customFormat="1" ht="16" customHeight="1" x14ac:dyDescent="0.2"/>
    <row r="8632" customFormat="1" ht="16" customHeight="1" x14ac:dyDescent="0.2"/>
    <row r="8633" customFormat="1" ht="16" customHeight="1" x14ac:dyDescent="0.2"/>
    <row r="8634" customFormat="1" ht="16" customHeight="1" x14ac:dyDescent="0.2"/>
    <row r="8635" customFormat="1" ht="16" customHeight="1" x14ac:dyDescent="0.2"/>
    <row r="8636" customFormat="1" ht="16" customHeight="1" x14ac:dyDescent="0.2"/>
    <row r="8637" customFormat="1" ht="16" customHeight="1" x14ac:dyDescent="0.2"/>
    <row r="8638" customFormat="1" ht="16" customHeight="1" x14ac:dyDescent="0.2"/>
    <row r="8639" customFormat="1" ht="16" customHeight="1" x14ac:dyDescent="0.2"/>
    <row r="8640" customFormat="1" ht="16" customHeight="1" x14ac:dyDescent="0.2"/>
    <row r="8641" customFormat="1" ht="16" customHeight="1" x14ac:dyDescent="0.2"/>
    <row r="8642" customFormat="1" ht="16" customHeight="1" x14ac:dyDescent="0.2"/>
    <row r="8643" customFormat="1" ht="16" customHeight="1" x14ac:dyDescent="0.2"/>
    <row r="8644" customFormat="1" ht="16" customHeight="1" x14ac:dyDescent="0.2"/>
    <row r="8645" customFormat="1" ht="16" customHeight="1" x14ac:dyDescent="0.2"/>
    <row r="8646" customFormat="1" ht="16" customHeight="1" x14ac:dyDescent="0.2"/>
    <row r="8647" customFormat="1" ht="16" customHeight="1" x14ac:dyDescent="0.2"/>
    <row r="8648" customFormat="1" ht="16" customHeight="1" x14ac:dyDescent="0.2"/>
    <row r="8649" customFormat="1" ht="16" customHeight="1" x14ac:dyDescent="0.2"/>
    <row r="8650" customFormat="1" ht="16" customHeight="1" x14ac:dyDescent="0.2"/>
    <row r="8651" customFormat="1" ht="16" customHeight="1" x14ac:dyDescent="0.2"/>
    <row r="8652" customFormat="1" ht="16" customHeight="1" x14ac:dyDescent="0.2"/>
    <row r="8653" customFormat="1" ht="16" customHeight="1" x14ac:dyDescent="0.2"/>
    <row r="8654" customFormat="1" ht="16" customHeight="1" x14ac:dyDescent="0.2"/>
    <row r="8655" customFormat="1" ht="16" customHeight="1" x14ac:dyDescent="0.2"/>
    <row r="8656" customFormat="1" ht="16" customHeight="1" x14ac:dyDescent="0.2"/>
    <row r="8657" customFormat="1" ht="16" customHeight="1" x14ac:dyDescent="0.2"/>
    <row r="8658" customFormat="1" ht="16" customHeight="1" x14ac:dyDescent="0.2"/>
    <row r="8659" customFormat="1" ht="16" customHeight="1" x14ac:dyDescent="0.2"/>
    <row r="8660" customFormat="1" ht="16" customHeight="1" x14ac:dyDescent="0.2"/>
    <row r="8661" customFormat="1" ht="16" customHeight="1" x14ac:dyDescent="0.2"/>
    <row r="8662" customFormat="1" ht="16" customHeight="1" x14ac:dyDescent="0.2"/>
    <row r="8663" customFormat="1" ht="16" customHeight="1" x14ac:dyDescent="0.2"/>
    <row r="8664" customFormat="1" ht="16" customHeight="1" x14ac:dyDescent="0.2"/>
    <row r="8665" customFormat="1" ht="16" customHeight="1" x14ac:dyDescent="0.2"/>
    <row r="8666" customFormat="1" ht="16" customHeight="1" x14ac:dyDescent="0.2"/>
    <row r="8667" customFormat="1" ht="16" customHeight="1" x14ac:dyDescent="0.2"/>
    <row r="8668" customFormat="1" ht="16" customHeight="1" x14ac:dyDescent="0.2"/>
    <row r="8669" customFormat="1" ht="16" customHeight="1" x14ac:dyDescent="0.2"/>
    <row r="8670" customFormat="1" ht="16" customHeight="1" x14ac:dyDescent="0.2"/>
    <row r="8671" customFormat="1" ht="16" customHeight="1" x14ac:dyDescent="0.2"/>
    <row r="8672" customFormat="1" ht="16" customHeight="1" x14ac:dyDescent="0.2"/>
    <row r="8673" customFormat="1" ht="16" customHeight="1" x14ac:dyDescent="0.2"/>
    <row r="8674" customFormat="1" ht="16" customHeight="1" x14ac:dyDescent="0.2"/>
    <row r="8675" customFormat="1" ht="16" customHeight="1" x14ac:dyDescent="0.2"/>
    <row r="8676" customFormat="1" ht="16" customHeight="1" x14ac:dyDescent="0.2"/>
    <row r="8677" customFormat="1" ht="16" customHeight="1" x14ac:dyDescent="0.2"/>
    <row r="8678" customFormat="1" ht="16" customHeight="1" x14ac:dyDescent="0.2"/>
    <row r="8679" customFormat="1" ht="16" customHeight="1" x14ac:dyDescent="0.2"/>
    <row r="8680" customFormat="1" ht="16" customHeight="1" x14ac:dyDescent="0.2"/>
    <row r="8681" customFormat="1" ht="16" customHeight="1" x14ac:dyDescent="0.2"/>
    <row r="8682" customFormat="1" ht="16" customHeight="1" x14ac:dyDescent="0.2"/>
    <row r="8683" customFormat="1" ht="16" customHeight="1" x14ac:dyDescent="0.2"/>
    <row r="8684" customFormat="1" ht="16" customHeight="1" x14ac:dyDescent="0.2"/>
    <row r="8685" customFormat="1" ht="16" customHeight="1" x14ac:dyDescent="0.2"/>
    <row r="8686" customFormat="1" ht="16" customHeight="1" x14ac:dyDescent="0.2"/>
    <row r="8687" customFormat="1" ht="16" customHeight="1" x14ac:dyDescent="0.2"/>
    <row r="8688" customFormat="1" ht="16" customHeight="1" x14ac:dyDescent="0.2"/>
    <row r="8689" customFormat="1" ht="16" customHeight="1" x14ac:dyDescent="0.2"/>
    <row r="8690" customFormat="1" ht="16" customHeight="1" x14ac:dyDescent="0.2"/>
    <row r="8691" customFormat="1" ht="16" customHeight="1" x14ac:dyDescent="0.2"/>
    <row r="8692" customFormat="1" ht="16" customHeight="1" x14ac:dyDescent="0.2"/>
    <row r="8693" customFormat="1" ht="16" customHeight="1" x14ac:dyDescent="0.2"/>
    <row r="8694" customFormat="1" ht="16" customHeight="1" x14ac:dyDescent="0.2"/>
    <row r="8695" customFormat="1" ht="16" customHeight="1" x14ac:dyDescent="0.2"/>
    <row r="8696" customFormat="1" ht="16" customHeight="1" x14ac:dyDescent="0.2"/>
    <row r="8697" customFormat="1" ht="16" customHeight="1" x14ac:dyDescent="0.2"/>
    <row r="8698" customFormat="1" ht="16" customHeight="1" x14ac:dyDescent="0.2"/>
    <row r="8699" customFormat="1" ht="16" customHeight="1" x14ac:dyDescent="0.2"/>
    <row r="8700" customFormat="1" ht="16" customHeight="1" x14ac:dyDescent="0.2"/>
    <row r="8701" customFormat="1" ht="16" customHeight="1" x14ac:dyDescent="0.2"/>
    <row r="8702" customFormat="1" ht="16" customHeight="1" x14ac:dyDescent="0.2"/>
    <row r="8703" customFormat="1" ht="16" customHeight="1" x14ac:dyDescent="0.2"/>
    <row r="8704" customFormat="1" ht="16" customHeight="1" x14ac:dyDescent="0.2"/>
    <row r="8705" customFormat="1" ht="16" customHeight="1" x14ac:dyDescent="0.2"/>
    <row r="8706" customFormat="1" ht="16" customHeight="1" x14ac:dyDescent="0.2"/>
    <row r="8707" customFormat="1" ht="16" customHeight="1" x14ac:dyDescent="0.2"/>
    <row r="8708" customFormat="1" ht="16" customHeight="1" x14ac:dyDescent="0.2"/>
    <row r="8709" customFormat="1" ht="16" customHeight="1" x14ac:dyDescent="0.2"/>
    <row r="8710" customFormat="1" ht="16" customHeight="1" x14ac:dyDescent="0.2"/>
    <row r="8711" customFormat="1" ht="16" customHeight="1" x14ac:dyDescent="0.2"/>
    <row r="8712" customFormat="1" ht="16" customHeight="1" x14ac:dyDescent="0.2"/>
    <row r="8713" customFormat="1" ht="16" customHeight="1" x14ac:dyDescent="0.2"/>
    <row r="8714" customFormat="1" ht="16" customHeight="1" x14ac:dyDescent="0.2"/>
    <row r="8715" customFormat="1" ht="16" customHeight="1" x14ac:dyDescent="0.2"/>
    <row r="8716" customFormat="1" ht="16" customHeight="1" x14ac:dyDescent="0.2"/>
    <row r="8717" customFormat="1" ht="16" customHeight="1" x14ac:dyDescent="0.2"/>
    <row r="8718" customFormat="1" ht="16" customHeight="1" x14ac:dyDescent="0.2"/>
    <row r="8719" customFormat="1" ht="16" customHeight="1" x14ac:dyDescent="0.2"/>
    <row r="8720" customFormat="1" ht="16" customHeight="1" x14ac:dyDescent="0.2"/>
    <row r="8721" customFormat="1" ht="16" customHeight="1" x14ac:dyDescent="0.2"/>
    <row r="8722" customFormat="1" ht="16" customHeight="1" x14ac:dyDescent="0.2"/>
    <row r="8723" customFormat="1" ht="16" customHeight="1" x14ac:dyDescent="0.2"/>
    <row r="8724" customFormat="1" ht="16" customHeight="1" x14ac:dyDescent="0.2"/>
    <row r="8725" customFormat="1" ht="16" customHeight="1" x14ac:dyDescent="0.2"/>
    <row r="8726" customFormat="1" ht="16" customHeight="1" x14ac:dyDescent="0.2"/>
    <row r="8727" customFormat="1" ht="16" customHeight="1" x14ac:dyDescent="0.2"/>
    <row r="8728" customFormat="1" ht="16" customHeight="1" x14ac:dyDescent="0.2"/>
    <row r="8729" customFormat="1" ht="16" customHeight="1" x14ac:dyDescent="0.2"/>
    <row r="8730" customFormat="1" ht="16" customHeight="1" x14ac:dyDescent="0.2"/>
    <row r="8731" customFormat="1" ht="16" customHeight="1" x14ac:dyDescent="0.2"/>
    <row r="8732" customFormat="1" ht="16" customHeight="1" x14ac:dyDescent="0.2"/>
    <row r="8733" customFormat="1" ht="16" customHeight="1" x14ac:dyDescent="0.2"/>
    <row r="8734" customFormat="1" ht="16" customHeight="1" x14ac:dyDescent="0.2"/>
    <row r="8735" customFormat="1" ht="16" customHeight="1" x14ac:dyDescent="0.2"/>
    <row r="8736" customFormat="1" ht="16" customHeight="1" x14ac:dyDescent="0.2"/>
    <row r="8737" customFormat="1" ht="16" customHeight="1" x14ac:dyDescent="0.2"/>
    <row r="8738" customFormat="1" ht="16" customHeight="1" x14ac:dyDescent="0.2"/>
    <row r="8739" customFormat="1" ht="16" customHeight="1" x14ac:dyDescent="0.2"/>
    <row r="8740" customFormat="1" ht="16" customHeight="1" x14ac:dyDescent="0.2"/>
    <row r="8741" customFormat="1" ht="16" customHeight="1" x14ac:dyDescent="0.2"/>
    <row r="8742" customFormat="1" ht="16" customHeight="1" x14ac:dyDescent="0.2"/>
    <row r="8743" customFormat="1" ht="16" customHeight="1" x14ac:dyDescent="0.2"/>
    <row r="8744" customFormat="1" ht="16" customHeight="1" x14ac:dyDescent="0.2"/>
    <row r="8745" customFormat="1" ht="16" customHeight="1" x14ac:dyDescent="0.2"/>
    <row r="8746" customFormat="1" ht="16" customHeight="1" x14ac:dyDescent="0.2"/>
    <row r="8747" customFormat="1" ht="16" customHeight="1" x14ac:dyDescent="0.2"/>
    <row r="8748" customFormat="1" ht="16" customHeight="1" x14ac:dyDescent="0.2"/>
    <row r="8749" customFormat="1" ht="16" customHeight="1" x14ac:dyDescent="0.2"/>
    <row r="8750" customFormat="1" ht="16" customHeight="1" x14ac:dyDescent="0.2"/>
    <row r="8751" customFormat="1" ht="16" customHeight="1" x14ac:dyDescent="0.2"/>
    <row r="8752" customFormat="1" ht="16" customHeight="1" x14ac:dyDescent="0.2"/>
    <row r="8753" customFormat="1" ht="16" customHeight="1" x14ac:dyDescent="0.2"/>
    <row r="8754" customFormat="1" ht="16" customHeight="1" x14ac:dyDescent="0.2"/>
    <row r="8755" customFormat="1" ht="16" customHeight="1" x14ac:dyDescent="0.2"/>
    <row r="8756" customFormat="1" ht="16" customHeight="1" x14ac:dyDescent="0.2"/>
    <row r="8757" customFormat="1" ht="16" customHeight="1" x14ac:dyDescent="0.2"/>
    <row r="8758" customFormat="1" ht="16" customHeight="1" x14ac:dyDescent="0.2"/>
    <row r="8759" customFormat="1" ht="16" customHeight="1" x14ac:dyDescent="0.2"/>
    <row r="8760" customFormat="1" ht="16" customHeight="1" x14ac:dyDescent="0.2"/>
    <row r="8761" customFormat="1" ht="16" customHeight="1" x14ac:dyDescent="0.2"/>
    <row r="8762" customFormat="1" ht="16" customHeight="1" x14ac:dyDescent="0.2"/>
    <row r="8763" customFormat="1" ht="16" customHeight="1" x14ac:dyDescent="0.2"/>
    <row r="8764" customFormat="1" ht="16" customHeight="1" x14ac:dyDescent="0.2"/>
    <row r="8765" customFormat="1" ht="16" customHeight="1" x14ac:dyDescent="0.2"/>
    <row r="8766" customFormat="1" ht="16" customHeight="1" x14ac:dyDescent="0.2"/>
    <row r="8767" customFormat="1" ht="16" customHeight="1" x14ac:dyDescent="0.2"/>
    <row r="8768" customFormat="1" ht="16" customHeight="1" x14ac:dyDescent="0.2"/>
    <row r="8769" customFormat="1" ht="16" customHeight="1" x14ac:dyDescent="0.2"/>
    <row r="8770" customFormat="1" ht="16" customHeight="1" x14ac:dyDescent="0.2"/>
    <row r="8771" customFormat="1" ht="16" customHeight="1" x14ac:dyDescent="0.2"/>
    <row r="8772" customFormat="1" ht="16" customHeight="1" x14ac:dyDescent="0.2"/>
    <row r="8773" customFormat="1" ht="16" customHeight="1" x14ac:dyDescent="0.2"/>
    <row r="8774" customFormat="1" ht="16" customHeight="1" x14ac:dyDescent="0.2"/>
    <row r="8775" customFormat="1" ht="16" customHeight="1" x14ac:dyDescent="0.2"/>
    <row r="8776" customFormat="1" ht="16" customHeight="1" x14ac:dyDescent="0.2"/>
    <row r="8777" customFormat="1" ht="16" customHeight="1" x14ac:dyDescent="0.2"/>
    <row r="8778" customFormat="1" ht="16" customHeight="1" x14ac:dyDescent="0.2"/>
    <row r="8779" customFormat="1" ht="16" customHeight="1" x14ac:dyDescent="0.2"/>
    <row r="8780" customFormat="1" ht="16" customHeight="1" x14ac:dyDescent="0.2"/>
    <row r="8781" customFormat="1" ht="16" customHeight="1" x14ac:dyDescent="0.2"/>
    <row r="8782" customFormat="1" ht="16" customHeight="1" x14ac:dyDescent="0.2"/>
    <row r="8783" customFormat="1" ht="16" customHeight="1" x14ac:dyDescent="0.2"/>
    <row r="8784" customFormat="1" ht="16" customHeight="1" x14ac:dyDescent="0.2"/>
    <row r="8785" customFormat="1" ht="16" customHeight="1" x14ac:dyDescent="0.2"/>
    <row r="8786" customFormat="1" ht="16" customHeight="1" x14ac:dyDescent="0.2"/>
    <row r="8787" customFormat="1" ht="16" customHeight="1" x14ac:dyDescent="0.2"/>
    <row r="8788" customFormat="1" ht="16" customHeight="1" x14ac:dyDescent="0.2"/>
    <row r="8789" customFormat="1" ht="16" customHeight="1" x14ac:dyDescent="0.2"/>
    <row r="8790" customFormat="1" ht="16" customHeight="1" x14ac:dyDescent="0.2"/>
    <row r="8791" customFormat="1" ht="16" customHeight="1" x14ac:dyDescent="0.2"/>
    <row r="8792" customFormat="1" ht="16" customHeight="1" x14ac:dyDescent="0.2"/>
    <row r="8793" customFormat="1" ht="16" customHeight="1" x14ac:dyDescent="0.2"/>
    <row r="8794" customFormat="1" ht="16" customHeight="1" x14ac:dyDescent="0.2"/>
    <row r="8795" customFormat="1" ht="16" customHeight="1" x14ac:dyDescent="0.2"/>
    <row r="8796" customFormat="1" ht="16" customHeight="1" x14ac:dyDescent="0.2"/>
    <row r="8797" customFormat="1" ht="16" customHeight="1" x14ac:dyDescent="0.2"/>
    <row r="8798" customFormat="1" ht="16" customHeight="1" x14ac:dyDescent="0.2"/>
    <row r="8799" customFormat="1" ht="16" customHeight="1" x14ac:dyDescent="0.2"/>
    <row r="8800" customFormat="1" ht="16" customHeight="1" x14ac:dyDescent="0.2"/>
    <row r="8801" customFormat="1" ht="16" customHeight="1" x14ac:dyDescent="0.2"/>
    <row r="8802" customFormat="1" ht="16" customHeight="1" x14ac:dyDescent="0.2"/>
    <row r="8803" customFormat="1" ht="16" customHeight="1" x14ac:dyDescent="0.2"/>
    <row r="8804" customFormat="1" ht="16" customHeight="1" x14ac:dyDescent="0.2"/>
    <row r="8805" customFormat="1" ht="16" customHeight="1" x14ac:dyDescent="0.2"/>
    <row r="8806" customFormat="1" ht="16" customHeight="1" x14ac:dyDescent="0.2"/>
    <row r="8807" customFormat="1" ht="16" customHeight="1" x14ac:dyDescent="0.2"/>
    <row r="8808" customFormat="1" ht="16" customHeight="1" x14ac:dyDescent="0.2"/>
    <row r="8809" customFormat="1" ht="16" customHeight="1" x14ac:dyDescent="0.2"/>
    <row r="8810" customFormat="1" ht="16" customHeight="1" x14ac:dyDescent="0.2"/>
    <row r="8811" customFormat="1" ht="16" customHeight="1" x14ac:dyDescent="0.2"/>
    <row r="8812" customFormat="1" ht="16" customHeight="1" x14ac:dyDescent="0.2"/>
    <row r="8813" customFormat="1" ht="16" customHeight="1" x14ac:dyDescent="0.2"/>
    <row r="8814" customFormat="1" ht="16" customHeight="1" x14ac:dyDescent="0.2"/>
    <row r="8815" customFormat="1" ht="16" customHeight="1" x14ac:dyDescent="0.2"/>
    <row r="8816" customFormat="1" ht="16" customHeight="1" x14ac:dyDescent="0.2"/>
    <row r="8817" customFormat="1" ht="16" customHeight="1" x14ac:dyDescent="0.2"/>
    <row r="8818" customFormat="1" ht="16" customHeight="1" x14ac:dyDescent="0.2"/>
    <row r="8819" customFormat="1" ht="16" customHeight="1" x14ac:dyDescent="0.2"/>
    <row r="8820" customFormat="1" ht="16" customHeight="1" x14ac:dyDescent="0.2"/>
    <row r="8821" customFormat="1" ht="16" customHeight="1" x14ac:dyDescent="0.2"/>
    <row r="8822" customFormat="1" ht="16" customHeight="1" x14ac:dyDescent="0.2"/>
    <row r="8823" customFormat="1" ht="16" customHeight="1" x14ac:dyDescent="0.2"/>
    <row r="8824" customFormat="1" ht="16" customHeight="1" x14ac:dyDescent="0.2"/>
    <row r="8825" customFormat="1" ht="16" customHeight="1" x14ac:dyDescent="0.2"/>
    <row r="8826" customFormat="1" ht="16" customHeight="1" x14ac:dyDescent="0.2"/>
    <row r="8827" customFormat="1" ht="16" customHeight="1" x14ac:dyDescent="0.2"/>
    <row r="8828" customFormat="1" ht="16" customHeight="1" x14ac:dyDescent="0.2"/>
    <row r="8829" customFormat="1" ht="16" customHeight="1" x14ac:dyDescent="0.2"/>
    <row r="8830" customFormat="1" ht="16" customHeight="1" x14ac:dyDescent="0.2"/>
    <row r="8831" customFormat="1" ht="16" customHeight="1" x14ac:dyDescent="0.2"/>
    <row r="8832" customFormat="1" ht="16" customHeight="1" x14ac:dyDescent="0.2"/>
    <row r="8833" customFormat="1" ht="16" customHeight="1" x14ac:dyDescent="0.2"/>
    <row r="8834" customFormat="1" ht="16" customHeight="1" x14ac:dyDescent="0.2"/>
    <row r="8835" customFormat="1" ht="16" customHeight="1" x14ac:dyDescent="0.2"/>
    <row r="8836" customFormat="1" ht="16" customHeight="1" x14ac:dyDescent="0.2"/>
    <row r="8837" customFormat="1" ht="16" customHeight="1" x14ac:dyDescent="0.2"/>
    <row r="8838" customFormat="1" ht="16" customHeight="1" x14ac:dyDescent="0.2"/>
    <row r="8839" customFormat="1" ht="16" customHeight="1" x14ac:dyDescent="0.2"/>
    <row r="8840" customFormat="1" ht="16" customHeight="1" x14ac:dyDescent="0.2"/>
    <row r="8841" customFormat="1" ht="16" customHeight="1" x14ac:dyDescent="0.2"/>
    <row r="8842" customFormat="1" ht="16" customHeight="1" x14ac:dyDescent="0.2"/>
    <row r="8843" customFormat="1" ht="16" customHeight="1" x14ac:dyDescent="0.2"/>
    <row r="8844" customFormat="1" ht="16" customHeight="1" x14ac:dyDescent="0.2"/>
    <row r="8845" customFormat="1" ht="16" customHeight="1" x14ac:dyDescent="0.2"/>
    <row r="8846" customFormat="1" ht="16" customHeight="1" x14ac:dyDescent="0.2"/>
    <row r="8847" customFormat="1" ht="16" customHeight="1" x14ac:dyDescent="0.2"/>
    <row r="8848" customFormat="1" ht="16" customHeight="1" x14ac:dyDescent="0.2"/>
    <row r="8849" customFormat="1" ht="16" customHeight="1" x14ac:dyDescent="0.2"/>
    <row r="8850" customFormat="1" ht="16" customHeight="1" x14ac:dyDescent="0.2"/>
    <row r="8851" customFormat="1" ht="16" customHeight="1" x14ac:dyDescent="0.2"/>
    <row r="8852" customFormat="1" ht="16" customHeight="1" x14ac:dyDescent="0.2"/>
    <row r="8853" customFormat="1" ht="16" customHeight="1" x14ac:dyDescent="0.2"/>
    <row r="8854" customFormat="1" ht="16" customHeight="1" x14ac:dyDescent="0.2"/>
    <row r="8855" customFormat="1" ht="16" customHeight="1" x14ac:dyDescent="0.2"/>
    <row r="8856" customFormat="1" ht="16" customHeight="1" x14ac:dyDescent="0.2"/>
    <row r="8857" customFormat="1" ht="16" customHeight="1" x14ac:dyDescent="0.2"/>
    <row r="8858" customFormat="1" ht="16" customHeight="1" x14ac:dyDescent="0.2"/>
    <row r="8859" customFormat="1" ht="16" customHeight="1" x14ac:dyDescent="0.2"/>
    <row r="8860" customFormat="1" ht="16" customHeight="1" x14ac:dyDescent="0.2"/>
    <row r="8861" customFormat="1" ht="16" customHeight="1" x14ac:dyDescent="0.2"/>
    <row r="8862" customFormat="1" ht="16" customHeight="1" x14ac:dyDescent="0.2"/>
    <row r="8863" customFormat="1" ht="16" customHeight="1" x14ac:dyDescent="0.2"/>
    <row r="8864" customFormat="1" ht="16" customHeight="1" x14ac:dyDescent="0.2"/>
    <row r="8865" customFormat="1" ht="16" customHeight="1" x14ac:dyDescent="0.2"/>
    <row r="8866" customFormat="1" ht="16" customHeight="1" x14ac:dyDescent="0.2"/>
    <row r="8867" customFormat="1" ht="16" customHeight="1" x14ac:dyDescent="0.2"/>
    <row r="8868" customFormat="1" ht="16" customHeight="1" x14ac:dyDescent="0.2"/>
    <row r="8869" customFormat="1" ht="16" customHeight="1" x14ac:dyDescent="0.2"/>
    <row r="8870" customFormat="1" ht="16" customHeight="1" x14ac:dyDescent="0.2"/>
    <row r="8871" customFormat="1" ht="16" customHeight="1" x14ac:dyDescent="0.2"/>
    <row r="8872" customFormat="1" ht="16" customHeight="1" x14ac:dyDescent="0.2"/>
    <row r="8873" customFormat="1" ht="16" customHeight="1" x14ac:dyDescent="0.2"/>
    <row r="8874" customFormat="1" ht="16" customHeight="1" x14ac:dyDescent="0.2"/>
    <row r="8875" customFormat="1" ht="16" customHeight="1" x14ac:dyDescent="0.2"/>
    <row r="8876" customFormat="1" ht="16" customHeight="1" x14ac:dyDescent="0.2"/>
    <row r="8877" customFormat="1" ht="16" customHeight="1" x14ac:dyDescent="0.2"/>
    <row r="8878" customFormat="1" ht="16" customHeight="1" x14ac:dyDescent="0.2"/>
    <row r="8879" customFormat="1" ht="16" customHeight="1" x14ac:dyDescent="0.2"/>
    <row r="8880" customFormat="1" ht="16" customHeight="1" x14ac:dyDescent="0.2"/>
    <row r="8881" customFormat="1" ht="16" customHeight="1" x14ac:dyDescent="0.2"/>
    <row r="8882" customFormat="1" ht="16" customHeight="1" x14ac:dyDescent="0.2"/>
    <row r="8883" customFormat="1" ht="16" customHeight="1" x14ac:dyDescent="0.2"/>
    <row r="8884" customFormat="1" ht="16" customHeight="1" x14ac:dyDescent="0.2"/>
    <row r="8885" customFormat="1" ht="16" customHeight="1" x14ac:dyDescent="0.2"/>
    <row r="8886" customFormat="1" ht="16" customHeight="1" x14ac:dyDescent="0.2"/>
    <row r="8887" customFormat="1" ht="16" customHeight="1" x14ac:dyDescent="0.2"/>
    <row r="8888" customFormat="1" ht="16" customHeight="1" x14ac:dyDescent="0.2"/>
    <row r="8889" customFormat="1" ht="16" customHeight="1" x14ac:dyDescent="0.2"/>
    <row r="8890" customFormat="1" ht="16" customHeight="1" x14ac:dyDescent="0.2"/>
    <row r="8891" customFormat="1" ht="16" customHeight="1" x14ac:dyDescent="0.2"/>
    <row r="8892" customFormat="1" ht="16" customHeight="1" x14ac:dyDescent="0.2"/>
    <row r="8893" customFormat="1" ht="16" customHeight="1" x14ac:dyDescent="0.2"/>
    <row r="8894" customFormat="1" ht="16" customHeight="1" x14ac:dyDescent="0.2"/>
    <row r="8895" customFormat="1" ht="16" customHeight="1" x14ac:dyDescent="0.2"/>
    <row r="8896" customFormat="1" ht="16" customHeight="1" x14ac:dyDescent="0.2"/>
    <row r="8897" customFormat="1" ht="16" customHeight="1" x14ac:dyDescent="0.2"/>
    <row r="8898" customFormat="1" ht="16" customHeight="1" x14ac:dyDescent="0.2"/>
    <row r="8899" customFormat="1" ht="16" customHeight="1" x14ac:dyDescent="0.2"/>
    <row r="8900" customFormat="1" ht="16" customHeight="1" x14ac:dyDescent="0.2"/>
    <row r="8901" customFormat="1" ht="16" customHeight="1" x14ac:dyDescent="0.2"/>
    <row r="8902" customFormat="1" ht="16" customHeight="1" x14ac:dyDescent="0.2"/>
    <row r="8903" customFormat="1" ht="16" customHeight="1" x14ac:dyDescent="0.2"/>
    <row r="8904" customFormat="1" ht="16" customHeight="1" x14ac:dyDescent="0.2"/>
    <row r="8905" customFormat="1" ht="16" customHeight="1" x14ac:dyDescent="0.2"/>
    <row r="8906" customFormat="1" ht="16" customHeight="1" x14ac:dyDescent="0.2"/>
    <row r="8907" customFormat="1" ht="16" customHeight="1" x14ac:dyDescent="0.2"/>
    <row r="8908" customFormat="1" ht="16" customHeight="1" x14ac:dyDescent="0.2"/>
    <row r="8909" customFormat="1" ht="16" customHeight="1" x14ac:dyDescent="0.2"/>
    <row r="8910" customFormat="1" ht="16" customHeight="1" x14ac:dyDescent="0.2"/>
    <row r="8911" customFormat="1" ht="16" customHeight="1" x14ac:dyDescent="0.2"/>
    <row r="8912" customFormat="1" ht="16" customHeight="1" x14ac:dyDescent="0.2"/>
    <row r="8913" customFormat="1" ht="16" customHeight="1" x14ac:dyDescent="0.2"/>
    <row r="8914" customFormat="1" ht="16" customHeight="1" x14ac:dyDescent="0.2"/>
    <row r="8915" customFormat="1" ht="16" customHeight="1" x14ac:dyDescent="0.2"/>
    <row r="8916" customFormat="1" ht="16" customHeight="1" x14ac:dyDescent="0.2"/>
    <row r="8917" customFormat="1" ht="16" customHeight="1" x14ac:dyDescent="0.2"/>
    <row r="8918" customFormat="1" ht="16" customHeight="1" x14ac:dyDescent="0.2"/>
    <row r="8919" customFormat="1" ht="16" customHeight="1" x14ac:dyDescent="0.2"/>
    <row r="8920" customFormat="1" ht="16" customHeight="1" x14ac:dyDescent="0.2"/>
    <row r="8921" customFormat="1" ht="16" customHeight="1" x14ac:dyDescent="0.2"/>
    <row r="8922" customFormat="1" ht="16" customHeight="1" x14ac:dyDescent="0.2"/>
    <row r="8923" customFormat="1" ht="16" customHeight="1" x14ac:dyDescent="0.2"/>
    <row r="8924" customFormat="1" ht="16" customHeight="1" x14ac:dyDescent="0.2"/>
    <row r="8925" customFormat="1" ht="16" customHeight="1" x14ac:dyDescent="0.2"/>
    <row r="8926" customFormat="1" ht="16" customHeight="1" x14ac:dyDescent="0.2"/>
    <row r="8927" customFormat="1" ht="16" customHeight="1" x14ac:dyDescent="0.2"/>
    <row r="8928" customFormat="1" ht="16" customHeight="1" x14ac:dyDescent="0.2"/>
    <row r="8929" customFormat="1" ht="16" customHeight="1" x14ac:dyDescent="0.2"/>
    <row r="8930" customFormat="1" ht="16" customHeight="1" x14ac:dyDescent="0.2"/>
    <row r="8931" customFormat="1" ht="16" customHeight="1" x14ac:dyDescent="0.2"/>
    <row r="8932" customFormat="1" ht="16" customHeight="1" x14ac:dyDescent="0.2"/>
    <row r="8933" customFormat="1" ht="16" customHeight="1" x14ac:dyDescent="0.2"/>
    <row r="8934" customFormat="1" ht="16" customHeight="1" x14ac:dyDescent="0.2"/>
    <row r="8935" customFormat="1" ht="16" customHeight="1" x14ac:dyDescent="0.2"/>
    <row r="8936" customFormat="1" ht="16" customHeight="1" x14ac:dyDescent="0.2"/>
    <row r="8937" customFormat="1" ht="16" customHeight="1" x14ac:dyDescent="0.2"/>
    <row r="8938" customFormat="1" ht="16" customHeight="1" x14ac:dyDescent="0.2"/>
    <row r="8939" customFormat="1" ht="16" customHeight="1" x14ac:dyDescent="0.2"/>
    <row r="8940" customFormat="1" ht="16" customHeight="1" x14ac:dyDescent="0.2"/>
    <row r="8941" customFormat="1" ht="16" customHeight="1" x14ac:dyDescent="0.2"/>
    <row r="8942" customFormat="1" ht="16" customHeight="1" x14ac:dyDescent="0.2"/>
    <row r="8943" customFormat="1" ht="16" customHeight="1" x14ac:dyDescent="0.2"/>
    <row r="8944" customFormat="1" ht="16" customHeight="1" x14ac:dyDescent="0.2"/>
    <row r="8945" customFormat="1" ht="16" customHeight="1" x14ac:dyDescent="0.2"/>
    <row r="8946" customFormat="1" ht="16" customHeight="1" x14ac:dyDescent="0.2"/>
    <row r="8947" customFormat="1" ht="16" customHeight="1" x14ac:dyDescent="0.2"/>
    <row r="8948" customFormat="1" ht="16" customHeight="1" x14ac:dyDescent="0.2"/>
    <row r="8949" customFormat="1" ht="16" customHeight="1" x14ac:dyDescent="0.2"/>
    <row r="8950" customFormat="1" ht="16" customHeight="1" x14ac:dyDescent="0.2"/>
    <row r="8951" customFormat="1" ht="16" customHeight="1" x14ac:dyDescent="0.2"/>
    <row r="8952" customFormat="1" ht="16" customHeight="1" x14ac:dyDescent="0.2"/>
    <row r="8953" customFormat="1" ht="16" customHeight="1" x14ac:dyDescent="0.2"/>
    <row r="8954" customFormat="1" ht="16" customHeight="1" x14ac:dyDescent="0.2"/>
    <row r="8955" customFormat="1" ht="16" customHeight="1" x14ac:dyDescent="0.2"/>
    <row r="8956" customFormat="1" ht="16" customHeight="1" x14ac:dyDescent="0.2"/>
    <row r="8957" customFormat="1" ht="16" customHeight="1" x14ac:dyDescent="0.2"/>
    <row r="8958" customFormat="1" ht="16" customHeight="1" x14ac:dyDescent="0.2"/>
    <row r="8959" customFormat="1" ht="16" customHeight="1" x14ac:dyDescent="0.2"/>
    <row r="8960" customFormat="1" ht="16" customHeight="1" x14ac:dyDescent="0.2"/>
    <row r="8961" customFormat="1" ht="16" customHeight="1" x14ac:dyDescent="0.2"/>
    <row r="8962" customFormat="1" ht="16" customHeight="1" x14ac:dyDescent="0.2"/>
    <row r="8963" customFormat="1" ht="16" customHeight="1" x14ac:dyDescent="0.2"/>
    <row r="8964" customFormat="1" ht="16" customHeight="1" x14ac:dyDescent="0.2"/>
    <row r="8965" customFormat="1" ht="16" customHeight="1" x14ac:dyDescent="0.2"/>
    <row r="8966" customFormat="1" ht="16" customHeight="1" x14ac:dyDescent="0.2"/>
    <row r="8967" customFormat="1" ht="16" customHeight="1" x14ac:dyDescent="0.2"/>
    <row r="8968" customFormat="1" ht="16" customHeight="1" x14ac:dyDescent="0.2"/>
    <row r="8969" customFormat="1" ht="16" customHeight="1" x14ac:dyDescent="0.2"/>
    <row r="8970" customFormat="1" ht="16" customHeight="1" x14ac:dyDescent="0.2"/>
    <row r="8971" customFormat="1" ht="16" customHeight="1" x14ac:dyDescent="0.2"/>
    <row r="8972" customFormat="1" ht="16" customHeight="1" x14ac:dyDescent="0.2"/>
    <row r="8973" customFormat="1" ht="16" customHeight="1" x14ac:dyDescent="0.2"/>
    <row r="8974" customFormat="1" ht="16" customHeight="1" x14ac:dyDescent="0.2"/>
    <row r="8975" customFormat="1" ht="16" customHeight="1" x14ac:dyDescent="0.2"/>
    <row r="8976" customFormat="1" ht="16" customHeight="1" x14ac:dyDescent="0.2"/>
    <row r="8977" customFormat="1" ht="16" customHeight="1" x14ac:dyDescent="0.2"/>
    <row r="8978" customFormat="1" ht="16" customHeight="1" x14ac:dyDescent="0.2"/>
    <row r="8979" customFormat="1" ht="16" customHeight="1" x14ac:dyDescent="0.2"/>
    <row r="8980" customFormat="1" ht="16" customHeight="1" x14ac:dyDescent="0.2"/>
    <row r="8981" customFormat="1" ht="16" customHeight="1" x14ac:dyDescent="0.2"/>
    <row r="8982" customFormat="1" ht="16" customHeight="1" x14ac:dyDescent="0.2"/>
    <row r="8983" customFormat="1" ht="16" customHeight="1" x14ac:dyDescent="0.2"/>
    <row r="8984" customFormat="1" ht="16" customHeight="1" x14ac:dyDescent="0.2"/>
    <row r="8985" customFormat="1" ht="16" customHeight="1" x14ac:dyDescent="0.2"/>
    <row r="8986" customFormat="1" ht="16" customHeight="1" x14ac:dyDescent="0.2"/>
    <row r="8987" customFormat="1" ht="16" customHeight="1" x14ac:dyDescent="0.2"/>
    <row r="8988" customFormat="1" ht="16" customHeight="1" x14ac:dyDescent="0.2"/>
    <row r="8989" customFormat="1" ht="16" customHeight="1" x14ac:dyDescent="0.2"/>
    <row r="8990" customFormat="1" ht="16" customHeight="1" x14ac:dyDescent="0.2"/>
    <row r="8991" customFormat="1" ht="16" customHeight="1" x14ac:dyDescent="0.2"/>
    <row r="8992" customFormat="1" ht="16" customHeight="1" x14ac:dyDescent="0.2"/>
    <row r="8993" customFormat="1" ht="16" customHeight="1" x14ac:dyDescent="0.2"/>
    <row r="8994" customFormat="1" ht="16" customHeight="1" x14ac:dyDescent="0.2"/>
    <row r="8995" customFormat="1" ht="16" customHeight="1" x14ac:dyDescent="0.2"/>
    <row r="8996" customFormat="1" ht="16" customHeight="1" x14ac:dyDescent="0.2"/>
    <row r="8997" customFormat="1" ht="16" customHeight="1" x14ac:dyDescent="0.2"/>
    <row r="8998" customFormat="1" ht="16" customHeight="1" x14ac:dyDescent="0.2"/>
    <row r="8999" customFormat="1" ht="16" customHeight="1" x14ac:dyDescent="0.2"/>
    <row r="9000" customFormat="1" ht="16" customHeight="1" x14ac:dyDescent="0.2"/>
    <row r="9001" customFormat="1" ht="16" customHeight="1" x14ac:dyDescent="0.2"/>
    <row r="9002" customFormat="1" ht="16" customHeight="1" x14ac:dyDescent="0.2"/>
    <row r="9003" customFormat="1" ht="16" customHeight="1" x14ac:dyDescent="0.2"/>
    <row r="9004" customFormat="1" ht="16" customHeight="1" x14ac:dyDescent="0.2"/>
    <row r="9005" customFormat="1" ht="16" customHeight="1" x14ac:dyDescent="0.2"/>
    <row r="9006" customFormat="1" ht="16" customHeight="1" x14ac:dyDescent="0.2"/>
    <row r="9007" customFormat="1" ht="16" customHeight="1" x14ac:dyDescent="0.2"/>
    <row r="9008" customFormat="1" ht="16" customHeight="1" x14ac:dyDescent="0.2"/>
    <row r="9009" customFormat="1" ht="16" customHeight="1" x14ac:dyDescent="0.2"/>
    <row r="9010" customFormat="1" ht="16" customHeight="1" x14ac:dyDescent="0.2"/>
    <row r="9011" customFormat="1" ht="16" customHeight="1" x14ac:dyDescent="0.2"/>
    <row r="9012" customFormat="1" ht="16" customHeight="1" x14ac:dyDescent="0.2"/>
    <row r="9013" customFormat="1" ht="16" customHeight="1" x14ac:dyDescent="0.2"/>
    <row r="9014" customFormat="1" ht="16" customHeight="1" x14ac:dyDescent="0.2"/>
    <row r="9015" customFormat="1" ht="16" customHeight="1" x14ac:dyDescent="0.2"/>
    <row r="9016" customFormat="1" ht="16" customHeight="1" x14ac:dyDescent="0.2"/>
    <row r="9017" customFormat="1" ht="16" customHeight="1" x14ac:dyDescent="0.2"/>
    <row r="9018" customFormat="1" ht="16" customHeight="1" x14ac:dyDescent="0.2"/>
    <row r="9019" customFormat="1" ht="16" customHeight="1" x14ac:dyDescent="0.2"/>
    <row r="9020" customFormat="1" ht="16" customHeight="1" x14ac:dyDescent="0.2"/>
    <row r="9021" customFormat="1" ht="16" customHeight="1" x14ac:dyDescent="0.2"/>
    <row r="9022" customFormat="1" ht="16" customHeight="1" x14ac:dyDescent="0.2"/>
    <row r="9023" customFormat="1" ht="16" customHeight="1" x14ac:dyDescent="0.2"/>
    <row r="9024" customFormat="1" ht="16" customHeight="1" x14ac:dyDescent="0.2"/>
    <row r="9025" customFormat="1" ht="16" customHeight="1" x14ac:dyDescent="0.2"/>
    <row r="9026" customFormat="1" ht="16" customHeight="1" x14ac:dyDescent="0.2"/>
    <row r="9027" customFormat="1" ht="16" customHeight="1" x14ac:dyDescent="0.2"/>
    <row r="9028" customFormat="1" ht="16" customHeight="1" x14ac:dyDescent="0.2"/>
    <row r="9029" customFormat="1" ht="16" customHeight="1" x14ac:dyDescent="0.2"/>
    <row r="9030" customFormat="1" ht="16" customHeight="1" x14ac:dyDescent="0.2"/>
    <row r="9031" customFormat="1" ht="16" customHeight="1" x14ac:dyDescent="0.2"/>
    <row r="9032" customFormat="1" ht="16" customHeight="1" x14ac:dyDescent="0.2"/>
    <row r="9033" customFormat="1" ht="16" customHeight="1" x14ac:dyDescent="0.2"/>
    <row r="9034" customFormat="1" ht="16" customHeight="1" x14ac:dyDescent="0.2"/>
    <row r="9035" customFormat="1" ht="16" customHeight="1" x14ac:dyDescent="0.2"/>
    <row r="9036" customFormat="1" ht="16" customHeight="1" x14ac:dyDescent="0.2"/>
    <row r="9037" customFormat="1" ht="16" customHeight="1" x14ac:dyDescent="0.2"/>
    <row r="9038" customFormat="1" ht="16" customHeight="1" x14ac:dyDescent="0.2"/>
    <row r="9039" customFormat="1" ht="16" customHeight="1" x14ac:dyDescent="0.2"/>
    <row r="9040" customFormat="1" ht="16" customHeight="1" x14ac:dyDescent="0.2"/>
    <row r="9041" customFormat="1" ht="16" customHeight="1" x14ac:dyDescent="0.2"/>
    <row r="9042" customFormat="1" ht="16" customHeight="1" x14ac:dyDescent="0.2"/>
    <row r="9043" customFormat="1" ht="16" customHeight="1" x14ac:dyDescent="0.2"/>
    <row r="9044" customFormat="1" ht="16" customHeight="1" x14ac:dyDescent="0.2"/>
    <row r="9045" customFormat="1" ht="16" customHeight="1" x14ac:dyDescent="0.2"/>
    <row r="9046" customFormat="1" ht="16" customHeight="1" x14ac:dyDescent="0.2"/>
    <row r="9047" customFormat="1" ht="16" customHeight="1" x14ac:dyDescent="0.2"/>
    <row r="9048" customFormat="1" ht="16" customHeight="1" x14ac:dyDescent="0.2"/>
    <row r="9049" customFormat="1" ht="16" customHeight="1" x14ac:dyDescent="0.2"/>
    <row r="9050" customFormat="1" ht="16" customHeight="1" x14ac:dyDescent="0.2"/>
    <row r="9051" customFormat="1" ht="16" customHeight="1" x14ac:dyDescent="0.2"/>
    <row r="9052" customFormat="1" ht="16" customHeight="1" x14ac:dyDescent="0.2"/>
    <row r="9053" customFormat="1" ht="16" customHeight="1" x14ac:dyDescent="0.2"/>
    <row r="9054" customFormat="1" ht="16" customHeight="1" x14ac:dyDescent="0.2"/>
    <row r="9055" customFormat="1" ht="16" customHeight="1" x14ac:dyDescent="0.2"/>
    <row r="9056" customFormat="1" ht="16" customHeight="1" x14ac:dyDescent="0.2"/>
    <row r="9057" customFormat="1" ht="16" customHeight="1" x14ac:dyDescent="0.2"/>
    <row r="9058" customFormat="1" ht="16" customHeight="1" x14ac:dyDescent="0.2"/>
    <row r="9059" customFormat="1" ht="16" customHeight="1" x14ac:dyDescent="0.2"/>
    <row r="9060" customFormat="1" ht="16" customHeight="1" x14ac:dyDescent="0.2"/>
    <row r="9061" customFormat="1" ht="16" customHeight="1" x14ac:dyDescent="0.2"/>
    <row r="9062" customFormat="1" ht="16" customHeight="1" x14ac:dyDescent="0.2"/>
    <row r="9063" customFormat="1" ht="16" customHeight="1" x14ac:dyDescent="0.2"/>
    <row r="9064" customFormat="1" ht="16" customHeight="1" x14ac:dyDescent="0.2"/>
    <row r="9065" customFormat="1" ht="16" customHeight="1" x14ac:dyDescent="0.2"/>
    <row r="9066" customFormat="1" ht="16" customHeight="1" x14ac:dyDescent="0.2"/>
    <row r="9067" customFormat="1" ht="16" customHeight="1" x14ac:dyDescent="0.2"/>
    <row r="9068" customFormat="1" ht="16" customHeight="1" x14ac:dyDescent="0.2"/>
    <row r="9069" customFormat="1" ht="16" customHeight="1" x14ac:dyDescent="0.2"/>
    <row r="9070" customFormat="1" ht="16" customHeight="1" x14ac:dyDescent="0.2"/>
    <row r="9071" customFormat="1" ht="16" customHeight="1" x14ac:dyDescent="0.2"/>
    <row r="9072" customFormat="1" ht="16" customHeight="1" x14ac:dyDescent="0.2"/>
    <row r="9073" customFormat="1" ht="16" customHeight="1" x14ac:dyDescent="0.2"/>
    <row r="9074" customFormat="1" ht="16" customHeight="1" x14ac:dyDescent="0.2"/>
    <row r="9075" customFormat="1" ht="16" customHeight="1" x14ac:dyDescent="0.2"/>
    <row r="9076" customFormat="1" ht="16" customHeight="1" x14ac:dyDescent="0.2"/>
    <row r="9077" customFormat="1" ht="16" customHeight="1" x14ac:dyDescent="0.2"/>
    <row r="9078" customFormat="1" ht="16" customHeight="1" x14ac:dyDescent="0.2"/>
    <row r="9079" customFormat="1" ht="16" customHeight="1" x14ac:dyDescent="0.2"/>
    <row r="9080" customFormat="1" ht="16" customHeight="1" x14ac:dyDescent="0.2"/>
    <row r="9081" customFormat="1" ht="16" customHeight="1" x14ac:dyDescent="0.2"/>
    <row r="9082" customFormat="1" ht="16" customHeight="1" x14ac:dyDescent="0.2"/>
    <row r="9083" customFormat="1" ht="16" customHeight="1" x14ac:dyDescent="0.2"/>
    <row r="9084" customFormat="1" ht="16" customHeight="1" x14ac:dyDescent="0.2"/>
    <row r="9085" customFormat="1" ht="16" customHeight="1" x14ac:dyDescent="0.2"/>
    <row r="9086" customFormat="1" ht="16" customHeight="1" x14ac:dyDescent="0.2"/>
    <row r="9087" customFormat="1" ht="16" customHeight="1" x14ac:dyDescent="0.2"/>
    <row r="9088" customFormat="1" ht="16" customHeight="1" x14ac:dyDescent="0.2"/>
    <row r="9089" customFormat="1" ht="16" customHeight="1" x14ac:dyDescent="0.2"/>
    <row r="9090" customFormat="1" ht="16" customHeight="1" x14ac:dyDescent="0.2"/>
    <row r="9091" customFormat="1" ht="16" customHeight="1" x14ac:dyDescent="0.2"/>
    <row r="9092" customFormat="1" ht="16" customHeight="1" x14ac:dyDescent="0.2"/>
    <row r="9093" customFormat="1" ht="16" customHeight="1" x14ac:dyDescent="0.2"/>
    <row r="9094" customFormat="1" ht="16" customHeight="1" x14ac:dyDescent="0.2"/>
    <row r="9095" customFormat="1" ht="16" customHeight="1" x14ac:dyDescent="0.2"/>
    <row r="9096" customFormat="1" ht="16" customHeight="1" x14ac:dyDescent="0.2"/>
    <row r="9097" customFormat="1" ht="16" customHeight="1" x14ac:dyDescent="0.2"/>
    <row r="9098" customFormat="1" ht="16" customHeight="1" x14ac:dyDescent="0.2"/>
    <row r="9099" customFormat="1" ht="16" customHeight="1" x14ac:dyDescent="0.2"/>
    <row r="9100" customFormat="1" ht="16" customHeight="1" x14ac:dyDescent="0.2"/>
    <row r="9101" customFormat="1" ht="16" customHeight="1" x14ac:dyDescent="0.2"/>
    <row r="9102" customFormat="1" ht="16" customHeight="1" x14ac:dyDescent="0.2"/>
    <row r="9103" customFormat="1" ht="16" customHeight="1" x14ac:dyDescent="0.2"/>
    <row r="9104" customFormat="1" ht="16" customHeight="1" x14ac:dyDescent="0.2"/>
    <row r="9105" customFormat="1" ht="16" customHeight="1" x14ac:dyDescent="0.2"/>
    <row r="9106" customFormat="1" ht="16" customHeight="1" x14ac:dyDescent="0.2"/>
    <row r="9107" customFormat="1" ht="16" customHeight="1" x14ac:dyDescent="0.2"/>
    <row r="9108" customFormat="1" ht="16" customHeight="1" x14ac:dyDescent="0.2"/>
    <row r="9109" customFormat="1" ht="16" customHeight="1" x14ac:dyDescent="0.2"/>
    <row r="9110" customFormat="1" ht="16" customHeight="1" x14ac:dyDescent="0.2"/>
    <row r="9111" customFormat="1" ht="16" customHeight="1" x14ac:dyDescent="0.2"/>
    <row r="9112" customFormat="1" ht="16" customHeight="1" x14ac:dyDescent="0.2"/>
    <row r="9113" customFormat="1" ht="16" customHeight="1" x14ac:dyDescent="0.2"/>
    <row r="9114" customFormat="1" ht="16" customHeight="1" x14ac:dyDescent="0.2"/>
    <row r="9115" customFormat="1" ht="16" customHeight="1" x14ac:dyDescent="0.2"/>
    <row r="9116" customFormat="1" ht="16" customHeight="1" x14ac:dyDescent="0.2"/>
    <row r="9117" customFormat="1" ht="16" customHeight="1" x14ac:dyDescent="0.2"/>
    <row r="9118" customFormat="1" ht="16" customHeight="1" x14ac:dyDescent="0.2"/>
    <row r="9119" customFormat="1" ht="16" customHeight="1" x14ac:dyDescent="0.2"/>
    <row r="9120" customFormat="1" ht="16" customHeight="1" x14ac:dyDescent="0.2"/>
    <row r="9121" customFormat="1" ht="16" customHeight="1" x14ac:dyDescent="0.2"/>
    <row r="9122" customFormat="1" ht="16" customHeight="1" x14ac:dyDescent="0.2"/>
    <row r="9123" customFormat="1" ht="16" customHeight="1" x14ac:dyDescent="0.2"/>
    <row r="9124" customFormat="1" ht="16" customHeight="1" x14ac:dyDescent="0.2"/>
    <row r="9125" customFormat="1" ht="16" customHeight="1" x14ac:dyDescent="0.2"/>
    <row r="9126" customFormat="1" ht="16" customHeight="1" x14ac:dyDescent="0.2"/>
    <row r="9127" customFormat="1" ht="16" customHeight="1" x14ac:dyDescent="0.2"/>
    <row r="9128" customFormat="1" ht="16" customHeight="1" x14ac:dyDescent="0.2"/>
    <row r="9129" customFormat="1" ht="16" customHeight="1" x14ac:dyDescent="0.2"/>
    <row r="9130" customFormat="1" ht="16" customHeight="1" x14ac:dyDescent="0.2"/>
    <row r="9131" customFormat="1" ht="16" customHeight="1" x14ac:dyDescent="0.2"/>
    <row r="9132" customFormat="1" ht="16" customHeight="1" x14ac:dyDescent="0.2"/>
    <row r="9133" customFormat="1" ht="16" customHeight="1" x14ac:dyDescent="0.2"/>
    <row r="9134" customFormat="1" ht="16" customHeight="1" x14ac:dyDescent="0.2"/>
    <row r="9135" customFormat="1" ht="16" customHeight="1" x14ac:dyDescent="0.2"/>
    <row r="9136" customFormat="1" ht="16" customHeight="1" x14ac:dyDescent="0.2"/>
    <row r="9137" customFormat="1" ht="16" customHeight="1" x14ac:dyDescent="0.2"/>
    <row r="9138" customFormat="1" ht="16" customHeight="1" x14ac:dyDescent="0.2"/>
    <row r="9139" customFormat="1" ht="16" customHeight="1" x14ac:dyDescent="0.2"/>
    <row r="9140" customFormat="1" ht="16" customHeight="1" x14ac:dyDescent="0.2"/>
    <row r="9141" customFormat="1" ht="16" customHeight="1" x14ac:dyDescent="0.2"/>
    <row r="9142" customFormat="1" ht="16" customHeight="1" x14ac:dyDescent="0.2"/>
    <row r="9143" customFormat="1" ht="16" customHeight="1" x14ac:dyDescent="0.2"/>
    <row r="9144" customFormat="1" ht="16" customHeight="1" x14ac:dyDescent="0.2"/>
    <row r="9145" customFormat="1" ht="16" customHeight="1" x14ac:dyDescent="0.2"/>
    <row r="9146" customFormat="1" ht="16" customHeight="1" x14ac:dyDescent="0.2"/>
    <row r="9147" customFormat="1" ht="16" customHeight="1" x14ac:dyDescent="0.2"/>
    <row r="9148" customFormat="1" ht="16" customHeight="1" x14ac:dyDescent="0.2"/>
    <row r="9149" customFormat="1" ht="16" customHeight="1" x14ac:dyDescent="0.2"/>
    <row r="9150" customFormat="1" ht="16" customHeight="1" x14ac:dyDescent="0.2"/>
    <row r="9151" customFormat="1" ht="16" customHeight="1" x14ac:dyDescent="0.2"/>
    <row r="9152" customFormat="1" ht="16" customHeight="1" x14ac:dyDescent="0.2"/>
    <row r="9153" customFormat="1" ht="16" customHeight="1" x14ac:dyDescent="0.2"/>
    <row r="9154" customFormat="1" ht="16" customHeight="1" x14ac:dyDescent="0.2"/>
    <row r="9155" customFormat="1" ht="16" customHeight="1" x14ac:dyDescent="0.2"/>
    <row r="9156" customFormat="1" ht="16" customHeight="1" x14ac:dyDescent="0.2"/>
    <row r="9157" customFormat="1" ht="16" customHeight="1" x14ac:dyDescent="0.2"/>
    <row r="9158" customFormat="1" ht="16" customHeight="1" x14ac:dyDescent="0.2"/>
    <row r="9159" customFormat="1" ht="16" customHeight="1" x14ac:dyDescent="0.2"/>
    <row r="9160" customFormat="1" ht="16" customHeight="1" x14ac:dyDescent="0.2"/>
    <row r="9161" customFormat="1" ht="16" customHeight="1" x14ac:dyDescent="0.2"/>
    <row r="9162" customFormat="1" ht="16" customHeight="1" x14ac:dyDescent="0.2"/>
    <row r="9163" customFormat="1" ht="16" customHeight="1" x14ac:dyDescent="0.2"/>
    <row r="9164" customFormat="1" ht="16" customHeight="1" x14ac:dyDescent="0.2"/>
    <row r="9165" customFormat="1" ht="16" customHeight="1" x14ac:dyDescent="0.2"/>
    <row r="9166" customFormat="1" ht="16" customHeight="1" x14ac:dyDescent="0.2"/>
    <row r="9167" customFormat="1" ht="16" customHeight="1" x14ac:dyDescent="0.2"/>
    <row r="9168" customFormat="1" ht="16" customHeight="1" x14ac:dyDescent="0.2"/>
    <row r="9169" customFormat="1" ht="16" customHeight="1" x14ac:dyDescent="0.2"/>
    <row r="9170" customFormat="1" ht="16" customHeight="1" x14ac:dyDescent="0.2"/>
    <row r="9171" customFormat="1" ht="16" customHeight="1" x14ac:dyDescent="0.2"/>
    <row r="9172" customFormat="1" ht="16" customHeight="1" x14ac:dyDescent="0.2"/>
    <row r="9173" customFormat="1" ht="16" customHeight="1" x14ac:dyDescent="0.2"/>
    <row r="9174" customFormat="1" ht="16" customHeight="1" x14ac:dyDescent="0.2"/>
    <row r="9175" customFormat="1" ht="16" customHeight="1" x14ac:dyDescent="0.2"/>
    <row r="9176" customFormat="1" ht="16" customHeight="1" x14ac:dyDescent="0.2"/>
    <row r="9177" customFormat="1" ht="16" customHeight="1" x14ac:dyDescent="0.2"/>
    <row r="9178" customFormat="1" ht="16" customHeight="1" x14ac:dyDescent="0.2"/>
    <row r="9179" customFormat="1" ht="16" customHeight="1" x14ac:dyDescent="0.2"/>
    <row r="9180" customFormat="1" ht="16" customHeight="1" x14ac:dyDescent="0.2"/>
    <row r="9181" customFormat="1" ht="16" customHeight="1" x14ac:dyDescent="0.2"/>
    <row r="9182" customFormat="1" ht="16" customHeight="1" x14ac:dyDescent="0.2"/>
    <row r="9183" customFormat="1" ht="16" customHeight="1" x14ac:dyDescent="0.2"/>
    <row r="9184" customFormat="1" ht="16" customHeight="1" x14ac:dyDescent="0.2"/>
    <row r="9185" customFormat="1" ht="16" customHeight="1" x14ac:dyDescent="0.2"/>
    <row r="9186" customFormat="1" ht="16" customHeight="1" x14ac:dyDescent="0.2"/>
    <row r="9187" customFormat="1" ht="16" customHeight="1" x14ac:dyDescent="0.2"/>
    <row r="9188" customFormat="1" ht="16" customHeight="1" x14ac:dyDescent="0.2"/>
    <row r="9189" customFormat="1" ht="16" customHeight="1" x14ac:dyDescent="0.2"/>
    <row r="9190" customFormat="1" ht="16" customHeight="1" x14ac:dyDescent="0.2"/>
    <row r="9191" customFormat="1" ht="16" customHeight="1" x14ac:dyDescent="0.2"/>
    <row r="9192" customFormat="1" ht="16" customHeight="1" x14ac:dyDescent="0.2"/>
    <row r="9193" customFormat="1" ht="16" customHeight="1" x14ac:dyDescent="0.2"/>
    <row r="9194" customFormat="1" ht="16" customHeight="1" x14ac:dyDescent="0.2"/>
    <row r="9195" customFormat="1" ht="16" customHeight="1" x14ac:dyDescent="0.2"/>
    <row r="9196" customFormat="1" ht="16" customHeight="1" x14ac:dyDescent="0.2"/>
    <row r="9197" customFormat="1" ht="16" customHeight="1" x14ac:dyDescent="0.2"/>
    <row r="9198" customFormat="1" ht="16" customHeight="1" x14ac:dyDescent="0.2"/>
    <row r="9199" customFormat="1" ht="16" customHeight="1" x14ac:dyDescent="0.2"/>
    <row r="9200" customFormat="1" ht="16" customHeight="1" x14ac:dyDescent="0.2"/>
    <row r="9201" customFormat="1" ht="16" customHeight="1" x14ac:dyDescent="0.2"/>
    <row r="9202" customFormat="1" ht="16" customHeight="1" x14ac:dyDescent="0.2"/>
    <row r="9203" customFormat="1" ht="16" customHeight="1" x14ac:dyDescent="0.2"/>
    <row r="9204" customFormat="1" ht="16" customHeight="1" x14ac:dyDescent="0.2"/>
    <row r="9205" customFormat="1" ht="16" customHeight="1" x14ac:dyDescent="0.2"/>
    <row r="9206" customFormat="1" ht="16" customHeight="1" x14ac:dyDescent="0.2"/>
    <row r="9207" customFormat="1" ht="16" customHeight="1" x14ac:dyDescent="0.2"/>
    <row r="9208" customFormat="1" ht="16" customHeight="1" x14ac:dyDescent="0.2"/>
    <row r="9209" customFormat="1" ht="16" customHeight="1" x14ac:dyDescent="0.2"/>
    <row r="9210" customFormat="1" ht="16" customHeight="1" x14ac:dyDescent="0.2"/>
    <row r="9211" customFormat="1" ht="16" customHeight="1" x14ac:dyDescent="0.2"/>
    <row r="9212" customFormat="1" ht="16" customHeight="1" x14ac:dyDescent="0.2"/>
    <row r="9213" customFormat="1" ht="16" customHeight="1" x14ac:dyDescent="0.2"/>
    <row r="9214" customFormat="1" ht="16" customHeight="1" x14ac:dyDescent="0.2"/>
    <row r="9215" customFormat="1" ht="16" customHeight="1" x14ac:dyDescent="0.2"/>
    <row r="9216" customFormat="1" ht="16" customHeight="1" x14ac:dyDescent="0.2"/>
    <row r="9217" customFormat="1" ht="16" customHeight="1" x14ac:dyDescent="0.2"/>
    <row r="9218" customFormat="1" ht="16" customHeight="1" x14ac:dyDescent="0.2"/>
    <row r="9219" customFormat="1" ht="16" customHeight="1" x14ac:dyDescent="0.2"/>
    <row r="9220" customFormat="1" ht="16" customHeight="1" x14ac:dyDescent="0.2"/>
    <row r="9221" customFormat="1" ht="16" customHeight="1" x14ac:dyDescent="0.2"/>
    <row r="9222" customFormat="1" ht="16" customHeight="1" x14ac:dyDescent="0.2"/>
    <row r="9223" customFormat="1" ht="16" customHeight="1" x14ac:dyDescent="0.2"/>
    <row r="9224" customFormat="1" ht="16" customHeight="1" x14ac:dyDescent="0.2"/>
    <row r="9225" customFormat="1" ht="16" customHeight="1" x14ac:dyDescent="0.2"/>
    <row r="9226" customFormat="1" ht="16" customHeight="1" x14ac:dyDescent="0.2"/>
    <row r="9227" customFormat="1" ht="16" customHeight="1" x14ac:dyDescent="0.2"/>
    <row r="9228" customFormat="1" ht="16" customHeight="1" x14ac:dyDescent="0.2"/>
    <row r="9229" customFormat="1" ht="16" customHeight="1" x14ac:dyDescent="0.2"/>
    <row r="9230" customFormat="1" ht="16" customHeight="1" x14ac:dyDescent="0.2"/>
    <row r="9231" customFormat="1" ht="16" customHeight="1" x14ac:dyDescent="0.2"/>
    <row r="9232" customFormat="1" ht="16" customHeight="1" x14ac:dyDescent="0.2"/>
    <row r="9233" customFormat="1" ht="16" customHeight="1" x14ac:dyDescent="0.2"/>
    <row r="9234" customFormat="1" ht="16" customHeight="1" x14ac:dyDescent="0.2"/>
    <row r="9235" customFormat="1" ht="16" customHeight="1" x14ac:dyDescent="0.2"/>
    <row r="9236" customFormat="1" ht="16" customHeight="1" x14ac:dyDescent="0.2"/>
    <row r="9237" customFormat="1" ht="16" customHeight="1" x14ac:dyDescent="0.2"/>
    <row r="9238" customFormat="1" ht="16" customHeight="1" x14ac:dyDescent="0.2"/>
    <row r="9239" customFormat="1" ht="16" customHeight="1" x14ac:dyDescent="0.2"/>
    <row r="9240" customFormat="1" ht="16" customHeight="1" x14ac:dyDescent="0.2"/>
    <row r="9241" customFormat="1" ht="16" customHeight="1" x14ac:dyDescent="0.2"/>
    <row r="9242" customFormat="1" ht="16" customHeight="1" x14ac:dyDescent="0.2"/>
    <row r="9243" customFormat="1" ht="16" customHeight="1" x14ac:dyDescent="0.2"/>
    <row r="9244" customFormat="1" ht="16" customHeight="1" x14ac:dyDescent="0.2"/>
    <row r="9245" customFormat="1" ht="16" customHeight="1" x14ac:dyDescent="0.2"/>
    <row r="9246" customFormat="1" ht="16" customHeight="1" x14ac:dyDescent="0.2"/>
    <row r="9247" customFormat="1" ht="16" customHeight="1" x14ac:dyDescent="0.2"/>
    <row r="9248" customFormat="1" ht="16" customHeight="1" x14ac:dyDescent="0.2"/>
    <row r="9249" customFormat="1" ht="16" customHeight="1" x14ac:dyDescent="0.2"/>
    <row r="9250" customFormat="1" ht="16" customHeight="1" x14ac:dyDescent="0.2"/>
    <row r="9251" customFormat="1" ht="16" customHeight="1" x14ac:dyDescent="0.2"/>
    <row r="9252" customFormat="1" ht="16" customHeight="1" x14ac:dyDescent="0.2"/>
    <row r="9253" customFormat="1" ht="16" customHeight="1" x14ac:dyDescent="0.2"/>
    <row r="9254" customFormat="1" ht="16" customHeight="1" x14ac:dyDescent="0.2"/>
    <row r="9255" customFormat="1" ht="16" customHeight="1" x14ac:dyDescent="0.2"/>
    <row r="9256" customFormat="1" ht="16" customHeight="1" x14ac:dyDescent="0.2"/>
    <row r="9257" customFormat="1" ht="16" customHeight="1" x14ac:dyDescent="0.2"/>
    <row r="9258" customFormat="1" ht="16" customHeight="1" x14ac:dyDescent="0.2"/>
    <row r="9259" customFormat="1" ht="16" customHeight="1" x14ac:dyDescent="0.2"/>
    <row r="9260" customFormat="1" ht="16" customHeight="1" x14ac:dyDescent="0.2"/>
    <row r="9261" customFormat="1" ht="16" customHeight="1" x14ac:dyDescent="0.2"/>
    <row r="9262" customFormat="1" ht="16" customHeight="1" x14ac:dyDescent="0.2"/>
    <row r="9263" customFormat="1" ht="16" customHeight="1" x14ac:dyDescent="0.2"/>
    <row r="9264" customFormat="1" ht="16" customHeight="1" x14ac:dyDescent="0.2"/>
    <row r="9265" customFormat="1" ht="16" customHeight="1" x14ac:dyDescent="0.2"/>
    <row r="9266" customFormat="1" ht="16" customHeight="1" x14ac:dyDescent="0.2"/>
    <row r="9267" customFormat="1" ht="16" customHeight="1" x14ac:dyDescent="0.2"/>
    <row r="9268" customFormat="1" ht="16" customHeight="1" x14ac:dyDescent="0.2"/>
    <row r="9269" customFormat="1" ht="16" customHeight="1" x14ac:dyDescent="0.2"/>
    <row r="9270" customFormat="1" ht="16" customHeight="1" x14ac:dyDescent="0.2"/>
    <row r="9271" customFormat="1" ht="16" customHeight="1" x14ac:dyDescent="0.2"/>
    <row r="9272" customFormat="1" ht="16" customHeight="1" x14ac:dyDescent="0.2"/>
    <row r="9273" customFormat="1" ht="16" customHeight="1" x14ac:dyDescent="0.2"/>
    <row r="9274" customFormat="1" ht="16" customHeight="1" x14ac:dyDescent="0.2"/>
    <row r="9275" customFormat="1" ht="16" customHeight="1" x14ac:dyDescent="0.2"/>
    <row r="9276" customFormat="1" ht="16" customHeight="1" x14ac:dyDescent="0.2"/>
    <row r="9277" customFormat="1" ht="16" customHeight="1" x14ac:dyDescent="0.2"/>
    <row r="9278" customFormat="1" ht="16" customHeight="1" x14ac:dyDescent="0.2"/>
    <row r="9279" customFormat="1" ht="16" customHeight="1" x14ac:dyDescent="0.2"/>
    <row r="9280" customFormat="1" ht="16" customHeight="1" x14ac:dyDescent="0.2"/>
    <row r="9281" customFormat="1" ht="16" customHeight="1" x14ac:dyDescent="0.2"/>
    <row r="9282" customFormat="1" ht="16" customHeight="1" x14ac:dyDescent="0.2"/>
    <row r="9283" customFormat="1" ht="16" customHeight="1" x14ac:dyDescent="0.2"/>
    <row r="9284" customFormat="1" ht="16" customHeight="1" x14ac:dyDescent="0.2"/>
    <row r="9285" customFormat="1" ht="16" customHeight="1" x14ac:dyDescent="0.2"/>
    <row r="9286" customFormat="1" ht="16" customHeight="1" x14ac:dyDescent="0.2"/>
    <row r="9287" customFormat="1" ht="16" customHeight="1" x14ac:dyDescent="0.2"/>
    <row r="9288" customFormat="1" ht="16" customHeight="1" x14ac:dyDescent="0.2"/>
    <row r="9289" customFormat="1" ht="16" customHeight="1" x14ac:dyDescent="0.2"/>
    <row r="9290" customFormat="1" ht="16" customHeight="1" x14ac:dyDescent="0.2"/>
    <row r="9291" customFormat="1" ht="16" customHeight="1" x14ac:dyDescent="0.2"/>
    <row r="9292" customFormat="1" ht="16" customHeight="1" x14ac:dyDescent="0.2"/>
    <row r="9293" customFormat="1" ht="16" customHeight="1" x14ac:dyDescent="0.2"/>
    <row r="9294" customFormat="1" ht="16" customHeight="1" x14ac:dyDescent="0.2"/>
    <row r="9295" customFormat="1" ht="16" customHeight="1" x14ac:dyDescent="0.2"/>
    <row r="9296" customFormat="1" ht="16" customHeight="1" x14ac:dyDescent="0.2"/>
    <row r="9297" customFormat="1" ht="16" customHeight="1" x14ac:dyDescent="0.2"/>
    <row r="9298" customFormat="1" ht="16" customHeight="1" x14ac:dyDescent="0.2"/>
    <row r="9299" customFormat="1" ht="16" customHeight="1" x14ac:dyDescent="0.2"/>
    <row r="9300" customFormat="1" ht="16" customHeight="1" x14ac:dyDescent="0.2"/>
    <row r="9301" customFormat="1" ht="16" customHeight="1" x14ac:dyDescent="0.2"/>
    <row r="9302" customFormat="1" ht="16" customHeight="1" x14ac:dyDescent="0.2"/>
    <row r="9303" customFormat="1" ht="16" customHeight="1" x14ac:dyDescent="0.2"/>
    <row r="9304" customFormat="1" ht="16" customHeight="1" x14ac:dyDescent="0.2"/>
    <row r="9305" customFormat="1" ht="16" customHeight="1" x14ac:dyDescent="0.2"/>
    <row r="9306" customFormat="1" ht="16" customHeight="1" x14ac:dyDescent="0.2"/>
    <row r="9307" customFormat="1" ht="16" customHeight="1" x14ac:dyDescent="0.2"/>
    <row r="9308" customFormat="1" ht="16" customHeight="1" x14ac:dyDescent="0.2"/>
    <row r="9309" customFormat="1" ht="16" customHeight="1" x14ac:dyDescent="0.2"/>
    <row r="9310" customFormat="1" ht="16" customHeight="1" x14ac:dyDescent="0.2"/>
    <row r="9311" customFormat="1" ht="16" customHeight="1" x14ac:dyDescent="0.2"/>
    <row r="9312" customFormat="1" ht="16" customHeight="1" x14ac:dyDescent="0.2"/>
    <row r="9313" customFormat="1" ht="16" customHeight="1" x14ac:dyDescent="0.2"/>
    <row r="9314" customFormat="1" ht="16" customHeight="1" x14ac:dyDescent="0.2"/>
    <row r="9315" customFormat="1" ht="16" customHeight="1" x14ac:dyDescent="0.2"/>
    <row r="9316" customFormat="1" ht="16" customHeight="1" x14ac:dyDescent="0.2"/>
    <row r="9317" customFormat="1" ht="16" customHeight="1" x14ac:dyDescent="0.2"/>
    <row r="9318" customFormat="1" ht="16" customHeight="1" x14ac:dyDescent="0.2"/>
    <row r="9319" customFormat="1" ht="16" customHeight="1" x14ac:dyDescent="0.2"/>
    <row r="9320" customFormat="1" ht="16" customHeight="1" x14ac:dyDescent="0.2"/>
    <row r="9321" customFormat="1" ht="16" customHeight="1" x14ac:dyDescent="0.2"/>
    <row r="9322" customFormat="1" ht="16" customHeight="1" x14ac:dyDescent="0.2"/>
    <row r="9323" customFormat="1" ht="16" customHeight="1" x14ac:dyDescent="0.2"/>
    <row r="9324" customFormat="1" ht="16" customHeight="1" x14ac:dyDescent="0.2"/>
    <row r="9325" customFormat="1" ht="16" customHeight="1" x14ac:dyDescent="0.2"/>
    <row r="9326" customFormat="1" ht="16" customHeight="1" x14ac:dyDescent="0.2"/>
    <row r="9327" customFormat="1" ht="16" customHeight="1" x14ac:dyDescent="0.2"/>
    <row r="9328" customFormat="1" ht="16" customHeight="1" x14ac:dyDescent="0.2"/>
    <row r="9329" customFormat="1" ht="16" customHeight="1" x14ac:dyDescent="0.2"/>
    <row r="9330" customFormat="1" ht="16" customHeight="1" x14ac:dyDescent="0.2"/>
    <row r="9331" customFormat="1" ht="16" customHeight="1" x14ac:dyDescent="0.2"/>
    <row r="9332" customFormat="1" ht="16" customHeight="1" x14ac:dyDescent="0.2"/>
    <row r="9333" customFormat="1" ht="16" customHeight="1" x14ac:dyDescent="0.2"/>
    <row r="9334" customFormat="1" ht="16" customHeight="1" x14ac:dyDescent="0.2"/>
    <row r="9335" customFormat="1" ht="16" customHeight="1" x14ac:dyDescent="0.2"/>
    <row r="9336" customFormat="1" ht="16" customHeight="1" x14ac:dyDescent="0.2"/>
    <row r="9337" customFormat="1" ht="16" customHeight="1" x14ac:dyDescent="0.2"/>
    <row r="9338" customFormat="1" ht="16" customHeight="1" x14ac:dyDescent="0.2"/>
    <row r="9339" customFormat="1" ht="16" customHeight="1" x14ac:dyDescent="0.2"/>
    <row r="9340" customFormat="1" ht="16" customHeight="1" x14ac:dyDescent="0.2"/>
    <row r="9341" customFormat="1" ht="16" customHeight="1" x14ac:dyDescent="0.2"/>
    <row r="9342" customFormat="1" ht="16" customHeight="1" x14ac:dyDescent="0.2"/>
    <row r="9343" customFormat="1" ht="16" customHeight="1" x14ac:dyDescent="0.2"/>
    <row r="9344" customFormat="1" ht="16" customHeight="1" x14ac:dyDescent="0.2"/>
    <row r="9345" customFormat="1" ht="16" customHeight="1" x14ac:dyDescent="0.2"/>
    <row r="9346" customFormat="1" ht="16" customHeight="1" x14ac:dyDescent="0.2"/>
    <row r="9347" customFormat="1" ht="16" customHeight="1" x14ac:dyDescent="0.2"/>
    <row r="9348" customFormat="1" ht="16" customHeight="1" x14ac:dyDescent="0.2"/>
    <row r="9349" customFormat="1" ht="16" customHeight="1" x14ac:dyDescent="0.2"/>
    <row r="9350" customFormat="1" ht="16" customHeight="1" x14ac:dyDescent="0.2"/>
    <row r="9351" customFormat="1" ht="16" customHeight="1" x14ac:dyDescent="0.2"/>
    <row r="9352" customFormat="1" ht="16" customHeight="1" x14ac:dyDescent="0.2"/>
    <row r="9353" customFormat="1" ht="16" customHeight="1" x14ac:dyDescent="0.2"/>
    <row r="9354" customFormat="1" ht="16" customHeight="1" x14ac:dyDescent="0.2"/>
    <row r="9355" customFormat="1" ht="16" customHeight="1" x14ac:dyDescent="0.2"/>
    <row r="9356" customFormat="1" ht="16" customHeight="1" x14ac:dyDescent="0.2"/>
    <row r="9357" customFormat="1" ht="16" customHeight="1" x14ac:dyDescent="0.2"/>
    <row r="9358" customFormat="1" ht="16" customHeight="1" x14ac:dyDescent="0.2"/>
    <row r="9359" customFormat="1" ht="16" customHeight="1" x14ac:dyDescent="0.2"/>
    <row r="9360" customFormat="1" ht="16" customHeight="1" x14ac:dyDescent="0.2"/>
    <row r="9361" customFormat="1" ht="16" customHeight="1" x14ac:dyDescent="0.2"/>
    <row r="9362" customFormat="1" ht="16" customHeight="1" x14ac:dyDescent="0.2"/>
    <row r="9363" customFormat="1" ht="16" customHeight="1" x14ac:dyDescent="0.2"/>
    <row r="9364" customFormat="1" ht="16" customHeight="1" x14ac:dyDescent="0.2"/>
    <row r="9365" customFormat="1" ht="16" customHeight="1" x14ac:dyDescent="0.2"/>
    <row r="9366" customFormat="1" ht="16" customHeight="1" x14ac:dyDescent="0.2"/>
    <row r="9367" customFormat="1" ht="16" customHeight="1" x14ac:dyDescent="0.2"/>
    <row r="9368" customFormat="1" ht="16" customHeight="1" x14ac:dyDescent="0.2"/>
    <row r="9369" customFormat="1" ht="16" customHeight="1" x14ac:dyDescent="0.2"/>
    <row r="9370" customFormat="1" ht="16" customHeight="1" x14ac:dyDescent="0.2"/>
    <row r="9371" customFormat="1" ht="16" customHeight="1" x14ac:dyDescent="0.2"/>
    <row r="9372" customFormat="1" ht="16" customHeight="1" x14ac:dyDescent="0.2"/>
    <row r="9373" customFormat="1" ht="16" customHeight="1" x14ac:dyDescent="0.2"/>
    <row r="9374" customFormat="1" ht="16" customHeight="1" x14ac:dyDescent="0.2"/>
    <row r="9375" customFormat="1" ht="16" customHeight="1" x14ac:dyDescent="0.2"/>
    <row r="9376" customFormat="1" ht="16" customHeight="1" x14ac:dyDescent="0.2"/>
    <row r="9377" customFormat="1" ht="16" customHeight="1" x14ac:dyDescent="0.2"/>
    <row r="9378" customFormat="1" ht="16" customHeight="1" x14ac:dyDescent="0.2"/>
    <row r="9379" customFormat="1" ht="16" customHeight="1" x14ac:dyDescent="0.2"/>
    <row r="9380" customFormat="1" ht="16" customHeight="1" x14ac:dyDescent="0.2"/>
    <row r="9381" customFormat="1" ht="16" customHeight="1" x14ac:dyDescent="0.2"/>
    <row r="9382" customFormat="1" ht="16" customHeight="1" x14ac:dyDescent="0.2"/>
    <row r="9383" customFormat="1" ht="16" customHeight="1" x14ac:dyDescent="0.2"/>
    <row r="9384" customFormat="1" ht="16" customHeight="1" x14ac:dyDescent="0.2"/>
    <row r="9385" customFormat="1" ht="16" customHeight="1" x14ac:dyDescent="0.2"/>
    <row r="9386" customFormat="1" ht="16" customHeight="1" x14ac:dyDescent="0.2"/>
    <row r="9387" customFormat="1" ht="16" customHeight="1" x14ac:dyDescent="0.2"/>
    <row r="9388" customFormat="1" ht="16" customHeight="1" x14ac:dyDescent="0.2"/>
    <row r="9389" customFormat="1" ht="16" customHeight="1" x14ac:dyDescent="0.2"/>
    <row r="9390" customFormat="1" ht="16" customHeight="1" x14ac:dyDescent="0.2"/>
    <row r="9391" customFormat="1" ht="16" customHeight="1" x14ac:dyDescent="0.2"/>
    <row r="9392" customFormat="1" ht="16" customHeight="1" x14ac:dyDescent="0.2"/>
    <row r="9393" customFormat="1" ht="16" customHeight="1" x14ac:dyDescent="0.2"/>
    <row r="9394" customFormat="1" ht="16" customHeight="1" x14ac:dyDescent="0.2"/>
    <row r="9395" customFormat="1" ht="16" customHeight="1" x14ac:dyDescent="0.2"/>
    <row r="9396" customFormat="1" ht="16" customHeight="1" x14ac:dyDescent="0.2"/>
    <row r="9397" customFormat="1" ht="16" customHeight="1" x14ac:dyDescent="0.2"/>
    <row r="9398" customFormat="1" ht="16" customHeight="1" x14ac:dyDescent="0.2"/>
    <row r="9399" customFormat="1" ht="16" customHeight="1" x14ac:dyDescent="0.2"/>
    <row r="9400" customFormat="1" ht="16" customHeight="1" x14ac:dyDescent="0.2"/>
    <row r="9401" customFormat="1" ht="16" customHeight="1" x14ac:dyDescent="0.2"/>
    <row r="9402" customFormat="1" ht="16" customHeight="1" x14ac:dyDescent="0.2"/>
    <row r="9403" customFormat="1" ht="16" customHeight="1" x14ac:dyDescent="0.2"/>
    <row r="9404" customFormat="1" ht="16" customHeight="1" x14ac:dyDescent="0.2"/>
    <row r="9405" customFormat="1" ht="16" customHeight="1" x14ac:dyDescent="0.2"/>
    <row r="9406" customFormat="1" ht="16" customHeight="1" x14ac:dyDescent="0.2"/>
    <row r="9407" customFormat="1" ht="16" customHeight="1" x14ac:dyDescent="0.2"/>
    <row r="9408" customFormat="1" ht="16" customHeight="1" x14ac:dyDescent="0.2"/>
    <row r="9409" customFormat="1" ht="16" customHeight="1" x14ac:dyDescent="0.2"/>
    <row r="9410" customFormat="1" ht="16" customHeight="1" x14ac:dyDescent="0.2"/>
    <row r="9411" customFormat="1" ht="16" customHeight="1" x14ac:dyDescent="0.2"/>
    <row r="9412" customFormat="1" ht="16" customHeight="1" x14ac:dyDescent="0.2"/>
    <row r="9413" customFormat="1" ht="16" customHeight="1" x14ac:dyDescent="0.2"/>
    <row r="9414" customFormat="1" ht="16" customHeight="1" x14ac:dyDescent="0.2"/>
    <row r="9415" customFormat="1" ht="16" customHeight="1" x14ac:dyDescent="0.2"/>
    <row r="9416" customFormat="1" ht="16" customHeight="1" x14ac:dyDescent="0.2"/>
    <row r="9417" customFormat="1" ht="16" customHeight="1" x14ac:dyDescent="0.2"/>
    <row r="9418" customFormat="1" ht="16" customHeight="1" x14ac:dyDescent="0.2"/>
    <row r="9419" customFormat="1" ht="16" customHeight="1" x14ac:dyDescent="0.2"/>
    <row r="9420" customFormat="1" ht="16" customHeight="1" x14ac:dyDescent="0.2"/>
    <row r="9421" customFormat="1" ht="16" customHeight="1" x14ac:dyDescent="0.2"/>
    <row r="9422" customFormat="1" ht="16" customHeight="1" x14ac:dyDescent="0.2"/>
    <row r="9423" customFormat="1" ht="16" customHeight="1" x14ac:dyDescent="0.2"/>
    <row r="9424" customFormat="1" ht="16" customHeight="1" x14ac:dyDescent="0.2"/>
    <row r="9425" customFormat="1" ht="16" customHeight="1" x14ac:dyDescent="0.2"/>
    <row r="9426" customFormat="1" ht="16" customHeight="1" x14ac:dyDescent="0.2"/>
    <row r="9427" customFormat="1" ht="16" customHeight="1" x14ac:dyDescent="0.2"/>
    <row r="9428" customFormat="1" ht="16" customHeight="1" x14ac:dyDescent="0.2"/>
    <row r="9429" customFormat="1" ht="16" customHeight="1" x14ac:dyDescent="0.2"/>
    <row r="9430" customFormat="1" ht="16" customHeight="1" x14ac:dyDescent="0.2"/>
    <row r="9431" customFormat="1" ht="16" customHeight="1" x14ac:dyDescent="0.2"/>
    <row r="9432" customFormat="1" ht="16" customHeight="1" x14ac:dyDescent="0.2"/>
    <row r="9433" customFormat="1" ht="16" customHeight="1" x14ac:dyDescent="0.2"/>
    <row r="9434" customFormat="1" ht="16" customHeight="1" x14ac:dyDescent="0.2"/>
    <row r="9435" customFormat="1" ht="16" customHeight="1" x14ac:dyDescent="0.2"/>
    <row r="9436" customFormat="1" ht="16" customHeight="1" x14ac:dyDescent="0.2"/>
    <row r="9437" customFormat="1" ht="16" customHeight="1" x14ac:dyDescent="0.2"/>
    <row r="9438" customFormat="1" ht="16" customHeight="1" x14ac:dyDescent="0.2"/>
    <row r="9439" customFormat="1" ht="16" customHeight="1" x14ac:dyDescent="0.2"/>
    <row r="9440" customFormat="1" ht="16" customHeight="1" x14ac:dyDescent="0.2"/>
    <row r="9441" customFormat="1" ht="16" customHeight="1" x14ac:dyDescent="0.2"/>
    <row r="9442" customFormat="1" ht="16" customHeight="1" x14ac:dyDescent="0.2"/>
    <row r="9443" customFormat="1" ht="16" customHeight="1" x14ac:dyDescent="0.2"/>
    <row r="9444" customFormat="1" ht="16" customHeight="1" x14ac:dyDescent="0.2"/>
    <row r="9445" customFormat="1" ht="16" customHeight="1" x14ac:dyDescent="0.2"/>
    <row r="9446" customFormat="1" ht="16" customHeight="1" x14ac:dyDescent="0.2"/>
    <row r="9447" customFormat="1" ht="16" customHeight="1" x14ac:dyDescent="0.2"/>
    <row r="9448" customFormat="1" ht="16" customHeight="1" x14ac:dyDescent="0.2"/>
    <row r="9449" customFormat="1" ht="16" customHeight="1" x14ac:dyDescent="0.2"/>
    <row r="9450" customFormat="1" ht="16" customHeight="1" x14ac:dyDescent="0.2"/>
    <row r="9451" customFormat="1" ht="16" customHeight="1" x14ac:dyDescent="0.2"/>
    <row r="9452" customFormat="1" ht="16" customHeight="1" x14ac:dyDescent="0.2"/>
    <row r="9453" customFormat="1" ht="16" customHeight="1" x14ac:dyDescent="0.2"/>
    <row r="9454" customFormat="1" ht="16" customHeight="1" x14ac:dyDescent="0.2"/>
    <row r="9455" customFormat="1" ht="16" customHeight="1" x14ac:dyDescent="0.2"/>
    <row r="9456" customFormat="1" ht="16" customHeight="1" x14ac:dyDescent="0.2"/>
    <row r="9457" customFormat="1" ht="16" customHeight="1" x14ac:dyDescent="0.2"/>
    <row r="9458" customFormat="1" ht="16" customHeight="1" x14ac:dyDescent="0.2"/>
    <row r="9459" customFormat="1" ht="16" customHeight="1" x14ac:dyDescent="0.2"/>
    <row r="9460" customFormat="1" ht="16" customHeight="1" x14ac:dyDescent="0.2"/>
    <row r="9461" customFormat="1" ht="16" customHeight="1" x14ac:dyDescent="0.2"/>
    <row r="9462" customFormat="1" ht="16" customHeight="1" x14ac:dyDescent="0.2"/>
    <row r="9463" customFormat="1" ht="16" customHeight="1" x14ac:dyDescent="0.2"/>
    <row r="9464" customFormat="1" ht="16" customHeight="1" x14ac:dyDescent="0.2"/>
    <row r="9465" customFormat="1" ht="16" customHeight="1" x14ac:dyDescent="0.2"/>
    <row r="9466" customFormat="1" ht="16" customHeight="1" x14ac:dyDescent="0.2"/>
    <row r="9467" customFormat="1" ht="16" customHeight="1" x14ac:dyDescent="0.2"/>
    <row r="9468" customFormat="1" ht="16" customHeight="1" x14ac:dyDescent="0.2"/>
    <row r="9469" customFormat="1" ht="16" customHeight="1" x14ac:dyDescent="0.2"/>
    <row r="9470" customFormat="1" ht="16" customHeight="1" x14ac:dyDescent="0.2"/>
    <row r="9471" customFormat="1" ht="16" customHeight="1" x14ac:dyDescent="0.2"/>
    <row r="9472" customFormat="1" ht="16" customHeight="1" x14ac:dyDescent="0.2"/>
    <row r="9473" customFormat="1" ht="16" customHeight="1" x14ac:dyDescent="0.2"/>
    <row r="9474" customFormat="1" ht="16" customHeight="1" x14ac:dyDescent="0.2"/>
    <row r="9475" customFormat="1" ht="16" customHeight="1" x14ac:dyDescent="0.2"/>
    <row r="9476" customFormat="1" ht="16" customHeight="1" x14ac:dyDescent="0.2"/>
    <row r="9477" customFormat="1" ht="16" customHeight="1" x14ac:dyDescent="0.2"/>
    <row r="9478" customFormat="1" ht="16" customHeight="1" x14ac:dyDescent="0.2"/>
    <row r="9479" customFormat="1" ht="16" customHeight="1" x14ac:dyDescent="0.2"/>
    <row r="9480" customFormat="1" ht="16" customHeight="1" x14ac:dyDescent="0.2"/>
    <row r="9481" customFormat="1" ht="16" customHeight="1" x14ac:dyDescent="0.2"/>
    <row r="9482" customFormat="1" ht="16" customHeight="1" x14ac:dyDescent="0.2"/>
    <row r="9483" customFormat="1" ht="16" customHeight="1" x14ac:dyDescent="0.2"/>
    <row r="9484" customFormat="1" ht="16" customHeight="1" x14ac:dyDescent="0.2"/>
    <row r="9485" customFormat="1" ht="16" customHeight="1" x14ac:dyDescent="0.2"/>
    <row r="9486" customFormat="1" ht="16" customHeight="1" x14ac:dyDescent="0.2"/>
    <row r="9487" customFormat="1" ht="16" customHeight="1" x14ac:dyDescent="0.2"/>
    <row r="9488" customFormat="1" ht="16" customHeight="1" x14ac:dyDescent="0.2"/>
    <row r="9489" customFormat="1" ht="16" customHeight="1" x14ac:dyDescent="0.2"/>
    <row r="9490" customFormat="1" ht="16" customHeight="1" x14ac:dyDescent="0.2"/>
    <row r="9491" customFormat="1" ht="16" customHeight="1" x14ac:dyDescent="0.2"/>
    <row r="9492" customFormat="1" ht="16" customHeight="1" x14ac:dyDescent="0.2"/>
    <row r="9493" customFormat="1" ht="16" customHeight="1" x14ac:dyDescent="0.2"/>
    <row r="9494" customFormat="1" ht="16" customHeight="1" x14ac:dyDescent="0.2"/>
    <row r="9495" customFormat="1" ht="16" customHeight="1" x14ac:dyDescent="0.2"/>
    <row r="9496" customFormat="1" ht="16" customHeight="1" x14ac:dyDescent="0.2"/>
    <row r="9497" customFormat="1" ht="16" customHeight="1" x14ac:dyDescent="0.2"/>
    <row r="9498" customFormat="1" ht="16" customHeight="1" x14ac:dyDescent="0.2"/>
    <row r="9499" customFormat="1" ht="16" customHeight="1" x14ac:dyDescent="0.2"/>
    <row r="9500" customFormat="1" ht="16" customHeight="1" x14ac:dyDescent="0.2"/>
    <row r="9501" customFormat="1" ht="16" customHeight="1" x14ac:dyDescent="0.2"/>
    <row r="9502" customFormat="1" ht="16" customHeight="1" x14ac:dyDescent="0.2"/>
    <row r="9503" customFormat="1" ht="16" customHeight="1" x14ac:dyDescent="0.2"/>
    <row r="9504" customFormat="1" ht="16" customHeight="1" x14ac:dyDescent="0.2"/>
    <row r="9505" customFormat="1" ht="16" customHeight="1" x14ac:dyDescent="0.2"/>
    <row r="9506" customFormat="1" ht="16" customHeight="1" x14ac:dyDescent="0.2"/>
    <row r="9507" customFormat="1" ht="16" customHeight="1" x14ac:dyDescent="0.2"/>
    <row r="9508" customFormat="1" ht="16" customHeight="1" x14ac:dyDescent="0.2"/>
    <row r="9509" customFormat="1" ht="16" customHeight="1" x14ac:dyDescent="0.2"/>
    <row r="9510" customFormat="1" ht="16" customHeight="1" x14ac:dyDescent="0.2"/>
    <row r="9511" customFormat="1" ht="16" customHeight="1" x14ac:dyDescent="0.2"/>
    <row r="9512" customFormat="1" ht="16" customHeight="1" x14ac:dyDescent="0.2"/>
    <row r="9513" customFormat="1" ht="16" customHeight="1" x14ac:dyDescent="0.2"/>
    <row r="9514" customFormat="1" ht="16" customHeight="1" x14ac:dyDescent="0.2"/>
    <row r="9515" customFormat="1" ht="16" customHeight="1" x14ac:dyDescent="0.2"/>
    <row r="9516" customFormat="1" ht="16" customHeight="1" x14ac:dyDescent="0.2"/>
    <row r="9517" customFormat="1" ht="16" customHeight="1" x14ac:dyDescent="0.2"/>
    <row r="9518" customFormat="1" ht="16" customHeight="1" x14ac:dyDescent="0.2"/>
    <row r="9519" customFormat="1" ht="16" customHeight="1" x14ac:dyDescent="0.2"/>
    <row r="9520" customFormat="1" ht="16" customHeight="1" x14ac:dyDescent="0.2"/>
    <row r="9521" customFormat="1" ht="16" customHeight="1" x14ac:dyDescent="0.2"/>
    <row r="9522" customFormat="1" ht="16" customHeight="1" x14ac:dyDescent="0.2"/>
    <row r="9523" customFormat="1" ht="16" customHeight="1" x14ac:dyDescent="0.2"/>
    <row r="9524" customFormat="1" ht="16" customHeight="1" x14ac:dyDescent="0.2"/>
    <row r="9525" customFormat="1" ht="16" customHeight="1" x14ac:dyDescent="0.2"/>
    <row r="9526" customFormat="1" ht="16" customHeight="1" x14ac:dyDescent="0.2"/>
    <row r="9527" customFormat="1" ht="16" customHeight="1" x14ac:dyDescent="0.2"/>
    <row r="9528" customFormat="1" ht="16" customHeight="1" x14ac:dyDescent="0.2"/>
    <row r="9529" customFormat="1" ht="16" customHeight="1" x14ac:dyDescent="0.2"/>
    <row r="9530" customFormat="1" ht="16" customHeight="1" x14ac:dyDescent="0.2"/>
    <row r="9531" customFormat="1" ht="16" customHeight="1" x14ac:dyDescent="0.2"/>
    <row r="9532" customFormat="1" ht="16" customHeight="1" x14ac:dyDescent="0.2"/>
    <row r="9533" customFormat="1" ht="16" customHeight="1" x14ac:dyDescent="0.2"/>
    <row r="9534" customFormat="1" ht="16" customHeight="1" x14ac:dyDescent="0.2"/>
    <row r="9535" customFormat="1" ht="16" customHeight="1" x14ac:dyDescent="0.2"/>
    <row r="9536" customFormat="1" ht="16" customHeight="1" x14ac:dyDescent="0.2"/>
    <row r="9537" customFormat="1" ht="16" customHeight="1" x14ac:dyDescent="0.2"/>
    <row r="9538" customFormat="1" ht="16" customHeight="1" x14ac:dyDescent="0.2"/>
    <row r="9539" customFormat="1" ht="16" customHeight="1" x14ac:dyDescent="0.2"/>
    <row r="9540" customFormat="1" ht="16" customHeight="1" x14ac:dyDescent="0.2"/>
    <row r="9541" customFormat="1" ht="16" customHeight="1" x14ac:dyDescent="0.2"/>
    <row r="9542" customFormat="1" ht="16" customHeight="1" x14ac:dyDescent="0.2"/>
    <row r="9543" customFormat="1" ht="16" customHeight="1" x14ac:dyDescent="0.2"/>
    <row r="9544" customFormat="1" ht="16" customHeight="1" x14ac:dyDescent="0.2"/>
    <row r="9545" customFormat="1" ht="16" customHeight="1" x14ac:dyDescent="0.2"/>
    <row r="9546" customFormat="1" ht="16" customHeight="1" x14ac:dyDescent="0.2"/>
    <row r="9547" customFormat="1" ht="16" customHeight="1" x14ac:dyDescent="0.2"/>
    <row r="9548" customFormat="1" ht="16" customHeight="1" x14ac:dyDescent="0.2"/>
    <row r="9549" customFormat="1" ht="16" customHeight="1" x14ac:dyDescent="0.2"/>
    <row r="9550" customFormat="1" ht="16" customHeight="1" x14ac:dyDescent="0.2"/>
    <row r="9551" customFormat="1" ht="16" customHeight="1" x14ac:dyDescent="0.2"/>
    <row r="9552" customFormat="1" ht="16" customHeight="1" x14ac:dyDescent="0.2"/>
    <row r="9553" customFormat="1" ht="16" customHeight="1" x14ac:dyDescent="0.2"/>
    <row r="9554" customFormat="1" ht="16" customHeight="1" x14ac:dyDescent="0.2"/>
    <row r="9555" customFormat="1" ht="16" customHeight="1" x14ac:dyDescent="0.2"/>
    <row r="9556" customFormat="1" ht="16" customHeight="1" x14ac:dyDescent="0.2"/>
    <row r="9557" customFormat="1" ht="16" customHeight="1" x14ac:dyDescent="0.2"/>
    <row r="9558" customFormat="1" ht="16" customHeight="1" x14ac:dyDescent="0.2"/>
    <row r="9559" customFormat="1" ht="16" customHeight="1" x14ac:dyDescent="0.2"/>
    <row r="9560" customFormat="1" ht="16" customHeight="1" x14ac:dyDescent="0.2"/>
    <row r="9561" customFormat="1" ht="16" customHeight="1" x14ac:dyDescent="0.2"/>
    <row r="9562" customFormat="1" ht="16" customHeight="1" x14ac:dyDescent="0.2"/>
    <row r="9563" customFormat="1" ht="16" customHeight="1" x14ac:dyDescent="0.2"/>
    <row r="9564" customFormat="1" ht="16" customHeight="1" x14ac:dyDescent="0.2"/>
    <row r="9565" customFormat="1" ht="16" customHeight="1" x14ac:dyDescent="0.2"/>
    <row r="9566" customFormat="1" ht="16" customHeight="1" x14ac:dyDescent="0.2"/>
    <row r="9567" customFormat="1" ht="16" customHeight="1" x14ac:dyDescent="0.2"/>
    <row r="9568" customFormat="1" ht="16" customHeight="1" x14ac:dyDescent="0.2"/>
    <row r="9569" customFormat="1" ht="16" customHeight="1" x14ac:dyDescent="0.2"/>
    <row r="9570" customFormat="1" ht="16" customHeight="1" x14ac:dyDescent="0.2"/>
    <row r="9571" customFormat="1" ht="16" customHeight="1" x14ac:dyDescent="0.2"/>
    <row r="9572" customFormat="1" ht="16" customHeight="1" x14ac:dyDescent="0.2"/>
    <row r="9573" customFormat="1" ht="16" customHeight="1" x14ac:dyDescent="0.2"/>
    <row r="9574" customFormat="1" ht="16" customHeight="1" x14ac:dyDescent="0.2"/>
    <row r="9575" customFormat="1" ht="16" customHeight="1" x14ac:dyDescent="0.2"/>
    <row r="9576" customFormat="1" ht="16" customHeight="1" x14ac:dyDescent="0.2"/>
    <row r="9577" customFormat="1" ht="16" customHeight="1" x14ac:dyDescent="0.2"/>
    <row r="9578" customFormat="1" ht="16" customHeight="1" x14ac:dyDescent="0.2"/>
    <row r="9579" customFormat="1" ht="16" customHeight="1" x14ac:dyDescent="0.2"/>
    <row r="9580" customFormat="1" ht="16" customHeight="1" x14ac:dyDescent="0.2"/>
    <row r="9581" customFormat="1" ht="16" customHeight="1" x14ac:dyDescent="0.2"/>
    <row r="9582" customFormat="1" ht="16" customHeight="1" x14ac:dyDescent="0.2"/>
    <row r="9583" customFormat="1" ht="16" customHeight="1" x14ac:dyDescent="0.2"/>
    <row r="9584" customFormat="1" ht="16" customHeight="1" x14ac:dyDescent="0.2"/>
    <row r="9585" customFormat="1" ht="16" customHeight="1" x14ac:dyDescent="0.2"/>
    <row r="9586" customFormat="1" ht="16" customHeight="1" x14ac:dyDescent="0.2"/>
    <row r="9587" customFormat="1" ht="16" customHeight="1" x14ac:dyDescent="0.2"/>
    <row r="9588" customFormat="1" ht="16" customHeight="1" x14ac:dyDescent="0.2"/>
    <row r="9589" customFormat="1" ht="16" customHeight="1" x14ac:dyDescent="0.2"/>
    <row r="9590" customFormat="1" ht="16" customHeight="1" x14ac:dyDescent="0.2"/>
    <row r="9591" customFormat="1" ht="16" customHeight="1" x14ac:dyDescent="0.2"/>
    <row r="9592" customFormat="1" ht="16" customHeight="1" x14ac:dyDescent="0.2"/>
    <row r="9593" customFormat="1" ht="16" customHeight="1" x14ac:dyDescent="0.2"/>
    <row r="9594" customFormat="1" ht="16" customHeight="1" x14ac:dyDescent="0.2"/>
    <row r="9595" customFormat="1" ht="16" customHeight="1" x14ac:dyDescent="0.2"/>
    <row r="9596" customFormat="1" ht="16" customHeight="1" x14ac:dyDescent="0.2"/>
    <row r="9597" customFormat="1" ht="16" customHeight="1" x14ac:dyDescent="0.2"/>
    <row r="9598" customFormat="1" ht="16" customHeight="1" x14ac:dyDescent="0.2"/>
    <row r="9599" customFormat="1" ht="16" customHeight="1" x14ac:dyDescent="0.2"/>
    <row r="9600" customFormat="1" ht="16" customHeight="1" x14ac:dyDescent="0.2"/>
    <row r="9601" customFormat="1" ht="16" customHeight="1" x14ac:dyDescent="0.2"/>
    <row r="9602" customFormat="1" ht="16" customHeight="1" x14ac:dyDescent="0.2"/>
    <row r="9603" customFormat="1" ht="16" customHeight="1" x14ac:dyDescent="0.2"/>
    <row r="9604" customFormat="1" ht="16" customHeight="1" x14ac:dyDescent="0.2"/>
    <row r="9605" customFormat="1" ht="16" customHeight="1" x14ac:dyDescent="0.2"/>
    <row r="9606" customFormat="1" ht="16" customHeight="1" x14ac:dyDescent="0.2"/>
    <row r="9607" customFormat="1" ht="16" customHeight="1" x14ac:dyDescent="0.2"/>
    <row r="9608" customFormat="1" ht="16" customHeight="1" x14ac:dyDescent="0.2"/>
    <row r="9609" customFormat="1" ht="16" customHeight="1" x14ac:dyDescent="0.2"/>
    <row r="9610" customFormat="1" ht="16" customHeight="1" x14ac:dyDescent="0.2"/>
    <row r="9611" customFormat="1" ht="16" customHeight="1" x14ac:dyDescent="0.2"/>
    <row r="9612" customFormat="1" ht="16" customHeight="1" x14ac:dyDescent="0.2"/>
    <row r="9613" customFormat="1" ht="16" customHeight="1" x14ac:dyDescent="0.2"/>
    <row r="9614" customFormat="1" ht="16" customHeight="1" x14ac:dyDescent="0.2"/>
    <row r="9615" customFormat="1" ht="16" customHeight="1" x14ac:dyDescent="0.2"/>
    <row r="9616" customFormat="1" ht="16" customHeight="1" x14ac:dyDescent="0.2"/>
    <row r="9617" customFormat="1" ht="16" customHeight="1" x14ac:dyDescent="0.2"/>
    <row r="9618" customFormat="1" ht="16" customHeight="1" x14ac:dyDescent="0.2"/>
    <row r="9619" customFormat="1" ht="16" customHeight="1" x14ac:dyDescent="0.2"/>
    <row r="9620" customFormat="1" ht="16" customHeight="1" x14ac:dyDescent="0.2"/>
    <row r="9621" customFormat="1" ht="16" customHeight="1" x14ac:dyDescent="0.2"/>
    <row r="9622" customFormat="1" ht="16" customHeight="1" x14ac:dyDescent="0.2"/>
    <row r="9623" customFormat="1" ht="16" customHeight="1" x14ac:dyDescent="0.2"/>
    <row r="9624" customFormat="1" ht="16" customHeight="1" x14ac:dyDescent="0.2"/>
    <row r="9625" customFormat="1" ht="16" customHeight="1" x14ac:dyDescent="0.2"/>
    <row r="9626" customFormat="1" ht="16" customHeight="1" x14ac:dyDescent="0.2"/>
    <row r="9627" customFormat="1" ht="16" customHeight="1" x14ac:dyDescent="0.2"/>
    <row r="9628" customFormat="1" ht="16" customHeight="1" x14ac:dyDescent="0.2"/>
    <row r="9629" customFormat="1" ht="16" customHeight="1" x14ac:dyDescent="0.2"/>
    <row r="9630" customFormat="1" ht="16" customHeight="1" x14ac:dyDescent="0.2"/>
    <row r="9631" customFormat="1" ht="16" customHeight="1" x14ac:dyDescent="0.2"/>
    <row r="9632" customFormat="1" ht="16" customHeight="1" x14ac:dyDescent="0.2"/>
    <row r="9633" customFormat="1" ht="16" customHeight="1" x14ac:dyDescent="0.2"/>
    <row r="9634" customFormat="1" ht="16" customHeight="1" x14ac:dyDescent="0.2"/>
    <row r="9635" customFormat="1" ht="16" customHeight="1" x14ac:dyDescent="0.2"/>
    <row r="9636" customFormat="1" ht="16" customHeight="1" x14ac:dyDescent="0.2"/>
    <row r="9637" customFormat="1" ht="16" customHeight="1" x14ac:dyDescent="0.2"/>
    <row r="9638" customFormat="1" ht="16" customHeight="1" x14ac:dyDescent="0.2"/>
    <row r="9639" customFormat="1" ht="16" customHeight="1" x14ac:dyDescent="0.2"/>
    <row r="9640" customFormat="1" ht="16" customHeight="1" x14ac:dyDescent="0.2"/>
    <row r="9641" customFormat="1" ht="16" customHeight="1" x14ac:dyDescent="0.2"/>
    <row r="9642" customFormat="1" ht="16" customHeight="1" x14ac:dyDescent="0.2"/>
    <row r="9643" customFormat="1" ht="16" customHeight="1" x14ac:dyDescent="0.2"/>
    <row r="9644" customFormat="1" ht="16" customHeight="1" x14ac:dyDescent="0.2"/>
    <row r="9645" customFormat="1" ht="16" customHeight="1" x14ac:dyDescent="0.2"/>
    <row r="9646" customFormat="1" ht="16" customHeight="1" x14ac:dyDescent="0.2"/>
    <row r="9647" customFormat="1" ht="16" customHeight="1" x14ac:dyDescent="0.2"/>
    <row r="9648" customFormat="1" ht="16" customHeight="1" x14ac:dyDescent="0.2"/>
    <row r="9649" customFormat="1" ht="16" customHeight="1" x14ac:dyDescent="0.2"/>
    <row r="9650" customFormat="1" ht="16" customHeight="1" x14ac:dyDescent="0.2"/>
    <row r="9651" customFormat="1" ht="16" customHeight="1" x14ac:dyDescent="0.2"/>
    <row r="9652" customFormat="1" ht="16" customHeight="1" x14ac:dyDescent="0.2"/>
    <row r="9653" customFormat="1" ht="16" customHeight="1" x14ac:dyDescent="0.2"/>
    <row r="9654" customFormat="1" ht="16" customHeight="1" x14ac:dyDescent="0.2"/>
    <row r="9655" customFormat="1" ht="16" customHeight="1" x14ac:dyDescent="0.2"/>
    <row r="9656" customFormat="1" ht="16" customHeight="1" x14ac:dyDescent="0.2"/>
    <row r="9657" customFormat="1" ht="16" customHeight="1" x14ac:dyDescent="0.2"/>
    <row r="9658" customFormat="1" ht="16" customHeight="1" x14ac:dyDescent="0.2"/>
    <row r="9659" customFormat="1" ht="16" customHeight="1" x14ac:dyDescent="0.2"/>
    <row r="9660" customFormat="1" ht="16" customHeight="1" x14ac:dyDescent="0.2"/>
    <row r="9661" customFormat="1" ht="16" customHeight="1" x14ac:dyDescent="0.2"/>
    <row r="9662" customFormat="1" ht="16" customHeight="1" x14ac:dyDescent="0.2"/>
    <row r="9663" customFormat="1" ht="16" customHeight="1" x14ac:dyDescent="0.2"/>
    <row r="9664" customFormat="1" ht="16" customHeight="1" x14ac:dyDescent="0.2"/>
    <row r="9665" customFormat="1" ht="16" customHeight="1" x14ac:dyDescent="0.2"/>
    <row r="9666" customFormat="1" ht="16" customHeight="1" x14ac:dyDescent="0.2"/>
    <row r="9667" customFormat="1" ht="16" customHeight="1" x14ac:dyDescent="0.2"/>
    <row r="9668" customFormat="1" ht="16" customHeight="1" x14ac:dyDescent="0.2"/>
    <row r="9669" customFormat="1" ht="16" customHeight="1" x14ac:dyDescent="0.2"/>
    <row r="9670" customFormat="1" ht="16" customHeight="1" x14ac:dyDescent="0.2"/>
    <row r="9671" customFormat="1" ht="16" customHeight="1" x14ac:dyDescent="0.2"/>
    <row r="9672" customFormat="1" ht="16" customHeight="1" x14ac:dyDescent="0.2"/>
    <row r="9673" customFormat="1" ht="16" customHeight="1" x14ac:dyDescent="0.2"/>
    <row r="9674" customFormat="1" ht="16" customHeight="1" x14ac:dyDescent="0.2"/>
    <row r="9675" customFormat="1" ht="16" customHeight="1" x14ac:dyDescent="0.2"/>
    <row r="9676" customFormat="1" ht="16" customHeight="1" x14ac:dyDescent="0.2"/>
    <row r="9677" customFormat="1" ht="16" customHeight="1" x14ac:dyDescent="0.2"/>
    <row r="9678" customFormat="1" ht="16" customHeight="1" x14ac:dyDescent="0.2"/>
    <row r="9679" customFormat="1" ht="16" customHeight="1" x14ac:dyDescent="0.2"/>
    <row r="9680" customFormat="1" ht="16" customHeight="1" x14ac:dyDescent="0.2"/>
    <row r="9681" customFormat="1" ht="16" customHeight="1" x14ac:dyDescent="0.2"/>
    <row r="9682" customFormat="1" ht="16" customHeight="1" x14ac:dyDescent="0.2"/>
    <row r="9683" customFormat="1" ht="16" customHeight="1" x14ac:dyDescent="0.2"/>
    <row r="9684" customFormat="1" ht="16" customHeight="1" x14ac:dyDescent="0.2"/>
    <row r="9685" customFormat="1" ht="16" customHeight="1" x14ac:dyDescent="0.2"/>
    <row r="9686" customFormat="1" ht="16" customHeight="1" x14ac:dyDescent="0.2"/>
    <row r="9687" customFormat="1" ht="16" customHeight="1" x14ac:dyDescent="0.2"/>
    <row r="9688" customFormat="1" ht="16" customHeight="1" x14ac:dyDescent="0.2"/>
    <row r="9689" customFormat="1" ht="16" customHeight="1" x14ac:dyDescent="0.2"/>
    <row r="9690" customFormat="1" ht="16" customHeight="1" x14ac:dyDescent="0.2"/>
    <row r="9691" customFormat="1" ht="16" customHeight="1" x14ac:dyDescent="0.2"/>
    <row r="9692" customFormat="1" ht="16" customHeight="1" x14ac:dyDescent="0.2"/>
    <row r="9693" customFormat="1" ht="16" customHeight="1" x14ac:dyDescent="0.2"/>
    <row r="9694" customFormat="1" ht="16" customHeight="1" x14ac:dyDescent="0.2"/>
    <row r="9695" customFormat="1" ht="16" customHeight="1" x14ac:dyDescent="0.2"/>
    <row r="9696" customFormat="1" ht="16" customHeight="1" x14ac:dyDescent="0.2"/>
    <row r="9697" customFormat="1" ht="16" customHeight="1" x14ac:dyDescent="0.2"/>
    <row r="9698" customFormat="1" ht="16" customHeight="1" x14ac:dyDescent="0.2"/>
    <row r="9699" customFormat="1" ht="16" customHeight="1" x14ac:dyDescent="0.2"/>
    <row r="9700" customFormat="1" ht="16" customHeight="1" x14ac:dyDescent="0.2"/>
    <row r="9701" customFormat="1" ht="16" customHeight="1" x14ac:dyDescent="0.2"/>
    <row r="9702" customFormat="1" ht="16" customHeight="1" x14ac:dyDescent="0.2"/>
    <row r="9703" customFormat="1" ht="16" customHeight="1" x14ac:dyDescent="0.2"/>
    <row r="9704" customFormat="1" ht="16" customHeight="1" x14ac:dyDescent="0.2"/>
    <row r="9705" customFormat="1" ht="16" customHeight="1" x14ac:dyDescent="0.2"/>
    <row r="9706" customFormat="1" ht="16" customHeight="1" x14ac:dyDescent="0.2"/>
    <row r="9707" customFormat="1" ht="16" customHeight="1" x14ac:dyDescent="0.2"/>
    <row r="9708" customFormat="1" ht="16" customHeight="1" x14ac:dyDescent="0.2"/>
    <row r="9709" customFormat="1" ht="16" customHeight="1" x14ac:dyDescent="0.2"/>
    <row r="9710" customFormat="1" ht="16" customHeight="1" x14ac:dyDescent="0.2"/>
    <row r="9711" customFormat="1" ht="16" customHeight="1" x14ac:dyDescent="0.2"/>
    <row r="9712" customFormat="1" ht="16" customHeight="1" x14ac:dyDescent="0.2"/>
    <row r="9713" customFormat="1" ht="16" customHeight="1" x14ac:dyDescent="0.2"/>
    <row r="9714" customFormat="1" ht="16" customHeight="1" x14ac:dyDescent="0.2"/>
    <row r="9715" customFormat="1" ht="16" customHeight="1" x14ac:dyDescent="0.2"/>
    <row r="9716" customFormat="1" ht="16" customHeight="1" x14ac:dyDescent="0.2"/>
    <row r="9717" customFormat="1" ht="16" customHeight="1" x14ac:dyDescent="0.2"/>
    <row r="9718" customFormat="1" ht="16" customHeight="1" x14ac:dyDescent="0.2"/>
    <row r="9719" customFormat="1" ht="16" customHeight="1" x14ac:dyDescent="0.2"/>
    <row r="9720" customFormat="1" ht="16" customHeight="1" x14ac:dyDescent="0.2"/>
    <row r="9721" customFormat="1" ht="16" customHeight="1" x14ac:dyDescent="0.2"/>
    <row r="9722" customFormat="1" ht="16" customHeight="1" x14ac:dyDescent="0.2"/>
    <row r="9723" customFormat="1" ht="16" customHeight="1" x14ac:dyDescent="0.2"/>
    <row r="9724" customFormat="1" ht="16" customHeight="1" x14ac:dyDescent="0.2"/>
    <row r="9725" customFormat="1" ht="16" customHeight="1" x14ac:dyDescent="0.2"/>
    <row r="9726" customFormat="1" ht="16" customHeight="1" x14ac:dyDescent="0.2"/>
    <row r="9727" customFormat="1" ht="16" customHeight="1" x14ac:dyDescent="0.2"/>
    <row r="9728" customFormat="1" ht="16" customHeight="1" x14ac:dyDescent="0.2"/>
    <row r="9729" customFormat="1" ht="16" customHeight="1" x14ac:dyDescent="0.2"/>
    <row r="9730" customFormat="1" ht="16" customHeight="1" x14ac:dyDescent="0.2"/>
    <row r="9731" customFormat="1" ht="16" customHeight="1" x14ac:dyDescent="0.2"/>
    <row r="9732" customFormat="1" ht="16" customHeight="1" x14ac:dyDescent="0.2"/>
    <row r="9733" customFormat="1" ht="16" customHeight="1" x14ac:dyDescent="0.2"/>
    <row r="9734" customFormat="1" ht="16" customHeight="1" x14ac:dyDescent="0.2"/>
    <row r="9735" customFormat="1" ht="16" customHeight="1" x14ac:dyDescent="0.2"/>
    <row r="9736" customFormat="1" ht="16" customHeight="1" x14ac:dyDescent="0.2"/>
    <row r="9737" customFormat="1" ht="16" customHeight="1" x14ac:dyDescent="0.2"/>
    <row r="9738" customFormat="1" ht="16" customHeight="1" x14ac:dyDescent="0.2"/>
    <row r="9739" customFormat="1" ht="16" customHeight="1" x14ac:dyDescent="0.2"/>
    <row r="9740" customFormat="1" ht="16" customHeight="1" x14ac:dyDescent="0.2"/>
    <row r="9741" customFormat="1" ht="16" customHeight="1" x14ac:dyDescent="0.2"/>
    <row r="9742" customFormat="1" ht="16" customHeight="1" x14ac:dyDescent="0.2"/>
    <row r="9743" customFormat="1" ht="16" customHeight="1" x14ac:dyDescent="0.2"/>
    <row r="9744" customFormat="1" ht="16" customHeight="1" x14ac:dyDescent="0.2"/>
    <row r="9745" customFormat="1" ht="16" customHeight="1" x14ac:dyDescent="0.2"/>
    <row r="9746" customFormat="1" ht="16" customHeight="1" x14ac:dyDescent="0.2"/>
    <row r="9747" customFormat="1" ht="16" customHeight="1" x14ac:dyDescent="0.2"/>
    <row r="9748" customFormat="1" ht="16" customHeight="1" x14ac:dyDescent="0.2"/>
    <row r="9749" customFormat="1" ht="16" customHeight="1" x14ac:dyDescent="0.2"/>
    <row r="9750" customFormat="1" ht="16" customHeight="1" x14ac:dyDescent="0.2"/>
    <row r="9751" customFormat="1" ht="16" customHeight="1" x14ac:dyDescent="0.2"/>
    <row r="9752" customFormat="1" ht="16" customHeight="1" x14ac:dyDescent="0.2"/>
    <row r="9753" customFormat="1" ht="16" customHeight="1" x14ac:dyDescent="0.2"/>
    <row r="9754" customFormat="1" ht="16" customHeight="1" x14ac:dyDescent="0.2"/>
    <row r="9755" customFormat="1" ht="16" customHeight="1" x14ac:dyDescent="0.2"/>
    <row r="9756" customFormat="1" ht="16" customHeight="1" x14ac:dyDescent="0.2"/>
    <row r="9757" customFormat="1" ht="16" customHeight="1" x14ac:dyDescent="0.2"/>
    <row r="9758" customFormat="1" ht="16" customHeight="1" x14ac:dyDescent="0.2"/>
    <row r="9759" customFormat="1" ht="16" customHeight="1" x14ac:dyDescent="0.2"/>
    <row r="9760" customFormat="1" ht="16" customHeight="1" x14ac:dyDescent="0.2"/>
    <row r="9761" customFormat="1" ht="16" customHeight="1" x14ac:dyDescent="0.2"/>
    <row r="9762" customFormat="1" ht="16" customHeight="1" x14ac:dyDescent="0.2"/>
    <row r="9763" customFormat="1" ht="16" customHeight="1" x14ac:dyDescent="0.2"/>
    <row r="9764" customFormat="1" ht="16" customHeight="1" x14ac:dyDescent="0.2"/>
    <row r="9765" customFormat="1" ht="16" customHeight="1" x14ac:dyDescent="0.2"/>
    <row r="9766" customFormat="1" ht="16" customHeight="1" x14ac:dyDescent="0.2"/>
    <row r="9767" customFormat="1" ht="16" customHeight="1" x14ac:dyDescent="0.2"/>
    <row r="9768" customFormat="1" ht="16" customHeight="1" x14ac:dyDescent="0.2"/>
    <row r="9769" customFormat="1" ht="16" customHeight="1" x14ac:dyDescent="0.2"/>
    <row r="9770" customFormat="1" ht="16" customHeight="1" x14ac:dyDescent="0.2"/>
    <row r="9771" customFormat="1" ht="16" customHeight="1" x14ac:dyDescent="0.2"/>
    <row r="9772" customFormat="1" ht="16" customHeight="1" x14ac:dyDescent="0.2"/>
    <row r="9773" customFormat="1" ht="16" customHeight="1" x14ac:dyDescent="0.2"/>
    <row r="9774" customFormat="1" ht="16" customHeight="1" x14ac:dyDescent="0.2"/>
    <row r="9775" customFormat="1" ht="16" customHeight="1" x14ac:dyDescent="0.2"/>
    <row r="9776" customFormat="1" ht="16" customHeight="1" x14ac:dyDescent="0.2"/>
    <row r="9777" customFormat="1" ht="16" customHeight="1" x14ac:dyDescent="0.2"/>
    <row r="9778" customFormat="1" ht="16" customHeight="1" x14ac:dyDescent="0.2"/>
    <row r="9779" customFormat="1" ht="16" customHeight="1" x14ac:dyDescent="0.2"/>
    <row r="9780" customFormat="1" ht="16" customHeight="1" x14ac:dyDescent="0.2"/>
    <row r="9781" customFormat="1" ht="16" customHeight="1" x14ac:dyDescent="0.2"/>
    <row r="9782" customFormat="1" ht="16" customHeight="1" x14ac:dyDescent="0.2"/>
    <row r="9783" customFormat="1" ht="16" customHeight="1" x14ac:dyDescent="0.2"/>
    <row r="9784" customFormat="1" ht="16" customHeight="1" x14ac:dyDescent="0.2"/>
    <row r="9785" customFormat="1" ht="16" customHeight="1" x14ac:dyDescent="0.2"/>
    <row r="9786" customFormat="1" ht="16" customHeight="1" x14ac:dyDescent="0.2"/>
    <row r="9787" customFormat="1" ht="16" customHeight="1" x14ac:dyDescent="0.2"/>
    <row r="9788" customFormat="1" ht="16" customHeight="1" x14ac:dyDescent="0.2"/>
    <row r="9789" customFormat="1" ht="16" customHeight="1" x14ac:dyDescent="0.2"/>
    <row r="9790" customFormat="1" ht="16" customHeight="1" x14ac:dyDescent="0.2"/>
    <row r="9791" customFormat="1" ht="16" customHeight="1" x14ac:dyDescent="0.2"/>
    <row r="9792" customFormat="1" ht="16" customHeight="1" x14ac:dyDescent="0.2"/>
    <row r="9793" customFormat="1" ht="16" customHeight="1" x14ac:dyDescent="0.2"/>
    <row r="9794" customFormat="1" ht="16" customHeight="1" x14ac:dyDescent="0.2"/>
    <row r="9795" customFormat="1" ht="16" customHeight="1" x14ac:dyDescent="0.2"/>
    <row r="9796" customFormat="1" ht="16" customHeight="1" x14ac:dyDescent="0.2"/>
    <row r="9797" customFormat="1" ht="16" customHeight="1" x14ac:dyDescent="0.2"/>
    <row r="9798" customFormat="1" ht="16" customHeight="1" x14ac:dyDescent="0.2"/>
    <row r="9799" customFormat="1" ht="16" customHeight="1" x14ac:dyDescent="0.2"/>
    <row r="9800" customFormat="1" ht="16" customHeight="1" x14ac:dyDescent="0.2"/>
    <row r="9801" customFormat="1" ht="16" customHeight="1" x14ac:dyDescent="0.2"/>
    <row r="9802" customFormat="1" ht="16" customHeight="1" x14ac:dyDescent="0.2"/>
    <row r="9803" customFormat="1" ht="16" customHeight="1" x14ac:dyDescent="0.2"/>
    <row r="9804" customFormat="1" ht="16" customHeight="1" x14ac:dyDescent="0.2"/>
    <row r="9805" customFormat="1" ht="16" customHeight="1" x14ac:dyDescent="0.2"/>
    <row r="9806" customFormat="1" ht="16" customHeight="1" x14ac:dyDescent="0.2"/>
    <row r="9807" customFormat="1" ht="16" customHeight="1" x14ac:dyDescent="0.2"/>
    <row r="9808" customFormat="1" ht="16" customHeight="1" x14ac:dyDescent="0.2"/>
    <row r="9809" customFormat="1" ht="16" customHeight="1" x14ac:dyDescent="0.2"/>
    <row r="9810" customFormat="1" ht="16" customHeight="1" x14ac:dyDescent="0.2"/>
    <row r="9811" customFormat="1" ht="16" customHeight="1" x14ac:dyDescent="0.2"/>
    <row r="9812" customFormat="1" ht="16" customHeight="1" x14ac:dyDescent="0.2"/>
    <row r="9813" customFormat="1" ht="16" customHeight="1" x14ac:dyDescent="0.2"/>
    <row r="9814" customFormat="1" ht="16" customHeight="1" x14ac:dyDescent="0.2"/>
    <row r="9815" customFormat="1" ht="16" customHeight="1" x14ac:dyDescent="0.2"/>
    <row r="9816" customFormat="1" ht="16" customHeight="1" x14ac:dyDescent="0.2"/>
    <row r="9817" customFormat="1" ht="16" customHeight="1" x14ac:dyDescent="0.2"/>
    <row r="9818" customFormat="1" ht="16" customHeight="1" x14ac:dyDescent="0.2"/>
    <row r="9819" customFormat="1" ht="16" customHeight="1" x14ac:dyDescent="0.2"/>
    <row r="9820" customFormat="1" ht="16" customHeight="1" x14ac:dyDescent="0.2"/>
    <row r="9821" customFormat="1" ht="16" customHeight="1" x14ac:dyDescent="0.2"/>
    <row r="9822" customFormat="1" ht="16" customHeight="1" x14ac:dyDescent="0.2"/>
    <row r="9823" customFormat="1" ht="16" customHeight="1" x14ac:dyDescent="0.2"/>
    <row r="9824" customFormat="1" ht="16" customHeight="1" x14ac:dyDescent="0.2"/>
    <row r="9825" customFormat="1" ht="16" customHeight="1" x14ac:dyDescent="0.2"/>
    <row r="9826" customFormat="1" ht="16" customHeight="1" x14ac:dyDescent="0.2"/>
    <row r="9827" customFormat="1" ht="16" customHeight="1" x14ac:dyDescent="0.2"/>
    <row r="9828" customFormat="1" ht="16" customHeight="1" x14ac:dyDescent="0.2"/>
    <row r="9829" customFormat="1" ht="16" customHeight="1" x14ac:dyDescent="0.2"/>
    <row r="9830" customFormat="1" ht="16" customHeight="1" x14ac:dyDescent="0.2"/>
    <row r="9831" customFormat="1" ht="16" customHeight="1" x14ac:dyDescent="0.2"/>
    <row r="9832" customFormat="1" ht="16" customHeight="1" x14ac:dyDescent="0.2"/>
    <row r="9833" customFormat="1" ht="16" customHeight="1" x14ac:dyDescent="0.2"/>
    <row r="9834" customFormat="1" ht="16" customHeight="1" x14ac:dyDescent="0.2"/>
    <row r="9835" customFormat="1" ht="16" customHeight="1" x14ac:dyDescent="0.2"/>
    <row r="9836" customFormat="1" ht="16" customHeight="1" x14ac:dyDescent="0.2"/>
    <row r="9837" customFormat="1" ht="16" customHeight="1" x14ac:dyDescent="0.2"/>
    <row r="9838" customFormat="1" ht="16" customHeight="1" x14ac:dyDescent="0.2"/>
    <row r="9839" customFormat="1" ht="16" customHeight="1" x14ac:dyDescent="0.2"/>
    <row r="9840" customFormat="1" ht="16" customHeight="1" x14ac:dyDescent="0.2"/>
    <row r="9841" customFormat="1" ht="16" customHeight="1" x14ac:dyDescent="0.2"/>
    <row r="9842" customFormat="1" ht="16" customHeight="1" x14ac:dyDescent="0.2"/>
    <row r="9843" customFormat="1" ht="16" customHeight="1" x14ac:dyDescent="0.2"/>
    <row r="9844" customFormat="1" ht="16" customHeight="1" x14ac:dyDescent="0.2"/>
    <row r="9845" customFormat="1" ht="16" customHeight="1" x14ac:dyDescent="0.2"/>
    <row r="9846" customFormat="1" ht="16" customHeight="1" x14ac:dyDescent="0.2"/>
    <row r="9847" customFormat="1" ht="16" customHeight="1" x14ac:dyDescent="0.2"/>
    <row r="9848" customFormat="1" ht="16" customHeight="1" x14ac:dyDescent="0.2"/>
    <row r="9849" customFormat="1" ht="16" customHeight="1" x14ac:dyDescent="0.2"/>
    <row r="9850" customFormat="1" ht="16" customHeight="1" x14ac:dyDescent="0.2"/>
    <row r="9851" customFormat="1" ht="16" customHeight="1" x14ac:dyDescent="0.2"/>
    <row r="9852" customFormat="1" ht="16" customHeight="1" x14ac:dyDescent="0.2"/>
    <row r="9853" customFormat="1" ht="16" customHeight="1" x14ac:dyDescent="0.2"/>
    <row r="9854" customFormat="1" ht="16" customHeight="1" x14ac:dyDescent="0.2"/>
    <row r="9855" customFormat="1" ht="16" customHeight="1" x14ac:dyDescent="0.2"/>
    <row r="9856" customFormat="1" ht="16" customHeight="1" x14ac:dyDescent="0.2"/>
    <row r="9857" customFormat="1" ht="16" customHeight="1" x14ac:dyDescent="0.2"/>
    <row r="9858" customFormat="1" ht="16" customHeight="1" x14ac:dyDescent="0.2"/>
    <row r="9859" customFormat="1" ht="16" customHeight="1" x14ac:dyDescent="0.2"/>
    <row r="9860" customFormat="1" ht="16" customHeight="1" x14ac:dyDescent="0.2"/>
    <row r="9861" customFormat="1" ht="16" customHeight="1" x14ac:dyDescent="0.2"/>
    <row r="9862" customFormat="1" ht="16" customHeight="1" x14ac:dyDescent="0.2"/>
    <row r="9863" customFormat="1" ht="16" customHeight="1" x14ac:dyDescent="0.2"/>
    <row r="9864" customFormat="1" ht="16" customHeight="1" x14ac:dyDescent="0.2"/>
    <row r="9865" customFormat="1" ht="16" customHeight="1" x14ac:dyDescent="0.2"/>
    <row r="9866" customFormat="1" ht="16" customHeight="1" x14ac:dyDescent="0.2"/>
    <row r="9867" customFormat="1" ht="16" customHeight="1" x14ac:dyDescent="0.2"/>
    <row r="9868" customFormat="1" ht="16" customHeight="1" x14ac:dyDescent="0.2"/>
    <row r="9869" customFormat="1" ht="16" customHeight="1" x14ac:dyDescent="0.2"/>
    <row r="9870" customFormat="1" ht="16" customHeight="1" x14ac:dyDescent="0.2"/>
    <row r="9871" customFormat="1" ht="16" customHeight="1" x14ac:dyDescent="0.2"/>
    <row r="9872" customFormat="1" ht="16" customHeight="1" x14ac:dyDescent="0.2"/>
    <row r="9873" customFormat="1" ht="16" customHeight="1" x14ac:dyDescent="0.2"/>
    <row r="9874" customFormat="1" ht="16" customHeight="1" x14ac:dyDescent="0.2"/>
    <row r="9875" customFormat="1" ht="16" customHeight="1" x14ac:dyDescent="0.2"/>
    <row r="9876" customFormat="1" ht="16" customHeight="1" x14ac:dyDescent="0.2"/>
    <row r="9877" customFormat="1" ht="16" customHeight="1" x14ac:dyDescent="0.2"/>
    <row r="9878" customFormat="1" ht="16" customHeight="1" x14ac:dyDescent="0.2"/>
    <row r="9879" customFormat="1" ht="16" customHeight="1" x14ac:dyDescent="0.2"/>
    <row r="9880" customFormat="1" ht="16" customHeight="1" x14ac:dyDescent="0.2"/>
    <row r="9881" customFormat="1" ht="16" customHeight="1" x14ac:dyDescent="0.2"/>
    <row r="9882" customFormat="1" ht="16" customHeight="1" x14ac:dyDescent="0.2"/>
    <row r="9883" customFormat="1" ht="16" customHeight="1" x14ac:dyDescent="0.2"/>
    <row r="9884" customFormat="1" ht="16" customHeight="1" x14ac:dyDescent="0.2"/>
    <row r="9885" customFormat="1" ht="16" customHeight="1" x14ac:dyDescent="0.2"/>
    <row r="9886" customFormat="1" ht="16" customHeight="1" x14ac:dyDescent="0.2"/>
    <row r="9887" customFormat="1" ht="16" customHeight="1" x14ac:dyDescent="0.2"/>
    <row r="9888" customFormat="1" ht="16" customHeight="1" x14ac:dyDescent="0.2"/>
    <row r="9889" customFormat="1" ht="16" customHeight="1" x14ac:dyDescent="0.2"/>
    <row r="9890" customFormat="1" ht="16" customHeight="1" x14ac:dyDescent="0.2"/>
    <row r="9891" customFormat="1" ht="16" customHeight="1" x14ac:dyDescent="0.2"/>
    <row r="9892" customFormat="1" ht="16" customHeight="1" x14ac:dyDescent="0.2"/>
    <row r="9893" customFormat="1" ht="16" customHeight="1" x14ac:dyDescent="0.2"/>
    <row r="9894" customFormat="1" ht="16" customHeight="1" x14ac:dyDescent="0.2"/>
    <row r="9895" customFormat="1" ht="16" customHeight="1" x14ac:dyDescent="0.2"/>
    <row r="9896" customFormat="1" ht="16" customHeight="1" x14ac:dyDescent="0.2"/>
    <row r="9897" customFormat="1" ht="16" customHeight="1" x14ac:dyDescent="0.2"/>
    <row r="9898" customFormat="1" ht="16" customHeight="1" x14ac:dyDescent="0.2"/>
    <row r="9899" customFormat="1" ht="16" customHeight="1" x14ac:dyDescent="0.2"/>
    <row r="9900" customFormat="1" ht="16" customHeight="1" x14ac:dyDescent="0.2"/>
    <row r="9901" customFormat="1" ht="16" customHeight="1" x14ac:dyDescent="0.2"/>
    <row r="9902" customFormat="1" ht="16" customHeight="1" x14ac:dyDescent="0.2"/>
    <row r="9903" customFormat="1" ht="16" customHeight="1" x14ac:dyDescent="0.2"/>
    <row r="9904" customFormat="1" ht="16" customHeight="1" x14ac:dyDescent="0.2"/>
    <row r="9905" customFormat="1" ht="16" customHeight="1" x14ac:dyDescent="0.2"/>
    <row r="9906" customFormat="1" ht="16" customHeight="1" x14ac:dyDescent="0.2"/>
    <row r="9907" customFormat="1" ht="16" customHeight="1" x14ac:dyDescent="0.2"/>
    <row r="9908" customFormat="1" ht="16" customHeight="1" x14ac:dyDescent="0.2"/>
    <row r="9909" customFormat="1" ht="16" customHeight="1" x14ac:dyDescent="0.2"/>
    <row r="9910" customFormat="1" ht="16" customHeight="1" x14ac:dyDescent="0.2"/>
    <row r="9911" customFormat="1" ht="16" customHeight="1" x14ac:dyDescent="0.2"/>
    <row r="9912" customFormat="1" ht="16" customHeight="1" x14ac:dyDescent="0.2"/>
    <row r="9913" customFormat="1" ht="16" customHeight="1" x14ac:dyDescent="0.2"/>
    <row r="9914" customFormat="1" ht="16" customHeight="1" x14ac:dyDescent="0.2"/>
    <row r="9915" customFormat="1" ht="16" customHeight="1" x14ac:dyDescent="0.2"/>
    <row r="9916" customFormat="1" ht="16" customHeight="1" x14ac:dyDescent="0.2"/>
    <row r="9917" customFormat="1" ht="16" customHeight="1" x14ac:dyDescent="0.2"/>
    <row r="9918" customFormat="1" ht="16" customHeight="1" x14ac:dyDescent="0.2"/>
    <row r="9919" customFormat="1" ht="16" customHeight="1" x14ac:dyDescent="0.2"/>
    <row r="9920" customFormat="1" ht="16" customHeight="1" x14ac:dyDescent="0.2"/>
    <row r="9921" customFormat="1" ht="16" customHeight="1" x14ac:dyDescent="0.2"/>
    <row r="9922" customFormat="1" ht="16" customHeight="1" x14ac:dyDescent="0.2"/>
    <row r="9923" customFormat="1" ht="16" customHeight="1" x14ac:dyDescent="0.2"/>
    <row r="9924" customFormat="1" ht="16" customHeight="1" x14ac:dyDescent="0.2"/>
    <row r="9925" customFormat="1" ht="16" customHeight="1" x14ac:dyDescent="0.2"/>
    <row r="9926" customFormat="1" ht="16" customHeight="1" x14ac:dyDescent="0.2"/>
    <row r="9927" customFormat="1" ht="16" customHeight="1" x14ac:dyDescent="0.2"/>
    <row r="9928" customFormat="1" ht="16" customHeight="1" x14ac:dyDescent="0.2"/>
    <row r="9929" customFormat="1" ht="16" customHeight="1" x14ac:dyDescent="0.2"/>
    <row r="9930" customFormat="1" ht="16" customHeight="1" x14ac:dyDescent="0.2"/>
    <row r="9931" customFormat="1" ht="16" customHeight="1" x14ac:dyDescent="0.2"/>
    <row r="9932" customFormat="1" ht="16" customHeight="1" x14ac:dyDescent="0.2"/>
    <row r="9933" customFormat="1" ht="16" customHeight="1" x14ac:dyDescent="0.2"/>
    <row r="9934" customFormat="1" ht="16" customHeight="1" x14ac:dyDescent="0.2"/>
    <row r="9935" customFormat="1" ht="16" customHeight="1" x14ac:dyDescent="0.2"/>
    <row r="9936" customFormat="1" ht="16" customHeight="1" x14ac:dyDescent="0.2"/>
    <row r="9937" customFormat="1" ht="16" customHeight="1" x14ac:dyDescent="0.2"/>
    <row r="9938" customFormat="1" ht="16" customHeight="1" x14ac:dyDescent="0.2"/>
    <row r="9939" customFormat="1" ht="16" customHeight="1" x14ac:dyDescent="0.2"/>
    <row r="9940" customFormat="1" ht="16" customHeight="1" x14ac:dyDescent="0.2"/>
    <row r="9941" customFormat="1" ht="16" customHeight="1" x14ac:dyDescent="0.2"/>
    <row r="9942" customFormat="1" ht="16" customHeight="1" x14ac:dyDescent="0.2"/>
    <row r="9943" customFormat="1" ht="16" customHeight="1" x14ac:dyDescent="0.2"/>
    <row r="9944" customFormat="1" ht="16" customHeight="1" x14ac:dyDescent="0.2"/>
    <row r="9945" customFormat="1" ht="16" customHeight="1" x14ac:dyDescent="0.2"/>
    <row r="9946" customFormat="1" ht="16" customHeight="1" x14ac:dyDescent="0.2"/>
    <row r="9947" customFormat="1" ht="16" customHeight="1" x14ac:dyDescent="0.2"/>
    <row r="9948" customFormat="1" ht="16" customHeight="1" x14ac:dyDescent="0.2"/>
    <row r="9949" customFormat="1" ht="16" customHeight="1" x14ac:dyDescent="0.2"/>
    <row r="9950" customFormat="1" ht="16" customHeight="1" x14ac:dyDescent="0.2"/>
    <row r="9951" customFormat="1" ht="16" customHeight="1" x14ac:dyDescent="0.2"/>
    <row r="9952" customFormat="1" ht="16" customHeight="1" x14ac:dyDescent="0.2"/>
    <row r="9953" customFormat="1" ht="16" customHeight="1" x14ac:dyDescent="0.2"/>
    <row r="9954" customFormat="1" ht="16" customHeight="1" x14ac:dyDescent="0.2"/>
    <row r="9955" customFormat="1" ht="16" customHeight="1" x14ac:dyDescent="0.2"/>
    <row r="9956" customFormat="1" ht="16" customHeight="1" x14ac:dyDescent="0.2"/>
    <row r="9957" customFormat="1" ht="16" customHeight="1" x14ac:dyDescent="0.2"/>
    <row r="9958" customFormat="1" ht="16" customHeight="1" x14ac:dyDescent="0.2"/>
    <row r="9959" customFormat="1" ht="16" customHeight="1" x14ac:dyDescent="0.2"/>
    <row r="9960" customFormat="1" ht="16" customHeight="1" x14ac:dyDescent="0.2"/>
    <row r="9961" customFormat="1" ht="16" customHeight="1" x14ac:dyDescent="0.2"/>
    <row r="9962" customFormat="1" ht="16" customHeight="1" x14ac:dyDescent="0.2"/>
    <row r="9963" customFormat="1" ht="16" customHeight="1" x14ac:dyDescent="0.2"/>
    <row r="9964" customFormat="1" ht="16" customHeight="1" x14ac:dyDescent="0.2"/>
    <row r="9965" customFormat="1" ht="16" customHeight="1" x14ac:dyDescent="0.2"/>
    <row r="9966" customFormat="1" ht="16" customHeight="1" x14ac:dyDescent="0.2"/>
    <row r="9967" customFormat="1" ht="16" customHeight="1" x14ac:dyDescent="0.2"/>
    <row r="9968" customFormat="1" ht="16" customHeight="1" x14ac:dyDescent="0.2"/>
    <row r="9969" customFormat="1" ht="16" customHeight="1" x14ac:dyDescent="0.2"/>
    <row r="9970" customFormat="1" ht="16" customHeight="1" x14ac:dyDescent="0.2"/>
    <row r="9971" customFormat="1" ht="16" customHeight="1" x14ac:dyDescent="0.2"/>
    <row r="9972" customFormat="1" ht="16" customHeight="1" x14ac:dyDescent="0.2"/>
    <row r="9973" customFormat="1" ht="16" customHeight="1" x14ac:dyDescent="0.2"/>
    <row r="9974" customFormat="1" ht="16" customHeight="1" x14ac:dyDescent="0.2"/>
    <row r="9975" customFormat="1" ht="16" customHeight="1" x14ac:dyDescent="0.2"/>
    <row r="9976" customFormat="1" ht="16" customHeight="1" x14ac:dyDescent="0.2"/>
    <row r="9977" customFormat="1" ht="16" customHeight="1" x14ac:dyDescent="0.2"/>
    <row r="9978" customFormat="1" ht="16" customHeight="1" x14ac:dyDescent="0.2"/>
    <row r="9979" customFormat="1" ht="16" customHeight="1" x14ac:dyDescent="0.2"/>
    <row r="9980" customFormat="1" ht="16" customHeight="1" x14ac:dyDescent="0.2"/>
    <row r="9981" customFormat="1" ht="16" customHeight="1" x14ac:dyDescent="0.2"/>
    <row r="9982" customFormat="1" ht="16" customHeight="1" x14ac:dyDescent="0.2"/>
    <row r="9983" customFormat="1" ht="16" customHeight="1" x14ac:dyDescent="0.2"/>
    <row r="9984" customFormat="1" ht="16" customHeight="1" x14ac:dyDescent="0.2"/>
    <row r="9985" customFormat="1" ht="16" customHeight="1" x14ac:dyDescent="0.2"/>
    <row r="9986" customFormat="1" ht="16" customHeight="1" x14ac:dyDescent="0.2"/>
    <row r="9987" customFormat="1" ht="16" customHeight="1" x14ac:dyDescent="0.2"/>
    <row r="9988" customFormat="1" ht="16" customHeight="1" x14ac:dyDescent="0.2"/>
    <row r="9989" customFormat="1" ht="16" customHeight="1" x14ac:dyDescent="0.2"/>
    <row r="9990" customFormat="1" ht="16" customHeight="1" x14ac:dyDescent="0.2"/>
    <row r="9991" customFormat="1" ht="16" customHeight="1" x14ac:dyDescent="0.2"/>
    <row r="9992" customFormat="1" ht="16" customHeight="1" x14ac:dyDescent="0.2"/>
    <row r="9993" customFormat="1" ht="16" customHeight="1" x14ac:dyDescent="0.2"/>
    <row r="9994" customFormat="1" ht="16" customHeight="1" x14ac:dyDescent="0.2"/>
    <row r="9995" customFormat="1" ht="16" customHeight="1" x14ac:dyDescent="0.2"/>
    <row r="9996" customFormat="1" ht="16" customHeight="1" x14ac:dyDescent="0.2"/>
    <row r="9997" customFormat="1" ht="16" customHeight="1" x14ac:dyDescent="0.2"/>
    <row r="9998" customFormat="1" ht="16" customHeight="1" x14ac:dyDescent="0.2"/>
    <row r="9999" customFormat="1" ht="16" customHeight="1" x14ac:dyDescent="0.2"/>
    <row r="10000" customFormat="1" ht="16" customHeight="1" x14ac:dyDescent="0.2"/>
    <row r="10001" customFormat="1" ht="16" customHeight="1" x14ac:dyDescent="0.2"/>
    <row r="10002" customFormat="1" ht="16" customHeight="1" x14ac:dyDescent="0.2"/>
    <row r="10003" customFormat="1" ht="16" customHeight="1" x14ac:dyDescent="0.2"/>
    <row r="10004" customFormat="1" ht="16" customHeight="1" x14ac:dyDescent="0.2"/>
    <row r="10005" customFormat="1" ht="16" customHeight="1" x14ac:dyDescent="0.2"/>
    <row r="10006" customFormat="1" ht="16" customHeight="1" x14ac:dyDescent="0.2"/>
    <row r="10007" customFormat="1" ht="16" customHeight="1" x14ac:dyDescent="0.2"/>
    <row r="10008" customFormat="1" ht="16" customHeight="1" x14ac:dyDescent="0.2"/>
    <row r="10009" customFormat="1" ht="16" customHeight="1" x14ac:dyDescent="0.2"/>
    <row r="10010" customFormat="1" ht="16" customHeight="1" x14ac:dyDescent="0.2"/>
    <row r="10011" customFormat="1" ht="16" customHeight="1" x14ac:dyDescent="0.2"/>
    <row r="10012" customFormat="1" ht="16" customHeight="1" x14ac:dyDescent="0.2"/>
    <row r="10013" customFormat="1" ht="16" customHeight="1" x14ac:dyDescent="0.2"/>
    <row r="10014" customFormat="1" ht="16" customHeight="1" x14ac:dyDescent="0.2"/>
    <row r="10015" customFormat="1" ht="16" customHeight="1" x14ac:dyDescent="0.2"/>
    <row r="10016" customFormat="1" ht="16" customHeight="1" x14ac:dyDescent="0.2"/>
    <row r="10017" customFormat="1" ht="16" customHeight="1" x14ac:dyDescent="0.2"/>
    <row r="10018" customFormat="1" ht="16" customHeight="1" x14ac:dyDescent="0.2"/>
    <row r="10019" customFormat="1" ht="16" customHeight="1" x14ac:dyDescent="0.2"/>
    <row r="10020" customFormat="1" ht="16" customHeight="1" x14ac:dyDescent="0.2"/>
    <row r="10021" customFormat="1" ht="16" customHeight="1" x14ac:dyDescent="0.2"/>
    <row r="10022" customFormat="1" ht="16" customHeight="1" x14ac:dyDescent="0.2"/>
    <row r="10023" customFormat="1" ht="16" customHeight="1" x14ac:dyDescent="0.2"/>
    <row r="10024" customFormat="1" ht="16" customHeight="1" x14ac:dyDescent="0.2"/>
    <row r="10025" customFormat="1" ht="16" customHeight="1" x14ac:dyDescent="0.2"/>
    <row r="10026" customFormat="1" ht="16" customHeight="1" x14ac:dyDescent="0.2"/>
    <row r="10027" customFormat="1" ht="16" customHeight="1" x14ac:dyDescent="0.2"/>
    <row r="10028" customFormat="1" ht="16" customHeight="1" x14ac:dyDescent="0.2"/>
    <row r="10029" customFormat="1" ht="16" customHeight="1" x14ac:dyDescent="0.2"/>
    <row r="10030" customFormat="1" ht="16" customHeight="1" x14ac:dyDescent="0.2"/>
    <row r="10031" customFormat="1" ht="16" customHeight="1" x14ac:dyDescent="0.2"/>
    <row r="10032" customFormat="1" ht="16" customHeight="1" x14ac:dyDescent="0.2"/>
    <row r="10033" customFormat="1" ht="16" customHeight="1" x14ac:dyDescent="0.2"/>
    <row r="10034" customFormat="1" ht="16" customHeight="1" x14ac:dyDescent="0.2"/>
    <row r="10035" customFormat="1" ht="16" customHeight="1" x14ac:dyDescent="0.2"/>
    <row r="10036" customFormat="1" ht="16" customHeight="1" x14ac:dyDescent="0.2"/>
    <row r="10037" customFormat="1" ht="16" customHeight="1" x14ac:dyDescent="0.2"/>
    <row r="10038" customFormat="1" ht="16" customHeight="1" x14ac:dyDescent="0.2"/>
    <row r="10039" customFormat="1" ht="16" customHeight="1" x14ac:dyDescent="0.2"/>
    <row r="10040" customFormat="1" ht="16" customHeight="1" x14ac:dyDescent="0.2"/>
    <row r="10041" customFormat="1" ht="16" customHeight="1" x14ac:dyDescent="0.2"/>
    <row r="10042" customFormat="1" ht="16" customHeight="1" x14ac:dyDescent="0.2"/>
    <row r="10043" customFormat="1" ht="16" customHeight="1" x14ac:dyDescent="0.2"/>
    <row r="10044" customFormat="1" ht="16" customHeight="1" x14ac:dyDescent="0.2"/>
    <row r="10045" customFormat="1" ht="16" customHeight="1" x14ac:dyDescent="0.2"/>
    <row r="10046" customFormat="1" ht="16" customHeight="1" x14ac:dyDescent="0.2"/>
    <row r="10047" customFormat="1" ht="16" customHeight="1" x14ac:dyDescent="0.2"/>
    <row r="10048" customFormat="1" ht="16" customHeight="1" x14ac:dyDescent="0.2"/>
    <row r="10049" customFormat="1" ht="16" customHeight="1" x14ac:dyDescent="0.2"/>
    <row r="10050" customFormat="1" ht="16" customHeight="1" x14ac:dyDescent="0.2"/>
    <row r="10051" customFormat="1" ht="16" customHeight="1" x14ac:dyDescent="0.2"/>
    <row r="10052" customFormat="1" ht="16" customHeight="1" x14ac:dyDescent="0.2"/>
    <row r="10053" customFormat="1" ht="16" customHeight="1" x14ac:dyDescent="0.2"/>
    <row r="10054" customFormat="1" ht="16" customHeight="1" x14ac:dyDescent="0.2"/>
    <row r="10055" customFormat="1" ht="16" customHeight="1" x14ac:dyDescent="0.2"/>
    <row r="10056" customFormat="1" ht="16" customHeight="1" x14ac:dyDescent="0.2"/>
    <row r="10057" customFormat="1" ht="16" customHeight="1" x14ac:dyDescent="0.2"/>
    <row r="10058" customFormat="1" ht="16" customHeight="1" x14ac:dyDescent="0.2"/>
    <row r="10059" customFormat="1" ht="16" customHeight="1" x14ac:dyDescent="0.2"/>
    <row r="10060" customFormat="1" ht="16" customHeight="1" x14ac:dyDescent="0.2"/>
    <row r="10061" customFormat="1" ht="16" customHeight="1" x14ac:dyDescent="0.2"/>
    <row r="10062" customFormat="1" ht="16" customHeight="1" x14ac:dyDescent="0.2"/>
    <row r="10063" customFormat="1" ht="16" customHeight="1" x14ac:dyDescent="0.2"/>
    <row r="10064" customFormat="1" ht="16" customHeight="1" x14ac:dyDescent="0.2"/>
    <row r="10065" customFormat="1" ht="16" customHeight="1" x14ac:dyDescent="0.2"/>
    <row r="10066" customFormat="1" ht="16" customHeight="1" x14ac:dyDescent="0.2"/>
    <row r="10067" customFormat="1" ht="16" customHeight="1" x14ac:dyDescent="0.2"/>
    <row r="10068" customFormat="1" ht="16" customHeight="1" x14ac:dyDescent="0.2"/>
    <row r="10069" customFormat="1" ht="16" customHeight="1" x14ac:dyDescent="0.2"/>
    <row r="10070" customFormat="1" ht="16" customHeight="1" x14ac:dyDescent="0.2"/>
    <row r="10071" customFormat="1" ht="16" customHeight="1" x14ac:dyDescent="0.2"/>
    <row r="10072" customFormat="1" ht="16" customHeight="1" x14ac:dyDescent="0.2"/>
    <row r="10073" customFormat="1" ht="16" customHeight="1" x14ac:dyDescent="0.2"/>
    <row r="10074" customFormat="1" ht="16" customHeight="1" x14ac:dyDescent="0.2"/>
    <row r="10075" customFormat="1" ht="16" customHeight="1" x14ac:dyDescent="0.2"/>
    <row r="10076" customFormat="1" ht="16" customHeight="1" x14ac:dyDescent="0.2"/>
    <row r="10077" customFormat="1" ht="16" customHeight="1" x14ac:dyDescent="0.2"/>
    <row r="10078" customFormat="1" ht="16" customHeight="1" x14ac:dyDescent="0.2"/>
    <row r="10079" customFormat="1" ht="16" customHeight="1" x14ac:dyDescent="0.2"/>
    <row r="10080" customFormat="1" ht="16" customHeight="1" x14ac:dyDescent="0.2"/>
    <row r="10081" customFormat="1" ht="16" customHeight="1" x14ac:dyDescent="0.2"/>
    <row r="10082" customFormat="1" ht="16" customHeight="1" x14ac:dyDescent="0.2"/>
    <row r="10083" customFormat="1" ht="16" customHeight="1" x14ac:dyDescent="0.2"/>
    <row r="10084" customFormat="1" ht="16" customHeight="1" x14ac:dyDescent="0.2"/>
    <row r="10085" customFormat="1" ht="16" customHeight="1" x14ac:dyDescent="0.2"/>
    <row r="10086" customFormat="1" ht="16" customHeight="1" x14ac:dyDescent="0.2"/>
    <row r="10087" customFormat="1" ht="16" customHeight="1" x14ac:dyDescent="0.2"/>
    <row r="10088" customFormat="1" ht="16" customHeight="1" x14ac:dyDescent="0.2"/>
    <row r="10089" customFormat="1" ht="16" customHeight="1" x14ac:dyDescent="0.2"/>
    <row r="10090" customFormat="1" ht="16" customHeight="1" x14ac:dyDescent="0.2"/>
    <row r="10091" customFormat="1" ht="16" customHeight="1" x14ac:dyDescent="0.2"/>
    <row r="10092" customFormat="1" ht="16" customHeight="1" x14ac:dyDescent="0.2"/>
    <row r="10093" customFormat="1" ht="16" customHeight="1" x14ac:dyDescent="0.2"/>
    <row r="10094" customFormat="1" ht="16" customHeight="1" x14ac:dyDescent="0.2"/>
    <row r="10095" customFormat="1" ht="16" customHeight="1" x14ac:dyDescent="0.2"/>
    <row r="10096" customFormat="1" ht="16" customHeight="1" x14ac:dyDescent="0.2"/>
    <row r="10097" customFormat="1" ht="16" customHeight="1" x14ac:dyDescent="0.2"/>
    <row r="10098" customFormat="1" ht="16" customHeight="1" x14ac:dyDescent="0.2"/>
    <row r="10099" customFormat="1" ht="16" customHeight="1" x14ac:dyDescent="0.2"/>
    <row r="10100" customFormat="1" ht="16" customHeight="1" x14ac:dyDescent="0.2"/>
    <row r="10101" customFormat="1" ht="16" customHeight="1" x14ac:dyDescent="0.2"/>
    <row r="10102" customFormat="1" ht="16" customHeight="1" x14ac:dyDescent="0.2"/>
    <row r="10103" customFormat="1" ht="16" customHeight="1" x14ac:dyDescent="0.2"/>
    <row r="10104" customFormat="1" ht="16" customHeight="1" x14ac:dyDescent="0.2"/>
    <row r="10105" customFormat="1" ht="16" customHeight="1" x14ac:dyDescent="0.2"/>
    <row r="10106" customFormat="1" ht="16" customHeight="1" x14ac:dyDescent="0.2"/>
    <row r="10107" customFormat="1" ht="16" customHeight="1" x14ac:dyDescent="0.2"/>
    <row r="10108" customFormat="1" ht="16" customHeight="1" x14ac:dyDescent="0.2"/>
    <row r="10109" customFormat="1" ht="16" customHeight="1" x14ac:dyDescent="0.2"/>
    <row r="10110" customFormat="1" ht="16" customHeight="1" x14ac:dyDescent="0.2"/>
    <row r="10111" customFormat="1" ht="16" customHeight="1" x14ac:dyDescent="0.2"/>
    <row r="10112" customFormat="1" ht="16" customHeight="1" x14ac:dyDescent="0.2"/>
    <row r="10113" customFormat="1" ht="16" customHeight="1" x14ac:dyDescent="0.2"/>
    <row r="10114" customFormat="1" ht="16" customHeight="1" x14ac:dyDescent="0.2"/>
    <row r="10115" customFormat="1" ht="16" customHeight="1" x14ac:dyDescent="0.2"/>
    <row r="10116" customFormat="1" ht="16" customHeight="1" x14ac:dyDescent="0.2"/>
    <row r="10117" customFormat="1" ht="16" customHeight="1" x14ac:dyDescent="0.2"/>
    <row r="10118" customFormat="1" ht="16" customHeight="1" x14ac:dyDescent="0.2"/>
    <row r="10119" customFormat="1" ht="16" customHeight="1" x14ac:dyDescent="0.2"/>
    <row r="10120" customFormat="1" ht="16" customHeight="1" x14ac:dyDescent="0.2"/>
    <row r="10121" customFormat="1" ht="16" customHeight="1" x14ac:dyDescent="0.2"/>
    <row r="10122" customFormat="1" ht="16" customHeight="1" x14ac:dyDescent="0.2"/>
    <row r="10123" customFormat="1" ht="16" customHeight="1" x14ac:dyDescent="0.2"/>
    <row r="10124" customFormat="1" ht="16" customHeight="1" x14ac:dyDescent="0.2"/>
    <row r="10125" customFormat="1" ht="16" customHeight="1" x14ac:dyDescent="0.2"/>
    <row r="10126" customFormat="1" ht="16" customHeight="1" x14ac:dyDescent="0.2"/>
    <row r="10127" customFormat="1" ht="16" customHeight="1" x14ac:dyDescent="0.2"/>
    <row r="10128" customFormat="1" ht="16" customHeight="1" x14ac:dyDescent="0.2"/>
    <row r="10129" customFormat="1" ht="16" customHeight="1" x14ac:dyDescent="0.2"/>
    <row r="10130" customFormat="1" ht="16" customHeight="1" x14ac:dyDescent="0.2"/>
    <row r="10131" customFormat="1" ht="16" customHeight="1" x14ac:dyDescent="0.2"/>
    <row r="10132" customFormat="1" ht="16" customHeight="1" x14ac:dyDescent="0.2"/>
    <row r="10133" customFormat="1" ht="16" customHeight="1" x14ac:dyDescent="0.2"/>
    <row r="10134" customFormat="1" ht="16" customHeight="1" x14ac:dyDescent="0.2"/>
    <row r="10135" customFormat="1" ht="16" customHeight="1" x14ac:dyDescent="0.2"/>
    <row r="10136" customFormat="1" ht="16" customHeight="1" x14ac:dyDescent="0.2"/>
    <row r="10137" customFormat="1" ht="16" customHeight="1" x14ac:dyDescent="0.2"/>
    <row r="10138" customFormat="1" ht="16" customHeight="1" x14ac:dyDescent="0.2"/>
    <row r="10139" customFormat="1" ht="16" customHeight="1" x14ac:dyDescent="0.2"/>
    <row r="10140" customFormat="1" ht="16" customHeight="1" x14ac:dyDescent="0.2"/>
    <row r="10141" customFormat="1" ht="16" customHeight="1" x14ac:dyDescent="0.2"/>
    <row r="10142" customFormat="1" ht="16" customHeight="1" x14ac:dyDescent="0.2"/>
    <row r="10143" customFormat="1" ht="16" customHeight="1" x14ac:dyDescent="0.2"/>
    <row r="10144" customFormat="1" ht="16" customHeight="1" x14ac:dyDescent="0.2"/>
    <row r="10145" customFormat="1" ht="16" customHeight="1" x14ac:dyDescent="0.2"/>
    <row r="10146" customFormat="1" ht="16" customHeight="1" x14ac:dyDescent="0.2"/>
    <row r="10147" customFormat="1" ht="16" customHeight="1" x14ac:dyDescent="0.2"/>
    <row r="10148" customFormat="1" ht="16" customHeight="1" x14ac:dyDescent="0.2"/>
    <row r="10149" customFormat="1" ht="16" customHeight="1" x14ac:dyDescent="0.2"/>
    <row r="10150" customFormat="1" ht="16" customHeight="1" x14ac:dyDescent="0.2"/>
    <row r="10151" customFormat="1" ht="16" customHeight="1" x14ac:dyDescent="0.2"/>
    <row r="10152" customFormat="1" ht="16" customHeight="1" x14ac:dyDescent="0.2"/>
    <row r="10153" customFormat="1" ht="16" customHeight="1" x14ac:dyDescent="0.2"/>
    <row r="10154" customFormat="1" ht="16" customHeight="1" x14ac:dyDescent="0.2"/>
    <row r="10155" customFormat="1" ht="16" customHeight="1" x14ac:dyDescent="0.2"/>
    <row r="10156" customFormat="1" ht="16" customHeight="1" x14ac:dyDescent="0.2"/>
    <row r="10157" customFormat="1" ht="16" customHeight="1" x14ac:dyDescent="0.2"/>
    <row r="10158" customFormat="1" ht="16" customHeight="1" x14ac:dyDescent="0.2"/>
    <row r="10159" customFormat="1" ht="16" customHeight="1" x14ac:dyDescent="0.2"/>
    <row r="10160" customFormat="1" ht="16" customHeight="1" x14ac:dyDescent="0.2"/>
    <row r="10161" customFormat="1" ht="16" customHeight="1" x14ac:dyDescent="0.2"/>
    <row r="10162" customFormat="1" ht="16" customHeight="1" x14ac:dyDescent="0.2"/>
    <row r="10163" customFormat="1" ht="16" customHeight="1" x14ac:dyDescent="0.2"/>
    <row r="10164" customFormat="1" ht="16" customHeight="1" x14ac:dyDescent="0.2"/>
    <row r="10165" customFormat="1" ht="16" customHeight="1" x14ac:dyDescent="0.2"/>
    <row r="10166" customFormat="1" ht="16" customHeight="1" x14ac:dyDescent="0.2"/>
    <row r="10167" customFormat="1" ht="16" customHeight="1" x14ac:dyDescent="0.2"/>
    <row r="10168" customFormat="1" ht="16" customHeight="1" x14ac:dyDescent="0.2"/>
    <row r="10169" customFormat="1" ht="16" customHeight="1" x14ac:dyDescent="0.2"/>
    <row r="10170" customFormat="1" ht="16" customHeight="1" x14ac:dyDescent="0.2"/>
    <row r="10171" customFormat="1" ht="16" customHeight="1" x14ac:dyDescent="0.2"/>
    <row r="10172" customFormat="1" ht="16" customHeight="1" x14ac:dyDescent="0.2"/>
    <row r="10173" customFormat="1" ht="16" customHeight="1" x14ac:dyDescent="0.2"/>
    <row r="10174" customFormat="1" ht="16" customHeight="1" x14ac:dyDescent="0.2"/>
    <row r="10175" customFormat="1" ht="16" customHeight="1" x14ac:dyDescent="0.2"/>
    <row r="10176" customFormat="1" ht="16" customHeight="1" x14ac:dyDescent="0.2"/>
    <row r="10177" customFormat="1" ht="16" customHeight="1" x14ac:dyDescent="0.2"/>
    <row r="10178" customFormat="1" ht="16" customHeight="1" x14ac:dyDescent="0.2"/>
    <row r="10179" customFormat="1" ht="16" customHeight="1" x14ac:dyDescent="0.2"/>
    <row r="10180" customFormat="1" ht="16" customHeight="1" x14ac:dyDescent="0.2"/>
    <row r="10181" customFormat="1" ht="16" customHeight="1" x14ac:dyDescent="0.2"/>
    <row r="10182" customFormat="1" ht="16" customHeight="1" x14ac:dyDescent="0.2"/>
    <row r="10183" customFormat="1" ht="16" customHeight="1" x14ac:dyDescent="0.2"/>
    <row r="10184" customFormat="1" ht="16" customHeight="1" x14ac:dyDescent="0.2"/>
    <row r="10185" customFormat="1" ht="16" customHeight="1" x14ac:dyDescent="0.2"/>
    <row r="10186" customFormat="1" ht="16" customHeight="1" x14ac:dyDescent="0.2"/>
    <row r="10187" customFormat="1" ht="16" customHeight="1" x14ac:dyDescent="0.2"/>
    <row r="10188" customFormat="1" ht="16" customHeight="1" x14ac:dyDescent="0.2"/>
    <row r="10189" customFormat="1" ht="16" customHeight="1" x14ac:dyDescent="0.2"/>
    <row r="10190" customFormat="1" ht="16" customHeight="1" x14ac:dyDescent="0.2"/>
    <row r="10191" customFormat="1" ht="16" customHeight="1" x14ac:dyDescent="0.2"/>
    <row r="10192" customFormat="1" ht="16" customHeight="1" x14ac:dyDescent="0.2"/>
    <row r="10193" customFormat="1" ht="16" customHeight="1" x14ac:dyDescent="0.2"/>
    <row r="10194" customFormat="1" ht="16" customHeight="1" x14ac:dyDescent="0.2"/>
    <row r="10195" customFormat="1" ht="16" customHeight="1" x14ac:dyDescent="0.2"/>
    <row r="10196" customFormat="1" ht="16" customHeight="1" x14ac:dyDescent="0.2"/>
    <row r="10197" customFormat="1" ht="16" customHeight="1" x14ac:dyDescent="0.2"/>
    <row r="10198" customFormat="1" ht="16" customHeight="1" x14ac:dyDescent="0.2"/>
    <row r="10199" customFormat="1" ht="16" customHeight="1" x14ac:dyDescent="0.2"/>
    <row r="10200" customFormat="1" ht="16" customHeight="1" x14ac:dyDescent="0.2"/>
    <row r="10201" customFormat="1" ht="16" customHeight="1" x14ac:dyDescent="0.2"/>
    <row r="10202" customFormat="1" ht="16" customHeight="1" x14ac:dyDescent="0.2"/>
    <row r="10203" customFormat="1" ht="16" customHeight="1" x14ac:dyDescent="0.2"/>
    <row r="10204" customFormat="1" ht="16" customHeight="1" x14ac:dyDescent="0.2"/>
    <row r="10205" customFormat="1" ht="16" customHeight="1" x14ac:dyDescent="0.2"/>
    <row r="10206" customFormat="1" ht="16" customHeight="1" x14ac:dyDescent="0.2"/>
    <row r="10207" customFormat="1" ht="16" customHeight="1" x14ac:dyDescent="0.2"/>
    <row r="10208" customFormat="1" ht="16" customHeight="1" x14ac:dyDescent="0.2"/>
    <row r="10209" customFormat="1" ht="16" customHeight="1" x14ac:dyDescent="0.2"/>
    <row r="10210" customFormat="1" ht="16" customHeight="1" x14ac:dyDescent="0.2"/>
    <row r="10211" customFormat="1" ht="16" customHeight="1" x14ac:dyDescent="0.2"/>
    <row r="10212" customFormat="1" ht="16" customHeight="1" x14ac:dyDescent="0.2"/>
    <row r="10213" customFormat="1" ht="16" customHeight="1" x14ac:dyDescent="0.2"/>
    <row r="10214" customFormat="1" ht="16" customHeight="1" x14ac:dyDescent="0.2"/>
    <row r="10215" customFormat="1" ht="16" customHeight="1" x14ac:dyDescent="0.2"/>
    <row r="10216" customFormat="1" ht="16" customHeight="1" x14ac:dyDescent="0.2"/>
    <row r="10217" customFormat="1" ht="16" customHeight="1" x14ac:dyDescent="0.2"/>
    <row r="10218" customFormat="1" ht="16" customHeight="1" x14ac:dyDescent="0.2"/>
    <row r="10219" customFormat="1" ht="16" customHeight="1" x14ac:dyDescent="0.2"/>
    <row r="10220" customFormat="1" ht="16" customHeight="1" x14ac:dyDescent="0.2"/>
    <row r="10221" customFormat="1" ht="16" customHeight="1" x14ac:dyDescent="0.2"/>
    <row r="10222" customFormat="1" ht="16" customHeight="1" x14ac:dyDescent="0.2"/>
    <row r="10223" customFormat="1" ht="16" customHeight="1" x14ac:dyDescent="0.2"/>
    <row r="10224" customFormat="1" ht="16" customHeight="1" x14ac:dyDescent="0.2"/>
    <row r="10225" customFormat="1" ht="16" customHeight="1" x14ac:dyDescent="0.2"/>
    <row r="10226" customFormat="1" ht="16" customHeight="1" x14ac:dyDescent="0.2"/>
    <row r="10227" customFormat="1" ht="16" customHeight="1" x14ac:dyDescent="0.2"/>
    <row r="10228" customFormat="1" ht="16" customHeight="1" x14ac:dyDescent="0.2"/>
    <row r="10229" customFormat="1" ht="16" customHeight="1" x14ac:dyDescent="0.2"/>
    <row r="10230" customFormat="1" ht="16" customHeight="1" x14ac:dyDescent="0.2"/>
    <row r="10231" customFormat="1" ht="16" customHeight="1" x14ac:dyDescent="0.2"/>
    <row r="10232" customFormat="1" ht="16" customHeight="1" x14ac:dyDescent="0.2"/>
    <row r="10233" customFormat="1" ht="16" customHeight="1" x14ac:dyDescent="0.2"/>
    <row r="10234" customFormat="1" ht="16" customHeight="1" x14ac:dyDescent="0.2"/>
    <row r="10235" customFormat="1" ht="16" customHeight="1" x14ac:dyDescent="0.2"/>
    <row r="10236" customFormat="1" ht="16" customHeight="1" x14ac:dyDescent="0.2"/>
    <row r="10237" customFormat="1" ht="16" customHeight="1" x14ac:dyDescent="0.2"/>
    <row r="10238" customFormat="1" ht="16" customHeight="1" x14ac:dyDescent="0.2"/>
    <row r="10239" customFormat="1" ht="16" customHeight="1" x14ac:dyDescent="0.2"/>
    <row r="10240" customFormat="1" ht="16" customHeight="1" x14ac:dyDescent="0.2"/>
    <row r="10241" customFormat="1" ht="16" customHeight="1" x14ac:dyDescent="0.2"/>
    <row r="10242" customFormat="1" ht="16" customHeight="1" x14ac:dyDescent="0.2"/>
    <row r="10243" customFormat="1" ht="16" customHeight="1" x14ac:dyDescent="0.2"/>
    <row r="10244" customFormat="1" ht="16" customHeight="1" x14ac:dyDescent="0.2"/>
    <row r="10245" customFormat="1" ht="16" customHeight="1" x14ac:dyDescent="0.2"/>
    <row r="10246" customFormat="1" ht="16" customHeight="1" x14ac:dyDescent="0.2"/>
    <row r="10247" customFormat="1" ht="16" customHeight="1" x14ac:dyDescent="0.2"/>
    <row r="10248" customFormat="1" ht="16" customHeight="1" x14ac:dyDescent="0.2"/>
    <row r="10249" customFormat="1" ht="16" customHeight="1" x14ac:dyDescent="0.2"/>
    <row r="10250" customFormat="1" ht="16" customHeight="1" x14ac:dyDescent="0.2"/>
    <row r="10251" customFormat="1" ht="16" customHeight="1" x14ac:dyDescent="0.2"/>
    <row r="10252" customFormat="1" ht="16" customHeight="1" x14ac:dyDescent="0.2"/>
    <row r="10253" customFormat="1" ht="16" customHeight="1" x14ac:dyDescent="0.2"/>
    <row r="10254" customFormat="1" ht="16" customHeight="1" x14ac:dyDescent="0.2"/>
    <row r="10255" customFormat="1" ht="16" customHeight="1" x14ac:dyDescent="0.2"/>
    <row r="10256" customFormat="1" ht="16" customHeight="1" x14ac:dyDescent="0.2"/>
    <row r="10257" customFormat="1" ht="16" customHeight="1" x14ac:dyDescent="0.2"/>
    <row r="10258" customFormat="1" ht="16" customHeight="1" x14ac:dyDescent="0.2"/>
    <row r="10259" customFormat="1" ht="16" customHeight="1" x14ac:dyDescent="0.2"/>
    <row r="10260" customFormat="1" ht="16" customHeight="1" x14ac:dyDescent="0.2"/>
    <row r="10261" customFormat="1" ht="16" customHeight="1" x14ac:dyDescent="0.2"/>
    <row r="10262" customFormat="1" ht="16" customHeight="1" x14ac:dyDescent="0.2"/>
    <row r="10263" customFormat="1" ht="16" customHeight="1" x14ac:dyDescent="0.2"/>
    <row r="10264" customFormat="1" ht="16" customHeight="1" x14ac:dyDescent="0.2"/>
    <row r="10265" customFormat="1" ht="16" customHeight="1" x14ac:dyDescent="0.2"/>
    <row r="10266" customFormat="1" ht="16" customHeight="1" x14ac:dyDescent="0.2"/>
    <row r="10267" customFormat="1" ht="16" customHeight="1" x14ac:dyDescent="0.2"/>
    <row r="10268" customFormat="1" ht="16" customHeight="1" x14ac:dyDescent="0.2"/>
    <row r="10269" customFormat="1" ht="16" customHeight="1" x14ac:dyDescent="0.2"/>
    <row r="10270" customFormat="1" ht="16" customHeight="1" x14ac:dyDescent="0.2"/>
    <row r="10271" customFormat="1" ht="16" customHeight="1" x14ac:dyDescent="0.2"/>
    <row r="10272" customFormat="1" ht="16" customHeight="1" x14ac:dyDescent="0.2"/>
    <row r="10273" customFormat="1" ht="16" customHeight="1" x14ac:dyDescent="0.2"/>
    <row r="10274" customFormat="1" ht="16" customHeight="1" x14ac:dyDescent="0.2"/>
    <row r="10275" customFormat="1" ht="16" customHeight="1" x14ac:dyDescent="0.2"/>
    <row r="10276" customFormat="1" ht="16" customHeight="1" x14ac:dyDescent="0.2"/>
    <row r="10277" customFormat="1" ht="16" customHeight="1" x14ac:dyDescent="0.2"/>
    <row r="10278" customFormat="1" ht="16" customHeight="1" x14ac:dyDescent="0.2"/>
    <row r="10279" customFormat="1" ht="16" customHeight="1" x14ac:dyDescent="0.2"/>
    <row r="10280" customFormat="1" ht="16" customHeight="1" x14ac:dyDescent="0.2"/>
    <row r="10281" customFormat="1" ht="16" customHeight="1" x14ac:dyDescent="0.2"/>
    <row r="10282" customFormat="1" ht="16" customHeight="1" x14ac:dyDescent="0.2"/>
    <row r="10283" customFormat="1" ht="16" customHeight="1" x14ac:dyDescent="0.2"/>
    <row r="10284" customFormat="1" ht="16" customHeight="1" x14ac:dyDescent="0.2"/>
    <row r="10285" customFormat="1" ht="16" customHeight="1" x14ac:dyDescent="0.2"/>
    <row r="10286" customFormat="1" ht="16" customHeight="1" x14ac:dyDescent="0.2"/>
    <row r="10287" customFormat="1" ht="16" customHeight="1" x14ac:dyDescent="0.2"/>
    <row r="10288" customFormat="1" ht="16" customHeight="1" x14ac:dyDescent="0.2"/>
    <row r="10289" customFormat="1" ht="16" customHeight="1" x14ac:dyDescent="0.2"/>
    <row r="10290" customFormat="1" ht="16" customHeight="1" x14ac:dyDescent="0.2"/>
    <row r="10291" customFormat="1" ht="16" customHeight="1" x14ac:dyDescent="0.2"/>
    <row r="10292" customFormat="1" ht="16" customHeight="1" x14ac:dyDescent="0.2"/>
    <row r="10293" customFormat="1" ht="16" customHeight="1" x14ac:dyDescent="0.2"/>
    <row r="10294" customFormat="1" ht="16" customHeight="1" x14ac:dyDescent="0.2"/>
    <row r="10295" customFormat="1" ht="16" customHeight="1" x14ac:dyDescent="0.2"/>
    <row r="10296" customFormat="1" ht="16" customHeight="1" x14ac:dyDescent="0.2"/>
    <row r="10297" customFormat="1" ht="16" customHeight="1" x14ac:dyDescent="0.2"/>
    <row r="10298" customFormat="1" ht="16" customHeight="1" x14ac:dyDescent="0.2"/>
    <row r="10299" customFormat="1" ht="16" customHeight="1" x14ac:dyDescent="0.2"/>
    <row r="10300" customFormat="1" ht="16" customHeight="1" x14ac:dyDescent="0.2"/>
    <row r="10301" customFormat="1" ht="16" customHeight="1" x14ac:dyDescent="0.2"/>
    <row r="10302" customFormat="1" ht="16" customHeight="1" x14ac:dyDescent="0.2"/>
    <row r="10303" customFormat="1" ht="16" customHeight="1" x14ac:dyDescent="0.2"/>
    <row r="10304" customFormat="1" ht="16" customHeight="1" x14ac:dyDescent="0.2"/>
    <row r="10305" customFormat="1" ht="16" customHeight="1" x14ac:dyDescent="0.2"/>
    <row r="10306" customFormat="1" ht="16" customHeight="1" x14ac:dyDescent="0.2"/>
    <row r="10307" customFormat="1" ht="16" customHeight="1" x14ac:dyDescent="0.2"/>
    <row r="10308" customFormat="1" ht="16" customHeight="1" x14ac:dyDescent="0.2"/>
    <row r="10309" customFormat="1" ht="16" customHeight="1" x14ac:dyDescent="0.2"/>
    <row r="10310" customFormat="1" ht="16" customHeight="1" x14ac:dyDescent="0.2"/>
    <row r="10311" customFormat="1" ht="16" customHeight="1" x14ac:dyDescent="0.2"/>
    <row r="10312" customFormat="1" ht="16" customHeight="1" x14ac:dyDescent="0.2"/>
    <row r="10313" customFormat="1" ht="16" customHeight="1" x14ac:dyDescent="0.2"/>
    <row r="10314" customFormat="1" ht="16" customHeight="1" x14ac:dyDescent="0.2"/>
    <row r="10315" customFormat="1" ht="16" customHeight="1" x14ac:dyDescent="0.2"/>
    <row r="10316" customFormat="1" ht="16" customHeight="1" x14ac:dyDescent="0.2"/>
    <row r="10317" customFormat="1" ht="16" customHeight="1" x14ac:dyDescent="0.2"/>
    <row r="10318" customFormat="1" ht="16" customHeight="1" x14ac:dyDescent="0.2"/>
    <row r="10319" customFormat="1" ht="16" customHeight="1" x14ac:dyDescent="0.2"/>
    <row r="10320" customFormat="1" ht="16" customHeight="1" x14ac:dyDescent="0.2"/>
    <row r="10321" customFormat="1" ht="16" customHeight="1" x14ac:dyDescent="0.2"/>
    <row r="10322" customFormat="1" ht="16" customHeight="1" x14ac:dyDescent="0.2"/>
    <row r="10323" customFormat="1" ht="16" customHeight="1" x14ac:dyDescent="0.2"/>
    <row r="10324" customFormat="1" ht="16" customHeight="1" x14ac:dyDescent="0.2"/>
    <row r="10325" customFormat="1" ht="16" customHeight="1" x14ac:dyDescent="0.2"/>
    <row r="10326" customFormat="1" ht="16" customHeight="1" x14ac:dyDescent="0.2"/>
    <row r="10327" customFormat="1" ht="16" customHeight="1" x14ac:dyDescent="0.2"/>
    <row r="10328" customFormat="1" ht="16" customHeight="1" x14ac:dyDescent="0.2"/>
    <row r="10329" customFormat="1" ht="16" customHeight="1" x14ac:dyDescent="0.2"/>
    <row r="10330" customFormat="1" ht="16" customHeight="1" x14ac:dyDescent="0.2"/>
    <row r="10331" customFormat="1" ht="16" customHeight="1" x14ac:dyDescent="0.2"/>
    <row r="10332" customFormat="1" ht="16" customHeight="1" x14ac:dyDescent="0.2"/>
    <row r="10333" customFormat="1" ht="16" customHeight="1" x14ac:dyDescent="0.2"/>
    <row r="10334" customFormat="1" ht="16" customHeight="1" x14ac:dyDescent="0.2"/>
    <row r="10335" customFormat="1" ht="16" customHeight="1" x14ac:dyDescent="0.2"/>
    <row r="10336" customFormat="1" ht="16" customHeight="1" x14ac:dyDescent="0.2"/>
    <row r="10337" customFormat="1" ht="16" customHeight="1" x14ac:dyDescent="0.2"/>
    <row r="10338" customFormat="1" ht="16" customHeight="1" x14ac:dyDescent="0.2"/>
    <row r="10339" customFormat="1" ht="16" customHeight="1" x14ac:dyDescent="0.2"/>
    <row r="10340" customFormat="1" ht="16" customHeight="1" x14ac:dyDescent="0.2"/>
    <row r="10341" customFormat="1" ht="16" customHeight="1" x14ac:dyDescent="0.2"/>
    <row r="10342" customFormat="1" ht="16" customHeight="1" x14ac:dyDescent="0.2"/>
    <row r="10343" customFormat="1" ht="16" customHeight="1" x14ac:dyDescent="0.2"/>
    <row r="10344" customFormat="1" ht="16" customHeight="1" x14ac:dyDescent="0.2"/>
    <row r="10345" customFormat="1" ht="16" customHeight="1" x14ac:dyDescent="0.2"/>
    <row r="10346" customFormat="1" ht="16" customHeight="1" x14ac:dyDescent="0.2"/>
    <row r="10347" customFormat="1" ht="16" customHeight="1" x14ac:dyDescent="0.2"/>
    <row r="10348" customFormat="1" ht="16" customHeight="1" x14ac:dyDescent="0.2"/>
    <row r="10349" customFormat="1" ht="16" customHeight="1" x14ac:dyDescent="0.2"/>
    <row r="10350" customFormat="1" ht="16" customHeight="1" x14ac:dyDescent="0.2"/>
    <row r="10351" customFormat="1" ht="16" customHeight="1" x14ac:dyDescent="0.2"/>
    <row r="10352" customFormat="1" ht="16" customHeight="1" x14ac:dyDescent="0.2"/>
    <row r="10353" customFormat="1" ht="16" customHeight="1" x14ac:dyDescent="0.2"/>
    <row r="10354" customFormat="1" ht="16" customHeight="1" x14ac:dyDescent="0.2"/>
    <row r="10355" customFormat="1" ht="16" customHeight="1" x14ac:dyDescent="0.2"/>
    <row r="10356" customFormat="1" ht="16" customHeight="1" x14ac:dyDescent="0.2"/>
    <row r="10357" customFormat="1" ht="16" customHeight="1" x14ac:dyDescent="0.2"/>
    <row r="10358" customFormat="1" ht="16" customHeight="1" x14ac:dyDescent="0.2"/>
    <row r="10359" customFormat="1" ht="16" customHeight="1" x14ac:dyDescent="0.2"/>
    <row r="10360" customFormat="1" ht="16" customHeight="1" x14ac:dyDescent="0.2"/>
    <row r="10361" customFormat="1" ht="16" customHeight="1" x14ac:dyDescent="0.2"/>
    <row r="10362" customFormat="1" ht="16" customHeight="1" x14ac:dyDescent="0.2"/>
    <row r="10363" customFormat="1" ht="16" customHeight="1" x14ac:dyDescent="0.2"/>
    <row r="10364" customFormat="1" ht="16" customHeight="1" x14ac:dyDescent="0.2"/>
    <row r="10365" customFormat="1" ht="16" customHeight="1" x14ac:dyDescent="0.2"/>
    <row r="10366" customFormat="1" ht="16" customHeight="1" x14ac:dyDescent="0.2"/>
    <row r="10367" customFormat="1" ht="16" customHeight="1" x14ac:dyDescent="0.2"/>
  </sheetData>
  <sheetProtection algorithmName="SHA-512" hashValue="n/u13lQqWCXqgd8/K7JbzA+MWNRxHMlETaSFwmWjmhcZeKNtiV1n8OIv5CCLb2+I8gdXd7tm4+EBCnZqyA8aBw==" saltValue="5AzdppG7Wvs74vRK2h9rZg==" spinCount="100000" sheet="1" objects="1" scenarios="1" selectLockedCells="1"/>
  <mergeCells count="3">
    <mergeCell ref="A14:I14"/>
    <mergeCell ref="A15:D15"/>
    <mergeCell ref="F15:I15"/>
  </mergeCells>
  <hyperlinks>
    <hyperlink ref="A11" r:id="rId1" xr:uid="{AAB040B2-FF4A-7B4E-B6B6-FF4EED61830E}"/>
  </hyperlinks>
  <printOptions horizontalCentered="1"/>
  <pageMargins left="0.2" right="0.2" top="0.25" bottom="0.25" header="0" footer="0"/>
  <pageSetup paperSize="9" fitToHeight="0" orientation="portrait" r:id="rId2"/>
  <drawing r:id="rId3"/>
  <legacyDrawing r:id="rId4"/>
  <tableParts count="4">
    <tablePart r:id="rId5"/>
    <tablePart r:id="rId6"/>
    <tablePart r:id="rId7"/>
    <tablePart r:id="rId8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BC113-029C-1245-806F-BC4915E5CA0E}">
  <sheetPr>
    <pageSetUpPr autoPageBreaks="0" fitToPage="1"/>
  </sheetPr>
  <dimension ref="A1:TB10367"/>
  <sheetViews>
    <sheetView showGridLines="0" workbookViewId="0">
      <selection activeCell="A16" sqref="A16"/>
    </sheetView>
  </sheetViews>
  <sheetFormatPr baseColWidth="10" defaultColWidth="8.83203125" defaultRowHeight="16" customHeight="1" x14ac:dyDescent="0.2"/>
  <cols>
    <col min="1" max="1" width="35.6640625" style="3" bestFit="1" customWidth="1"/>
    <col min="2" max="4" width="14.6640625" style="3" customWidth="1"/>
    <col min="5" max="5" width="4.6640625" style="3" customWidth="1"/>
    <col min="6" max="6" width="38.6640625" style="3" customWidth="1"/>
    <col min="7" max="9" width="14.6640625" style="2" customWidth="1"/>
    <col min="10" max="10" width="21.6640625" style="2" customWidth="1"/>
    <col min="11" max="11" width="14" customWidth="1"/>
    <col min="12" max="13" width="13.83203125" customWidth="1"/>
  </cols>
  <sheetData>
    <row r="1" spans="1:23" s="17" customFormat="1" ht="16" customHeight="1" x14ac:dyDescent="0.2">
      <c r="A1" s="19"/>
      <c r="B1" s="19"/>
      <c r="C1" s="19"/>
      <c r="D1" s="19"/>
      <c r="E1" s="19"/>
      <c r="F1" s="19"/>
      <c r="G1" s="19"/>
      <c r="H1" s="19"/>
      <c r="I1" s="19"/>
    </row>
    <row r="2" spans="1:23" s="17" customFormat="1" ht="16" customHeight="1" x14ac:dyDescent="0.2">
      <c r="A2" s="19"/>
      <c r="B2" s="19"/>
      <c r="C2" s="19"/>
      <c r="D2" s="19"/>
      <c r="E2" s="19"/>
      <c r="F2" s="19"/>
      <c r="G2" s="19"/>
      <c r="H2" s="19"/>
      <c r="I2" s="19"/>
    </row>
    <row r="3" spans="1:23" s="17" customFormat="1" ht="16" customHeight="1" x14ac:dyDescent="0.2">
      <c r="A3" s="19"/>
      <c r="B3" s="19"/>
      <c r="C3" s="19"/>
      <c r="D3" s="19"/>
      <c r="E3" s="19"/>
      <c r="F3" s="19"/>
      <c r="G3" s="19"/>
      <c r="H3" s="19"/>
      <c r="I3" s="19"/>
    </row>
    <row r="4" spans="1:23" s="17" customFormat="1" ht="16" customHeight="1" x14ac:dyDescent="0.2">
      <c r="A4" s="19"/>
      <c r="B4" s="19"/>
      <c r="C4" s="19"/>
      <c r="D4" s="19"/>
      <c r="E4" s="19"/>
      <c r="F4" s="19"/>
      <c r="G4" s="19"/>
      <c r="H4" s="19"/>
      <c r="I4" s="19"/>
    </row>
    <row r="5" spans="1:23" s="17" customFormat="1" ht="16" customHeight="1" x14ac:dyDescent="0.2">
      <c r="A5" s="19"/>
      <c r="B5" s="19"/>
      <c r="C5" s="19"/>
      <c r="D5" s="19"/>
      <c r="E5" s="19"/>
      <c r="F5" s="19"/>
      <c r="G5" s="19"/>
      <c r="H5" s="19"/>
      <c r="I5" s="19"/>
    </row>
    <row r="6" spans="1:23" s="17" customFormat="1" ht="16" customHeight="1" x14ac:dyDescent="0.2">
      <c r="A6" s="19"/>
      <c r="B6" s="19"/>
      <c r="C6" s="19"/>
      <c r="D6" s="19"/>
      <c r="E6" s="19"/>
      <c r="F6" s="19"/>
      <c r="G6" s="19"/>
      <c r="H6" s="19"/>
      <c r="I6" s="19"/>
    </row>
    <row r="7" spans="1:23" s="17" customFormat="1" ht="16" customHeight="1" x14ac:dyDescent="0.2">
      <c r="A7" s="19"/>
      <c r="B7" s="19"/>
      <c r="C7" s="19"/>
      <c r="D7" s="19"/>
      <c r="E7" s="19"/>
      <c r="F7" s="19"/>
      <c r="G7" s="19"/>
      <c r="H7" s="19"/>
      <c r="I7" s="19"/>
    </row>
    <row r="8" spans="1:23" s="17" customFormat="1" ht="16" customHeight="1" x14ac:dyDescent="0.2">
      <c r="A8" s="19"/>
      <c r="B8" s="19"/>
      <c r="C8" s="19"/>
      <c r="D8" s="19"/>
      <c r="E8" s="19"/>
      <c r="F8" s="19"/>
      <c r="G8" s="19"/>
      <c r="H8" s="19"/>
      <c r="I8" s="19"/>
    </row>
    <row r="9" spans="1:23" s="17" customFormat="1" ht="16" customHeight="1" x14ac:dyDescent="0.2">
      <c r="A9" s="19"/>
      <c r="B9" s="19"/>
      <c r="C9" s="19"/>
      <c r="D9" s="19"/>
      <c r="E9" s="19"/>
      <c r="F9" s="19"/>
      <c r="G9" s="19"/>
      <c r="H9" s="19"/>
      <c r="I9" s="19"/>
    </row>
    <row r="10" spans="1:23" s="17" customFormat="1" ht="16" customHeight="1" x14ac:dyDescent="0.2">
      <c r="A10" s="19"/>
      <c r="B10" s="19"/>
      <c r="C10" s="19"/>
      <c r="D10" s="19"/>
      <c r="E10" s="19"/>
      <c r="F10" s="19"/>
      <c r="G10" s="19"/>
      <c r="H10" s="19"/>
      <c r="I10" s="19"/>
    </row>
    <row r="11" spans="1:23" s="17" customFormat="1" ht="16" customHeight="1" x14ac:dyDescent="0.2">
      <c r="A11" s="18" t="s">
        <v>36</v>
      </c>
      <c r="B11" s="20"/>
      <c r="C11" s="20"/>
      <c r="D11" s="21"/>
      <c r="E11" s="22"/>
      <c r="F11" s="19"/>
      <c r="G11" s="19"/>
      <c r="H11" s="21" t="s">
        <v>37</v>
      </c>
      <c r="I11" s="22" t="s">
        <v>38</v>
      </c>
    </row>
    <row r="12" spans="1:23" s="17" customFormat="1" ht="16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</row>
    <row r="13" spans="1:23" s="17" customFormat="1" ht="16" customHeight="1" x14ac:dyDescent="0.2">
      <c r="A13" s="19"/>
      <c r="B13" s="19"/>
      <c r="C13" s="19"/>
      <c r="D13" s="19"/>
      <c r="E13" s="19"/>
      <c r="F13" s="19"/>
      <c r="G13" s="19"/>
      <c r="H13" s="19"/>
      <c r="I13" s="19"/>
    </row>
    <row r="14" spans="1:23" ht="21" x14ac:dyDescent="0.25">
      <c r="A14" s="12" t="s">
        <v>35</v>
      </c>
      <c r="B14" s="13"/>
      <c r="C14" s="13"/>
      <c r="D14" s="13"/>
      <c r="E14" s="13"/>
      <c r="F14" s="13"/>
      <c r="G14" s="13"/>
      <c r="H14" s="13"/>
      <c r="I14" s="1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19" x14ac:dyDescent="0.25">
      <c r="A15" s="23" t="str">
        <f>ANO!A15</f>
        <v>COLOQUE O NOME DA EMPRESA AQUI!</v>
      </c>
      <c r="B15" s="24"/>
      <c r="C15" s="24"/>
      <c r="D15" s="25"/>
      <c r="E15" s="26"/>
      <c r="F15" s="27" t="s">
        <v>41</v>
      </c>
      <c r="G15" s="28"/>
      <c r="H15" s="28"/>
      <c r="I15" s="29"/>
      <c r="J15" s="5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19" x14ac:dyDescent="0.25">
      <c r="A16" s="30"/>
      <c r="B16" s="54">
        <f>ANO!B16</f>
        <v>2024</v>
      </c>
      <c r="C16" s="54">
        <f>ANO!C16</f>
        <v>2024</v>
      </c>
      <c r="D16" s="32"/>
      <c r="E16" s="26"/>
      <c r="F16" s="33"/>
      <c r="G16" s="34"/>
      <c r="H16" s="34"/>
      <c r="I16" s="34"/>
      <c r="J16" s="5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s="1" customFormat="1" ht="15" x14ac:dyDescent="0.2">
      <c r="A17" s="35" t="s">
        <v>12</v>
      </c>
      <c r="B17" s="36" t="s">
        <v>1</v>
      </c>
      <c r="C17" s="36" t="s">
        <v>2</v>
      </c>
      <c r="D17" s="37" t="s">
        <v>3</v>
      </c>
      <c r="E17" s="38"/>
      <c r="F17" s="39" t="s">
        <v>0</v>
      </c>
      <c r="G17" s="40" t="s">
        <v>1</v>
      </c>
      <c r="H17" s="40" t="s">
        <v>2</v>
      </c>
      <c r="I17" s="40" t="s">
        <v>3</v>
      </c>
      <c r="J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3" ht="15" x14ac:dyDescent="0.2">
      <c r="A18" s="41" t="str">
        <f>TabelaDeRendimentos8131563371115[[#This Row],[RENDIMENTOS]]</f>
        <v>Revenda de Mercadorias</v>
      </c>
      <c r="B18" s="55">
        <f>TabelaDeRendimentos8131563371119232731353943475155[[#This Row],[ESTIMADO]]+TabelaDeRendimentos813156337111923273135394347515559[[#This Row],[ESTIMADO]]+TabelaDeRendimentos81315633711192327313539434751555967[[#This Row],[ESTIMADO]]</f>
        <v>12</v>
      </c>
      <c r="C18" s="55">
        <f>TabelaDeRendimentos8131563371119232731353943475155[[#This Row],[REAL]]+TabelaDeRendimentos813156337111923273135394347515559[[#This Row],[REAL]]+TabelaDeRendimentos81315633711192327313539434751555967[[#This Row],[REAL]]</f>
        <v>12</v>
      </c>
      <c r="D18" s="6">
        <f>TabelaDeRendimentos81315633711[[#This Row],[REAL]]-TabelaDeRendimentos81315633711[[#This Row],[ESTIMADO]]</f>
        <v>0</v>
      </c>
      <c r="E18" s="38"/>
      <c r="F18" s="41" t="s">
        <v>4</v>
      </c>
      <c r="G18" s="6">
        <f>TabelaDeRendimentos81315633711[[#Totals],[ESTIMADO]]</f>
        <v>15</v>
      </c>
      <c r="H18" s="6">
        <f>TabelaDeRendimentos81315633711[[#Totals],[REAL]]</f>
        <v>15</v>
      </c>
      <c r="I18" s="6">
        <f>TabelaDeTotais91416644812[[#This Row],[REAL]]-TabelaDeTotais91416644812[[#This Row],[ESTIMADO]]</f>
        <v>0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3" ht="15" x14ac:dyDescent="0.2">
      <c r="A19" s="41" t="str">
        <f>TabelaDeRendimentos8131563371115[[#This Row],[RENDIMENTOS]]</f>
        <v>Venda de Produtos Industrializados</v>
      </c>
      <c r="B19" s="55">
        <f>TabelaDeRendimentos8131563371119232731353943475155[[#This Row],[ESTIMADO]]+TabelaDeRendimentos813156337111923273135394347515559[[#This Row],[ESTIMADO]]+TabelaDeRendimentos81315633711192327313539434751555967[[#This Row],[ESTIMADO]]</f>
        <v>3</v>
      </c>
      <c r="C19" s="55">
        <f>TabelaDeRendimentos8131563371119232731353943475155[[#This Row],[REAL]]+TabelaDeRendimentos813156337111923273135394347515559[[#This Row],[REAL]]+TabelaDeRendimentos81315633711192327313539434751555967[[#This Row],[REAL]]</f>
        <v>3</v>
      </c>
      <c r="D19" s="6">
        <f>TabelaDeRendimentos81315633711[[#This Row],[REAL]]-TabelaDeRendimentos81315633711[[#This Row],[ESTIMADO]]</f>
        <v>0</v>
      </c>
      <c r="E19" s="38"/>
      <c r="F19" s="41" t="s">
        <v>5</v>
      </c>
      <c r="G19" s="6">
        <f>TabelaDeDespesasDePessoal111618655913[[#Totals],[ESTIMADO]]+TabelaDeDespesasOperacionais71214622610[[#Totals],[ESTIMADO]]</f>
        <v>0</v>
      </c>
      <c r="H19" s="6">
        <f>TabelaDeDespesasDePessoal111618655913[[#Totals],[REAL]]+TabelaDeDespesasOperacionais71214622610[[#Totals],[REAL]]</f>
        <v>0</v>
      </c>
      <c r="I19" s="6">
        <f>TabelaDeTotais91416644812[[#This Row],[ESTIMADO]]-TabelaDeTotais91416644812[[#This Row],[REAL]]</f>
        <v>0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3" ht="15" x14ac:dyDescent="0.2">
      <c r="A20" s="41" t="str">
        <f>TabelaDeRendimentos8131563371115[[#This Row],[RENDIMENTOS]]</f>
        <v>Prestação de Serviços</v>
      </c>
      <c r="B20" s="55">
        <f>TabelaDeRendimentos8131563371119232731353943475155[[#This Row],[ESTIMADO]]+TabelaDeRendimentos813156337111923273135394347515559[[#This Row],[ESTIMADO]]+TabelaDeRendimentos81315633711192327313539434751555967[[#This Row],[ESTIMADO]]</f>
        <v>0</v>
      </c>
      <c r="C20" s="55">
        <f>TabelaDeRendimentos8131563371119232731353943475155[[#This Row],[REAL]]+TabelaDeRendimentos813156337111923273135394347515559[[#This Row],[REAL]]+TabelaDeRendimentos81315633711192327313539434751555967[[#This Row],[REAL]]</f>
        <v>0</v>
      </c>
      <c r="D20" s="6">
        <f>TabelaDeRendimentos81315633711[[#This Row],[REAL]]-TabelaDeRendimentos81315633711[[#This Row],[ESTIMADO]]</f>
        <v>0</v>
      </c>
      <c r="E20" s="38"/>
      <c r="F20" s="42" t="s">
        <v>6</v>
      </c>
      <c r="G20" s="15">
        <f>G18-G19</f>
        <v>15</v>
      </c>
      <c r="H20" s="15">
        <f>H18-H19</f>
        <v>15</v>
      </c>
      <c r="I20" s="16">
        <f>TabelaDeTotais91416644812[[#Totals],[REAL]]-TabelaDeTotais91416644812[[#Totals],[ESTIMADO]]</f>
        <v>0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3" ht="15" x14ac:dyDescent="0.2">
      <c r="A21" s="41" t="str">
        <f>TabelaDeRendimentos8131563371115[[#This Row],[RENDIMENTOS]]</f>
        <v>Outras receitas</v>
      </c>
      <c r="B21" s="55">
        <f>TabelaDeRendimentos8131563371119232731353943475155[[#This Row],[ESTIMADO]]+TabelaDeRendimentos813156337111923273135394347515559[[#This Row],[ESTIMADO]]+TabelaDeRendimentos81315633711192327313539434751555967[[#This Row],[ESTIMADO]]</f>
        <v>0</v>
      </c>
      <c r="C21" s="55">
        <f>TabelaDeRendimentos8131563371119232731353943475155[[#This Row],[REAL]]+TabelaDeRendimentos813156337111923273135394347515559[[#This Row],[REAL]]+TabelaDeRendimentos81315633711192327313539434751555967[[#This Row],[REAL]]</f>
        <v>0</v>
      </c>
      <c r="D21" s="6">
        <f>TabelaDeRendimentos81315633711[[#This Row],[REAL]]-TabelaDeRendimentos81315633711[[#This Row],[ESTIMADO]]</f>
        <v>0</v>
      </c>
      <c r="E21" s="38"/>
      <c r="F21" s="38"/>
      <c r="G21" s="38"/>
      <c r="H21" s="38"/>
      <c r="I21" s="3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3" ht="15" x14ac:dyDescent="0.2">
      <c r="A22" s="43" t="s">
        <v>11</v>
      </c>
      <c r="B22" s="44">
        <f>SUBTOTAL(9,TabelaDeRendimentos81315633711[ESTIMADO])</f>
        <v>15</v>
      </c>
      <c r="C22" s="44">
        <f>SUBTOTAL(9,TabelaDeRendimentos81315633711[REAL])</f>
        <v>15</v>
      </c>
      <c r="D22" s="45">
        <f>SUBTOTAL(9,TabelaDeRendimentos81315633711[DIFERENÇA])</f>
        <v>0</v>
      </c>
      <c r="E22" s="38"/>
      <c r="F22" s="38"/>
      <c r="G22" s="38"/>
      <c r="H22" s="38"/>
      <c r="I22" s="3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3" ht="15" x14ac:dyDescent="0.2">
      <c r="A23" s="46"/>
      <c r="B23" s="47"/>
      <c r="C23" s="47"/>
      <c r="D23" s="47"/>
      <c r="E23" s="38"/>
      <c r="F23" s="38"/>
      <c r="G23" s="38"/>
      <c r="H23" s="38"/>
      <c r="I23" s="3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3" ht="15" x14ac:dyDescent="0.2">
      <c r="A24" s="38"/>
      <c r="B24" s="31">
        <f>$B$16</f>
        <v>2024</v>
      </c>
      <c r="C24" s="31">
        <f>$C$16</f>
        <v>2024</v>
      </c>
      <c r="D24" s="38"/>
      <c r="E24" s="38"/>
      <c r="F24" s="38"/>
      <c r="G24" s="38"/>
      <c r="H24" s="38"/>
      <c r="I24" s="3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15" x14ac:dyDescent="0.2">
      <c r="A25" s="48" t="s">
        <v>17</v>
      </c>
      <c r="B25" s="31" t="s">
        <v>1</v>
      </c>
      <c r="C25" s="31" t="s">
        <v>2</v>
      </c>
      <c r="D25" s="31" t="s">
        <v>3</v>
      </c>
      <c r="E25" s="38"/>
      <c r="F25" s="38"/>
      <c r="G25" s="38"/>
      <c r="H25" s="38"/>
      <c r="I25" s="38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3" ht="15" x14ac:dyDescent="0.2">
      <c r="A26" s="41" t="str">
        <f>TabelaDeDespesasDePessoal11161865591317[[#This Row],[DESPESAS PRINCIPAIS]]</f>
        <v>Compra de Mercadorias</v>
      </c>
      <c r="B26" s="55">
        <f>TabelaDeDespesasDePessoal11161865591321252933374145495357[[#This Row],[ESTIMADO]]+TabelaDeDespesasDePessoal1116186559132125293337414549535761[[#This Row],[ESTIMADO]]+TabelaDeDespesasDePessoal111618655913212529333741454953576169[[#This Row],[ESTIMADO]]</f>
        <v>0</v>
      </c>
      <c r="C26" s="55">
        <f>TabelaDeDespesasDePessoal11161865591321252933374145495357[[#This Row],[REAL]]+TabelaDeDespesasDePessoal1116186559132125293337414549535761[[#This Row],[REAL]]+TabelaDeDespesasDePessoal111618655913212529333741454953576169[[#This Row],[REAL]]</f>
        <v>0</v>
      </c>
      <c r="D26" s="6">
        <f>TabelaDeDespesasDePessoal111618655913[[#This Row],[ESTIMADO]]-TabelaDeDespesasDePessoal111618655913[[#This Row],[REAL]]</f>
        <v>0</v>
      </c>
      <c r="E26" s="38"/>
      <c r="F26" s="38"/>
      <c r="G26" s="38"/>
      <c r="H26" s="38"/>
      <c r="I26" s="3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3" ht="15" x14ac:dyDescent="0.2">
      <c r="A27" s="41" t="str">
        <f>TabelaDeDespesasDePessoal11161865591317[[#This Row],[DESPESAS PRINCIPAIS]]</f>
        <v>Material de Expediente</v>
      </c>
      <c r="B27" s="55">
        <f>TabelaDeDespesasDePessoal11161865591321252933374145495357[[#This Row],[ESTIMADO]]+TabelaDeDespesasDePessoal1116186559132125293337414549535761[[#This Row],[ESTIMADO]]+TabelaDeDespesasDePessoal111618655913212529333741454953576169[[#This Row],[ESTIMADO]]</f>
        <v>0</v>
      </c>
      <c r="C27" s="55">
        <f>TabelaDeDespesasDePessoal11161865591321252933374145495357[[#This Row],[REAL]]+TabelaDeDespesasDePessoal1116186559132125293337414549535761[[#This Row],[REAL]]+TabelaDeDespesasDePessoal111618655913212529333741454953576169[[#This Row],[REAL]]</f>
        <v>0</v>
      </c>
      <c r="D27" s="6">
        <f>TabelaDeDespesasDePessoal111618655913[[#This Row],[ESTIMADO]]-TabelaDeDespesasDePessoal111618655913[[#This Row],[REAL]]</f>
        <v>0</v>
      </c>
      <c r="E27" s="38"/>
      <c r="F27" s="38"/>
      <c r="G27" s="38"/>
      <c r="H27" s="38"/>
      <c r="I27" s="38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3" ht="15" x14ac:dyDescent="0.2">
      <c r="A28" s="41" t="str">
        <f>TabelaDeDespesasDePessoal11161865591317[[#This Row],[DESPESAS PRINCIPAIS]]</f>
        <v>Funcionários e Pro Labore</v>
      </c>
      <c r="B28" s="55">
        <f>TabelaDeDespesasDePessoal11161865591321252933374145495357[[#This Row],[ESTIMADO]]+TabelaDeDespesasDePessoal1116186559132125293337414549535761[[#This Row],[ESTIMADO]]+TabelaDeDespesasDePessoal111618655913212529333741454953576169[[#This Row],[ESTIMADO]]</f>
        <v>0</v>
      </c>
      <c r="C28" s="55">
        <f>TabelaDeDespesasDePessoal11161865591321252933374145495357[[#This Row],[REAL]]+TabelaDeDespesasDePessoal1116186559132125293337414549535761[[#This Row],[REAL]]+TabelaDeDespesasDePessoal111618655913212529333741454953576169[[#This Row],[REAL]]</f>
        <v>0</v>
      </c>
      <c r="D28" s="6">
        <f>TabelaDeDespesasDePessoal111618655913[[#This Row],[ESTIMADO]]-TabelaDeDespesasDePessoal111618655913[[#This Row],[REAL]]</f>
        <v>0</v>
      </c>
      <c r="E28" s="38"/>
      <c r="F28" s="38"/>
      <c r="G28" s="38"/>
      <c r="H28" s="38"/>
      <c r="I28" s="38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3" ht="15" x14ac:dyDescent="0.2">
      <c r="A29" s="41" t="str">
        <f>TabelaDeDespesasDePessoal11161865591317[[#This Row],[DESPESAS PRINCIPAIS]]</f>
        <v>Veículos (Manutenção e Combustível)</v>
      </c>
      <c r="B29" s="55">
        <f>TabelaDeDespesasDePessoal11161865591321252933374145495357[[#This Row],[ESTIMADO]]+TabelaDeDespesasDePessoal1116186559132125293337414549535761[[#This Row],[ESTIMADO]]+TabelaDeDespesasDePessoal111618655913212529333741454953576169[[#This Row],[ESTIMADO]]</f>
        <v>0</v>
      </c>
      <c r="C29" s="55">
        <f>TabelaDeDespesasDePessoal11161865591321252933374145495357[[#This Row],[REAL]]+TabelaDeDespesasDePessoal1116186559132125293337414549535761[[#This Row],[REAL]]+TabelaDeDespesasDePessoal111618655913212529333741454953576169[[#This Row],[REAL]]</f>
        <v>0</v>
      </c>
      <c r="D29" s="6">
        <f>TabelaDeDespesasDePessoal111618655913[[#This Row],[ESTIMADO]]-TabelaDeDespesasDePessoal111618655913[[#This Row],[REAL]]</f>
        <v>0</v>
      </c>
      <c r="E29" s="38"/>
      <c r="F29" s="38"/>
      <c r="G29" s="38"/>
      <c r="H29" s="38"/>
      <c r="I29" s="3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3" ht="15" x14ac:dyDescent="0.2">
      <c r="A30" s="49" t="s">
        <v>19</v>
      </c>
      <c r="B30" s="50">
        <f>SUBTOTAL(9,TabelaDeDespesasDePessoal111618655913[ESTIMADO])</f>
        <v>0</v>
      </c>
      <c r="C30" s="50">
        <f>SUBTOTAL(9,TabelaDeDespesasDePessoal111618655913[REAL])</f>
        <v>0</v>
      </c>
      <c r="D30" s="50">
        <f>SUBTOTAL(9,TabelaDeDespesasDePessoal111618655913[DIFERENÇA])</f>
        <v>0</v>
      </c>
      <c r="E30" s="38"/>
      <c r="F30" s="38"/>
      <c r="G30" s="38"/>
      <c r="H30" s="38"/>
      <c r="I30" s="3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3" ht="15" x14ac:dyDescent="0.2">
      <c r="A31" s="38"/>
      <c r="B31" s="38"/>
      <c r="C31" s="38"/>
      <c r="D31" s="38"/>
      <c r="E31" s="38"/>
      <c r="F31" s="38"/>
      <c r="G31" s="38"/>
      <c r="H31" s="38"/>
      <c r="I31" s="3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15" x14ac:dyDescent="0.2">
      <c r="A32" s="38"/>
      <c r="B32" s="31">
        <f>$B$16</f>
        <v>2024</v>
      </c>
      <c r="C32" s="31">
        <f>$C$16</f>
        <v>2024</v>
      </c>
      <c r="D32" s="38"/>
      <c r="E32" s="38"/>
      <c r="F32" s="38"/>
      <c r="G32" s="38"/>
      <c r="H32" s="38"/>
      <c r="I32" s="3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522" s="3" customFormat="1" ht="15" x14ac:dyDescent="0.2">
      <c r="A33" s="48" t="s">
        <v>21</v>
      </c>
      <c r="B33" s="31" t="s">
        <v>1</v>
      </c>
      <c r="C33" s="31" t="s">
        <v>2</v>
      </c>
      <c r="D33" s="31" t="s">
        <v>3</v>
      </c>
      <c r="E33" s="38"/>
      <c r="F33" s="38"/>
      <c r="G33" s="38"/>
      <c r="H33" s="38"/>
      <c r="I33" s="3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</row>
    <row r="34" spans="1:522" s="3" customFormat="1" ht="15" x14ac:dyDescent="0.2">
      <c r="A34" s="41" t="str">
        <f>TabelaDeDespesasOperacionais7121462261014[[#This Row],[OUTRAS DESPESAS]]</f>
        <v>Energia Elétrica</v>
      </c>
      <c r="B34" s="56">
        <f>TabelaDeDespesasOperacionais7121462261018222630343842465054[[#This Row],[ESTIMADO]]+TabelaDeDespesasOperacionais712146226101822263034384246505458[[#This Row],[ESTIMADO]]+TabelaDeDespesasOperacionais71214622610182226303438424650545866[[#This Row],[ESTIMADO]]</f>
        <v>0</v>
      </c>
      <c r="C34" s="56">
        <f>TabelaDeDespesasOperacionais7121462261018222630343842465054[[#This Row],[REAL]]+TabelaDeDespesasOperacionais712146226101822263034384246505458[[#This Row],[REAL]]+TabelaDeDespesasOperacionais71214622610182226303438424650545866[[#This Row],[REAL]]</f>
        <v>0</v>
      </c>
      <c r="D34" s="51">
        <f>TabelaDeDespesasOperacionais71214622610[[#This Row],[ESTIMADO]]-TabelaDeDespesasOperacionais71214622610[[#This Row],[REAL]]</f>
        <v>0</v>
      </c>
      <c r="E34" s="38"/>
      <c r="F34" s="38"/>
      <c r="G34" s="38"/>
      <c r="H34" s="38"/>
      <c r="I34" s="38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</row>
    <row r="35" spans="1:522" s="3" customFormat="1" ht="16.5" customHeight="1" x14ac:dyDescent="0.2">
      <c r="A35" s="41" t="str">
        <f>TabelaDeDespesasOperacionais7121462261014[[#This Row],[OUTRAS DESPESAS]]</f>
        <v>Telefone e Internet</v>
      </c>
      <c r="B35" s="56">
        <f>TabelaDeDespesasOperacionais7121462261018222630343842465054[[#This Row],[ESTIMADO]]+TabelaDeDespesasOperacionais712146226101822263034384246505458[[#This Row],[ESTIMADO]]+TabelaDeDespesasOperacionais71214622610182226303438424650545866[[#This Row],[ESTIMADO]]</f>
        <v>0</v>
      </c>
      <c r="C35" s="56">
        <f>TabelaDeDespesasOperacionais7121462261018222630343842465054[[#This Row],[REAL]]+TabelaDeDespesasOperacionais712146226101822263034384246505458[[#This Row],[REAL]]+TabelaDeDespesasOperacionais71214622610182226303438424650545866[[#This Row],[REAL]]</f>
        <v>0</v>
      </c>
      <c r="D35" s="51">
        <f>TabelaDeDespesasOperacionais71214622610[[#This Row],[ESTIMADO]]-TabelaDeDespesasOperacionais71214622610[[#This Row],[REAL]]</f>
        <v>0</v>
      </c>
      <c r="E35" s="38"/>
      <c r="F35" s="38"/>
      <c r="G35" s="38"/>
      <c r="H35" s="38"/>
      <c r="I35" s="38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</row>
    <row r="36" spans="1:522" s="3" customFormat="1" ht="16.5" customHeight="1" x14ac:dyDescent="0.2">
      <c r="A36" s="41" t="str">
        <f>TabelaDeDespesasOperacionais7121462261014[[#This Row],[OUTRAS DESPESAS]]</f>
        <v>Água e Esgoto</v>
      </c>
      <c r="B36" s="56">
        <f>TabelaDeDespesasOperacionais7121462261018222630343842465054[[#This Row],[ESTIMADO]]+TabelaDeDespesasOperacionais712146226101822263034384246505458[[#This Row],[ESTIMADO]]+TabelaDeDespesasOperacionais71214622610182226303438424650545866[[#This Row],[ESTIMADO]]</f>
        <v>0</v>
      </c>
      <c r="C36" s="56">
        <f>TabelaDeDespesasOperacionais7121462261018222630343842465054[[#This Row],[REAL]]+TabelaDeDespesasOperacionais712146226101822263034384246505458[[#This Row],[REAL]]+TabelaDeDespesasOperacionais71214622610182226303438424650545866[[#This Row],[REAL]]</f>
        <v>0</v>
      </c>
      <c r="D36" s="51">
        <f>TabelaDeDespesasOperacionais71214622610[[#This Row],[ESTIMADO]]-TabelaDeDespesasOperacionais71214622610[[#This Row],[REAL]]</f>
        <v>0</v>
      </c>
      <c r="E36" s="38"/>
      <c r="F36" s="38"/>
      <c r="G36" s="38"/>
      <c r="H36" s="38"/>
      <c r="I36" s="38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</row>
    <row r="37" spans="1:522" s="3" customFormat="1" ht="16.5" customHeight="1" x14ac:dyDescent="0.2">
      <c r="A37" s="41" t="str">
        <f>TabelaDeDespesasOperacionais7121462261014[[#This Row],[OUTRAS DESPESAS]]</f>
        <v>Consultorias</v>
      </c>
      <c r="B37" s="56">
        <f>TabelaDeDespesasOperacionais7121462261018222630343842465054[[#This Row],[ESTIMADO]]+TabelaDeDespesasOperacionais712146226101822263034384246505458[[#This Row],[ESTIMADO]]+TabelaDeDespesasOperacionais71214622610182226303438424650545866[[#This Row],[ESTIMADO]]</f>
        <v>0</v>
      </c>
      <c r="C37" s="56">
        <f>TabelaDeDespesasOperacionais7121462261018222630343842465054[[#This Row],[REAL]]+TabelaDeDespesasOperacionais712146226101822263034384246505458[[#This Row],[REAL]]+TabelaDeDespesasOperacionais71214622610182226303438424650545866[[#This Row],[REAL]]</f>
        <v>0</v>
      </c>
      <c r="D37" s="51">
        <f>TabelaDeDespesasOperacionais71214622610[[#This Row],[ESTIMADO]]-TabelaDeDespesasOperacionais71214622610[[#This Row],[REAL]]</f>
        <v>0</v>
      </c>
      <c r="E37" s="38"/>
      <c r="F37" s="38"/>
      <c r="G37" s="38"/>
      <c r="H37" s="38"/>
      <c r="I37" s="38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</row>
    <row r="38" spans="1:522" s="3" customFormat="1" ht="16.5" customHeight="1" x14ac:dyDescent="0.2">
      <c r="A38" s="41" t="str">
        <f>TabelaDeDespesasOperacionais7121462261014[[#This Row],[OUTRAS DESPESAS]]</f>
        <v>Assistência Técnica</v>
      </c>
      <c r="B38" s="56">
        <f>TabelaDeDespesasOperacionais7121462261018222630343842465054[[#This Row],[ESTIMADO]]+TabelaDeDespesasOperacionais712146226101822263034384246505458[[#This Row],[ESTIMADO]]+TabelaDeDespesasOperacionais71214622610182226303438424650545866[[#This Row],[ESTIMADO]]</f>
        <v>0</v>
      </c>
      <c r="C38" s="56">
        <f>TabelaDeDespesasOperacionais7121462261018222630343842465054[[#This Row],[REAL]]+TabelaDeDespesasOperacionais712146226101822263034384246505458[[#This Row],[REAL]]+TabelaDeDespesasOperacionais71214622610182226303438424650545866[[#This Row],[REAL]]</f>
        <v>0</v>
      </c>
      <c r="D38" s="51">
        <f>TabelaDeDespesasOperacionais71214622610[[#This Row],[ESTIMADO]]-TabelaDeDespesasOperacionais71214622610[[#This Row],[REAL]]</f>
        <v>0</v>
      </c>
      <c r="E38" s="38"/>
      <c r="F38" s="38"/>
      <c r="G38" s="38"/>
      <c r="H38" s="38"/>
      <c r="I38" s="38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</row>
    <row r="39" spans="1:522" s="3" customFormat="1" ht="16.5" customHeight="1" x14ac:dyDescent="0.2">
      <c r="A39" s="41" t="str">
        <f>TabelaDeDespesasOperacionais7121462261014[[#This Row],[OUTRAS DESPESAS]]</f>
        <v>Sistema de Gestão</v>
      </c>
      <c r="B39" s="56">
        <f>TabelaDeDespesasOperacionais7121462261018222630343842465054[[#This Row],[ESTIMADO]]+TabelaDeDespesasOperacionais712146226101822263034384246505458[[#This Row],[ESTIMADO]]+TabelaDeDespesasOperacionais71214622610182226303438424650545866[[#This Row],[ESTIMADO]]</f>
        <v>0</v>
      </c>
      <c r="C39" s="56">
        <f>TabelaDeDespesasOperacionais7121462261018222630343842465054[[#This Row],[REAL]]+TabelaDeDespesasOperacionais712146226101822263034384246505458[[#This Row],[REAL]]+TabelaDeDespesasOperacionais71214622610182226303438424650545866[[#This Row],[REAL]]</f>
        <v>0</v>
      </c>
      <c r="D39" s="51">
        <f>TabelaDeDespesasOperacionais71214622610[[#This Row],[ESTIMADO]]-TabelaDeDespesasOperacionais71214622610[[#This Row],[REAL]]</f>
        <v>0</v>
      </c>
      <c r="E39" s="38"/>
      <c r="F39" s="38"/>
      <c r="G39" s="38"/>
      <c r="H39" s="38"/>
      <c r="I39" s="3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</row>
    <row r="40" spans="1:522" s="3" customFormat="1" ht="16.5" customHeight="1" x14ac:dyDescent="0.2">
      <c r="A40" s="41" t="str">
        <f>TabelaDeDespesasOperacionais7121462261014[[#This Row],[OUTRAS DESPESAS]]</f>
        <v>Marketing e Publicidade</v>
      </c>
      <c r="B40" s="56">
        <f>TabelaDeDespesasOperacionais7121462261018222630343842465054[[#This Row],[ESTIMADO]]+TabelaDeDespesasOperacionais712146226101822263034384246505458[[#This Row],[ESTIMADO]]+TabelaDeDespesasOperacionais71214622610182226303438424650545866[[#This Row],[ESTIMADO]]</f>
        <v>0</v>
      </c>
      <c r="C40" s="56">
        <f>TabelaDeDespesasOperacionais7121462261018222630343842465054[[#This Row],[REAL]]+TabelaDeDespesasOperacionais712146226101822263034384246505458[[#This Row],[REAL]]+TabelaDeDespesasOperacionais71214622610182226303438424650545866[[#This Row],[REAL]]</f>
        <v>0</v>
      </c>
      <c r="D40" s="51">
        <f>TabelaDeDespesasOperacionais71214622610[[#This Row],[ESTIMADO]]-TabelaDeDespesasOperacionais71214622610[[#This Row],[REAL]]</f>
        <v>0</v>
      </c>
      <c r="E40" s="38"/>
      <c r="F40" s="38"/>
      <c r="G40" s="38"/>
      <c r="H40" s="38"/>
      <c r="I40" s="38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</row>
    <row r="41" spans="1:522" s="3" customFormat="1" ht="16.5" customHeight="1" x14ac:dyDescent="0.2">
      <c r="A41" s="41" t="str">
        <f>TabelaDeDespesasOperacionais7121462261014[[#This Row],[OUTRAS DESPESAS]]</f>
        <v>Fretes, Seguros e Correios</v>
      </c>
      <c r="B41" s="56">
        <f>TabelaDeDespesasOperacionais7121462261018222630343842465054[[#This Row],[ESTIMADO]]+TabelaDeDespesasOperacionais712146226101822263034384246505458[[#This Row],[ESTIMADO]]+TabelaDeDespesasOperacionais71214622610182226303438424650545866[[#This Row],[ESTIMADO]]</f>
        <v>0</v>
      </c>
      <c r="C41" s="56">
        <f>TabelaDeDespesasOperacionais7121462261018222630343842465054[[#This Row],[REAL]]+TabelaDeDespesasOperacionais712146226101822263034384246505458[[#This Row],[REAL]]+TabelaDeDespesasOperacionais71214622610182226303438424650545866[[#This Row],[REAL]]</f>
        <v>0</v>
      </c>
      <c r="D41" s="51">
        <f>TabelaDeDespesasOperacionais71214622610[[#This Row],[ESTIMADO]]-TabelaDeDespesasOperacionais71214622610[[#This Row],[REAL]]</f>
        <v>0</v>
      </c>
      <c r="E41" s="38"/>
      <c r="F41" s="38"/>
      <c r="G41" s="38"/>
      <c r="H41" s="38"/>
      <c r="I41" s="3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</row>
    <row r="42" spans="1:522" s="3" customFormat="1" ht="16.5" customHeight="1" x14ac:dyDescent="0.2">
      <c r="A42" s="41" t="str">
        <f>TabelaDeDespesasOperacionais7121462261014[[#This Row],[OUTRAS DESPESAS]]</f>
        <v>Comissões</v>
      </c>
      <c r="B42" s="56">
        <f>TabelaDeDespesasOperacionais7121462261018222630343842465054[[#This Row],[ESTIMADO]]+TabelaDeDespesasOperacionais712146226101822263034384246505458[[#This Row],[ESTIMADO]]+TabelaDeDespesasOperacionais71214622610182226303438424650545866[[#This Row],[ESTIMADO]]</f>
        <v>0</v>
      </c>
      <c r="C42" s="56">
        <f>TabelaDeDespesasOperacionais7121462261018222630343842465054[[#This Row],[REAL]]+TabelaDeDespesasOperacionais712146226101822263034384246505458[[#This Row],[REAL]]+TabelaDeDespesasOperacionais71214622610182226303438424650545866[[#This Row],[REAL]]</f>
        <v>0</v>
      </c>
      <c r="D42" s="51">
        <f>TabelaDeDespesasOperacionais71214622610[[#This Row],[ESTIMADO]]-TabelaDeDespesasOperacionais71214622610[[#This Row],[REAL]]</f>
        <v>0</v>
      </c>
      <c r="E42" s="38"/>
      <c r="F42" s="38"/>
      <c r="G42" s="38"/>
      <c r="H42" s="38"/>
      <c r="I42" s="38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</row>
    <row r="43" spans="1:522" s="3" customFormat="1" ht="16.5" customHeight="1" x14ac:dyDescent="0.2">
      <c r="A43" s="41" t="str">
        <f>TabelaDeDespesasOperacionais7121462261014[[#This Row],[OUTRAS DESPESAS]]</f>
        <v>Empréstimos e Financiamentos</v>
      </c>
      <c r="B43" s="56">
        <f>TabelaDeDespesasOperacionais7121462261018222630343842465054[[#This Row],[ESTIMADO]]+TabelaDeDespesasOperacionais712146226101822263034384246505458[[#This Row],[ESTIMADO]]+TabelaDeDespesasOperacionais71214622610182226303438424650545866[[#This Row],[ESTIMADO]]</f>
        <v>0</v>
      </c>
      <c r="C43" s="56">
        <f>TabelaDeDespesasOperacionais7121462261018222630343842465054[[#This Row],[REAL]]+TabelaDeDespesasOperacionais712146226101822263034384246505458[[#This Row],[REAL]]+TabelaDeDespesasOperacionais71214622610182226303438424650545866[[#This Row],[REAL]]</f>
        <v>0</v>
      </c>
      <c r="D43" s="51">
        <f>TabelaDeDespesasOperacionais71214622610[[#This Row],[ESTIMADO]]-TabelaDeDespesasOperacionais71214622610[[#This Row],[REAL]]</f>
        <v>0</v>
      </c>
      <c r="E43" s="38"/>
      <c r="F43" s="38"/>
      <c r="G43" s="38"/>
      <c r="H43" s="38"/>
      <c r="I43" s="38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</row>
    <row r="44" spans="1:522" s="3" customFormat="1" ht="16.5" customHeight="1" x14ac:dyDescent="0.2">
      <c r="A44" s="41" t="str">
        <f>TabelaDeDespesasOperacionais7121462261014[[#This Row],[OUTRAS DESPESAS]]</f>
        <v>Impostos</v>
      </c>
      <c r="B44" s="56">
        <f>TabelaDeDespesasOperacionais7121462261018222630343842465054[[#This Row],[ESTIMADO]]+TabelaDeDespesasOperacionais712146226101822263034384246505458[[#This Row],[ESTIMADO]]+TabelaDeDespesasOperacionais71214622610182226303438424650545866[[#This Row],[ESTIMADO]]</f>
        <v>0</v>
      </c>
      <c r="C44" s="56">
        <f>TabelaDeDespesasOperacionais7121462261018222630343842465054[[#This Row],[REAL]]+TabelaDeDespesasOperacionais712146226101822263034384246505458[[#This Row],[REAL]]+TabelaDeDespesasOperacionais71214622610182226303438424650545866[[#This Row],[REAL]]</f>
        <v>0</v>
      </c>
      <c r="D44" s="51">
        <f>TabelaDeDespesasOperacionais71214622610[[#This Row],[ESTIMADO]]-TabelaDeDespesasOperacionais71214622610[[#This Row],[REAL]]</f>
        <v>0</v>
      </c>
      <c r="E44" s="38"/>
      <c r="F44" s="38"/>
      <c r="G44" s="38"/>
      <c r="H44" s="38"/>
      <c r="I44" s="38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</row>
    <row r="45" spans="1:522" s="3" customFormat="1" ht="16.5" customHeight="1" x14ac:dyDescent="0.2">
      <c r="A45" s="41" t="str">
        <f>TabelaDeDespesasOperacionais7121462261014[[#This Row],[OUTRAS DESPESAS]]</f>
        <v>Outros</v>
      </c>
      <c r="B45" s="56">
        <f>TabelaDeDespesasOperacionais7121462261018222630343842465054[[#This Row],[ESTIMADO]]+TabelaDeDespesasOperacionais712146226101822263034384246505458[[#This Row],[ESTIMADO]]+TabelaDeDespesasOperacionais71214622610182226303438424650545866[[#This Row],[ESTIMADO]]</f>
        <v>0</v>
      </c>
      <c r="C45" s="56">
        <f>TabelaDeDespesasOperacionais7121462261018222630343842465054[[#This Row],[REAL]]+TabelaDeDespesasOperacionais712146226101822263034384246505458[[#This Row],[REAL]]+TabelaDeDespesasOperacionais71214622610182226303438424650545866[[#This Row],[REAL]]</f>
        <v>0</v>
      </c>
      <c r="D45" s="51">
        <f>TabelaDeDespesasOperacionais71214622610[[#This Row],[ESTIMADO]]-TabelaDeDespesasOperacionais71214622610[[#This Row],[REAL]]</f>
        <v>0</v>
      </c>
      <c r="E45" s="38"/>
      <c r="F45" s="38"/>
      <c r="G45" s="38"/>
      <c r="H45" s="38"/>
      <c r="I45" s="38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</row>
    <row r="46" spans="1:522" s="3" customFormat="1" ht="16.5" customHeight="1" x14ac:dyDescent="0.2">
      <c r="A46" s="41" t="str">
        <f>TabelaDeDespesasOperacionais7121462261014[[#This Row],[OUTRAS DESPESAS]]</f>
        <v>Outros</v>
      </c>
      <c r="B46" s="56">
        <f>TabelaDeDespesasOperacionais7121462261018222630343842465054[[#This Row],[ESTIMADO]]+TabelaDeDespesasOperacionais712146226101822263034384246505458[[#This Row],[ESTIMADO]]+TabelaDeDespesasOperacionais71214622610182226303438424650545866[[#This Row],[ESTIMADO]]</f>
        <v>0</v>
      </c>
      <c r="C46" s="56">
        <f>TabelaDeDespesasOperacionais7121462261018222630343842465054[[#This Row],[REAL]]+TabelaDeDespesasOperacionais712146226101822263034384246505458[[#This Row],[REAL]]+TabelaDeDespesasOperacionais71214622610182226303438424650545866[[#This Row],[REAL]]</f>
        <v>0</v>
      </c>
      <c r="D46" s="51">
        <f>TabelaDeDespesasOperacionais71214622610[[#This Row],[ESTIMADO]]-TabelaDeDespesasOperacionais71214622610[[#This Row],[REAL]]</f>
        <v>0</v>
      </c>
      <c r="E46" s="38"/>
      <c r="F46" s="38"/>
      <c r="G46" s="38"/>
      <c r="H46" s="38"/>
      <c r="I46" s="3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</row>
    <row r="47" spans="1:522" s="3" customFormat="1" ht="16.5" customHeight="1" x14ac:dyDescent="0.2">
      <c r="A47" s="41" t="str">
        <f>TabelaDeDespesasOperacionais7121462261014[[#This Row],[OUTRAS DESPESAS]]</f>
        <v>Outros</v>
      </c>
      <c r="B47" s="56">
        <f>TabelaDeDespesasOperacionais7121462261018222630343842465054[[#This Row],[ESTIMADO]]+TabelaDeDespesasOperacionais712146226101822263034384246505458[[#This Row],[ESTIMADO]]+TabelaDeDespesasOperacionais71214622610182226303438424650545866[[#This Row],[ESTIMADO]]</f>
        <v>0</v>
      </c>
      <c r="C47" s="56">
        <f>TabelaDeDespesasOperacionais7121462261018222630343842465054[[#This Row],[REAL]]+TabelaDeDespesasOperacionais712146226101822263034384246505458[[#This Row],[REAL]]+TabelaDeDespesasOperacionais71214622610182226303438424650545866[[#This Row],[REAL]]</f>
        <v>0</v>
      </c>
      <c r="D47" s="51">
        <f>TabelaDeDespesasOperacionais71214622610[[#This Row],[ESTIMADO]]-TabelaDeDespesasOperacionais71214622610[[#This Row],[REAL]]</f>
        <v>0</v>
      </c>
      <c r="E47" s="38"/>
      <c r="F47" s="38"/>
      <c r="G47" s="38"/>
      <c r="H47" s="38"/>
      <c r="I47" s="38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</row>
    <row r="48" spans="1:522" s="3" customFormat="1" ht="16.5" customHeight="1" x14ac:dyDescent="0.2">
      <c r="A48" s="41" t="str">
        <f>TabelaDeDespesasOperacionais7121462261014[[#This Row],[OUTRAS DESPESAS]]</f>
        <v>Outros</v>
      </c>
      <c r="B48" s="56">
        <f>TabelaDeDespesasOperacionais7121462261018222630343842465054[[#This Row],[ESTIMADO]]+TabelaDeDespesasOperacionais712146226101822263034384246505458[[#This Row],[ESTIMADO]]+TabelaDeDespesasOperacionais71214622610182226303438424650545866[[#This Row],[ESTIMADO]]</f>
        <v>0</v>
      </c>
      <c r="C48" s="56">
        <f>TabelaDeDespesasOperacionais7121462261018222630343842465054[[#This Row],[REAL]]+TabelaDeDespesasOperacionais712146226101822263034384246505458[[#This Row],[REAL]]+TabelaDeDespesasOperacionais71214622610182226303438424650545866[[#This Row],[REAL]]</f>
        <v>0</v>
      </c>
      <c r="D48" s="51">
        <f>TabelaDeDespesasOperacionais71214622610[[#This Row],[ESTIMADO]]-TabelaDeDespesasOperacionais71214622610[[#This Row],[REAL]]</f>
        <v>0</v>
      </c>
      <c r="E48" s="38"/>
      <c r="F48" s="38"/>
      <c r="G48" s="38"/>
      <c r="H48" s="38"/>
      <c r="I48" s="3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</row>
    <row r="49" spans="1:522" s="3" customFormat="1" ht="16.5" customHeight="1" x14ac:dyDescent="0.2">
      <c r="A49" s="41" t="str">
        <f>TabelaDeDespesasOperacionais7121462261014[[#This Row],[OUTRAS DESPESAS]]</f>
        <v>Outros</v>
      </c>
      <c r="B49" s="56">
        <f>TabelaDeDespesasOperacionais7121462261018222630343842465054[[#This Row],[ESTIMADO]]+TabelaDeDespesasOperacionais712146226101822263034384246505458[[#This Row],[ESTIMADO]]+TabelaDeDespesasOperacionais71214622610182226303438424650545866[[#This Row],[ESTIMADO]]</f>
        <v>0</v>
      </c>
      <c r="C49" s="56">
        <f>TabelaDeDespesasOperacionais7121462261018222630343842465054[[#This Row],[REAL]]+TabelaDeDespesasOperacionais712146226101822263034384246505458[[#This Row],[REAL]]+TabelaDeDespesasOperacionais71214622610182226303438424650545866[[#This Row],[REAL]]</f>
        <v>0</v>
      </c>
      <c r="D49" s="51">
        <f>TabelaDeDespesasOperacionais71214622610[[#This Row],[ESTIMADO]]-TabelaDeDespesasOperacionais71214622610[[#This Row],[REAL]]</f>
        <v>0</v>
      </c>
      <c r="E49" s="38"/>
      <c r="F49" s="38"/>
      <c r="G49" s="38"/>
      <c r="H49" s="38"/>
      <c r="I49" s="3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</row>
    <row r="50" spans="1:522" s="3" customFormat="1" ht="16" customHeight="1" x14ac:dyDescent="0.2">
      <c r="A50" s="49" t="s">
        <v>22</v>
      </c>
      <c r="B50" s="50">
        <f>SUBTOTAL(9,TabelaDeDespesasOperacionais71214622610[ESTIMADO])</f>
        <v>0</v>
      </c>
      <c r="C50" s="50">
        <f>SUBTOTAL(9,TabelaDeDespesasOperacionais71214622610[REAL])</f>
        <v>0</v>
      </c>
      <c r="D50" s="50">
        <f>SUBTOTAL(9,TabelaDeDespesasOperacionais71214622610[DIFERENÇA])</f>
        <v>0</v>
      </c>
      <c r="E50" s="38"/>
      <c r="F50" s="38"/>
      <c r="G50" s="38"/>
      <c r="H50" s="38"/>
      <c r="I50" s="38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</row>
    <row r="51" spans="1:522" ht="16" customHeight="1" x14ac:dyDescent="0.2">
      <c r="A51" s="4" t="s">
        <v>8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522" ht="16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522" ht="16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522" ht="16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522" ht="16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522" ht="16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522" ht="16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522" ht="16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522" ht="16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522" ht="16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522" ht="16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522" ht="16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522" ht="16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522" ht="16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6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6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6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6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6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6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6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6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6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6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6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6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6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6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6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6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6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6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6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6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6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6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6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6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6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6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6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6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6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6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6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6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6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6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6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6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6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6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6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6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6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6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6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6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6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6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6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6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6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6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6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6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6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6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6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6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6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6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6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6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6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6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6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6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6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6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6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6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6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6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6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6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6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6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6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6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6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6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6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6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6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6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6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6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6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6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6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6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6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6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6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6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6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6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6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6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6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6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6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6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6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6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6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6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6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6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6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6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6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6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6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6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6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6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6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6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6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6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6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6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6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6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6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6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6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6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6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6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6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6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6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6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6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6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6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6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6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6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6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6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6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6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6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6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6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6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6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6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6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6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6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6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6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6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6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6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6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6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6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6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6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6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6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6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6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6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6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6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6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6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6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6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6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6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6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6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6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6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6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6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6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6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6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6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6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6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6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6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6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6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6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6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6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6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6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6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6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6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6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6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6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6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6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6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6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6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6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6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6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6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6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6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6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6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6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6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6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6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6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6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6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6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6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6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6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6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6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6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6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6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6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6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6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6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6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6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6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6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6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6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6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6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6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6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6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6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6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6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6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6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6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6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6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6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6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6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6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6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6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6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6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6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6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6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6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6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6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6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6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6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6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6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6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6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6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6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6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6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6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6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6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6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6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6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6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6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6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6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6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6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6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6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6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6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6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6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6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6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6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6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6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6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6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6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6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6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6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6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6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6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6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6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6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6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6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6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6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6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6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6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6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6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6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6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6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6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6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6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6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6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6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6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6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6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6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6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6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6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6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6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6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6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6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6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6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6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6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6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6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6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6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6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6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6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6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6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6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6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6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6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6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6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6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6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6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6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6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6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6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6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6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6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6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6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6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6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6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6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6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6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6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6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6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6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6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6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6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6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6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6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6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6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6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6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6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6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6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6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6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6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6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6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6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6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6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6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6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6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6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6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6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6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6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6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6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6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6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6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6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6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6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6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6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6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6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6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6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6" customHeight="1" x14ac:dyDescent="0.2">
      <c r="A492"/>
      <c r="B492"/>
      <c r="C492"/>
      <c r="D492"/>
      <c r="E492"/>
      <c r="F492"/>
      <c r="G492"/>
      <c r="H492"/>
      <c r="I492"/>
      <c r="J492"/>
    </row>
    <row r="493" spans="1:23" ht="16" customHeight="1" x14ac:dyDescent="0.2">
      <c r="A493"/>
      <c r="B493"/>
      <c r="C493"/>
      <c r="D493"/>
      <c r="E493"/>
      <c r="F493"/>
      <c r="G493"/>
      <c r="H493"/>
      <c r="I493"/>
      <c r="J493"/>
    </row>
    <row r="494" spans="1:23" ht="16" customHeight="1" x14ac:dyDescent="0.2">
      <c r="A494"/>
      <c r="B494"/>
      <c r="C494"/>
      <c r="D494"/>
      <c r="E494"/>
      <c r="F494"/>
      <c r="G494"/>
      <c r="H494"/>
      <c r="I494"/>
      <c r="J494"/>
    </row>
    <row r="495" spans="1:23" ht="16" customHeight="1" x14ac:dyDescent="0.2">
      <c r="A495"/>
      <c r="B495"/>
      <c r="C495"/>
      <c r="D495"/>
      <c r="E495"/>
      <c r="F495"/>
      <c r="G495"/>
      <c r="H495"/>
      <c r="I495"/>
      <c r="J495"/>
    </row>
    <row r="496" spans="1:23" ht="16" customHeight="1" x14ac:dyDescent="0.2">
      <c r="A496"/>
      <c r="B496"/>
      <c r="C496"/>
      <c r="D496"/>
      <c r="E496"/>
      <c r="F496"/>
      <c r="G496"/>
      <c r="H496"/>
      <c r="I496"/>
      <c r="J496"/>
    </row>
    <row r="497" customFormat="1" ht="16" customHeight="1" x14ac:dyDescent="0.2"/>
    <row r="498" customFormat="1" ht="16" customHeight="1" x14ac:dyDescent="0.2"/>
    <row r="499" customFormat="1" ht="16" customHeight="1" x14ac:dyDescent="0.2"/>
    <row r="500" customFormat="1" ht="16" customHeight="1" x14ac:dyDescent="0.2"/>
    <row r="501" customFormat="1" ht="16" customHeight="1" x14ac:dyDescent="0.2"/>
    <row r="502" customFormat="1" ht="16" customHeight="1" x14ac:dyDescent="0.2"/>
    <row r="503" customFormat="1" ht="16" customHeight="1" x14ac:dyDescent="0.2"/>
    <row r="504" customFormat="1" ht="16" customHeight="1" x14ac:dyDescent="0.2"/>
    <row r="505" customFormat="1" ht="16" customHeight="1" x14ac:dyDescent="0.2"/>
    <row r="506" customFormat="1" ht="16" customHeight="1" x14ac:dyDescent="0.2"/>
    <row r="507" customFormat="1" ht="16" customHeight="1" x14ac:dyDescent="0.2"/>
    <row r="508" customFormat="1" ht="16" customHeight="1" x14ac:dyDescent="0.2"/>
    <row r="509" customFormat="1" ht="16" customHeight="1" x14ac:dyDescent="0.2"/>
    <row r="510" customFormat="1" ht="16" customHeight="1" x14ac:dyDescent="0.2"/>
    <row r="511" customFormat="1" ht="16" customHeight="1" x14ac:dyDescent="0.2"/>
    <row r="512" customFormat="1" ht="16" customHeight="1" x14ac:dyDescent="0.2"/>
    <row r="513" customFormat="1" ht="16" customHeight="1" x14ac:dyDescent="0.2"/>
    <row r="514" customFormat="1" ht="16" customHeight="1" x14ac:dyDescent="0.2"/>
    <row r="515" customFormat="1" ht="16" customHeight="1" x14ac:dyDescent="0.2"/>
    <row r="516" customFormat="1" ht="16" customHeight="1" x14ac:dyDescent="0.2"/>
    <row r="517" customFormat="1" ht="16" customHeight="1" x14ac:dyDescent="0.2"/>
    <row r="518" customFormat="1" ht="16" customHeight="1" x14ac:dyDescent="0.2"/>
    <row r="519" customFormat="1" ht="16" customHeight="1" x14ac:dyDescent="0.2"/>
    <row r="520" customFormat="1" ht="16" customHeight="1" x14ac:dyDescent="0.2"/>
    <row r="521" customFormat="1" ht="16" customHeight="1" x14ac:dyDescent="0.2"/>
    <row r="522" customFormat="1" ht="16" customHeight="1" x14ac:dyDescent="0.2"/>
    <row r="523" customFormat="1" ht="16" customHeight="1" x14ac:dyDescent="0.2"/>
    <row r="524" customFormat="1" ht="16" customHeight="1" x14ac:dyDescent="0.2"/>
    <row r="525" customFormat="1" ht="16" customHeight="1" x14ac:dyDescent="0.2"/>
    <row r="526" customFormat="1" ht="16" customHeight="1" x14ac:dyDescent="0.2"/>
    <row r="527" customFormat="1" ht="16" customHeight="1" x14ac:dyDescent="0.2"/>
    <row r="528" customFormat="1" ht="16" customHeight="1" x14ac:dyDescent="0.2"/>
    <row r="529" customFormat="1" ht="16" customHeight="1" x14ac:dyDescent="0.2"/>
    <row r="530" customFormat="1" ht="16" customHeight="1" x14ac:dyDescent="0.2"/>
    <row r="531" customFormat="1" ht="16" customHeight="1" x14ac:dyDescent="0.2"/>
    <row r="532" customFormat="1" ht="16" customHeight="1" x14ac:dyDescent="0.2"/>
    <row r="533" customFormat="1" ht="16" customHeight="1" x14ac:dyDescent="0.2"/>
    <row r="534" customFormat="1" ht="16" customHeight="1" x14ac:dyDescent="0.2"/>
    <row r="535" customFormat="1" ht="16" customHeight="1" x14ac:dyDescent="0.2"/>
    <row r="536" customFormat="1" ht="16" customHeight="1" x14ac:dyDescent="0.2"/>
    <row r="537" customFormat="1" ht="16" customHeight="1" x14ac:dyDescent="0.2"/>
    <row r="538" customFormat="1" ht="16" customHeight="1" x14ac:dyDescent="0.2"/>
    <row r="539" customFormat="1" ht="16" customHeight="1" x14ac:dyDescent="0.2"/>
    <row r="540" customFormat="1" ht="16" customHeight="1" x14ac:dyDescent="0.2"/>
    <row r="541" customFormat="1" ht="16" customHeight="1" x14ac:dyDescent="0.2"/>
    <row r="542" customFormat="1" ht="16" customHeight="1" x14ac:dyDescent="0.2"/>
    <row r="543" customFormat="1" ht="16" customHeight="1" x14ac:dyDescent="0.2"/>
    <row r="544" customFormat="1" ht="16" customHeight="1" x14ac:dyDescent="0.2"/>
    <row r="545" customFormat="1" ht="16" customHeight="1" x14ac:dyDescent="0.2"/>
    <row r="546" customFormat="1" ht="16" customHeight="1" x14ac:dyDescent="0.2"/>
    <row r="547" customFormat="1" ht="16" customHeight="1" x14ac:dyDescent="0.2"/>
    <row r="548" customFormat="1" ht="16" customHeight="1" x14ac:dyDescent="0.2"/>
    <row r="549" customFormat="1" ht="16" customHeight="1" x14ac:dyDescent="0.2"/>
    <row r="550" customFormat="1" ht="16" customHeight="1" x14ac:dyDescent="0.2"/>
    <row r="551" customFormat="1" ht="16" customHeight="1" x14ac:dyDescent="0.2"/>
    <row r="552" customFormat="1" ht="16" customHeight="1" x14ac:dyDescent="0.2"/>
    <row r="553" customFormat="1" ht="16" customHeight="1" x14ac:dyDescent="0.2"/>
    <row r="554" customFormat="1" ht="16" customHeight="1" x14ac:dyDescent="0.2"/>
    <row r="555" customFormat="1" ht="16" customHeight="1" x14ac:dyDescent="0.2"/>
    <row r="556" customFormat="1" ht="16" customHeight="1" x14ac:dyDescent="0.2"/>
    <row r="557" customFormat="1" ht="16" customHeight="1" x14ac:dyDescent="0.2"/>
    <row r="558" customFormat="1" ht="16" customHeight="1" x14ac:dyDescent="0.2"/>
    <row r="559" customFormat="1" ht="16" customHeight="1" x14ac:dyDescent="0.2"/>
    <row r="560" customFormat="1" ht="16" customHeight="1" x14ac:dyDescent="0.2"/>
    <row r="561" customFormat="1" ht="16" customHeight="1" x14ac:dyDescent="0.2"/>
    <row r="562" customFormat="1" ht="16" customHeight="1" x14ac:dyDescent="0.2"/>
    <row r="563" customFormat="1" ht="16" customHeight="1" x14ac:dyDescent="0.2"/>
    <row r="564" customFormat="1" ht="16" customHeight="1" x14ac:dyDescent="0.2"/>
    <row r="565" customFormat="1" ht="16" customHeight="1" x14ac:dyDescent="0.2"/>
    <row r="566" customFormat="1" ht="16" customHeight="1" x14ac:dyDescent="0.2"/>
    <row r="567" customFormat="1" ht="16" customHeight="1" x14ac:dyDescent="0.2"/>
    <row r="568" customFormat="1" ht="16" customHeight="1" x14ac:dyDescent="0.2"/>
    <row r="569" customFormat="1" ht="16" customHeight="1" x14ac:dyDescent="0.2"/>
    <row r="570" customFormat="1" ht="16" customHeight="1" x14ac:dyDescent="0.2"/>
    <row r="571" customFormat="1" ht="16" customHeight="1" x14ac:dyDescent="0.2"/>
    <row r="572" customFormat="1" ht="16" customHeight="1" x14ac:dyDescent="0.2"/>
    <row r="573" customFormat="1" ht="16" customHeight="1" x14ac:dyDescent="0.2"/>
    <row r="574" customFormat="1" ht="16" customHeight="1" x14ac:dyDescent="0.2"/>
    <row r="575" customFormat="1" ht="16" customHeight="1" x14ac:dyDescent="0.2"/>
    <row r="576" customFormat="1" ht="16" customHeight="1" x14ac:dyDescent="0.2"/>
    <row r="577" customFormat="1" ht="16" customHeight="1" x14ac:dyDescent="0.2"/>
    <row r="578" customFormat="1" ht="16" customHeight="1" x14ac:dyDescent="0.2"/>
    <row r="579" customFormat="1" ht="16" customHeight="1" x14ac:dyDescent="0.2"/>
    <row r="580" customFormat="1" ht="16" customHeight="1" x14ac:dyDescent="0.2"/>
    <row r="581" customFormat="1" ht="16" customHeight="1" x14ac:dyDescent="0.2"/>
    <row r="582" customFormat="1" ht="16" customHeight="1" x14ac:dyDescent="0.2"/>
    <row r="583" customFormat="1" ht="16" customHeight="1" x14ac:dyDescent="0.2"/>
    <row r="584" customFormat="1" ht="16" customHeight="1" x14ac:dyDescent="0.2"/>
    <row r="585" customFormat="1" ht="16" customHeight="1" x14ac:dyDescent="0.2"/>
    <row r="586" customFormat="1" ht="16" customHeight="1" x14ac:dyDescent="0.2"/>
    <row r="587" customFormat="1" ht="16" customHeight="1" x14ac:dyDescent="0.2"/>
    <row r="588" customFormat="1" ht="16" customHeight="1" x14ac:dyDescent="0.2"/>
    <row r="589" customFormat="1" ht="16" customHeight="1" x14ac:dyDescent="0.2"/>
    <row r="590" customFormat="1" ht="16" customHeight="1" x14ac:dyDescent="0.2"/>
    <row r="591" customFormat="1" ht="16" customHeight="1" x14ac:dyDescent="0.2"/>
    <row r="592" customFormat="1" ht="16" customHeight="1" x14ac:dyDescent="0.2"/>
    <row r="593" customFormat="1" ht="16" customHeight="1" x14ac:dyDescent="0.2"/>
    <row r="594" customFormat="1" ht="16" customHeight="1" x14ac:dyDescent="0.2"/>
    <row r="595" customFormat="1" ht="16" customHeight="1" x14ac:dyDescent="0.2"/>
    <row r="596" customFormat="1" ht="16" customHeight="1" x14ac:dyDescent="0.2"/>
    <row r="597" customFormat="1" ht="16" customHeight="1" x14ac:dyDescent="0.2"/>
    <row r="598" customFormat="1" ht="16" customHeight="1" x14ac:dyDescent="0.2"/>
    <row r="599" customFormat="1" ht="16" customHeight="1" x14ac:dyDescent="0.2"/>
    <row r="600" customFormat="1" ht="16" customHeight="1" x14ac:dyDescent="0.2"/>
    <row r="601" customFormat="1" ht="16" customHeight="1" x14ac:dyDescent="0.2"/>
    <row r="602" customFormat="1" ht="16" customHeight="1" x14ac:dyDescent="0.2"/>
    <row r="603" customFormat="1" ht="16" customHeight="1" x14ac:dyDescent="0.2"/>
    <row r="604" customFormat="1" ht="16" customHeight="1" x14ac:dyDescent="0.2"/>
    <row r="605" customFormat="1" ht="16" customHeight="1" x14ac:dyDescent="0.2"/>
    <row r="606" customFormat="1" ht="16" customHeight="1" x14ac:dyDescent="0.2"/>
    <row r="607" customFormat="1" ht="16" customHeight="1" x14ac:dyDescent="0.2"/>
    <row r="608" customFormat="1" ht="16" customHeight="1" x14ac:dyDescent="0.2"/>
    <row r="609" customFormat="1" ht="16" customHeight="1" x14ac:dyDescent="0.2"/>
    <row r="610" customFormat="1" ht="16" customHeight="1" x14ac:dyDescent="0.2"/>
    <row r="611" customFormat="1" ht="16" customHeight="1" x14ac:dyDescent="0.2"/>
    <row r="612" customFormat="1" ht="16" customHeight="1" x14ac:dyDescent="0.2"/>
    <row r="613" customFormat="1" ht="16" customHeight="1" x14ac:dyDescent="0.2"/>
    <row r="614" customFormat="1" ht="16" customHeight="1" x14ac:dyDescent="0.2"/>
    <row r="615" customFormat="1" ht="16" customHeight="1" x14ac:dyDescent="0.2"/>
    <row r="616" customFormat="1" ht="16" customHeight="1" x14ac:dyDescent="0.2"/>
    <row r="617" customFormat="1" ht="16" customHeight="1" x14ac:dyDescent="0.2"/>
    <row r="618" customFormat="1" ht="16" customHeight="1" x14ac:dyDescent="0.2"/>
    <row r="619" customFormat="1" ht="16" customHeight="1" x14ac:dyDescent="0.2"/>
    <row r="620" customFormat="1" ht="16" customHeight="1" x14ac:dyDescent="0.2"/>
    <row r="621" customFormat="1" ht="16" customHeight="1" x14ac:dyDescent="0.2"/>
    <row r="622" customFormat="1" ht="16" customHeight="1" x14ac:dyDescent="0.2"/>
    <row r="623" customFormat="1" ht="16" customHeight="1" x14ac:dyDescent="0.2"/>
    <row r="624" customFormat="1" ht="16" customHeight="1" x14ac:dyDescent="0.2"/>
    <row r="625" customFormat="1" ht="16" customHeight="1" x14ac:dyDescent="0.2"/>
    <row r="626" customFormat="1" ht="16" customHeight="1" x14ac:dyDescent="0.2"/>
    <row r="627" customFormat="1" ht="16" customHeight="1" x14ac:dyDescent="0.2"/>
    <row r="628" customFormat="1" ht="16" customHeight="1" x14ac:dyDescent="0.2"/>
    <row r="629" customFormat="1" ht="16" customHeight="1" x14ac:dyDescent="0.2"/>
    <row r="630" customFormat="1" ht="16" customHeight="1" x14ac:dyDescent="0.2"/>
    <row r="631" customFormat="1" ht="16" customHeight="1" x14ac:dyDescent="0.2"/>
    <row r="632" customFormat="1" ht="16" customHeight="1" x14ac:dyDescent="0.2"/>
    <row r="633" customFormat="1" ht="16" customHeight="1" x14ac:dyDescent="0.2"/>
    <row r="634" customFormat="1" ht="16" customHeight="1" x14ac:dyDescent="0.2"/>
    <row r="635" customFormat="1" ht="16" customHeight="1" x14ac:dyDescent="0.2"/>
    <row r="636" customFormat="1" ht="16" customHeight="1" x14ac:dyDescent="0.2"/>
    <row r="637" customFormat="1" ht="16" customHeight="1" x14ac:dyDescent="0.2"/>
    <row r="638" customFormat="1" ht="16" customHeight="1" x14ac:dyDescent="0.2"/>
    <row r="639" customFormat="1" ht="16" customHeight="1" x14ac:dyDescent="0.2"/>
    <row r="640" customFormat="1" ht="16" customHeight="1" x14ac:dyDescent="0.2"/>
    <row r="641" customFormat="1" ht="16" customHeight="1" x14ac:dyDescent="0.2"/>
    <row r="642" customFormat="1" ht="16" customHeight="1" x14ac:dyDescent="0.2"/>
    <row r="643" customFormat="1" ht="16" customHeight="1" x14ac:dyDescent="0.2"/>
    <row r="644" customFormat="1" ht="16" customHeight="1" x14ac:dyDescent="0.2"/>
    <row r="645" customFormat="1" ht="16" customHeight="1" x14ac:dyDescent="0.2"/>
    <row r="646" customFormat="1" ht="16" customHeight="1" x14ac:dyDescent="0.2"/>
    <row r="647" customFormat="1" ht="16" customHeight="1" x14ac:dyDescent="0.2"/>
    <row r="648" customFormat="1" ht="16" customHeight="1" x14ac:dyDescent="0.2"/>
    <row r="649" customFormat="1" ht="16" customHeight="1" x14ac:dyDescent="0.2"/>
    <row r="650" customFormat="1" ht="16" customHeight="1" x14ac:dyDescent="0.2"/>
    <row r="651" customFormat="1" ht="16" customHeight="1" x14ac:dyDescent="0.2"/>
    <row r="652" customFormat="1" ht="16" customHeight="1" x14ac:dyDescent="0.2"/>
    <row r="653" customFormat="1" ht="16" customHeight="1" x14ac:dyDescent="0.2"/>
    <row r="654" customFormat="1" ht="16" customHeight="1" x14ac:dyDescent="0.2"/>
    <row r="655" customFormat="1" ht="16" customHeight="1" x14ac:dyDescent="0.2"/>
    <row r="656" customFormat="1" ht="16" customHeight="1" x14ac:dyDescent="0.2"/>
    <row r="657" customFormat="1" ht="16" customHeight="1" x14ac:dyDescent="0.2"/>
    <row r="658" customFormat="1" ht="16" customHeight="1" x14ac:dyDescent="0.2"/>
    <row r="659" customFormat="1" ht="16" customHeight="1" x14ac:dyDescent="0.2"/>
    <row r="660" customFormat="1" ht="16" customHeight="1" x14ac:dyDescent="0.2"/>
    <row r="661" customFormat="1" ht="16" customHeight="1" x14ac:dyDescent="0.2"/>
    <row r="662" customFormat="1" ht="16" customHeight="1" x14ac:dyDescent="0.2"/>
    <row r="663" customFormat="1" ht="16" customHeight="1" x14ac:dyDescent="0.2"/>
    <row r="664" customFormat="1" ht="16" customHeight="1" x14ac:dyDescent="0.2"/>
    <row r="665" customFormat="1" ht="16" customHeight="1" x14ac:dyDescent="0.2"/>
    <row r="666" customFormat="1" ht="16" customHeight="1" x14ac:dyDescent="0.2"/>
    <row r="667" customFormat="1" ht="16" customHeight="1" x14ac:dyDescent="0.2"/>
    <row r="668" customFormat="1" ht="16" customHeight="1" x14ac:dyDescent="0.2"/>
    <row r="669" customFormat="1" ht="16" customHeight="1" x14ac:dyDescent="0.2"/>
    <row r="670" customFormat="1" ht="16" customHeight="1" x14ac:dyDescent="0.2"/>
    <row r="671" customFormat="1" ht="16" customHeight="1" x14ac:dyDescent="0.2"/>
    <row r="672" customFormat="1" ht="16" customHeight="1" x14ac:dyDescent="0.2"/>
    <row r="673" customFormat="1" ht="16" customHeight="1" x14ac:dyDescent="0.2"/>
    <row r="674" customFormat="1" ht="16" customHeight="1" x14ac:dyDescent="0.2"/>
    <row r="675" customFormat="1" ht="16" customHeight="1" x14ac:dyDescent="0.2"/>
    <row r="676" customFormat="1" ht="16" customHeight="1" x14ac:dyDescent="0.2"/>
    <row r="677" customFormat="1" ht="16" customHeight="1" x14ac:dyDescent="0.2"/>
    <row r="678" customFormat="1" ht="16" customHeight="1" x14ac:dyDescent="0.2"/>
    <row r="679" customFormat="1" ht="16" customHeight="1" x14ac:dyDescent="0.2"/>
    <row r="680" customFormat="1" ht="16" customHeight="1" x14ac:dyDescent="0.2"/>
    <row r="681" customFormat="1" ht="16" customHeight="1" x14ac:dyDescent="0.2"/>
    <row r="682" customFormat="1" ht="16" customHeight="1" x14ac:dyDescent="0.2"/>
    <row r="683" customFormat="1" ht="16" customHeight="1" x14ac:dyDescent="0.2"/>
    <row r="684" customFormat="1" ht="16" customHeight="1" x14ac:dyDescent="0.2"/>
    <row r="685" customFormat="1" ht="16" customHeight="1" x14ac:dyDescent="0.2"/>
    <row r="686" customFormat="1" ht="16" customHeight="1" x14ac:dyDescent="0.2"/>
    <row r="687" customFormat="1" ht="16" customHeight="1" x14ac:dyDescent="0.2"/>
    <row r="688" customFormat="1" ht="16" customHeight="1" x14ac:dyDescent="0.2"/>
    <row r="689" customFormat="1" ht="16" customHeight="1" x14ac:dyDescent="0.2"/>
    <row r="690" customFormat="1" ht="16" customHeight="1" x14ac:dyDescent="0.2"/>
    <row r="691" customFormat="1" ht="16" customHeight="1" x14ac:dyDescent="0.2"/>
    <row r="692" customFormat="1" ht="16" customHeight="1" x14ac:dyDescent="0.2"/>
    <row r="693" customFormat="1" ht="16" customHeight="1" x14ac:dyDescent="0.2"/>
    <row r="694" customFormat="1" ht="16" customHeight="1" x14ac:dyDescent="0.2"/>
    <row r="695" customFormat="1" ht="16" customHeight="1" x14ac:dyDescent="0.2"/>
    <row r="696" customFormat="1" ht="16" customHeight="1" x14ac:dyDescent="0.2"/>
    <row r="697" customFormat="1" ht="16" customHeight="1" x14ac:dyDescent="0.2"/>
    <row r="698" customFormat="1" ht="16" customHeight="1" x14ac:dyDescent="0.2"/>
    <row r="699" customFormat="1" ht="16" customHeight="1" x14ac:dyDescent="0.2"/>
    <row r="700" customFormat="1" ht="16" customHeight="1" x14ac:dyDescent="0.2"/>
    <row r="701" customFormat="1" ht="16" customHeight="1" x14ac:dyDescent="0.2"/>
    <row r="702" customFormat="1" ht="16" customHeight="1" x14ac:dyDescent="0.2"/>
    <row r="703" customFormat="1" ht="16" customHeight="1" x14ac:dyDescent="0.2"/>
    <row r="704" customFormat="1" ht="16" customHeight="1" x14ac:dyDescent="0.2"/>
    <row r="705" customFormat="1" ht="16" customHeight="1" x14ac:dyDescent="0.2"/>
    <row r="706" customFormat="1" ht="16" customHeight="1" x14ac:dyDescent="0.2"/>
    <row r="707" customFormat="1" ht="16" customHeight="1" x14ac:dyDescent="0.2"/>
    <row r="708" customFormat="1" ht="16" customHeight="1" x14ac:dyDescent="0.2"/>
    <row r="709" customFormat="1" ht="16" customHeight="1" x14ac:dyDescent="0.2"/>
    <row r="710" customFormat="1" ht="16" customHeight="1" x14ac:dyDescent="0.2"/>
    <row r="711" customFormat="1" ht="16" customHeight="1" x14ac:dyDescent="0.2"/>
    <row r="712" customFormat="1" ht="16" customHeight="1" x14ac:dyDescent="0.2"/>
    <row r="713" customFormat="1" ht="16" customHeight="1" x14ac:dyDescent="0.2"/>
    <row r="714" customFormat="1" ht="16" customHeight="1" x14ac:dyDescent="0.2"/>
    <row r="715" customFormat="1" ht="16" customHeight="1" x14ac:dyDescent="0.2"/>
    <row r="716" customFormat="1" ht="16" customHeight="1" x14ac:dyDescent="0.2"/>
    <row r="717" customFormat="1" ht="16" customHeight="1" x14ac:dyDescent="0.2"/>
    <row r="718" customFormat="1" ht="16" customHeight="1" x14ac:dyDescent="0.2"/>
    <row r="719" customFormat="1" ht="16" customHeight="1" x14ac:dyDescent="0.2"/>
    <row r="720" customFormat="1" ht="16" customHeight="1" x14ac:dyDescent="0.2"/>
    <row r="721" customFormat="1" ht="16" customHeight="1" x14ac:dyDescent="0.2"/>
    <row r="722" customFormat="1" ht="16" customHeight="1" x14ac:dyDescent="0.2"/>
    <row r="723" customFormat="1" ht="16" customHeight="1" x14ac:dyDescent="0.2"/>
    <row r="724" customFormat="1" ht="16" customHeight="1" x14ac:dyDescent="0.2"/>
    <row r="725" customFormat="1" ht="16" customHeight="1" x14ac:dyDescent="0.2"/>
    <row r="726" customFormat="1" ht="16" customHeight="1" x14ac:dyDescent="0.2"/>
    <row r="727" customFormat="1" ht="16" customHeight="1" x14ac:dyDescent="0.2"/>
    <row r="728" customFormat="1" ht="16" customHeight="1" x14ac:dyDescent="0.2"/>
    <row r="729" customFormat="1" ht="16" customHeight="1" x14ac:dyDescent="0.2"/>
    <row r="730" customFormat="1" ht="16" customHeight="1" x14ac:dyDescent="0.2"/>
    <row r="731" customFormat="1" ht="16" customHeight="1" x14ac:dyDescent="0.2"/>
    <row r="732" customFormat="1" ht="16" customHeight="1" x14ac:dyDescent="0.2"/>
    <row r="733" customFormat="1" ht="16" customHeight="1" x14ac:dyDescent="0.2"/>
    <row r="734" customFormat="1" ht="16" customHeight="1" x14ac:dyDescent="0.2"/>
    <row r="735" customFormat="1" ht="16" customHeight="1" x14ac:dyDescent="0.2"/>
    <row r="736" customFormat="1" ht="16" customHeight="1" x14ac:dyDescent="0.2"/>
    <row r="737" customFormat="1" ht="16" customHeight="1" x14ac:dyDescent="0.2"/>
    <row r="738" customFormat="1" ht="16" customHeight="1" x14ac:dyDescent="0.2"/>
    <row r="739" customFormat="1" ht="16" customHeight="1" x14ac:dyDescent="0.2"/>
    <row r="740" customFormat="1" ht="16" customHeight="1" x14ac:dyDescent="0.2"/>
    <row r="741" customFormat="1" ht="16" customHeight="1" x14ac:dyDescent="0.2"/>
    <row r="742" customFormat="1" ht="16" customHeight="1" x14ac:dyDescent="0.2"/>
    <row r="743" customFormat="1" ht="16" customHeight="1" x14ac:dyDescent="0.2"/>
    <row r="744" customFormat="1" ht="16" customHeight="1" x14ac:dyDescent="0.2"/>
    <row r="745" customFormat="1" ht="16" customHeight="1" x14ac:dyDescent="0.2"/>
    <row r="746" customFormat="1" ht="16" customHeight="1" x14ac:dyDescent="0.2"/>
    <row r="747" customFormat="1" ht="16" customHeight="1" x14ac:dyDescent="0.2"/>
    <row r="748" customFormat="1" ht="16" customHeight="1" x14ac:dyDescent="0.2"/>
    <row r="749" customFormat="1" ht="16" customHeight="1" x14ac:dyDescent="0.2"/>
    <row r="750" customFormat="1" ht="16" customHeight="1" x14ac:dyDescent="0.2"/>
    <row r="751" customFormat="1" ht="16" customHeight="1" x14ac:dyDescent="0.2"/>
    <row r="752" customFormat="1" ht="16" customHeight="1" x14ac:dyDescent="0.2"/>
    <row r="753" customFormat="1" ht="16" customHeight="1" x14ac:dyDescent="0.2"/>
    <row r="754" customFormat="1" ht="16" customHeight="1" x14ac:dyDescent="0.2"/>
    <row r="755" customFormat="1" ht="16" customHeight="1" x14ac:dyDescent="0.2"/>
    <row r="756" customFormat="1" ht="16" customHeight="1" x14ac:dyDescent="0.2"/>
    <row r="757" customFormat="1" ht="16" customHeight="1" x14ac:dyDescent="0.2"/>
    <row r="758" customFormat="1" ht="16" customHeight="1" x14ac:dyDescent="0.2"/>
    <row r="759" customFormat="1" ht="16" customHeight="1" x14ac:dyDescent="0.2"/>
    <row r="760" customFormat="1" ht="16" customHeight="1" x14ac:dyDescent="0.2"/>
    <row r="761" customFormat="1" ht="16" customHeight="1" x14ac:dyDescent="0.2"/>
    <row r="762" customFormat="1" ht="16" customHeight="1" x14ac:dyDescent="0.2"/>
    <row r="763" customFormat="1" ht="16" customHeight="1" x14ac:dyDescent="0.2"/>
    <row r="764" customFormat="1" ht="16" customHeight="1" x14ac:dyDescent="0.2"/>
    <row r="765" customFormat="1" ht="16" customHeight="1" x14ac:dyDescent="0.2"/>
    <row r="766" customFormat="1" ht="16" customHeight="1" x14ac:dyDescent="0.2"/>
    <row r="767" customFormat="1" ht="16" customHeight="1" x14ac:dyDescent="0.2"/>
    <row r="768" customFormat="1" ht="16" customHeight="1" x14ac:dyDescent="0.2"/>
    <row r="769" customFormat="1" ht="16" customHeight="1" x14ac:dyDescent="0.2"/>
    <row r="770" customFormat="1" ht="16" customHeight="1" x14ac:dyDescent="0.2"/>
    <row r="771" customFormat="1" ht="16" customHeight="1" x14ac:dyDescent="0.2"/>
    <row r="772" customFormat="1" ht="16" customHeight="1" x14ac:dyDescent="0.2"/>
    <row r="773" customFormat="1" ht="16" customHeight="1" x14ac:dyDescent="0.2"/>
    <row r="774" customFormat="1" ht="16" customHeight="1" x14ac:dyDescent="0.2"/>
    <row r="775" customFormat="1" ht="16" customHeight="1" x14ac:dyDescent="0.2"/>
    <row r="776" customFormat="1" ht="16" customHeight="1" x14ac:dyDescent="0.2"/>
    <row r="777" customFormat="1" ht="16" customHeight="1" x14ac:dyDescent="0.2"/>
    <row r="778" customFormat="1" ht="16" customHeight="1" x14ac:dyDescent="0.2"/>
    <row r="779" customFormat="1" ht="16" customHeight="1" x14ac:dyDescent="0.2"/>
    <row r="780" customFormat="1" ht="16" customHeight="1" x14ac:dyDescent="0.2"/>
    <row r="781" customFormat="1" ht="16" customHeight="1" x14ac:dyDescent="0.2"/>
    <row r="782" customFormat="1" ht="16" customHeight="1" x14ac:dyDescent="0.2"/>
    <row r="783" customFormat="1" ht="16" customHeight="1" x14ac:dyDescent="0.2"/>
    <row r="784" customFormat="1" ht="16" customHeight="1" x14ac:dyDescent="0.2"/>
    <row r="785" customFormat="1" ht="16" customHeight="1" x14ac:dyDescent="0.2"/>
    <row r="786" customFormat="1" ht="16" customHeight="1" x14ac:dyDescent="0.2"/>
    <row r="787" customFormat="1" ht="16" customHeight="1" x14ac:dyDescent="0.2"/>
    <row r="788" customFormat="1" ht="16" customHeight="1" x14ac:dyDescent="0.2"/>
    <row r="789" customFormat="1" ht="16" customHeight="1" x14ac:dyDescent="0.2"/>
    <row r="790" customFormat="1" ht="16" customHeight="1" x14ac:dyDescent="0.2"/>
    <row r="791" customFormat="1" ht="16" customHeight="1" x14ac:dyDescent="0.2"/>
    <row r="792" customFormat="1" ht="16" customHeight="1" x14ac:dyDescent="0.2"/>
    <row r="793" customFormat="1" ht="16" customHeight="1" x14ac:dyDescent="0.2"/>
    <row r="794" customFormat="1" ht="16" customHeight="1" x14ac:dyDescent="0.2"/>
    <row r="795" customFormat="1" ht="16" customHeight="1" x14ac:dyDescent="0.2"/>
    <row r="796" customFormat="1" ht="16" customHeight="1" x14ac:dyDescent="0.2"/>
    <row r="797" customFormat="1" ht="16" customHeight="1" x14ac:dyDescent="0.2"/>
    <row r="798" customFormat="1" ht="16" customHeight="1" x14ac:dyDescent="0.2"/>
    <row r="799" customFormat="1" ht="16" customHeight="1" x14ac:dyDescent="0.2"/>
    <row r="800" customFormat="1" ht="16" customHeight="1" x14ac:dyDescent="0.2"/>
    <row r="801" customFormat="1" ht="16" customHeight="1" x14ac:dyDescent="0.2"/>
    <row r="802" customFormat="1" ht="16" customHeight="1" x14ac:dyDescent="0.2"/>
    <row r="803" customFormat="1" ht="16" customHeight="1" x14ac:dyDescent="0.2"/>
    <row r="804" customFormat="1" ht="16" customHeight="1" x14ac:dyDescent="0.2"/>
    <row r="805" customFormat="1" ht="16" customHeight="1" x14ac:dyDescent="0.2"/>
    <row r="806" customFormat="1" ht="16" customHeight="1" x14ac:dyDescent="0.2"/>
    <row r="807" customFormat="1" ht="16" customHeight="1" x14ac:dyDescent="0.2"/>
    <row r="808" customFormat="1" ht="16" customHeight="1" x14ac:dyDescent="0.2"/>
    <row r="809" customFormat="1" ht="16" customHeight="1" x14ac:dyDescent="0.2"/>
    <row r="810" customFormat="1" ht="16" customHeight="1" x14ac:dyDescent="0.2"/>
    <row r="811" customFormat="1" ht="16" customHeight="1" x14ac:dyDescent="0.2"/>
    <row r="812" customFormat="1" ht="16" customHeight="1" x14ac:dyDescent="0.2"/>
    <row r="813" customFormat="1" ht="16" customHeight="1" x14ac:dyDescent="0.2"/>
    <row r="814" customFormat="1" ht="16" customHeight="1" x14ac:dyDescent="0.2"/>
    <row r="815" customFormat="1" ht="16" customHeight="1" x14ac:dyDescent="0.2"/>
    <row r="816" customFormat="1" ht="16" customHeight="1" x14ac:dyDescent="0.2"/>
    <row r="817" customFormat="1" ht="16" customHeight="1" x14ac:dyDescent="0.2"/>
    <row r="818" customFormat="1" ht="16" customHeight="1" x14ac:dyDescent="0.2"/>
    <row r="819" customFormat="1" ht="16" customHeight="1" x14ac:dyDescent="0.2"/>
    <row r="820" customFormat="1" ht="16" customHeight="1" x14ac:dyDescent="0.2"/>
    <row r="821" customFormat="1" ht="16" customHeight="1" x14ac:dyDescent="0.2"/>
    <row r="822" customFormat="1" ht="16" customHeight="1" x14ac:dyDescent="0.2"/>
    <row r="823" customFormat="1" ht="16" customHeight="1" x14ac:dyDescent="0.2"/>
    <row r="824" customFormat="1" ht="16" customHeight="1" x14ac:dyDescent="0.2"/>
    <row r="825" customFormat="1" ht="16" customHeight="1" x14ac:dyDescent="0.2"/>
    <row r="826" customFormat="1" ht="16" customHeight="1" x14ac:dyDescent="0.2"/>
    <row r="827" customFormat="1" ht="16" customHeight="1" x14ac:dyDescent="0.2"/>
    <row r="828" customFormat="1" ht="16" customHeight="1" x14ac:dyDescent="0.2"/>
    <row r="829" customFormat="1" ht="16" customHeight="1" x14ac:dyDescent="0.2"/>
    <row r="830" customFormat="1" ht="16" customHeight="1" x14ac:dyDescent="0.2"/>
    <row r="831" customFormat="1" ht="16" customHeight="1" x14ac:dyDescent="0.2"/>
    <row r="832" customFormat="1" ht="16" customHeight="1" x14ac:dyDescent="0.2"/>
    <row r="833" customFormat="1" ht="16" customHeight="1" x14ac:dyDescent="0.2"/>
    <row r="834" customFormat="1" ht="16" customHeight="1" x14ac:dyDescent="0.2"/>
    <row r="835" customFormat="1" ht="16" customHeight="1" x14ac:dyDescent="0.2"/>
    <row r="836" customFormat="1" ht="16" customHeight="1" x14ac:dyDescent="0.2"/>
    <row r="837" customFormat="1" ht="16" customHeight="1" x14ac:dyDescent="0.2"/>
    <row r="838" customFormat="1" ht="16" customHeight="1" x14ac:dyDescent="0.2"/>
    <row r="839" customFormat="1" ht="16" customHeight="1" x14ac:dyDescent="0.2"/>
    <row r="840" customFormat="1" ht="16" customHeight="1" x14ac:dyDescent="0.2"/>
    <row r="841" customFormat="1" ht="16" customHeight="1" x14ac:dyDescent="0.2"/>
    <row r="842" customFormat="1" ht="16" customHeight="1" x14ac:dyDescent="0.2"/>
    <row r="843" customFormat="1" ht="16" customHeight="1" x14ac:dyDescent="0.2"/>
    <row r="844" customFormat="1" ht="16" customHeight="1" x14ac:dyDescent="0.2"/>
    <row r="845" customFormat="1" ht="16" customHeight="1" x14ac:dyDescent="0.2"/>
    <row r="846" customFormat="1" ht="16" customHeight="1" x14ac:dyDescent="0.2"/>
    <row r="847" customFormat="1" ht="16" customHeight="1" x14ac:dyDescent="0.2"/>
    <row r="848" customFormat="1" ht="16" customHeight="1" x14ac:dyDescent="0.2"/>
    <row r="849" customFormat="1" ht="16" customHeight="1" x14ac:dyDescent="0.2"/>
    <row r="850" customFormat="1" ht="16" customHeight="1" x14ac:dyDescent="0.2"/>
    <row r="851" customFormat="1" ht="16" customHeight="1" x14ac:dyDescent="0.2"/>
    <row r="852" customFormat="1" ht="16" customHeight="1" x14ac:dyDescent="0.2"/>
    <row r="853" customFormat="1" ht="16" customHeight="1" x14ac:dyDescent="0.2"/>
    <row r="854" customFormat="1" ht="16" customHeight="1" x14ac:dyDescent="0.2"/>
    <row r="855" customFormat="1" ht="16" customHeight="1" x14ac:dyDescent="0.2"/>
    <row r="856" customFormat="1" ht="16" customHeight="1" x14ac:dyDescent="0.2"/>
    <row r="857" customFormat="1" ht="16" customHeight="1" x14ac:dyDescent="0.2"/>
    <row r="858" customFormat="1" ht="16" customHeight="1" x14ac:dyDescent="0.2"/>
    <row r="859" customFormat="1" ht="16" customHeight="1" x14ac:dyDescent="0.2"/>
    <row r="860" customFormat="1" ht="16" customHeight="1" x14ac:dyDescent="0.2"/>
    <row r="861" customFormat="1" ht="16" customHeight="1" x14ac:dyDescent="0.2"/>
    <row r="862" customFormat="1" ht="16" customHeight="1" x14ac:dyDescent="0.2"/>
    <row r="863" customFormat="1" ht="16" customHeight="1" x14ac:dyDescent="0.2"/>
    <row r="864" customFormat="1" ht="16" customHeight="1" x14ac:dyDescent="0.2"/>
    <row r="865" customFormat="1" ht="16" customHeight="1" x14ac:dyDescent="0.2"/>
    <row r="866" customFormat="1" ht="16" customHeight="1" x14ac:dyDescent="0.2"/>
    <row r="867" customFormat="1" ht="16" customHeight="1" x14ac:dyDescent="0.2"/>
    <row r="868" customFormat="1" ht="16" customHeight="1" x14ac:dyDescent="0.2"/>
    <row r="869" customFormat="1" ht="16" customHeight="1" x14ac:dyDescent="0.2"/>
    <row r="870" customFormat="1" ht="16" customHeight="1" x14ac:dyDescent="0.2"/>
    <row r="871" customFormat="1" ht="16" customHeight="1" x14ac:dyDescent="0.2"/>
    <row r="872" customFormat="1" ht="16" customHeight="1" x14ac:dyDescent="0.2"/>
    <row r="873" customFormat="1" ht="16" customHeight="1" x14ac:dyDescent="0.2"/>
    <row r="874" customFormat="1" ht="16" customHeight="1" x14ac:dyDescent="0.2"/>
    <row r="875" customFormat="1" ht="16" customHeight="1" x14ac:dyDescent="0.2"/>
    <row r="876" customFormat="1" ht="16" customHeight="1" x14ac:dyDescent="0.2"/>
    <row r="877" customFormat="1" ht="16" customHeight="1" x14ac:dyDescent="0.2"/>
    <row r="878" customFormat="1" ht="16" customHeight="1" x14ac:dyDescent="0.2"/>
    <row r="879" customFormat="1" ht="16" customHeight="1" x14ac:dyDescent="0.2"/>
    <row r="880" customFormat="1" ht="16" customHeight="1" x14ac:dyDescent="0.2"/>
    <row r="881" customFormat="1" ht="16" customHeight="1" x14ac:dyDescent="0.2"/>
    <row r="882" customFormat="1" ht="16" customHeight="1" x14ac:dyDescent="0.2"/>
    <row r="883" customFormat="1" ht="16" customHeight="1" x14ac:dyDescent="0.2"/>
    <row r="884" customFormat="1" ht="16" customHeight="1" x14ac:dyDescent="0.2"/>
    <row r="885" customFormat="1" ht="16" customHeight="1" x14ac:dyDescent="0.2"/>
    <row r="886" customFormat="1" ht="16" customHeight="1" x14ac:dyDescent="0.2"/>
    <row r="887" customFormat="1" ht="16" customHeight="1" x14ac:dyDescent="0.2"/>
    <row r="888" customFormat="1" ht="16" customHeight="1" x14ac:dyDescent="0.2"/>
    <row r="889" customFormat="1" ht="16" customHeight="1" x14ac:dyDescent="0.2"/>
    <row r="890" customFormat="1" ht="16" customHeight="1" x14ac:dyDescent="0.2"/>
    <row r="891" customFormat="1" ht="16" customHeight="1" x14ac:dyDescent="0.2"/>
    <row r="892" customFormat="1" ht="16" customHeight="1" x14ac:dyDescent="0.2"/>
    <row r="893" customFormat="1" ht="16" customHeight="1" x14ac:dyDescent="0.2"/>
    <row r="894" customFormat="1" ht="16" customHeight="1" x14ac:dyDescent="0.2"/>
    <row r="895" customFormat="1" ht="16" customHeight="1" x14ac:dyDescent="0.2"/>
    <row r="896" customFormat="1" ht="16" customHeight="1" x14ac:dyDescent="0.2"/>
    <row r="897" customFormat="1" ht="16" customHeight="1" x14ac:dyDescent="0.2"/>
    <row r="898" customFormat="1" ht="16" customHeight="1" x14ac:dyDescent="0.2"/>
    <row r="899" customFormat="1" ht="16" customHeight="1" x14ac:dyDescent="0.2"/>
    <row r="900" customFormat="1" ht="16" customHeight="1" x14ac:dyDescent="0.2"/>
    <row r="901" customFormat="1" ht="16" customHeight="1" x14ac:dyDescent="0.2"/>
    <row r="902" customFormat="1" ht="16" customHeight="1" x14ac:dyDescent="0.2"/>
    <row r="903" customFormat="1" ht="16" customHeight="1" x14ac:dyDescent="0.2"/>
    <row r="904" customFormat="1" ht="16" customHeight="1" x14ac:dyDescent="0.2"/>
    <row r="905" customFormat="1" ht="16" customHeight="1" x14ac:dyDescent="0.2"/>
    <row r="906" customFormat="1" ht="16" customHeight="1" x14ac:dyDescent="0.2"/>
    <row r="907" customFormat="1" ht="16" customHeight="1" x14ac:dyDescent="0.2"/>
    <row r="908" customFormat="1" ht="16" customHeight="1" x14ac:dyDescent="0.2"/>
    <row r="909" customFormat="1" ht="16" customHeight="1" x14ac:dyDescent="0.2"/>
    <row r="910" customFormat="1" ht="16" customHeight="1" x14ac:dyDescent="0.2"/>
    <row r="911" customFormat="1" ht="16" customHeight="1" x14ac:dyDescent="0.2"/>
    <row r="912" customFormat="1" ht="16" customHeight="1" x14ac:dyDescent="0.2"/>
    <row r="913" customFormat="1" ht="16" customHeight="1" x14ac:dyDescent="0.2"/>
    <row r="914" customFormat="1" ht="16" customHeight="1" x14ac:dyDescent="0.2"/>
    <row r="915" customFormat="1" ht="16" customHeight="1" x14ac:dyDescent="0.2"/>
    <row r="916" customFormat="1" ht="16" customHeight="1" x14ac:dyDescent="0.2"/>
    <row r="917" customFormat="1" ht="16" customHeight="1" x14ac:dyDescent="0.2"/>
    <row r="918" customFormat="1" ht="16" customHeight="1" x14ac:dyDescent="0.2"/>
    <row r="919" customFormat="1" ht="16" customHeight="1" x14ac:dyDescent="0.2"/>
    <row r="920" customFormat="1" ht="16" customHeight="1" x14ac:dyDescent="0.2"/>
    <row r="921" customFormat="1" ht="16" customHeight="1" x14ac:dyDescent="0.2"/>
    <row r="922" customFormat="1" ht="16" customHeight="1" x14ac:dyDescent="0.2"/>
    <row r="923" customFormat="1" ht="16" customHeight="1" x14ac:dyDescent="0.2"/>
    <row r="924" customFormat="1" ht="16" customHeight="1" x14ac:dyDescent="0.2"/>
    <row r="925" customFormat="1" ht="16" customHeight="1" x14ac:dyDescent="0.2"/>
    <row r="926" customFormat="1" ht="16" customHeight="1" x14ac:dyDescent="0.2"/>
    <row r="927" customFormat="1" ht="16" customHeight="1" x14ac:dyDescent="0.2"/>
    <row r="928" customFormat="1" ht="16" customHeight="1" x14ac:dyDescent="0.2"/>
    <row r="929" customFormat="1" ht="16" customHeight="1" x14ac:dyDescent="0.2"/>
    <row r="930" customFormat="1" ht="16" customHeight="1" x14ac:dyDescent="0.2"/>
    <row r="931" customFormat="1" ht="16" customHeight="1" x14ac:dyDescent="0.2"/>
    <row r="932" customFormat="1" ht="16" customHeight="1" x14ac:dyDescent="0.2"/>
    <row r="933" customFormat="1" ht="16" customHeight="1" x14ac:dyDescent="0.2"/>
    <row r="934" customFormat="1" ht="16" customHeight="1" x14ac:dyDescent="0.2"/>
    <row r="935" customFormat="1" ht="16" customHeight="1" x14ac:dyDescent="0.2"/>
    <row r="936" customFormat="1" ht="16" customHeight="1" x14ac:dyDescent="0.2"/>
    <row r="937" customFormat="1" ht="16" customHeight="1" x14ac:dyDescent="0.2"/>
    <row r="938" customFormat="1" ht="16" customHeight="1" x14ac:dyDescent="0.2"/>
    <row r="939" customFormat="1" ht="16" customHeight="1" x14ac:dyDescent="0.2"/>
    <row r="940" customFormat="1" ht="16" customHeight="1" x14ac:dyDescent="0.2"/>
    <row r="941" customFormat="1" ht="16" customHeight="1" x14ac:dyDescent="0.2"/>
    <row r="942" customFormat="1" ht="16" customHeight="1" x14ac:dyDescent="0.2"/>
    <row r="943" customFormat="1" ht="16" customHeight="1" x14ac:dyDescent="0.2"/>
    <row r="944" customFormat="1" ht="16" customHeight="1" x14ac:dyDescent="0.2"/>
    <row r="945" customFormat="1" ht="16" customHeight="1" x14ac:dyDescent="0.2"/>
    <row r="946" customFormat="1" ht="16" customHeight="1" x14ac:dyDescent="0.2"/>
    <row r="947" customFormat="1" ht="16" customHeight="1" x14ac:dyDescent="0.2"/>
    <row r="948" customFormat="1" ht="16" customHeight="1" x14ac:dyDescent="0.2"/>
    <row r="949" customFormat="1" ht="16" customHeight="1" x14ac:dyDescent="0.2"/>
    <row r="950" customFormat="1" ht="16" customHeight="1" x14ac:dyDescent="0.2"/>
    <row r="951" customFormat="1" ht="16" customHeight="1" x14ac:dyDescent="0.2"/>
    <row r="952" customFormat="1" ht="16" customHeight="1" x14ac:dyDescent="0.2"/>
    <row r="953" customFormat="1" ht="16" customHeight="1" x14ac:dyDescent="0.2"/>
    <row r="954" customFormat="1" ht="16" customHeight="1" x14ac:dyDescent="0.2"/>
    <row r="955" customFormat="1" ht="16" customHeight="1" x14ac:dyDescent="0.2"/>
    <row r="956" customFormat="1" ht="16" customHeight="1" x14ac:dyDescent="0.2"/>
    <row r="957" customFormat="1" ht="16" customHeight="1" x14ac:dyDescent="0.2"/>
    <row r="958" customFormat="1" ht="16" customHeight="1" x14ac:dyDescent="0.2"/>
    <row r="959" customFormat="1" ht="16" customHeight="1" x14ac:dyDescent="0.2"/>
    <row r="960" customFormat="1" ht="16" customHeight="1" x14ac:dyDescent="0.2"/>
    <row r="961" customFormat="1" ht="16" customHeight="1" x14ac:dyDescent="0.2"/>
    <row r="962" customFormat="1" ht="16" customHeight="1" x14ac:dyDescent="0.2"/>
    <row r="963" customFormat="1" ht="16" customHeight="1" x14ac:dyDescent="0.2"/>
    <row r="964" customFormat="1" ht="16" customHeight="1" x14ac:dyDescent="0.2"/>
    <row r="965" customFormat="1" ht="16" customHeight="1" x14ac:dyDescent="0.2"/>
    <row r="966" customFormat="1" ht="16" customHeight="1" x14ac:dyDescent="0.2"/>
    <row r="967" customFormat="1" ht="16" customHeight="1" x14ac:dyDescent="0.2"/>
    <row r="968" customFormat="1" ht="16" customHeight="1" x14ac:dyDescent="0.2"/>
    <row r="969" customFormat="1" ht="16" customHeight="1" x14ac:dyDescent="0.2"/>
    <row r="970" customFormat="1" ht="16" customHeight="1" x14ac:dyDescent="0.2"/>
    <row r="971" customFormat="1" ht="16" customHeight="1" x14ac:dyDescent="0.2"/>
    <row r="972" customFormat="1" ht="16" customHeight="1" x14ac:dyDescent="0.2"/>
    <row r="973" customFormat="1" ht="16" customHeight="1" x14ac:dyDescent="0.2"/>
    <row r="974" customFormat="1" ht="16" customHeight="1" x14ac:dyDescent="0.2"/>
    <row r="975" customFormat="1" ht="16" customHeight="1" x14ac:dyDescent="0.2"/>
    <row r="976" customFormat="1" ht="16" customHeight="1" x14ac:dyDescent="0.2"/>
    <row r="977" customFormat="1" ht="16" customHeight="1" x14ac:dyDescent="0.2"/>
    <row r="978" customFormat="1" ht="16" customHeight="1" x14ac:dyDescent="0.2"/>
    <row r="979" customFormat="1" ht="16" customHeight="1" x14ac:dyDescent="0.2"/>
    <row r="980" customFormat="1" ht="16" customHeight="1" x14ac:dyDescent="0.2"/>
    <row r="981" customFormat="1" ht="16" customHeight="1" x14ac:dyDescent="0.2"/>
    <row r="982" customFormat="1" ht="16" customHeight="1" x14ac:dyDescent="0.2"/>
    <row r="983" customFormat="1" ht="16" customHeight="1" x14ac:dyDescent="0.2"/>
    <row r="984" customFormat="1" ht="16" customHeight="1" x14ac:dyDescent="0.2"/>
    <row r="985" customFormat="1" ht="16" customHeight="1" x14ac:dyDescent="0.2"/>
    <row r="986" customFormat="1" ht="16" customHeight="1" x14ac:dyDescent="0.2"/>
    <row r="987" customFormat="1" ht="16" customHeight="1" x14ac:dyDescent="0.2"/>
    <row r="988" customFormat="1" ht="16" customHeight="1" x14ac:dyDescent="0.2"/>
    <row r="989" customFormat="1" ht="16" customHeight="1" x14ac:dyDescent="0.2"/>
    <row r="990" customFormat="1" ht="16" customHeight="1" x14ac:dyDescent="0.2"/>
    <row r="991" customFormat="1" ht="16" customHeight="1" x14ac:dyDescent="0.2"/>
    <row r="992" customFormat="1" ht="16" customHeight="1" x14ac:dyDescent="0.2"/>
    <row r="993" customFormat="1" ht="16" customHeight="1" x14ac:dyDescent="0.2"/>
    <row r="994" customFormat="1" ht="16" customHeight="1" x14ac:dyDescent="0.2"/>
    <row r="995" customFormat="1" ht="16" customHeight="1" x14ac:dyDescent="0.2"/>
    <row r="996" customFormat="1" ht="16" customHeight="1" x14ac:dyDescent="0.2"/>
    <row r="997" customFormat="1" ht="16" customHeight="1" x14ac:dyDescent="0.2"/>
    <row r="998" customFormat="1" ht="16" customHeight="1" x14ac:dyDescent="0.2"/>
    <row r="999" customFormat="1" ht="16" customHeight="1" x14ac:dyDescent="0.2"/>
    <row r="1000" customFormat="1" ht="16" customHeight="1" x14ac:dyDescent="0.2"/>
    <row r="1001" customFormat="1" ht="16" customHeight="1" x14ac:dyDescent="0.2"/>
    <row r="1002" customFormat="1" ht="16" customHeight="1" x14ac:dyDescent="0.2"/>
    <row r="1003" customFormat="1" ht="16" customHeight="1" x14ac:dyDescent="0.2"/>
    <row r="1004" customFormat="1" ht="16" customHeight="1" x14ac:dyDescent="0.2"/>
    <row r="1005" customFormat="1" ht="16" customHeight="1" x14ac:dyDescent="0.2"/>
    <row r="1006" customFormat="1" ht="16" customHeight="1" x14ac:dyDescent="0.2"/>
    <row r="1007" customFormat="1" ht="16" customHeight="1" x14ac:dyDescent="0.2"/>
    <row r="1008" customFormat="1" ht="16" customHeight="1" x14ac:dyDescent="0.2"/>
    <row r="1009" customFormat="1" ht="16" customHeight="1" x14ac:dyDescent="0.2"/>
    <row r="1010" customFormat="1" ht="16" customHeight="1" x14ac:dyDescent="0.2"/>
    <row r="1011" customFormat="1" ht="16" customHeight="1" x14ac:dyDescent="0.2"/>
    <row r="1012" customFormat="1" ht="16" customHeight="1" x14ac:dyDescent="0.2"/>
    <row r="1013" customFormat="1" ht="16" customHeight="1" x14ac:dyDescent="0.2"/>
    <row r="1014" customFormat="1" ht="16" customHeight="1" x14ac:dyDescent="0.2"/>
    <row r="1015" customFormat="1" ht="16" customHeight="1" x14ac:dyDescent="0.2"/>
    <row r="1016" customFormat="1" ht="16" customHeight="1" x14ac:dyDescent="0.2"/>
    <row r="1017" customFormat="1" ht="16" customHeight="1" x14ac:dyDescent="0.2"/>
    <row r="1018" customFormat="1" ht="16" customHeight="1" x14ac:dyDescent="0.2"/>
    <row r="1019" customFormat="1" ht="16" customHeight="1" x14ac:dyDescent="0.2"/>
    <row r="1020" customFormat="1" ht="16" customHeight="1" x14ac:dyDescent="0.2"/>
    <row r="1021" customFormat="1" ht="16" customHeight="1" x14ac:dyDescent="0.2"/>
    <row r="1022" customFormat="1" ht="16" customHeight="1" x14ac:dyDescent="0.2"/>
    <row r="1023" customFormat="1" ht="16" customHeight="1" x14ac:dyDescent="0.2"/>
    <row r="1024" customFormat="1" ht="16" customHeight="1" x14ac:dyDescent="0.2"/>
    <row r="1025" customFormat="1" ht="16" customHeight="1" x14ac:dyDescent="0.2"/>
    <row r="1026" customFormat="1" ht="16" customHeight="1" x14ac:dyDescent="0.2"/>
    <row r="1027" customFormat="1" ht="16" customHeight="1" x14ac:dyDescent="0.2"/>
    <row r="1028" customFormat="1" ht="16" customHeight="1" x14ac:dyDescent="0.2"/>
    <row r="1029" customFormat="1" ht="16" customHeight="1" x14ac:dyDescent="0.2"/>
    <row r="1030" customFormat="1" ht="16" customHeight="1" x14ac:dyDescent="0.2"/>
    <row r="1031" customFormat="1" ht="16" customHeight="1" x14ac:dyDescent="0.2"/>
    <row r="1032" customFormat="1" ht="16" customHeight="1" x14ac:dyDescent="0.2"/>
    <row r="1033" customFormat="1" ht="16" customHeight="1" x14ac:dyDescent="0.2"/>
    <row r="1034" customFormat="1" ht="16" customHeight="1" x14ac:dyDescent="0.2"/>
    <row r="1035" customFormat="1" ht="16" customHeight="1" x14ac:dyDescent="0.2"/>
    <row r="1036" customFormat="1" ht="16" customHeight="1" x14ac:dyDescent="0.2"/>
    <row r="1037" customFormat="1" ht="16" customHeight="1" x14ac:dyDescent="0.2"/>
    <row r="1038" customFormat="1" ht="16" customHeight="1" x14ac:dyDescent="0.2"/>
    <row r="1039" customFormat="1" ht="16" customHeight="1" x14ac:dyDescent="0.2"/>
    <row r="1040" customFormat="1" ht="16" customHeight="1" x14ac:dyDescent="0.2"/>
    <row r="1041" customFormat="1" ht="16" customHeight="1" x14ac:dyDescent="0.2"/>
    <row r="1042" customFormat="1" ht="16" customHeight="1" x14ac:dyDescent="0.2"/>
    <row r="1043" customFormat="1" ht="16" customHeight="1" x14ac:dyDescent="0.2"/>
    <row r="1044" customFormat="1" ht="16" customHeight="1" x14ac:dyDescent="0.2"/>
    <row r="1045" customFormat="1" ht="16" customHeight="1" x14ac:dyDescent="0.2"/>
    <row r="1046" customFormat="1" ht="16" customHeight="1" x14ac:dyDescent="0.2"/>
    <row r="1047" customFormat="1" ht="16" customHeight="1" x14ac:dyDescent="0.2"/>
    <row r="1048" customFormat="1" ht="16" customHeight="1" x14ac:dyDescent="0.2"/>
    <row r="1049" customFormat="1" ht="16" customHeight="1" x14ac:dyDescent="0.2"/>
    <row r="1050" customFormat="1" ht="16" customHeight="1" x14ac:dyDescent="0.2"/>
    <row r="1051" customFormat="1" ht="16" customHeight="1" x14ac:dyDescent="0.2"/>
    <row r="1052" customFormat="1" ht="16" customHeight="1" x14ac:dyDescent="0.2"/>
    <row r="1053" customFormat="1" ht="16" customHeight="1" x14ac:dyDescent="0.2"/>
    <row r="1054" customFormat="1" ht="16" customHeight="1" x14ac:dyDescent="0.2"/>
    <row r="1055" customFormat="1" ht="16" customHeight="1" x14ac:dyDescent="0.2"/>
    <row r="1056" customFormat="1" ht="16" customHeight="1" x14ac:dyDescent="0.2"/>
    <row r="1057" customFormat="1" ht="16" customHeight="1" x14ac:dyDescent="0.2"/>
    <row r="1058" customFormat="1" ht="16" customHeight="1" x14ac:dyDescent="0.2"/>
    <row r="1059" customFormat="1" ht="16" customHeight="1" x14ac:dyDescent="0.2"/>
    <row r="1060" customFormat="1" ht="16" customHeight="1" x14ac:dyDescent="0.2"/>
    <row r="1061" customFormat="1" ht="16" customHeight="1" x14ac:dyDescent="0.2"/>
    <row r="1062" customFormat="1" ht="16" customHeight="1" x14ac:dyDescent="0.2"/>
    <row r="1063" customFormat="1" ht="16" customHeight="1" x14ac:dyDescent="0.2"/>
    <row r="1064" customFormat="1" ht="16" customHeight="1" x14ac:dyDescent="0.2"/>
    <row r="1065" customFormat="1" ht="16" customHeight="1" x14ac:dyDescent="0.2"/>
    <row r="1066" customFormat="1" ht="16" customHeight="1" x14ac:dyDescent="0.2"/>
    <row r="1067" customFormat="1" ht="16" customHeight="1" x14ac:dyDescent="0.2"/>
    <row r="1068" customFormat="1" ht="16" customHeight="1" x14ac:dyDescent="0.2"/>
    <row r="1069" customFormat="1" ht="16" customHeight="1" x14ac:dyDescent="0.2"/>
    <row r="1070" customFormat="1" ht="16" customHeight="1" x14ac:dyDescent="0.2"/>
    <row r="1071" customFormat="1" ht="16" customHeight="1" x14ac:dyDescent="0.2"/>
    <row r="1072" customFormat="1" ht="16" customHeight="1" x14ac:dyDescent="0.2"/>
    <row r="1073" customFormat="1" ht="16" customHeight="1" x14ac:dyDescent="0.2"/>
    <row r="1074" customFormat="1" ht="16" customHeight="1" x14ac:dyDescent="0.2"/>
    <row r="1075" customFormat="1" ht="16" customHeight="1" x14ac:dyDescent="0.2"/>
    <row r="1076" customFormat="1" ht="16" customHeight="1" x14ac:dyDescent="0.2"/>
    <row r="1077" customFormat="1" ht="16" customHeight="1" x14ac:dyDescent="0.2"/>
    <row r="1078" customFormat="1" ht="16" customHeight="1" x14ac:dyDescent="0.2"/>
    <row r="1079" customFormat="1" ht="16" customHeight="1" x14ac:dyDescent="0.2"/>
    <row r="1080" customFormat="1" ht="16" customHeight="1" x14ac:dyDescent="0.2"/>
    <row r="1081" customFormat="1" ht="16" customHeight="1" x14ac:dyDescent="0.2"/>
    <row r="1082" customFormat="1" ht="16" customHeight="1" x14ac:dyDescent="0.2"/>
    <row r="1083" customFormat="1" ht="16" customHeight="1" x14ac:dyDescent="0.2"/>
    <row r="1084" customFormat="1" ht="16" customHeight="1" x14ac:dyDescent="0.2"/>
    <row r="1085" customFormat="1" ht="16" customHeight="1" x14ac:dyDescent="0.2"/>
    <row r="1086" customFormat="1" ht="16" customHeight="1" x14ac:dyDescent="0.2"/>
    <row r="1087" customFormat="1" ht="16" customHeight="1" x14ac:dyDescent="0.2"/>
    <row r="1088" customFormat="1" ht="16" customHeight="1" x14ac:dyDescent="0.2"/>
    <row r="1089" customFormat="1" ht="16" customHeight="1" x14ac:dyDescent="0.2"/>
    <row r="1090" customFormat="1" ht="16" customHeight="1" x14ac:dyDescent="0.2"/>
    <row r="1091" customFormat="1" ht="16" customHeight="1" x14ac:dyDescent="0.2"/>
    <row r="1092" customFormat="1" ht="16" customHeight="1" x14ac:dyDescent="0.2"/>
    <row r="1093" customFormat="1" ht="16" customHeight="1" x14ac:dyDescent="0.2"/>
    <row r="1094" customFormat="1" ht="16" customHeight="1" x14ac:dyDescent="0.2"/>
    <row r="1095" customFormat="1" ht="16" customHeight="1" x14ac:dyDescent="0.2"/>
    <row r="1096" customFormat="1" ht="16" customHeight="1" x14ac:dyDescent="0.2"/>
    <row r="1097" customFormat="1" ht="16" customHeight="1" x14ac:dyDescent="0.2"/>
    <row r="1098" customFormat="1" ht="16" customHeight="1" x14ac:dyDescent="0.2"/>
    <row r="1099" customFormat="1" ht="16" customHeight="1" x14ac:dyDescent="0.2"/>
    <row r="1100" customFormat="1" ht="16" customHeight="1" x14ac:dyDescent="0.2"/>
    <row r="1101" customFormat="1" ht="16" customHeight="1" x14ac:dyDescent="0.2"/>
    <row r="1102" customFormat="1" ht="16" customHeight="1" x14ac:dyDescent="0.2"/>
    <row r="1103" customFormat="1" ht="16" customHeight="1" x14ac:dyDescent="0.2"/>
    <row r="1104" customFormat="1" ht="16" customHeight="1" x14ac:dyDescent="0.2"/>
    <row r="1105" customFormat="1" ht="16" customHeight="1" x14ac:dyDescent="0.2"/>
    <row r="1106" customFormat="1" ht="16" customHeight="1" x14ac:dyDescent="0.2"/>
    <row r="1107" customFormat="1" ht="16" customHeight="1" x14ac:dyDescent="0.2"/>
    <row r="1108" customFormat="1" ht="16" customHeight="1" x14ac:dyDescent="0.2"/>
    <row r="1109" customFormat="1" ht="16" customHeight="1" x14ac:dyDescent="0.2"/>
    <row r="1110" customFormat="1" ht="16" customHeight="1" x14ac:dyDescent="0.2"/>
    <row r="1111" customFormat="1" ht="16" customHeight="1" x14ac:dyDescent="0.2"/>
    <row r="1112" customFormat="1" ht="16" customHeight="1" x14ac:dyDescent="0.2"/>
    <row r="1113" customFormat="1" ht="16" customHeight="1" x14ac:dyDescent="0.2"/>
    <row r="1114" customFormat="1" ht="16" customHeight="1" x14ac:dyDescent="0.2"/>
    <row r="1115" customFormat="1" ht="16" customHeight="1" x14ac:dyDescent="0.2"/>
    <row r="1116" customFormat="1" ht="16" customHeight="1" x14ac:dyDescent="0.2"/>
    <row r="1117" customFormat="1" ht="16" customHeight="1" x14ac:dyDescent="0.2"/>
    <row r="1118" customFormat="1" ht="16" customHeight="1" x14ac:dyDescent="0.2"/>
    <row r="1119" customFormat="1" ht="16" customHeight="1" x14ac:dyDescent="0.2"/>
    <row r="1120" customFormat="1" ht="16" customHeight="1" x14ac:dyDescent="0.2"/>
    <row r="1121" customFormat="1" ht="16" customHeight="1" x14ac:dyDescent="0.2"/>
    <row r="1122" customFormat="1" ht="16" customHeight="1" x14ac:dyDescent="0.2"/>
    <row r="1123" customFormat="1" ht="16" customHeight="1" x14ac:dyDescent="0.2"/>
    <row r="1124" customFormat="1" ht="16" customHeight="1" x14ac:dyDescent="0.2"/>
    <row r="1125" customFormat="1" ht="16" customHeight="1" x14ac:dyDescent="0.2"/>
    <row r="1126" customFormat="1" ht="16" customHeight="1" x14ac:dyDescent="0.2"/>
    <row r="1127" customFormat="1" ht="16" customHeight="1" x14ac:dyDescent="0.2"/>
    <row r="1128" customFormat="1" ht="16" customHeight="1" x14ac:dyDescent="0.2"/>
    <row r="1129" customFormat="1" ht="16" customHeight="1" x14ac:dyDescent="0.2"/>
    <row r="1130" customFormat="1" ht="16" customHeight="1" x14ac:dyDescent="0.2"/>
    <row r="1131" customFormat="1" ht="16" customHeight="1" x14ac:dyDescent="0.2"/>
    <row r="1132" customFormat="1" ht="16" customHeight="1" x14ac:dyDescent="0.2"/>
    <row r="1133" customFormat="1" ht="16" customHeight="1" x14ac:dyDescent="0.2"/>
    <row r="1134" customFormat="1" ht="16" customHeight="1" x14ac:dyDescent="0.2"/>
    <row r="1135" customFormat="1" ht="16" customHeight="1" x14ac:dyDescent="0.2"/>
    <row r="1136" customFormat="1" ht="16" customHeight="1" x14ac:dyDescent="0.2"/>
    <row r="1137" customFormat="1" ht="16" customHeight="1" x14ac:dyDescent="0.2"/>
    <row r="1138" customFormat="1" ht="16" customHeight="1" x14ac:dyDescent="0.2"/>
    <row r="1139" customFormat="1" ht="16" customHeight="1" x14ac:dyDescent="0.2"/>
    <row r="1140" customFormat="1" ht="16" customHeight="1" x14ac:dyDescent="0.2"/>
    <row r="1141" customFormat="1" ht="16" customHeight="1" x14ac:dyDescent="0.2"/>
    <row r="1142" customFormat="1" ht="16" customHeight="1" x14ac:dyDescent="0.2"/>
    <row r="1143" customFormat="1" ht="16" customHeight="1" x14ac:dyDescent="0.2"/>
    <row r="1144" customFormat="1" ht="16" customHeight="1" x14ac:dyDescent="0.2"/>
    <row r="1145" customFormat="1" ht="16" customHeight="1" x14ac:dyDescent="0.2"/>
    <row r="1146" customFormat="1" ht="16" customHeight="1" x14ac:dyDescent="0.2"/>
    <row r="1147" customFormat="1" ht="16" customHeight="1" x14ac:dyDescent="0.2"/>
    <row r="1148" customFormat="1" ht="16" customHeight="1" x14ac:dyDescent="0.2"/>
    <row r="1149" customFormat="1" ht="16" customHeight="1" x14ac:dyDescent="0.2"/>
    <row r="1150" customFormat="1" ht="16" customHeight="1" x14ac:dyDescent="0.2"/>
    <row r="1151" customFormat="1" ht="16" customHeight="1" x14ac:dyDescent="0.2"/>
    <row r="1152" customFormat="1" ht="16" customHeight="1" x14ac:dyDescent="0.2"/>
    <row r="1153" customFormat="1" ht="16" customHeight="1" x14ac:dyDescent="0.2"/>
    <row r="1154" customFormat="1" ht="16" customHeight="1" x14ac:dyDescent="0.2"/>
    <row r="1155" customFormat="1" ht="16" customHeight="1" x14ac:dyDescent="0.2"/>
    <row r="1156" customFormat="1" ht="16" customHeight="1" x14ac:dyDescent="0.2"/>
    <row r="1157" customFormat="1" ht="16" customHeight="1" x14ac:dyDescent="0.2"/>
    <row r="1158" customFormat="1" ht="16" customHeight="1" x14ac:dyDescent="0.2"/>
    <row r="1159" customFormat="1" ht="16" customHeight="1" x14ac:dyDescent="0.2"/>
    <row r="1160" customFormat="1" ht="16" customHeight="1" x14ac:dyDescent="0.2"/>
    <row r="1161" customFormat="1" ht="16" customHeight="1" x14ac:dyDescent="0.2"/>
    <row r="1162" customFormat="1" ht="16" customHeight="1" x14ac:dyDescent="0.2"/>
    <row r="1163" customFormat="1" ht="16" customHeight="1" x14ac:dyDescent="0.2"/>
    <row r="1164" customFormat="1" ht="16" customHeight="1" x14ac:dyDescent="0.2"/>
    <row r="1165" customFormat="1" ht="16" customHeight="1" x14ac:dyDescent="0.2"/>
    <row r="1166" customFormat="1" ht="16" customHeight="1" x14ac:dyDescent="0.2"/>
    <row r="1167" customFormat="1" ht="16" customHeight="1" x14ac:dyDescent="0.2"/>
    <row r="1168" customFormat="1" ht="16" customHeight="1" x14ac:dyDescent="0.2"/>
    <row r="1169" customFormat="1" ht="16" customHeight="1" x14ac:dyDescent="0.2"/>
    <row r="1170" customFormat="1" ht="16" customHeight="1" x14ac:dyDescent="0.2"/>
    <row r="1171" customFormat="1" ht="16" customHeight="1" x14ac:dyDescent="0.2"/>
    <row r="1172" customFormat="1" ht="16" customHeight="1" x14ac:dyDescent="0.2"/>
    <row r="1173" customFormat="1" ht="16" customHeight="1" x14ac:dyDescent="0.2"/>
    <row r="1174" customFormat="1" ht="16" customHeight="1" x14ac:dyDescent="0.2"/>
    <row r="1175" customFormat="1" ht="16" customHeight="1" x14ac:dyDescent="0.2"/>
    <row r="1176" customFormat="1" ht="16" customHeight="1" x14ac:dyDescent="0.2"/>
    <row r="1177" customFormat="1" ht="16" customHeight="1" x14ac:dyDescent="0.2"/>
    <row r="1178" customFormat="1" ht="16" customHeight="1" x14ac:dyDescent="0.2"/>
    <row r="1179" customFormat="1" ht="16" customHeight="1" x14ac:dyDescent="0.2"/>
    <row r="1180" customFormat="1" ht="16" customHeight="1" x14ac:dyDescent="0.2"/>
    <row r="1181" customFormat="1" ht="16" customHeight="1" x14ac:dyDescent="0.2"/>
    <row r="1182" customFormat="1" ht="16" customHeight="1" x14ac:dyDescent="0.2"/>
    <row r="1183" customFormat="1" ht="16" customHeight="1" x14ac:dyDescent="0.2"/>
    <row r="1184" customFormat="1" ht="16" customHeight="1" x14ac:dyDescent="0.2"/>
    <row r="1185" customFormat="1" ht="16" customHeight="1" x14ac:dyDescent="0.2"/>
    <row r="1186" customFormat="1" ht="16" customHeight="1" x14ac:dyDescent="0.2"/>
    <row r="1187" customFormat="1" ht="16" customHeight="1" x14ac:dyDescent="0.2"/>
    <row r="1188" customFormat="1" ht="16" customHeight="1" x14ac:dyDescent="0.2"/>
    <row r="1189" customFormat="1" ht="16" customHeight="1" x14ac:dyDescent="0.2"/>
    <row r="1190" customFormat="1" ht="16" customHeight="1" x14ac:dyDescent="0.2"/>
    <row r="1191" customFormat="1" ht="16" customHeight="1" x14ac:dyDescent="0.2"/>
    <row r="1192" customFormat="1" ht="16" customHeight="1" x14ac:dyDescent="0.2"/>
    <row r="1193" customFormat="1" ht="16" customHeight="1" x14ac:dyDescent="0.2"/>
    <row r="1194" customFormat="1" ht="16" customHeight="1" x14ac:dyDescent="0.2"/>
    <row r="1195" customFormat="1" ht="16" customHeight="1" x14ac:dyDescent="0.2"/>
    <row r="1196" customFormat="1" ht="16" customHeight="1" x14ac:dyDescent="0.2"/>
    <row r="1197" customFormat="1" ht="16" customHeight="1" x14ac:dyDescent="0.2"/>
    <row r="1198" customFormat="1" ht="16" customHeight="1" x14ac:dyDescent="0.2"/>
    <row r="1199" customFormat="1" ht="16" customHeight="1" x14ac:dyDescent="0.2"/>
    <row r="1200" customFormat="1" ht="16" customHeight="1" x14ac:dyDescent="0.2"/>
    <row r="1201" customFormat="1" ht="16" customHeight="1" x14ac:dyDescent="0.2"/>
    <row r="1202" customFormat="1" ht="16" customHeight="1" x14ac:dyDescent="0.2"/>
    <row r="1203" customFormat="1" ht="16" customHeight="1" x14ac:dyDescent="0.2"/>
    <row r="1204" customFormat="1" ht="16" customHeight="1" x14ac:dyDescent="0.2"/>
    <row r="1205" customFormat="1" ht="16" customHeight="1" x14ac:dyDescent="0.2"/>
    <row r="1206" customFormat="1" ht="16" customHeight="1" x14ac:dyDescent="0.2"/>
    <row r="1207" customFormat="1" ht="16" customHeight="1" x14ac:dyDescent="0.2"/>
    <row r="1208" customFormat="1" ht="16" customHeight="1" x14ac:dyDescent="0.2"/>
    <row r="1209" customFormat="1" ht="16" customHeight="1" x14ac:dyDescent="0.2"/>
    <row r="1210" customFormat="1" ht="16" customHeight="1" x14ac:dyDescent="0.2"/>
    <row r="1211" customFormat="1" ht="16" customHeight="1" x14ac:dyDescent="0.2"/>
    <row r="1212" customFormat="1" ht="16" customHeight="1" x14ac:dyDescent="0.2"/>
    <row r="1213" customFormat="1" ht="16" customHeight="1" x14ac:dyDescent="0.2"/>
    <row r="1214" customFormat="1" ht="16" customHeight="1" x14ac:dyDescent="0.2"/>
    <row r="1215" customFormat="1" ht="16" customHeight="1" x14ac:dyDescent="0.2"/>
    <row r="1216" customFormat="1" ht="16" customHeight="1" x14ac:dyDescent="0.2"/>
    <row r="1217" customFormat="1" ht="16" customHeight="1" x14ac:dyDescent="0.2"/>
    <row r="1218" customFormat="1" ht="16" customHeight="1" x14ac:dyDescent="0.2"/>
    <row r="1219" customFormat="1" ht="16" customHeight="1" x14ac:dyDescent="0.2"/>
    <row r="1220" customFormat="1" ht="16" customHeight="1" x14ac:dyDescent="0.2"/>
    <row r="1221" customFormat="1" ht="16" customHeight="1" x14ac:dyDescent="0.2"/>
    <row r="1222" customFormat="1" ht="16" customHeight="1" x14ac:dyDescent="0.2"/>
    <row r="1223" customFormat="1" ht="16" customHeight="1" x14ac:dyDescent="0.2"/>
    <row r="1224" customFormat="1" ht="16" customHeight="1" x14ac:dyDescent="0.2"/>
    <row r="1225" customFormat="1" ht="16" customHeight="1" x14ac:dyDescent="0.2"/>
    <row r="1226" customFormat="1" ht="16" customHeight="1" x14ac:dyDescent="0.2"/>
    <row r="1227" customFormat="1" ht="16" customHeight="1" x14ac:dyDescent="0.2"/>
    <row r="1228" customFormat="1" ht="16" customHeight="1" x14ac:dyDescent="0.2"/>
    <row r="1229" customFormat="1" ht="16" customHeight="1" x14ac:dyDescent="0.2"/>
    <row r="1230" customFormat="1" ht="16" customHeight="1" x14ac:dyDescent="0.2"/>
    <row r="1231" customFormat="1" ht="16" customHeight="1" x14ac:dyDescent="0.2"/>
    <row r="1232" customFormat="1" ht="16" customHeight="1" x14ac:dyDescent="0.2"/>
    <row r="1233" customFormat="1" ht="16" customHeight="1" x14ac:dyDescent="0.2"/>
    <row r="1234" customFormat="1" ht="16" customHeight="1" x14ac:dyDescent="0.2"/>
    <row r="1235" customFormat="1" ht="16" customHeight="1" x14ac:dyDescent="0.2"/>
    <row r="1236" customFormat="1" ht="16" customHeight="1" x14ac:dyDescent="0.2"/>
    <row r="1237" customFormat="1" ht="16" customHeight="1" x14ac:dyDescent="0.2"/>
    <row r="1238" customFormat="1" ht="16" customHeight="1" x14ac:dyDescent="0.2"/>
    <row r="1239" customFormat="1" ht="16" customHeight="1" x14ac:dyDescent="0.2"/>
    <row r="1240" customFormat="1" ht="16" customHeight="1" x14ac:dyDescent="0.2"/>
    <row r="1241" customFormat="1" ht="16" customHeight="1" x14ac:dyDescent="0.2"/>
    <row r="1242" customFormat="1" ht="16" customHeight="1" x14ac:dyDescent="0.2"/>
    <row r="1243" customFormat="1" ht="16" customHeight="1" x14ac:dyDescent="0.2"/>
    <row r="1244" customFormat="1" ht="16" customHeight="1" x14ac:dyDescent="0.2"/>
    <row r="1245" customFormat="1" ht="16" customHeight="1" x14ac:dyDescent="0.2"/>
    <row r="1246" customFormat="1" ht="16" customHeight="1" x14ac:dyDescent="0.2"/>
    <row r="1247" customFormat="1" ht="16" customHeight="1" x14ac:dyDescent="0.2"/>
    <row r="1248" customFormat="1" ht="16" customHeight="1" x14ac:dyDescent="0.2"/>
    <row r="1249" customFormat="1" ht="16" customHeight="1" x14ac:dyDescent="0.2"/>
    <row r="1250" customFormat="1" ht="16" customHeight="1" x14ac:dyDescent="0.2"/>
    <row r="1251" customFormat="1" ht="16" customHeight="1" x14ac:dyDescent="0.2"/>
    <row r="1252" customFormat="1" ht="16" customHeight="1" x14ac:dyDescent="0.2"/>
    <row r="1253" customFormat="1" ht="16" customHeight="1" x14ac:dyDescent="0.2"/>
    <row r="1254" customFormat="1" ht="16" customHeight="1" x14ac:dyDescent="0.2"/>
    <row r="1255" customFormat="1" ht="16" customHeight="1" x14ac:dyDescent="0.2"/>
    <row r="1256" customFormat="1" ht="16" customHeight="1" x14ac:dyDescent="0.2"/>
    <row r="1257" customFormat="1" ht="16" customHeight="1" x14ac:dyDescent="0.2"/>
    <row r="1258" customFormat="1" ht="16" customHeight="1" x14ac:dyDescent="0.2"/>
    <row r="1259" customFormat="1" ht="16" customHeight="1" x14ac:dyDescent="0.2"/>
    <row r="1260" customFormat="1" ht="16" customHeight="1" x14ac:dyDescent="0.2"/>
    <row r="1261" customFormat="1" ht="16" customHeight="1" x14ac:dyDescent="0.2"/>
    <row r="1262" customFormat="1" ht="16" customHeight="1" x14ac:dyDescent="0.2"/>
    <row r="1263" customFormat="1" ht="16" customHeight="1" x14ac:dyDescent="0.2"/>
    <row r="1264" customFormat="1" ht="16" customHeight="1" x14ac:dyDescent="0.2"/>
    <row r="1265" customFormat="1" ht="16" customHeight="1" x14ac:dyDescent="0.2"/>
    <row r="1266" customFormat="1" ht="16" customHeight="1" x14ac:dyDescent="0.2"/>
    <row r="1267" customFormat="1" ht="16" customHeight="1" x14ac:dyDescent="0.2"/>
    <row r="1268" customFormat="1" ht="16" customHeight="1" x14ac:dyDescent="0.2"/>
    <row r="1269" customFormat="1" ht="16" customHeight="1" x14ac:dyDescent="0.2"/>
    <row r="1270" customFormat="1" ht="16" customHeight="1" x14ac:dyDescent="0.2"/>
    <row r="1271" customFormat="1" ht="16" customHeight="1" x14ac:dyDescent="0.2"/>
    <row r="1272" customFormat="1" ht="16" customHeight="1" x14ac:dyDescent="0.2"/>
    <row r="1273" customFormat="1" ht="16" customHeight="1" x14ac:dyDescent="0.2"/>
    <row r="1274" customFormat="1" ht="16" customHeight="1" x14ac:dyDescent="0.2"/>
    <row r="1275" customFormat="1" ht="16" customHeight="1" x14ac:dyDescent="0.2"/>
    <row r="1276" customFormat="1" ht="16" customHeight="1" x14ac:dyDescent="0.2"/>
    <row r="1277" customFormat="1" ht="16" customHeight="1" x14ac:dyDescent="0.2"/>
    <row r="1278" customFormat="1" ht="16" customHeight="1" x14ac:dyDescent="0.2"/>
    <row r="1279" customFormat="1" ht="16" customHeight="1" x14ac:dyDescent="0.2"/>
    <row r="1280" customFormat="1" ht="16" customHeight="1" x14ac:dyDescent="0.2"/>
    <row r="1281" customFormat="1" ht="16" customHeight="1" x14ac:dyDescent="0.2"/>
    <row r="1282" customFormat="1" ht="16" customHeight="1" x14ac:dyDescent="0.2"/>
    <row r="1283" customFormat="1" ht="16" customHeight="1" x14ac:dyDescent="0.2"/>
    <row r="1284" customFormat="1" ht="16" customHeight="1" x14ac:dyDescent="0.2"/>
    <row r="1285" customFormat="1" ht="16" customHeight="1" x14ac:dyDescent="0.2"/>
    <row r="1286" customFormat="1" ht="16" customHeight="1" x14ac:dyDescent="0.2"/>
    <row r="1287" customFormat="1" ht="16" customHeight="1" x14ac:dyDescent="0.2"/>
    <row r="1288" customFormat="1" ht="16" customHeight="1" x14ac:dyDescent="0.2"/>
    <row r="1289" customFormat="1" ht="16" customHeight="1" x14ac:dyDescent="0.2"/>
    <row r="1290" customFormat="1" ht="16" customHeight="1" x14ac:dyDescent="0.2"/>
    <row r="1291" customFormat="1" ht="16" customHeight="1" x14ac:dyDescent="0.2"/>
    <row r="1292" customFormat="1" ht="16" customHeight="1" x14ac:dyDescent="0.2"/>
    <row r="1293" customFormat="1" ht="16" customHeight="1" x14ac:dyDescent="0.2"/>
    <row r="1294" customFormat="1" ht="16" customHeight="1" x14ac:dyDescent="0.2"/>
    <row r="1295" customFormat="1" ht="16" customHeight="1" x14ac:dyDescent="0.2"/>
    <row r="1296" customFormat="1" ht="16" customHeight="1" x14ac:dyDescent="0.2"/>
    <row r="1297" customFormat="1" ht="16" customHeight="1" x14ac:dyDescent="0.2"/>
    <row r="1298" customFormat="1" ht="16" customHeight="1" x14ac:dyDescent="0.2"/>
    <row r="1299" customFormat="1" ht="16" customHeight="1" x14ac:dyDescent="0.2"/>
    <row r="1300" customFormat="1" ht="16" customHeight="1" x14ac:dyDescent="0.2"/>
    <row r="1301" customFormat="1" ht="16" customHeight="1" x14ac:dyDescent="0.2"/>
    <row r="1302" customFormat="1" ht="16" customHeight="1" x14ac:dyDescent="0.2"/>
    <row r="1303" customFormat="1" ht="16" customHeight="1" x14ac:dyDescent="0.2"/>
    <row r="1304" customFormat="1" ht="16" customHeight="1" x14ac:dyDescent="0.2"/>
    <row r="1305" customFormat="1" ht="16" customHeight="1" x14ac:dyDescent="0.2"/>
    <row r="1306" customFormat="1" ht="16" customHeight="1" x14ac:dyDescent="0.2"/>
    <row r="1307" customFormat="1" ht="16" customHeight="1" x14ac:dyDescent="0.2"/>
    <row r="1308" customFormat="1" ht="16" customHeight="1" x14ac:dyDescent="0.2"/>
    <row r="1309" customFormat="1" ht="16" customHeight="1" x14ac:dyDescent="0.2"/>
    <row r="1310" customFormat="1" ht="16" customHeight="1" x14ac:dyDescent="0.2"/>
    <row r="1311" customFormat="1" ht="16" customHeight="1" x14ac:dyDescent="0.2"/>
    <row r="1312" customFormat="1" ht="16" customHeight="1" x14ac:dyDescent="0.2"/>
    <row r="1313" customFormat="1" ht="16" customHeight="1" x14ac:dyDescent="0.2"/>
    <row r="1314" customFormat="1" ht="16" customHeight="1" x14ac:dyDescent="0.2"/>
    <row r="1315" customFormat="1" ht="16" customHeight="1" x14ac:dyDescent="0.2"/>
    <row r="1316" customFormat="1" ht="16" customHeight="1" x14ac:dyDescent="0.2"/>
    <row r="1317" customFormat="1" ht="16" customHeight="1" x14ac:dyDescent="0.2"/>
    <row r="1318" customFormat="1" ht="16" customHeight="1" x14ac:dyDescent="0.2"/>
    <row r="1319" customFormat="1" ht="16" customHeight="1" x14ac:dyDescent="0.2"/>
    <row r="1320" customFormat="1" ht="16" customHeight="1" x14ac:dyDescent="0.2"/>
    <row r="1321" customFormat="1" ht="16" customHeight="1" x14ac:dyDescent="0.2"/>
    <row r="1322" customFormat="1" ht="16" customHeight="1" x14ac:dyDescent="0.2"/>
    <row r="1323" customFormat="1" ht="16" customHeight="1" x14ac:dyDescent="0.2"/>
    <row r="1324" customFormat="1" ht="16" customHeight="1" x14ac:dyDescent="0.2"/>
    <row r="1325" customFormat="1" ht="16" customHeight="1" x14ac:dyDescent="0.2"/>
    <row r="1326" customFormat="1" ht="16" customHeight="1" x14ac:dyDescent="0.2"/>
    <row r="1327" customFormat="1" ht="16" customHeight="1" x14ac:dyDescent="0.2"/>
    <row r="1328" customFormat="1" ht="16" customHeight="1" x14ac:dyDescent="0.2"/>
    <row r="1329" customFormat="1" ht="16" customHeight="1" x14ac:dyDescent="0.2"/>
    <row r="1330" customFormat="1" ht="16" customHeight="1" x14ac:dyDescent="0.2"/>
    <row r="1331" customFormat="1" ht="16" customHeight="1" x14ac:dyDescent="0.2"/>
    <row r="1332" customFormat="1" ht="16" customHeight="1" x14ac:dyDescent="0.2"/>
    <row r="1333" customFormat="1" ht="16" customHeight="1" x14ac:dyDescent="0.2"/>
    <row r="1334" customFormat="1" ht="16" customHeight="1" x14ac:dyDescent="0.2"/>
    <row r="1335" customFormat="1" ht="16" customHeight="1" x14ac:dyDescent="0.2"/>
    <row r="1336" customFormat="1" ht="16" customHeight="1" x14ac:dyDescent="0.2"/>
    <row r="1337" customFormat="1" ht="16" customHeight="1" x14ac:dyDescent="0.2"/>
    <row r="1338" customFormat="1" ht="16" customHeight="1" x14ac:dyDescent="0.2"/>
    <row r="1339" customFormat="1" ht="16" customHeight="1" x14ac:dyDescent="0.2"/>
    <row r="1340" customFormat="1" ht="16" customHeight="1" x14ac:dyDescent="0.2"/>
    <row r="1341" customFormat="1" ht="16" customHeight="1" x14ac:dyDescent="0.2"/>
    <row r="1342" customFormat="1" ht="16" customHeight="1" x14ac:dyDescent="0.2"/>
    <row r="1343" customFormat="1" ht="16" customHeight="1" x14ac:dyDescent="0.2"/>
    <row r="1344" customFormat="1" ht="16" customHeight="1" x14ac:dyDescent="0.2"/>
    <row r="1345" customFormat="1" ht="16" customHeight="1" x14ac:dyDescent="0.2"/>
    <row r="1346" customFormat="1" ht="16" customHeight="1" x14ac:dyDescent="0.2"/>
    <row r="1347" customFormat="1" ht="16" customHeight="1" x14ac:dyDescent="0.2"/>
    <row r="1348" customFormat="1" ht="16" customHeight="1" x14ac:dyDescent="0.2"/>
    <row r="1349" customFormat="1" ht="16" customHeight="1" x14ac:dyDescent="0.2"/>
    <row r="1350" customFormat="1" ht="16" customHeight="1" x14ac:dyDescent="0.2"/>
    <row r="1351" customFormat="1" ht="16" customHeight="1" x14ac:dyDescent="0.2"/>
    <row r="1352" customFormat="1" ht="16" customHeight="1" x14ac:dyDescent="0.2"/>
    <row r="1353" customFormat="1" ht="16" customHeight="1" x14ac:dyDescent="0.2"/>
    <row r="1354" customFormat="1" ht="16" customHeight="1" x14ac:dyDescent="0.2"/>
    <row r="1355" customFormat="1" ht="16" customHeight="1" x14ac:dyDescent="0.2"/>
    <row r="1356" customFormat="1" ht="16" customHeight="1" x14ac:dyDescent="0.2"/>
    <row r="1357" customFormat="1" ht="16" customHeight="1" x14ac:dyDescent="0.2"/>
    <row r="1358" customFormat="1" ht="16" customHeight="1" x14ac:dyDescent="0.2"/>
    <row r="1359" customFormat="1" ht="16" customHeight="1" x14ac:dyDescent="0.2"/>
    <row r="1360" customFormat="1" ht="16" customHeight="1" x14ac:dyDescent="0.2"/>
    <row r="1361" customFormat="1" ht="16" customHeight="1" x14ac:dyDescent="0.2"/>
    <row r="1362" customFormat="1" ht="16" customHeight="1" x14ac:dyDescent="0.2"/>
    <row r="1363" customFormat="1" ht="16" customHeight="1" x14ac:dyDescent="0.2"/>
    <row r="1364" customFormat="1" ht="16" customHeight="1" x14ac:dyDescent="0.2"/>
    <row r="1365" customFormat="1" ht="16" customHeight="1" x14ac:dyDescent="0.2"/>
    <row r="1366" customFormat="1" ht="16" customHeight="1" x14ac:dyDescent="0.2"/>
    <row r="1367" customFormat="1" ht="16" customHeight="1" x14ac:dyDescent="0.2"/>
    <row r="1368" customFormat="1" ht="16" customHeight="1" x14ac:dyDescent="0.2"/>
    <row r="1369" customFormat="1" ht="16" customHeight="1" x14ac:dyDescent="0.2"/>
    <row r="1370" customFormat="1" ht="16" customHeight="1" x14ac:dyDescent="0.2"/>
    <row r="1371" customFormat="1" ht="16" customHeight="1" x14ac:dyDescent="0.2"/>
    <row r="1372" customFormat="1" ht="16" customHeight="1" x14ac:dyDescent="0.2"/>
    <row r="1373" customFormat="1" ht="16" customHeight="1" x14ac:dyDescent="0.2"/>
    <row r="1374" customFormat="1" ht="16" customHeight="1" x14ac:dyDescent="0.2"/>
    <row r="1375" customFormat="1" ht="16" customHeight="1" x14ac:dyDescent="0.2"/>
    <row r="1376" customFormat="1" ht="16" customHeight="1" x14ac:dyDescent="0.2"/>
    <row r="1377" customFormat="1" ht="16" customHeight="1" x14ac:dyDescent="0.2"/>
    <row r="1378" customFormat="1" ht="16" customHeight="1" x14ac:dyDescent="0.2"/>
    <row r="1379" customFormat="1" ht="16" customHeight="1" x14ac:dyDescent="0.2"/>
    <row r="1380" customFormat="1" ht="16" customHeight="1" x14ac:dyDescent="0.2"/>
    <row r="1381" customFormat="1" ht="16" customHeight="1" x14ac:dyDescent="0.2"/>
    <row r="1382" customFormat="1" ht="16" customHeight="1" x14ac:dyDescent="0.2"/>
    <row r="1383" customFormat="1" ht="16" customHeight="1" x14ac:dyDescent="0.2"/>
    <row r="1384" customFormat="1" ht="16" customHeight="1" x14ac:dyDescent="0.2"/>
    <row r="1385" customFormat="1" ht="16" customHeight="1" x14ac:dyDescent="0.2"/>
    <row r="1386" customFormat="1" ht="16" customHeight="1" x14ac:dyDescent="0.2"/>
    <row r="1387" customFormat="1" ht="16" customHeight="1" x14ac:dyDescent="0.2"/>
    <row r="1388" customFormat="1" ht="16" customHeight="1" x14ac:dyDescent="0.2"/>
    <row r="1389" customFormat="1" ht="16" customHeight="1" x14ac:dyDescent="0.2"/>
    <row r="1390" customFormat="1" ht="16" customHeight="1" x14ac:dyDescent="0.2"/>
    <row r="1391" customFormat="1" ht="16" customHeight="1" x14ac:dyDescent="0.2"/>
    <row r="1392" customFormat="1" ht="16" customHeight="1" x14ac:dyDescent="0.2"/>
    <row r="1393" customFormat="1" ht="16" customHeight="1" x14ac:dyDescent="0.2"/>
    <row r="1394" customFormat="1" ht="16" customHeight="1" x14ac:dyDescent="0.2"/>
    <row r="1395" customFormat="1" ht="16" customHeight="1" x14ac:dyDescent="0.2"/>
    <row r="1396" customFormat="1" ht="16" customHeight="1" x14ac:dyDescent="0.2"/>
    <row r="1397" customFormat="1" ht="16" customHeight="1" x14ac:dyDescent="0.2"/>
    <row r="1398" customFormat="1" ht="16" customHeight="1" x14ac:dyDescent="0.2"/>
    <row r="1399" customFormat="1" ht="16" customHeight="1" x14ac:dyDescent="0.2"/>
    <row r="1400" customFormat="1" ht="16" customHeight="1" x14ac:dyDescent="0.2"/>
    <row r="1401" customFormat="1" ht="16" customHeight="1" x14ac:dyDescent="0.2"/>
    <row r="1402" customFormat="1" ht="16" customHeight="1" x14ac:dyDescent="0.2"/>
    <row r="1403" customFormat="1" ht="16" customHeight="1" x14ac:dyDescent="0.2"/>
    <row r="1404" customFormat="1" ht="16" customHeight="1" x14ac:dyDescent="0.2"/>
    <row r="1405" customFormat="1" ht="16" customHeight="1" x14ac:dyDescent="0.2"/>
    <row r="1406" customFormat="1" ht="16" customHeight="1" x14ac:dyDescent="0.2"/>
    <row r="1407" customFormat="1" ht="16" customHeight="1" x14ac:dyDescent="0.2"/>
    <row r="1408" customFormat="1" ht="16" customHeight="1" x14ac:dyDescent="0.2"/>
    <row r="1409" customFormat="1" ht="16" customHeight="1" x14ac:dyDescent="0.2"/>
    <row r="1410" customFormat="1" ht="16" customHeight="1" x14ac:dyDescent="0.2"/>
    <row r="1411" customFormat="1" ht="16" customHeight="1" x14ac:dyDescent="0.2"/>
    <row r="1412" customFormat="1" ht="16" customHeight="1" x14ac:dyDescent="0.2"/>
    <row r="1413" customFormat="1" ht="16" customHeight="1" x14ac:dyDescent="0.2"/>
    <row r="1414" customFormat="1" ht="16" customHeight="1" x14ac:dyDescent="0.2"/>
    <row r="1415" customFormat="1" ht="16" customHeight="1" x14ac:dyDescent="0.2"/>
    <row r="1416" customFormat="1" ht="16" customHeight="1" x14ac:dyDescent="0.2"/>
    <row r="1417" customFormat="1" ht="16" customHeight="1" x14ac:dyDescent="0.2"/>
    <row r="1418" customFormat="1" ht="16" customHeight="1" x14ac:dyDescent="0.2"/>
    <row r="1419" customFormat="1" ht="16" customHeight="1" x14ac:dyDescent="0.2"/>
    <row r="1420" customFormat="1" ht="16" customHeight="1" x14ac:dyDescent="0.2"/>
    <row r="1421" customFormat="1" ht="16" customHeight="1" x14ac:dyDescent="0.2"/>
    <row r="1422" customFormat="1" ht="16" customHeight="1" x14ac:dyDescent="0.2"/>
    <row r="1423" customFormat="1" ht="16" customHeight="1" x14ac:dyDescent="0.2"/>
    <row r="1424" customFormat="1" ht="16" customHeight="1" x14ac:dyDescent="0.2"/>
    <row r="1425" customFormat="1" ht="16" customHeight="1" x14ac:dyDescent="0.2"/>
    <row r="1426" customFormat="1" ht="16" customHeight="1" x14ac:dyDescent="0.2"/>
    <row r="1427" customFormat="1" ht="16" customHeight="1" x14ac:dyDescent="0.2"/>
    <row r="1428" customFormat="1" ht="16" customHeight="1" x14ac:dyDescent="0.2"/>
    <row r="1429" customFormat="1" ht="16" customHeight="1" x14ac:dyDescent="0.2"/>
    <row r="1430" customFormat="1" ht="16" customHeight="1" x14ac:dyDescent="0.2"/>
    <row r="1431" customFormat="1" ht="16" customHeight="1" x14ac:dyDescent="0.2"/>
    <row r="1432" customFormat="1" ht="16" customHeight="1" x14ac:dyDescent="0.2"/>
    <row r="1433" customFormat="1" ht="16" customHeight="1" x14ac:dyDescent="0.2"/>
    <row r="1434" customFormat="1" ht="16" customHeight="1" x14ac:dyDescent="0.2"/>
    <row r="1435" customFormat="1" ht="16" customHeight="1" x14ac:dyDescent="0.2"/>
    <row r="1436" customFormat="1" ht="16" customHeight="1" x14ac:dyDescent="0.2"/>
    <row r="1437" customFormat="1" ht="16" customHeight="1" x14ac:dyDescent="0.2"/>
    <row r="1438" customFormat="1" ht="16" customHeight="1" x14ac:dyDescent="0.2"/>
    <row r="1439" customFormat="1" ht="16" customHeight="1" x14ac:dyDescent="0.2"/>
    <row r="1440" customFormat="1" ht="16" customHeight="1" x14ac:dyDescent="0.2"/>
    <row r="1441" customFormat="1" ht="16" customHeight="1" x14ac:dyDescent="0.2"/>
    <row r="1442" customFormat="1" ht="16" customHeight="1" x14ac:dyDescent="0.2"/>
    <row r="1443" customFormat="1" ht="16" customHeight="1" x14ac:dyDescent="0.2"/>
    <row r="1444" customFormat="1" ht="16" customHeight="1" x14ac:dyDescent="0.2"/>
    <row r="1445" customFormat="1" ht="16" customHeight="1" x14ac:dyDescent="0.2"/>
    <row r="1446" customFormat="1" ht="16" customHeight="1" x14ac:dyDescent="0.2"/>
    <row r="1447" customFormat="1" ht="16" customHeight="1" x14ac:dyDescent="0.2"/>
    <row r="1448" customFormat="1" ht="16" customHeight="1" x14ac:dyDescent="0.2"/>
    <row r="1449" customFormat="1" ht="16" customHeight="1" x14ac:dyDescent="0.2"/>
    <row r="1450" customFormat="1" ht="16" customHeight="1" x14ac:dyDescent="0.2"/>
    <row r="1451" customFormat="1" ht="16" customHeight="1" x14ac:dyDescent="0.2"/>
    <row r="1452" customFormat="1" ht="16" customHeight="1" x14ac:dyDescent="0.2"/>
    <row r="1453" customFormat="1" ht="16" customHeight="1" x14ac:dyDescent="0.2"/>
    <row r="1454" customFormat="1" ht="16" customHeight="1" x14ac:dyDescent="0.2"/>
    <row r="1455" customFormat="1" ht="16" customHeight="1" x14ac:dyDescent="0.2"/>
    <row r="1456" customFormat="1" ht="16" customHeight="1" x14ac:dyDescent="0.2"/>
    <row r="1457" customFormat="1" ht="16" customHeight="1" x14ac:dyDescent="0.2"/>
    <row r="1458" customFormat="1" ht="16" customHeight="1" x14ac:dyDescent="0.2"/>
    <row r="1459" customFormat="1" ht="16" customHeight="1" x14ac:dyDescent="0.2"/>
    <row r="1460" customFormat="1" ht="16" customHeight="1" x14ac:dyDescent="0.2"/>
    <row r="1461" customFormat="1" ht="16" customHeight="1" x14ac:dyDescent="0.2"/>
    <row r="1462" customFormat="1" ht="16" customHeight="1" x14ac:dyDescent="0.2"/>
    <row r="1463" customFormat="1" ht="16" customHeight="1" x14ac:dyDescent="0.2"/>
    <row r="1464" customFormat="1" ht="16" customHeight="1" x14ac:dyDescent="0.2"/>
    <row r="1465" customFormat="1" ht="16" customHeight="1" x14ac:dyDescent="0.2"/>
    <row r="1466" customFormat="1" ht="16" customHeight="1" x14ac:dyDescent="0.2"/>
    <row r="1467" customFormat="1" ht="16" customHeight="1" x14ac:dyDescent="0.2"/>
    <row r="1468" customFormat="1" ht="16" customHeight="1" x14ac:dyDescent="0.2"/>
    <row r="1469" customFormat="1" ht="16" customHeight="1" x14ac:dyDescent="0.2"/>
    <row r="1470" customFormat="1" ht="16" customHeight="1" x14ac:dyDescent="0.2"/>
    <row r="1471" customFormat="1" ht="16" customHeight="1" x14ac:dyDescent="0.2"/>
    <row r="1472" customFormat="1" ht="16" customHeight="1" x14ac:dyDescent="0.2"/>
    <row r="1473" customFormat="1" ht="16" customHeight="1" x14ac:dyDescent="0.2"/>
    <row r="1474" customFormat="1" ht="16" customHeight="1" x14ac:dyDescent="0.2"/>
    <row r="1475" customFormat="1" ht="16" customHeight="1" x14ac:dyDescent="0.2"/>
    <row r="1476" customFormat="1" ht="16" customHeight="1" x14ac:dyDescent="0.2"/>
    <row r="1477" customFormat="1" ht="16" customHeight="1" x14ac:dyDescent="0.2"/>
    <row r="1478" customFormat="1" ht="16" customHeight="1" x14ac:dyDescent="0.2"/>
    <row r="1479" customFormat="1" ht="16" customHeight="1" x14ac:dyDescent="0.2"/>
    <row r="1480" customFormat="1" ht="16" customHeight="1" x14ac:dyDescent="0.2"/>
    <row r="1481" customFormat="1" ht="16" customHeight="1" x14ac:dyDescent="0.2"/>
    <row r="1482" customFormat="1" ht="16" customHeight="1" x14ac:dyDescent="0.2"/>
    <row r="1483" customFormat="1" ht="16" customHeight="1" x14ac:dyDescent="0.2"/>
    <row r="1484" customFormat="1" ht="16" customHeight="1" x14ac:dyDescent="0.2"/>
    <row r="1485" customFormat="1" ht="16" customHeight="1" x14ac:dyDescent="0.2"/>
    <row r="1486" customFormat="1" ht="16" customHeight="1" x14ac:dyDescent="0.2"/>
    <row r="1487" customFormat="1" ht="16" customHeight="1" x14ac:dyDescent="0.2"/>
    <row r="1488" customFormat="1" ht="16" customHeight="1" x14ac:dyDescent="0.2"/>
    <row r="1489" customFormat="1" ht="16" customHeight="1" x14ac:dyDescent="0.2"/>
    <row r="1490" customFormat="1" ht="16" customHeight="1" x14ac:dyDescent="0.2"/>
    <row r="1491" customFormat="1" ht="16" customHeight="1" x14ac:dyDescent="0.2"/>
    <row r="1492" customFormat="1" ht="16" customHeight="1" x14ac:dyDescent="0.2"/>
    <row r="1493" customFormat="1" ht="16" customHeight="1" x14ac:dyDescent="0.2"/>
    <row r="1494" customFormat="1" ht="16" customHeight="1" x14ac:dyDescent="0.2"/>
    <row r="1495" customFormat="1" ht="16" customHeight="1" x14ac:dyDescent="0.2"/>
    <row r="1496" customFormat="1" ht="16" customHeight="1" x14ac:dyDescent="0.2"/>
    <row r="1497" customFormat="1" ht="16" customHeight="1" x14ac:dyDescent="0.2"/>
    <row r="1498" customFormat="1" ht="16" customHeight="1" x14ac:dyDescent="0.2"/>
    <row r="1499" customFormat="1" ht="16" customHeight="1" x14ac:dyDescent="0.2"/>
    <row r="1500" customFormat="1" ht="16" customHeight="1" x14ac:dyDescent="0.2"/>
    <row r="1501" customFormat="1" ht="16" customHeight="1" x14ac:dyDescent="0.2"/>
    <row r="1502" customFormat="1" ht="16" customHeight="1" x14ac:dyDescent="0.2"/>
    <row r="1503" customFormat="1" ht="16" customHeight="1" x14ac:dyDescent="0.2"/>
    <row r="1504" customFormat="1" ht="16" customHeight="1" x14ac:dyDescent="0.2"/>
    <row r="1505" customFormat="1" ht="16" customHeight="1" x14ac:dyDescent="0.2"/>
    <row r="1506" customFormat="1" ht="16" customHeight="1" x14ac:dyDescent="0.2"/>
    <row r="1507" customFormat="1" ht="16" customHeight="1" x14ac:dyDescent="0.2"/>
    <row r="1508" customFormat="1" ht="16" customHeight="1" x14ac:dyDescent="0.2"/>
    <row r="1509" customFormat="1" ht="16" customHeight="1" x14ac:dyDescent="0.2"/>
    <row r="1510" customFormat="1" ht="16" customHeight="1" x14ac:dyDescent="0.2"/>
    <row r="1511" customFormat="1" ht="16" customHeight="1" x14ac:dyDescent="0.2"/>
    <row r="1512" customFormat="1" ht="16" customHeight="1" x14ac:dyDescent="0.2"/>
    <row r="1513" customFormat="1" ht="16" customHeight="1" x14ac:dyDescent="0.2"/>
    <row r="1514" customFormat="1" ht="16" customHeight="1" x14ac:dyDescent="0.2"/>
    <row r="1515" customFormat="1" ht="16" customHeight="1" x14ac:dyDescent="0.2"/>
    <row r="1516" customFormat="1" ht="16" customHeight="1" x14ac:dyDescent="0.2"/>
    <row r="1517" customFormat="1" ht="16" customHeight="1" x14ac:dyDescent="0.2"/>
    <row r="1518" customFormat="1" ht="16" customHeight="1" x14ac:dyDescent="0.2"/>
    <row r="1519" customFormat="1" ht="16" customHeight="1" x14ac:dyDescent="0.2"/>
    <row r="1520" customFormat="1" ht="16" customHeight="1" x14ac:dyDescent="0.2"/>
    <row r="1521" customFormat="1" ht="16" customHeight="1" x14ac:dyDescent="0.2"/>
    <row r="1522" customFormat="1" ht="16" customHeight="1" x14ac:dyDescent="0.2"/>
    <row r="1523" customFormat="1" ht="16" customHeight="1" x14ac:dyDescent="0.2"/>
    <row r="1524" customFormat="1" ht="16" customHeight="1" x14ac:dyDescent="0.2"/>
    <row r="1525" customFormat="1" ht="16" customHeight="1" x14ac:dyDescent="0.2"/>
    <row r="1526" customFormat="1" ht="16" customHeight="1" x14ac:dyDescent="0.2"/>
    <row r="1527" customFormat="1" ht="16" customHeight="1" x14ac:dyDescent="0.2"/>
    <row r="1528" customFormat="1" ht="16" customHeight="1" x14ac:dyDescent="0.2"/>
    <row r="1529" customFormat="1" ht="16" customHeight="1" x14ac:dyDescent="0.2"/>
    <row r="1530" customFormat="1" ht="16" customHeight="1" x14ac:dyDescent="0.2"/>
    <row r="1531" customFormat="1" ht="16" customHeight="1" x14ac:dyDescent="0.2"/>
    <row r="1532" customFormat="1" ht="16" customHeight="1" x14ac:dyDescent="0.2"/>
    <row r="1533" customFormat="1" ht="16" customHeight="1" x14ac:dyDescent="0.2"/>
    <row r="1534" customFormat="1" ht="16" customHeight="1" x14ac:dyDescent="0.2"/>
    <row r="1535" customFormat="1" ht="16" customHeight="1" x14ac:dyDescent="0.2"/>
    <row r="1536" customFormat="1" ht="16" customHeight="1" x14ac:dyDescent="0.2"/>
    <row r="1537" customFormat="1" ht="16" customHeight="1" x14ac:dyDescent="0.2"/>
    <row r="1538" customFormat="1" ht="16" customHeight="1" x14ac:dyDescent="0.2"/>
    <row r="1539" customFormat="1" ht="16" customHeight="1" x14ac:dyDescent="0.2"/>
    <row r="1540" customFormat="1" ht="16" customHeight="1" x14ac:dyDescent="0.2"/>
    <row r="1541" customFormat="1" ht="16" customHeight="1" x14ac:dyDescent="0.2"/>
    <row r="1542" customFormat="1" ht="16" customHeight="1" x14ac:dyDescent="0.2"/>
    <row r="1543" customFormat="1" ht="16" customHeight="1" x14ac:dyDescent="0.2"/>
    <row r="1544" customFormat="1" ht="16" customHeight="1" x14ac:dyDescent="0.2"/>
    <row r="1545" customFormat="1" ht="16" customHeight="1" x14ac:dyDescent="0.2"/>
    <row r="1546" customFormat="1" ht="16" customHeight="1" x14ac:dyDescent="0.2"/>
    <row r="1547" customFormat="1" ht="16" customHeight="1" x14ac:dyDescent="0.2"/>
    <row r="1548" customFormat="1" ht="16" customHeight="1" x14ac:dyDescent="0.2"/>
    <row r="1549" customFormat="1" ht="16" customHeight="1" x14ac:dyDescent="0.2"/>
    <row r="1550" customFormat="1" ht="16" customHeight="1" x14ac:dyDescent="0.2"/>
    <row r="1551" customFormat="1" ht="16" customHeight="1" x14ac:dyDescent="0.2"/>
    <row r="1552" customFormat="1" ht="16" customHeight="1" x14ac:dyDescent="0.2"/>
    <row r="1553" customFormat="1" ht="16" customHeight="1" x14ac:dyDescent="0.2"/>
    <row r="1554" customFormat="1" ht="16" customHeight="1" x14ac:dyDescent="0.2"/>
    <row r="1555" customFormat="1" ht="16" customHeight="1" x14ac:dyDescent="0.2"/>
    <row r="1556" customFormat="1" ht="16" customHeight="1" x14ac:dyDescent="0.2"/>
    <row r="1557" customFormat="1" ht="16" customHeight="1" x14ac:dyDescent="0.2"/>
    <row r="1558" customFormat="1" ht="16" customHeight="1" x14ac:dyDescent="0.2"/>
    <row r="1559" customFormat="1" ht="16" customHeight="1" x14ac:dyDescent="0.2"/>
    <row r="1560" customFormat="1" ht="16" customHeight="1" x14ac:dyDescent="0.2"/>
    <row r="1561" customFormat="1" ht="16" customHeight="1" x14ac:dyDescent="0.2"/>
    <row r="1562" customFormat="1" ht="16" customHeight="1" x14ac:dyDescent="0.2"/>
    <row r="1563" customFormat="1" ht="16" customHeight="1" x14ac:dyDescent="0.2"/>
    <row r="1564" customFormat="1" ht="16" customHeight="1" x14ac:dyDescent="0.2"/>
    <row r="1565" customFormat="1" ht="16" customHeight="1" x14ac:dyDescent="0.2"/>
    <row r="1566" customFormat="1" ht="16" customHeight="1" x14ac:dyDescent="0.2"/>
    <row r="1567" customFormat="1" ht="16" customHeight="1" x14ac:dyDescent="0.2"/>
    <row r="1568" customFormat="1" ht="16" customHeight="1" x14ac:dyDescent="0.2"/>
    <row r="1569" customFormat="1" ht="16" customHeight="1" x14ac:dyDescent="0.2"/>
    <row r="1570" customFormat="1" ht="16" customHeight="1" x14ac:dyDescent="0.2"/>
    <row r="1571" customFormat="1" ht="16" customHeight="1" x14ac:dyDescent="0.2"/>
    <row r="1572" customFormat="1" ht="16" customHeight="1" x14ac:dyDescent="0.2"/>
    <row r="1573" customFormat="1" ht="16" customHeight="1" x14ac:dyDescent="0.2"/>
    <row r="1574" customFormat="1" ht="16" customHeight="1" x14ac:dyDescent="0.2"/>
    <row r="1575" customFormat="1" ht="16" customHeight="1" x14ac:dyDescent="0.2"/>
    <row r="1576" customFormat="1" ht="16" customHeight="1" x14ac:dyDescent="0.2"/>
    <row r="1577" customFormat="1" ht="16" customHeight="1" x14ac:dyDescent="0.2"/>
    <row r="1578" customFormat="1" ht="16" customHeight="1" x14ac:dyDescent="0.2"/>
    <row r="1579" customFormat="1" ht="16" customHeight="1" x14ac:dyDescent="0.2"/>
    <row r="1580" customFormat="1" ht="16" customHeight="1" x14ac:dyDescent="0.2"/>
    <row r="1581" customFormat="1" ht="16" customHeight="1" x14ac:dyDescent="0.2"/>
    <row r="1582" customFormat="1" ht="16" customHeight="1" x14ac:dyDescent="0.2"/>
    <row r="1583" customFormat="1" ht="16" customHeight="1" x14ac:dyDescent="0.2"/>
    <row r="1584" customFormat="1" ht="16" customHeight="1" x14ac:dyDescent="0.2"/>
    <row r="1585" customFormat="1" ht="16" customHeight="1" x14ac:dyDescent="0.2"/>
    <row r="1586" customFormat="1" ht="16" customHeight="1" x14ac:dyDescent="0.2"/>
    <row r="1587" customFormat="1" ht="16" customHeight="1" x14ac:dyDescent="0.2"/>
    <row r="1588" customFormat="1" ht="16" customHeight="1" x14ac:dyDescent="0.2"/>
    <row r="1589" customFormat="1" ht="16" customHeight="1" x14ac:dyDescent="0.2"/>
    <row r="1590" customFormat="1" ht="16" customHeight="1" x14ac:dyDescent="0.2"/>
    <row r="1591" customFormat="1" ht="16" customHeight="1" x14ac:dyDescent="0.2"/>
    <row r="1592" customFormat="1" ht="16" customHeight="1" x14ac:dyDescent="0.2"/>
    <row r="1593" customFormat="1" ht="16" customHeight="1" x14ac:dyDescent="0.2"/>
    <row r="1594" customFormat="1" ht="16" customHeight="1" x14ac:dyDescent="0.2"/>
    <row r="1595" customFormat="1" ht="16" customHeight="1" x14ac:dyDescent="0.2"/>
    <row r="1596" customFormat="1" ht="16" customHeight="1" x14ac:dyDescent="0.2"/>
    <row r="1597" customFormat="1" ht="16" customHeight="1" x14ac:dyDescent="0.2"/>
    <row r="1598" customFormat="1" ht="16" customHeight="1" x14ac:dyDescent="0.2"/>
    <row r="1599" customFormat="1" ht="16" customHeight="1" x14ac:dyDescent="0.2"/>
    <row r="1600" customFormat="1" ht="16" customHeight="1" x14ac:dyDescent="0.2"/>
    <row r="1601" customFormat="1" ht="16" customHeight="1" x14ac:dyDescent="0.2"/>
    <row r="1602" customFormat="1" ht="16" customHeight="1" x14ac:dyDescent="0.2"/>
    <row r="1603" customFormat="1" ht="16" customHeight="1" x14ac:dyDescent="0.2"/>
    <row r="1604" customFormat="1" ht="16" customHeight="1" x14ac:dyDescent="0.2"/>
    <row r="1605" customFormat="1" ht="16" customHeight="1" x14ac:dyDescent="0.2"/>
    <row r="1606" customFormat="1" ht="16" customHeight="1" x14ac:dyDescent="0.2"/>
    <row r="1607" customFormat="1" ht="16" customHeight="1" x14ac:dyDescent="0.2"/>
    <row r="1608" customFormat="1" ht="16" customHeight="1" x14ac:dyDescent="0.2"/>
    <row r="1609" customFormat="1" ht="16" customHeight="1" x14ac:dyDescent="0.2"/>
    <row r="1610" customFormat="1" ht="16" customHeight="1" x14ac:dyDescent="0.2"/>
    <row r="1611" customFormat="1" ht="16" customHeight="1" x14ac:dyDescent="0.2"/>
    <row r="1612" customFormat="1" ht="16" customHeight="1" x14ac:dyDescent="0.2"/>
    <row r="1613" customFormat="1" ht="16" customHeight="1" x14ac:dyDescent="0.2"/>
    <row r="1614" customFormat="1" ht="16" customHeight="1" x14ac:dyDescent="0.2"/>
    <row r="1615" customFormat="1" ht="16" customHeight="1" x14ac:dyDescent="0.2"/>
    <row r="1616" customFormat="1" ht="16" customHeight="1" x14ac:dyDescent="0.2"/>
    <row r="1617" customFormat="1" ht="16" customHeight="1" x14ac:dyDescent="0.2"/>
    <row r="1618" customFormat="1" ht="16" customHeight="1" x14ac:dyDescent="0.2"/>
    <row r="1619" customFormat="1" ht="16" customHeight="1" x14ac:dyDescent="0.2"/>
    <row r="1620" customFormat="1" ht="16" customHeight="1" x14ac:dyDescent="0.2"/>
    <row r="1621" customFormat="1" ht="16" customHeight="1" x14ac:dyDescent="0.2"/>
    <row r="1622" customFormat="1" ht="16" customHeight="1" x14ac:dyDescent="0.2"/>
    <row r="1623" customFormat="1" ht="16" customHeight="1" x14ac:dyDescent="0.2"/>
    <row r="1624" customFormat="1" ht="16" customHeight="1" x14ac:dyDescent="0.2"/>
    <row r="1625" customFormat="1" ht="16" customHeight="1" x14ac:dyDescent="0.2"/>
    <row r="1626" customFormat="1" ht="16" customHeight="1" x14ac:dyDescent="0.2"/>
    <row r="1627" customFormat="1" ht="16" customHeight="1" x14ac:dyDescent="0.2"/>
    <row r="1628" customFormat="1" ht="16" customHeight="1" x14ac:dyDescent="0.2"/>
    <row r="1629" customFormat="1" ht="16" customHeight="1" x14ac:dyDescent="0.2"/>
    <row r="1630" customFormat="1" ht="16" customHeight="1" x14ac:dyDescent="0.2"/>
    <row r="1631" customFormat="1" ht="16" customHeight="1" x14ac:dyDescent="0.2"/>
    <row r="1632" customFormat="1" ht="16" customHeight="1" x14ac:dyDescent="0.2"/>
    <row r="1633" customFormat="1" ht="16" customHeight="1" x14ac:dyDescent="0.2"/>
    <row r="1634" customFormat="1" ht="16" customHeight="1" x14ac:dyDescent="0.2"/>
    <row r="1635" customFormat="1" ht="16" customHeight="1" x14ac:dyDescent="0.2"/>
    <row r="1636" customFormat="1" ht="16" customHeight="1" x14ac:dyDescent="0.2"/>
    <row r="1637" customFormat="1" ht="16" customHeight="1" x14ac:dyDescent="0.2"/>
    <row r="1638" customFormat="1" ht="16" customHeight="1" x14ac:dyDescent="0.2"/>
    <row r="1639" customFormat="1" ht="16" customHeight="1" x14ac:dyDescent="0.2"/>
    <row r="1640" customFormat="1" ht="16" customHeight="1" x14ac:dyDescent="0.2"/>
    <row r="1641" customFormat="1" ht="16" customHeight="1" x14ac:dyDescent="0.2"/>
    <row r="1642" customFormat="1" ht="16" customHeight="1" x14ac:dyDescent="0.2"/>
    <row r="1643" customFormat="1" ht="16" customHeight="1" x14ac:dyDescent="0.2"/>
    <row r="1644" customFormat="1" ht="16" customHeight="1" x14ac:dyDescent="0.2"/>
    <row r="1645" customFormat="1" ht="16" customHeight="1" x14ac:dyDescent="0.2"/>
    <row r="1646" customFormat="1" ht="16" customHeight="1" x14ac:dyDescent="0.2"/>
    <row r="1647" customFormat="1" ht="16" customHeight="1" x14ac:dyDescent="0.2"/>
    <row r="1648" customFormat="1" ht="16" customHeight="1" x14ac:dyDescent="0.2"/>
    <row r="1649" customFormat="1" ht="16" customHeight="1" x14ac:dyDescent="0.2"/>
    <row r="1650" customFormat="1" ht="16" customHeight="1" x14ac:dyDescent="0.2"/>
    <row r="1651" customFormat="1" ht="16" customHeight="1" x14ac:dyDescent="0.2"/>
    <row r="1652" customFormat="1" ht="16" customHeight="1" x14ac:dyDescent="0.2"/>
    <row r="1653" customFormat="1" ht="16" customHeight="1" x14ac:dyDescent="0.2"/>
    <row r="1654" customFormat="1" ht="16" customHeight="1" x14ac:dyDescent="0.2"/>
    <row r="1655" customFormat="1" ht="16" customHeight="1" x14ac:dyDescent="0.2"/>
    <row r="1656" customFormat="1" ht="16" customHeight="1" x14ac:dyDescent="0.2"/>
    <row r="1657" customFormat="1" ht="16" customHeight="1" x14ac:dyDescent="0.2"/>
    <row r="1658" customFormat="1" ht="16" customHeight="1" x14ac:dyDescent="0.2"/>
    <row r="1659" customFormat="1" ht="16" customHeight="1" x14ac:dyDescent="0.2"/>
    <row r="1660" customFormat="1" ht="16" customHeight="1" x14ac:dyDescent="0.2"/>
    <row r="1661" customFormat="1" ht="16" customHeight="1" x14ac:dyDescent="0.2"/>
    <row r="1662" customFormat="1" ht="16" customHeight="1" x14ac:dyDescent="0.2"/>
    <row r="1663" customFormat="1" ht="16" customHeight="1" x14ac:dyDescent="0.2"/>
    <row r="1664" customFormat="1" ht="16" customHeight="1" x14ac:dyDescent="0.2"/>
    <row r="1665" customFormat="1" ht="16" customHeight="1" x14ac:dyDescent="0.2"/>
    <row r="1666" customFormat="1" ht="16" customHeight="1" x14ac:dyDescent="0.2"/>
    <row r="1667" customFormat="1" ht="16" customHeight="1" x14ac:dyDescent="0.2"/>
    <row r="1668" customFormat="1" ht="16" customHeight="1" x14ac:dyDescent="0.2"/>
    <row r="1669" customFormat="1" ht="16" customHeight="1" x14ac:dyDescent="0.2"/>
    <row r="1670" customFormat="1" ht="16" customHeight="1" x14ac:dyDescent="0.2"/>
    <row r="1671" customFormat="1" ht="16" customHeight="1" x14ac:dyDescent="0.2"/>
    <row r="1672" customFormat="1" ht="16" customHeight="1" x14ac:dyDescent="0.2"/>
    <row r="1673" customFormat="1" ht="16" customHeight="1" x14ac:dyDescent="0.2"/>
    <row r="1674" customFormat="1" ht="16" customHeight="1" x14ac:dyDescent="0.2"/>
    <row r="1675" customFormat="1" ht="16" customHeight="1" x14ac:dyDescent="0.2"/>
    <row r="1676" customFormat="1" ht="16" customHeight="1" x14ac:dyDescent="0.2"/>
    <row r="1677" customFormat="1" ht="16" customHeight="1" x14ac:dyDescent="0.2"/>
    <row r="1678" customFormat="1" ht="16" customHeight="1" x14ac:dyDescent="0.2"/>
    <row r="1679" customFormat="1" ht="16" customHeight="1" x14ac:dyDescent="0.2"/>
    <row r="1680" customFormat="1" ht="16" customHeight="1" x14ac:dyDescent="0.2"/>
    <row r="1681" customFormat="1" ht="16" customHeight="1" x14ac:dyDescent="0.2"/>
    <row r="1682" customFormat="1" ht="16" customHeight="1" x14ac:dyDescent="0.2"/>
    <row r="1683" customFormat="1" ht="16" customHeight="1" x14ac:dyDescent="0.2"/>
    <row r="1684" customFormat="1" ht="16" customHeight="1" x14ac:dyDescent="0.2"/>
    <row r="1685" customFormat="1" ht="16" customHeight="1" x14ac:dyDescent="0.2"/>
    <row r="1686" customFormat="1" ht="16" customHeight="1" x14ac:dyDescent="0.2"/>
    <row r="1687" customFormat="1" ht="16" customHeight="1" x14ac:dyDescent="0.2"/>
    <row r="1688" customFormat="1" ht="16" customHeight="1" x14ac:dyDescent="0.2"/>
    <row r="1689" customFormat="1" ht="16" customHeight="1" x14ac:dyDescent="0.2"/>
    <row r="1690" customFormat="1" ht="16" customHeight="1" x14ac:dyDescent="0.2"/>
    <row r="1691" customFormat="1" ht="16" customHeight="1" x14ac:dyDescent="0.2"/>
    <row r="1692" customFormat="1" ht="16" customHeight="1" x14ac:dyDescent="0.2"/>
    <row r="1693" customFormat="1" ht="16" customHeight="1" x14ac:dyDescent="0.2"/>
    <row r="1694" customFormat="1" ht="16" customHeight="1" x14ac:dyDescent="0.2"/>
    <row r="1695" customFormat="1" ht="16" customHeight="1" x14ac:dyDescent="0.2"/>
    <row r="1696" customFormat="1" ht="16" customHeight="1" x14ac:dyDescent="0.2"/>
    <row r="1697" customFormat="1" ht="16" customHeight="1" x14ac:dyDescent="0.2"/>
    <row r="1698" customFormat="1" ht="16" customHeight="1" x14ac:dyDescent="0.2"/>
    <row r="1699" customFormat="1" ht="16" customHeight="1" x14ac:dyDescent="0.2"/>
    <row r="1700" customFormat="1" ht="16" customHeight="1" x14ac:dyDescent="0.2"/>
    <row r="1701" customFormat="1" ht="16" customHeight="1" x14ac:dyDescent="0.2"/>
    <row r="1702" customFormat="1" ht="16" customHeight="1" x14ac:dyDescent="0.2"/>
    <row r="1703" customFormat="1" ht="16" customHeight="1" x14ac:dyDescent="0.2"/>
    <row r="1704" customFormat="1" ht="16" customHeight="1" x14ac:dyDescent="0.2"/>
    <row r="1705" customFormat="1" ht="16" customHeight="1" x14ac:dyDescent="0.2"/>
    <row r="1706" customFormat="1" ht="16" customHeight="1" x14ac:dyDescent="0.2"/>
    <row r="1707" customFormat="1" ht="16" customHeight="1" x14ac:dyDescent="0.2"/>
    <row r="1708" customFormat="1" ht="16" customHeight="1" x14ac:dyDescent="0.2"/>
    <row r="1709" customFormat="1" ht="16" customHeight="1" x14ac:dyDescent="0.2"/>
    <row r="1710" customFormat="1" ht="16" customHeight="1" x14ac:dyDescent="0.2"/>
    <row r="1711" customFormat="1" ht="16" customHeight="1" x14ac:dyDescent="0.2"/>
    <row r="1712" customFormat="1" ht="16" customHeight="1" x14ac:dyDescent="0.2"/>
    <row r="1713" customFormat="1" ht="16" customHeight="1" x14ac:dyDescent="0.2"/>
    <row r="1714" customFormat="1" ht="16" customHeight="1" x14ac:dyDescent="0.2"/>
    <row r="1715" customFormat="1" ht="16" customHeight="1" x14ac:dyDescent="0.2"/>
    <row r="1716" customFormat="1" ht="16" customHeight="1" x14ac:dyDescent="0.2"/>
    <row r="1717" customFormat="1" ht="16" customHeight="1" x14ac:dyDescent="0.2"/>
    <row r="1718" customFormat="1" ht="16" customHeight="1" x14ac:dyDescent="0.2"/>
    <row r="1719" customFormat="1" ht="16" customHeight="1" x14ac:dyDescent="0.2"/>
    <row r="1720" customFormat="1" ht="16" customHeight="1" x14ac:dyDescent="0.2"/>
    <row r="1721" customFormat="1" ht="16" customHeight="1" x14ac:dyDescent="0.2"/>
    <row r="1722" customFormat="1" ht="16" customHeight="1" x14ac:dyDescent="0.2"/>
    <row r="1723" customFormat="1" ht="16" customHeight="1" x14ac:dyDescent="0.2"/>
    <row r="1724" customFormat="1" ht="16" customHeight="1" x14ac:dyDescent="0.2"/>
    <row r="1725" customFormat="1" ht="16" customHeight="1" x14ac:dyDescent="0.2"/>
    <row r="1726" customFormat="1" ht="16" customHeight="1" x14ac:dyDescent="0.2"/>
    <row r="1727" customFormat="1" ht="16" customHeight="1" x14ac:dyDescent="0.2"/>
    <row r="1728" customFormat="1" ht="16" customHeight="1" x14ac:dyDescent="0.2"/>
    <row r="1729" customFormat="1" ht="16" customHeight="1" x14ac:dyDescent="0.2"/>
    <row r="1730" customFormat="1" ht="16" customHeight="1" x14ac:dyDescent="0.2"/>
    <row r="1731" customFormat="1" ht="16" customHeight="1" x14ac:dyDescent="0.2"/>
    <row r="1732" customFormat="1" ht="16" customHeight="1" x14ac:dyDescent="0.2"/>
    <row r="1733" customFormat="1" ht="16" customHeight="1" x14ac:dyDescent="0.2"/>
    <row r="1734" customFormat="1" ht="16" customHeight="1" x14ac:dyDescent="0.2"/>
    <row r="1735" customFormat="1" ht="16" customHeight="1" x14ac:dyDescent="0.2"/>
    <row r="1736" customFormat="1" ht="16" customHeight="1" x14ac:dyDescent="0.2"/>
    <row r="1737" customFormat="1" ht="16" customHeight="1" x14ac:dyDescent="0.2"/>
    <row r="1738" customFormat="1" ht="16" customHeight="1" x14ac:dyDescent="0.2"/>
    <row r="1739" customFormat="1" ht="16" customHeight="1" x14ac:dyDescent="0.2"/>
    <row r="1740" customFormat="1" ht="16" customHeight="1" x14ac:dyDescent="0.2"/>
    <row r="1741" customFormat="1" ht="16" customHeight="1" x14ac:dyDescent="0.2"/>
    <row r="1742" customFormat="1" ht="16" customHeight="1" x14ac:dyDescent="0.2"/>
    <row r="1743" customFormat="1" ht="16" customHeight="1" x14ac:dyDescent="0.2"/>
    <row r="1744" customFormat="1" ht="16" customHeight="1" x14ac:dyDescent="0.2"/>
    <row r="1745" customFormat="1" ht="16" customHeight="1" x14ac:dyDescent="0.2"/>
    <row r="1746" customFormat="1" ht="16" customHeight="1" x14ac:dyDescent="0.2"/>
    <row r="1747" customFormat="1" ht="16" customHeight="1" x14ac:dyDescent="0.2"/>
    <row r="1748" customFormat="1" ht="16" customHeight="1" x14ac:dyDescent="0.2"/>
    <row r="1749" customFormat="1" ht="16" customHeight="1" x14ac:dyDescent="0.2"/>
    <row r="1750" customFormat="1" ht="16" customHeight="1" x14ac:dyDescent="0.2"/>
    <row r="1751" customFormat="1" ht="16" customHeight="1" x14ac:dyDescent="0.2"/>
    <row r="1752" customFormat="1" ht="16" customHeight="1" x14ac:dyDescent="0.2"/>
    <row r="1753" customFormat="1" ht="16" customHeight="1" x14ac:dyDescent="0.2"/>
    <row r="1754" customFormat="1" ht="16" customHeight="1" x14ac:dyDescent="0.2"/>
    <row r="1755" customFormat="1" ht="16" customHeight="1" x14ac:dyDescent="0.2"/>
    <row r="1756" customFormat="1" ht="16" customHeight="1" x14ac:dyDescent="0.2"/>
    <row r="1757" customFormat="1" ht="16" customHeight="1" x14ac:dyDescent="0.2"/>
    <row r="1758" customFormat="1" ht="16" customHeight="1" x14ac:dyDescent="0.2"/>
    <row r="1759" customFormat="1" ht="16" customHeight="1" x14ac:dyDescent="0.2"/>
    <row r="1760" customFormat="1" ht="16" customHeight="1" x14ac:dyDescent="0.2"/>
    <row r="1761" customFormat="1" ht="16" customHeight="1" x14ac:dyDescent="0.2"/>
    <row r="1762" customFormat="1" ht="16" customHeight="1" x14ac:dyDescent="0.2"/>
    <row r="1763" customFormat="1" ht="16" customHeight="1" x14ac:dyDescent="0.2"/>
    <row r="1764" customFormat="1" ht="16" customHeight="1" x14ac:dyDescent="0.2"/>
    <row r="1765" customFormat="1" ht="16" customHeight="1" x14ac:dyDescent="0.2"/>
    <row r="1766" customFormat="1" ht="16" customHeight="1" x14ac:dyDescent="0.2"/>
    <row r="1767" customFormat="1" ht="16" customHeight="1" x14ac:dyDescent="0.2"/>
    <row r="1768" customFormat="1" ht="16" customHeight="1" x14ac:dyDescent="0.2"/>
    <row r="1769" customFormat="1" ht="16" customHeight="1" x14ac:dyDescent="0.2"/>
    <row r="1770" customFormat="1" ht="16" customHeight="1" x14ac:dyDescent="0.2"/>
    <row r="1771" customFormat="1" ht="16" customHeight="1" x14ac:dyDescent="0.2"/>
    <row r="1772" customFormat="1" ht="16" customHeight="1" x14ac:dyDescent="0.2"/>
    <row r="1773" customFormat="1" ht="16" customHeight="1" x14ac:dyDescent="0.2"/>
    <row r="1774" customFormat="1" ht="16" customHeight="1" x14ac:dyDescent="0.2"/>
    <row r="1775" customFormat="1" ht="16" customHeight="1" x14ac:dyDescent="0.2"/>
    <row r="1776" customFormat="1" ht="16" customHeight="1" x14ac:dyDescent="0.2"/>
    <row r="1777" customFormat="1" ht="16" customHeight="1" x14ac:dyDescent="0.2"/>
    <row r="1778" customFormat="1" ht="16" customHeight="1" x14ac:dyDescent="0.2"/>
    <row r="1779" customFormat="1" ht="16" customHeight="1" x14ac:dyDescent="0.2"/>
    <row r="1780" customFormat="1" ht="16" customHeight="1" x14ac:dyDescent="0.2"/>
    <row r="1781" customFormat="1" ht="16" customHeight="1" x14ac:dyDescent="0.2"/>
    <row r="1782" customFormat="1" ht="16" customHeight="1" x14ac:dyDescent="0.2"/>
    <row r="1783" customFormat="1" ht="16" customHeight="1" x14ac:dyDescent="0.2"/>
    <row r="1784" customFormat="1" ht="16" customHeight="1" x14ac:dyDescent="0.2"/>
    <row r="1785" customFormat="1" ht="16" customHeight="1" x14ac:dyDescent="0.2"/>
    <row r="1786" customFormat="1" ht="16" customHeight="1" x14ac:dyDescent="0.2"/>
    <row r="1787" customFormat="1" ht="16" customHeight="1" x14ac:dyDescent="0.2"/>
    <row r="1788" customFormat="1" ht="16" customHeight="1" x14ac:dyDescent="0.2"/>
    <row r="1789" customFormat="1" ht="16" customHeight="1" x14ac:dyDescent="0.2"/>
    <row r="1790" customFormat="1" ht="16" customHeight="1" x14ac:dyDescent="0.2"/>
    <row r="1791" customFormat="1" ht="16" customHeight="1" x14ac:dyDescent="0.2"/>
    <row r="1792" customFormat="1" ht="16" customHeight="1" x14ac:dyDescent="0.2"/>
    <row r="1793" customFormat="1" ht="16" customHeight="1" x14ac:dyDescent="0.2"/>
    <row r="1794" customFormat="1" ht="16" customHeight="1" x14ac:dyDescent="0.2"/>
    <row r="1795" customFormat="1" ht="16" customHeight="1" x14ac:dyDescent="0.2"/>
    <row r="1796" customFormat="1" ht="16" customHeight="1" x14ac:dyDescent="0.2"/>
    <row r="1797" customFormat="1" ht="16" customHeight="1" x14ac:dyDescent="0.2"/>
    <row r="1798" customFormat="1" ht="16" customHeight="1" x14ac:dyDescent="0.2"/>
    <row r="1799" customFormat="1" ht="16" customHeight="1" x14ac:dyDescent="0.2"/>
    <row r="1800" customFormat="1" ht="16" customHeight="1" x14ac:dyDescent="0.2"/>
    <row r="1801" customFormat="1" ht="16" customHeight="1" x14ac:dyDescent="0.2"/>
    <row r="1802" customFormat="1" ht="16" customHeight="1" x14ac:dyDescent="0.2"/>
    <row r="1803" customFormat="1" ht="16" customHeight="1" x14ac:dyDescent="0.2"/>
    <row r="1804" customFormat="1" ht="16" customHeight="1" x14ac:dyDescent="0.2"/>
    <row r="1805" customFormat="1" ht="16" customHeight="1" x14ac:dyDescent="0.2"/>
    <row r="1806" customFormat="1" ht="16" customHeight="1" x14ac:dyDescent="0.2"/>
    <row r="1807" customFormat="1" ht="16" customHeight="1" x14ac:dyDescent="0.2"/>
    <row r="1808" customFormat="1" ht="16" customHeight="1" x14ac:dyDescent="0.2"/>
    <row r="1809" customFormat="1" ht="16" customHeight="1" x14ac:dyDescent="0.2"/>
    <row r="1810" customFormat="1" ht="16" customHeight="1" x14ac:dyDescent="0.2"/>
    <row r="1811" customFormat="1" ht="16" customHeight="1" x14ac:dyDescent="0.2"/>
    <row r="1812" customFormat="1" ht="16" customHeight="1" x14ac:dyDescent="0.2"/>
    <row r="1813" customFormat="1" ht="16" customHeight="1" x14ac:dyDescent="0.2"/>
    <row r="1814" customFormat="1" ht="16" customHeight="1" x14ac:dyDescent="0.2"/>
    <row r="1815" customFormat="1" ht="16" customHeight="1" x14ac:dyDescent="0.2"/>
    <row r="1816" customFormat="1" ht="16" customHeight="1" x14ac:dyDescent="0.2"/>
    <row r="1817" customFormat="1" ht="16" customHeight="1" x14ac:dyDescent="0.2"/>
    <row r="1818" customFormat="1" ht="16" customHeight="1" x14ac:dyDescent="0.2"/>
    <row r="1819" customFormat="1" ht="16" customHeight="1" x14ac:dyDescent="0.2"/>
    <row r="1820" customFormat="1" ht="16" customHeight="1" x14ac:dyDescent="0.2"/>
    <row r="1821" customFormat="1" ht="16" customHeight="1" x14ac:dyDescent="0.2"/>
    <row r="1822" customFormat="1" ht="16" customHeight="1" x14ac:dyDescent="0.2"/>
    <row r="1823" customFormat="1" ht="16" customHeight="1" x14ac:dyDescent="0.2"/>
    <row r="1824" customFormat="1" ht="16" customHeight="1" x14ac:dyDescent="0.2"/>
    <row r="1825" customFormat="1" ht="16" customHeight="1" x14ac:dyDescent="0.2"/>
    <row r="1826" customFormat="1" ht="16" customHeight="1" x14ac:dyDescent="0.2"/>
    <row r="1827" customFormat="1" ht="16" customHeight="1" x14ac:dyDescent="0.2"/>
    <row r="1828" customFormat="1" ht="16" customHeight="1" x14ac:dyDescent="0.2"/>
    <row r="1829" customFormat="1" ht="16" customHeight="1" x14ac:dyDescent="0.2"/>
    <row r="1830" customFormat="1" ht="16" customHeight="1" x14ac:dyDescent="0.2"/>
    <row r="1831" customFormat="1" ht="16" customHeight="1" x14ac:dyDescent="0.2"/>
    <row r="1832" customFormat="1" ht="16" customHeight="1" x14ac:dyDescent="0.2"/>
    <row r="1833" customFormat="1" ht="16" customHeight="1" x14ac:dyDescent="0.2"/>
    <row r="1834" customFormat="1" ht="16" customHeight="1" x14ac:dyDescent="0.2"/>
    <row r="1835" customFormat="1" ht="16" customHeight="1" x14ac:dyDescent="0.2"/>
    <row r="1836" customFormat="1" ht="16" customHeight="1" x14ac:dyDescent="0.2"/>
    <row r="1837" customFormat="1" ht="16" customHeight="1" x14ac:dyDescent="0.2"/>
    <row r="1838" customFormat="1" ht="16" customHeight="1" x14ac:dyDescent="0.2"/>
    <row r="1839" customFormat="1" ht="16" customHeight="1" x14ac:dyDescent="0.2"/>
    <row r="1840" customFormat="1" ht="16" customHeight="1" x14ac:dyDescent="0.2"/>
    <row r="1841" customFormat="1" ht="16" customHeight="1" x14ac:dyDescent="0.2"/>
    <row r="1842" customFormat="1" ht="16" customHeight="1" x14ac:dyDescent="0.2"/>
    <row r="1843" customFormat="1" ht="16" customHeight="1" x14ac:dyDescent="0.2"/>
    <row r="1844" customFormat="1" ht="16" customHeight="1" x14ac:dyDescent="0.2"/>
    <row r="1845" customFormat="1" ht="16" customHeight="1" x14ac:dyDescent="0.2"/>
    <row r="1846" customFormat="1" ht="16" customHeight="1" x14ac:dyDescent="0.2"/>
    <row r="1847" customFormat="1" ht="16" customHeight="1" x14ac:dyDescent="0.2"/>
    <row r="1848" customFormat="1" ht="16" customHeight="1" x14ac:dyDescent="0.2"/>
    <row r="1849" customFormat="1" ht="16" customHeight="1" x14ac:dyDescent="0.2"/>
    <row r="1850" customFormat="1" ht="16" customHeight="1" x14ac:dyDescent="0.2"/>
    <row r="1851" customFormat="1" ht="16" customHeight="1" x14ac:dyDescent="0.2"/>
    <row r="1852" customFormat="1" ht="16" customHeight="1" x14ac:dyDescent="0.2"/>
    <row r="1853" customFormat="1" ht="16" customHeight="1" x14ac:dyDescent="0.2"/>
    <row r="1854" customFormat="1" ht="16" customHeight="1" x14ac:dyDescent="0.2"/>
    <row r="1855" customFormat="1" ht="16" customHeight="1" x14ac:dyDescent="0.2"/>
    <row r="1856" customFormat="1" ht="16" customHeight="1" x14ac:dyDescent="0.2"/>
    <row r="1857" customFormat="1" ht="16" customHeight="1" x14ac:dyDescent="0.2"/>
    <row r="1858" customFormat="1" ht="16" customHeight="1" x14ac:dyDescent="0.2"/>
    <row r="1859" customFormat="1" ht="16" customHeight="1" x14ac:dyDescent="0.2"/>
    <row r="1860" customFormat="1" ht="16" customHeight="1" x14ac:dyDescent="0.2"/>
    <row r="1861" customFormat="1" ht="16" customHeight="1" x14ac:dyDescent="0.2"/>
    <row r="1862" customFormat="1" ht="16" customHeight="1" x14ac:dyDescent="0.2"/>
    <row r="1863" customFormat="1" ht="16" customHeight="1" x14ac:dyDescent="0.2"/>
    <row r="1864" customFormat="1" ht="16" customHeight="1" x14ac:dyDescent="0.2"/>
    <row r="1865" customFormat="1" ht="16" customHeight="1" x14ac:dyDescent="0.2"/>
    <row r="1866" customFormat="1" ht="16" customHeight="1" x14ac:dyDescent="0.2"/>
    <row r="1867" customFormat="1" ht="16" customHeight="1" x14ac:dyDescent="0.2"/>
    <row r="1868" customFormat="1" ht="16" customHeight="1" x14ac:dyDescent="0.2"/>
    <row r="1869" customFormat="1" ht="16" customHeight="1" x14ac:dyDescent="0.2"/>
    <row r="1870" customFormat="1" ht="16" customHeight="1" x14ac:dyDescent="0.2"/>
    <row r="1871" customFormat="1" ht="16" customHeight="1" x14ac:dyDescent="0.2"/>
    <row r="1872" customFormat="1" ht="16" customHeight="1" x14ac:dyDescent="0.2"/>
    <row r="1873" customFormat="1" ht="16" customHeight="1" x14ac:dyDescent="0.2"/>
    <row r="1874" customFormat="1" ht="16" customHeight="1" x14ac:dyDescent="0.2"/>
    <row r="1875" customFormat="1" ht="16" customHeight="1" x14ac:dyDescent="0.2"/>
    <row r="1876" customFormat="1" ht="16" customHeight="1" x14ac:dyDescent="0.2"/>
    <row r="1877" customFormat="1" ht="16" customHeight="1" x14ac:dyDescent="0.2"/>
    <row r="1878" customFormat="1" ht="16" customHeight="1" x14ac:dyDescent="0.2"/>
    <row r="1879" customFormat="1" ht="16" customHeight="1" x14ac:dyDescent="0.2"/>
    <row r="1880" customFormat="1" ht="16" customHeight="1" x14ac:dyDescent="0.2"/>
    <row r="1881" customFormat="1" ht="16" customHeight="1" x14ac:dyDescent="0.2"/>
    <row r="1882" customFormat="1" ht="16" customHeight="1" x14ac:dyDescent="0.2"/>
    <row r="1883" customFormat="1" ht="16" customHeight="1" x14ac:dyDescent="0.2"/>
    <row r="1884" customFormat="1" ht="16" customHeight="1" x14ac:dyDescent="0.2"/>
    <row r="1885" customFormat="1" ht="16" customHeight="1" x14ac:dyDescent="0.2"/>
    <row r="1886" customFormat="1" ht="16" customHeight="1" x14ac:dyDescent="0.2"/>
    <row r="1887" customFormat="1" ht="16" customHeight="1" x14ac:dyDescent="0.2"/>
    <row r="1888" customFormat="1" ht="16" customHeight="1" x14ac:dyDescent="0.2"/>
    <row r="1889" customFormat="1" ht="16" customHeight="1" x14ac:dyDescent="0.2"/>
    <row r="1890" customFormat="1" ht="16" customHeight="1" x14ac:dyDescent="0.2"/>
    <row r="1891" customFormat="1" ht="16" customHeight="1" x14ac:dyDescent="0.2"/>
    <row r="1892" customFormat="1" ht="16" customHeight="1" x14ac:dyDescent="0.2"/>
    <row r="1893" customFormat="1" ht="16" customHeight="1" x14ac:dyDescent="0.2"/>
    <row r="1894" customFormat="1" ht="16" customHeight="1" x14ac:dyDescent="0.2"/>
    <row r="1895" customFormat="1" ht="16" customHeight="1" x14ac:dyDescent="0.2"/>
    <row r="1896" customFormat="1" ht="16" customHeight="1" x14ac:dyDescent="0.2"/>
    <row r="1897" customFormat="1" ht="16" customHeight="1" x14ac:dyDescent="0.2"/>
    <row r="1898" customFormat="1" ht="16" customHeight="1" x14ac:dyDescent="0.2"/>
    <row r="1899" customFormat="1" ht="16" customHeight="1" x14ac:dyDescent="0.2"/>
    <row r="1900" customFormat="1" ht="16" customHeight="1" x14ac:dyDescent="0.2"/>
    <row r="1901" customFormat="1" ht="16" customHeight="1" x14ac:dyDescent="0.2"/>
    <row r="1902" customFormat="1" ht="16" customHeight="1" x14ac:dyDescent="0.2"/>
    <row r="1903" customFormat="1" ht="16" customHeight="1" x14ac:dyDescent="0.2"/>
    <row r="1904" customFormat="1" ht="16" customHeight="1" x14ac:dyDescent="0.2"/>
    <row r="1905" customFormat="1" ht="16" customHeight="1" x14ac:dyDescent="0.2"/>
    <row r="1906" customFormat="1" ht="16" customHeight="1" x14ac:dyDescent="0.2"/>
    <row r="1907" customFormat="1" ht="16" customHeight="1" x14ac:dyDescent="0.2"/>
    <row r="1908" customFormat="1" ht="16" customHeight="1" x14ac:dyDescent="0.2"/>
    <row r="1909" customFormat="1" ht="16" customHeight="1" x14ac:dyDescent="0.2"/>
    <row r="1910" customFormat="1" ht="16" customHeight="1" x14ac:dyDescent="0.2"/>
    <row r="1911" customFormat="1" ht="16" customHeight="1" x14ac:dyDescent="0.2"/>
    <row r="1912" customFormat="1" ht="16" customHeight="1" x14ac:dyDescent="0.2"/>
    <row r="1913" customFormat="1" ht="16" customHeight="1" x14ac:dyDescent="0.2"/>
    <row r="1914" customFormat="1" ht="16" customHeight="1" x14ac:dyDescent="0.2"/>
    <row r="1915" customFormat="1" ht="16" customHeight="1" x14ac:dyDescent="0.2"/>
    <row r="1916" customFormat="1" ht="16" customHeight="1" x14ac:dyDescent="0.2"/>
    <row r="1917" customFormat="1" ht="16" customHeight="1" x14ac:dyDescent="0.2"/>
    <row r="1918" customFormat="1" ht="16" customHeight="1" x14ac:dyDescent="0.2"/>
    <row r="1919" customFormat="1" ht="16" customHeight="1" x14ac:dyDescent="0.2"/>
    <row r="1920" customFormat="1" ht="16" customHeight="1" x14ac:dyDescent="0.2"/>
    <row r="1921" customFormat="1" ht="16" customHeight="1" x14ac:dyDescent="0.2"/>
    <row r="1922" customFormat="1" ht="16" customHeight="1" x14ac:dyDescent="0.2"/>
    <row r="1923" customFormat="1" ht="16" customHeight="1" x14ac:dyDescent="0.2"/>
    <row r="1924" customFormat="1" ht="16" customHeight="1" x14ac:dyDescent="0.2"/>
    <row r="1925" customFormat="1" ht="16" customHeight="1" x14ac:dyDescent="0.2"/>
    <row r="1926" customFormat="1" ht="16" customHeight="1" x14ac:dyDescent="0.2"/>
    <row r="1927" customFormat="1" ht="16" customHeight="1" x14ac:dyDescent="0.2"/>
    <row r="1928" customFormat="1" ht="16" customHeight="1" x14ac:dyDescent="0.2"/>
    <row r="1929" customFormat="1" ht="16" customHeight="1" x14ac:dyDescent="0.2"/>
    <row r="1930" customFormat="1" ht="16" customHeight="1" x14ac:dyDescent="0.2"/>
    <row r="1931" customFormat="1" ht="16" customHeight="1" x14ac:dyDescent="0.2"/>
    <row r="1932" customFormat="1" ht="16" customHeight="1" x14ac:dyDescent="0.2"/>
    <row r="1933" customFormat="1" ht="16" customHeight="1" x14ac:dyDescent="0.2"/>
    <row r="1934" customFormat="1" ht="16" customHeight="1" x14ac:dyDescent="0.2"/>
    <row r="1935" customFormat="1" ht="16" customHeight="1" x14ac:dyDescent="0.2"/>
    <row r="1936" customFormat="1" ht="16" customHeight="1" x14ac:dyDescent="0.2"/>
    <row r="1937" customFormat="1" ht="16" customHeight="1" x14ac:dyDescent="0.2"/>
    <row r="1938" customFormat="1" ht="16" customHeight="1" x14ac:dyDescent="0.2"/>
    <row r="1939" customFormat="1" ht="16" customHeight="1" x14ac:dyDescent="0.2"/>
    <row r="1940" customFormat="1" ht="16" customHeight="1" x14ac:dyDescent="0.2"/>
    <row r="1941" customFormat="1" ht="16" customHeight="1" x14ac:dyDescent="0.2"/>
    <row r="1942" customFormat="1" ht="16" customHeight="1" x14ac:dyDescent="0.2"/>
    <row r="1943" customFormat="1" ht="16" customHeight="1" x14ac:dyDescent="0.2"/>
    <row r="1944" customFormat="1" ht="16" customHeight="1" x14ac:dyDescent="0.2"/>
    <row r="1945" customFormat="1" ht="16" customHeight="1" x14ac:dyDescent="0.2"/>
    <row r="1946" customFormat="1" ht="16" customHeight="1" x14ac:dyDescent="0.2"/>
    <row r="1947" customFormat="1" ht="16" customHeight="1" x14ac:dyDescent="0.2"/>
    <row r="1948" customFormat="1" ht="16" customHeight="1" x14ac:dyDescent="0.2"/>
    <row r="1949" customFormat="1" ht="16" customHeight="1" x14ac:dyDescent="0.2"/>
    <row r="1950" customFormat="1" ht="16" customHeight="1" x14ac:dyDescent="0.2"/>
    <row r="1951" customFormat="1" ht="16" customHeight="1" x14ac:dyDescent="0.2"/>
    <row r="1952" customFormat="1" ht="16" customHeight="1" x14ac:dyDescent="0.2"/>
    <row r="1953" customFormat="1" ht="16" customHeight="1" x14ac:dyDescent="0.2"/>
    <row r="1954" customFormat="1" ht="16" customHeight="1" x14ac:dyDescent="0.2"/>
    <row r="1955" customFormat="1" ht="16" customHeight="1" x14ac:dyDescent="0.2"/>
    <row r="1956" customFormat="1" ht="16" customHeight="1" x14ac:dyDescent="0.2"/>
    <row r="1957" customFormat="1" ht="16" customHeight="1" x14ac:dyDescent="0.2"/>
    <row r="1958" customFormat="1" ht="16" customHeight="1" x14ac:dyDescent="0.2"/>
    <row r="1959" customFormat="1" ht="16" customHeight="1" x14ac:dyDescent="0.2"/>
    <row r="1960" customFormat="1" ht="16" customHeight="1" x14ac:dyDescent="0.2"/>
    <row r="1961" customFormat="1" ht="16" customHeight="1" x14ac:dyDescent="0.2"/>
    <row r="1962" customFormat="1" ht="16" customHeight="1" x14ac:dyDescent="0.2"/>
    <row r="1963" customFormat="1" ht="16" customHeight="1" x14ac:dyDescent="0.2"/>
    <row r="1964" customFormat="1" ht="16" customHeight="1" x14ac:dyDescent="0.2"/>
    <row r="1965" customFormat="1" ht="16" customHeight="1" x14ac:dyDescent="0.2"/>
    <row r="1966" customFormat="1" ht="16" customHeight="1" x14ac:dyDescent="0.2"/>
    <row r="1967" customFormat="1" ht="16" customHeight="1" x14ac:dyDescent="0.2"/>
    <row r="1968" customFormat="1" ht="16" customHeight="1" x14ac:dyDescent="0.2"/>
    <row r="1969" customFormat="1" ht="16" customHeight="1" x14ac:dyDescent="0.2"/>
    <row r="1970" customFormat="1" ht="16" customHeight="1" x14ac:dyDescent="0.2"/>
    <row r="1971" customFormat="1" ht="16" customHeight="1" x14ac:dyDescent="0.2"/>
    <row r="1972" customFormat="1" ht="16" customHeight="1" x14ac:dyDescent="0.2"/>
    <row r="1973" customFormat="1" ht="16" customHeight="1" x14ac:dyDescent="0.2"/>
    <row r="1974" customFormat="1" ht="16" customHeight="1" x14ac:dyDescent="0.2"/>
    <row r="1975" customFormat="1" ht="16" customHeight="1" x14ac:dyDescent="0.2"/>
    <row r="1976" customFormat="1" ht="16" customHeight="1" x14ac:dyDescent="0.2"/>
    <row r="1977" customFormat="1" ht="16" customHeight="1" x14ac:dyDescent="0.2"/>
    <row r="1978" customFormat="1" ht="16" customHeight="1" x14ac:dyDescent="0.2"/>
    <row r="1979" customFormat="1" ht="16" customHeight="1" x14ac:dyDescent="0.2"/>
    <row r="1980" customFormat="1" ht="16" customHeight="1" x14ac:dyDescent="0.2"/>
    <row r="1981" customFormat="1" ht="16" customHeight="1" x14ac:dyDescent="0.2"/>
    <row r="1982" customFormat="1" ht="16" customHeight="1" x14ac:dyDescent="0.2"/>
    <row r="1983" customFormat="1" ht="16" customHeight="1" x14ac:dyDescent="0.2"/>
    <row r="1984" customFormat="1" ht="16" customHeight="1" x14ac:dyDescent="0.2"/>
    <row r="1985" customFormat="1" ht="16" customHeight="1" x14ac:dyDescent="0.2"/>
    <row r="1986" customFormat="1" ht="16" customHeight="1" x14ac:dyDescent="0.2"/>
    <row r="1987" customFormat="1" ht="16" customHeight="1" x14ac:dyDescent="0.2"/>
    <row r="1988" customFormat="1" ht="16" customHeight="1" x14ac:dyDescent="0.2"/>
    <row r="1989" customFormat="1" ht="16" customHeight="1" x14ac:dyDescent="0.2"/>
    <row r="1990" customFormat="1" ht="16" customHeight="1" x14ac:dyDescent="0.2"/>
    <row r="1991" customFormat="1" ht="16" customHeight="1" x14ac:dyDescent="0.2"/>
    <row r="1992" customFormat="1" ht="16" customHeight="1" x14ac:dyDescent="0.2"/>
    <row r="1993" customFormat="1" ht="16" customHeight="1" x14ac:dyDescent="0.2"/>
    <row r="1994" customFormat="1" ht="16" customHeight="1" x14ac:dyDescent="0.2"/>
    <row r="1995" customFormat="1" ht="16" customHeight="1" x14ac:dyDescent="0.2"/>
    <row r="1996" customFormat="1" ht="16" customHeight="1" x14ac:dyDescent="0.2"/>
    <row r="1997" customFormat="1" ht="16" customHeight="1" x14ac:dyDescent="0.2"/>
    <row r="1998" customFormat="1" ht="16" customHeight="1" x14ac:dyDescent="0.2"/>
    <row r="1999" customFormat="1" ht="16" customHeight="1" x14ac:dyDescent="0.2"/>
    <row r="2000" customFormat="1" ht="16" customHeight="1" x14ac:dyDescent="0.2"/>
    <row r="2001" customFormat="1" ht="16" customHeight="1" x14ac:dyDescent="0.2"/>
    <row r="2002" customFormat="1" ht="16" customHeight="1" x14ac:dyDescent="0.2"/>
    <row r="2003" customFormat="1" ht="16" customHeight="1" x14ac:dyDescent="0.2"/>
    <row r="2004" customFormat="1" ht="16" customHeight="1" x14ac:dyDescent="0.2"/>
    <row r="2005" customFormat="1" ht="16" customHeight="1" x14ac:dyDescent="0.2"/>
    <row r="2006" customFormat="1" ht="16" customHeight="1" x14ac:dyDescent="0.2"/>
    <row r="2007" customFormat="1" ht="16" customHeight="1" x14ac:dyDescent="0.2"/>
    <row r="2008" customFormat="1" ht="16" customHeight="1" x14ac:dyDescent="0.2"/>
    <row r="2009" customFormat="1" ht="16" customHeight="1" x14ac:dyDescent="0.2"/>
    <row r="2010" customFormat="1" ht="16" customHeight="1" x14ac:dyDescent="0.2"/>
    <row r="2011" customFormat="1" ht="16" customHeight="1" x14ac:dyDescent="0.2"/>
    <row r="2012" customFormat="1" ht="16" customHeight="1" x14ac:dyDescent="0.2"/>
    <row r="2013" customFormat="1" ht="16" customHeight="1" x14ac:dyDescent="0.2"/>
    <row r="2014" customFormat="1" ht="16" customHeight="1" x14ac:dyDescent="0.2"/>
    <row r="2015" customFormat="1" ht="16" customHeight="1" x14ac:dyDescent="0.2"/>
    <row r="2016" customFormat="1" ht="16" customHeight="1" x14ac:dyDescent="0.2"/>
    <row r="2017" customFormat="1" ht="16" customHeight="1" x14ac:dyDescent="0.2"/>
    <row r="2018" customFormat="1" ht="16" customHeight="1" x14ac:dyDescent="0.2"/>
    <row r="2019" customFormat="1" ht="16" customHeight="1" x14ac:dyDescent="0.2"/>
    <row r="2020" customFormat="1" ht="16" customHeight="1" x14ac:dyDescent="0.2"/>
    <row r="2021" customFormat="1" ht="16" customHeight="1" x14ac:dyDescent="0.2"/>
    <row r="2022" customFormat="1" ht="16" customHeight="1" x14ac:dyDescent="0.2"/>
    <row r="2023" customFormat="1" ht="16" customHeight="1" x14ac:dyDescent="0.2"/>
    <row r="2024" customFormat="1" ht="16" customHeight="1" x14ac:dyDescent="0.2"/>
    <row r="2025" customFormat="1" ht="16" customHeight="1" x14ac:dyDescent="0.2"/>
    <row r="2026" customFormat="1" ht="16" customHeight="1" x14ac:dyDescent="0.2"/>
    <row r="2027" customFormat="1" ht="16" customHeight="1" x14ac:dyDescent="0.2"/>
    <row r="2028" customFormat="1" ht="16" customHeight="1" x14ac:dyDescent="0.2"/>
    <row r="2029" customFormat="1" ht="16" customHeight="1" x14ac:dyDescent="0.2"/>
    <row r="2030" customFormat="1" ht="16" customHeight="1" x14ac:dyDescent="0.2"/>
    <row r="2031" customFormat="1" ht="16" customHeight="1" x14ac:dyDescent="0.2"/>
    <row r="2032" customFormat="1" ht="16" customHeight="1" x14ac:dyDescent="0.2"/>
    <row r="2033" customFormat="1" ht="16" customHeight="1" x14ac:dyDescent="0.2"/>
    <row r="2034" customFormat="1" ht="16" customHeight="1" x14ac:dyDescent="0.2"/>
    <row r="2035" customFormat="1" ht="16" customHeight="1" x14ac:dyDescent="0.2"/>
    <row r="2036" customFormat="1" ht="16" customHeight="1" x14ac:dyDescent="0.2"/>
    <row r="2037" customFormat="1" ht="16" customHeight="1" x14ac:dyDescent="0.2"/>
    <row r="2038" customFormat="1" ht="16" customHeight="1" x14ac:dyDescent="0.2"/>
    <row r="2039" customFormat="1" ht="16" customHeight="1" x14ac:dyDescent="0.2"/>
    <row r="2040" customFormat="1" ht="16" customHeight="1" x14ac:dyDescent="0.2"/>
    <row r="2041" customFormat="1" ht="16" customHeight="1" x14ac:dyDescent="0.2"/>
    <row r="2042" customFormat="1" ht="16" customHeight="1" x14ac:dyDescent="0.2"/>
    <row r="2043" customFormat="1" ht="16" customHeight="1" x14ac:dyDescent="0.2"/>
    <row r="2044" customFormat="1" ht="16" customHeight="1" x14ac:dyDescent="0.2"/>
    <row r="2045" customFormat="1" ht="16" customHeight="1" x14ac:dyDescent="0.2"/>
    <row r="2046" customFormat="1" ht="16" customHeight="1" x14ac:dyDescent="0.2"/>
    <row r="2047" customFormat="1" ht="16" customHeight="1" x14ac:dyDescent="0.2"/>
    <row r="2048" customFormat="1" ht="16" customHeight="1" x14ac:dyDescent="0.2"/>
    <row r="2049" customFormat="1" ht="16" customHeight="1" x14ac:dyDescent="0.2"/>
    <row r="2050" customFormat="1" ht="16" customHeight="1" x14ac:dyDescent="0.2"/>
    <row r="2051" customFormat="1" ht="16" customHeight="1" x14ac:dyDescent="0.2"/>
    <row r="2052" customFormat="1" ht="16" customHeight="1" x14ac:dyDescent="0.2"/>
    <row r="2053" customFormat="1" ht="16" customHeight="1" x14ac:dyDescent="0.2"/>
    <row r="2054" customFormat="1" ht="16" customHeight="1" x14ac:dyDescent="0.2"/>
    <row r="2055" customFormat="1" ht="16" customHeight="1" x14ac:dyDescent="0.2"/>
    <row r="2056" customFormat="1" ht="16" customHeight="1" x14ac:dyDescent="0.2"/>
    <row r="2057" customFormat="1" ht="16" customHeight="1" x14ac:dyDescent="0.2"/>
    <row r="2058" customFormat="1" ht="16" customHeight="1" x14ac:dyDescent="0.2"/>
    <row r="2059" customFormat="1" ht="16" customHeight="1" x14ac:dyDescent="0.2"/>
    <row r="2060" customFormat="1" ht="16" customHeight="1" x14ac:dyDescent="0.2"/>
    <row r="2061" customFormat="1" ht="16" customHeight="1" x14ac:dyDescent="0.2"/>
    <row r="2062" customFormat="1" ht="16" customHeight="1" x14ac:dyDescent="0.2"/>
    <row r="2063" customFormat="1" ht="16" customHeight="1" x14ac:dyDescent="0.2"/>
    <row r="2064" customFormat="1" ht="16" customHeight="1" x14ac:dyDescent="0.2"/>
    <row r="2065" customFormat="1" ht="16" customHeight="1" x14ac:dyDescent="0.2"/>
    <row r="2066" customFormat="1" ht="16" customHeight="1" x14ac:dyDescent="0.2"/>
    <row r="2067" customFormat="1" ht="16" customHeight="1" x14ac:dyDescent="0.2"/>
    <row r="2068" customFormat="1" ht="16" customHeight="1" x14ac:dyDescent="0.2"/>
    <row r="2069" customFormat="1" ht="16" customHeight="1" x14ac:dyDescent="0.2"/>
    <row r="2070" customFormat="1" ht="16" customHeight="1" x14ac:dyDescent="0.2"/>
    <row r="2071" customFormat="1" ht="16" customHeight="1" x14ac:dyDescent="0.2"/>
    <row r="2072" customFormat="1" ht="16" customHeight="1" x14ac:dyDescent="0.2"/>
    <row r="2073" customFormat="1" ht="16" customHeight="1" x14ac:dyDescent="0.2"/>
    <row r="2074" customFormat="1" ht="16" customHeight="1" x14ac:dyDescent="0.2"/>
    <row r="2075" customFormat="1" ht="16" customHeight="1" x14ac:dyDescent="0.2"/>
    <row r="2076" customFormat="1" ht="16" customHeight="1" x14ac:dyDescent="0.2"/>
    <row r="2077" customFormat="1" ht="16" customHeight="1" x14ac:dyDescent="0.2"/>
    <row r="2078" customFormat="1" ht="16" customHeight="1" x14ac:dyDescent="0.2"/>
    <row r="2079" customFormat="1" ht="16" customHeight="1" x14ac:dyDescent="0.2"/>
    <row r="2080" customFormat="1" ht="16" customHeight="1" x14ac:dyDescent="0.2"/>
    <row r="2081" customFormat="1" ht="16" customHeight="1" x14ac:dyDescent="0.2"/>
    <row r="2082" customFormat="1" ht="16" customHeight="1" x14ac:dyDescent="0.2"/>
    <row r="2083" customFormat="1" ht="16" customHeight="1" x14ac:dyDescent="0.2"/>
    <row r="2084" customFormat="1" ht="16" customHeight="1" x14ac:dyDescent="0.2"/>
    <row r="2085" customFormat="1" ht="16" customHeight="1" x14ac:dyDescent="0.2"/>
    <row r="2086" customFormat="1" ht="16" customHeight="1" x14ac:dyDescent="0.2"/>
    <row r="2087" customFormat="1" ht="16" customHeight="1" x14ac:dyDescent="0.2"/>
    <row r="2088" customFormat="1" ht="16" customHeight="1" x14ac:dyDescent="0.2"/>
    <row r="2089" customFormat="1" ht="16" customHeight="1" x14ac:dyDescent="0.2"/>
    <row r="2090" customFormat="1" ht="16" customHeight="1" x14ac:dyDescent="0.2"/>
    <row r="2091" customFormat="1" ht="16" customHeight="1" x14ac:dyDescent="0.2"/>
    <row r="2092" customFormat="1" ht="16" customHeight="1" x14ac:dyDescent="0.2"/>
    <row r="2093" customFormat="1" ht="16" customHeight="1" x14ac:dyDescent="0.2"/>
    <row r="2094" customFormat="1" ht="16" customHeight="1" x14ac:dyDescent="0.2"/>
    <row r="2095" customFormat="1" ht="16" customHeight="1" x14ac:dyDescent="0.2"/>
    <row r="2096" customFormat="1" ht="16" customHeight="1" x14ac:dyDescent="0.2"/>
    <row r="2097" customFormat="1" ht="16" customHeight="1" x14ac:dyDescent="0.2"/>
    <row r="2098" customFormat="1" ht="16" customHeight="1" x14ac:dyDescent="0.2"/>
    <row r="2099" customFormat="1" ht="16" customHeight="1" x14ac:dyDescent="0.2"/>
    <row r="2100" customFormat="1" ht="16" customHeight="1" x14ac:dyDescent="0.2"/>
    <row r="2101" customFormat="1" ht="16" customHeight="1" x14ac:dyDescent="0.2"/>
    <row r="2102" customFormat="1" ht="16" customHeight="1" x14ac:dyDescent="0.2"/>
    <row r="2103" customFormat="1" ht="16" customHeight="1" x14ac:dyDescent="0.2"/>
    <row r="2104" customFormat="1" ht="16" customHeight="1" x14ac:dyDescent="0.2"/>
    <row r="2105" customFormat="1" ht="16" customHeight="1" x14ac:dyDescent="0.2"/>
    <row r="2106" customFormat="1" ht="16" customHeight="1" x14ac:dyDescent="0.2"/>
    <row r="2107" customFormat="1" ht="16" customHeight="1" x14ac:dyDescent="0.2"/>
    <row r="2108" customFormat="1" ht="16" customHeight="1" x14ac:dyDescent="0.2"/>
    <row r="2109" customFormat="1" ht="16" customHeight="1" x14ac:dyDescent="0.2"/>
    <row r="2110" customFormat="1" ht="16" customHeight="1" x14ac:dyDescent="0.2"/>
    <row r="2111" customFormat="1" ht="16" customHeight="1" x14ac:dyDescent="0.2"/>
    <row r="2112" customFormat="1" ht="16" customHeight="1" x14ac:dyDescent="0.2"/>
    <row r="2113" customFormat="1" ht="16" customHeight="1" x14ac:dyDescent="0.2"/>
    <row r="2114" customFormat="1" ht="16" customHeight="1" x14ac:dyDescent="0.2"/>
    <row r="2115" customFormat="1" ht="16" customHeight="1" x14ac:dyDescent="0.2"/>
    <row r="2116" customFormat="1" ht="16" customHeight="1" x14ac:dyDescent="0.2"/>
    <row r="2117" customFormat="1" ht="16" customHeight="1" x14ac:dyDescent="0.2"/>
    <row r="2118" customFormat="1" ht="16" customHeight="1" x14ac:dyDescent="0.2"/>
    <row r="2119" customFormat="1" ht="16" customHeight="1" x14ac:dyDescent="0.2"/>
    <row r="2120" customFormat="1" ht="16" customHeight="1" x14ac:dyDescent="0.2"/>
    <row r="2121" customFormat="1" ht="16" customHeight="1" x14ac:dyDescent="0.2"/>
    <row r="2122" customFormat="1" ht="16" customHeight="1" x14ac:dyDescent="0.2"/>
    <row r="2123" customFormat="1" ht="16" customHeight="1" x14ac:dyDescent="0.2"/>
    <row r="2124" customFormat="1" ht="16" customHeight="1" x14ac:dyDescent="0.2"/>
    <row r="2125" customFormat="1" ht="16" customHeight="1" x14ac:dyDescent="0.2"/>
    <row r="2126" customFormat="1" ht="16" customHeight="1" x14ac:dyDescent="0.2"/>
    <row r="2127" customFormat="1" ht="16" customHeight="1" x14ac:dyDescent="0.2"/>
    <row r="2128" customFormat="1" ht="16" customHeight="1" x14ac:dyDescent="0.2"/>
    <row r="2129" customFormat="1" ht="16" customHeight="1" x14ac:dyDescent="0.2"/>
    <row r="2130" customFormat="1" ht="16" customHeight="1" x14ac:dyDescent="0.2"/>
    <row r="2131" customFormat="1" ht="16" customHeight="1" x14ac:dyDescent="0.2"/>
    <row r="2132" customFormat="1" ht="16" customHeight="1" x14ac:dyDescent="0.2"/>
    <row r="2133" customFormat="1" ht="16" customHeight="1" x14ac:dyDescent="0.2"/>
    <row r="2134" customFormat="1" ht="16" customHeight="1" x14ac:dyDescent="0.2"/>
    <row r="2135" customFormat="1" ht="16" customHeight="1" x14ac:dyDescent="0.2"/>
    <row r="2136" customFormat="1" ht="16" customHeight="1" x14ac:dyDescent="0.2"/>
    <row r="2137" customFormat="1" ht="16" customHeight="1" x14ac:dyDescent="0.2"/>
    <row r="2138" customFormat="1" ht="16" customHeight="1" x14ac:dyDescent="0.2"/>
    <row r="2139" customFormat="1" ht="16" customHeight="1" x14ac:dyDescent="0.2"/>
    <row r="2140" customFormat="1" ht="16" customHeight="1" x14ac:dyDescent="0.2"/>
    <row r="2141" customFormat="1" ht="16" customHeight="1" x14ac:dyDescent="0.2"/>
    <row r="2142" customFormat="1" ht="16" customHeight="1" x14ac:dyDescent="0.2"/>
    <row r="2143" customFormat="1" ht="16" customHeight="1" x14ac:dyDescent="0.2"/>
    <row r="2144" customFormat="1" ht="16" customHeight="1" x14ac:dyDescent="0.2"/>
    <row r="2145" customFormat="1" ht="16" customHeight="1" x14ac:dyDescent="0.2"/>
    <row r="2146" customFormat="1" ht="16" customHeight="1" x14ac:dyDescent="0.2"/>
    <row r="2147" customFormat="1" ht="16" customHeight="1" x14ac:dyDescent="0.2"/>
    <row r="2148" customFormat="1" ht="16" customHeight="1" x14ac:dyDescent="0.2"/>
    <row r="2149" customFormat="1" ht="16" customHeight="1" x14ac:dyDescent="0.2"/>
    <row r="2150" customFormat="1" ht="16" customHeight="1" x14ac:dyDescent="0.2"/>
    <row r="2151" customFormat="1" ht="16" customHeight="1" x14ac:dyDescent="0.2"/>
    <row r="2152" customFormat="1" ht="16" customHeight="1" x14ac:dyDescent="0.2"/>
    <row r="2153" customFormat="1" ht="16" customHeight="1" x14ac:dyDescent="0.2"/>
    <row r="2154" customFormat="1" ht="16" customHeight="1" x14ac:dyDescent="0.2"/>
    <row r="2155" customFormat="1" ht="16" customHeight="1" x14ac:dyDescent="0.2"/>
    <row r="2156" customFormat="1" ht="16" customHeight="1" x14ac:dyDescent="0.2"/>
    <row r="2157" customFormat="1" ht="16" customHeight="1" x14ac:dyDescent="0.2"/>
    <row r="2158" customFormat="1" ht="16" customHeight="1" x14ac:dyDescent="0.2"/>
    <row r="2159" customFormat="1" ht="16" customHeight="1" x14ac:dyDescent="0.2"/>
    <row r="2160" customFormat="1" ht="16" customHeight="1" x14ac:dyDescent="0.2"/>
    <row r="2161" customFormat="1" ht="16" customHeight="1" x14ac:dyDescent="0.2"/>
    <row r="2162" customFormat="1" ht="16" customHeight="1" x14ac:dyDescent="0.2"/>
    <row r="2163" customFormat="1" ht="16" customHeight="1" x14ac:dyDescent="0.2"/>
    <row r="2164" customFormat="1" ht="16" customHeight="1" x14ac:dyDescent="0.2"/>
    <row r="2165" customFormat="1" ht="16" customHeight="1" x14ac:dyDescent="0.2"/>
    <row r="2166" customFormat="1" ht="16" customHeight="1" x14ac:dyDescent="0.2"/>
    <row r="2167" customFormat="1" ht="16" customHeight="1" x14ac:dyDescent="0.2"/>
    <row r="2168" customFormat="1" ht="16" customHeight="1" x14ac:dyDescent="0.2"/>
    <row r="2169" customFormat="1" ht="16" customHeight="1" x14ac:dyDescent="0.2"/>
    <row r="2170" customFormat="1" ht="16" customHeight="1" x14ac:dyDescent="0.2"/>
    <row r="2171" customFormat="1" ht="16" customHeight="1" x14ac:dyDescent="0.2"/>
    <row r="2172" customFormat="1" ht="16" customHeight="1" x14ac:dyDescent="0.2"/>
    <row r="2173" customFormat="1" ht="16" customHeight="1" x14ac:dyDescent="0.2"/>
    <row r="2174" customFormat="1" ht="16" customHeight="1" x14ac:dyDescent="0.2"/>
    <row r="2175" customFormat="1" ht="16" customHeight="1" x14ac:dyDescent="0.2"/>
    <row r="2176" customFormat="1" ht="16" customHeight="1" x14ac:dyDescent="0.2"/>
    <row r="2177" customFormat="1" ht="16" customHeight="1" x14ac:dyDescent="0.2"/>
    <row r="2178" customFormat="1" ht="16" customHeight="1" x14ac:dyDescent="0.2"/>
    <row r="2179" customFormat="1" ht="16" customHeight="1" x14ac:dyDescent="0.2"/>
    <row r="2180" customFormat="1" ht="16" customHeight="1" x14ac:dyDescent="0.2"/>
    <row r="2181" customFormat="1" ht="16" customHeight="1" x14ac:dyDescent="0.2"/>
    <row r="2182" customFormat="1" ht="16" customHeight="1" x14ac:dyDescent="0.2"/>
    <row r="2183" customFormat="1" ht="16" customHeight="1" x14ac:dyDescent="0.2"/>
    <row r="2184" customFormat="1" ht="16" customHeight="1" x14ac:dyDescent="0.2"/>
    <row r="2185" customFormat="1" ht="16" customHeight="1" x14ac:dyDescent="0.2"/>
    <row r="2186" customFormat="1" ht="16" customHeight="1" x14ac:dyDescent="0.2"/>
    <row r="2187" customFormat="1" ht="16" customHeight="1" x14ac:dyDescent="0.2"/>
    <row r="2188" customFormat="1" ht="16" customHeight="1" x14ac:dyDescent="0.2"/>
    <row r="2189" customFormat="1" ht="16" customHeight="1" x14ac:dyDescent="0.2"/>
    <row r="2190" customFormat="1" ht="16" customHeight="1" x14ac:dyDescent="0.2"/>
    <row r="2191" customFormat="1" ht="16" customHeight="1" x14ac:dyDescent="0.2"/>
    <row r="2192" customFormat="1" ht="16" customHeight="1" x14ac:dyDescent="0.2"/>
    <row r="2193" customFormat="1" ht="16" customHeight="1" x14ac:dyDescent="0.2"/>
    <row r="2194" customFormat="1" ht="16" customHeight="1" x14ac:dyDescent="0.2"/>
    <row r="2195" customFormat="1" ht="16" customHeight="1" x14ac:dyDescent="0.2"/>
    <row r="2196" customFormat="1" ht="16" customHeight="1" x14ac:dyDescent="0.2"/>
    <row r="2197" customFormat="1" ht="16" customHeight="1" x14ac:dyDescent="0.2"/>
    <row r="2198" customFormat="1" ht="16" customHeight="1" x14ac:dyDescent="0.2"/>
    <row r="2199" customFormat="1" ht="16" customHeight="1" x14ac:dyDescent="0.2"/>
    <row r="2200" customFormat="1" ht="16" customHeight="1" x14ac:dyDescent="0.2"/>
    <row r="2201" customFormat="1" ht="16" customHeight="1" x14ac:dyDescent="0.2"/>
    <row r="2202" customFormat="1" ht="16" customHeight="1" x14ac:dyDescent="0.2"/>
    <row r="2203" customFormat="1" ht="16" customHeight="1" x14ac:dyDescent="0.2"/>
    <row r="2204" customFormat="1" ht="16" customHeight="1" x14ac:dyDescent="0.2"/>
    <row r="2205" customFormat="1" ht="16" customHeight="1" x14ac:dyDescent="0.2"/>
    <row r="2206" customFormat="1" ht="16" customHeight="1" x14ac:dyDescent="0.2"/>
    <row r="2207" customFormat="1" ht="16" customHeight="1" x14ac:dyDescent="0.2"/>
    <row r="2208" customFormat="1" ht="16" customHeight="1" x14ac:dyDescent="0.2"/>
    <row r="2209" customFormat="1" ht="16" customHeight="1" x14ac:dyDescent="0.2"/>
    <row r="2210" customFormat="1" ht="16" customHeight="1" x14ac:dyDescent="0.2"/>
    <row r="2211" customFormat="1" ht="16" customHeight="1" x14ac:dyDescent="0.2"/>
    <row r="2212" customFormat="1" ht="16" customHeight="1" x14ac:dyDescent="0.2"/>
    <row r="2213" customFormat="1" ht="16" customHeight="1" x14ac:dyDescent="0.2"/>
    <row r="2214" customFormat="1" ht="16" customHeight="1" x14ac:dyDescent="0.2"/>
    <row r="2215" customFormat="1" ht="16" customHeight="1" x14ac:dyDescent="0.2"/>
    <row r="2216" customFormat="1" ht="16" customHeight="1" x14ac:dyDescent="0.2"/>
    <row r="2217" customFormat="1" ht="16" customHeight="1" x14ac:dyDescent="0.2"/>
    <row r="2218" customFormat="1" ht="16" customHeight="1" x14ac:dyDescent="0.2"/>
    <row r="2219" customFormat="1" ht="16" customHeight="1" x14ac:dyDescent="0.2"/>
    <row r="2220" customFormat="1" ht="16" customHeight="1" x14ac:dyDescent="0.2"/>
    <row r="2221" customFormat="1" ht="16" customHeight="1" x14ac:dyDescent="0.2"/>
    <row r="2222" customFormat="1" ht="16" customHeight="1" x14ac:dyDescent="0.2"/>
    <row r="2223" customFormat="1" ht="16" customHeight="1" x14ac:dyDescent="0.2"/>
    <row r="2224" customFormat="1" ht="16" customHeight="1" x14ac:dyDescent="0.2"/>
    <row r="2225" customFormat="1" ht="16" customHeight="1" x14ac:dyDescent="0.2"/>
    <row r="2226" customFormat="1" ht="16" customHeight="1" x14ac:dyDescent="0.2"/>
    <row r="2227" customFormat="1" ht="16" customHeight="1" x14ac:dyDescent="0.2"/>
    <row r="2228" customFormat="1" ht="16" customHeight="1" x14ac:dyDescent="0.2"/>
    <row r="2229" customFormat="1" ht="16" customHeight="1" x14ac:dyDescent="0.2"/>
    <row r="2230" customFormat="1" ht="16" customHeight="1" x14ac:dyDescent="0.2"/>
    <row r="2231" customFormat="1" ht="16" customHeight="1" x14ac:dyDescent="0.2"/>
    <row r="2232" customFormat="1" ht="16" customHeight="1" x14ac:dyDescent="0.2"/>
    <row r="2233" customFormat="1" ht="16" customHeight="1" x14ac:dyDescent="0.2"/>
    <row r="2234" customFormat="1" ht="16" customHeight="1" x14ac:dyDescent="0.2"/>
    <row r="2235" customFormat="1" ht="16" customHeight="1" x14ac:dyDescent="0.2"/>
    <row r="2236" customFormat="1" ht="16" customHeight="1" x14ac:dyDescent="0.2"/>
    <row r="2237" customFormat="1" ht="16" customHeight="1" x14ac:dyDescent="0.2"/>
    <row r="2238" customFormat="1" ht="16" customHeight="1" x14ac:dyDescent="0.2"/>
    <row r="2239" customFormat="1" ht="16" customHeight="1" x14ac:dyDescent="0.2"/>
    <row r="2240" customFormat="1" ht="16" customHeight="1" x14ac:dyDescent="0.2"/>
    <row r="2241" customFormat="1" ht="16" customHeight="1" x14ac:dyDescent="0.2"/>
    <row r="2242" customFormat="1" ht="16" customHeight="1" x14ac:dyDescent="0.2"/>
    <row r="2243" customFormat="1" ht="16" customHeight="1" x14ac:dyDescent="0.2"/>
    <row r="2244" customFormat="1" ht="16" customHeight="1" x14ac:dyDescent="0.2"/>
    <row r="2245" customFormat="1" ht="16" customHeight="1" x14ac:dyDescent="0.2"/>
    <row r="2246" customFormat="1" ht="16" customHeight="1" x14ac:dyDescent="0.2"/>
    <row r="2247" customFormat="1" ht="16" customHeight="1" x14ac:dyDescent="0.2"/>
    <row r="2248" customFormat="1" ht="16" customHeight="1" x14ac:dyDescent="0.2"/>
    <row r="2249" customFormat="1" ht="16" customHeight="1" x14ac:dyDescent="0.2"/>
    <row r="2250" customFormat="1" ht="16" customHeight="1" x14ac:dyDescent="0.2"/>
    <row r="2251" customFormat="1" ht="16" customHeight="1" x14ac:dyDescent="0.2"/>
    <row r="2252" customFormat="1" ht="16" customHeight="1" x14ac:dyDescent="0.2"/>
    <row r="2253" customFormat="1" ht="16" customHeight="1" x14ac:dyDescent="0.2"/>
    <row r="2254" customFormat="1" ht="16" customHeight="1" x14ac:dyDescent="0.2"/>
    <row r="2255" customFormat="1" ht="16" customHeight="1" x14ac:dyDescent="0.2"/>
    <row r="2256" customFormat="1" ht="16" customHeight="1" x14ac:dyDescent="0.2"/>
    <row r="2257" customFormat="1" ht="16" customHeight="1" x14ac:dyDescent="0.2"/>
    <row r="2258" customFormat="1" ht="16" customHeight="1" x14ac:dyDescent="0.2"/>
    <row r="2259" customFormat="1" ht="16" customHeight="1" x14ac:dyDescent="0.2"/>
    <row r="2260" customFormat="1" ht="16" customHeight="1" x14ac:dyDescent="0.2"/>
    <row r="2261" customFormat="1" ht="16" customHeight="1" x14ac:dyDescent="0.2"/>
    <row r="2262" customFormat="1" ht="16" customHeight="1" x14ac:dyDescent="0.2"/>
    <row r="2263" customFormat="1" ht="16" customHeight="1" x14ac:dyDescent="0.2"/>
    <row r="2264" customFormat="1" ht="16" customHeight="1" x14ac:dyDescent="0.2"/>
    <row r="2265" customFormat="1" ht="16" customHeight="1" x14ac:dyDescent="0.2"/>
    <row r="2266" customFormat="1" ht="16" customHeight="1" x14ac:dyDescent="0.2"/>
    <row r="2267" customFormat="1" ht="16" customHeight="1" x14ac:dyDescent="0.2"/>
    <row r="2268" customFormat="1" ht="16" customHeight="1" x14ac:dyDescent="0.2"/>
    <row r="2269" customFormat="1" ht="16" customHeight="1" x14ac:dyDescent="0.2"/>
    <row r="2270" customFormat="1" ht="16" customHeight="1" x14ac:dyDescent="0.2"/>
    <row r="2271" customFormat="1" ht="16" customHeight="1" x14ac:dyDescent="0.2"/>
    <row r="2272" customFormat="1" ht="16" customHeight="1" x14ac:dyDescent="0.2"/>
    <row r="2273" customFormat="1" ht="16" customHeight="1" x14ac:dyDescent="0.2"/>
    <row r="2274" customFormat="1" ht="16" customHeight="1" x14ac:dyDescent="0.2"/>
    <row r="2275" customFormat="1" ht="16" customHeight="1" x14ac:dyDescent="0.2"/>
    <row r="2276" customFormat="1" ht="16" customHeight="1" x14ac:dyDescent="0.2"/>
    <row r="2277" customFormat="1" ht="16" customHeight="1" x14ac:dyDescent="0.2"/>
    <row r="2278" customFormat="1" ht="16" customHeight="1" x14ac:dyDescent="0.2"/>
    <row r="2279" customFormat="1" ht="16" customHeight="1" x14ac:dyDescent="0.2"/>
    <row r="2280" customFormat="1" ht="16" customHeight="1" x14ac:dyDescent="0.2"/>
    <row r="2281" customFormat="1" ht="16" customHeight="1" x14ac:dyDescent="0.2"/>
    <row r="2282" customFormat="1" ht="16" customHeight="1" x14ac:dyDescent="0.2"/>
    <row r="2283" customFormat="1" ht="16" customHeight="1" x14ac:dyDescent="0.2"/>
    <row r="2284" customFormat="1" ht="16" customHeight="1" x14ac:dyDescent="0.2"/>
    <row r="2285" customFormat="1" ht="16" customHeight="1" x14ac:dyDescent="0.2"/>
    <row r="2286" customFormat="1" ht="16" customHeight="1" x14ac:dyDescent="0.2"/>
    <row r="2287" customFormat="1" ht="16" customHeight="1" x14ac:dyDescent="0.2"/>
    <row r="2288" customFormat="1" ht="16" customHeight="1" x14ac:dyDescent="0.2"/>
    <row r="2289" customFormat="1" ht="16" customHeight="1" x14ac:dyDescent="0.2"/>
    <row r="2290" customFormat="1" ht="16" customHeight="1" x14ac:dyDescent="0.2"/>
    <row r="2291" customFormat="1" ht="16" customHeight="1" x14ac:dyDescent="0.2"/>
    <row r="2292" customFormat="1" ht="16" customHeight="1" x14ac:dyDescent="0.2"/>
    <row r="2293" customFormat="1" ht="16" customHeight="1" x14ac:dyDescent="0.2"/>
    <row r="2294" customFormat="1" ht="16" customHeight="1" x14ac:dyDescent="0.2"/>
    <row r="2295" customFormat="1" ht="16" customHeight="1" x14ac:dyDescent="0.2"/>
    <row r="2296" customFormat="1" ht="16" customHeight="1" x14ac:dyDescent="0.2"/>
    <row r="2297" customFormat="1" ht="16" customHeight="1" x14ac:dyDescent="0.2"/>
    <row r="2298" customFormat="1" ht="16" customHeight="1" x14ac:dyDescent="0.2"/>
    <row r="2299" customFormat="1" ht="16" customHeight="1" x14ac:dyDescent="0.2"/>
    <row r="2300" customFormat="1" ht="16" customHeight="1" x14ac:dyDescent="0.2"/>
    <row r="2301" customFormat="1" ht="16" customHeight="1" x14ac:dyDescent="0.2"/>
    <row r="2302" customFormat="1" ht="16" customHeight="1" x14ac:dyDescent="0.2"/>
    <row r="2303" customFormat="1" ht="16" customHeight="1" x14ac:dyDescent="0.2"/>
    <row r="2304" customFormat="1" ht="16" customHeight="1" x14ac:dyDescent="0.2"/>
    <row r="2305" customFormat="1" ht="16" customHeight="1" x14ac:dyDescent="0.2"/>
    <row r="2306" customFormat="1" ht="16" customHeight="1" x14ac:dyDescent="0.2"/>
    <row r="2307" customFormat="1" ht="16" customHeight="1" x14ac:dyDescent="0.2"/>
    <row r="2308" customFormat="1" ht="16" customHeight="1" x14ac:dyDescent="0.2"/>
    <row r="2309" customFormat="1" ht="16" customHeight="1" x14ac:dyDescent="0.2"/>
    <row r="2310" customFormat="1" ht="16" customHeight="1" x14ac:dyDescent="0.2"/>
    <row r="2311" customFormat="1" ht="16" customHeight="1" x14ac:dyDescent="0.2"/>
    <row r="2312" customFormat="1" ht="16" customHeight="1" x14ac:dyDescent="0.2"/>
    <row r="2313" customFormat="1" ht="16" customHeight="1" x14ac:dyDescent="0.2"/>
    <row r="2314" customFormat="1" ht="16" customHeight="1" x14ac:dyDescent="0.2"/>
    <row r="2315" customFormat="1" ht="16" customHeight="1" x14ac:dyDescent="0.2"/>
    <row r="2316" customFormat="1" ht="16" customHeight="1" x14ac:dyDescent="0.2"/>
    <row r="2317" customFormat="1" ht="16" customHeight="1" x14ac:dyDescent="0.2"/>
    <row r="2318" customFormat="1" ht="16" customHeight="1" x14ac:dyDescent="0.2"/>
    <row r="2319" customFormat="1" ht="16" customHeight="1" x14ac:dyDescent="0.2"/>
    <row r="2320" customFormat="1" ht="16" customHeight="1" x14ac:dyDescent="0.2"/>
    <row r="2321" customFormat="1" ht="16" customHeight="1" x14ac:dyDescent="0.2"/>
    <row r="2322" customFormat="1" ht="16" customHeight="1" x14ac:dyDescent="0.2"/>
    <row r="2323" customFormat="1" ht="16" customHeight="1" x14ac:dyDescent="0.2"/>
    <row r="2324" customFormat="1" ht="16" customHeight="1" x14ac:dyDescent="0.2"/>
    <row r="2325" customFormat="1" ht="16" customHeight="1" x14ac:dyDescent="0.2"/>
    <row r="2326" customFormat="1" ht="16" customHeight="1" x14ac:dyDescent="0.2"/>
    <row r="2327" customFormat="1" ht="16" customHeight="1" x14ac:dyDescent="0.2"/>
    <row r="2328" customFormat="1" ht="16" customHeight="1" x14ac:dyDescent="0.2"/>
    <row r="2329" customFormat="1" ht="16" customHeight="1" x14ac:dyDescent="0.2"/>
    <row r="2330" customFormat="1" ht="16" customHeight="1" x14ac:dyDescent="0.2"/>
    <row r="2331" customFormat="1" ht="16" customHeight="1" x14ac:dyDescent="0.2"/>
    <row r="2332" customFormat="1" ht="16" customHeight="1" x14ac:dyDescent="0.2"/>
    <row r="2333" customFormat="1" ht="16" customHeight="1" x14ac:dyDescent="0.2"/>
    <row r="2334" customFormat="1" ht="16" customHeight="1" x14ac:dyDescent="0.2"/>
    <row r="2335" customFormat="1" ht="16" customHeight="1" x14ac:dyDescent="0.2"/>
    <row r="2336" customFormat="1" ht="16" customHeight="1" x14ac:dyDescent="0.2"/>
    <row r="2337" customFormat="1" ht="16" customHeight="1" x14ac:dyDescent="0.2"/>
    <row r="2338" customFormat="1" ht="16" customHeight="1" x14ac:dyDescent="0.2"/>
    <row r="2339" customFormat="1" ht="16" customHeight="1" x14ac:dyDescent="0.2"/>
    <row r="2340" customFormat="1" ht="16" customHeight="1" x14ac:dyDescent="0.2"/>
    <row r="2341" customFormat="1" ht="16" customHeight="1" x14ac:dyDescent="0.2"/>
    <row r="2342" customFormat="1" ht="16" customHeight="1" x14ac:dyDescent="0.2"/>
    <row r="2343" customFormat="1" ht="16" customHeight="1" x14ac:dyDescent="0.2"/>
    <row r="2344" customFormat="1" ht="16" customHeight="1" x14ac:dyDescent="0.2"/>
    <row r="2345" customFormat="1" ht="16" customHeight="1" x14ac:dyDescent="0.2"/>
    <row r="2346" customFormat="1" ht="16" customHeight="1" x14ac:dyDescent="0.2"/>
    <row r="2347" customFormat="1" ht="16" customHeight="1" x14ac:dyDescent="0.2"/>
    <row r="2348" customFormat="1" ht="16" customHeight="1" x14ac:dyDescent="0.2"/>
    <row r="2349" customFormat="1" ht="16" customHeight="1" x14ac:dyDescent="0.2"/>
    <row r="2350" customFormat="1" ht="16" customHeight="1" x14ac:dyDescent="0.2"/>
    <row r="2351" customFormat="1" ht="16" customHeight="1" x14ac:dyDescent="0.2"/>
    <row r="2352" customFormat="1" ht="16" customHeight="1" x14ac:dyDescent="0.2"/>
    <row r="2353" customFormat="1" ht="16" customHeight="1" x14ac:dyDescent="0.2"/>
    <row r="2354" customFormat="1" ht="16" customHeight="1" x14ac:dyDescent="0.2"/>
    <row r="2355" customFormat="1" ht="16" customHeight="1" x14ac:dyDescent="0.2"/>
    <row r="2356" customFormat="1" ht="16" customHeight="1" x14ac:dyDescent="0.2"/>
    <row r="2357" customFormat="1" ht="16" customHeight="1" x14ac:dyDescent="0.2"/>
    <row r="2358" customFormat="1" ht="16" customHeight="1" x14ac:dyDescent="0.2"/>
    <row r="2359" customFormat="1" ht="16" customHeight="1" x14ac:dyDescent="0.2"/>
    <row r="2360" customFormat="1" ht="16" customHeight="1" x14ac:dyDescent="0.2"/>
    <row r="2361" customFormat="1" ht="16" customHeight="1" x14ac:dyDescent="0.2"/>
    <row r="2362" customFormat="1" ht="16" customHeight="1" x14ac:dyDescent="0.2"/>
    <row r="2363" customFormat="1" ht="16" customHeight="1" x14ac:dyDescent="0.2"/>
    <row r="2364" customFormat="1" ht="16" customHeight="1" x14ac:dyDescent="0.2"/>
    <row r="2365" customFormat="1" ht="16" customHeight="1" x14ac:dyDescent="0.2"/>
    <row r="2366" customFormat="1" ht="16" customHeight="1" x14ac:dyDescent="0.2"/>
    <row r="2367" customFormat="1" ht="16" customHeight="1" x14ac:dyDescent="0.2"/>
    <row r="2368" customFormat="1" ht="16" customHeight="1" x14ac:dyDescent="0.2"/>
    <row r="2369" customFormat="1" ht="16" customHeight="1" x14ac:dyDescent="0.2"/>
    <row r="2370" customFormat="1" ht="16" customHeight="1" x14ac:dyDescent="0.2"/>
    <row r="2371" customFormat="1" ht="16" customHeight="1" x14ac:dyDescent="0.2"/>
    <row r="2372" customFormat="1" ht="16" customHeight="1" x14ac:dyDescent="0.2"/>
    <row r="2373" customFormat="1" ht="16" customHeight="1" x14ac:dyDescent="0.2"/>
    <row r="2374" customFormat="1" ht="16" customHeight="1" x14ac:dyDescent="0.2"/>
    <row r="2375" customFormat="1" ht="16" customHeight="1" x14ac:dyDescent="0.2"/>
    <row r="2376" customFormat="1" ht="16" customHeight="1" x14ac:dyDescent="0.2"/>
    <row r="2377" customFormat="1" ht="16" customHeight="1" x14ac:dyDescent="0.2"/>
    <row r="2378" customFormat="1" ht="16" customHeight="1" x14ac:dyDescent="0.2"/>
    <row r="2379" customFormat="1" ht="16" customHeight="1" x14ac:dyDescent="0.2"/>
    <row r="2380" customFormat="1" ht="16" customHeight="1" x14ac:dyDescent="0.2"/>
    <row r="2381" customFormat="1" ht="16" customHeight="1" x14ac:dyDescent="0.2"/>
    <row r="2382" customFormat="1" ht="16" customHeight="1" x14ac:dyDescent="0.2"/>
    <row r="2383" customFormat="1" ht="16" customHeight="1" x14ac:dyDescent="0.2"/>
    <row r="2384" customFormat="1" ht="16" customHeight="1" x14ac:dyDescent="0.2"/>
    <row r="2385" customFormat="1" ht="16" customHeight="1" x14ac:dyDescent="0.2"/>
    <row r="2386" customFormat="1" ht="16" customHeight="1" x14ac:dyDescent="0.2"/>
    <row r="2387" customFormat="1" ht="16" customHeight="1" x14ac:dyDescent="0.2"/>
    <row r="2388" customFormat="1" ht="16" customHeight="1" x14ac:dyDescent="0.2"/>
    <row r="2389" customFormat="1" ht="16" customHeight="1" x14ac:dyDescent="0.2"/>
    <row r="2390" customFormat="1" ht="16" customHeight="1" x14ac:dyDescent="0.2"/>
    <row r="2391" customFormat="1" ht="16" customHeight="1" x14ac:dyDescent="0.2"/>
    <row r="2392" customFormat="1" ht="16" customHeight="1" x14ac:dyDescent="0.2"/>
    <row r="2393" customFormat="1" ht="16" customHeight="1" x14ac:dyDescent="0.2"/>
    <row r="2394" customFormat="1" ht="16" customHeight="1" x14ac:dyDescent="0.2"/>
    <row r="2395" customFormat="1" ht="16" customHeight="1" x14ac:dyDescent="0.2"/>
    <row r="2396" customFormat="1" ht="16" customHeight="1" x14ac:dyDescent="0.2"/>
    <row r="2397" customFormat="1" ht="16" customHeight="1" x14ac:dyDescent="0.2"/>
    <row r="2398" customFormat="1" ht="16" customHeight="1" x14ac:dyDescent="0.2"/>
    <row r="2399" customFormat="1" ht="16" customHeight="1" x14ac:dyDescent="0.2"/>
    <row r="2400" customFormat="1" ht="16" customHeight="1" x14ac:dyDescent="0.2"/>
    <row r="2401" customFormat="1" ht="16" customHeight="1" x14ac:dyDescent="0.2"/>
    <row r="2402" customFormat="1" ht="16" customHeight="1" x14ac:dyDescent="0.2"/>
    <row r="2403" customFormat="1" ht="16" customHeight="1" x14ac:dyDescent="0.2"/>
    <row r="2404" customFormat="1" ht="16" customHeight="1" x14ac:dyDescent="0.2"/>
    <row r="2405" customFormat="1" ht="16" customHeight="1" x14ac:dyDescent="0.2"/>
    <row r="2406" customFormat="1" ht="16" customHeight="1" x14ac:dyDescent="0.2"/>
    <row r="2407" customFormat="1" ht="16" customHeight="1" x14ac:dyDescent="0.2"/>
    <row r="2408" customFormat="1" ht="16" customHeight="1" x14ac:dyDescent="0.2"/>
    <row r="2409" customFormat="1" ht="16" customHeight="1" x14ac:dyDescent="0.2"/>
    <row r="2410" customFormat="1" ht="16" customHeight="1" x14ac:dyDescent="0.2"/>
    <row r="2411" customFormat="1" ht="16" customHeight="1" x14ac:dyDescent="0.2"/>
    <row r="2412" customFormat="1" ht="16" customHeight="1" x14ac:dyDescent="0.2"/>
    <row r="2413" customFormat="1" ht="16" customHeight="1" x14ac:dyDescent="0.2"/>
    <row r="2414" customFormat="1" ht="16" customHeight="1" x14ac:dyDescent="0.2"/>
    <row r="2415" customFormat="1" ht="16" customHeight="1" x14ac:dyDescent="0.2"/>
    <row r="2416" customFormat="1" ht="16" customHeight="1" x14ac:dyDescent="0.2"/>
    <row r="2417" customFormat="1" ht="16" customHeight="1" x14ac:dyDescent="0.2"/>
    <row r="2418" customFormat="1" ht="16" customHeight="1" x14ac:dyDescent="0.2"/>
    <row r="2419" customFormat="1" ht="16" customHeight="1" x14ac:dyDescent="0.2"/>
    <row r="2420" customFormat="1" ht="16" customHeight="1" x14ac:dyDescent="0.2"/>
    <row r="2421" customFormat="1" ht="16" customHeight="1" x14ac:dyDescent="0.2"/>
    <row r="2422" customFormat="1" ht="16" customHeight="1" x14ac:dyDescent="0.2"/>
    <row r="2423" customFormat="1" ht="16" customHeight="1" x14ac:dyDescent="0.2"/>
    <row r="2424" customFormat="1" ht="16" customHeight="1" x14ac:dyDescent="0.2"/>
    <row r="2425" customFormat="1" ht="16" customHeight="1" x14ac:dyDescent="0.2"/>
    <row r="2426" customFormat="1" ht="16" customHeight="1" x14ac:dyDescent="0.2"/>
    <row r="2427" customFormat="1" ht="16" customHeight="1" x14ac:dyDescent="0.2"/>
    <row r="2428" customFormat="1" ht="16" customHeight="1" x14ac:dyDescent="0.2"/>
    <row r="2429" customFormat="1" ht="16" customHeight="1" x14ac:dyDescent="0.2"/>
    <row r="2430" customFormat="1" ht="16" customHeight="1" x14ac:dyDescent="0.2"/>
    <row r="2431" customFormat="1" ht="16" customHeight="1" x14ac:dyDescent="0.2"/>
    <row r="2432" customFormat="1" ht="16" customHeight="1" x14ac:dyDescent="0.2"/>
    <row r="2433" customFormat="1" ht="16" customHeight="1" x14ac:dyDescent="0.2"/>
    <row r="2434" customFormat="1" ht="16" customHeight="1" x14ac:dyDescent="0.2"/>
    <row r="2435" customFormat="1" ht="16" customHeight="1" x14ac:dyDescent="0.2"/>
    <row r="2436" customFormat="1" ht="16" customHeight="1" x14ac:dyDescent="0.2"/>
    <row r="2437" customFormat="1" ht="16" customHeight="1" x14ac:dyDescent="0.2"/>
    <row r="2438" customFormat="1" ht="16" customHeight="1" x14ac:dyDescent="0.2"/>
    <row r="2439" customFormat="1" ht="16" customHeight="1" x14ac:dyDescent="0.2"/>
    <row r="2440" customFormat="1" ht="16" customHeight="1" x14ac:dyDescent="0.2"/>
    <row r="2441" customFormat="1" ht="16" customHeight="1" x14ac:dyDescent="0.2"/>
    <row r="2442" customFormat="1" ht="16" customHeight="1" x14ac:dyDescent="0.2"/>
    <row r="2443" customFormat="1" ht="16" customHeight="1" x14ac:dyDescent="0.2"/>
    <row r="2444" customFormat="1" ht="16" customHeight="1" x14ac:dyDescent="0.2"/>
    <row r="2445" customFormat="1" ht="16" customHeight="1" x14ac:dyDescent="0.2"/>
    <row r="2446" customFormat="1" ht="16" customHeight="1" x14ac:dyDescent="0.2"/>
    <row r="2447" customFormat="1" ht="16" customHeight="1" x14ac:dyDescent="0.2"/>
    <row r="2448" customFormat="1" ht="16" customHeight="1" x14ac:dyDescent="0.2"/>
    <row r="2449" customFormat="1" ht="16" customHeight="1" x14ac:dyDescent="0.2"/>
    <row r="2450" customFormat="1" ht="16" customHeight="1" x14ac:dyDescent="0.2"/>
    <row r="2451" customFormat="1" ht="16" customHeight="1" x14ac:dyDescent="0.2"/>
    <row r="2452" customFormat="1" ht="16" customHeight="1" x14ac:dyDescent="0.2"/>
    <row r="2453" customFormat="1" ht="16" customHeight="1" x14ac:dyDescent="0.2"/>
    <row r="2454" customFormat="1" ht="16" customHeight="1" x14ac:dyDescent="0.2"/>
    <row r="2455" customFormat="1" ht="16" customHeight="1" x14ac:dyDescent="0.2"/>
    <row r="2456" customFormat="1" ht="16" customHeight="1" x14ac:dyDescent="0.2"/>
    <row r="2457" customFormat="1" ht="16" customHeight="1" x14ac:dyDescent="0.2"/>
    <row r="2458" customFormat="1" ht="16" customHeight="1" x14ac:dyDescent="0.2"/>
    <row r="2459" customFormat="1" ht="16" customHeight="1" x14ac:dyDescent="0.2"/>
    <row r="2460" customFormat="1" ht="16" customHeight="1" x14ac:dyDescent="0.2"/>
    <row r="2461" customFormat="1" ht="16" customHeight="1" x14ac:dyDescent="0.2"/>
    <row r="2462" customFormat="1" ht="16" customHeight="1" x14ac:dyDescent="0.2"/>
    <row r="2463" customFormat="1" ht="16" customHeight="1" x14ac:dyDescent="0.2"/>
    <row r="2464" customFormat="1" ht="16" customHeight="1" x14ac:dyDescent="0.2"/>
    <row r="2465" customFormat="1" ht="16" customHeight="1" x14ac:dyDescent="0.2"/>
    <row r="2466" customFormat="1" ht="16" customHeight="1" x14ac:dyDescent="0.2"/>
    <row r="2467" customFormat="1" ht="16" customHeight="1" x14ac:dyDescent="0.2"/>
    <row r="2468" customFormat="1" ht="16" customHeight="1" x14ac:dyDescent="0.2"/>
    <row r="2469" customFormat="1" ht="16" customHeight="1" x14ac:dyDescent="0.2"/>
    <row r="2470" customFormat="1" ht="16" customHeight="1" x14ac:dyDescent="0.2"/>
    <row r="2471" customFormat="1" ht="16" customHeight="1" x14ac:dyDescent="0.2"/>
    <row r="2472" customFormat="1" ht="16" customHeight="1" x14ac:dyDescent="0.2"/>
    <row r="2473" customFormat="1" ht="16" customHeight="1" x14ac:dyDescent="0.2"/>
    <row r="2474" customFormat="1" ht="16" customHeight="1" x14ac:dyDescent="0.2"/>
    <row r="2475" customFormat="1" ht="16" customHeight="1" x14ac:dyDescent="0.2"/>
    <row r="2476" customFormat="1" ht="16" customHeight="1" x14ac:dyDescent="0.2"/>
    <row r="2477" customFormat="1" ht="16" customHeight="1" x14ac:dyDescent="0.2"/>
    <row r="2478" customFormat="1" ht="16" customHeight="1" x14ac:dyDescent="0.2"/>
    <row r="2479" customFormat="1" ht="16" customHeight="1" x14ac:dyDescent="0.2"/>
    <row r="2480" customFormat="1" ht="16" customHeight="1" x14ac:dyDescent="0.2"/>
    <row r="2481" customFormat="1" ht="16" customHeight="1" x14ac:dyDescent="0.2"/>
    <row r="2482" customFormat="1" ht="16" customHeight="1" x14ac:dyDescent="0.2"/>
    <row r="2483" customFormat="1" ht="16" customHeight="1" x14ac:dyDescent="0.2"/>
    <row r="2484" customFormat="1" ht="16" customHeight="1" x14ac:dyDescent="0.2"/>
    <row r="2485" customFormat="1" ht="16" customHeight="1" x14ac:dyDescent="0.2"/>
    <row r="2486" customFormat="1" ht="16" customHeight="1" x14ac:dyDescent="0.2"/>
    <row r="2487" customFormat="1" ht="16" customHeight="1" x14ac:dyDescent="0.2"/>
    <row r="2488" customFormat="1" ht="16" customHeight="1" x14ac:dyDescent="0.2"/>
    <row r="2489" customFormat="1" ht="16" customHeight="1" x14ac:dyDescent="0.2"/>
    <row r="2490" customFormat="1" ht="16" customHeight="1" x14ac:dyDescent="0.2"/>
    <row r="2491" customFormat="1" ht="16" customHeight="1" x14ac:dyDescent="0.2"/>
    <row r="2492" customFormat="1" ht="16" customHeight="1" x14ac:dyDescent="0.2"/>
    <row r="2493" customFormat="1" ht="16" customHeight="1" x14ac:dyDescent="0.2"/>
    <row r="2494" customFormat="1" ht="16" customHeight="1" x14ac:dyDescent="0.2"/>
    <row r="2495" customFormat="1" ht="16" customHeight="1" x14ac:dyDescent="0.2"/>
    <row r="2496" customFormat="1" ht="16" customHeight="1" x14ac:dyDescent="0.2"/>
    <row r="2497" customFormat="1" ht="16" customHeight="1" x14ac:dyDescent="0.2"/>
    <row r="2498" customFormat="1" ht="16" customHeight="1" x14ac:dyDescent="0.2"/>
    <row r="2499" customFormat="1" ht="16" customHeight="1" x14ac:dyDescent="0.2"/>
    <row r="2500" customFormat="1" ht="16" customHeight="1" x14ac:dyDescent="0.2"/>
    <row r="2501" customFormat="1" ht="16" customHeight="1" x14ac:dyDescent="0.2"/>
    <row r="2502" customFormat="1" ht="16" customHeight="1" x14ac:dyDescent="0.2"/>
    <row r="2503" customFormat="1" ht="16" customHeight="1" x14ac:dyDescent="0.2"/>
    <row r="2504" customFormat="1" ht="16" customHeight="1" x14ac:dyDescent="0.2"/>
    <row r="2505" customFormat="1" ht="16" customHeight="1" x14ac:dyDescent="0.2"/>
    <row r="2506" customFormat="1" ht="16" customHeight="1" x14ac:dyDescent="0.2"/>
    <row r="2507" customFormat="1" ht="16" customHeight="1" x14ac:dyDescent="0.2"/>
    <row r="2508" customFormat="1" ht="16" customHeight="1" x14ac:dyDescent="0.2"/>
    <row r="2509" customFormat="1" ht="16" customHeight="1" x14ac:dyDescent="0.2"/>
    <row r="2510" customFormat="1" ht="16" customHeight="1" x14ac:dyDescent="0.2"/>
    <row r="2511" customFormat="1" ht="16" customHeight="1" x14ac:dyDescent="0.2"/>
    <row r="2512" customFormat="1" ht="16" customHeight="1" x14ac:dyDescent="0.2"/>
    <row r="2513" customFormat="1" ht="16" customHeight="1" x14ac:dyDescent="0.2"/>
    <row r="2514" customFormat="1" ht="16" customHeight="1" x14ac:dyDescent="0.2"/>
    <row r="2515" customFormat="1" ht="16" customHeight="1" x14ac:dyDescent="0.2"/>
    <row r="2516" customFormat="1" ht="16" customHeight="1" x14ac:dyDescent="0.2"/>
    <row r="2517" customFormat="1" ht="16" customHeight="1" x14ac:dyDescent="0.2"/>
    <row r="2518" customFormat="1" ht="16" customHeight="1" x14ac:dyDescent="0.2"/>
    <row r="2519" customFormat="1" ht="16" customHeight="1" x14ac:dyDescent="0.2"/>
    <row r="2520" customFormat="1" ht="16" customHeight="1" x14ac:dyDescent="0.2"/>
    <row r="2521" customFormat="1" ht="16" customHeight="1" x14ac:dyDescent="0.2"/>
    <row r="2522" customFormat="1" ht="16" customHeight="1" x14ac:dyDescent="0.2"/>
    <row r="2523" customFormat="1" ht="16" customHeight="1" x14ac:dyDescent="0.2"/>
    <row r="2524" customFormat="1" ht="16" customHeight="1" x14ac:dyDescent="0.2"/>
    <row r="2525" customFormat="1" ht="16" customHeight="1" x14ac:dyDescent="0.2"/>
    <row r="2526" customFormat="1" ht="16" customHeight="1" x14ac:dyDescent="0.2"/>
    <row r="2527" customFormat="1" ht="16" customHeight="1" x14ac:dyDescent="0.2"/>
    <row r="2528" customFormat="1" ht="16" customHeight="1" x14ac:dyDescent="0.2"/>
    <row r="2529" customFormat="1" ht="16" customHeight="1" x14ac:dyDescent="0.2"/>
    <row r="2530" customFormat="1" ht="16" customHeight="1" x14ac:dyDescent="0.2"/>
    <row r="2531" customFormat="1" ht="16" customHeight="1" x14ac:dyDescent="0.2"/>
    <row r="2532" customFormat="1" ht="16" customHeight="1" x14ac:dyDescent="0.2"/>
    <row r="2533" customFormat="1" ht="16" customHeight="1" x14ac:dyDescent="0.2"/>
    <row r="2534" customFormat="1" ht="16" customHeight="1" x14ac:dyDescent="0.2"/>
    <row r="2535" customFormat="1" ht="16" customHeight="1" x14ac:dyDescent="0.2"/>
    <row r="2536" customFormat="1" ht="16" customHeight="1" x14ac:dyDescent="0.2"/>
    <row r="2537" customFormat="1" ht="16" customHeight="1" x14ac:dyDescent="0.2"/>
    <row r="2538" customFormat="1" ht="16" customHeight="1" x14ac:dyDescent="0.2"/>
    <row r="2539" customFormat="1" ht="16" customHeight="1" x14ac:dyDescent="0.2"/>
    <row r="2540" customFormat="1" ht="16" customHeight="1" x14ac:dyDescent="0.2"/>
    <row r="2541" customFormat="1" ht="16" customHeight="1" x14ac:dyDescent="0.2"/>
    <row r="2542" customFormat="1" ht="16" customHeight="1" x14ac:dyDescent="0.2"/>
    <row r="2543" customFormat="1" ht="16" customHeight="1" x14ac:dyDescent="0.2"/>
    <row r="2544" customFormat="1" ht="16" customHeight="1" x14ac:dyDescent="0.2"/>
    <row r="2545" customFormat="1" ht="16" customHeight="1" x14ac:dyDescent="0.2"/>
    <row r="2546" customFormat="1" ht="16" customHeight="1" x14ac:dyDescent="0.2"/>
    <row r="2547" customFormat="1" ht="16" customHeight="1" x14ac:dyDescent="0.2"/>
    <row r="2548" customFormat="1" ht="16" customHeight="1" x14ac:dyDescent="0.2"/>
    <row r="2549" customFormat="1" ht="16" customHeight="1" x14ac:dyDescent="0.2"/>
    <row r="2550" customFormat="1" ht="16" customHeight="1" x14ac:dyDescent="0.2"/>
    <row r="2551" customFormat="1" ht="16" customHeight="1" x14ac:dyDescent="0.2"/>
    <row r="2552" customFormat="1" ht="16" customHeight="1" x14ac:dyDescent="0.2"/>
    <row r="2553" customFormat="1" ht="16" customHeight="1" x14ac:dyDescent="0.2"/>
    <row r="2554" customFormat="1" ht="16" customHeight="1" x14ac:dyDescent="0.2"/>
    <row r="2555" customFormat="1" ht="16" customHeight="1" x14ac:dyDescent="0.2"/>
    <row r="2556" customFormat="1" ht="16" customHeight="1" x14ac:dyDescent="0.2"/>
    <row r="2557" customFormat="1" ht="16" customHeight="1" x14ac:dyDescent="0.2"/>
    <row r="2558" customFormat="1" ht="16" customHeight="1" x14ac:dyDescent="0.2"/>
    <row r="2559" customFormat="1" ht="16" customHeight="1" x14ac:dyDescent="0.2"/>
    <row r="2560" customFormat="1" ht="16" customHeight="1" x14ac:dyDescent="0.2"/>
    <row r="2561" customFormat="1" ht="16" customHeight="1" x14ac:dyDescent="0.2"/>
    <row r="2562" customFormat="1" ht="16" customHeight="1" x14ac:dyDescent="0.2"/>
    <row r="2563" customFormat="1" ht="16" customHeight="1" x14ac:dyDescent="0.2"/>
    <row r="2564" customFormat="1" ht="16" customHeight="1" x14ac:dyDescent="0.2"/>
    <row r="2565" customFormat="1" ht="16" customHeight="1" x14ac:dyDescent="0.2"/>
    <row r="2566" customFormat="1" ht="16" customHeight="1" x14ac:dyDescent="0.2"/>
    <row r="2567" customFormat="1" ht="16" customHeight="1" x14ac:dyDescent="0.2"/>
    <row r="2568" customFormat="1" ht="16" customHeight="1" x14ac:dyDescent="0.2"/>
    <row r="2569" customFormat="1" ht="16" customHeight="1" x14ac:dyDescent="0.2"/>
    <row r="2570" customFormat="1" ht="16" customHeight="1" x14ac:dyDescent="0.2"/>
    <row r="2571" customFormat="1" ht="16" customHeight="1" x14ac:dyDescent="0.2"/>
    <row r="2572" customFormat="1" ht="16" customHeight="1" x14ac:dyDescent="0.2"/>
    <row r="2573" customFormat="1" ht="16" customHeight="1" x14ac:dyDescent="0.2"/>
    <row r="2574" customFormat="1" ht="16" customHeight="1" x14ac:dyDescent="0.2"/>
    <row r="2575" customFormat="1" ht="16" customHeight="1" x14ac:dyDescent="0.2"/>
    <row r="2576" customFormat="1" ht="16" customHeight="1" x14ac:dyDescent="0.2"/>
    <row r="2577" customFormat="1" ht="16" customHeight="1" x14ac:dyDescent="0.2"/>
    <row r="2578" customFormat="1" ht="16" customHeight="1" x14ac:dyDescent="0.2"/>
    <row r="2579" customFormat="1" ht="16" customHeight="1" x14ac:dyDescent="0.2"/>
    <row r="2580" customFormat="1" ht="16" customHeight="1" x14ac:dyDescent="0.2"/>
    <row r="2581" customFormat="1" ht="16" customHeight="1" x14ac:dyDescent="0.2"/>
    <row r="2582" customFormat="1" ht="16" customHeight="1" x14ac:dyDescent="0.2"/>
    <row r="2583" customFormat="1" ht="16" customHeight="1" x14ac:dyDescent="0.2"/>
    <row r="2584" customFormat="1" ht="16" customHeight="1" x14ac:dyDescent="0.2"/>
    <row r="2585" customFormat="1" ht="16" customHeight="1" x14ac:dyDescent="0.2"/>
    <row r="2586" customFormat="1" ht="16" customHeight="1" x14ac:dyDescent="0.2"/>
    <row r="2587" customFormat="1" ht="16" customHeight="1" x14ac:dyDescent="0.2"/>
    <row r="2588" customFormat="1" ht="16" customHeight="1" x14ac:dyDescent="0.2"/>
    <row r="2589" customFormat="1" ht="16" customHeight="1" x14ac:dyDescent="0.2"/>
    <row r="2590" customFormat="1" ht="16" customHeight="1" x14ac:dyDescent="0.2"/>
    <row r="2591" customFormat="1" ht="16" customHeight="1" x14ac:dyDescent="0.2"/>
    <row r="2592" customFormat="1" ht="16" customHeight="1" x14ac:dyDescent="0.2"/>
    <row r="2593" customFormat="1" ht="16" customHeight="1" x14ac:dyDescent="0.2"/>
    <row r="2594" customFormat="1" ht="16" customHeight="1" x14ac:dyDescent="0.2"/>
    <row r="2595" customFormat="1" ht="16" customHeight="1" x14ac:dyDescent="0.2"/>
    <row r="2596" customFormat="1" ht="16" customHeight="1" x14ac:dyDescent="0.2"/>
    <row r="2597" customFormat="1" ht="16" customHeight="1" x14ac:dyDescent="0.2"/>
    <row r="2598" customFormat="1" ht="16" customHeight="1" x14ac:dyDescent="0.2"/>
    <row r="2599" customFormat="1" ht="16" customHeight="1" x14ac:dyDescent="0.2"/>
    <row r="2600" customFormat="1" ht="16" customHeight="1" x14ac:dyDescent="0.2"/>
    <row r="2601" customFormat="1" ht="16" customHeight="1" x14ac:dyDescent="0.2"/>
    <row r="2602" customFormat="1" ht="16" customHeight="1" x14ac:dyDescent="0.2"/>
    <row r="2603" customFormat="1" ht="16" customHeight="1" x14ac:dyDescent="0.2"/>
    <row r="2604" customFormat="1" ht="16" customHeight="1" x14ac:dyDescent="0.2"/>
    <row r="2605" customFormat="1" ht="16" customHeight="1" x14ac:dyDescent="0.2"/>
    <row r="2606" customFormat="1" ht="16" customHeight="1" x14ac:dyDescent="0.2"/>
    <row r="2607" customFormat="1" ht="16" customHeight="1" x14ac:dyDescent="0.2"/>
    <row r="2608" customFormat="1" ht="16" customHeight="1" x14ac:dyDescent="0.2"/>
    <row r="2609" customFormat="1" ht="16" customHeight="1" x14ac:dyDescent="0.2"/>
    <row r="2610" customFormat="1" ht="16" customHeight="1" x14ac:dyDescent="0.2"/>
    <row r="2611" customFormat="1" ht="16" customHeight="1" x14ac:dyDescent="0.2"/>
    <row r="2612" customFormat="1" ht="16" customHeight="1" x14ac:dyDescent="0.2"/>
    <row r="2613" customFormat="1" ht="16" customHeight="1" x14ac:dyDescent="0.2"/>
    <row r="2614" customFormat="1" ht="16" customHeight="1" x14ac:dyDescent="0.2"/>
    <row r="2615" customFormat="1" ht="16" customHeight="1" x14ac:dyDescent="0.2"/>
    <row r="2616" customFormat="1" ht="16" customHeight="1" x14ac:dyDescent="0.2"/>
    <row r="2617" customFormat="1" ht="16" customHeight="1" x14ac:dyDescent="0.2"/>
    <row r="2618" customFormat="1" ht="16" customHeight="1" x14ac:dyDescent="0.2"/>
    <row r="2619" customFormat="1" ht="16" customHeight="1" x14ac:dyDescent="0.2"/>
    <row r="2620" customFormat="1" ht="16" customHeight="1" x14ac:dyDescent="0.2"/>
    <row r="2621" customFormat="1" ht="16" customHeight="1" x14ac:dyDescent="0.2"/>
    <row r="2622" customFormat="1" ht="16" customHeight="1" x14ac:dyDescent="0.2"/>
    <row r="2623" customFormat="1" ht="16" customHeight="1" x14ac:dyDescent="0.2"/>
    <row r="2624" customFormat="1" ht="16" customHeight="1" x14ac:dyDescent="0.2"/>
    <row r="2625" customFormat="1" ht="16" customHeight="1" x14ac:dyDescent="0.2"/>
    <row r="2626" customFormat="1" ht="16" customHeight="1" x14ac:dyDescent="0.2"/>
    <row r="2627" customFormat="1" ht="16" customHeight="1" x14ac:dyDescent="0.2"/>
    <row r="2628" customFormat="1" ht="16" customHeight="1" x14ac:dyDescent="0.2"/>
    <row r="2629" customFormat="1" ht="16" customHeight="1" x14ac:dyDescent="0.2"/>
    <row r="2630" customFormat="1" ht="16" customHeight="1" x14ac:dyDescent="0.2"/>
    <row r="2631" customFormat="1" ht="16" customHeight="1" x14ac:dyDescent="0.2"/>
    <row r="2632" customFormat="1" ht="16" customHeight="1" x14ac:dyDescent="0.2"/>
    <row r="2633" customFormat="1" ht="16" customHeight="1" x14ac:dyDescent="0.2"/>
    <row r="2634" customFormat="1" ht="16" customHeight="1" x14ac:dyDescent="0.2"/>
    <row r="2635" customFormat="1" ht="16" customHeight="1" x14ac:dyDescent="0.2"/>
    <row r="2636" customFormat="1" ht="16" customHeight="1" x14ac:dyDescent="0.2"/>
    <row r="2637" customFormat="1" ht="16" customHeight="1" x14ac:dyDescent="0.2"/>
    <row r="2638" customFormat="1" ht="16" customHeight="1" x14ac:dyDescent="0.2"/>
    <row r="2639" customFormat="1" ht="16" customHeight="1" x14ac:dyDescent="0.2"/>
    <row r="2640" customFormat="1" ht="16" customHeight="1" x14ac:dyDescent="0.2"/>
    <row r="2641" customFormat="1" ht="16" customHeight="1" x14ac:dyDescent="0.2"/>
    <row r="2642" customFormat="1" ht="16" customHeight="1" x14ac:dyDescent="0.2"/>
    <row r="2643" customFormat="1" ht="16" customHeight="1" x14ac:dyDescent="0.2"/>
    <row r="2644" customFormat="1" ht="16" customHeight="1" x14ac:dyDescent="0.2"/>
    <row r="2645" customFormat="1" ht="16" customHeight="1" x14ac:dyDescent="0.2"/>
    <row r="2646" customFormat="1" ht="16" customHeight="1" x14ac:dyDescent="0.2"/>
    <row r="2647" customFormat="1" ht="16" customHeight="1" x14ac:dyDescent="0.2"/>
    <row r="2648" customFormat="1" ht="16" customHeight="1" x14ac:dyDescent="0.2"/>
    <row r="2649" customFormat="1" ht="16" customHeight="1" x14ac:dyDescent="0.2"/>
    <row r="2650" customFormat="1" ht="16" customHeight="1" x14ac:dyDescent="0.2"/>
    <row r="2651" customFormat="1" ht="16" customHeight="1" x14ac:dyDescent="0.2"/>
    <row r="2652" customFormat="1" ht="16" customHeight="1" x14ac:dyDescent="0.2"/>
    <row r="2653" customFormat="1" ht="16" customHeight="1" x14ac:dyDescent="0.2"/>
    <row r="2654" customFormat="1" ht="16" customHeight="1" x14ac:dyDescent="0.2"/>
    <row r="2655" customFormat="1" ht="16" customHeight="1" x14ac:dyDescent="0.2"/>
    <row r="2656" customFormat="1" ht="16" customHeight="1" x14ac:dyDescent="0.2"/>
    <row r="2657" customFormat="1" ht="16" customHeight="1" x14ac:dyDescent="0.2"/>
    <row r="2658" customFormat="1" ht="16" customHeight="1" x14ac:dyDescent="0.2"/>
    <row r="2659" customFormat="1" ht="16" customHeight="1" x14ac:dyDescent="0.2"/>
    <row r="2660" customFormat="1" ht="16" customHeight="1" x14ac:dyDescent="0.2"/>
    <row r="2661" customFormat="1" ht="16" customHeight="1" x14ac:dyDescent="0.2"/>
    <row r="2662" customFormat="1" ht="16" customHeight="1" x14ac:dyDescent="0.2"/>
    <row r="2663" customFormat="1" ht="16" customHeight="1" x14ac:dyDescent="0.2"/>
    <row r="2664" customFormat="1" ht="16" customHeight="1" x14ac:dyDescent="0.2"/>
    <row r="2665" customFormat="1" ht="16" customHeight="1" x14ac:dyDescent="0.2"/>
    <row r="2666" customFormat="1" ht="16" customHeight="1" x14ac:dyDescent="0.2"/>
    <row r="2667" customFormat="1" ht="16" customHeight="1" x14ac:dyDescent="0.2"/>
    <row r="2668" customFormat="1" ht="16" customHeight="1" x14ac:dyDescent="0.2"/>
    <row r="2669" customFormat="1" ht="16" customHeight="1" x14ac:dyDescent="0.2"/>
    <row r="2670" customFormat="1" ht="16" customHeight="1" x14ac:dyDescent="0.2"/>
    <row r="2671" customFormat="1" ht="16" customHeight="1" x14ac:dyDescent="0.2"/>
    <row r="2672" customFormat="1" ht="16" customHeight="1" x14ac:dyDescent="0.2"/>
    <row r="2673" customFormat="1" ht="16" customHeight="1" x14ac:dyDescent="0.2"/>
    <row r="2674" customFormat="1" ht="16" customHeight="1" x14ac:dyDescent="0.2"/>
    <row r="2675" customFormat="1" ht="16" customHeight="1" x14ac:dyDescent="0.2"/>
    <row r="2676" customFormat="1" ht="16" customHeight="1" x14ac:dyDescent="0.2"/>
    <row r="2677" customFormat="1" ht="16" customHeight="1" x14ac:dyDescent="0.2"/>
    <row r="2678" customFormat="1" ht="16" customHeight="1" x14ac:dyDescent="0.2"/>
    <row r="2679" customFormat="1" ht="16" customHeight="1" x14ac:dyDescent="0.2"/>
    <row r="2680" customFormat="1" ht="16" customHeight="1" x14ac:dyDescent="0.2"/>
    <row r="2681" customFormat="1" ht="16" customHeight="1" x14ac:dyDescent="0.2"/>
    <row r="2682" customFormat="1" ht="16" customHeight="1" x14ac:dyDescent="0.2"/>
    <row r="2683" customFormat="1" ht="16" customHeight="1" x14ac:dyDescent="0.2"/>
    <row r="2684" customFormat="1" ht="16" customHeight="1" x14ac:dyDescent="0.2"/>
    <row r="2685" customFormat="1" ht="16" customHeight="1" x14ac:dyDescent="0.2"/>
    <row r="2686" customFormat="1" ht="16" customHeight="1" x14ac:dyDescent="0.2"/>
    <row r="2687" customFormat="1" ht="16" customHeight="1" x14ac:dyDescent="0.2"/>
    <row r="2688" customFormat="1" ht="16" customHeight="1" x14ac:dyDescent="0.2"/>
    <row r="2689" customFormat="1" ht="16" customHeight="1" x14ac:dyDescent="0.2"/>
    <row r="2690" customFormat="1" ht="16" customHeight="1" x14ac:dyDescent="0.2"/>
    <row r="2691" customFormat="1" ht="16" customHeight="1" x14ac:dyDescent="0.2"/>
    <row r="2692" customFormat="1" ht="16" customHeight="1" x14ac:dyDescent="0.2"/>
    <row r="2693" customFormat="1" ht="16" customHeight="1" x14ac:dyDescent="0.2"/>
    <row r="2694" customFormat="1" ht="16" customHeight="1" x14ac:dyDescent="0.2"/>
    <row r="2695" customFormat="1" ht="16" customHeight="1" x14ac:dyDescent="0.2"/>
    <row r="2696" customFormat="1" ht="16" customHeight="1" x14ac:dyDescent="0.2"/>
    <row r="2697" customFormat="1" ht="16" customHeight="1" x14ac:dyDescent="0.2"/>
    <row r="2698" customFormat="1" ht="16" customHeight="1" x14ac:dyDescent="0.2"/>
    <row r="2699" customFormat="1" ht="16" customHeight="1" x14ac:dyDescent="0.2"/>
    <row r="2700" customFormat="1" ht="16" customHeight="1" x14ac:dyDescent="0.2"/>
    <row r="2701" customFormat="1" ht="16" customHeight="1" x14ac:dyDescent="0.2"/>
    <row r="2702" customFormat="1" ht="16" customHeight="1" x14ac:dyDescent="0.2"/>
    <row r="2703" customFormat="1" ht="16" customHeight="1" x14ac:dyDescent="0.2"/>
    <row r="2704" customFormat="1" ht="16" customHeight="1" x14ac:dyDescent="0.2"/>
    <row r="2705" customFormat="1" ht="16" customHeight="1" x14ac:dyDescent="0.2"/>
    <row r="2706" customFormat="1" ht="16" customHeight="1" x14ac:dyDescent="0.2"/>
    <row r="2707" customFormat="1" ht="16" customHeight="1" x14ac:dyDescent="0.2"/>
    <row r="2708" customFormat="1" ht="16" customHeight="1" x14ac:dyDescent="0.2"/>
    <row r="2709" customFormat="1" ht="16" customHeight="1" x14ac:dyDescent="0.2"/>
    <row r="2710" customFormat="1" ht="16" customHeight="1" x14ac:dyDescent="0.2"/>
    <row r="2711" customFormat="1" ht="16" customHeight="1" x14ac:dyDescent="0.2"/>
    <row r="2712" customFormat="1" ht="16" customHeight="1" x14ac:dyDescent="0.2"/>
    <row r="2713" customFormat="1" ht="16" customHeight="1" x14ac:dyDescent="0.2"/>
    <row r="2714" customFormat="1" ht="16" customHeight="1" x14ac:dyDescent="0.2"/>
    <row r="2715" customFormat="1" ht="16" customHeight="1" x14ac:dyDescent="0.2"/>
    <row r="2716" customFormat="1" ht="16" customHeight="1" x14ac:dyDescent="0.2"/>
    <row r="2717" customFormat="1" ht="16" customHeight="1" x14ac:dyDescent="0.2"/>
    <row r="2718" customFormat="1" ht="16" customHeight="1" x14ac:dyDescent="0.2"/>
    <row r="2719" customFormat="1" ht="16" customHeight="1" x14ac:dyDescent="0.2"/>
    <row r="2720" customFormat="1" ht="16" customHeight="1" x14ac:dyDescent="0.2"/>
    <row r="2721" customFormat="1" ht="16" customHeight="1" x14ac:dyDescent="0.2"/>
    <row r="2722" customFormat="1" ht="16" customHeight="1" x14ac:dyDescent="0.2"/>
    <row r="2723" customFormat="1" ht="16" customHeight="1" x14ac:dyDescent="0.2"/>
    <row r="2724" customFormat="1" ht="16" customHeight="1" x14ac:dyDescent="0.2"/>
    <row r="2725" customFormat="1" ht="16" customHeight="1" x14ac:dyDescent="0.2"/>
    <row r="2726" customFormat="1" ht="16" customHeight="1" x14ac:dyDescent="0.2"/>
    <row r="2727" customFormat="1" ht="16" customHeight="1" x14ac:dyDescent="0.2"/>
    <row r="2728" customFormat="1" ht="16" customHeight="1" x14ac:dyDescent="0.2"/>
    <row r="2729" customFormat="1" ht="16" customHeight="1" x14ac:dyDescent="0.2"/>
    <row r="2730" customFormat="1" ht="16" customHeight="1" x14ac:dyDescent="0.2"/>
    <row r="2731" customFormat="1" ht="16" customHeight="1" x14ac:dyDescent="0.2"/>
    <row r="2732" customFormat="1" ht="16" customHeight="1" x14ac:dyDescent="0.2"/>
    <row r="2733" customFormat="1" ht="16" customHeight="1" x14ac:dyDescent="0.2"/>
    <row r="2734" customFormat="1" ht="16" customHeight="1" x14ac:dyDescent="0.2"/>
    <row r="2735" customFormat="1" ht="16" customHeight="1" x14ac:dyDescent="0.2"/>
    <row r="2736" customFormat="1" ht="16" customHeight="1" x14ac:dyDescent="0.2"/>
    <row r="2737" customFormat="1" ht="16" customHeight="1" x14ac:dyDescent="0.2"/>
    <row r="2738" customFormat="1" ht="16" customHeight="1" x14ac:dyDescent="0.2"/>
    <row r="2739" customFormat="1" ht="16" customHeight="1" x14ac:dyDescent="0.2"/>
    <row r="2740" customFormat="1" ht="16" customHeight="1" x14ac:dyDescent="0.2"/>
    <row r="2741" customFormat="1" ht="16" customHeight="1" x14ac:dyDescent="0.2"/>
    <row r="2742" customFormat="1" ht="16" customHeight="1" x14ac:dyDescent="0.2"/>
    <row r="2743" customFormat="1" ht="16" customHeight="1" x14ac:dyDescent="0.2"/>
    <row r="2744" customFormat="1" ht="16" customHeight="1" x14ac:dyDescent="0.2"/>
    <row r="2745" customFormat="1" ht="16" customHeight="1" x14ac:dyDescent="0.2"/>
    <row r="2746" customFormat="1" ht="16" customHeight="1" x14ac:dyDescent="0.2"/>
    <row r="2747" customFormat="1" ht="16" customHeight="1" x14ac:dyDescent="0.2"/>
    <row r="2748" customFormat="1" ht="16" customHeight="1" x14ac:dyDescent="0.2"/>
    <row r="2749" customFormat="1" ht="16" customHeight="1" x14ac:dyDescent="0.2"/>
    <row r="2750" customFormat="1" ht="16" customHeight="1" x14ac:dyDescent="0.2"/>
    <row r="2751" customFormat="1" ht="16" customHeight="1" x14ac:dyDescent="0.2"/>
    <row r="2752" customFormat="1" ht="16" customHeight="1" x14ac:dyDescent="0.2"/>
    <row r="2753" customFormat="1" ht="16" customHeight="1" x14ac:dyDescent="0.2"/>
    <row r="2754" customFormat="1" ht="16" customHeight="1" x14ac:dyDescent="0.2"/>
    <row r="2755" customFormat="1" ht="16" customHeight="1" x14ac:dyDescent="0.2"/>
    <row r="2756" customFormat="1" ht="16" customHeight="1" x14ac:dyDescent="0.2"/>
    <row r="2757" customFormat="1" ht="16" customHeight="1" x14ac:dyDescent="0.2"/>
    <row r="2758" customFormat="1" ht="16" customHeight="1" x14ac:dyDescent="0.2"/>
    <row r="2759" customFormat="1" ht="16" customHeight="1" x14ac:dyDescent="0.2"/>
    <row r="2760" customFormat="1" ht="16" customHeight="1" x14ac:dyDescent="0.2"/>
    <row r="2761" customFormat="1" ht="16" customHeight="1" x14ac:dyDescent="0.2"/>
    <row r="2762" customFormat="1" ht="16" customHeight="1" x14ac:dyDescent="0.2"/>
    <row r="2763" customFormat="1" ht="16" customHeight="1" x14ac:dyDescent="0.2"/>
    <row r="2764" customFormat="1" ht="16" customHeight="1" x14ac:dyDescent="0.2"/>
    <row r="2765" customFormat="1" ht="16" customHeight="1" x14ac:dyDescent="0.2"/>
    <row r="2766" customFormat="1" ht="16" customHeight="1" x14ac:dyDescent="0.2"/>
    <row r="2767" customFormat="1" ht="16" customHeight="1" x14ac:dyDescent="0.2"/>
    <row r="2768" customFormat="1" ht="16" customHeight="1" x14ac:dyDescent="0.2"/>
    <row r="2769" customFormat="1" ht="16" customHeight="1" x14ac:dyDescent="0.2"/>
    <row r="2770" customFormat="1" ht="16" customHeight="1" x14ac:dyDescent="0.2"/>
    <row r="2771" customFormat="1" ht="16" customHeight="1" x14ac:dyDescent="0.2"/>
    <row r="2772" customFormat="1" ht="16" customHeight="1" x14ac:dyDescent="0.2"/>
    <row r="2773" customFormat="1" ht="16" customHeight="1" x14ac:dyDescent="0.2"/>
    <row r="2774" customFormat="1" ht="16" customHeight="1" x14ac:dyDescent="0.2"/>
    <row r="2775" customFormat="1" ht="16" customHeight="1" x14ac:dyDescent="0.2"/>
    <row r="2776" customFormat="1" ht="16" customHeight="1" x14ac:dyDescent="0.2"/>
    <row r="2777" customFormat="1" ht="16" customHeight="1" x14ac:dyDescent="0.2"/>
    <row r="2778" customFormat="1" ht="16" customHeight="1" x14ac:dyDescent="0.2"/>
    <row r="2779" customFormat="1" ht="16" customHeight="1" x14ac:dyDescent="0.2"/>
    <row r="2780" customFormat="1" ht="16" customHeight="1" x14ac:dyDescent="0.2"/>
    <row r="2781" customFormat="1" ht="16" customHeight="1" x14ac:dyDescent="0.2"/>
    <row r="2782" customFormat="1" ht="16" customHeight="1" x14ac:dyDescent="0.2"/>
    <row r="2783" customFormat="1" ht="16" customHeight="1" x14ac:dyDescent="0.2"/>
    <row r="2784" customFormat="1" ht="16" customHeight="1" x14ac:dyDescent="0.2"/>
    <row r="2785" customFormat="1" ht="16" customHeight="1" x14ac:dyDescent="0.2"/>
    <row r="2786" customFormat="1" ht="16" customHeight="1" x14ac:dyDescent="0.2"/>
    <row r="2787" customFormat="1" ht="16" customHeight="1" x14ac:dyDescent="0.2"/>
    <row r="2788" customFormat="1" ht="16" customHeight="1" x14ac:dyDescent="0.2"/>
    <row r="2789" customFormat="1" ht="16" customHeight="1" x14ac:dyDescent="0.2"/>
    <row r="2790" customFormat="1" ht="16" customHeight="1" x14ac:dyDescent="0.2"/>
    <row r="2791" customFormat="1" ht="16" customHeight="1" x14ac:dyDescent="0.2"/>
    <row r="2792" customFormat="1" ht="16" customHeight="1" x14ac:dyDescent="0.2"/>
    <row r="2793" customFormat="1" ht="16" customHeight="1" x14ac:dyDescent="0.2"/>
    <row r="2794" customFormat="1" ht="16" customHeight="1" x14ac:dyDescent="0.2"/>
    <row r="2795" customFormat="1" ht="16" customHeight="1" x14ac:dyDescent="0.2"/>
    <row r="2796" customFormat="1" ht="16" customHeight="1" x14ac:dyDescent="0.2"/>
    <row r="2797" customFormat="1" ht="16" customHeight="1" x14ac:dyDescent="0.2"/>
    <row r="2798" customFormat="1" ht="16" customHeight="1" x14ac:dyDescent="0.2"/>
    <row r="2799" customFormat="1" ht="16" customHeight="1" x14ac:dyDescent="0.2"/>
    <row r="2800" customFormat="1" ht="16" customHeight="1" x14ac:dyDescent="0.2"/>
    <row r="2801" customFormat="1" ht="16" customHeight="1" x14ac:dyDescent="0.2"/>
    <row r="2802" customFormat="1" ht="16" customHeight="1" x14ac:dyDescent="0.2"/>
    <row r="2803" customFormat="1" ht="16" customHeight="1" x14ac:dyDescent="0.2"/>
    <row r="2804" customFormat="1" ht="16" customHeight="1" x14ac:dyDescent="0.2"/>
    <row r="2805" customFormat="1" ht="16" customHeight="1" x14ac:dyDescent="0.2"/>
    <row r="2806" customFormat="1" ht="16" customHeight="1" x14ac:dyDescent="0.2"/>
    <row r="2807" customFormat="1" ht="16" customHeight="1" x14ac:dyDescent="0.2"/>
    <row r="2808" customFormat="1" ht="16" customHeight="1" x14ac:dyDescent="0.2"/>
    <row r="2809" customFormat="1" ht="16" customHeight="1" x14ac:dyDescent="0.2"/>
    <row r="2810" customFormat="1" ht="16" customHeight="1" x14ac:dyDescent="0.2"/>
    <row r="2811" customFormat="1" ht="16" customHeight="1" x14ac:dyDescent="0.2"/>
    <row r="2812" customFormat="1" ht="16" customHeight="1" x14ac:dyDescent="0.2"/>
    <row r="2813" customFormat="1" ht="16" customHeight="1" x14ac:dyDescent="0.2"/>
    <row r="2814" customFormat="1" ht="16" customHeight="1" x14ac:dyDescent="0.2"/>
    <row r="2815" customFormat="1" ht="16" customHeight="1" x14ac:dyDescent="0.2"/>
    <row r="2816" customFormat="1" ht="16" customHeight="1" x14ac:dyDescent="0.2"/>
    <row r="2817" customFormat="1" ht="16" customHeight="1" x14ac:dyDescent="0.2"/>
    <row r="2818" customFormat="1" ht="16" customHeight="1" x14ac:dyDescent="0.2"/>
    <row r="2819" customFormat="1" ht="16" customHeight="1" x14ac:dyDescent="0.2"/>
    <row r="2820" customFormat="1" ht="16" customHeight="1" x14ac:dyDescent="0.2"/>
    <row r="2821" customFormat="1" ht="16" customHeight="1" x14ac:dyDescent="0.2"/>
    <row r="2822" customFormat="1" ht="16" customHeight="1" x14ac:dyDescent="0.2"/>
    <row r="2823" customFormat="1" ht="16" customHeight="1" x14ac:dyDescent="0.2"/>
    <row r="2824" customFormat="1" ht="16" customHeight="1" x14ac:dyDescent="0.2"/>
    <row r="2825" customFormat="1" ht="16" customHeight="1" x14ac:dyDescent="0.2"/>
    <row r="2826" customFormat="1" ht="16" customHeight="1" x14ac:dyDescent="0.2"/>
    <row r="2827" customFormat="1" ht="16" customHeight="1" x14ac:dyDescent="0.2"/>
    <row r="2828" customFormat="1" ht="16" customHeight="1" x14ac:dyDescent="0.2"/>
    <row r="2829" customFormat="1" ht="16" customHeight="1" x14ac:dyDescent="0.2"/>
    <row r="2830" customFormat="1" ht="16" customHeight="1" x14ac:dyDescent="0.2"/>
    <row r="2831" customFormat="1" ht="16" customHeight="1" x14ac:dyDescent="0.2"/>
    <row r="2832" customFormat="1" ht="16" customHeight="1" x14ac:dyDescent="0.2"/>
    <row r="2833" customFormat="1" ht="16" customHeight="1" x14ac:dyDescent="0.2"/>
    <row r="2834" customFormat="1" ht="16" customHeight="1" x14ac:dyDescent="0.2"/>
    <row r="2835" customFormat="1" ht="16" customHeight="1" x14ac:dyDescent="0.2"/>
    <row r="2836" customFormat="1" ht="16" customHeight="1" x14ac:dyDescent="0.2"/>
    <row r="2837" customFormat="1" ht="16" customHeight="1" x14ac:dyDescent="0.2"/>
    <row r="2838" customFormat="1" ht="16" customHeight="1" x14ac:dyDescent="0.2"/>
    <row r="2839" customFormat="1" ht="16" customHeight="1" x14ac:dyDescent="0.2"/>
    <row r="2840" customFormat="1" ht="16" customHeight="1" x14ac:dyDescent="0.2"/>
    <row r="2841" customFormat="1" ht="16" customHeight="1" x14ac:dyDescent="0.2"/>
    <row r="2842" customFormat="1" ht="16" customHeight="1" x14ac:dyDescent="0.2"/>
    <row r="2843" customFormat="1" ht="16" customHeight="1" x14ac:dyDescent="0.2"/>
    <row r="2844" customFormat="1" ht="16" customHeight="1" x14ac:dyDescent="0.2"/>
    <row r="2845" customFormat="1" ht="16" customHeight="1" x14ac:dyDescent="0.2"/>
    <row r="2846" customFormat="1" ht="16" customHeight="1" x14ac:dyDescent="0.2"/>
    <row r="2847" customFormat="1" ht="16" customHeight="1" x14ac:dyDescent="0.2"/>
    <row r="2848" customFormat="1" ht="16" customHeight="1" x14ac:dyDescent="0.2"/>
    <row r="2849" customFormat="1" ht="16" customHeight="1" x14ac:dyDescent="0.2"/>
    <row r="2850" customFormat="1" ht="16" customHeight="1" x14ac:dyDescent="0.2"/>
    <row r="2851" customFormat="1" ht="16" customHeight="1" x14ac:dyDescent="0.2"/>
    <row r="2852" customFormat="1" ht="16" customHeight="1" x14ac:dyDescent="0.2"/>
    <row r="2853" customFormat="1" ht="16" customHeight="1" x14ac:dyDescent="0.2"/>
    <row r="2854" customFormat="1" ht="16" customHeight="1" x14ac:dyDescent="0.2"/>
    <row r="2855" customFormat="1" ht="16" customHeight="1" x14ac:dyDescent="0.2"/>
    <row r="2856" customFormat="1" ht="16" customHeight="1" x14ac:dyDescent="0.2"/>
    <row r="2857" customFormat="1" ht="16" customHeight="1" x14ac:dyDescent="0.2"/>
    <row r="2858" customFormat="1" ht="16" customHeight="1" x14ac:dyDescent="0.2"/>
    <row r="2859" customFormat="1" ht="16" customHeight="1" x14ac:dyDescent="0.2"/>
    <row r="2860" customFormat="1" ht="16" customHeight="1" x14ac:dyDescent="0.2"/>
    <row r="2861" customFormat="1" ht="16" customHeight="1" x14ac:dyDescent="0.2"/>
    <row r="2862" customFormat="1" ht="16" customHeight="1" x14ac:dyDescent="0.2"/>
    <row r="2863" customFormat="1" ht="16" customHeight="1" x14ac:dyDescent="0.2"/>
    <row r="2864" customFormat="1" ht="16" customHeight="1" x14ac:dyDescent="0.2"/>
    <row r="2865" customFormat="1" ht="16" customHeight="1" x14ac:dyDescent="0.2"/>
    <row r="2866" customFormat="1" ht="16" customHeight="1" x14ac:dyDescent="0.2"/>
    <row r="2867" customFormat="1" ht="16" customHeight="1" x14ac:dyDescent="0.2"/>
    <row r="2868" customFormat="1" ht="16" customHeight="1" x14ac:dyDescent="0.2"/>
    <row r="2869" customFormat="1" ht="16" customHeight="1" x14ac:dyDescent="0.2"/>
    <row r="2870" customFormat="1" ht="16" customHeight="1" x14ac:dyDescent="0.2"/>
    <row r="2871" customFormat="1" ht="16" customHeight="1" x14ac:dyDescent="0.2"/>
    <row r="2872" customFormat="1" ht="16" customHeight="1" x14ac:dyDescent="0.2"/>
    <row r="2873" customFormat="1" ht="16" customHeight="1" x14ac:dyDescent="0.2"/>
    <row r="2874" customFormat="1" ht="16" customHeight="1" x14ac:dyDescent="0.2"/>
    <row r="2875" customFormat="1" ht="16" customHeight="1" x14ac:dyDescent="0.2"/>
    <row r="2876" customFormat="1" ht="16" customHeight="1" x14ac:dyDescent="0.2"/>
    <row r="2877" customFormat="1" ht="16" customHeight="1" x14ac:dyDescent="0.2"/>
    <row r="2878" customFormat="1" ht="16" customHeight="1" x14ac:dyDescent="0.2"/>
    <row r="2879" customFormat="1" ht="16" customHeight="1" x14ac:dyDescent="0.2"/>
    <row r="2880" customFormat="1" ht="16" customHeight="1" x14ac:dyDescent="0.2"/>
    <row r="2881" customFormat="1" ht="16" customHeight="1" x14ac:dyDescent="0.2"/>
    <row r="2882" customFormat="1" ht="16" customHeight="1" x14ac:dyDescent="0.2"/>
    <row r="2883" customFormat="1" ht="16" customHeight="1" x14ac:dyDescent="0.2"/>
    <row r="2884" customFormat="1" ht="16" customHeight="1" x14ac:dyDescent="0.2"/>
    <row r="2885" customFormat="1" ht="16" customHeight="1" x14ac:dyDescent="0.2"/>
    <row r="2886" customFormat="1" ht="16" customHeight="1" x14ac:dyDescent="0.2"/>
    <row r="2887" customFormat="1" ht="16" customHeight="1" x14ac:dyDescent="0.2"/>
    <row r="2888" customFormat="1" ht="16" customHeight="1" x14ac:dyDescent="0.2"/>
    <row r="2889" customFormat="1" ht="16" customHeight="1" x14ac:dyDescent="0.2"/>
    <row r="2890" customFormat="1" ht="16" customHeight="1" x14ac:dyDescent="0.2"/>
    <row r="2891" customFormat="1" ht="16" customHeight="1" x14ac:dyDescent="0.2"/>
    <row r="2892" customFormat="1" ht="16" customHeight="1" x14ac:dyDescent="0.2"/>
    <row r="2893" customFormat="1" ht="16" customHeight="1" x14ac:dyDescent="0.2"/>
    <row r="2894" customFormat="1" ht="16" customHeight="1" x14ac:dyDescent="0.2"/>
    <row r="2895" customFormat="1" ht="16" customHeight="1" x14ac:dyDescent="0.2"/>
    <row r="2896" customFormat="1" ht="16" customHeight="1" x14ac:dyDescent="0.2"/>
    <row r="2897" customFormat="1" ht="16" customHeight="1" x14ac:dyDescent="0.2"/>
    <row r="2898" customFormat="1" ht="16" customHeight="1" x14ac:dyDescent="0.2"/>
    <row r="2899" customFormat="1" ht="16" customHeight="1" x14ac:dyDescent="0.2"/>
    <row r="2900" customFormat="1" ht="16" customHeight="1" x14ac:dyDescent="0.2"/>
    <row r="2901" customFormat="1" ht="16" customHeight="1" x14ac:dyDescent="0.2"/>
    <row r="2902" customFormat="1" ht="16" customHeight="1" x14ac:dyDescent="0.2"/>
    <row r="2903" customFormat="1" ht="16" customHeight="1" x14ac:dyDescent="0.2"/>
    <row r="2904" customFormat="1" ht="16" customHeight="1" x14ac:dyDescent="0.2"/>
    <row r="2905" customFormat="1" ht="16" customHeight="1" x14ac:dyDescent="0.2"/>
    <row r="2906" customFormat="1" ht="16" customHeight="1" x14ac:dyDescent="0.2"/>
    <row r="2907" customFormat="1" ht="16" customHeight="1" x14ac:dyDescent="0.2"/>
    <row r="2908" customFormat="1" ht="16" customHeight="1" x14ac:dyDescent="0.2"/>
    <row r="2909" customFormat="1" ht="16" customHeight="1" x14ac:dyDescent="0.2"/>
    <row r="2910" customFormat="1" ht="16" customHeight="1" x14ac:dyDescent="0.2"/>
    <row r="2911" customFormat="1" ht="16" customHeight="1" x14ac:dyDescent="0.2"/>
    <row r="2912" customFormat="1" ht="16" customHeight="1" x14ac:dyDescent="0.2"/>
    <row r="2913" customFormat="1" ht="16" customHeight="1" x14ac:dyDescent="0.2"/>
    <row r="2914" customFormat="1" ht="16" customHeight="1" x14ac:dyDescent="0.2"/>
    <row r="2915" customFormat="1" ht="16" customHeight="1" x14ac:dyDescent="0.2"/>
    <row r="2916" customFormat="1" ht="16" customHeight="1" x14ac:dyDescent="0.2"/>
    <row r="2917" customFormat="1" ht="16" customHeight="1" x14ac:dyDescent="0.2"/>
    <row r="2918" customFormat="1" ht="16" customHeight="1" x14ac:dyDescent="0.2"/>
    <row r="2919" customFormat="1" ht="16" customHeight="1" x14ac:dyDescent="0.2"/>
    <row r="2920" customFormat="1" ht="16" customHeight="1" x14ac:dyDescent="0.2"/>
    <row r="2921" customFormat="1" ht="16" customHeight="1" x14ac:dyDescent="0.2"/>
    <row r="2922" customFormat="1" ht="16" customHeight="1" x14ac:dyDescent="0.2"/>
    <row r="2923" customFormat="1" ht="16" customHeight="1" x14ac:dyDescent="0.2"/>
    <row r="2924" customFormat="1" ht="16" customHeight="1" x14ac:dyDescent="0.2"/>
    <row r="2925" customFormat="1" ht="16" customHeight="1" x14ac:dyDescent="0.2"/>
    <row r="2926" customFormat="1" ht="16" customHeight="1" x14ac:dyDescent="0.2"/>
    <row r="2927" customFormat="1" ht="16" customHeight="1" x14ac:dyDescent="0.2"/>
    <row r="2928" customFormat="1" ht="16" customHeight="1" x14ac:dyDescent="0.2"/>
    <row r="2929" customFormat="1" ht="16" customHeight="1" x14ac:dyDescent="0.2"/>
    <row r="2930" customFormat="1" ht="16" customHeight="1" x14ac:dyDescent="0.2"/>
    <row r="2931" customFormat="1" ht="16" customHeight="1" x14ac:dyDescent="0.2"/>
    <row r="2932" customFormat="1" ht="16" customHeight="1" x14ac:dyDescent="0.2"/>
    <row r="2933" customFormat="1" ht="16" customHeight="1" x14ac:dyDescent="0.2"/>
    <row r="2934" customFormat="1" ht="16" customHeight="1" x14ac:dyDescent="0.2"/>
    <row r="2935" customFormat="1" ht="16" customHeight="1" x14ac:dyDescent="0.2"/>
    <row r="2936" customFormat="1" ht="16" customHeight="1" x14ac:dyDescent="0.2"/>
    <row r="2937" customFormat="1" ht="16" customHeight="1" x14ac:dyDescent="0.2"/>
    <row r="2938" customFormat="1" ht="16" customHeight="1" x14ac:dyDescent="0.2"/>
    <row r="2939" customFormat="1" ht="16" customHeight="1" x14ac:dyDescent="0.2"/>
    <row r="2940" customFormat="1" ht="16" customHeight="1" x14ac:dyDescent="0.2"/>
    <row r="2941" customFormat="1" ht="16" customHeight="1" x14ac:dyDescent="0.2"/>
    <row r="2942" customFormat="1" ht="16" customHeight="1" x14ac:dyDescent="0.2"/>
    <row r="2943" customFormat="1" ht="16" customHeight="1" x14ac:dyDescent="0.2"/>
    <row r="2944" customFormat="1" ht="16" customHeight="1" x14ac:dyDescent="0.2"/>
    <row r="2945" customFormat="1" ht="16" customHeight="1" x14ac:dyDescent="0.2"/>
    <row r="2946" customFormat="1" ht="16" customHeight="1" x14ac:dyDescent="0.2"/>
    <row r="2947" customFormat="1" ht="16" customHeight="1" x14ac:dyDescent="0.2"/>
    <row r="2948" customFormat="1" ht="16" customHeight="1" x14ac:dyDescent="0.2"/>
    <row r="2949" customFormat="1" ht="16" customHeight="1" x14ac:dyDescent="0.2"/>
    <row r="2950" customFormat="1" ht="16" customHeight="1" x14ac:dyDescent="0.2"/>
    <row r="2951" customFormat="1" ht="16" customHeight="1" x14ac:dyDescent="0.2"/>
    <row r="2952" customFormat="1" ht="16" customHeight="1" x14ac:dyDescent="0.2"/>
    <row r="2953" customFormat="1" ht="16" customHeight="1" x14ac:dyDescent="0.2"/>
    <row r="2954" customFormat="1" ht="16" customHeight="1" x14ac:dyDescent="0.2"/>
    <row r="2955" customFormat="1" ht="16" customHeight="1" x14ac:dyDescent="0.2"/>
    <row r="2956" customFormat="1" ht="16" customHeight="1" x14ac:dyDescent="0.2"/>
    <row r="2957" customFormat="1" ht="16" customHeight="1" x14ac:dyDescent="0.2"/>
    <row r="2958" customFormat="1" ht="16" customHeight="1" x14ac:dyDescent="0.2"/>
    <row r="2959" customFormat="1" ht="16" customHeight="1" x14ac:dyDescent="0.2"/>
    <row r="2960" customFormat="1" ht="16" customHeight="1" x14ac:dyDescent="0.2"/>
    <row r="2961" customFormat="1" ht="16" customHeight="1" x14ac:dyDescent="0.2"/>
    <row r="2962" customFormat="1" ht="16" customHeight="1" x14ac:dyDescent="0.2"/>
    <row r="2963" customFormat="1" ht="16" customHeight="1" x14ac:dyDescent="0.2"/>
    <row r="2964" customFormat="1" ht="16" customHeight="1" x14ac:dyDescent="0.2"/>
    <row r="2965" customFormat="1" ht="16" customHeight="1" x14ac:dyDescent="0.2"/>
    <row r="2966" customFormat="1" ht="16" customHeight="1" x14ac:dyDescent="0.2"/>
    <row r="2967" customFormat="1" ht="16" customHeight="1" x14ac:dyDescent="0.2"/>
    <row r="2968" customFormat="1" ht="16" customHeight="1" x14ac:dyDescent="0.2"/>
    <row r="2969" customFormat="1" ht="16" customHeight="1" x14ac:dyDescent="0.2"/>
    <row r="2970" customFormat="1" ht="16" customHeight="1" x14ac:dyDescent="0.2"/>
    <row r="2971" customFormat="1" ht="16" customHeight="1" x14ac:dyDescent="0.2"/>
    <row r="2972" customFormat="1" ht="16" customHeight="1" x14ac:dyDescent="0.2"/>
    <row r="2973" customFormat="1" ht="16" customHeight="1" x14ac:dyDescent="0.2"/>
    <row r="2974" customFormat="1" ht="16" customHeight="1" x14ac:dyDescent="0.2"/>
    <row r="2975" customFormat="1" ht="16" customHeight="1" x14ac:dyDescent="0.2"/>
    <row r="2976" customFormat="1" ht="16" customHeight="1" x14ac:dyDescent="0.2"/>
    <row r="2977" customFormat="1" ht="16" customHeight="1" x14ac:dyDescent="0.2"/>
    <row r="2978" customFormat="1" ht="16" customHeight="1" x14ac:dyDescent="0.2"/>
    <row r="2979" customFormat="1" ht="16" customHeight="1" x14ac:dyDescent="0.2"/>
    <row r="2980" customFormat="1" ht="16" customHeight="1" x14ac:dyDescent="0.2"/>
    <row r="2981" customFormat="1" ht="16" customHeight="1" x14ac:dyDescent="0.2"/>
    <row r="2982" customFormat="1" ht="16" customHeight="1" x14ac:dyDescent="0.2"/>
    <row r="2983" customFormat="1" ht="16" customHeight="1" x14ac:dyDescent="0.2"/>
    <row r="2984" customFormat="1" ht="16" customHeight="1" x14ac:dyDescent="0.2"/>
    <row r="2985" customFormat="1" ht="16" customHeight="1" x14ac:dyDescent="0.2"/>
    <row r="2986" customFormat="1" ht="16" customHeight="1" x14ac:dyDescent="0.2"/>
    <row r="2987" customFormat="1" ht="16" customHeight="1" x14ac:dyDescent="0.2"/>
    <row r="2988" customFormat="1" ht="16" customHeight="1" x14ac:dyDescent="0.2"/>
    <row r="2989" customFormat="1" ht="16" customHeight="1" x14ac:dyDescent="0.2"/>
    <row r="2990" customFormat="1" ht="16" customHeight="1" x14ac:dyDescent="0.2"/>
    <row r="2991" customFormat="1" ht="16" customHeight="1" x14ac:dyDescent="0.2"/>
    <row r="2992" customFormat="1" ht="16" customHeight="1" x14ac:dyDescent="0.2"/>
    <row r="2993" customFormat="1" ht="16" customHeight="1" x14ac:dyDescent="0.2"/>
    <row r="2994" customFormat="1" ht="16" customHeight="1" x14ac:dyDescent="0.2"/>
    <row r="2995" customFormat="1" ht="16" customHeight="1" x14ac:dyDescent="0.2"/>
    <row r="2996" customFormat="1" ht="16" customHeight="1" x14ac:dyDescent="0.2"/>
    <row r="2997" customFormat="1" ht="16" customHeight="1" x14ac:dyDescent="0.2"/>
    <row r="2998" customFormat="1" ht="16" customHeight="1" x14ac:dyDescent="0.2"/>
    <row r="2999" customFormat="1" ht="16" customHeight="1" x14ac:dyDescent="0.2"/>
    <row r="3000" customFormat="1" ht="16" customHeight="1" x14ac:dyDescent="0.2"/>
    <row r="3001" customFormat="1" ht="16" customHeight="1" x14ac:dyDescent="0.2"/>
    <row r="3002" customFormat="1" ht="16" customHeight="1" x14ac:dyDescent="0.2"/>
    <row r="3003" customFormat="1" ht="16" customHeight="1" x14ac:dyDescent="0.2"/>
    <row r="3004" customFormat="1" ht="16" customHeight="1" x14ac:dyDescent="0.2"/>
    <row r="3005" customFormat="1" ht="16" customHeight="1" x14ac:dyDescent="0.2"/>
    <row r="3006" customFormat="1" ht="16" customHeight="1" x14ac:dyDescent="0.2"/>
    <row r="3007" customFormat="1" ht="16" customHeight="1" x14ac:dyDescent="0.2"/>
    <row r="3008" customFormat="1" ht="16" customHeight="1" x14ac:dyDescent="0.2"/>
    <row r="3009" customFormat="1" ht="16" customHeight="1" x14ac:dyDescent="0.2"/>
    <row r="3010" customFormat="1" ht="16" customHeight="1" x14ac:dyDescent="0.2"/>
    <row r="3011" customFormat="1" ht="16" customHeight="1" x14ac:dyDescent="0.2"/>
    <row r="3012" customFormat="1" ht="16" customHeight="1" x14ac:dyDescent="0.2"/>
    <row r="3013" customFormat="1" ht="16" customHeight="1" x14ac:dyDescent="0.2"/>
    <row r="3014" customFormat="1" ht="16" customHeight="1" x14ac:dyDescent="0.2"/>
    <row r="3015" customFormat="1" ht="16" customHeight="1" x14ac:dyDescent="0.2"/>
    <row r="3016" customFormat="1" ht="16" customHeight="1" x14ac:dyDescent="0.2"/>
    <row r="3017" customFormat="1" ht="16" customHeight="1" x14ac:dyDescent="0.2"/>
    <row r="3018" customFormat="1" ht="16" customHeight="1" x14ac:dyDescent="0.2"/>
    <row r="3019" customFormat="1" ht="16" customHeight="1" x14ac:dyDescent="0.2"/>
    <row r="3020" customFormat="1" ht="16" customHeight="1" x14ac:dyDescent="0.2"/>
    <row r="3021" customFormat="1" ht="16" customHeight="1" x14ac:dyDescent="0.2"/>
    <row r="3022" customFormat="1" ht="16" customHeight="1" x14ac:dyDescent="0.2"/>
    <row r="3023" customFormat="1" ht="16" customHeight="1" x14ac:dyDescent="0.2"/>
    <row r="3024" customFormat="1" ht="16" customHeight="1" x14ac:dyDescent="0.2"/>
    <row r="3025" customFormat="1" ht="16" customHeight="1" x14ac:dyDescent="0.2"/>
    <row r="3026" customFormat="1" ht="16" customHeight="1" x14ac:dyDescent="0.2"/>
    <row r="3027" customFormat="1" ht="16" customHeight="1" x14ac:dyDescent="0.2"/>
    <row r="3028" customFormat="1" ht="16" customHeight="1" x14ac:dyDescent="0.2"/>
    <row r="3029" customFormat="1" ht="16" customHeight="1" x14ac:dyDescent="0.2"/>
    <row r="3030" customFormat="1" ht="16" customHeight="1" x14ac:dyDescent="0.2"/>
    <row r="3031" customFormat="1" ht="16" customHeight="1" x14ac:dyDescent="0.2"/>
    <row r="3032" customFormat="1" ht="16" customHeight="1" x14ac:dyDescent="0.2"/>
    <row r="3033" customFormat="1" ht="16" customHeight="1" x14ac:dyDescent="0.2"/>
    <row r="3034" customFormat="1" ht="16" customHeight="1" x14ac:dyDescent="0.2"/>
    <row r="3035" customFormat="1" ht="16" customHeight="1" x14ac:dyDescent="0.2"/>
    <row r="3036" customFormat="1" ht="16" customHeight="1" x14ac:dyDescent="0.2"/>
    <row r="3037" customFormat="1" ht="16" customHeight="1" x14ac:dyDescent="0.2"/>
    <row r="3038" customFormat="1" ht="16" customHeight="1" x14ac:dyDescent="0.2"/>
    <row r="3039" customFormat="1" ht="16" customHeight="1" x14ac:dyDescent="0.2"/>
    <row r="3040" customFormat="1" ht="16" customHeight="1" x14ac:dyDescent="0.2"/>
    <row r="3041" customFormat="1" ht="16" customHeight="1" x14ac:dyDescent="0.2"/>
    <row r="3042" customFormat="1" ht="16" customHeight="1" x14ac:dyDescent="0.2"/>
    <row r="3043" customFormat="1" ht="16" customHeight="1" x14ac:dyDescent="0.2"/>
    <row r="3044" customFormat="1" ht="16" customHeight="1" x14ac:dyDescent="0.2"/>
    <row r="3045" customFormat="1" ht="16" customHeight="1" x14ac:dyDescent="0.2"/>
    <row r="3046" customFormat="1" ht="16" customHeight="1" x14ac:dyDescent="0.2"/>
    <row r="3047" customFormat="1" ht="16" customHeight="1" x14ac:dyDescent="0.2"/>
    <row r="3048" customFormat="1" ht="16" customHeight="1" x14ac:dyDescent="0.2"/>
    <row r="3049" customFormat="1" ht="16" customHeight="1" x14ac:dyDescent="0.2"/>
    <row r="3050" customFormat="1" ht="16" customHeight="1" x14ac:dyDescent="0.2"/>
    <row r="3051" customFormat="1" ht="16" customHeight="1" x14ac:dyDescent="0.2"/>
    <row r="3052" customFormat="1" ht="16" customHeight="1" x14ac:dyDescent="0.2"/>
    <row r="3053" customFormat="1" ht="16" customHeight="1" x14ac:dyDescent="0.2"/>
    <row r="3054" customFormat="1" ht="16" customHeight="1" x14ac:dyDescent="0.2"/>
    <row r="3055" customFormat="1" ht="16" customHeight="1" x14ac:dyDescent="0.2"/>
    <row r="3056" customFormat="1" ht="16" customHeight="1" x14ac:dyDescent="0.2"/>
    <row r="3057" customFormat="1" ht="16" customHeight="1" x14ac:dyDescent="0.2"/>
    <row r="3058" customFormat="1" ht="16" customHeight="1" x14ac:dyDescent="0.2"/>
    <row r="3059" customFormat="1" ht="16" customHeight="1" x14ac:dyDescent="0.2"/>
    <row r="3060" customFormat="1" ht="16" customHeight="1" x14ac:dyDescent="0.2"/>
    <row r="3061" customFormat="1" ht="16" customHeight="1" x14ac:dyDescent="0.2"/>
    <row r="3062" customFormat="1" ht="16" customHeight="1" x14ac:dyDescent="0.2"/>
    <row r="3063" customFormat="1" ht="16" customHeight="1" x14ac:dyDescent="0.2"/>
    <row r="3064" customFormat="1" ht="16" customHeight="1" x14ac:dyDescent="0.2"/>
    <row r="3065" customFormat="1" ht="16" customHeight="1" x14ac:dyDescent="0.2"/>
    <row r="3066" customFormat="1" ht="16" customHeight="1" x14ac:dyDescent="0.2"/>
    <row r="3067" customFormat="1" ht="16" customHeight="1" x14ac:dyDescent="0.2"/>
    <row r="3068" customFormat="1" ht="16" customHeight="1" x14ac:dyDescent="0.2"/>
    <row r="3069" customFormat="1" ht="16" customHeight="1" x14ac:dyDescent="0.2"/>
    <row r="3070" customFormat="1" ht="16" customHeight="1" x14ac:dyDescent="0.2"/>
    <row r="3071" customFormat="1" ht="16" customHeight="1" x14ac:dyDescent="0.2"/>
    <row r="3072" customFormat="1" ht="16" customHeight="1" x14ac:dyDescent="0.2"/>
    <row r="3073" customFormat="1" ht="16" customHeight="1" x14ac:dyDescent="0.2"/>
    <row r="3074" customFormat="1" ht="16" customHeight="1" x14ac:dyDescent="0.2"/>
    <row r="3075" customFormat="1" ht="16" customHeight="1" x14ac:dyDescent="0.2"/>
    <row r="3076" customFormat="1" ht="16" customHeight="1" x14ac:dyDescent="0.2"/>
    <row r="3077" customFormat="1" ht="16" customHeight="1" x14ac:dyDescent="0.2"/>
    <row r="3078" customFormat="1" ht="16" customHeight="1" x14ac:dyDescent="0.2"/>
    <row r="3079" customFormat="1" ht="16" customHeight="1" x14ac:dyDescent="0.2"/>
    <row r="3080" customFormat="1" ht="16" customHeight="1" x14ac:dyDescent="0.2"/>
    <row r="3081" customFormat="1" ht="16" customHeight="1" x14ac:dyDescent="0.2"/>
    <row r="3082" customFormat="1" ht="16" customHeight="1" x14ac:dyDescent="0.2"/>
    <row r="3083" customFormat="1" ht="16" customHeight="1" x14ac:dyDescent="0.2"/>
    <row r="3084" customFormat="1" ht="16" customHeight="1" x14ac:dyDescent="0.2"/>
    <row r="3085" customFormat="1" ht="16" customHeight="1" x14ac:dyDescent="0.2"/>
    <row r="3086" customFormat="1" ht="16" customHeight="1" x14ac:dyDescent="0.2"/>
    <row r="3087" customFormat="1" ht="16" customHeight="1" x14ac:dyDescent="0.2"/>
    <row r="3088" customFormat="1" ht="16" customHeight="1" x14ac:dyDescent="0.2"/>
    <row r="3089" customFormat="1" ht="16" customHeight="1" x14ac:dyDescent="0.2"/>
    <row r="3090" customFormat="1" ht="16" customHeight="1" x14ac:dyDescent="0.2"/>
    <row r="3091" customFormat="1" ht="16" customHeight="1" x14ac:dyDescent="0.2"/>
    <row r="3092" customFormat="1" ht="16" customHeight="1" x14ac:dyDescent="0.2"/>
    <row r="3093" customFormat="1" ht="16" customHeight="1" x14ac:dyDescent="0.2"/>
    <row r="3094" customFormat="1" ht="16" customHeight="1" x14ac:dyDescent="0.2"/>
    <row r="3095" customFormat="1" ht="16" customHeight="1" x14ac:dyDescent="0.2"/>
    <row r="3096" customFormat="1" ht="16" customHeight="1" x14ac:dyDescent="0.2"/>
    <row r="3097" customFormat="1" ht="16" customHeight="1" x14ac:dyDescent="0.2"/>
    <row r="3098" customFormat="1" ht="16" customHeight="1" x14ac:dyDescent="0.2"/>
    <row r="3099" customFormat="1" ht="16" customHeight="1" x14ac:dyDescent="0.2"/>
    <row r="3100" customFormat="1" ht="16" customHeight="1" x14ac:dyDescent="0.2"/>
    <row r="3101" customFormat="1" ht="16" customHeight="1" x14ac:dyDescent="0.2"/>
    <row r="3102" customFormat="1" ht="16" customHeight="1" x14ac:dyDescent="0.2"/>
    <row r="3103" customFormat="1" ht="16" customHeight="1" x14ac:dyDescent="0.2"/>
    <row r="3104" customFormat="1" ht="16" customHeight="1" x14ac:dyDescent="0.2"/>
    <row r="3105" customFormat="1" ht="16" customHeight="1" x14ac:dyDescent="0.2"/>
    <row r="3106" customFormat="1" ht="16" customHeight="1" x14ac:dyDescent="0.2"/>
    <row r="3107" customFormat="1" ht="16" customHeight="1" x14ac:dyDescent="0.2"/>
    <row r="3108" customFormat="1" ht="16" customHeight="1" x14ac:dyDescent="0.2"/>
    <row r="3109" customFormat="1" ht="16" customHeight="1" x14ac:dyDescent="0.2"/>
    <row r="3110" customFormat="1" ht="16" customHeight="1" x14ac:dyDescent="0.2"/>
    <row r="3111" customFormat="1" ht="16" customHeight="1" x14ac:dyDescent="0.2"/>
    <row r="3112" customFormat="1" ht="16" customHeight="1" x14ac:dyDescent="0.2"/>
    <row r="3113" customFormat="1" ht="16" customHeight="1" x14ac:dyDescent="0.2"/>
    <row r="3114" customFormat="1" ht="16" customHeight="1" x14ac:dyDescent="0.2"/>
    <row r="3115" customFormat="1" ht="16" customHeight="1" x14ac:dyDescent="0.2"/>
    <row r="3116" customFormat="1" ht="16" customHeight="1" x14ac:dyDescent="0.2"/>
    <row r="3117" customFormat="1" ht="16" customHeight="1" x14ac:dyDescent="0.2"/>
    <row r="3118" customFormat="1" ht="16" customHeight="1" x14ac:dyDescent="0.2"/>
    <row r="3119" customFormat="1" ht="16" customHeight="1" x14ac:dyDescent="0.2"/>
    <row r="3120" customFormat="1" ht="16" customHeight="1" x14ac:dyDescent="0.2"/>
    <row r="3121" customFormat="1" ht="16" customHeight="1" x14ac:dyDescent="0.2"/>
    <row r="3122" customFormat="1" ht="16" customHeight="1" x14ac:dyDescent="0.2"/>
    <row r="3123" customFormat="1" ht="16" customHeight="1" x14ac:dyDescent="0.2"/>
    <row r="3124" customFormat="1" ht="16" customHeight="1" x14ac:dyDescent="0.2"/>
    <row r="3125" customFormat="1" ht="16" customHeight="1" x14ac:dyDescent="0.2"/>
    <row r="3126" customFormat="1" ht="16" customHeight="1" x14ac:dyDescent="0.2"/>
    <row r="3127" customFormat="1" ht="16" customHeight="1" x14ac:dyDescent="0.2"/>
    <row r="3128" customFormat="1" ht="16" customHeight="1" x14ac:dyDescent="0.2"/>
    <row r="3129" customFormat="1" ht="16" customHeight="1" x14ac:dyDescent="0.2"/>
    <row r="3130" customFormat="1" ht="16" customHeight="1" x14ac:dyDescent="0.2"/>
    <row r="3131" customFormat="1" ht="16" customHeight="1" x14ac:dyDescent="0.2"/>
    <row r="3132" customFormat="1" ht="16" customHeight="1" x14ac:dyDescent="0.2"/>
    <row r="3133" customFormat="1" ht="16" customHeight="1" x14ac:dyDescent="0.2"/>
    <row r="3134" customFormat="1" ht="16" customHeight="1" x14ac:dyDescent="0.2"/>
    <row r="3135" customFormat="1" ht="16" customHeight="1" x14ac:dyDescent="0.2"/>
    <row r="3136" customFormat="1" ht="16" customHeight="1" x14ac:dyDescent="0.2"/>
    <row r="3137" customFormat="1" ht="16" customHeight="1" x14ac:dyDescent="0.2"/>
    <row r="3138" customFormat="1" ht="16" customHeight="1" x14ac:dyDescent="0.2"/>
    <row r="3139" customFormat="1" ht="16" customHeight="1" x14ac:dyDescent="0.2"/>
    <row r="3140" customFormat="1" ht="16" customHeight="1" x14ac:dyDescent="0.2"/>
    <row r="3141" customFormat="1" ht="16" customHeight="1" x14ac:dyDescent="0.2"/>
    <row r="3142" customFormat="1" ht="16" customHeight="1" x14ac:dyDescent="0.2"/>
    <row r="3143" customFormat="1" ht="16" customHeight="1" x14ac:dyDescent="0.2"/>
    <row r="3144" customFormat="1" ht="16" customHeight="1" x14ac:dyDescent="0.2"/>
    <row r="3145" customFormat="1" ht="16" customHeight="1" x14ac:dyDescent="0.2"/>
    <row r="3146" customFormat="1" ht="16" customHeight="1" x14ac:dyDescent="0.2"/>
    <row r="3147" customFormat="1" ht="16" customHeight="1" x14ac:dyDescent="0.2"/>
    <row r="3148" customFormat="1" ht="16" customHeight="1" x14ac:dyDescent="0.2"/>
    <row r="3149" customFormat="1" ht="16" customHeight="1" x14ac:dyDescent="0.2"/>
    <row r="3150" customFormat="1" ht="16" customHeight="1" x14ac:dyDescent="0.2"/>
    <row r="3151" customFormat="1" ht="16" customHeight="1" x14ac:dyDescent="0.2"/>
    <row r="3152" customFormat="1" ht="16" customHeight="1" x14ac:dyDescent="0.2"/>
    <row r="3153" customFormat="1" ht="16" customHeight="1" x14ac:dyDescent="0.2"/>
    <row r="3154" customFormat="1" ht="16" customHeight="1" x14ac:dyDescent="0.2"/>
    <row r="3155" customFormat="1" ht="16" customHeight="1" x14ac:dyDescent="0.2"/>
    <row r="3156" customFormat="1" ht="16" customHeight="1" x14ac:dyDescent="0.2"/>
    <row r="3157" customFormat="1" ht="16" customHeight="1" x14ac:dyDescent="0.2"/>
    <row r="3158" customFormat="1" ht="16" customHeight="1" x14ac:dyDescent="0.2"/>
    <row r="3159" customFormat="1" ht="16" customHeight="1" x14ac:dyDescent="0.2"/>
    <row r="3160" customFormat="1" ht="16" customHeight="1" x14ac:dyDescent="0.2"/>
    <row r="3161" customFormat="1" ht="16" customHeight="1" x14ac:dyDescent="0.2"/>
    <row r="3162" customFormat="1" ht="16" customHeight="1" x14ac:dyDescent="0.2"/>
    <row r="3163" customFormat="1" ht="16" customHeight="1" x14ac:dyDescent="0.2"/>
    <row r="3164" customFormat="1" ht="16" customHeight="1" x14ac:dyDescent="0.2"/>
    <row r="3165" customFormat="1" ht="16" customHeight="1" x14ac:dyDescent="0.2"/>
    <row r="3166" customFormat="1" ht="16" customHeight="1" x14ac:dyDescent="0.2"/>
    <row r="3167" customFormat="1" ht="16" customHeight="1" x14ac:dyDescent="0.2"/>
    <row r="3168" customFormat="1" ht="16" customHeight="1" x14ac:dyDescent="0.2"/>
    <row r="3169" customFormat="1" ht="16" customHeight="1" x14ac:dyDescent="0.2"/>
    <row r="3170" customFormat="1" ht="16" customHeight="1" x14ac:dyDescent="0.2"/>
    <row r="3171" customFormat="1" ht="16" customHeight="1" x14ac:dyDescent="0.2"/>
    <row r="3172" customFormat="1" ht="16" customHeight="1" x14ac:dyDescent="0.2"/>
    <row r="3173" customFormat="1" ht="16" customHeight="1" x14ac:dyDescent="0.2"/>
    <row r="3174" customFormat="1" ht="16" customHeight="1" x14ac:dyDescent="0.2"/>
    <row r="3175" customFormat="1" ht="16" customHeight="1" x14ac:dyDescent="0.2"/>
    <row r="3176" customFormat="1" ht="16" customHeight="1" x14ac:dyDescent="0.2"/>
    <row r="3177" customFormat="1" ht="16" customHeight="1" x14ac:dyDescent="0.2"/>
    <row r="3178" customFormat="1" ht="16" customHeight="1" x14ac:dyDescent="0.2"/>
    <row r="3179" customFormat="1" ht="16" customHeight="1" x14ac:dyDescent="0.2"/>
    <row r="3180" customFormat="1" ht="16" customHeight="1" x14ac:dyDescent="0.2"/>
    <row r="3181" customFormat="1" ht="16" customHeight="1" x14ac:dyDescent="0.2"/>
    <row r="3182" customFormat="1" ht="16" customHeight="1" x14ac:dyDescent="0.2"/>
    <row r="3183" customFormat="1" ht="16" customHeight="1" x14ac:dyDescent="0.2"/>
    <row r="3184" customFormat="1" ht="16" customHeight="1" x14ac:dyDescent="0.2"/>
    <row r="3185" customFormat="1" ht="16" customHeight="1" x14ac:dyDescent="0.2"/>
    <row r="3186" customFormat="1" ht="16" customHeight="1" x14ac:dyDescent="0.2"/>
    <row r="3187" customFormat="1" ht="16" customHeight="1" x14ac:dyDescent="0.2"/>
    <row r="3188" customFormat="1" ht="16" customHeight="1" x14ac:dyDescent="0.2"/>
    <row r="3189" customFormat="1" ht="16" customHeight="1" x14ac:dyDescent="0.2"/>
    <row r="3190" customFormat="1" ht="16" customHeight="1" x14ac:dyDescent="0.2"/>
    <row r="3191" customFormat="1" ht="16" customHeight="1" x14ac:dyDescent="0.2"/>
    <row r="3192" customFormat="1" ht="16" customHeight="1" x14ac:dyDescent="0.2"/>
    <row r="3193" customFormat="1" ht="16" customHeight="1" x14ac:dyDescent="0.2"/>
    <row r="3194" customFormat="1" ht="16" customHeight="1" x14ac:dyDescent="0.2"/>
    <row r="3195" customFormat="1" ht="16" customHeight="1" x14ac:dyDescent="0.2"/>
    <row r="3196" customFormat="1" ht="16" customHeight="1" x14ac:dyDescent="0.2"/>
    <row r="3197" customFormat="1" ht="16" customHeight="1" x14ac:dyDescent="0.2"/>
    <row r="3198" customFormat="1" ht="16" customHeight="1" x14ac:dyDescent="0.2"/>
    <row r="3199" customFormat="1" ht="16" customHeight="1" x14ac:dyDescent="0.2"/>
    <row r="3200" customFormat="1" ht="16" customHeight="1" x14ac:dyDescent="0.2"/>
    <row r="3201" customFormat="1" ht="16" customHeight="1" x14ac:dyDescent="0.2"/>
    <row r="3202" customFormat="1" ht="16" customHeight="1" x14ac:dyDescent="0.2"/>
    <row r="3203" customFormat="1" ht="16" customHeight="1" x14ac:dyDescent="0.2"/>
    <row r="3204" customFormat="1" ht="16" customHeight="1" x14ac:dyDescent="0.2"/>
    <row r="3205" customFormat="1" ht="16" customHeight="1" x14ac:dyDescent="0.2"/>
    <row r="3206" customFormat="1" ht="16" customHeight="1" x14ac:dyDescent="0.2"/>
    <row r="3207" customFormat="1" ht="16" customHeight="1" x14ac:dyDescent="0.2"/>
    <row r="3208" customFormat="1" ht="16" customHeight="1" x14ac:dyDescent="0.2"/>
    <row r="3209" customFormat="1" ht="16" customHeight="1" x14ac:dyDescent="0.2"/>
    <row r="3210" customFormat="1" ht="16" customHeight="1" x14ac:dyDescent="0.2"/>
    <row r="3211" customFormat="1" ht="16" customHeight="1" x14ac:dyDescent="0.2"/>
    <row r="3212" customFormat="1" ht="16" customHeight="1" x14ac:dyDescent="0.2"/>
    <row r="3213" customFormat="1" ht="16" customHeight="1" x14ac:dyDescent="0.2"/>
    <row r="3214" customFormat="1" ht="16" customHeight="1" x14ac:dyDescent="0.2"/>
    <row r="3215" customFormat="1" ht="16" customHeight="1" x14ac:dyDescent="0.2"/>
    <row r="3216" customFormat="1" ht="16" customHeight="1" x14ac:dyDescent="0.2"/>
    <row r="3217" customFormat="1" ht="16" customHeight="1" x14ac:dyDescent="0.2"/>
    <row r="3218" customFormat="1" ht="16" customHeight="1" x14ac:dyDescent="0.2"/>
    <row r="3219" customFormat="1" ht="16" customHeight="1" x14ac:dyDescent="0.2"/>
    <row r="3220" customFormat="1" ht="16" customHeight="1" x14ac:dyDescent="0.2"/>
    <row r="3221" customFormat="1" ht="16" customHeight="1" x14ac:dyDescent="0.2"/>
    <row r="3222" customFormat="1" ht="16" customHeight="1" x14ac:dyDescent="0.2"/>
    <row r="3223" customFormat="1" ht="16" customHeight="1" x14ac:dyDescent="0.2"/>
    <row r="3224" customFormat="1" ht="16" customHeight="1" x14ac:dyDescent="0.2"/>
    <row r="3225" customFormat="1" ht="16" customHeight="1" x14ac:dyDescent="0.2"/>
    <row r="3226" customFormat="1" ht="16" customHeight="1" x14ac:dyDescent="0.2"/>
    <row r="3227" customFormat="1" ht="16" customHeight="1" x14ac:dyDescent="0.2"/>
    <row r="3228" customFormat="1" ht="16" customHeight="1" x14ac:dyDescent="0.2"/>
    <row r="3229" customFormat="1" ht="16" customHeight="1" x14ac:dyDescent="0.2"/>
    <row r="3230" customFormat="1" ht="16" customHeight="1" x14ac:dyDescent="0.2"/>
    <row r="3231" customFormat="1" ht="16" customHeight="1" x14ac:dyDescent="0.2"/>
    <row r="3232" customFormat="1" ht="16" customHeight="1" x14ac:dyDescent="0.2"/>
    <row r="3233" customFormat="1" ht="16" customHeight="1" x14ac:dyDescent="0.2"/>
    <row r="3234" customFormat="1" ht="16" customHeight="1" x14ac:dyDescent="0.2"/>
    <row r="3235" customFormat="1" ht="16" customHeight="1" x14ac:dyDescent="0.2"/>
    <row r="3236" customFormat="1" ht="16" customHeight="1" x14ac:dyDescent="0.2"/>
    <row r="3237" customFormat="1" ht="16" customHeight="1" x14ac:dyDescent="0.2"/>
    <row r="3238" customFormat="1" ht="16" customHeight="1" x14ac:dyDescent="0.2"/>
    <row r="3239" customFormat="1" ht="16" customHeight="1" x14ac:dyDescent="0.2"/>
    <row r="3240" customFormat="1" ht="16" customHeight="1" x14ac:dyDescent="0.2"/>
    <row r="3241" customFormat="1" ht="16" customHeight="1" x14ac:dyDescent="0.2"/>
    <row r="3242" customFormat="1" ht="16" customHeight="1" x14ac:dyDescent="0.2"/>
    <row r="3243" customFormat="1" ht="16" customHeight="1" x14ac:dyDescent="0.2"/>
    <row r="3244" customFormat="1" ht="16" customHeight="1" x14ac:dyDescent="0.2"/>
    <row r="3245" customFormat="1" ht="16" customHeight="1" x14ac:dyDescent="0.2"/>
    <row r="3246" customFormat="1" ht="16" customHeight="1" x14ac:dyDescent="0.2"/>
    <row r="3247" customFormat="1" ht="16" customHeight="1" x14ac:dyDescent="0.2"/>
    <row r="3248" customFormat="1" ht="16" customHeight="1" x14ac:dyDescent="0.2"/>
    <row r="3249" customFormat="1" ht="16" customHeight="1" x14ac:dyDescent="0.2"/>
    <row r="3250" customFormat="1" ht="16" customHeight="1" x14ac:dyDescent="0.2"/>
    <row r="3251" customFormat="1" ht="16" customHeight="1" x14ac:dyDescent="0.2"/>
    <row r="3252" customFormat="1" ht="16" customHeight="1" x14ac:dyDescent="0.2"/>
    <row r="3253" customFormat="1" ht="16" customHeight="1" x14ac:dyDescent="0.2"/>
    <row r="3254" customFormat="1" ht="16" customHeight="1" x14ac:dyDescent="0.2"/>
    <row r="3255" customFormat="1" ht="16" customHeight="1" x14ac:dyDescent="0.2"/>
    <row r="3256" customFormat="1" ht="16" customHeight="1" x14ac:dyDescent="0.2"/>
    <row r="3257" customFormat="1" ht="16" customHeight="1" x14ac:dyDescent="0.2"/>
    <row r="3258" customFormat="1" ht="16" customHeight="1" x14ac:dyDescent="0.2"/>
    <row r="3259" customFormat="1" ht="16" customHeight="1" x14ac:dyDescent="0.2"/>
    <row r="3260" customFormat="1" ht="16" customHeight="1" x14ac:dyDescent="0.2"/>
    <row r="3261" customFormat="1" ht="16" customHeight="1" x14ac:dyDescent="0.2"/>
    <row r="3262" customFormat="1" ht="16" customHeight="1" x14ac:dyDescent="0.2"/>
    <row r="3263" customFormat="1" ht="16" customHeight="1" x14ac:dyDescent="0.2"/>
    <row r="3264" customFormat="1" ht="16" customHeight="1" x14ac:dyDescent="0.2"/>
    <row r="3265" customFormat="1" ht="16" customHeight="1" x14ac:dyDescent="0.2"/>
    <row r="3266" customFormat="1" ht="16" customHeight="1" x14ac:dyDescent="0.2"/>
    <row r="3267" customFormat="1" ht="16" customHeight="1" x14ac:dyDescent="0.2"/>
    <row r="3268" customFormat="1" ht="16" customHeight="1" x14ac:dyDescent="0.2"/>
    <row r="3269" customFormat="1" ht="16" customHeight="1" x14ac:dyDescent="0.2"/>
    <row r="3270" customFormat="1" ht="16" customHeight="1" x14ac:dyDescent="0.2"/>
    <row r="3271" customFormat="1" ht="16" customHeight="1" x14ac:dyDescent="0.2"/>
    <row r="3272" customFormat="1" ht="16" customHeight="1" x14ac:dyDescent="0.2"/>
    <row r="3273" customFormat="1" ht="16" customHeight="1" x14ac:dyDescent="0.2"/>
    <row r="3274" customFormat="1" ht="16" customHeight="1" x14ac:dyDescent="0.2"/>
    <row r="3275" customFormat="1" ht="16" customHeight="1" x14ac:dyDescent="0.2"/>
    <row r="3276" customFormat="1" ht="16" customHeight="1" x14ac:dyDescent="0.2"/>
    <row r="3277" customFormat="1" ht="16" customHeight="1" x14ac:dyDescent="0.2"/>
    <row r="3278" customFormat="1" ht="16" customHeight="1" x14ac:dyDescent="0.2"/>
    <row r="3279" customFormat="1" ht="16" customHeight="1" x14ac:dyDescent="0.2"/>
    <row r="3280" customFormat="1" ht="16" customHeight="1" x14ac:dyDescent="0.2"/>
    <row r="3281" customFormat="1" ht="16" customHeight="1" x14ac:dyDescent="0.2"/>
    <row r="3282" customFormat="1" ht="16" customHeight="1" x14ac:dyDescent="0.2"/>
    <row r="3283" customFormat="1" ht="16" customHeight="1" x14ac:dyDescent="0.2"/>
    <row r="3284" customFormat="1" ht="16" customHeight="1" x14ac:dyDescent="0.2"/>
    <row r="3285" customFormat="1" ht="16" customHeight="1" x14ac:dyDescent="0.2"/>
    <row r="3286" customFormat="1" ht="16" customHeight="1" x14ac:dyDescent="0.2"/>
    <row r="3287" customFormat="1" ht="16" customHeight="1" x14ac:dyDescent="0.2"/>
    <row r="3288" customFormat="1" ht="16" customHeight="1" x14ac:dyDescent="0.2"/>
    <row r="3289" customFormat="1" ht="16" customHeight="1" x14ac:dyDescent="0.2"/>
    <row r="3290" customFormat="1" ht="16" customHeight="1" x14ac:dyDescent="0.2"/>
    <row r="3291" customFormat="1" ht="16" customHeight="1" x14ac:dyDescent="0.2"/>
    <row r="3292" customFormat="1" ht="16" customHeight="1" x14ac:dyDescent="0.2"/>
    <row r="3293" customFormat="1" ht="16" customHeight="1" x14ac:dyDescent="0.2"/>
    <row r="3294" customFormat="1" ht="16" customHeight="1" x14ac:dyDescent="0.2"/>
    <row r="3295" customFormat="1" ht="16" customHeight="1" x14ac:dyDescent="0.2"/>
    <row r="3296" customFormat="1" ht="16" customHeight="1" x14ac:dyDescent="0.2"/>
    <row r="3297" customFormat="1" ht="16" customHeight="1" x14ac:dyDescent="0.2"/>
    <row r="3298" customFormat="1" ht="16" customHeight="1" x14ac:dyDescent="0.2"/>
    <row r="3299" customFormat="1" ht="16" customHeight="1" x14ac:dyDescent="0.2"/>
    <row r="3300" customFormat="1" ht="16" customHeight="1" x14ac:dyDescent="0.2"/>
    <row r="3301" customFormat="1" ht="16" customHeight="1" x14ac:dyDescent="0.2"/>
    <row r="3302" customFormat="1" ht="16" customHeight="1" x14ac:dyDescent="0.2"/>
    <row r="3303" customFormat="1" ht="16" customHeight="1" x14ac:dyDescent="0.2"/>
    <row r="3304" customFormat="1" ht="16" customHeight="1" x14ac:dyDescent="0.2"/>
    <row r="3305" customFormat="1" ht="16" customHeight="1" x14ac:dyDescent="0.2"/>
    <row r="3306" customFormat="1" ht="16" customHeight="1" x14ac:dyDescent="0.2"/>
    <row r="3307" customFormat="1" ht="16" customHeight="1" x14ac:dyDescent="0.2"/>
    <row r="3308" customFormat="1" ht="16" customHeight="1" x14ac:dyDescent="0.2"/>
    <row r="3309" customFormat="1" ht="16" customHeight="1" x14ac:dyDescent="0.2"/>
    <row r="3310" customFormat="1" ht="16" customHeight="1" x14ac:dyDescent="0.2"/>
    <row r="3311" customFormat="1" ht="16" customHeight="1" x14ac:dyDescent="0.2"/>
    <row r="3312" customFormat="1" ht="16" customHeight="1" x14ac:dyDescent="0.2"/>
    <row r="3313" customFormat="1" ht="16" customHeight="1" x14ac:dyDescent="0.2"/>
    <row r="3314" customFormat="1" ht="16" customHeight="1" x14ac:dyDescent="0.2"/>
    <row r="3315" customFormat="1" ht="16" customHeight="1" x14ac:dyDescent="0.2"/>
    <row r="3316" customFormat="1" ht="16" customHeight="1" x14ac:dyDescent="0.2"/>
    <row r="3317" customFormat="1" ht="16" customHeight="1" x14ac:dyDescent="0.2"/>
    <row r="3318" customFormat="1" ht="16" customHeight="1" x14ac:dyDescent="0.2"/>
    <row r="3319" customFormat="1" ht="16" customHeight="1" x14ac:dyDescent="0.2"/>
    <row r="3320" customFormat="1" ht="16" customHeight="1" x14ac:dyDescent="0.2"/>
    <row r="3321" customFormat="1" ht="16" customHeight="1" x14ac:dyDescent="0.2"/>
    <row r="3322" customFormat="1" ht="16" customHeight="1" x14ac:dyDescent="0.2"/>
    <row r="3323" customFormat="1" ht="16" customHeight="1" x14ac:dyDescent="0.2"/>
    <row r="3324" customFormat="1" ht="16" customHeight="1" x14ac:dyDescent="0.2"/>
    <row r="3325" customFormat="1" ht="16" customHeight="1" x14ac:dyDescent="0.2"/>
    <row r="3326" customFormat="1" ht="16" customHeight="1" x14ac:dyDescent="0.2"/>
    <row r="3327" customFormat="1" ht="16" customHeight="1" x14ac:dyDescent="0.2"/>
    <row r="3328" customFormat="1" ht="16" customHeight="1" x14ac:dyDescent="0.2"/>
    <row r="3329" customFormat="1" ht="16" customHeight="1" x14ac:dyDescent="0.2"/>
    <row r="3330" customFormat="1" ht="16" customHeight="1" x14ac:dyDescent="0.2"/>
    <row r="3331" customFormat="1" ht="16" customHeight="1" x14ac:dyDescent="0.2"/>
    <row r="3332" customFormat="1" ht="16" customHeight="1" x14ac:dyDescent="0.2"/>
    <row r="3333" customFormat="1" ht="16" customHeight="1" x14ac:dyDescent="0.2"/>
    <row r="3334" customFormat="1" ht="16" customHeight="1" x14ac:dyDescent="0.2"/>
    <row r="3335" customFormat="1" ht="16" customHeight="1" x14ac:dyDescent="0.2"/>
    <row r="3336" customFormat="1" ht="16" customHeight="1" x14ac:dyDescent="0.2"/>
    <row r="3337" customFormat="1" ht="16" customHeight="1" x14ac:dyDescent="0.2"/>
    <row r="3338" customFormat="1" ht="16" customHeight="1" x14ac:dyDescent="0.2"/>
    <row r="3339" customFormat="1" ht="16" customHeight="1" x14ac:dyDescent="0.2"/>
    <row r="3340" customFormat="1" ht="16" customHeight="1" x14ac:dyDescent="0.2"/>
    <row r="3341" customFormat="1" ht="16" customHeight="1" x14ac:dyDescent="0.2"/>
    <row r="3342" customFormat="1" ht="16" customHeight="1" x14ac:dyDescent="0.2"/>
    <row r="3343" customFormat="1" ht="16" customHeight="1" x14ac:dyDescent="0.2"/>
    <row r="3344" customFormat="1" ht="16" customHeight="1" x14ac:dyDescent="0.2"/>
    <row r="3345" customFormat="1" ht="16" customHeight="1" x14ac:dyDescent="0.2"/>
    <row r="3346" customFormat="1" ht="16" customHeight="1" x14ac:dyDescent="0.2"/>
    <row r="3347" customFormat="1" ht="16" customHeight="1" x14ac:dyDescent="0.2"/>
    <row r="3348" customFormat="1" ht="16" customHeight="1" x14ac:dyDescent="0.2"/>
    <row r="3349" customFormat="1" ht="16" customHeight="1" x14ac:dyDescent="0.2"/>
    <row r="3350" customFormat="1" ht="16" customHeight="1" x14ac:dyDescent="0.2"/>
    <row r="3351" customFormat="1" ht="16" customHeight="1" x14ac:dyDescent="0.2"/>
    <row r="3352" customFormat="1" ht="16" customHeight="1" x14ac:dyDescent="0.2"/>
    <row r="3353" customFormat="1" ht="16" customHeight="1" x14ac:dyDescent="0.2"/>
    <row r="3354" customFormat="1" ht="16" customHeight="1" x14ac:dyDescent="0.2"/>
    <row r="3355" customFormat="1" ht="16" customHeight="1" x14ac:dyDescent="0.2"/>
    <row r="3356" customFormat="1" ht="16" customHeight="1" x14ac:dyDescent="0.2"/>
    <row r="3357" customFormat="1" ht="16" customHeight="1" x14ac:dyDescent="0.2"/>
    <row r="3358" customFormat="1" ht="16" customHeight="1" x14ac:dyDescent="0.2"/>
    <row r="3359" customFormat="1" ht="16" customHeight="1" x14ac:dyDescent="0.2"/>
    <row r="3360" customFormat="1" ht="16" customHeight="1" x14ac:dyDescent="0.2"/>
    <row r="3361" customFormat="1" ht="16" customHeight="1" x14ac:dyDescent="0.2"/>
    <row r="3362" customFormat="1" ht="16" customHeight="1" x14ac:dyDescent="0.2"/>
    <row r="3363" customFormat="1" ht="16" customHeight="1" x14ac:dyDescent="0.2"/>
    <row r="3364" customFormat="1" ht="16" customHeight="1" x14ac:dyDescent="0.2"/>
    <row r="3365" customFormat="1" ht="16" customHeight="1" x14ac:dyDescent="0.2"/>
    <row r="3366" customFormat="1" ht="16" customHeight="1" x14ac:dyDescent="0.2"/>
    <row r="3367" customFormat="1" ht="16" customHeight="1" x14ac:dyDescent="0.2"/>
    <row r="3368" customFormat="1" ht="16" customHeight="1" x14ac:dyDescent="0.2"/>
    <row r="3369" customFormat="1" ht="16" customHeight="1" x14ac:dyDescent="0.2"/>
    <row r="3370" customFormat="1" ht="16" customHeight="1" x14ac:dyDescent="0.2"/>
    <row r="3371" customFormat="1" ht="16" customHeight="1" x14ac:dyDescent="0.2"/>
    <row r="3372" customFormat="1" ht="16" customHeight="1" x14ac:dyDescent="0.2"/>
    <row r="3373" customFormat="1" ht="16" customHeight="1" x14ac:dyDescent="0.2"/>
    <row r="3374" customFormat="1" ht="16" customHeight="1" x14ac:dyDescent="0.2"/>
    <row r="3375" customFormat="1" ht="16" customHeight="1" x14ac:dyDescent="0.2"/>
    <row r="3376" customFormat="1" ht="16" customHeight="1" x14ac:dyDescent="0.2"/>
    <row r="3377" customFormat="1" ht="16" customHeight="1" x14ac:dyDescent="0.2"/>
    <row r="3378" customFormat="1" ht="16" customHeight="1" x14ac:dyDescent="0.2"/>
    <row r="3379" customFormat="1" ht="16" customHeight="1" x14ac:dyDescent="0.2"/>
    <row r="3380" customFormat="1" ht="16" customHeight="1" x14ac:dyDescent="0.2"/>
    <row r="3381" customFormat="1" ht="16" customHeight="1" x14ac:dyDescent="0.2"/>
    <row r="3382" customFormat="1" ht="16" customHeight="1" x14ac:dyDescent="0.2"/>
    <row r="3383" customFormat="1" ht="16" customHeight="1" x14ac:dyDescent="0.2"/>
    <row r="3384" customFormat="1" ht="16" customHeight="1" x14ac:dyDescent="0.2"/>
    <row r="3385" customFormat="1" ht="16" customHeight="1" x14ac:dyDescent="0.2"/>
    <row r="3386" customFormat="1" ht="16" customHeight="1" x14ac:dyDescent="0.2"/>
    <row r="3387" customFormat="1" ht="16" customHeight="1" x14ac:dyDescent="0.2"/>
    <row r="3388" customFormat="1" ht="16" customHeight="1" x14ac:dyDescent="0.2"/>
    <row r="3389" customFormat="1" ht="16" customHeight="1" x14ac:dyDescent="0.2"/>
    <row r="3390" customFormat="1" ht="16" customHeight="1" x14ac:dyDescent="0.2"/>
    <row r="3391" customFormat="1" ht="16" customHeight="1" x14ac:dyDescent="0.2"/>
    <row r="3392" customFormat="1" ht="16" customHeight="1" x14ac:dyDescent="0.2"/>
    <row r="3393" customFormat="1" ht="16" customHeight="1" x14ac:dyDescent="0.2"/>
    <row r="3394" customFormat="1" ht="16" customHeight="1" x14ac:dyDescent="0.2"/>
    <row r="3395" customFormat="1" ht="16" customHeight="1" x14ac:dyDescent="0.2"/>
    <row r="3396" customFormat="1" ht="16" customHeight="1" x14ac:dyDescent="0.2"/>
    <row r="3397" customFormat="1" ht="16" customHeight="1" x14ac:dyDescent="0.2"/>
    <row r="3398" customFormat="1" ht="16" customHeight="1" x14ac:dyDescent="0.2"/>
    <row r="3399" customFormat="1" ht="16" customHeight="1" x14ac:dyDescent="0.2"/>
    <row r="3400" customFormat="1" ht="16" customHeight="1" x14ac:dyDescent="0.2"/>
    <row r="3401" customFormat="1" ht="16" customHeight="1" x14ac:dyDescent="0.2"/>
    <row r="3402" customFormat="1" ht="16" customHeight="1" x14ac:dyDescent="0.2"/>
    <row r="3403" customFormat="1" ht="16" customHeight="1" x14ac:dyDescent="0.2"/>
    <row r="3404" customFormat="1" ht="16" customHeight="1" x14ac:dyDescent="0.2"/>
    <row r="3405" customFormat="1" ht="16" customHeight="1" x14ac:dyDescent="0.2"/>
    <row r="3406" customFormat="1" ht="16" customHeight="1" x14ac:dyDescent="0.2"/>
    <row r="3407" customFormat="1" ht="16" customHeight="1" x14ac:dyDescent="0.2"/>
    <row r="3408" customFormat="1" ht="16" customHeight="1" x14ac:dyDescent="0.2"/>
    <row r="3409" customFormat="1" ht="16" customHeight="1" x14ac:dyDescent="0.2"/>
    <row r="3410" customFormat="1" ht="16" customHeight="1" x14ac:dyDescent="0.2"/>
    <row r="3411" customFormat="1" ht="16" customHeight="1" x14ac:dyDescent="0.2"/>
    <row r="3412" customFormat="1" ht="16" customHeight="1" x14ac:dyDescent="0.2"/>
    <row r="3413" customFormat="1" ht="16" customHeight="1" x14ac:dyDescent="0.2"/>
    <row r="3414" customFormat="1" ht="16" customHeight="1" x14ac:dyDescent="0.2"/>
    <row r="3415" customFormat="1" ht="16" customHeight="1" x14ac:dyDescent="0.2"/>
    <row r="3416" customFormat="1" ht="16" customHeight="1" x14ac:dyDescent="0.2"/>
    <row r="3417" customFormat="1" ht="16" customHeight="1" x14ac:dyDescent="0.2"/>
    <row r="3418" customFormat="1" ht="16" customHeight="1" x14ac:dyDescent="0.2"/>
    <row r="3419" customFormat="1" ht="16" customHeight="1" x14ac:dyDescent="0.2"/>
    <row r="3420" customFormat="1" ht="16" customHeight="1" x14ac:dyDescent="0.2"/>
    <row r="3421" customFormat="1" ht="16" customHeight="1" x14ac:dyDescent="0.2"/>
    <row r="3422" customFormat="1" ht="16" customHeight="1" x14ac:dyDescent="0.2"/>
    <row r="3423" customFormat="1" ht="16" customHeight="1" x14ac:dyDescent="0.2"/>
    <row r="3424" customFormat="1" ht="16" customHeight="1" x14ac:dyDescent="0.2"/>
    <row r="3425" customFormat="1" ht="16" customHeight="1" x14ac:dyDescent="0.2"/>
    <row r="3426" customFormat="1" ht="16" customHeight="1" x14ac:dyDescent="0.2"/>
    <row r="3427" customFormat="1" ht="16" customHeight="1" x14ac:dyDescent="0.2"/>
    <row r="3428" customFormat="1" ht="16" customHeight="1" x14ac:dyDescent="0.2"/>
    <row r="3429" customFormat="1" ht="16" customHeight="1" x14ac:dyDescent="0.2"/>
    <row r="3430" customFormat="1" ht="16" customHeight="1" x14ac:dyDescent="0.2"/>
    <row r="3431" customFormat="1" ht="16" customHeight="1" x14ac:dyDescent="0.2"/>
    <row r="3432" customFormat="1" ht="16" customHeight="1" x14ac:dyDescent="0.2"/>
    <row r="3433" customFormat="1" ht="16" customHeight="1" x14ac:dyDescent="0.2"/>
    <row r="3434" customFormat="1" ht="16" customHeight="1" x14ac:dyDescent="0.2"/>
    <row r="3435" customFormat="1" ht="16" customHeight="1" x14ac:dyDescent="0.2"/>
    <row r="3436" customFormat="1" ht="16" customHeight="1" x14ac:dyDescent="0.2"/>
    <row r="3437" customFormat="1" ht="16" customHeight="1" x14ac:dyDescent="0.2"/>
    <row r="3438" customFormat="1" ht="16" customHeight="1" x14ac:dyDescent="0.2"/>
    <row r="3439" customFormat="1" ht="16" customHeight="1" x14ac:dyDescent="0.2"/>
    <row r="3440" customFormat="1" ht="16" customHeight="1" x14ac:dyDescent="0.2"/>
    <row r="3441" customFormat="1" ht="16" customHeight="1" x14ac:dyDescent="0.2"/>
    <row r="3442" customFormat="1" ht="16" customHeight="1" x14ac:dyDescent="0.2"/>
    <row r="3443" customFormat="1" ht="16" customHeight="1" x14ac:dyDescent="0.2"/>
    <row r="3444" customFormat="1" ht="16" customHeight="1" x14ac:dyDescent="0.2"/>
    <row r="3445" customFormat="1" ht="16" customHeight="1" x14ac:dyDescent="0.2"/>
    <row r="3446" customFormat="1" ht="16" customHeight="1" x14ac:dyDescent="0.2"/>
    <row r="3447" customFormat="1" ht="16" customHeight="1" x14ac:dyDescent="0.2"/>
    <row r="3448" customFormat="1" ht="16" customHeight="1" x14ac:dyDescent="0.2"/>
    <row r="3449" customFormat="1" ht="16" customHeight="1" x14ac:dyDescent="0.2"/>
    <row r="3450" customFormat="1" ht="16" customHeight="1" x14ac:dyDescent="0.2"/>
    <row r="3451" customFormat="1" ht="16" customHeight="1" x14ac:dyDescent="0.2"/>
    <row r="3452" customFormat="1" ht="16" customHeight="1" x14ac:dyDescent="0.2"/>
    <row r="3453" customFormat="1" ht="16" customHeight="1" x14ac:dyDescent="0.2"/>
    <row r="3454" customFormat="1" ht="16" customHeight="1" x14ac:dyDescent="0.2"/>
    <row r="3455" customFormat="1" ht="16" customHeight="1" x14ac:dyDescent="0.2"/>
    <row r="3456" customFormat="1" ht="16" customHeight="1" x14ac:dyDescent="0.2"/>
    <row r="3457" customFormat="1" ht="16" customHeight="1" x14ac:dyDescent="0.2"/>
    <row r="3458" customFormat="1" ht="16" customHeight="1" x14ac:dyDescent="0.2"/>
    <row r="3459" customFormat="1" ht="16" customHeight="1" x14ac:dyDescent="0.2"/>
    <row r="3460" customFormat="1" ht="16" customHeight="1" x14ac:dyDescent="0.2"/>
    <row r="3461" customFormat="1" ht="16" customHeight="1" x14ac:dyDescent="0.2"/>
    <row r="3462" customFormat="1" ht="16" customHeight="1" x14ac:dyDescent="0.2"/>
    <row r="3463" customFormat="1" ht="16" customHeight="1" x14ac:dyDescent="0.2"/>
    <row r="3464" customFormat="1" ht="16" customHeight="1" x14ac:dyDescent="0.2"/>
    <row r="3465" customFormat="1" ht="16" customHeight="1" x14ac:dyDescent="0.2"/>
    <row r="3466" customFormat="1" ht="16" customHeight="1" x14ac:dyDescent="0.2"/>
    <row r="3467" customFormat="1" ht="16" customHeight="1" x14ac:dyDescent="0.2"/>
    <row r="3468" customFormat="1" ht="16" customHeight="1" x14ac:dyDescent="0.2"/>
    <row r="3469" customFormat="1" ht="16" customHeight="1" x14ac:dyDescent="0.2"/>
    <row r="3470" customFormat="1" ht="16" customHeight="1" x14ac:dyDescent="0.2"/>
    <row r="3471" customFormat="1" ht="16" customHeight="1" x14ac:dyDescent="0.2"/>
    <row r="3472" customFormat="1" ht="16" customHeight="1" x14ac:dyDescent="0.2"/>
    <row r="3473" customFormat="1" ht="16" customHeight="1" x14ac:dyDescent="0.2"/>
    <row r="3474" customFormat="1" ht="16" customHeight="1" x14ac:dyDescent="0.2"/>
    <row r="3475" customFormat="1" ht="16" customHeight="1" x14ac:dyDescent="0.2"/>
    <row r="3476" customFormat="1" ht="16" customHeight="1" x14ac:dyDescent="0.2"/>
    <row r="3477" customFormat="1" ht="16" customHeight="1" x14ac:dyDescent="0.2"/>
    <row r="3478" customFormat="1" ht="16" customHeight="1" x14ac:dyDescent="0.2"/>
    <row r="3479" customFormat="1" ht="16" customHeight="1" x14ac:dyDescent="0.2"/>
    <row r="3480" customFormat="1" ht="16" customHeight="1" x14ac:dyDescent="0.2"/>
    <row r="3481" customFormat="1" ht="16" customHeight="1" x14ac:dyDescent="0.2"/>
    <row r="3482" customFormat="1" ht="16" customHeight="1" x14ac:dyDescent="0.2"/>
    <row r="3483" customFormat="1" ht="16" customHeight="1" x14ac:dyDescent="0.2"/>
    <row r="3484" customFormat="1" ht="16" customHeight="1" x14ac:dyDescent="0.2"/>
    <row r="3485" customFormat="1" ht="16" customHeight="1" x14ac:dyDescent="0.2"/>
    <row r="3486" customFormat="1" ht="16" customHeight="1" x14ac:dyDescent="0.2"/>
    <row r="3487" customFormat="1" ht="16" customHeight="1" x14ac:dyDescent="0.2"/>
    <row r="3488" customFormat="1" ht="16" customHeight="1" x14ac:dyDescent="0.2"/>
    <row r="3489" customFormat="1" ht="16" customHeight="1" x14ac:dyDescent="0.2"/>
    <row r="3490" customFormat="1" ht="16" customHeight="1" x14ac:dyDescent="0.2"/>
    <row r="3491" customFormat="1" ht="16" customHeight="1" x14ac:dyDescent="0.2"/>
    <row r="3492" customFormat="1" ht="16" customHeight="1" x14ac:dyDescent="0.2"/>
    <row r="3493" customFormat="1" ht="16" customHeight="1" x14ac:dyDescent="0.2"/>
    <row r="3494" customFormat="1" ht="16" customHeight="1" x14ac:dyDescent="0.2"/>
    <row r="3495" customFormat="1" ht="16" customHeight="1" x14ac:dyDescent="0.2"/>
    <row r="3496" customFormat="1" ht="16" customHeight="1" x14ac:dyDescent="0.2"/>
    <row r="3497" customFormat="1" ht="16" customHeight="1" x14ac:dyDescent="0.2"/>
    <row r="3498" customFormat="1" ht="16" customHeight="1" x14ac:dyDescent="0.2"/>
    <row r="3499" customFormat="1" ht="16" customHeight="1" x14ac:dyDescent="0.2"/>
    <row r="3500" customFormat="1" ht="16" customHeight="1" x14ac:dyDescent="0.2"/>
    <row r="3501" customFormat="1" ht="16" customHeight="1" x14ac:dyDescent="0.2"/>
    <row r="3502" customFormat="1" ht="16" customHeight="1" x14ac:dyDescent="0.2"/>
    <row r="3503" customFormat="1" ht="16" customHeight="1" x14ac:dyDescent="0.2"/>
    <row r="3504" customFormat="1" ht="16" customHeight="1" x14ac:dyDescent="0.2"/>
    <row r="3505" customFormat="1" ht="16" customHeight="1" x14ac:dyDescent="0.2"/>
    <row r="3506" customFormat="1" ht="16" customHeight="1" x14ac:dyDescent="0.2"/>
    <row r="3507" customFormat="1" ht="16" customHeight="1" x14ac:dyDescent="0.2"/>
    <row r="3508" customFormat="1" ht="16" customHeight="1" x14ac:dyDescent="0.2"/>
    <row r="3509" customFormat="1" ht="16" customHeight="1" x14ac:dyDescent="0.2"/>
    <row r="3510" customFormat="1" ht="16" customHeight="1" x14ac:dyDescent="0.2"/>
    <row r="3511" customFormat="1" ht="16" customHeight="1" x14ac:dyDescent="0.2"/>
    <row r="3512" customFormat="1" ht="16" customHeight="1" x14ac:dyDescent="0.2"/>
    <row r="3513" customFormat="1" ht="16" customHeight="1" x14ac:dyDescent="0.2"/>
    <row r="3514" customFormat="1" ht="16" customHeight="1" x14ac:dyDescent="0.2"/>
    <row r="3515" customFormat="1" ht="16" customHeight="1" x14ac:dyDescent="0.2"/>
    <row r="3516" customFormat="1" ht="16" customHeight="1" x14ac:dyDescent="0.2"/>
    <row r="3517" customFormat="1" ht="16" customHeight="1" x14ac:dyDescent="0.2"/>
    <row r="3518" customFormat="1" ht="16" customHeight="1" x14ac:dyDescent="0.2"/>
    <row r="3519" customFormat="1" ht="16" customHeight="1" x14ac:dyDescent="0.2"/>
    <row r="3520" customFormat="1" ht="16" customHeight="1" x14ac:dyDescent="0.2"/>
    <row r="3521" customFormat="1" ht="16" customHeight="1" x14ac:dyDescent="0.2"/>
    <row r="3522" customFormat="1" ht="16" customHeight="1" x14ac:dyDescent="0.2"/>
    <row r="3523" customFormat="1" ht="16" customHeight="1" x14ac:dyDescent="0.2"/>
    <row r="3524" customFormat="1" ht="16" customHeight="1" x14ac:dyDescent="0.2"/>
    <row r="3525" customFormat="1" ht="16" customHeight="1" x14ac:dyDescent="0.2"/>
    <row r="3526" customFormat="1" ht="16" customHeight="1" x14ac:dyDescent="0.2"/>
    <row r="3527" customFormat="1" ht="16" customHeight="1" x14ac:dyDescent="0.2"/>
    <row r="3528" customFormat="1" ht="16" customHeight="1" x14ac:dyDescent="0.2"/>
    <row r="3529" customFormat="1" ht="16" customHeight="1" x14ac:dyDescent="0.2"/>
    <row r="3530" customFormat="1" ht="16" customHeight="1" x14ac:dyDescent="0.2"/>
    <row r="3531" customFormat="1" ht="16" customHeight="1" x14ac:dyDescent="0.2"/>
    <row r="3532" customFormat="1" ht="16" customHeight="1" x14ac:dyDescent="0.2"/>
    <row r="3533" customFormat="1" ht="16" customHeight="1" x14ac:dyDescent="0.2"/>
    <row r="3534" customFormat="1" ht="16" customHeight="1" x14ac:dyDescent="0.2"/>
    <row r="3535" customFormat="1" ht="16" customHeight="1" x14ac:dyDescent="0.2"/>
    <row r="3536" customFormat="1" ht="16" customHeight="1" x14ac:dyDescent="0.2"/>
    <row r="3537" customFormat="1" ht="16" customHeight="1" x14ac:dyDescent="0.2"/>
    <row r="3538" customFormat="1" ht="16" customHeight="1" x14ac:dyDescent="0.2"/>
    <row r="3539" customFormat="1" ht="16" customHeight="1" x14ac:dyDescent="0.2"/>
    <row r="3540" customFormat="1" ht="16" customHeight="1" x14ac:dyDescent="0.2"/>
    <row r="3541" customFormat="1" ht="16" customHeight="1" x14ac:dyDescent="0.2"/>
    <row r="3542" customFormat="1" ht="16" customHeight="1" x14ac:dyDescent="0.2"/>
    <row r="3543" customFormat="1" ht="16" customHeight="1" x14ac:dyDescent="0.2"/>
    <row r="3544" customFormat="1" ht="16" customHeight="1" x14ac:dyDescent="0.2"/>
    <row r="3545" customFormat="1" ht="16" customHeight="1" x14ac:dyDescent="0.2"/>
    <row r="3546" customFormat="1" ht="16" customHeight="1" x14ac:dyDescent="0.2"/>
    <row r="3547" customFormat="1" ht="16" customHeight="1" x14ac:dyDescent="0.2"/>
    <row r="3548" customFormat="1" ht="16" customHeight="1" x14ac:dyDescent="0.2"/>
    <row r="3549" customFormat="1" ht="16" customHeight="1" x14ac:dyDescent="0.2"/>
    <row r="3550" customFormat="1" ht="16" customHeight="1" x14ac:dyDescent="0.2"/>
    <row r="3551" customFormat="1" ht="16" customHeight="1" x14ac:dyDescent="0.2"/>
    <row r="3552" customFormat="1" ht="16" customHeight="1" x14ac:dyDescent="0.2"/>
    <row r="3553" customFormat="1" ht="16" customHeight="1" x14ac:dyDescent="0.2"/>
    <row r="3554" customFormat="1" ht="16" customHeight="1" x14ac:dyDescent="0.2"/>
    <row r="3555" customFormat="1" ht="16" customHeight="1" x14ac:dyDescent="0.2"/>
    <row r="3556" customFormat="1" ht="16" customHeight="1" x14ac:dyDescent="0.2"/>
    <row r="3557" customFormat="1" ht="16" customHeight="1" x14ac:dyDescent="0.2"/>
    <row r="3558" customFormat="1" ht="16" customHeight="1" x14ac:dyDescent="0.2"/>
    <row r="3559" customFormat="1" ht="16" customHeight="1" x14ac:dyDescent="0.2"/>
    <row r="3560" customFormat="1" ht="16" customHeight="1" x14ac:dyDescent="0.2"/>
    <row r="3561" customFormat="1" ht="16" customHeight="1" x14ac:dyDescent="0.2"/>
    <row r="3562" customFormat="1" ht="16" customHeight="1" x14ac:dyDescent="0.2"/>
    <row r="3563" customFormat="1" ht="16" customHeight="1" x14ac:dyDescent="0.2"/>
    <row r="3564" customFormat="1" ht="16" customHeight="1" x14ac:dyDescent="0.2"/>
    <row r="3565" customFormat="1" ht="16" customHeight="1" x14ac:dyDescent="0.2"/>
    <row r="3566" customFormat="1" ht="16" customHeight="1" x14ac:dyDescent="0.2"/>
    <row r="3567" customFormat="1" ht="16" customHeight="1" x14ac:dyDescent="0.2"/>
    <row r="3568" customFormat="1" ht="16" customHeight="1" x14ac:dyDescent="0.2"/>
    <row r="3569" customFormat="1" ht="16" customHeight="1" x14ac:dyDescent="0.2"/>
    <row r="3570" customFormat="1" ht="16" customHeight="1" x14ac:dyDescent="0.2"/>
    <row r="3571" customFormat="1" ht="16" customHeight="1" x14ac:dyDescent="0.2"/>
    <row r="3572" customFormat="1" ht="16" customHeight="1" x14ac:dyDescent="0.2"/>
    <row r="3573" customFormat="1" ht="16" customHeight="1" x14ac:dyDescent="0.2"/>
    <row r="3574" customFormat="1" ht="16" customHeight="1" x14ac:dyDescent="0.2"/>
    <row r="3575" customFormat="1" ht="16" customHeight="1" x14ac:dyDescent="0.2"/>
    <row r="3576" customFormat="1" ht="16" customHeight="1" x14ac:dyDescent="0.2"/>
    <row r="3577" customFormat="1" ht="16" customHeight="1" x14ac:dyDescent="0.2"/>
    <row r="3578" customFormat="1" ht="16" customHeight="1" x14ac:dyDescent="0.2"/>
    <row r="3579" customFormat="1" ht="16" customHeight="1" x14ac:dyDescent="0.2"/>
    <row r="3580" customFormat="1" ht="16" customHeight="1" x14ac:dyDescent="0.2"/>
    <row r="3581" customFormat="1" ht="16" customHeight="1" x14ac:dyDescent="0.2"/>
    <row r="3582" customFormat="1" ht="16" customHeight="1" x14ac:dyDescent="0.2"/>
    <row r="3583" customFormat="1" ht="16" customHeight="1" x14ac:dyDescent="0.2"/>
    <row r="3584" customFormat="1" ht="16" customHeight="1" x14ac:dyDescent="0.2"/>
    <row r="3585" customFormat="1" ht="16" customHeight="1" x14ac:dyDescent="0.2"/>
    <row r="3586" customFormat="1" ht="16" customHeight="1" x14ac:dyDescent="0.2"/>
    <row r="3587" customFormat="1" ht="16" customHeight="1" x14ac:dyDescent="0.2"/>
    <row r="3588" customFormat="1" ht="16" customHeight="1" x14ac:dyDescent="0.2"/>
    <row r="3589" customFormat="1" ht="16" customHeight="1" x14ac:dyDescent="0.2"/>
    <row r="3590" customFormat="1" ht="16" customHeight="1" x14ac:dyDescent="0.2"/>
    <row r="3591" customFormat="1" ht="16" customHeight="1" x14ac:dyDescent="0.2"/>
    <row r="3592" customFormat="1" ht="16" customHeight="1" x14ac:dyDescent="0.2"/>
    <row r="3593" customFormat="1" ht="16" customHeight="1" x14ac:dyDescent="0.2"/>
    <row r="3594" customFormat="1" ht="16" customHeight="1" x14ac:dyDescent="0.2"/>
    <row r="3595" customFormat="1" ht="16" customHeight="1" x14ac:dyDescent="0.2"/>
    <row r="3596" customFormat="1" ht="16" customHeight="1" x14ac:dyDescent="0.2"/>
    <row r="3597" customFormat="1" ht="16" customHeight="1" x14ac:dyDescent="0.2"/>
    <row r="3598" customFormat="1" ht="16" customHeight="1" x14ac:dyDescent="0.2"/>
    <row r="3599" customFormat="1" ht="16" customHeight="1" x14ac:dyDescent="0.2"/>
    <row r="3600" customFormat="1" ht="16" customHeight="1" x14ac:dyDescent="0.2"/>
    <row r="3601" customFormat="1" ht="16" customHeight="1" x14ac:dyDescent="0.2"/>
    <row r="3602" customFormat="1" ht="16" customHeight="1" x14ac:dyDescent="0.2"/>
    <row r="3603" customFormat="1" ht="16" customHeight="1" x14ac:dyDescent="0.2"/>
    <row r="3604" customFormat="1" ht="16" customHeight="1" x14ac:dyDescent="0.2"/>
    <row r="3605" customFormat="1" ht="16" customHeight="1" x14ac:dyDescent="0.2"/>
    <row r="3606" customFormat="1" ht="16" customHeight="1" x14ac:dyDescent="0.2"/>
    <row r="3607" customFormat="1" ht="16" customHeight="1" x14ac:dyDescent="0.2"/>
    <row r="3608" customFormat="1" ht="16" customHeight="1" x14ac:dyDescent="0.2"/>
    <row r="3609" customFormat="1" ht="16" customHeight="1" x14ac:dyDescent="0.2"/>
    <row r="3610" customFormat="1" ht="16" customHeight="1" x14ac:dyDescent="0.2"/>
    <row r="3611" customFormat="1" ht="16" customHeight="1" x14ac:dyDescent="0.2"/>
    <row r="3612" customFormat="1" ht="16" customHeight="1" x14ac:dyDescent="0.2"/>
    <row r="3613" customFormat="1" ht="16" customHeight="1" x14ac:dyDescent="0.2"/>
    <row r="3614" customFormat="1" ht="16" customHeight="1" x14ac:dyDescent="0.2"/>
    <row r="3615" customFormat="1" ht="16" customHeight="1" x14ac:dyDescent="0.2"/>
    <row r="3616" customFormat="1" ht="16" customHeight="1" x14ac:dyDescent="0.2"/>
    <row r="3617" customFormat="1" ht="16" customHeight="1" x14ac:dyDescent="0.2"/>
    <row r="3618" customFormat="1" ht="16" customHeight="1" x14ac:dyDescent="0.2"/>
    <row r="3619" customFormat="1" ht="16" customHeight="1" x14ac:dyDescent="0.2"/>
    <row r="3620" customFormat="1" ht="16" customHeight="1" x14ac:dyDescent="0.2"/>
    <row r="3621" customFormat="1" ht="16" customHeight="1" x14ac:dyDescent="0.2"/>
    <row r="3622" customFormat="1" ht="16" customHeight="1" x14ac:dyDescent="0.2"/>
    <row r="3623" customFormat="1" ht="16" customHeight="1" x14ac:dyDescent="0.2"/>
    <row r="3624" customFormat="1" ht="16" customHeight="1" x14ac:dyDescent="0.2"/>
    <row r="3625" customFormat="1" ht="16" customHeight="1" x14ac:dyDescent="0.2"/>
    <row r="3626" customFormat="1" ht="16" customHeight="1" x14ac:dyDescent="0.2"/>
    <row r="3627" customFormat="1" ht="16" customHeight="1" x14ac:dyDescent="0.2"/>
    <row r="3628" customFormat="1" ht="16" customHeight="1" x14ac:dyDescent="0.2"/>
    <row r="3629" customFormat="1" ht="16" customHeight="1" x14ac:dyDescent="0.2"/>
    <row r="3630" customFormat="1" ht="16" customHeight="1" x14ac:dyDescent="0.2"/>
    <row r="3631" customFormat="1" ht="16" customHeight="1" x14ac:dyDescent="0.2"/>
    <row r="3632" customFormat="1" ht="16" customHeight="1" x14ac:dyDescent="0.2"/>
    <row r="3633" customFormat="1" ht="16" customHeight="1" x14ac:dyDescent="0.2"/>
    <row r="3634" customFormat="1" ht="16" customHeight="1" x14ac:dyDescent="0.2"/>
    <row r="3635" customFormat="1" ht="16" customHeight="1" x14ac:dyDescent="0.2"/>
    <row r="3636" customFormat="1" ht="16" customHeight="1" x14ac:dyDescent="0.2"/>
    <row r="3637" customFormat="1" ht="16" customHeight="1" x14ac:dyDescent="0.2"/>
    <row r="3638" customFormat="1" ht="16" customHeight="1" x14ac:dyDescent="0.2"/>
    <row r="3639" customFormat="1" ht="16" customHeight="1" x14ac:dyDescent="0.2"/>
    <row r="3640" customFormat="1" ht="16" customHeight="1" x14ac:dyDescent="0.2"/>
    <row r="3641" customFormat="1" ht="16" customHeight="1" x14ac:dyDescent="0.2"/>
    <row r="3642" customFormat="1" ht="16" customHeight="1" x14ac:dyDescent="0.2"/>
    <row r="3643" customFormat="1" ht="16" customHeight="1" x14ac:dyDescent="0.2"/>
    <row r="3644" customFormat="1" ht="16" customHeight="1" x14ac:dyDescent="0.2"/>
    <row r="3645" customFormat="1" ht="16" customHeight="1" x14ac:dyDescent="0.2"/>
    <row r="3646" customFormat="1" ht="16" customHeight="1" x14ac:dyDescent="0.2"/>
    <row r="3647" customFormat="1" ht="16" customHeight="1" x14ac:dyDescent="0.2"/>
    <row r="3648" customFormat="1" ht="16" customHeight="1" x14ac:dyDescent="0.2"/>
    <row r="3649" customFormat="1" ht="16" customHeight="1" x14ac:dyDescent="0.2"/>
    <row r="3650" customFormat="1" ht="16" customHeight="1" x14ac:dyDescent="0.2"/>
    <row r="3651" customFormat="1" ht="16" customHeight="1" x14ac:dyDescent="0.2"/>
    <row r="3652" customFormat="1" ht="16" customHeight="1" x14ac:dyDescent="0.2"/>
    <row r="3653" customFormat="1" ht="16" customHeight="1" x14ac:dyDescent="0.2"/>
    <row r="3654" customFormat="1" ht="16" customHeight="1" x14ac:dyDescent="0.2"/>
    <row r="3655" customFormat="1" ht="16" customHeight="1" x14ac:dyDescent="0.2"/>
    <row r="3656" customFormat="1" ht="16" customHeight="1" x14ac:dyDescent="0.2"/>
    <row r="3657" customFormat="1" ht="16" customHeight="1" x14ac:dyDescent="0.2"/>
    <row r="3658" customFormat="1" ht="16" customHeight="1" x14ac:dyDescent="0.2"/>
    <row r="3659" customFormat="1" ht="16" customHeight="1" x14ac:dyDescent="0.2"/>
    <row r="3660" customFormat="1" ht="16" customHeight="1" x14ac:dyDescent="0.2"/>
    <row r="3661" customFormat="1" ht="16" customHeight="1" x14ac:dyDescent="0.2"/>
    <row r="3662" customFormat="1" ht="16" customHeight="1" x14ac:dyDescent="0.2"/>
    <row r="3663" customFormat="1" ht="16" customHeight="1" x14ac:dyDescent="0.2"/>
    <row r="3664" customFormat="1" ht="16" customHeight="1" x14ac:dyDescent="0.2"/>
    <row r="3665" customFormat="1" ht="16" customHeight="1" x14ac:dyDescent="0.2"/>
    <row r="3666" customFormat="1" ht="16" customHeight="1" x14ac:dyDescent="0.2"/>
    <row r="3667" customFormat="1" ht="16" customHeight="1" x14ac:dyDescent="0.2"/>
    <row r="3668" customFormat="1" ht="16" customHeight="1" x14ac:dyDescent="0.2"/>
    <row r="3669" customFormat="1" ht="16" customHeight="1" x14ac:dyDescent="0.2"/>
    <row r="3670" customFormat="1" ht="16" customHeight="1" x14ac:dyDescent="0.2"/>
    <row r="3671" customFormat="1" ht="16" customHeight="1" x14ac:dyDescent="0.2"/>
    <row r="3672" customFormat="1" ht="16" customHeight="1" x14ac:dyDescent="0.2"/>
    <row r="3673" customFormat="1" ht="16" customHeight="1" x14ac:dyDescent="0.2"/>
    <row r="3674" customFormat="1" ht="16" customHeight="1" x14ac:dyDescent="0.2"/>
    <row r="3675" customFormat="1" ht="16" customHeight="1" x14ac:dyDescent="0.2"/>
    <row r="3676" customFormat="1" ht="16" customHeight="1" x14ac:dyDescent="0.2"/>
    <row r="3677" customFormat="1" ht="16" customHeight="1" x14ac:dyDescent="0.2"/>
    <row r="3678" customFormat="1" ht="16" customHeight="1" x14ac:dyDescent="0.2"/>
    <row r="3679" customFormat="1" ht="16" customHeight="1" x14ac:dyDescent="0.2"/>
    <row r="3680" customFormat="1" ht="16" customHeight="1" x14ac:dyDescent="0.2"/>
    <row r="3681" customFormat="1" ht="16" customHeight="1" x14ac:dyDescent="0.2"/>
    <row r="3682" customFormat="1" ht="16" customHeight="1" x14ac:dyDescent="0.2"/>
    <row r="3683" customFormat="1" ht="16" customHeight="1" x14ac:dyDescent="0.2"/>
    <row r="3684" customFormat="1" ht="16" customHeight="1" x14ac:dyDescent="0.2"/>
    <row r="3685" customFormat="1" ht="16" customHeight="1" x14ac:dyDescent="0.2"/>
    <row r="3686" customFormat="1" ht="16" customHeight="1" x14ac:dyDescent="0.2"/>
    <row r="3687" customFormat="1" ht="16" customHeight="1" x14ac:dyDescent="0.2"/>
    <row r="3688" customFormat="1" ht="16" customHeight="1" x14ac:dyDescent="0.2"/>
    <row r="3689" customFormat="1" ht="16" customHeight="1" x14ac:dyDescent="0.2"/>
    <row r="3690" customFormat="1" ht="16" customHeight="1" x14ac:dyDescent="0.2"/>
    <row r="3691" customFormat="1" ht="16" customHeight="1" x14ac:dyDescent="0.2"/>
    <row r="3692" customFormat="1" ht="16" customHeight="1" x14ac:dyDescent="0.2"/>
    <row r="3693" customFormat="1" ht="16" customHeight="1" x14ac:dyDescent="0.2"/>
    <row r="3694" customFormat="1" ht="16" customHeight="1" x14ac:dyDescent="0.2"/>
    <row r="3695" customFormat="1" ht="16" customHeight="1" x14ac:dyDescent="0.2"/>
    <row r="3696" customFormat="1" ht="16" customHeight="1" x14ac:dyDescent="0.2"/>
    <row r="3697" customFormat="1" ht="16" customHeight="1" x14ac:dyDescent="0.2"/>
    <row r="3698" customFormat="1" ht="16" customHeight="1" x14ac:dyDescent="0.2"/>
    <row r="3699" customFormat="1" ht="16" customHeight="1" x14ac:dyDescent="0.2"/>
    <row r="3700" customFormat="1" ht="16" customHeight="1" x14ac:dyDescent="0.2"/>
    <row r="3701" customFormat="1" ht="16" customHeight="1" x14ac:dyDescent="0.2"/>
    <row r="3702" customFormat="1" ht="16" customHeight="1" x14ac:dyDescent="0.2"/>
    <row r="3703" customFormat="1" ht="16" customHeight="1" x14ac:dyDescent="0.2"/>
    <row r="3704" customFormat="1" ht="16" customHeight="1" x14ac:dyDescent="0.2"/>
    <row r="3705" customFormat="1" ht="16" customHeight="1" x14ac:dyDescent="0.2"/>
    <row r="3706" customFormat="1" ht="16" customHeight="1" x14ac:dyDescent="0.2"/>
    <row r="3707" customFormat="1" ht="16" customHeight="1" x14ac:dyDescent="0.2"/>
    <row r="3708" customFormat="1" ht="16" customHeight="1" x14ac:dyDescent="0.2"/>
    <row r="3709" customFormat="1" ht="16" customHeight="1" x14ac:dyDescent="0.2"/>
    <row r="3710" customFormat="1" ht="16" customHeight="1" x14ac:dyDescent="0.2"/>
    <row r="3711" customFormat="1" ht="16" customHeight="1" x14ac:dyDescent="0.2"/>
    <row r="3712" customFormat="1" ht="16" customHeight="1" x14ac:dyDescent="0.2"/>
    <row r="3713" customFormat="1" ht="16" customHeight="1" x14ac:dyDescent="0.2"/>
    <row r="3714" customFormat="1" ht="16" customHeight="1" x14ac:dyDescent="0.2"/>
    <row r="3715" customFormat="1" ht="16" customHeight="1" x14ac:dyDescent="0.2"/>
    <row r="3716" customFormat="1" ht="16" customHeight="1" x14ac:dyDescent="0.2"/>
    <row r="3717" customFormat="1" ht="16" customHeight="1" x14ac:dyDescent="0.2"/>
    <row r="3718" customFormat="1" ht="16" customHeight="1" x14ac:dyDescent="0.2"/>
    <row r="3719" customFormat="1" ht="16" customHeight="1" x14ac:dyDescent="0.2"/>
    <row r="3720" customFormat="1" ht="16" customHeight="1" x14ac:dyDescent="0.2"/>
    <row r="3721" customFormat="1" ht="16" customHeight="1" x14ac:dyDescent="0.2"/>
    <row r="3722" customFormat="1" ht="16" customHeight="1" x14ac:dyDescent="0.2"/>
    <row r="3723" customFormat="1" ht="16" customHeight="1" x14ac:dyDescent="0.2"/>
    <row r="3724" customFormat="1" ht="16" customHeight="1" x14ac:dyDescent="0.2"/>
    <row r="3725" customFormat="1" ht="16" customHeight="1" x14ac:dyDescent="0.2"/>
    <row r="3726" customFormat="1" ht="16" customHeight="1" x14ac:dyDescent="0.2"/>
    <row r="3727" customFormat="1" ht="16" customHeight="1" x14ac:dyDescent="0.2"/>
    <row r="3728" customFormat="1" ht="16" customHeight="1" x14ac:dyDescent="0.2"/>
    <row r="3729" customFormat="1" ht="16" customHeight="1" x14ac:dyDescent="0.2"/>
    <row r="3730" customFormat="1" ht="16" customHeight="1" x14ac:dyDescent="0.2"/>
    <row r="3731" customFormat="1" ht="16" customHeight="1" x14ac:dyDescent="0.2"/>
    <row r="3732" customFormat="1" ht="16" customHeight="1" x14ac:dyDescent="0.2"/>
    <row r="3733" customFormat="1" ht="16" customHeight="1" x14ac:dyDescent="0.2"/>
    <row r="3734" customFormat="1" ht="16" customHeight="1" x14ac:dyDescent="0.2"/>
    <row r="3735" customFormat="1" ht="16" customHeight="1" x14ac:dyDescent="0.2"/>
    <row r="3736" customFormat="1" ht="16" customHeight="1" x14ac:dyDescent="0.2"/>
    <row r="3737" customFormat="1" ht="16" customHeight="1" x14ac:dyDescent="0.2"/>
    <row r="3738" customFormat="1" ht="16" customHeight="1" x14ac:dyDescent="0.2"/>
    <row r="3739" customFormat="1" ht="16" customHeight="1" x14ac:dyDescent="0.2"/>
    <row r="3740" customFormat="1" ht="16" customHeight="1" x14ac:dyDescent="0.2"/>
    <row r="3741" customFormat="1" ht="16" customHeight="1" x14ac:dyDescent="0.2"/>
    <row r="3742" customFormat="1" ht="16" customHeight="1" x14ac:dyDescent="0.2"/>
    <row r="3743" customFormat="1" ht="16" customHeight="1" x14ac:dyDescent="0.2"/>
    <row r="3744" customFormat="1" ht="16" customHeight="1" x14ac:dyDescent="0.2"/>
    <row r="3745" customFormat="1" ht="16" customHeight="1" x14ac:dyDescent="0.2"/>
    <row r="3746" customFormat="1" ht="16" customHeight="1" x14ac:dyDescent="0.2"/>
    <row r="3747" customFormat="1" ht="16" customHeight="1" x14ac:dyDescent="0.2"/>
    <row r="3748" customFormat="1" ht="16" customHeight="1" x14ac:dyDescent="0.2"/>
    <row r="3749" customFormat="1" ht="16" customHeight="1" x14ac:dyDescent="0.2"/>
    <row r="3750" customFormat="1" ht="16" customHeight="1" x14ac:dyDescent="0.2"/>
    <row r="3751" customFormat="1" ht="16" customHeight="1" x14ac:dyDescent="0.2"/>
    <row r="3752" customFormat="1" ht="16" customHeight="1" x14ac:dyDescent="0.2"/>
    <row r="3753" customFormat="1" ht="16" customHeight="1" x14ac:dyDescent="0.2"/>
    <row r="3754" customFormat="1" ht="16" customHeight="1" x14ac:dyDescent="0.2"/>
    <row r="3755" customFormat="1" ht="16" customHeight="1" x14ac:dyDescent="0.2"/>
    <row r="3756" customFormat="1" ht="16" customHeight="1" x14ac:dyDescent="0.2"/>
    <row r="3757" customFormat="1" ht="16" customHeight="1" x14ac:dyDescent="0.2"/>
    <row r="3758" customFormat="1" ht="16" customHeight="1" x14ac:dyDescent="0.2"/>
    <row r="3759" customFormat="1" ht="16" customHeight="1" x14ac:dyDescent="0.2"/>
    <row r="3760" customFormat="1" ht="16" customHeight="1" x14ac:dyDescent="0.2"/>
    <row r="3761" customFormat="1" ht="16" customHeight="1" x14ac:dyDescent="0.2"/>
    <row r="3762" customFormat="1" ht="16" customHeight="1" x14ac:dyDescent="0.2"/>
    <row r="3763" customFormat="1" ht="16" customHeight="1" x14ac:dyDescent="0.2"/>
    <row r="3764" customFormat="1" ht="16" customHeight="1" x14ac:dyDescent="0.2"/>
    <row r="3765" customFormat="1" ht="16" customHeight="1" x14ac:dyDescent="0.2"/>
    <row r="3766" customFormat="1" ht="16" customHeight="1" x14ac:dyDescent="0.2"/>
    <row r="3767" customFormat="1" ht="16" customHeight="1" x14ac:dyDescent="0.2"/>
    <row r="3768" customFormat="1" ht="16" customHeight="1" x14ac:dyDescent="0.2"/>
    <row r="3769" customFormat="1" ht="16" customHeight="1" x14ac:dyDescent="0.2"/>
    <row r="3770" customFormat="1" ht="16" customHeight="1" x14ac:dyDescent="0.2"/>
    <row r="3771" customFormat="1" ht="16" customHeight="1" x14ac:dyDescent="0.2"/>
    <row r="3772" customFormat="1" ht="16" customHeight="1" x14ac:dyDescent="0.2"/>
    <row r="3773" customFormat="1" ht="16" customHeight="1" x14ac:dyDescent="0.2"/>
    <row r="3774" customFormat="1" ht="16" customHeight="1" x14ac:dyDescent="0.2"/>
    <row r="3775" customFormat="1" ht="16" customHeight="1" x14ac:dyDescent="0.2"/>
    <row r="3776" customFormat="1" ht="16" customHeight="1" x14ac:dyDescent="0.2"/>
    <row r="3777" customFormat="1" ht="16" customHeight="1" x14ac:dyDescent="0.2"/>
    <row r="3778" customFormat="1" ht="16" customHeight="1" x14ac:dyDescent="0.2"/>
    <row r="3779" customFormat="1" ht="16" customHeight="1" x14ac:dyDescent="0.2"/>
    <row r="3780" customFormat="1" ht="16" customHeight="1" x14ac:dyDescent="0.2"/>
    <row r="3781" customFormat="1" ht="16" customHeight="1" x14ac:dyDescent="0.2"/>
    <row r="3782" customFormat="1" ht="16" customHeight="1" x14ac:dyDescent="0.2"/>
    <row r="3783" customFormat="1" ht="16" customHeight="1" x14ac:dyDescent="0.2"/>
    <row r="3784" customFormat="1" ht="16" customHeight="1" x14ac:dyDescent="0.2"/>
    <row r="3785" customFormat="1" ht="16" customHeight="1" x14ac:dyDescent="0.2"/>
    <row r="3786" customFormat="1" ht="16" customHeight="1" x14ac:dyDescent="0.2"/>
    <row r="3787" customFormat="1" ht="16" customHeight="1" x14ac:dyDescent="0.2"/>
    <row r="3788" customFormat="1" ht="16" customHeight="1" x14ac:dyDescent="0.2"/>
    <row r="3789" customFormat="1" ht="16" customHeight="1" x14ac:dyDescent="0.2"/>
    <row r="3790" customFormat="1" ht="16" customHeight="1" x14ac:dyDescent="0.2"/>
    <row r="3791" customFormat="1" ht="16" customHeight="1" x14ac:dyDescent="0.2"/>
    <row r="3792" customFormat="1" ht="16" customHeight="1" x14ac:dyDescent="0.2"/>
    <row r="3793" customFormat="1" ht="16" customHeight="1" x14ac:dyDescent="0.2"/>
    <row r="3794" customFormat="1" ht="16" customHeight="1" x14ac:dyDescent="0.2"/>
    <row r="3795" customFormat="1" ht="16" customHeight="1" x14ac:dyDescent="0.2"/>
    <row r="3796" customFormat="1" ht="16" customHeight="1" x14ac:dyDescent="0.2"/>
    <row r="3797" customFormat="1" ht="16" customHeight="1" x14ac:dyDescent="0.2"/>
    <row r="3798" customFormat="1" ht="16" customHeight="1" x14ac:dyDescent="0.2"/>
    <row r="3799" customFormat="1" ht="16" customHeight="1" x14ac:dyDescent="0.2"/>
    <row r="3800" customFormat="1" ht="16" customHeight="1" x14ac:dyDescent="0.2"/>
    <row r="3801" customFormat="1" ht="16" customHeight="1" x14ac:dyDescent="0.2"/>
    <row r="3802" customFormat="1" ht="16" customHeight="1" x14ac:dyDescent="0.2"/>
    <row r="3803" customFormat="1" ht="16" customHeight="1" x14ac:dyDescent="0.2"/>
    <row r="3804" customFormat="1" ht="16" customHeight="1" x14ac:dyDescent="0.2"/>
    <row r="3805" customFormat="1" ht="16" customHeight="1" x14ac:dyDescent="0.2"/>
    <row r="3806" customFormat="1" ht="16" customHeight="1" x14ac:dyDescent="0.2"/>
    <row r="3807" customFormat="1" ht="16" customHeight="1" x14ac:dyDescent="0.2"/>
    <row r="3808" customFormat="1" ht="16" customHeight="1" x14ac:dyDescent="0.2"/>
    <row r="3809" customFormat="1" ht="16" customHeight="1" x14ac:dyDescent="0.2"/>
    <row r="3810" customFormat="1" ht="16" customHeight="1" x14ac:dyDescent="0.2"/>
    <row r="3811" customFormat="1" ht="16" customHeight="1" x14ac:dyDescent="0.2"/>
    <row r="3812" customFormat="1" ht="16" customHeight="1" x14ac:dyDescent="0.2"/>
    <row r="3813" customFormat="1" ht="16" customHeight="1" x14ac:dyDescent="0.2"/>
    <row r="3814" customFormat="1" ht="16" customHeight="1" x14ac:dyDescent="0.2"/>
    <row r="3815" customFormat="1" ht="16" customHeight="1" x14ac:dyDescent="0.2"/>
    <row r="3816" customFormat="1" ht="16" customHeight="1" x14ac:dyDescent="0.2"/>
    <row r="3817" customFormat="1" ht="16" customHeight="1" x14ac:dyDescent="0.2"/>
    <row r="3818" customFormat="1" ht="16" customHeight="1" x14ac:dyDescent="0.2"/>
    <row r="3819" customFormat="1" ht="16" customHeight="1" x14ac:dyDescent="0.2"/>
    <row r="3820" customFormat="1" ht="16" customHeight="1" x14ac:dyDescent="0.2"/>
    <row r="3821" customFormat="1" ht="16" customHeight="1" x14ac:dyDescent="0.2"/>
    <row r="3822" customFormat="1" ht="16" customHeight="1" x14ac:dyDescent="0.2"/>
    <row r="3823" customFormat="1" ht="16" customHeight="1" x14ac:dyDescent="0.2"/>
    <row r="3824" customFormat="1" ht="16" customHeight="1" x14ac:dyDescent="0.2"/>
    <row r="3825" customFormat="1" ht="16" customHeight="1" x14ac:dyDescent="0.2"/>
    <row r="3826" customFormat="1" ht="16" customHeight="1" x14ac:dyDescent="0.2"/>
    <row r="3827" customFormat="1" ht="16" customHeight="1" x14ac:dyDescent="0.2"/>
    <row r="3828" customFormat="1" ht="16" customHeight="1" x14ac:dyDescent="0.2"/>
    <row r="3829" customFormat="1" ht="16" customHeight="1" x14ac:dyDescent="0.2"/>
    <row r="3830" customFormat="1" ht="16" customHeight="1" x14ac:dyDescent="0.2"/>
    <row r="3831" customFormat="1" ht="16" customHeight="1" x14ac:dyDescent="0.2"/>
    <row r="3832" customFormat="1" ht="16" customHeight="1" x14ac:dyDescent="0.2"/>
    <row r="3833" customFormat="1" ht="16" customHeight="1" x14ac:dyDescent="0.2"/>
    <row r="3834" customFormat="1" ht="16" customHeight="1" x14ac:dyDescent="0.2"/>
    <row r="3835" customFormat="1" ht="16" customHeight="1" x14ac:dyDescent="0.2"/>
    <row r="3836" customFormat="1" ht="16" customHeight="1" x14ac:dyDescent="0.2"/>
    <row r="3837" customFormat="1" ht="16" customHeight="1" x14ac:dyDescent="0.2"/>
    <row r="3838" customFormat="1" ht="16" customHeight="1" x14ac:dyDescent="0.2"/>
    <row r="3839" customFormat="1" ht="16" customHeight="1" x14ac:dyDescent="0.2"/>
    <row r="3840" customFormat="1" ht="16" customHeight="1" x14ac:dyDescent="0.2"/>
    <row r="3841" customFormat="1" ht="16" customHeight="1" x14ac:dyDescent="0.2"/>
    <row r="3842" customFormat="1" ht="16" customHeight="1" x14ac:dyDescent="0.2"/>
    <row r="3843" customFormat="1" ht="16" customHeight="1" x14ac:dyDescent="0.2"/>
    <row r="3844" customFormat="1" ht="16" customHeight="1" x14ac:dyDescent="0.2"/>
    <row r="3845" customFormat="1" ht="16" customHeight="1" x14ac:dyDescent="0.2"/>
    <row r="3846" customFormat="1" ht="16" customHeight="1" x14ac:dyDescent="0.2"/>
    <row r="3847" customFormat="1" ht="16" customHeight="1" x14ac:dyDescent="0.2"/>
    <row r="3848" customFormat="1" ht="16" customHeight="1" x14ac:dyDescent="0.2"/>
    <row r="3849" customFormat="1" ht="16" customHeight="1" x14ac:dyDescent="0.2"/>
    <row r="3850" customFormat="1" ht="16" customHeight="1" x14ac:dyDescent="0.2"/>
    <row r="3851" customFormat="1" ht="16" customHeight="1" x14ac:dyDescent="0.2"/>
    <row r="3852" customFormat="1" ht="16" customHeight="1" x14ac:dyDescent="0.2"/>
    <row r="3853" customFormat="1" ht="16" customHeight="1" x14ac:dyDescent="0.2"/>
    <row r="3854" customFormat="1" ht="16" customHeight="1" x14ac:dyDescent="0.2"/>
    <row r="3855" customFormat="1" ht="16" customHeight="1" x14ac:dyDescent="0.2"/>
    <row r="3856" customFormat="1" ht="16" customHeight="1" x14ac:dyDescent="0.2"/>
    <row r="3857" customFormat="1" ht="16" customHeight="1" x14ac:dyDescent="0.2"/>
    <row r="3858" customFormat="1" ht="16" customHeight="1" x14ac:dyDescent="0.2"/>
    <row r="3859" customFormat="1" ht="16" customHeight="1" x14ac:dyDescent="0.2"/>
    <row r="3860" customFormat="1" ht="16" customHeight="1" x14ac:dyDescent="0.2"/>
    <row r="3861" customFormat="1" ht="16" customHeight="1" x14ac:dyDescent="0.2"/>
    <row r="3862" customFormat="1" ht="16" customHeight="1" x14ac:dyDescent="0.2"/>
    <row r="3863" customFormat="1" ht="16" customHeight="1" x14ac:dyDescent="0.2"/>
    <row r="3864" customFormat="1" ht="16" customHeight="1" x14ac:dyDescent="0.2"/>
    <row r="3865" customFormat="1" ht="16" customHeight="1" x14ac:dyDescent="0.2"/>
    <row r="3866" customFormat="1" ht="16" customHeight="1" x14ac:dyDescent="0.2"/>
    <row r="3867" customFormat="1" ht="16" customHeight="1" x14ac:dyDescent="0.2"/>
    <row r="3868" customFormat="1" ht="16" customHeight="1" x14ac:dyDescent="0.2"/>
    <row r="3869" customFormat="1" ht="16" customHeight="1" x14ac:dyDescent="0.2"/>
    <row r="3870" customFormat="1" ht="16" customHeight="1" x14ac:dyDescent="0.2"/>
    <row r="3871" customFormat="1" ht="16" customHeight="1" x14ac:dyDescent="0.2"/>
    <row r="3872" customFormat="1" ht="16" customHeight="1" x14ac:dyDescent="0.2"/>
    <row r="3873" customFormat="1" ht="16" customHeight="1" x14ac:dyDescent="0.2"/>
    <row r="3874" customFormat="1" ht="16" customHeight="1" x14ac:dyDescent="0.2"/>
    <row r="3875" customFormat="1" ht="16" customHeight="1" x14ac:dyDescent="0.2"/>
    <row r="3876" customFormat="1" ht="16" customHeight="1" x14ac:dyDescent="0.2"/>
    <row r="3877" customFormat="1" ht="16" customHeight="1" x14ac:dyDescent="0.2"/>
    <row r="3878" customFormat="1" ht="16" customHeight="1" x14ac:dyDescent="0.2"/>
    <row r="3879" customFormat="1" ht="16" customHeight="1" x14ac:dyDescent="0.2"/>
    <row r="3880" customFormat="1" ht="16" customHeight="1" x14ac:dyDescent="0.2"/>
    <row r="3881" customFormat="1" ht="16" customHeight="1" x14ac:dyDescent="0.2"/>
    <row r="3882" customFormat="1" ht="16" customHeight="1" x14ac:dyDescent="0.2"/>
    <row r="3883" customFormat="1" ht="16" customHeight="1" x14ac:dyDescent="0.2"/>
    <row r="3884" customFormat="1" ht="16" customHeight="1" x14ac:dyDescent="0.2"/>
    <row r="3885" customFormat="1" ht="16" customHeight="1" x14ac:dyDescent="0.2"/>
    <row r="3886" customFormat="1" ht="16" customHeight="1" x14ac:dyDescent="0.2"/>
    <row r="3887" customFormat="1" ht="16" customHeight="1" x14ac:dyDescent="0.2"/>
    <row r="3888" customFormat="1" ht="16" customHeight="1" x14ac:dyDescent="0.2"/>
    <row r="3889" customFormat="1" ht="16" customHeight="1" x14ac:dyDescent="0.2"/>
    <row r="3890" customFormat="1" ht="16" customHeight="1" x14ac:dyDescent="0.2"/>
    <row r="3891" customFormat="1" ht="16" customHeight="1" x14ac:dyDescent="0.2"/>
    <row r="3892" customFormat="1" ht="16" customHeight="1" x14ac:dyDescent="0.2"/>
    <row r="3893" customFormat="1" ht="16" customHeight="1" x14ac:dyDescent="0.2"/>
    <row r="3894" customFormat="1" ht="16" customHeight="1" x14ac:dyDescent="0.2"/>
    <row r="3895" customFormat="1" ht="16" customHeight="1" x14ac:dyDescent="0.2"/>
    <row r="3896" customFormat="1" ht="16" customHeight="1" x14ac:dyDescent="0.2"/>
    <row r="3897" customFormat="1" ht="16" customHeight="1" x14ac:dyDescent="0.2"/>
    <row r="3898" customFormat="1" ht="16" customHeight="1" x14ac:dyDescent="0.2"/>
    <row r="3899" customFormat="1" ht="16" customHeight="1" x14ac:dyDescent="0.2"/>
    <row r="3900" customFormat="1" ht="16" customHeight="1" x14ac:dyDescent="0.2"/>
    <row r="3901" customFormat="1" ht="16" customHeight="1" x14ac:dyDescent="0.2"/>
    <row r="3902" customFormat="1" ht="16" customHeight="1" x14ac:dyDescent="0.2"/>
    <row r="3903" customFormat="1" ht="16" customHeight="1" x14ac:dyDescent="0.2"/>
    <row r="3904" customFormat="1" ht="16" customHeight="1" x14ac:dyDescent="0.2"/>
    <row r="3905" customFormat="1" ht="16" customHeight="1" x14ac:dyDescent="0.2"/>
    <row r="3906" customFormat="1" ht="16" customHeight="1" x14ac:dyDescent="0.2"/>
    <row r="3907" customFormat="1" ht="16" customHeight="1" x14ac:dyDescent="0.2"/>
    <row r="3908" customFormat="1" ht="16" customHeight="1" x14ac:dyDescent="0.2"/>
    <row r="3909" customFormat="1" ht="16" customHeight="1" x14ac:dyDescent="0.2"/>
    <row r="3910" customFormat="1" ht="16" customHeight="1" x14ac:dyDescent="0.2"/>
    <row r="3911" customFormat="1" ht="16" customHeight="1" x14ac:dyDescent="0.2"/>
    <row r="3912" customFormat="1" ht="16" customHeight="1" x14ac:dyDescent="0.2"/>
    <row r="3913" customFormat="1" ht="16" customHeight="1" x14ac:dyDescent="0.2"/>
    <row r="3914" customFormat="1" ht="16" customHeight="1" x14ac:dyDescent="0.2"/>
    <row r="3915" customFormat="1" ht="16" customHeight="1" x14ac:dyDescent="0.2"/>
    <row r="3916" customFormat="1" ht="16" customHeight="1" x14ac:dyDescent="0.2"/>
    <row r="3917" customFormat="1" ht="16" customHeight="1" x14ac:dyDescent="0.2"/>
    <row r="3918" customFormat="1" ht="16" customHeight="1" x14ac:dyDescent="0.2"/>
    <row r="3919" customFormat="1" ht="16" customHeight="1" x14ac:dyDescent="0.2"/>
    <row r="3920" customFormat="1" ht="16" customHeight="1" x14ac:dyDescent="0.2"/>
    <row r="3921" customFormat="1" ht="16" customHeight="1" x14ac:dyDescent="0.2"/>
    <row r="3922" customFormat="1" ht="16" customHeight="1" x14ac:dyDescent="0.2"/>
    <row r="3923" customFormat="1" ht="16" customHeight="1" x14ac:dyDescent="0.2"/>
    <row r="3924" customFormat="1" ht="16" customHeight="1" x14ac:dyDescent="0.2"/>
    <row r="3925" customFormat="1" ht="16" customHeight="1" x14ac:dyDescent="0.2"/>
    <row r="3926" customFormat="1" ht="16" customHeight="1" x14ac:dyDescent="0.2"/>
    <row r="3927" customFormat="1" ht="16" customHeight="1" x14ac:dyDescent="0.2"/>
    <row r="3928" customFormat="1" ht="16" customHeight="1" x14ac:dyDescent="0.2"/>
    <row r="3929" customFormat="1" ht="16" customHeight="1" x14ac:dyDescent="0.2"/>
    <row r="3930" customFormat="1" ht="16" customHeight="1" x14ac:dyDescent="0.2"/>
    <row r="3931" customFormat="1" ht="16" customHeight="1" x14ac:dyDescent="0.2"/>
    <row r="3932" customFormat="1" ht="16" customHeight="1" x14ac:dyDescent="0.2"/>
    <row r="3933" customFormat="1" ht="16" customHeight="1" x14ac:dyDescent="0.2"/>
    <row r="3934" customFormat="1" ht="16" customHeight="1" x14ac:dyDescent="0.2"/>
    <row r="3935" customFormat="1" ht="16" customHeight="1" x14ac:dyDescent="0.2"/>
    <row r="3936" customFormat="1" ht="16" customHeight="1" x14ac:dyDescent="0.2"/>
    <row r="3937" customFormat="1" ht="16" customHeight="1" x14ac:dyDescent="0.2"/>
    <row r="3938" customFormat="1" ht="16" customHeight="1" x14ac:dyDescent="0.2"/>
    <row r="3939" customFormat="1" ht="16" customHeight="1" x14ac:dyDescent="0.2"/>
    <row r="3940" customFormat="1" ht="16" customHeight="1" x14ac:dyDescent="0.2"/>
    <row r="3941" customFormat="1" ht="16" customHeight="1" x14ac:dyDescent="0.2"/>
    <row r="3942" customFormat="1" ht="16" customHeight="1" x14ac:dyDescent="0.2"/>
    <row r="3943" customFormat="1" ht="16" customHeight="1" x14ac:dyDescent="0.2"/>
    <row r="3944" customFormat="1" ht="16" customHeight="1" x14ac:dyDescent="0.2"/>
    <row r="3945" customFormat="1" ht="16" customHeight="1" x14ac:dyDescent="0.2"/>
    <row r="3946" customFormat="1" ht="16" customHeight="1" x14ac:dyDescent="0.2"/>
    <row r="3947" customFormat="1" ht="16" customHeight="1" x14ac:dyDescent="0.2"/>
    <row r="3948" customFormat="1" ht="16" customHeight="1" x14ac:dyDescent="0.2"/>
    <row r="3949" customFormat="1" ht="16" customHeight="1" x14ac:dyDescent="0.2"/>
    <row r="3950" customFormat="1" ht="16" customHeight="1" x14ac:dyDescent="0.2"/>
    <row r="3951" customFormat="1" ht="16" customHeight="1" x14ac:dyDescent="0.2"/>
    <row r="3952" customFormat="1" ht="16" customHeight="1" x14ac:dyDescent="0.2"/>
    <row r="3953" customFormat="1" ht="16" customHeight="1" x14ac:dyDescent="0.2"/>
    <row r="3954" customFormat="1" ht="16" customHeight="1" x14ac:dyDescent="0.2"/>
    <row r="3955" customFormat="1" ht="16" customHeight="1" x14ac:dyDescent="0.2"/>
    <row r="3956" customFormat="1" ht="16" customHeight="1" x14ac:dyDescent="0.2"/>
    <row r="3957" customFormat="1" ht="16" customHeight="1" x14ac:dyDescent="0.2"/>
    <row r="3958" customFormat="1" ht="16" customHeight="1" x14ac:dyDescent="0.2"/>
    <row r="3959" customFormat="1" ht="16" customHeight="1" x14ac:dyDescent="0.2"/>
    <row r="3960" customFormat="1" ht="16" customHeight="1" x14ac:dyDescent="0.2"/>
    <row r="3961" customFormat="1" ht="16" customHeight="1" x14ac:dyDescent="0.2"/>
    <row r="3962" customFormat="1" ht="16" customHeight="1" x14ac:dyDescent="0.2"/>
    <row r="3963" customFormat="1" ht="16" customHeight="1" x14ac:dyDescent="0.2"/>
    <row r="3964" customFormat="1" ht="16" customHeight="1" x14ac:dyDescent="0.2"/>
    <row r="3965" customFormat="1" ht="16" customHeight="1" x14ac:dyDescent="0.2"/>
    <row r="3966" customFormat="1" ht="16" customHeight="1" x14ac:dyDescent="0.2"/>
    <row r="3967" customFormat="1" ht="16" customHeight="1" x14ac:dyDescent="0.2"/>
    <row r="3968" customFormat="1" ht="16" customHeight="1" x14ac:dyDescent="0.2"/>
    <row r="3969" customFormat="1" ht="16" customHeight="1" x14ac:dyDescent="0.2"/>
    <row r="3970" customFormat="1" ht="16" customHeight="1" x14ac:dyDescent="0.2"/>
    <row r="3971" customFormat="1" ht="16" customHeight="1" x14ac:dyDescent="0.2"/>
    <row r="3972" customFormat="1" ht="16" customHeight="1" x14ac:dyDescent="0.2"/>
    <row r="3973" customFormat="1" ht="16" customHeight="1" x14ac:dyDescent="0.2"/>
    <row r="3974" customFormat="1" ht="16" customHeight="1" x14ac:dyDescent="0.2"/>
    <row r="3975" customFormat="1" ht="16" customHeight="1" x14ac:dyDescent="0.2"/>
    <row r="3976" customFormat="1" ht="16" customHeight="1" x14ac:dyDescent="0.2"/>
    <row r="3977" customFormat="1" ht="16" customHeight="1" x14ac:dyDescent="0.2"/>
    <row r="3978" customFormat="1" ht="16" customHeight="1" x14ac:dyDescent="0.2"/>
    <row r="3979" customFormat="1" ht="16" customHeight="1" x14ac:dyDescent="0.2"/>
    <row r="3980" customFormat="1" ht="16" customHeight="1" x14ac:dyDescent="0.2"/>
    <row r="3981" customFormat="1" ht="16" customHeight="1" x14ac:dyDescent="0.2"/>
    <row r="3982" customFormat="1" ht="16" customHeight="1" x14ac:dyDescent="0.2"/>
    <row r="3983" customFormat="1" ht="16" customHeight="1" x14ac:dyDescent="0.2"/>
    <row r="3984" customFormat="1" ht="16" customHeight="1" x14ac:dyDescent="0.2"/>
    <row r="3985" customFormat="1" ht="16" customHeight="1" x14ac:dyDescent="0.2"/>
    <row r="3986" customFormat="1" ht="16" customHeight="1" x14ac:dyDescent="0.2"/>
    <row r="3987" customFormat="1" ht="16" customHeight="1" x14ac:dyDescent="0.2"/>
    <row r="3988" customFormat="1" ht="16" customHeight="1" x14ac:dyDescent="0.2"/>
    <row r="3989" customFormat="1" ht="16" customHeight="1" x14ac:dyDescent="0.2"/>
    <row r="3990" customFormat="1" ht="16" customHeight="1" x14ac:dyDescent="0.2"/>
    <row r="3991" customFormat="1" ht="16" customHeight="1" x14ac:dyDescent="0.2"/>
    <row r="3992" customFormat="1" ht="16" customHeight="1" x14ac:dyDescent="0.2"/>
    <row r="3993" customFormat="1" ht="16" customHeight="1" x14ac:dyDescent="0.2"/>
    <row r="3994" customFormat="1" ht="16" customHeight="1" x14ac:dyDescent="0.2"/>
    <row r="3995" customFormat="1" ht="16" customHeight="1" x14ac:dyDescent="0.2"/>
    <row r="3996" customFormat="1" ht="16" customHeight="1" x14ac:dyDescent="0.2"/>
    <row r="3997" customFormat="1" ht="16" customHeight="1" x14ac:dyDescent="0.2"/>
    <row r="3998" customFormat="1" ht="16" customHeight="1" x14ac:dyDescent="0.2"/>
    <row r="3999" customFormat="1" ht="16" customHeight="1" x14ac:dyDescent="0.2"/>
    <row r="4000" customFormat="1" ht="16" customHeight="1" x14ac:dyDescent="0.2"/>
    <row r="4001" customFormat="1" ht="16" customHeight="1" x14ac:dyDescent="0.2"/>
    <row r="4002" customFormat="1" ht="16" customHeight="1" x14ac:dyDescent="0.2"/>
    <row r="4003" customFormat="1" ht="16" customHeight="1" x14ac:dyDescent="0.2"/>
    <row r="4004" customFormat="1" ht="16" customHeight="1" x14ac:dyDescent="0.2"/>
    <row r="4005" customFormat="1" ht="16" customHeight="1" x14ac:dyDescent="0.2"/>
    <row r="4006" customFormat="1" ht="16" customHeight="1" x14ac:dyDescent="0.2"/>
    <row r="4007" customFormat="1" ht="16" customHeight="1" x14ac:dyDescent="0.2"/>
    <row r="4008" customFormat="1" ht="16" customHeight="1" x14ac:dyDescent="0.2"/>
    <row r="4009" customFormat="1" ht="16" customHeight="1" x14ac:dyDescent="0.2"/>
    <row r="4010" customFormat="1" ht="16" customHeight="1" x14ac:dyDescent="0.2"/>
    <row r="4011" customFormat="1" ht="16" customHeight="1" x14ac:dyDescent="0.2"/>
    <row r="4012" customFormat="1" ht="16" customHeight="1" x14ac:dyDescent="0.2"/>
    <row r="4013" customFormat="1" ht="16" customHeight="1" x14ac:dyDescent="0.2"/>
    <row r="4014" customFormat="1" ht="16" customHeight="1" x14ac:dyDescent="0.2"/>
    <row r="4015" customFormat="1" ht="16" customHeight="1" x14ac:dyDescent="0.2"/>
    <row r="4016" customFormat="1" ht="16" customHeight="1" x14ac:dyDescent="0.2"/>
    <row r="4017" customFormat="1" ht="16" customHeight="1" x14ac:dyDescent="0.2"/>
    <row r="4018" customFormat="1" ht="16" customHeight="1" x14ac:dyDescent="0.2"/>
    <row r="4019" customFormat="1" ht="16" customHeight="1" x14ac:dyDescent="0.2"/>
    <row r="4020" customFormat="1" ht="16" customHeight="1" x14ac:dyDescent="0.2"/>
    <row r="4021" customFormat="1" ht="16" customHeight="1" x14ac:dyDescent="0.2"/>
    <row r="4022" customFormat="1" ht="16" customHeight="1" x14ac:dyDescent="0.2"/>
    <row r="4023" customFormat="1" ht="16" customHeight="1" x14ac:dyDescent="0.2"/>
    <row r="4024" customFormat="1" ht="16" customHeight="1" x14ac:dyDescent="0.2"/>
    <row r="4025" customFormat="1" ht="16" customHeight="1" x14ac:dyDescent="0.2"/>
    <row r="4026" customFormat="1" ht="16" customHeight="1" x14ac:dyDescent="0.2"/>
    <row r="4027" customFormat="1" ht="16" customHeight="1" x14ac:dyDescent="0.2"/>
    <row r="4028" customFormat="1" ht="16" customHeight="1" x14ac:dyDescent="0.2"/>
    <row r="4029" customFormat="1" ht="16" customHeight="1" x14ac:dyDescent="0.2"/>
    <row r="4030" customFormat="1" ht="16" customHeight="1" x14ac:dyDescent="0.2"/>
    <row r="4031" customFormat="1" ht="16" customHeight="1" x14ac:dyDescent="0.2"/>
    <row r="4032" customFormat="1" ht="16" customHeight="1" x14ac:dyDescent="0.2"/>
    <row r="4033" customFormat="1" ht="16" customHeight="1" x14ac:dyDescent="0.2"/>
    <row r="4034" customFormat="1" ht="16" customHeight="1" x14ac:dyDescent="0.2"/>
    <row r="4035" customFormat="1" ht="16" customHeight="1" x14ac:dyDescent="0.2"/>
    <row r="4036" customFormat="1" ht="16" customHeight="1" x14ac:dyDescent="0.2"/>
    <row r="4037" customFormat="1" ht="16" customHeight="1" x14ac:dyDescent="0.2"/>
    <row r="4038" customFormat="1" ht="16" customHeight="1" x14ac:dyDescent="0.2"/>
    <row r="4039" customFormat="1" ht="16" customHeight="1" x14ac:dyDescent="0.2"/>
    <row r="4040" customFormat="1" ht="16" customHeight="1" x14ac:dyDescent="0.2"/>
    <row r="4041" customFormat="1" ht="16" customHeight="1" x14ac:dyDescent="0.2"/>
    <row r="4042" customFormat="1" ht="16" customHeight="1" x14ac:dyDescent="0.2"/>
    <row r="4043" customFormat="1" ht="16" customHeight="1" x14ac:dyDescent="0.2"/>
    <row r="4044" customFormat="1" ht="16" customHeight="1" x14ac:dyDescent="0.2"/>
    <row r="4045" customFormat="1" ht="16" customHeight="1" x14ac:dyDescent="0.2"/>
    <row r="4046" customFormat="1" ht="16" customHeight="1" x14ac:dyDescent="0.2"/>
    <row r="4047" customFormat="1" ht="16" customHeight="1" x14ac:dyDescent="0.2"/>
    <row r="4048" customFormat="1" ht="16" customHeight="1" x14ac:dyDescent="0.2"/>
    <row r="4049" customFormat="1" ht="16" customHeight="1" x14ac:dyDescent="0.2"/>
    <row r="4050" customFormat="1" ht="16" customHeight="1" x14ac:dyDescent="0.2"/>
    <row r="4051" customFormat="1" ht="16" customHeight="1" x14ac:dyDescent="0.2"/>
    <row r="4052" customFormat="1" ht="16" customHeight="1" x14ac:dyDescent="0.2"/>
    <row r="4053" customFormat="1" ht="16" customHeight="1" x14ac:dyDescent="0.2"/>
    <row r="4054" customFormat="1" ht="16" customHeight="1" x14ac:dyDescent="0.2"/>
    <row r="4055" customFormat="1" ht="16" customHeight="1" x14ac:dyDescent="0.2"/>
    <row r="4056" customFormat="1" ht="16" customHeight="1" x14ac:dyDescent="0.2"/>
    <row r="4057" customFormat="1" ht="16" customHeight="1" x14ac:dyDescent="0.2"/>
    <row r="4058" customFormat="1" ht="16" customHeight="1" x14ac:dyDescent="0.2"/>
    <row r="4059" customFormat="1" ht="16" customHeight="1" x14ac:dyDescent="0.2"/>
    <row r="4060" customFormat="1" ht="16" customHeight="1" x14ac:dyDescent="0.2"/>
    <row r="4061" customFormat="1" ht="16" customHeight="1" x14ac:dyDescent="0.2"/>
    <row r="4062" customFormat="1" ht="16" customHeight="1" x14ac:dyDescent="0.2"/>
    <row r="4063" customFormat="1" ht="16" customHeight="1" x14ac:dyDescent="0.2"/>
    <row r="4064" customFormat="1" ht="16" customHeight="1" x14ac:dyDescent="0.2"/>
    <row r="4065" customFormat="1" ht="16" customHeight="1" x14ac:dyDescent="0.2"/>
    <row r="4066" customFormat="1" ht="16" customHeight="1" x14ac:dyDescent="0.2"/>
    <row r="4067" customFormat="1" ht="16" customHeight="1" x14ac:dyDescent="0.2"/>
    <row r="4068" customFormat="1" ht="16" customHeight="1" x14ac:dyDescent="0.2"/>
    <row r="4069" customFormat="1" ht="16" customHeight="1" x14ac:dyDescent="0.2"/>
    <row r="4070" customFormat="1" ht="16" customHeight="1" x14ac:dyDescent="0.2"/>
    <row r="4071" customFormat="1" ht="16" customHeight="1" x14ac:dyDescent="0.2"/>
    <row r="4072" customFormat="1" ht="16" customHeight="1" x14ac:dyDescent="0.2"/>
    <row r="4073" customFormat="1" ht="16" customHeight="1" x14ac:dyDescent="0.2"/>
    <row r="4074" customFormat="1" ht="16" customHeight="1" x14ac:dyDescent="0.2"/>
    <row r="4075" customFormat="1" ht="16" customHeight="1" x14ac:dyDescent="0.2"/>
    <row r="4076" customFormat="1" ht="16" customHeight="1" x14ac:dyDescent="0.2"/>
    <row r="4077" customFormat="1" ht="16" customHeight="1" x14ac:dyDescent="0.2"/>
    <row r="4078" customFormat="1" ht="16" customHeight="1" x14ac:dyDescent="0.2"/>
    <row r="4079" customFormat="1" ht="16" customHeight="1" x14ac:dyDescent="0.2"/>
    <row r="4080" customFormat="1" ht="16" customHeight="1" x14ac:dyDescent="0.2"/>
    <row r="4081" customFormat="1" ht="16" customHeight="1" x14ac:dyDescent="0.2"/>
    <row r="4082" customFormat="1" ht="16" customHeight="1" x14ac:dyDescent="0.2"/>
    <row r="4083" customFormat="1" ht="16" customHeight="1" x14ac:dyDescent="0.2"/>
    <row r="4084" customFormat="1" ht="16" customHeight="1" x14ac:dyDescent="0.2"/>
    <row r="4085" customFormat="1" ht="16" customHeight="1" x14ac:dyDescent="0.2"/>
    <row r="4086" customFormat="1" ht="16" customHeight="1" x14ac:dyDescent="0.2"/>
    <row r="4087" customFormat="1" ht="16" customHeight="1" x14ac:dyDescent="0.2"/>
    <row r="4088" customFormat="1" ht="16" customHeight="1" x14ac:dyDescent="0.2"/>
    <row r="4089" customFormat="1" ht="16" customHeight="1" x14ac:dyDescent="0.2"/>
    <row r="4090" customFormat="1" ht="16" customHeight="1" x14ac:dyDescent="0.2"/>
    <row r="4091" customFormat="1" ht="16" customHeight="1" x14ac:dyDescent="0.2"/>
    <row r="4092" customFormat="1" ht="16" customHeight="1" x14ac:dyDescent="0.2"/>
    <row r="4093" customFormat="1" ht="16" customHeight="1" x14ac:dyDescent="0.2"/>
    <row r="4094" customFormat="1" ht="16" customHeight="1" x14ac:dyDescent="0.2"/>
    <row r="4095" customFormat="1" ht="16" customHeight="1" x14ac:dyDescent="0.2"/>
    <row r="4096" customFormat="1" ht="16" customHeight="1" x14ac:dyDescent="0.2"/>
    <row r="4097" customFormat="1" ht="16" customHeight="1" x14ac:dyDescent="0.2"/>
    <row r="4098" customFormat="1" ht="16" customHeight="1" x14ac:dyDescent="0.2"/>
    <row r="4099" customFormat="1" ht="16" customHeight="1" x14ac:dyDescent="0.2"/>
    <row r="4100" customFormat="1" ht="16" customHeight="1" x14ac:dyDescent="0.2"/>
    <row r="4101" customFormat="1" ht="16" customHeight="1" x14ac:dyDescent="0.2"/>
    <row r="4102" customFormat="1" ht="16" customHeight="1" x14ac:dyDescent="0.2"/>
    <row r="4103" customFormat="1" ht="16" customHeight="1" x14ac:dyDescent="0.2"/>
    <row r="4104" customFormat="1" ht="16" customHeight="1" x14ac:dyDescent="0.2"/>
    <row r="4105" customFormat="1" ht="16" customHeight="1" x14ac:dyDescent="0.2"/>
    <row r="4106" customFormat="1" ht="16" customHeight="1" x14ac:dyDescent="0.2"/>
    <row r="4107" customFormat="1" ht="16" customHeight="1" x14ac:dyDescent="0.2"/>
    <row r="4108" customFormat="1" ht="16" customHeight="1" x14ac:dyDescent="0.2"/>
    <row r="4109" customFormat="1" ht="16" customHeight="1" x14ac:dyDescent="0.2"/>
    <row r="4110" customFormat="1" ht="16" customHeight="1" x14ac:dyDescent="0.2"/>
    <row r="4111" customFormat="1" ht="16" customHeight="1" x14ac:dyDescent="0.2"/>
    <row r="4112" customFormat="1" ht="16" customHeight="1" x14ac:dyDescent="0.2"/>
    <row r="4113" customFormat="1" ht="16" customHeight="1" x14ac:dyDescent="0.2"/>
    <row r="4114" customFormat="1" ht="16" customHeight="1" x14ac:dyDescent="0.2"/>
    <row r="4115" customFormat="1" ht="16" customHeight="1" x14ac:dyDescent="0.2"/>
    <row r="4116" customFormat="1" ht="16" customHeight="1" x14ac:dyDescent="0.2"/>
    <row r="4117" customFormat="1" ht="16" customHeight="1" x14ac:dyDescent="0.2"/>
    <row r="4118" customFormat="1" ht="16" customHeight="1" x14ac:dyDescent="0.2"/>
    <row r="4119" customFormat="1" ht="16" customHeight="1" x14ac:dyDescent="0.2"/>
    <row r="4120" customFormat="1" ht="16" customHeight="1" x14ac:dyDescent="0.2"/>
    <row r="4121" customFormat="1" ht="16" customHeight="1" x14ac:dyDescent="0.2"/>
    <row r="4122" customFormat="1" ht="16" customHeight="1" x14ac:dyDescent="0.2"/>
    <row r="4123" customFormat="1" ht="16" customHeight="1" x14ac:dyDescent="0.2"/>
    <row r="4124" customFormat="1" ht="16" customHeight="1" x14ac:dyDescent="0.2"/>
    <row r="4125" customFormat="1" ht="16" customHeight="1" x14ac:dyDescent="0.2"/>
    <row r="4126" customFormat="1" ht="16" customHeight="1" x14ac:dyDescent="0.2"/>
    <row r="4127" customFormat="1" ht="16" customHeight="1" x14ac:dyDescent="0.2"/>
    <row r="4128" customFormat="1" ht="16" customHeight="1" x14ac:dyDescent="0.2"/>
    <row r="4129" customFormat="1" ht="16" customHeight="1" x14ac:dyDescent="0.2"/>
    <row r="4130" customFormat="1" ht="16" customHeight="1" x14ac:dyDescent="0.2"/>
    <row r="4131" customFormat="1" ht="16" customHeight="1" x14ac:dyDescent="0.2"/>
    <row r="4132" customFormat="1" ht="16" customHeight="1" x14ac:dyDescent="0.2"/>
    <row r="4133" customFormat="1" ht="16" customHeight="1" x14ac:dyDescent="0.2"/>
    <row r="4134" customFormat="1" ht="16" customHeight="1" x14ac:dyDescent="0.2"/>
    <row r="4135" customFormat="1" ht="16" customHeight="1" x14ac:dyDescent="0.2"/>
    <row r="4136" customFormat="1" ht="16" customHeight="1" x14ac:dyDescent="0.2"/>
    <row r="4137" customFormat="1" ht="16" customHeight="1" x14ac:dyDescent="0.2"/>
    <row r="4138" customFormat="1" ht="16" customHeight="1" x14ac:dyDescent="0.2"/>
    <row r="4139" customFormat="1" ht="16" customHeight="1" x14ac:dyDescent="0.2"/>
    <row r="4140" customFormat="1" ht="16" customHeight="1" x14ac:dyDescent="0.2"/>
    <row r="4141" customFormat="1" ht="16" customHeight="1" x14ac:dyDescent="0.2"/>
    <row r="4142" customFormat="1" ht="16" customHeight="1" x14ac:dyDescent="0.2"/>
    <row r="4143" customFormat="1" ht="16" customHeight="1" x14ac:dyDescent="0.2"/>
    <row r="4144" customFormat="1" ht="16" customHeight="1" x14ac:dyDescent="0.2"/>
    <row r="4145" customFormat="1" ht="16" customHeight="1" x14ac:dyDescent="0.2"/>
    <row r="4146" customFormat="1" ht="16" customHeight="1" x14ac:dyDescent="0.2"/>
    <row r="4147" customFormat="1" ht="16" customHeight="1" x14ac:dyDescent="0.2"/>
    <row r="4148" customFormat="1" ht="16" customHeight="1" x14ac:dyDescent="0.2"/>
    <row r="4149" customFormat="1" ht="16" customHeight="1" x14ac:dyDescent="0.2"/>
    <row r="4150" customFormat="1" ht="16" customHeight="1" x14ac:dyDescent="0.2"/>
    <row r="4151" customFormat="1" ht="16" customHeight="1" x14ac:dyDescent="0.2"/>
    <row r="4152" customFormat="1" ht="16" customHeight="1" x14ac:dyDescent="0.2"/>
    <row r="4153" customFormat="1" ht="16" customHeight="1" x14ac:dyDescent="0.2"/>
    <row r="4154" customFormat="1" ht="16" customHeight="1" x14ac:dyDescent="0.2"/>
    <row r="4155" customFormat="1" ht="16" customHeight="1" x14ac:dyDescent="0.2"/>
    <row r="4156" customFormat="1" ht="16" customHeight="1" x14ac:dyDescent="0.2"/>
    <row r="4157" customFormat="1" ht="16" customHeight="1" x14ac:dyDescent="0.2"/>
    <row r="4158" customFormat="1" ht="16" customHeight="1" x14ac:dyDescent="0.2"/>
    <row r="4159" customFormat="1" ht="16" customHeight="1" x14ac:dyDescent="0.2"/>
    <row r="4160" customFormat="1" ht="16" customHeight="1" x14ac:dyDescent="0.2"/>
    <row r="4161" customFormat="1" ht="16" customHeight="1" x14ac:dyDescent="0.2"/>
    <row r="4162" customFormat="1" ht="16" customHeight="1" x14ac:dyDescent="0.2"/>
    <row r="4163" customFormat="1" ht="16" customHeight="1" x14ac:dyDescent="0.2"/>
    <row r="4164" customFormat="1" ht="16" customHeight="1" x14ac:dyDescent="0.2"/>
    <row r="4165" customFormat="1" ht="16" customHeight="1" x14ac:dyDescent="0.2"/>
    <row r="4166" customFormat="1" ht="16" customHeight="1" x14ac:dyDescent="0.2"/>
    <row r="4167" customFormat="1" ht="16" customHeight="1" x14ac:dyDescent="0.2"/>
    <row r="4168" customFormat="1" ht="16" customHeight="1" x14ac:dyDescent="0.2"/>
    <row r="4169" customFormat="1" ht="16" customHeight="1" x14ac:dyDescent="0.2"/>
    <row r="4170" customFormat="1" ht="16" customHeight="1" x14ac:dyDescent="0.2"/>
    <row r="4171" customFormat="1" ht="16" customHeight="1" x14ac:dyDescent="0.2"/>
    <row r="4172" customFormat="1" ht="16" customHeight="1" x14ac:dyDescent="0.2"/>
    <row r="4173" customFormat="1" ht="16" customHeight="1" x14ac:dyDescent="0.2"/>
    <row r="4174" customFormat="1" ht="16" customHeight="1" x14ac:dyDescent="0.2"/>
    <row r="4175" customFormat="1" ht="16" customHeight="1" x14ac:dyDescent="0.2"/>
    <row r="4176" customFormat="1" ht="16" customHeight="1" x14ac:dyDescent="0.2"/>
    <row r="4177" customFormat="1" ht="16" customHeight="1" x14ac:dyDescent="0.2"/>
    <row r="4178" customFormat="1" ht="16" customHeight="1" x14ac:dyDescent="0.2"/>
    <row r="4179" customFormat="1" ht="16" customHeight="1" x14ac:dyDescent="0.2"/>
    <row r="4180" customFormat="1" ht="16" customHeight="1" x14ac:dyDescent="0.2"/>
    <row r="4181" customFormat="1" ht="16" customHeight="1" x14ac:dyDescent="0.2"/>
    <row r="4182" customFormat="1" ht="16" customHeight="1" x14ac:dyDescent="0.2"/>
    <row r="4183" customFormat="1" ht="16" customHeight="1" x14ac:dyDescent="0.2"/>
    <row r="4184" customFormat="1" ht="16" customHeight="1" x14ac:dyDescent="0.2"/>
    <row r="4185" customFormat="1" ht="16" customHeight="1" x14ac:dyDescent="0.2"/>
    <row r="4186" customFormat="1" ht="16" customHeight="1" x14ac:dyDescent="0.2"/>
    <row r="4187" customFormat="1" ht="16" customHeight="1" x14ac:dyDescent="0.2"/>
    <row r="4188" customFormat="1" ht="16" customHeight="1" x14ac:dyDescent="0.2"/>
    <row r="4189" customFormat="1" ht="16" customHeight="1" x14ac:dyDescent="0.2"/>
    <row r="4190" customFormat="1" ht="16" customHeight="1" x14ac:dyDescent="0.2"/>
    <row r="4191" customFormat="1" ht="16" customHeight="1" x14ac:dyDescent="0.2"/>
    <row r="4192" customFormat="1" ht="16" customHeight="1" x14ac:dyDescent="0.2"/>
    <row r="4193" customFormat="1" ht="16" customHeight="1" x14ac:dyDescent="0.2"/>
    <row r="4194" customFormat="1" ht="16" customHeight="1" x14ac:dyDescent="0.2"/>
    <row r="4195" customFormat="1" ht="16" customHeight="1" x14ac:dyDescent="0.2"/>
    <row r="4196" customFormat="1" ht="16" customHeight="1" x14ac:dyDescent="0.2"/>
    <row r="4197" customFormat="1" ht="16" customHeight="1" x14ac:dyDescent="0.2"/>
    <row r="4198" customFormat="1" ht="16" customHeight="1" x14ac:dyDescent="0.2"/>
    <row r="4199" customFormat="1" ht="16" customHeight="1" x14ac:dyDescent="0.2"/>
    <row r="4200" customFormat="1" ht="16" customHeight="1" x14ac:dyDescent="0.2"/>
    <row r="4201" customFormat="1" ht="16" customHeight="1" x14ac:dyDescent="0.2"/>
    <row r="4202" customFormat="1" ht="16" customHeight="1" x14ac:dyDescent="0.2"/>
    <row r="4203" customFormat="1" ht="16" customHeight="1" x14ac:dyDescent="0.2"/>
    <row r="4204" customFormat="1" ht="16" customHeight="1" x14ac:dyDescent="0.2"/>
    <row r="4205" customFormat="1" ht="16" customHeight="1" x14ac:dyDescent="0.2"/>
    <row r="4206" customFormat="1" ht="16" customHeight="1" x14ac:dyDescent="0.2"/>
    <row r="4207" customFormat="1" ht="16" customHeight="1" x14ac:dyDescent="0.2"/>
    <row r="4208" customFormat="1" ht="16" customHeight="1" x14ac:dyDescent="0.2"/>
    <row r="4209" customFormat="1" ht="16" customHeight="1" x14ac:dyDescent="0.2"/>
    <row r="4210" customFormat="1" ht="16" customHeight="1" x14ac:dyDescent="0.2"/>
    <row r="4211" customFormat="1" ht="16" customHeight="1" x14ac:dyDescent="0.2"/>
    <row r="4212" customFormat="1" ht="16" customHeight="1" x14ac:dyDescent="0.2"/>
    <row r="4213" customFormat="1" ht="16" customHeight="1" x14ac:dyDescent="0.2"/>
    <row r="4214" customFormat="1" ht="16" customHeight="1" x14ac:dyDescent="0.2"/>
    <row r="4215" customFormat="1" ht="16" customHeight="1" x14ac:dyDescent="0.2"/>
    <row r="4216" customFormat="1" ht="16" customHeight="1" x14ac:dyDescent="0.2"/>
    <row r="4217" customFormat="1" ht="16" customHeight="1" x14ac:dyDescent="0.2"/>
    <row r="4218" customFormat="1" ht="16" customHeight="1" x14ac:dyDescent="0.2"/>
    <row r="4219" customFormat="1" ht="16" customHeight="1" x14ac:dyDescent="0.2"/>
    <row r="4220" customFormat="1" ht="16" customHeight="1" x14ac:dyDescent="0.2"/>
    <row r="4221" customFormat="1" ht="16" customHeight="1" x14ac:dyDescent="0.2"/>
    <row r="4222" customFormat="1" ht="16" customHeight="1" x14ac:dyDescent="0.2"/>
    <row r="4223" customFormat="1" ht="16" customHeight="1" x14ac:dyDescent="0.2"/>
    <row r="4224" customFormat="1" ht="16" customHeight="1" x14ac:dyDescent="0.2"/>
    <row r="4225" customFormat="1" ht="16" customHeight="1" x14ac:dyDescent="0.2"/>
    <row r="4226" customFormat="1" ht="16" customHeight="1" x14ac:dyDescent="0.2"/>
    <row r="4227" customFormat="1" ht="16" customHeight="1" x14ac:dyDescent="0.2"/>
    <row r="4228" customFormat="1" ht="16" customHeight="1" x14ac:dyDescent="0.2"/>
    <row r="4229" customFormat="1" ht="16" customHeight="1" x14ac:dyDescent="0.2"/>
    <row r="4230" customFormat="1" ht="16" customHeight="1" x14ac:dyDescent="0.2"/>
    <row r="4231" customFormat="1" ht="16" customHeight="1" x14ac:dyDescent="0.2"/>
    <row r="4232" customFormat="1" ht="16" customHeight="1" x14ac:dyDescent="0.2"/>
    <row r="4233" customFormat="1" ht="16" customHeight="1" x14ac:dyDescent="0.2"/>
    <row r="4234" customFormat="1" ht="16" customHeight="1" x14ac:dyDescent="0.2"/>
    <row r="4235" customFormat="1" ht="16" customHeight="1" x14ac:dyDescent="0.2"/>
    <row r="4236" customFormat="1" ht="16" customHeight="1" x14ac:dyDescent="0.2"/>
    <row r="4237" customFormat="1" ht="16" customHeight="1" x14ac:dyDescent="0.2"/>
    <row r="4238" customFormat="1" ht="16" customHeight="1" x14ac:dyDescent="0.2"/>
    <row r="4239" customFormat="1" ht="16" customHeight="1" x14ac:dyDescent="0.2"/>
    <row r="4240" customFormat="1" ht="16" customHeight="1" x14ac:dyDescent="0.2"/>
    <row r="4241" customFormat="1" ht="16" customHeight="1" x14ac:dyDescent="0.2"/>
    <row r="4242" customFormat="1" ht="16" customHeight="1" x14ac:dyDescent="0.2"/>
    <row r="4243" customFormat="1" ht="16" customHeight="1" x14ac:dyDescent="0.2"/>
    <row r="4244" customFormat="1" ht="16" customHeight="1" x14ac:dyDescent="0.2"/>
    <row r="4245" customFormat="1" ht="16" customHeight="1" x14ac:dyDescent="0.2"/>
    <row r="4246" customFormat="1" ht="16" customHeight="1" x14ac:dyDescent="0.2"/>
    <row r="4247" customFormat="1" ht="16" customHeight="1" x14ac:dyDescent="0.2"/>
    <row r="4248" customFormat="1" ht="16" customHeight="1" x14ac:dyDescent="0.2"/>
    <row r="4249" customFormat="1" ht="16" customHeight="1" x14ac:dyDescent="0.2"/>
    <row r="4250" customFormat="1" ht="16" customHeight="1" x14ac:dyDescent="0.2"/>
    <row r="4251" customFormat="1" ht="16" customHeight="1" x14ac:dyDescent="0.2"/>
    <row r="4252" customFormat="1" ht="16" customHeight="1" x14ac:dyDescent="0.2"/>
    <row r="4253" customFormat="1" ht="16" customHeight="1" x14ac:dyDescent="0.2"/>
    <row r="4254" customFormat="1" ht="16" customHeight="1" x14ac:dyDescent="0.2"/>
    <row r="4255" customFormat="1" ht="16" customHeight="1" x14ac:dyDescent="0.2"/>
    <row r="4256" customFormat="1" ht="16" customHeight="1" x14ac:dyDescent="0.2"/>
    <row r="4257" customFormat="1" ht="16" customHeight="1" x14ac:dyDescent="0.2"/>
    <row r="4258" customFormat="1" ht="16" customHeight="1" x14ac:dyDescent="0.2"/>
    <row r="4259" customFormat="1" ht="16" customHeight="1" x14ac:dyDescent="0.2"/>
    <row r="4260" customFormat="1" ht="16" customHeight="1" x14ac:dyDescent="0.2"/>
    <row r="4261" customFormat="1" ht="16" customHeight="1" x14ac:dyDescent="0.2"/>
    <row r="4262" customFormat="1" ht="16" customHeight="1" x14ac:dyDescent="0.2"/>
    <row r="4263" customFormat="1" ht="16" customHeight="1" x14ac:dyDescent="0.2"/>
    <row r="4264" customFormat="1" ht="16" customHeight="1" x14ac:dyDescent="0.2"/>
    <row r="4265" customFormat="1" ht="16" customHeight="1" x14ac:dyDescent="0.2"/>
    <row r="4266" customFormat="1" ht="16" customHeight="1" x14ac:dyDescent="0.2"/>
    <row r="4267" customFormat="1" ht="16" customHeight="1" x14ac:dyDescent="0.2"/>
    <row r="4268" customFormat="1" ht="16" customHeight="1" x14ac:dyDescent="0.2"/>
    <row r="4269" customFormat="1" ht="16" customHeight="1" x14ac:dyDescent="0.2"/>
    <row r="4270" customFormat="1" ht="16" customHeight="1" x14ac:dyDescent="0.2"/>
    <row r="4271" customFormat="1" ht="16" customHeight="1" x14ac:dyDescent="0.2"/>
    <row r="4272" customFormat="1" ht="16" customHeight="1" x14ac:dyDescent="0.2"/>
    <row r="4273" customFormat="1" ht="16" customHeight="1" x14ac:dyDescent="0.2"/>
    <row r="4274" customFormat="1" ht="16" customHeight="1" x14ac:dyDescent="0.2"/>
    <row r="4275" customFormat="1" ht="16" customHeight="1" x14ac:dyDescent="0.2"/>
    <row r="4276" customFormat="1" ht="16" customHeight="1" x14ac:dyDescent="0.2"/>
    <row r="4277" customFormat="1" ht="16" customHeight="1" x14ac:dyDescent="0.2"/>
    <row r="4278" customFormat="1" ht="16" customHeight="1" x14ac:dyDescent="0.2"/>
    <row r="4279" customFormat="1" ht="16" customHeight="1" x14ac:dyDescent="0.2"/>
    <row r="4280" customFormat="1" ht="16" customHeight="1" x14ac:dyDescent="0.2"/>
    <row r="4281" customFormat="1" ht="16" customHeight="1" x14ac:dyDescent="0.2"/>
    <row r="4282" customFormat="1" ht="16" customHeight="1" x14ac:dyDescent="0.2"/>
    <row r="4283" customFormat="1" ht="16" customHeight="1" x14ac:dyDescent="0.2"/>
    <row r="4284" customFormat="1" ht="16" customHeight="1" x14ac:dyDescent="0.2"/>
    <row r="4285" customFormat="1" ht="16" customHeight="1" x14ac:dyDescent="0.2"/>
    <row r="4286" customFormat="1" ht="16" customHeight="1" x14ac:dyDescent="0.2"/>
    <row r="4287" customFormat="1" ht="16" customHeight="1" x14ac:dyDescent="0.2"/>
    <row r="4288" customFormat="1" ht="16" customHeight="1" x14ac:dyDescent="0.2"/>
    <row r="4289" customFormat="1" ht="16" customHeight="1" x14ac:dyDescent="0.2"/>
    <row r="4290" customFormat="1" ht="16" customHeight="1" x14ac:dyDescent="0.2"/>
    <row r="4291" customFormat="1" ht="16" customHeight="1" x14ac:dyDescent="0.2"/>
    <row r="4292" customFormat="1" ht="16" customHeight="1" x14ac:dyDescent="0.2"/>
    <row r="4293" customFormat="1" ht="16" customHeight="1" x14ac:dyDescent="0.2"/>
    <row r="4294" customFormat="1" ht="16" customHeight="1" x14ac:dyDescent="0.2"/>
    <row r="4295" customFormat="1" ht="16" customHeight="1" x14ac:dyDescent="0.2"/>
    <row r="4296" customFormat="1" ht="16" customHeight="1" x14ac:dyDescent="0.2"/>
    <row r="4297" customFormat="1" ht="16" customHeight="1" x14ac:dyDescent="0.2"/>
    <row r="4298" customFormat="1" ht="16" customHeight="1" x14ac:dyDescent="0.2"/>
    <row r="4299" customFormat="1" ht="16" customHeight="1" x14ac:dyDescent="0.2"/>
    <row r="4300" customFormat="1" ht="16" customHeight="1" x14ac:dyDescent="0.2"/>
    <row r="4301" customFormat="1" ht="16" customHeight="1" x14ac:dyDescent="0.2"/>
    <row r="4302" customFormat="1" ht="16" customHeight="1" x14ac:dyDescent="0.2"/>
    <row r="4303" customFormat="1" ht="16" customHeight="1" x14ac:dyDescent="0.2"/>
    <row r="4304" customFormat="1" ht="16" customHeight="1" x14ac:dyDescent="0.2"/>
    <row r="4305" customFormat="1" ht="16" customHeight="1" x14ac:dyDescent="0.2"/>
    <row r="4306" customFormat="1" ht="16" customHeight="1" x14ac:dyDescent="0.2"/>
    <row r="4307" customFormat="1" ht="16" customHeight="1" x14ac:dyDescent="0.2"/>
    <row r="4308" customFormat="1" ht="16" customHeight="1" x14ac:dyDescent="0.2"/>
    <row r="4309" customFormat="1" ht="16" customHeight="1" x14ac:dyDescent="0.2"/>
    <row r="4310" customFormat="1" ht="16" customHeight="1" x14ac:dyDescent="0.2"/>
    <row r="4311" customFormat="1" ht="16" customHeight="1" x14ac:dyDescent="0.2"/>
    <row r="4312" customFormat="1" ht="16" customHeight="1" x14ac:dyDescent="0.2"/>
    <row r="4313" customFormat="1" ht="16" customHeight="1" x14ac:dyDescent="0.2"/>
    <row r="4314" customFormat="1" ht="16" customHeight="1" x14ac:dyDescent="0.2"/>
    <row r="4315" customFormat="1" ht="16" customHeight="1" x14ac:dyDescent="0.2"/>
    <row r="4316" customFormat="1" ht="16" customHeight="1" x14ac:dyDescent="0.2"/>
    <row r="4317" customFormat="1" ht="16" customHeight="1" x14ac:dyDescent="0.2"/>
    <row r="4318" customFormat="1" ht="16" customHeight="1" x14ac:dyDescent="0.2"/>
    <row r="4319" customFormat="1" ht="16" customHeight="1" x14ac:dyDescent="0.2"/>
    <row r="4320" customFormat="1" ht="16" customHeight="1" x14ac:dyDescent="0.2"/>
    <row r="4321" customFormat="1" ht="16" customHeight="1" x14ac:dyDescent="0.2"/>
    <row r="4322" customFormat="1" ht="16" customHeight="1" x14ac:dyDescent="0.2"/>
    <row r="4323" customFormat="1" ht="16" customHeight="1" x14ac:dyDescent="0.2"/>
    <row r="4324" customFormat="1" ht="16" customHeight="1" x14ac:dyDescent="0.2"/>
    <row r="4325" customFormat="1" ht="16" customHeight="1" x14ac:dyDescent="0.2"/>
    <row r="4326" customFormat="1" ht="16" customHeight="1" x14ac:dyDescent="0.2"/>
    <row r="4327" customFormat="1" ht="16" customHeight="1" x14ac:dyDescent="0.2"/>
    <row r="4328" customFormat="1" ht="16" customHeight="1" x14ac:dyDescent="0.2"/>
    <row r="4329" customFormat="1" ht="16" customHeight="1" x14ac:dyDescent="0.2"/>
    <row r="4330" customFormat="1" ht="16" customHeight="1" x14ac:dyDescent="0.2"/>
    <row r="4331" customFormat="1" ht="16" customHeight="1" x14ac:dyDescent="0.2"/>
    <row r="4332" customFormat="1" ht="16" customHeight="1" x14ac:dyDescent="0.2"/>
    <row r="4333" customFormat="1" ht="16" customHeight="1" x14ac:dyDescent="0.2"/>
    <row r="4334" customFormat="1" ht="16" customHeight="1" x14ac:dyDescent="0.2"/>
    <row r="4335" customFormat="1" ht="16" customHeight="1" x14ac:dyDescent="0.2"/>
    <row r="4336" customFormat="1" ht="16" customHeight="1" x14ac:dyDescent="0.2"/>
    <row r="4337" customFormat="1" ht="16" customHeight="1" x14ac:dyDescent="0.2"/>
    <row r="4338" customFormat="1" ht="16" customHeight="1" x14ac:dyDescent="0.2"/>
    <row r="4339" customFormat="1" ht="16" customHeight="1" x14ac:dyDescent="0.2"/>
    <row r="4340" customFormat="1" ht="16" customHeight="1" x14ac:dyDescent="0.2"/>
    <row r="4341" customFormat="1" ht="16" customHeight="1" x14ac:dyDescent="0.2"/>
    <row r="4342" customFormat="1" ht="16" customHeight="1" x14ac:dyDescent="0.2"/>
    <row r="4343" customFormat="1" ht="16" customHeight="1" x14ac:dyDescent="0.2"/>
    <row r="4344" customFormat="1" ht="16" customHeight="1" x14ac:dyDescent="0.2"/>
    <row r="4345" customFormat="1" ht="16" customHeight="1" x14ac:dyDescent="0.2"/>
    <row r="4346" customFormat="1" ht="16" customHeight="1" x14ac:dyDescent="0.2"/>
    <row r="4347" customFormat="1" ht="16" customHeight="1" x14ac:dyDescent="0.2"/>
    <row r="4348" customFormat="1" ht="16" customHeight="1" x14ac:dyDescent="0.2"/>
    <row r="4349" customFormat="1" ht="16" customHeight="1" x14ac:dyDescent="0.2"/>
    <row r="4350" customFormat="1" ht="16" customHeight="1" x14ac:dyDescent="0.2"/>
    <row r="4351" customFormat="1" ht="16" customHeight="1" x14ac:dyDescent="0.2"/>
    <row r="4352" customFormat="1" ht="16" customHeight="1" x14ac:dyDescent="0.2"/>
    <row r="4353" customFormat="1" ht="16" customHeight="1" x14ac:dyDescent="0.2"/>
    <row r="4354" customFormat="1" ht="16" customHeight="1" x14ac:dyDescent="0.2"/>
    <row r="4355" customFormat="1" ht="16" customHeight="1" x14ac:dyDescent="0.2"/>
    <row r="4356" customFormat="1" ht="16" customHeight="1" x14ac:dyDescent="0.2"/>
    <row r="4357" customFormat="1" ht="16" customHeight="1" x14ac:dyDescent="0.2"/>
    <row r="4358" customFormat="1" ht="16" customHeight="1" x14ac:dyDescent="0.2"/>
    <row r="4359" customFormat="1" ht="16" customHeight="1" x14ac:dyDescent="0.2"/>
    <row r="4360" customFormat="1" ht="16" customHeight="1" x14ac:dyDescent="0.2"/>
    <row r="4361" customFormat="1" ht="16" customHeight="1" x14ac:dyDescent="0.2"/>
    <row r="4362" customFormat="1" ht="16" customHeight="1" x14ac:dyDescent="0.2"/>
    <row r="4363" customFormat="1" ht="16" customHeight="1" x14ac:dyDescent="0.2"/>
    <row r="4364" customFormat="1" ht="16" customHeight="1" x14ac:dyDescent="0.2"/>
    <row r="4365" customFormat="1" ht="16" customHeight="1" x14ac:dyDescent="0.2"/>
    <row r="4366" customFormat="1" ht="16" customHeight="1" x14ac:dyDescent="0.2"/>
    <row r="4367" customFormat="1" ht="16" customHeight="1" x14ac:dyDescent="0.2"/>
    <row r="4368" customFormat="1" ht="16" customHeight="1" x14ac:dyDescent="0.2"/>
    <row r="4369" customFormat="1" ht="16" customHeight="1" x14ac:dyDescent="0.2"/>
    <row r="4370" customFormat="1" ht="16" customHeight="1" x14ac:dyDescent="0.2"/>
    <row r="4371" customFormat="1" ht="16" customHeight="1" x14ac:dyDescent="0.2"/>
    <row r="4372" customFormat="1" ht="16" customHeight="1" x14ac:dyDescent="0.2"/>
    <row r="4373" customFormat="1" ht="16" customHeight="1" x14ac:dyDescent="0.2"/>
    <row r="4374" customFormat="1" ht="16" customHeight="1" x14ac:dyDescent="0.2"/>
    <row r="4375" customFormat="1" ht="16" customHeight="1" x14ac:dyDescent="0.2"/>
    <row r="4376" customFormat="1" ht="16" customHeight="1" x14ac:dyDescent="0.2"/>
    <row r="4377" customFormat="1" ht="16" customHeight="1" x14ac:dyDescent="0.2"/>
    <row r="4378" customFormat="1" ht="16" customHeight="1" x14ac:dyDescent="0.2"/>
    <row r="4379" customFormat="1" ht="16" customHeight="1" x14ac:dyDescent="0.2"/>
    <row r="4380" customFormat="1" ht="16" customHeight="1" x14ac:dyDescent="0.2"/>
    <row r="4381" customFormat="1" ht="16" customHeight="1" x14ac:dyDescent="0.2"/>
    <row r="4382" customFormat="1" ht="16" customHeight="1" x14ac:dyDescent="0.2"/>
    <row r="4383" customFormat="1" ht="16" customHeight="1" x14ac:dyDescent="0.2"/>
    <row r="4384" customFormat="1" ht="16" customHeight="1" x14ac:dyDescent="0.2"/>
    <row r="4385" customFormat="1" ht="16" customHeight="1" x14ac:dyDescent="0.2"/>
    <row r="4386" customFormat="1" ht="16" customHeight="1" x14ac:dyDescent="0.2"/>
    <row r="4387" customFormat="1" ht="16" customHeight="1" x14ac:dyDescent="0.2"/>
    <row r="4388" customFormat="1" ht="16" customHeight="1" x14ac:dyDescent="0.2"/>
    <row r="4389" customFormat="1" ht="16" customHeight="1" x14ac:dyDescent="0.2"/>
    <row r="4390" customFormat="1" ht="16" customHeight="1" x14ac:dyDescent="0.2"/>
    <row r="4391" customFormat="1" ht="16" customHeight="1" x14ac:dyDescent="0.2"/>
    <row r="4392" customFormat="1" ht="16" customHeight="1" x14ac:dyDescent="0.2"/>
    <row r="4393" customFormat="1" ht="16" customHeight="1" x14ac:dyDescent="0.2"/>
    <row r="4394" customFormat="1" ht="16" customHeight="1" x14ac:dyDescent="0.2"/>
    <row r="4395" customFormat="1" ht="16" customHeight="1" x14ac:dyDescent="0.2"/>
    <row r="4396" customFormat="1" ht="16" customHeight="1" x14ac:dyDescent="0.2"/>
    <row r="4397" customFormat="1" ht="16" customHeight="1" x14ac:dyDescent="0.2"/>
    <row r="4398" customFormat="1" ht="16" customHeight="1" x14ac:dyDescent="0.2"/>
    <row r="4399" customFormat="1" ht="16" customHeight="1" x14ac:dyDescent="0.2"/>
    <row r="4400" customFormat="1" ht="16" customHeight="1" x14ac:dyDescent="0.2"/>
    <row r="4401" customFormat="1" ht="16" customHeight="1" x14ac:dyDescent="0.2"/>
    <row r="4402" customFormat="1" ht="16" customHeight="1" x14ac:dyDescent="0.2"/>
    <row r="4403" customFormat="1" ht="16" customHeight="1" x14ac:dyDescent="0.2"/>
    <row r="4404" customFormat="1" ht="16" customHeight="1" x14ac:dyDescent="0.2"/>
    <row r="4405" customFormat="1" ht="16" customHeight="1" x14ac:dyDescent="0.2"/>
    <row r="4406" customFormat="1" ht="16" customHeight="1" x14ac:dyDescent="0.2"/>
    <row r="4407" customFormat="1" ht="16" customHeight="1" x14ac:dyDescent="0.2"/>
    <row r="4408" customFormat="1" ht="16" customHeight="1" x14ac:dyDescent="0.2"/>
    <row r="4409" customFormat="1" ht="16" customHeight="1" x14ac:dyDescent="0.2"/>
    <row r="4410" customFormat="1" ht="16" customHeight="1" x14ac:dyDescent="0.2"/>
    <row r="4411" customFormat="1" ht="16" customHeight="1" x14ac:dyDescent="0.2"/>
    <row r="4412" customFormat="1" ht="16" customHeight="1" x14ac:dyDescent="0.2"/>
    <row r="4413" customFormat="1" ht="16" customHeight="1" x14ac:dyDescent="0.2"/>
    <row r="4414" customFormat="1" ht="16" customHeight="1" x14ac:dyDescent="0.2"/>
    <row r="4415" customFormat="1" ht="16" customHeight="1" x14ac:dyDescent="0.2"/>
    <row r="4416" customFormat="1" ht="16" customHeight="1" x14ac:dyDescent="0.2"/>
    <row r="4417" customFormat="1" ht="16" customHeight="1" x14ac:dyDescent="0.2"/>
    <row r="4418" customFormat="1" ht="16" customHeight="1" x14ac:dyDescent="0.2"/>
    <row r="4419" customFormat="1" ht="16" customHeight="1" x14ac:dyDescent="0.2"/>
    <row r="4420" customFormat="1" ht="16" customHeight="1" x14ac:dyDescent="0.2"/>
    <row r="4421" customFormat="1" ht="16" customHeight="1" x14ac:dyDescent="0.2"/>
    <row r="4422" customFormat="1" ht="16" customHeight="1" x14ac:dyDescent="0.2"/>
    <row r="4423" customFormat="1" ht="16" customHeight="1" x14ac:dyDescent="0.2"/>
    <row r="4424" customFormat="1" ht="16" customHeight="1" x14ac:dyDescent="0.2"/>
    <row r="4425" customFormat="1" ht="16" customHeight="1" x14ac:dyDescent="0.2"/>
    <row r="4426" customFormat="1" ht="16" customHeight="1" x14ac:dyDescent="0.2"/>
    <row r="4427" customFormat="1" ht="16" customHeight="1" x14ac:dyDescent="0.2"/>
    <row r="4428" customFormat="1" ht="16" customHeight="1" x14ac:dyDescent="0.2"/>
    <row r="4429" customFormat="1" ht="16" customHeight="1" x14ac:dyDescent="0.2"/>
    <row r="4430" customFormat="1" ht="16" customHeight="1" x14ac:dyDescent="0.2"/>
    <row r="4431" customFormat="1" ht="16" customHeight="1" x14ac:dyDescent="0.2"/>
    <row r="4432" customFormat="1" ht="16" customHeight="1" x14ac:dyDescent="0.2"/>
    <row r="4433" customFormat="1" ht="16" customHeight="1" x14ac:dyDescent="0.2"/>
    <row r="4434" customFormat="1" ht="16" customHeight="1" x14ac:dyDescent="0.2"/>
    <row r="4435" customFormat="1" ht="16" customHeight="1" x14ac:dyDescent="0.2"/>
    <row r="4436" customFormat="1" ht="16" customHeight="1" x14ac:dyDescent="0.2"/>
    <row r="4437" customFormat="1" ht="16" customHeight="1" x14ac:dyDescent="0.2"/>
    <row r="4438" customFormat="1" ht="16" customHeight="1" x14ac:dyDescent="0.2"/>
    <row r="4439" customFormat="1" ht="16" customHeight="1" x14ac:dyDescent="0.2"/>
    <row r="4440" customFormat="1" ht="16" customHeight="1" x14ac:dyDescent="0.2"/>
    <row r="4441" customFormat="1" ht="16" customHeight="1" x14ac:dyDescent="0.2"/>
    <row r="4442" customFormat="1" ht="16" customHeight="1" x14ac:dyDescent="0.2"/>
    <row r="4443" customFormat="1" ht="16" customHeight="1" x14ac:dyDescent="0.2"/>
    <row r="4444" customFormat="1" ht="16" customHeight="1" x14ac:dyDescent="0.2"/>
    <row r="4445" customFormat="1" ht="16" customHeight="1" x14ac:dyDescent="0.2"/>
    <row r="4446" customFormat="1" ht="16" customHeight="1" x14ac:dyDescent="0.2"/>
    <row r="4447" customFormat="1" ht="16" customHeight="1" x14ac:dyDescent="0.2"/>
    <row r="4448" customFormat="1" ht="16" customHeight="1" x14ac:dyDescent="0.2"/>
    <row r="4449" customFormat="1" ht="16" customHeight="1" x14ac:dyDescent="0.2"/>
    <row r="4450" customFormat="1" ht="16" customHeight="1" x14ac:dyDescent="0.2"/>
    <row r="4451" customFormat="1" ht="16" customHeight="1" x14ac:dyDescent="0.2"/>
    <row r="4452" customFormat="1" ht="16" customHeight="1" x14ac:dyDescent="0.2"/>
    <row r="4453" customFormat="1" ht="16" customHeight="1" x14ac:dyDescent="0.2"/>
    <row r="4454" customFormat="1" ht="16" customHeight="1" x14ac:dyDescent="0.2"/>
    <row r="4455" customFormat="1" ht="16" customHeight="1" x14ac:dyDescent="0.2"/>
    <row r="4456" customFormat="1" ht="16" customHeight="1" x14ac:dyDescent="0.2"/>
    <row r="4457" customFormat="1" ht="16" customHeight="1" x14ac:dyDescent="0.2"/>
    <row r="4458" customFormat="1" ht="16" customHeight="1" x14ac:dyDescent="0.2"/>
    <row r="4459" customFormat="1" ht="16" customHeight="1" x14ac:dyDescent="0.2"/>
    <row r="4460" customFormat="1" ht="16" customHeight="1" x14ac:dyDescent="0.2"/>
    <row r="4461" customFormat="1" ht="16" customHeight="1" x14ac:dyDescent="0.2"/>
    <row r="4462" customFormat="1" ht="16" customHeight="1" x14ac:dyDescent="0.2"/>
    <row r="4463" customFormat="1" ht="16" customHeight="1" x14ac:dyDescent="0.2"/>
    <row r="4464" customFormat="1" ht="16" customHeight="1" x14ac:dyDescent="0.2"/>
    <row r="4465" customFormat="1" ht="16" customHeight="1" x14ac:dyDescent="0.2"/>
    <row r="4466" customFormat="1" ht="16" customHeight="1" x14ac:dyDescent="0.2"/>
    <row r="4467" customFormat="1" ht="16" customHeight="1" x14ac:dyDescent="0.2"/>
    <row r="4468" customFormat="1" ht="16" customHeight="1" x14ac:dyDescent="0.2"/>
    <row r="4469" customFormat="1" ht="16" customHeight="1" x14ac:dyDescent="0.2"/>
    <row r="4470" customFormat="1" ht="16" customHeight="1" x14ac:dyDescent="0.2"/>
    <row r="4471" customFormat="1" ht="16" customHeight="1" x14ac:dyDescent="0.2"/>
    <row r="4472" customFormat="1" ht="16" customHeight="1" x14ac:dyDescent="0.2"/>
    <row r="4473" customFormat="1" ht="16" customHeight="1" x14ac:dyDescent="0.2"/>
    <row r="4474" customFormat="1" ht="16" customHeight="1" x14ac:dyDescent="0.2"/>
    <row r="4475" customFormat="1" ht="16" customHeight="1" x14ac:dyDescent="0.2"/>
    <row r="4476" customFormat="1" ht="16" customHeight="1" x14ac:dyDescent="0.2"/>
    <row r="4477" customFormat="1" ht="16" customHeight="1" x14ac:dyDescent="0.2"/>
    <row r="4478" customFormat="1" ht="16" customHeight="1" x14ac:dyDescent="0.2"/>
    <row r="4479" customFormat="1" ht="16" customHeight="1" x14ac:dyDescent="0.2"/>
    <row r="4480" customFormat="1" ht="16" customHeight="1" x14ac:dyDescent="0.2"/>
    <row r="4481" customFormat="1" ht="16" customHeight="1" x14ac:dyDescent="0.2"/>
    <row r="4482" customFormat="1" ht="16" customHeight="1" x14ac:dyDescent="0.2"/>
    <row r="4483" customFormat="1" ht="16" customHeight="1" x14ac:dyDescent="0.2"/>
    <row r="4484" customFormat="1" ht="16" customHeight="1" x14ac:dyDescent="0.2"/>
    <row r="4485" customFormat="1" ht="16" customHeight="1" x14ac:dyDescent="0.2"/>
    <row r="4486" customFormat="1" ht="16" customHeight="1" x14ac:dyDescent="0.2"/>
    <row r="4487" customFormat="1" ht="16" customHeight="1" x14ac:dyDescent="0.2"/>
    <row r="4488" customFormat="1" ht="16" customHeight="1" x14ac:dyDescent="0.2"/>
    <row r="4489" customFormat="1" ht="16" customHeight="1" x14ac:dyDescent="0.2"/>
    <row r="4490" customFormat="1" ht="16" customHeight="1" x14ac:dyDescent="0.2"/>
    <row r="4491" customFormat="1" ht="16" customHeight="1" x14ac:dyDescent="0.2"/>
    <row r="4492" customFormat="1" ht="16" customHeight="1" x14ac:dyDescent="0.2"/>
    <row r="4493" customFormat="1" ht="16" customHeight="1" x14ac:dyDescent="0.2"/>
    <row r="4494" customFormat="1" ht="16" customHeight="1" x14ac:dyDescent="0.2"/>
    <row r="4495" customFormat="1" ht="16" customHeight="1" x14ac:dyDescent="0.2"/>
    <row r="4496" customFormat="1" ht="16" customHeight="1" x14ac:dyDescent="0.2"/>
    <row r="4497" customFormat="1" ht="16" customHeight="1" x14ac:dyDescent="0.2"/>
    <row r="4498" customFormat="1" ht="16" customHeight="1" x14ac:dyDescent="0.2"/>
    <row r="4499" customFormat="1" ht="16" customHeight="1" x14ac:dyDescent="0.2"/>
    <row r="4500" customFormat="1" ht="16" customHeight="1" x14ac:dyDescent="0.2"/>
    <row r="4501" customFormat="1" ht="16" customHeight="1" x14ac:dyDescent="0.2"/>
    <row r="4502" customFormat="1" ht="16" customHeight="1" x14ac:dyDescent="0.2"/>
    <row r="4503" customFormat="1" ht="16" customHeight="1" x14ac:dyDescent="0.2"/>
    <row r="4504" customFormat="1" ht="16" customHeight="1" x14ac:dyDescent="0.2"/>
    <row r="4505" customFormat="1" ht="16" customHeight="1" x14ac:dyDescent="0.2"/>
    <row r="4506" customFormat="1" ht="16" customHeight="1" x14ac:dyDescent="0.2"/>
    <row r="4507" customFormat="1" ht="16" customHeight="1" x14ac:dyDescent="0.2"/>
    <row r="4508" customFormat="1" ht="16" customHeight="1" x14ac:dyDescent="0.2"/>
    <row r="4509" customFormat="1" ht="16" customHeight="1" x14ac:dyDescent="0.2"/>
    <row r="4510" customFormat="1" ht="16" customHeight="1" x14ac:dyDescent="0.2"/>
    <row r="4511" customFormat="1" ht="16" customHeight="1" x14ac:dyDescent="0.2"/>
    <row r="4512" customFormat="1" ht="16" customHeight="1" x14ac:dyDescent="0.2"/>
    <row r="4513" customFormat="1" ht="16" customHeight="1" x14ac:dyDescent="0.2"/>
    <row r="4514" customFormat="1" ht="16" customHeight="1" x14ac:dyDescent="0.2"/>
    <row r="4515" customFormat="1" ht="16" customHeight="1" x14ac:dyDescent="0.2"/>
    <row r="4516" customFormat="1" ht="16" customHeight="1" x14ac:dyDescent="0.2"/>
    <row r="4517" customFormat="1" ht="16" customHeight="1" x14ac:dyDescent="0.2"/>
    <row r="4518" customFormat="1" ht="16" customHeight="1" x14ac:dyDescent="0.2"/>
    <row r="4519" customFormat="1" ht="16" customHeight="1" x14ac:dyDescent="0.2"/>
    <row r="4520" customFormat="1" ht="16" customHeight="1" x14ac:dyDescent="0.2"/>
    <row r="4521" customFormat="1" ht="16" customHeight="1" x14ac:dyDescent="0.2"/>
    <row r="4522" customFormat="1" ht="16" customHeight="1" x14ac:dyDescent="0.2"/>
    <row r="4523" customFormat="1" ht="16" customHeight="1" x14ac:dyDescent="0.2"/>
    <row r="4524" customFormat="1" ht="16" customHeight="1" x14ac:dyDescent="0.2"/>
    <row r="4525" customFormat="1" ht="16" customHeight="1" x14ac:dyDescent="0.2"/>
    <row r="4526" customFormat="1" ht="16" customHeight="1" x14ac:dyDescent="0.2"/>
    <row r="4527" customFormat="1" ht="16" customHeight="1" x14ac:dyDescent="0.2"/>
    <row r="4528" customFormat="1" ht="16" customHeight="1" x14ac:dyDescent="0.2"/>
    <row r="4529" customFormat="1" ht="16" customHeight="1" x14ac:dyDescent="0.2"/>
    <row r="4530" customFormat="1" ht="16" customHeight="1" x14ac:dyDescent="0.2"/>
    <row r="4531" customFormat="1" ht="16" customHeight="1" x14ac:dyDescent="0.2"/>
    <row r="4532" customFormat="1" ht="16" customHeight="1" x14ac:dyDescent="0.2"/>
    <row r="4533" customFormat="1" ht="16" customHeight="1" x14ac:dyDescent="0.2"/>
    <row r="4534" customFormat="1" ht="16" customHeight="1" x14ac:dyDescent="0.2"/>
    <row r="4535" customFormat="1" ht="16" customHeight="1" x14ac:dyDescent="0.2"/>
    <row r="4536" customFormat="1" ht="16" customHeight="1" x14ac:dyDescent="0.2"/>
    <row r="4537" customFormat="1" ht="16" customHeight="1" x14ac:dyDescent="0.2"/>
    <row r="4538" customFormat="1" ht="16" customHeight="1" x14ac:dyDescent="0.2"/>
    <row r="4539" customFormat="1" ht="16" customHeight="1" x14ac:dyDescent="0.2"/>
    <row r="4540" customFormat="1" ht="16" customHeight="1" x14ac:dyDescent="0.2"/>
    <row r="4541" customFormat="1" ht="16" customHeight="1" x14ac:dyDescent="0.2"/>
    <row r="4542" customFormat="1" ht="16" customHeight="1" x14ac:dyDescent="0.2"/>
    <row r="4543" customFormat="1" ht="16" customHeight="1" x14ac:dyDescent="0.2"/>
    <row r="4544" customFormat="1" ht="16" customHeight="1" x14ac:dyDescent="0.2"/>
    <row r="4545" customFormat="1" ht="16" customHeight="1" x14ac:dyDescent="0.2"/>
    <row r="4546" customFormat="1" ht="16" customHeight="1" x14ac:dyDescent="0.2"/>
    <row r="4547" customFormat="1" ht="16" customHeight="1" x14ac:dyDescent="0.2"/>
    <row r="4548" customFormat="1" ht="16" customHeight="1" x14ac:dyDescent="0.2"/>
    <row r="4549" customFormat="1" ht="16" customHeight="1" x14ac:dyDescent="0.2"/>
    <row r="4550" customFormat="1" ht="16" customHeight="1" x14ac:dyDescent="0.2"/>
    <row r="4551" customFormat="1" ht="16" customHeight="1" x14ac:dyDescent="0.2"/>
    <row r="4552" customFormat="1" ht="16" customHeight="1" x14ac:dyDescent="0.2"/>
    <row r="4553" customFormat="1" ht="16" customHeight="1" x14ac:dyDescent="0.2"/>
    <row r="4554" customFormat="1" ht="16" customHeight="1" x14ac:dyDescent="0.2"/>
    <row r="4555" customFormat="1" ht="16" customHeight="1" x14ac:dyDescent="0.2"/>
    <row r="4556" customFormat="1" ht="16" customHeight="1" x14ac:dyDescent="0.2"/>
    <row r="4557" customFormat="1" ht="16" customHeight="1" x14ac:dyDescent="0.2"/>
    <row r="4558" customFormat="1" ht="16" customHeight="1" x14ac:dyDescent="0.2"/>
    <row r="4559" customFormat="1" ht="16" customHeight="1" x14ac:dyDescent="0.2"/>
    <row r="4560" customFormat="1" ht="16" customHeight="1" x14ac:dyDescent="0.2"/>
    <row r="4561" customFormat="1" ht="16" customHeight="1" x14ac:dyDescent="0.2"/>
    <row r="4562" customFormat="1" ht="16" customHeight="1" x14ac:dyDescent="0.2"/>
    <row r="4563" customFormat="1" ht="16" customHeight="1" x14ac:dyDescent="0.2"/>
    <row r="4564" customFormat="1" ht="16" customHeight="1" x14ac:dyDescent="0.2"/>
    <row r="4565" customFormat="1" ht="16" customHeight="1" x14ac:dyDescent="0.2"/>
    <row r="4566" customFormat="1" ht="16" customHeight="1" x14ac:dyDescent="0.2"/>
    <row r="4567" customFormat="1" ht="16" customHeight="1" x14ac:dyDescent="0.2"/>
    <row r="4568" customFormat="1" ht="16" customHeight="1" x14ac:dyDescent="0.2"/>
    <row r="4569" customFormat="1" ht="16" customHeight="1" x14ac:dyDescent="0.2"/>
    <row r="4570" customFormat="1" ht="16" customHeight="1" x14ac:dyDescent="0.2"/>
    <row r="4571" customFormat="1" ht="16" customHeight="1" x14ac:dyDescent="0.2"/>
    <row r="4572" customFormat="1" ht="16" customHeight="1" x14ac:dyDescent="0.2"/>
    <row r="4573" customFormat="1" ht="16" customHeight="1" x14ac:dyDescent="0.2"/>
    <row r="4574" customFormat="1" ht="16" customHeight="1" x14ac:dyDescent="0.2"/>
    <row r="4575" customFormat="1" ht="16" customHeight="1" x14ac:dyDescent="0.2"/>
    <row r="4576" customFormat="1" ht="16" customHeight="1" x14ac:dyDescent="0.2"/>
    <row r="4577" customFormat="1" ht="16" customHeight="1" x14ac:dyDescent="0.2"/>
    <row r="4578" customFormat="1" ht="16" customHeight="1" x14ac:dyDescent="0.2"/>
    <row r="4579" customFormat="1" ht="16" customHeight="1" x14ac:dyDescent="0.2"/>
    <row r="4580" customFormat="1" ht="16" customHeight="1" x14ac:dyDescent="0.2"/>
    <row r="4581" customFormat="1" ht="16" customHeight="1" x14ac:dyDescent="0.2"/>
    <row r="4582" customFormat="1" ht="16" customHeight="1" x14ac:dyDescent="0.2"/>
    <row r="4583" customFormat="1" ht="16" customHeight="1" x14ac:dyDescent="0.2"/>
    <row r="4584" customFormat="1" ht="16" customHeight="1" x14ac:dyDescent="0.2"/>
    <row r="4585" customFormat="1" ht="16" customHeight="1" x14ac:dyDescent="0.2"/>
    <row r="4586" customFormat="1" ht="16" customHeight="1" x14ac:dyDescent="0.2"/>
    <row r="4587" customFormat="1" ht="16" customHeight="1" x14ac:dyDescent="0.2"/>
    <row r="4588" customFormat="1" ht="16" customHeight="1" x14ac:dyDescent="0.2"/>
    <row r="4589" customFormat="1" ht="16" customHeight="1" x14ac:dyDescent="0.2"/>
    <row r="4590" customFormat="1" ht="16" customHeight="1" x14ac:dyDescent="0.2"/>
    <row r="4591" customFormat="1" ht="16" customHeight="1" x14ac:dyDescent="0.2"/>
    <row r="4592" customFormat="1" ht="16" customHeight="1" x14ac:dyDescent="0.2"/>
    <row r="4593" customFormat="1" ht="16" customHeight="1" x14ac:dyDescent="0.2"/>
    <row r="4594" customFormat="1" ht="16" customHeight="1" x14ac:dyDescent="0.2"/>
    <row r="4595" customFormat="1" ht="16" customHeight="1" x14ac:dyDescent="0.2"/>
    <row r="4596" customFormat="1" ht="16" customHeight="1" x14ac:dyDescent="0.2"/>
    <row r="4597" customFormat="1" ht="16" customHeight="1" x14ac:dyDescent="0.2"/>
    <row r="4598" customFormat="1" ht="16" customHeight="1" x14ac:dyDescent="0.2"/>
    <row r="4599" customFormat="1" ht="16" customHeight="1" x14ac:dyDescent="0.2"/>
    <row r="4600" customFormat="1" ht="16" customHeight="1" x14ac:dyDescent="0.2"/>
    <row r="4601" customFormat="1" ht="16" customHeight="1" x14ac:dyDescent="0.2"/>
    <row r="4602" customFormat="1" ht="16" customHeight="1" x14ac:dyDescent="0.2"/>
    <row r="4603" customFormat="1" ht="16" customHeight="1" x14ac:dyDescent="0.2"/>
    <row r="4604" customFormat="1" ht="16" customHeight="1" x14ac:dyDescent="0.2"/>
    <row r="4605" customFormat="1" ht="16" customHeight="1" x14ac:dyDescent="0.2"/>
    <row r="4606" customFormat="1" ht="16" customHeight="1" x14ac:dyDescent="0.2"/>
    <row r="4607" customFormat="1" ht="16" customHeight="1" x14ac:dyDescent="0.2"/>
    <row r="4608" customFormat="1" ht="16" customHeight="1" x14ac:dyDescent="0.2"/>
    <row r="4609" customFormat="1" ht="16" customHeight="1" x14ac:dyDescent="0.2"/>
    <row r="4610" customFormat="1" ht="16" customHeight="1" x14ac:dyDescent="0.2"/>
    <row r="4611" customFormat="1" ht="16" customHeight="1" x14ac:dyDescent="0.2"/>
    <row r="4612" customFormat="1" ht="16" customHeight="1" x14ac:dyDescent="0.2"/>
    <row r="4613" customFormat="1" ht="16" customHeight="1" x14ac:dyDescent="0.2"/>
    <row r="4614" customFormat="1" ht="16" customHeight="1" x14ac:dyDescent="0.2"/>
    <row r="4615" customFormat="1" ht="16" customHeight="1" x14ac:dyDescent="0.2"/>
    <row r="4616" customFormat="1" ht="16" customHeight="1" x14ac:dyDescent="0.2"/>
    <row r="4617" customFormat="1" ht="16" customHeight="1" x14ac:dyDescent="0.2"/>
    <row r="4618" customFormat="1" ht="16" customHeight="1" x14ac:dyDescent="0.2"/>
    <row r="4619" customFormat="1" ht="16" customHeight="1" x14ac:dyDescent="0.2"/>
    <row r="4620" customFormat="1" ht="16" customHeight="1" x14ac:dyDescent="0.2"/>
    <row r="4621" customFormat="1" ht="16" customHeight="1" x14ac:dyDescent="0.2"/>
    <row r="4622" customFormat="1" ht="16" customHeight="1" x14ac:dyDescent="0.2"/>
    <row r="4623" customFormat="1" ht="16" customHeight="1" x14ac:dyDescent="0.2"/>
    <row r="4624" customFormat="1" ht="16" customHeight="1" x14ac:dyDescent="0.2"/>
    <row r="4625" customFormat="1" ht="16" customHeight="1" x14ac:dyDescent="0.2"/>
    <row r="4626" customFormat="1" ht="16" customHeight="1" x14ac:dyDescent="0.2"/>
    <row r="4627" customFormat="1" ht="16" customHeight="1" x14ac:dyDescent="0.2"/>
    <row r="4628" customFormat="1" ht="16" customHeight="1" x14ac:dyDescent="0.2"/>
    <row r="4629" customFormat="1" ht="16" customHeight="1" x14ac:dyDescent="0.2"/>
    <row r="4630" customFormat="1" ht="16" customHeight="1" x14ac:dyDescent="0.2"/>
    <row r="4631" customFormat="1" ht="16" customHeight="1" x14ac:dyDescent="0.2"/>
    <row r="4632" customFormat="1" ht="16" customHeight="1" x14ac:dyDescent="0.2"/>
    <row r="4633" customFormat="1" ht="16" customHeight="1" x14ac:dyDescent="0.2"/>
    <row r="4634" customFormat="1" ht="16" customHeight="1" x14ac:dyDescent="0.2"/>
    <row r="4635" customFormat="1" ht="16" customHeight="1" x14ac:dyDescent="0.2"/>
    <row r="4636" customFormat="1" ht="16" customHeight="1" x14ac:dyDescent="0.2"/>
    <row r="4637" customFormat="1" ht="16" customHeight="1" x14ac:dyDescent="0.2"/>
    <row r="4638" customFormat="1" ht="16" customHeight="1" x14ac:dyDescent="0.2"/>
    <row r="4639" customFormat="1" ht="16" customHeight="1" x14ac:dyDescent="0.2"/>
    <row r="4640" customFormat="1" ht="16" customHeight="1" x14ac:dyDescent="0.2"/>
    <row r="4641" customFormat="1" ht="16" customHeight="1" x14ac:dyDescent="0.2"/>
    <row r="4642" customFormat="1" ht="16" customHeight="1" x14ac:dyDescent="0.2"/>
    <row r="4643" customFormat="1" ht="16" customHeight="1" x14ac:dyDescent="0.2"/>
    <row r="4644" customFormat="1" ht="16" customHeight="1" x14ac:dyDescent="0.2"/>
    <row r="4645" customFormat="1" ht="16" customHeight="1" x14ac:dyDescent="0.2"/>
    <row r="4646" customFormat="1" ht="16" customHeight="1" x14ac:dyDescent="0.2"/>
    <row r="4647" customFormat="1" ht="16" customHeight="1" x14ac:dyDescent="0.2"/>
    <row r="4648" customFormat="1" ht="16" customHeight="1" x14ac:dyDescent="0.2"/>
    <row r="4649" customFormat="1" ht="16" customHeight="1" x14ac:dyDescent="0.2"/>
    <row r="4650" customFormat="1" ht="16" customHeight="1" x14ac:dyDescent="0.2"/>
    <row r="4651" customFormat="1" ht="16" customHeight="1" x14ac:dyDescent="0.2"/>
    <row r="4652" customFormat="1" ht="16" customHeight="1" x14ac:dyDescent="0.2"/>
    <row r="4653" customFormat="1" ht="16" customHeight="1" x14ac:dyDescent="0.2"/>
    <row r="4654" customFormat="1" ht="16" customHeight="1" x14ac:dyDescent="0.2"/>
    <row r="4655" customFormat="1" ht="16" customHeight="1" x14ac:dyDescent="0.2"/>
    <row r="4656" customFormat="1" ht="16" customHeight="1" x14ac:dyDescent="0.2"/>
    <row r="4657" customFormat="1" ht="16" customHeight="1" x14ac:dyDescent="0.2"/>
    <row r="4658" customFormat="1" ht="16" customHeight="1" x14ac:dyDescent="0.2"/>
    <row r="4659" customFormat="1" ht="16" customHeight="1" x14ac:dyDescent="0.2"/>
    <row r="4660" customFormat="1" ht="16" customHeight="1" x14ac:dyDescent="0.2"/>
    <row r="4661" customFormat="1" ht="16" customHeight="1" x14ac:dyDescent="0.2"/>
    <row r="4662" customFormat="1" ht="16" customHeight="1" x14ac:dyDescent="0.2"/>
    <row r="4663" customFormat="1" ht="16" customHeight="1" x14ac:dyDescent="0.2"/>
    <row r="4664" customFormat="1" ht="16" customHeight="1" x14ac:dyDescent="0.2"/>
    <row r="4665" customFormat="1" ht="16" customHeight="1" x14ac:dyDescent="0.2"/>
    <row r="4666" customFormat="1" ht="16" customHeight="1" x14ac:dyDescent="0.2"/>
    <row r="4667" customFormat="1" ht="16" customHeight="1" x14ac:dyDescent="0.2"/>
    <row r="4668" customFormat="1" ht="16" customHeight="1" x14ac:dyDescent="0.2"/>
    <row r="4669" customFormat="1" ht="16" customHeight="1" x14ac:dyDescent="0.2"/>
    <row r="4670" customFormat="1" ht="16" customHeight="1" x14ac:dyDescent="0.2"/>
    <row r="4671" customFormat="1" ht="16" customHeight="1" x14ac:dyDescent="0.2"/>
    <row r="4672" customFormat="1" ht="16" customHeight="1" x14ac:dyDescent="0.2"/>
    <row r="4673" customFormat="1" ht="16" customHeight="1" x14ac:dyDescent="0.2"/>
    <row r="4674" customFormat="1" ht="16" customHeight="1" x14ac:dyDescent="0.2"/>
    <row r="4675" customFormat="1" ht="16" customHeight="1" x14ac:dyDescent="0.2"/>
    <row r="4676" customFormat="1" ht="16" customHeight="1" x14ac:dyDescent="0.2"/>
    <row r="4677" customFormat="1" ht="16" customHeight="1" x14ac:dyDescent="0.2"/>
    <row r="4678" customFormat="1" ht="16" customHeight="1" x14ac:dyDescent="0.2"/>
    <row r="4679" customFormat="1" ht="16" customHeight="1" x14ac:dyDescent="0.2"/>
    <row r="4680" customFormat="1" ht="16" customHeight="1" x14ac:dyDescent="0.2"/>
    <row r="4681" customFormat="1" ht="16" customHeight="1" x14ac:dyDescent="0.2"/>
    <row r="4682" customFormat="1" ht="16" customHeight="1" x14ac:dyDescent="0.2"/>
    <row r="4683" customFormat="1" ht="16" customHeight="1" x14ac:dyDescent="0.2"/>
    <row r="4684" customFormat="1" ht="16" customHeight="1" x14ac:dyDescent="0.2"/>
    <row r="4685" customFormat="1" ht="16" customHeight="1" x14ac:dyDescent="0.2"/>
    <row r="4686" customFormat="1" ht="16" customHeight="1" x14ac:dyDescent="0.2"/>
    <row r="4687" customFormat="1" ht="16" customHeight="1" x14ac:dyDescent="0.2"/>
    <row r="4688" customFormat="1" ht="16" customHeight="1" x14ac:dyDescent="0.2"/>
    <row r="4689" customFormat="1" ht="16" customHeight="1" x14ac:dyDescent="0.2"/>
    <row r="4690" customFormat="1" ht="16" customHeight="1" x14ac:dyDescent="0.2"/>
    <row r="4691" customFormat="1" ht="16" customHeight="1" x14ac:dyDescent="0.2"/>
    <row r="4692" customFormat="1" ht="16" customHeight="1" x14ac:dyDescent="0.2"/>
    <row r="4693" customFormat="1" ht="16" customHeight="1" x14ac:dyDescent="0.2"/>
    <row r="4694" customFormat="1" ht="16" customHeight="1" x14ac:dyDescent="0.2"/>
    <row r="4695" customFormat="1" ht="16" customHeight="1" x14ac:dyDescent="0.2"/>
    <row r="4696" customFormat="1" ht="16" customHeight="1" x14ac:dyDescent="0.2"/>
    <row r="4697" customFormat="1" ht="16" customHeight="1" x14ac:dyDescent="0.2"/>
    <row r="4698" customFormat="1" ht="16" customHeight="1" x14ac:dyDescent="0.2"/>
    <row r="4699" customFormat="1" ht="16" customHeight="1" x14ac:dyDescent="0.2"/>
    <row r="4700" customFormat="1" ht="16" customHeight="1" x14ac:dyDescent="0.2"/>
    <row r="4701" customFormat="1" ht="16" customHeight="1" x14ac:dyDescent="0.2"/>
    <row r="4702" customFormat="1" ht="16" customHeight="1" x14ac:dyDescent="0.2"/>
    <row r="4703" customFormat="1" ht="16" customHeight="1" x14ac:dyDescent="0.2"/>
    <row r="4704" customFormat="1" ht="16" customHeight="1" x14ac:dyDescent="0.2"/>
    <row r="4705" customFormat="1" ht="16" customHeight="1" x14ac:dyDescent="0.2"/>
    <row r="4706" customFormat="1" ht="16" customHeight="1" x14ac:dyDescent="0.2"/>
    <row r="4707" customFormat="1" ht="16" customHeight="1" x14ac:dyDescent="0.2"/>
    <row r="4708" customFormat="1" ht="16" customHeight="1" x14ac:dyDescent="0.2"/>
    <row r="4709" customFormat="1" ht="16" customHeight="1" x14ac:dyDescent="0.2"/>
    <row r="4710" customFormat="1" ht="16" customHeight="1" x14ac:dyDescent="0.2"/>
    <row r="4711" customFormat="1" ht="16" customHeight="1" x14ac:dyDescent="0.2"/>
    <row r="4712" customFormat="1" ht="16" customHeight="1" x14ac:dyDescent="0.2"/>
    <row r="4713" customFormat="1" ht="16" customHeight="1" x14ac:dyDescent="0.2"/>
    <row r="4714" customFormat="1" ht="16" customHeight="1" x14ac:dyDescent="0.2"/>
    <row r="4715" customFormat="1" ht="16" customHeight="1" x14ac:dyDescent="0.2"/>
    <row r="4716" customFormat="1" ht="16" customHeight="1" x14ac:dyDescent="0.2"/>
    <row r="4717" customFormat="1" ht="16" customHeight="1" x14ac:dyDescent="0.2"/>
    <row r="4718" customFormat="1" ht="16" customHeight="1" x14ac:dyDescent="0.2"/>
    <row r="4719" customFormat="1" ht="16" customHeight="1" x14ac:dyDescent="0.2"/>
    <row r="4720" customFormat="1" ht="16" customHeight="1" x14ac:dyDescent="0.2"/>
    <row r="4721" customFormat="1" ht="16" customHeight="1" x14ac:dyDescent="0.2"/>
    <row r="4722" customFormat="1" ht="16" customHeight="1" x14ac:dyDescent="0.2"/>
    <row r="4723" customFormat="1" ht="16" customHeight="1" x14ac:dyDescent="0.2"/>
    <row r="4724" customFormat="1" ht="16" customHeight="1" x14ac:dyDescent="0.2"/>
    <row r="4725" customFormat="1" ht="16" customHeight="1" x14ac:dyDescent="0.2"/>
    <row r="4726" customFormat="1" ht="16" customHeight="1" x14ac:dyDescent="0.2"/>
    <row r="4727" customFormat="1" ht="16" customHeight="1" x14ac:dyDescent="0.2"/>
    <row r="4728" customFormat="1" ht="16" customHeight="1" x14ac:dyDescent="0.2"/>
    <row r="4729" customFormat="1" ht="16" customHeight="1" x14ac:dyDescent="0.2"/>
    <row r="4730" customFormat="1" ht="16" customHeight="1" x14ac:dyDescent="0.2"/>
    <row r="4731" customFormat="1" ht="16" customHeight="1" x14ac:dyDescent="0.2"/>
    <row r="4732" customFormat="1" ht="16" customHeight="1" x14ac:dyDescent="0.2"/>
    <row r="4733" customFormat="1" ht="16" customHeight="1" x14ac:dyDescent="0.2"/>
    <row r="4734" customFormat="1" ht="16" customHeight="1" x14ac:dyDescent="0.2"/>
    <row r="4735" customFormat="1" ht="16" customHeight="1" x14ac:dyDescent="0.2"/>
    <row r="4736" customFormat="1" ht="16" customHeight="1" x14ac:dyDescent="0.2"/>
    <row r="4737" customFormat="1" ht="16" customHeight="1" x14ac:dyDescent="0.2"/>
    <row r="4738" customFormat="1" ht="16" customHeight="1" x14ac:dyDescent="0.2"/>
    <row r="4739" customFormat="1" ht="16" customHeight="1" x14ac:dyDescent="0.2"/>
    <row r="4740" customFormat="1" ht="16" customHeight="1" x14ac:dyDescent="0.2"/>
    <row r="4741" customFormat="1" ht="16" customHeight="1" x14ac:dyDescent="0.2"/>
    <row r="4742" customFormat="1" ht="16" customHeight="1" x14ac:dyDescent="0.2"/>
    <row r="4743" customFormat="1" ht="16" customHeight="1" x14ac:dyDescent="0.2"/>
    <row r="4744" customFormat="1" ht="16" customHeight="1" x14ac:dyDescent="0.2"/>
    <row r="4745" customFormat="1" ht="16" customHeight="1" x14ac:dyDescent="0.2"/>
    <row r="4746" customFormat="1" ht="16" customHeight="1" x14ac:dyDescent="0.2"/>
    <row r="4747" customFormat="1" ht="16" customHeight="1" x14ac:dyDescent="0.2"/>
    <row r="4748" customFormat="1" ht="16" customHeight="1" x14ac:dyDescent="0.2"/>
    <row r="4749" customFormat="1" ht="16" customHeight="1" x14ac:dyDescent="0.2"/>
    <row r="4750" customFormat="1" ht="16" customHeight="1" x14ac:dyDescent="0.2"/>
    <row r="4751" customFormat="1" ht="16" customHeight="1" x14ac:dyDescent="0.2"/>
    <row r="4752" customFormat="1" ht="16" customHeight="1" x14ac:dyDescent="0.2"/>
    <row r="4753" customFormat="1" ht="16" customHeight="1" x14ac:dyDescent="0.2"/>
    <row r="4754" customFormat="1" ht="16" customHeight="1" x14ac:dyDescent="0.2"/>
    <row r="4755" customFormat="1" ht="16" customHeight="1" x14ac:dyDescent="0.2"/>
    <row r="4756" customFormat="1" ht="16" customHeight="1" x14ac:dyDescent="0.2"/>
    <row r="4757" customFormat="1" ht="16" customHeight="1" x14ac:dyDescent="0.2"/>
    <row r="4758" customFormat="1" ht="16" customHeight="1" x14ac:dyDescent="0.2"/>
    <row r="4759" customFormat="1" ht="16" customHeight="1" x14ac:dyDescent="0.2"/>
    <row r="4760" customFormat="1" ht="16" customHeight="1" x14ac:dyDescent="0.2"/>
    <row r="4761" customFormat="1" ht="16" customHeight="1" x14ac:dyDescent="0.2"/>
    <row r="4762" customFormat="1" ht="16" customHeight="1" x14ac:dyDescent="0.2"/>
    <row r="4763" customFormat="1" ht="16" customHeight="1" x14ac:dyDescent="0.2"/>
    <row r="4764" customFormat="1" ht="16" customHeight="1" x14ac:dyDescent="0.2"/>
    <row r="4765" customFormat="1" ht="16" customHeight="1" x14ac:dyDescent="0.2"/>
    <row r="4766" customFormat="1" ht="16" customHeight="1" x14ac:dyDescent="0.2"/>
    <row r="4767" customFormat="1" ht="16" customHeight="1" x14ac:dyDescent="0.2"/>
    <row r="4768" customFormat="1" ht="16" customHeight="1" x14ac:dyDescent="0.2"/>
    <row r="4769" customFormat="1" ht="16" customHeight="1" x14ac:dyDescent="0.2"/>
    <row r="4770" customFormat="1" ht="16" customHeight="1" x14ac:dyDescent="0.2"/>
    <row r="4771" customFormat="1" ht="16" customHeight="1" x14ac:dyDescent="0.2"/>
    <row r="4772" customFormat="1" ht="16" customHeight="1" x14ac:dyDescent="0.2"/>
    <row r="4773" customFormat="1" ht="16" customHeight="1" x14ac:dyDescent="0.2"/>
    <row r="4774" customFormat="1" ht="16" customHeight="1" x14ac:dyDescent="0.2"/>
    <row r="4775" customFormat="1" ht="16" customHeight="1" x14ac:dyDescent="0.2"/>
    <row r="4776" customFormat="1" ht="16" customHeight="1" x14ac:dyDescent="0.2"/>
    <row r="4777" customFormat="1" ht="16" customHeight="1" x14ac:dyDescent="0.2"/>
    <row r="4778" customFormat="1" ht="16" customHeight="1" x14ac:dyDescent="0.2"/>
    <row r="4779" customFormat="1" ht="16" customHeight="1" x14ac:dyDescent="0.2"/>
    <row r="4780" customFormat="1" ht="16" customHeight="1" x14ac:dyDescent="0.2"/>
    <row r="4781" customFormat="1" ht="16" customHeight="1" x14ac:dyDescent="0.2"/>
    <row r="4782" customFormat="1" ht="16" customHeight="1" x14ac:dyDescent="0.2"/>
    <row r="4783" customFormat="1" ht="16" customHeight="1" x14ac:dyDescent="0.2"/>
    <row r="4784" customFormat="1" ht="16" customHeight="1" x14ac:dyDescent="0.2"/>
    <row r="4785" customFormat="1" ht="16" customHeight="1" x14ac:dyDescent="0.2"/>
    <row r="4786" customFormat="1" ht="16" customHeight="1" x14ac:dyDescent="0.2"/>
    <row r="4787" customFormat="1" ht="16" customHeight="1" x14ac:dyDescent="0.2"/>
    <row r="4788" customFormat="1" ht="16" customHeight="1" x14ac:dyDescent="0.2"/>
    <row r="4789" customFormat="1" ht="16" customHeight="1" x14ac:dyDescent="0.2"/>
    <row r="4790" customFormat="1" ht="16" customHeight="1" x14ac:dyDescent="0.2"/>
    <row r="4791" customFormat="1" ht="16" customHeight="1" x14ac:dyDescent="0.2"/>
    <row r="4792" customFormat="1" ht="16" customHeight="1" x14ac:dyDescent="0.2"/>
    <row r="4793" customFormat="1" ht="16" customHeight="1" x14ac:dyDescent="0.2"/>
    <row r="4794" customFormat="1" ht="16" customHeight="1" x14ac:dyDescent="0.2"/>
    <row r="4795" customFormat="1" ht="16" customHeight="1" x14ac:dyDescent="0.2"/>
    <row r="4796" customFormat="1" ht="16" customHeight="1" x14ac:dyDescent="0.2"/>
    <row r="4797" customFormat="1" ht="16" customHeight="1" x14ac:dyDescent="0.2"/>
    <row r="4798" customFormat="1" ht="16" customHeight="1" x14ac:dyDescent="0.2"/>
    <row r="4799" customFormat="1" ht="16" customHeight="1" x14ac:dyDescent="0.2"/>
    <row r="4800" customFormat="1" ht="16" customHeight="1" x14ac:dyDescent="0.2"/>
    <row r="4801" customFormat="1" ht="16" customHeight="1" x14ac:dyDescent="0.2"/>
    <row r="4802" customFormat="1" ht="16" customHeight="1" x14ac:dyDescent="0.2"/>
    <row r="4803" customFormat="1" ht="16" customHeight="1" x14ac:dyDescent="0.2"/>
    <row r="4804" customFormat="1" ht="16" customHeight="1" x14ac:dyDescent="0.2"/>
    <row r="4805" customFormat="1" ht="16" customHeight="1" x14ac:dyDescent="0.2"/>
    <row r="4806" customFormat="1" ht="16" customHeight="1" x14ac:dyDescent="0.2"/>
    <row r="4807" customFormat="1" ht="16" customHeight="1" x14ac:dyDescent="0.2"/>
    <row r="4808" customFormat="1" ht="16" customHeight="1" x14ac:dyDescent="0.2"/>
    <row r="4809" customFormat="1" ht="16" customHeight="1" x14ac:dyDescent="0.2"/>
    <row r="4810" customFormat="1" ht="16" customHeight="1" x14ac:dyDescent="0.2"/>
    <row r="4811" customFormat="1" ht="16" customHeight="1" x14ac:dyDescent="0.2"/>
    <row r="4812" customFormat="1" ht="16" customHeight="1" x14ac:dyDescent="0.2"/>
    <row r="4813" customFormat="1" ht="16" customHeight="1" x14ac:dyDescent="0.2"/>
    <row r="4814" customFormat="1" ht="16" customHeight="1" x14ac:dyDescent="0.2"/>
    <row r="4815" customFormat="1" ht="16" customHeight="1" x14ac:dyDescent="0.2"/>
    <row r="4816" customFormat="1" ht="16" customHeight="1" x14ac:dyDescent="0.2"/>
    <row r="4817" customFormat="1" ht="16" customHeight="1" x14ac:dyDescent="0.2"/>
    <row r="4818" customFormat="1" ht="16" customHeight="1" x14ac:dyDescent="0.2"/>
    <row r="4819" customFormat="1" ht="16" customHeight="1" x14ac:dyDescent="0.2"/>
    <row r="4820" customFormat="1" ht="16" customHeight="1" x14ac:dyDescent="0.2"/>
    <row r="4821" customFormat="1" ht="16" customHeight="1" x14ac:dyDescent="0.2"/>
    <row r="4822" customFormat="1" ht="16" customHeight="1" x14ac:dyDescent="0.2"/>
    <row r="4823" customFormat="1" ht="16" customHeight="1" x14ac:dyDescent="0.2"/>
    <row r="4824" customFormat="1" ht="16" customHeight="1" x14ac:dyDescent="0.2"/>
    <row r="4825" customFormat="1" ht="16" customHeight="1" x14ac:dyDescent="0.2"/>
    <row r="4826" customFormat="1" ht="16" customHeight="1" x14ac:dyDescent="0.2"/>
    <row r="4827" customFormat="1" ht="16" customHeight="1" x14ac:dyDescent="0.2"/>
    <row r="4828" customFormat="1" ht="16" customHeight="1" x14ac:dyDescent="0.2"/>
    <row r="4829" customFormat="1" ht="16" customHeight="1" x14ac:dyDescent="0.2"/>
    <row r="4830" customFormat="1" ht="16" customHeight="1" x14ac:dyDescent="0.2"/>
    <row r="4831" customFormat="1" ht="16" customHeight="1" x14ac:dyDescent="0.2"/>
    <row r="4832" customFormat="1" ht="16" customHeight="1" x14ac:dyDescent="0.2"/>
    <row r="4833" customFormat="1" ht="16" customHeight="1" x14ac:dyDescent="0.2"/>
    <row r="4834" customFormat="1" ht="16" customHeight="1" x14ac:dyDescent="0.2"/>
    <row r="4835" customFormat="1" ht="16" customHeight="1" x14ac:dyDescent="0.2"/>
    <row r="4836" customFormat="1" ht="16" customHeight="1" x14ac:dyDescent="0.2"/>
    <row r="4837" customFormat="1" ht="16" customHeight="1" x14ac:dyDescent="0.2"/>
    <row r="4838" customFormat="1" ht="16" customHeight="1" x14ac:dyDescent="0.2"/>
    <row r="4839" customFormat="1" ht="16" customHeight="1" x14ac:dyDescent="0.2"/>
    <row r="4840" customFormat="1" ht="16" customHeight="1" x14ac:dyDescent="0.2"/>
    <row r="4841" customFormat="1" ht="16" customHeight="1" x14ac:dyDescent="0.2"/>
    <row r="4842" customFormat="1" ht="16" customHeight="1" x14ac:dyDescent="0.2"/>
    <row r="4843" customFormat="1" ht="16" customHeight="1" x14ac:dyDescent="0.2"/>
    <row r="4844" customFormat="1" ht="16" customHeight="1" x14ac:dyDescent="0.2"/>
    <row r="4845" customFormat="1" ht="16" customHeight="1" x14ac:dyDescent="0.2"/>
    <row r="4846" customFormat="1" ht="16" customHeight="1" x14ac:dyDescent="0.2"/>
    <row r="4847" customFormat="1" ht="16" customHeight="1" x14ac:dyDescent="0.2"/>
    <row r="4848" customFormat="1" ht="16" customHeight="1" x14ac:dyDescent="0.2"/>
    <row r="4849" customFormat="1" ht="16" customHeight="1" x14ac:dyDescent="0.2"/>
    <row r="4850" customFormat="1" ht="16" customHeight="1" x14ac:dyDescent="0.2"/>
    <row r="4851" customFormat="1" ht="16" customHeight="1" x14ac:dyDescent="0.2"/>
    <row r="4852" customFormat="1" ht="16" customHeight="1" x14ac:dyDescent="0.2"/>
    <row r="4853" customFormat="1" ht="16" customHeight="1" x14ac:dyDescent="0.2"/>
    <row r="4854" customFormat="1" ht="16" customHeight="1" x14ac:dyDescent="0.2"/>
    <row r="4855" customFormat="1" ht="16" customHeight="1" x14ac:dyDescent="0.2"/>
    <row r="4856" customFormat="1" ht="16" customHeight="1" x14ac:dyDescent="0.2"/>
    <row r="4857" customFormat="1" ht="16" customHeight="1" x14ac:dyDescent="0.2"/>
    <row r="4858" customFormat="1" ht="16" customHeight="1" x14ac:dyDescent="0.2"/>
    <row r="4859" customFormat="1" ht="16" customHeight="1" x14ac:dyDescent="0.2"/>
    <row r="4860" customFormat="1" ht="16" customHeight="1" x14ac:dyDescent="0.2"/>
    <row r="4861" customFormat="1" ht="16" customHeight="1" x14ac:dyDescent="0.2"/>
    <row r="4862" customFormat="1" ht="16" customHeight="1" x14ac:dyDescent="0.2"/>
    <row r="4863" customFormat="1" ht="16" customHeight="1" x14ac:dyDescent="0.2"/>
    <row r="4864" customFormat="1" ht="16" customHeight="1" x14ac:dyDescent="0.2"/>
    <row r="4865" customFormat="1" ht="16" customHeight="1" x14ac:dyDescent="0.2"/>
    <row r="4866" customFormat="1" ht="16" customHeight="1" x14ac:dyDescent="0.2"/>
    <row r="4867" customFormat="1" ht="16" customHeight="1" x14ac:dyDescent="0.2"/>
    <row r="4868" customFormat="1" ht="16" customHeight="1" x14ac:dyDescent="0.2"/>
    <row r="4869" customFormat="1" ht="16" customHeight="1" x14ac:dyDescent="0.2"/>
    <row r="4870" customFormat="1" ht="16" customHeight="1" x14ac:dyDescent="0.2"/>
    <row r="4871" customFormat="1" ht="16" customHeight="1" x14ac:dyDescent="0.2"/>
    <row r="4872" customFormat="1" ht="16" customHeight="1" x14ac:dyDescent="0.2"/>
    <row r="4873" customFormat="1" ht="16" customHeight="1" x14ac:dyDescent="0.2"/>
    <row r="4874" customFormat="1" ht="16" customHeight="1" x14ac:dyDescent="0.2"/>
    <row r="4875" customFormat="1" ht="16" customHeight="1" x14ac:dyDescent="0.2"/>
    <row r="4876" customFormat="1" ht="16" customHeight="1" x14ac:dyDescent="0.2"/>
    <row r="4877" customFormat="1" ht="16" customHeight="1" x14ac:dyDescent="0.2"/>
    <row r="4878" customFormat="1" ht="16" customHeight="1" x14ac:dyDescent="0.2"/>
    <row r="4879" customFormat="1" ht="16" customHeight="1" x14ac:dyDescent="0.2"/>
    <row r="4880" customFormat="1" ht="16" customHeight="1" x14ac:dyDescent="0.2"/>
    <row r="4881" customFormat="1" ht="16" customHeight="1" x14ac:dyDescent="0.2"/>
    <row r="4882" customFormat="1" ht="16" customHeight="1" x14ac:dyDescent="0.2"/>
    <row r="4883" customFormat="1" ht="16" customHeight="1" x14ac:dyDescent="0.2"/>
    <row r="4884" customFormat="1" ht="16" customHeight="1" x14ac:dyDescent="0.2"/>
    <row r="4885" customFormat="1" ht="16" customHeight="1" x14ac:dyDescent="0.2"/>
    <row r="4886" customFormat="1" ht="16" customHeight="1" x14ac:dyDescent="0.2"/>
    <row r="4887" customFormat="1" ht="16" customHeight="1" x14ac:dyDescent="0.2"/>
    <row r="4888" customFormat="1" ht="16" customHeight="1" x14ac:dyDescent="0.2"/>
    <row r="4889" customFormat="1" ht="16" customHeight="1" x14ac:dyDescent="0.2"/>
    <row r="4890" customFormat="1" ht="16" customHeight="1" x14ac:dyDescent="0.2"/>
    <row r="4891" customFormat="1" ht="16" customHeight="1" x14ac:dyDescent="0.2"/>
    <row r="4892" customFormat="1" ht="16" customHeight="1" x14ac:dyDescent="0.2"/>
    <row r="4893" customFormat="1" ht="16" customHeight="1" x14ac:dyDescent="0.2"/>
    <row r="4894" customFormat="1" ht="16" customHeight="1" x14ac:dyDescent="0.2"/>
    <row r="4895" customFormat="1" ht="16" customHeight="1" x14ac:dyDescent="0.2"/>
    <row r="4896" customFormat="1" ht="16" customHeight="1" x14ac:dyDescent="0.2"/>
    <row r="4897" customFormat="1" ht="16" customHeight="1" x14ac:dyDescent="0.2"/>
    <row r="4898" customFormat="1" ht="16" customHeight="1" x14ac:dyDescent="0.2"/>
    <row r="4899" customFormat="1" ht="16" customHeight="1" x14ac:dyDescent="0.2"/>
    <row r="4900" customFormat="1" ht="16" customHeight="1" x14ac:dyDescent="0.2"/>
    <row r="4901" customFormat="1" ht="16" customHeight="1" x14ac:dyDescent="0.2"/>
    <row r="4902" customFormat="1" ht="16" customHeight="1" x14ac:dyDescent="0.2"/>
    <row r="4903" customFormat="1" ht="16" customHeight="1" x14ac:dyDescent="0.2"/>
    <row r="4904" customFormat="1" ht="16" customHeight="1" x14ac:dyDescent="0.2"/>
    <row r="4905" customFormat="1" ht="16" customHeight="1" x14ac:dyDescent="0.2"/>
    <row r="4906" customFormat="1" ht="16" customHeight="1" x14ac:dyDescent="0.2"/>
    <row r="4907" customFormat="1" ht="16" customHeight="1" x14ac:dyDescent="0.2"/>
    <row r="4908" customFormat="1" ht="16" customHeight="1" x14ac:dyDescent="0.2"/>
    <row r="4909" customFormat="1" ht="16" customHeight="1" x14ac:dyDescent="0.2"/>
    <row r="4910" customFormat="1" ht="16" customHeight="1" x14ac:dyDescent="0.2"/>
    <row r="4911" customFormat="1" ht="16" customHeight="1" x14ac:dyDescent="0.2"/>
    <row r="4912" customFormat="1" ht="16" customHeight="1" x14ac:dyDescent="0.2"/>
    <row r="4913" customFormat="1" ht="16" customHeight="1" x14ac:dyDescent="0.2"/>
    <row r="4914" customFormat="1" ht="16" customHeight="1" x14ac:dyDescent="0.2"/>
    <row r="4915" customFormat="1" ht="16" customHeight="1" x14ac:dyDescent="0.2"/>
    <row r="4916" customFormat="1" ht="16" customHeight="1" x14ac:dyDescent="0.2"/>
    <row r="4917" customFormat="1" ht="16" customHeight="1" x14ac:dyDescent="0.2"/>
    <row r="4918" customFormat="1" ht="16" customHeight="1" x14ac:dyDescent="0.2"/>
    <row r="4919" customFormat="1" ht="16" customHeight="1" x14ac:dyDescent="0.2"/>
    <row r="4920" customFormat="1" ht="16" customHeight="1" x14ac:dyDescent="0.2"/>
    <row r="4921" customFormat="1" ht="16" customHeight="1" x14ac:dyDescent="0.2"/>
    <row r="4922" customFormat="1" ht="16" customHeight="1" x14ac:dyDescent="0.2"/>
    <row r="4923" customFormat="1" ht="16" customHeight="1" x14ac:dyDescent="0.2"/>
    <row r="4924" customFormat="1" ht="16" customHeight="1" x14ac:dyDescent="0.2"/>
    <row r="4925" customFormat="1" ht="16" customHeight="1" x14ac:dyDescent="0.2"/>
    <row r="4926" customFormat="1" ht="16" customHeight="1" x14ac:dyDescent="0.2"/>
    <row r="4927" customFormat="1" ht="16" customHeight="1" x14ac:dyDescent="0.2"/>
    <row r="4928" customFormat="1" ht="16" customHeight="1" x14ac:dyDescent="0.2"/>
    <row r="4929" customFormat="1" ht="16" customHeight="1" x14ac:dyDescent="0.2"/>
    <row r="4930" customFormat="1" ht="16" customHeight="1" x14ac:dyDescent="0.2"/>
    <row r="4931" customFormat="1" ht="16" customHeight="1" x14ac:dyDescent="0.2"/>
    <row r="4932" customFormat="1" ht="16" customHeight="1" x14ac:dyDescent="0.2"/>
    <row r="4933" customFormat="1" ht="16" customHeight="1" x14ac:dyDescent="0.2"/>
    <row r="4934" customFormat="1" ht="16" customHeight="1" x14ac:dyDescent="0.2"/>
    <row r="4935" customFormat="1" ht="16" customHeight="1" x14ac:dyDescent="0.2"/>
    <row r="4936" customFormat="1" ht="16" customHeight="1" x14ac:dyDescent="0.2"/>
    <row r="4937" customFormat="1" ht="16" customHeight="1" x14ac:dyDescent="0.2"/>
    <row r="4938" customFormat="1" ht="16" customHeight="1" x14ac:dyDescent="0.2"/>
    <row r="4939" customFormat="1" ht="16" customHeight="1" x14ac:dyDescent="0.2"/>
    <row r="4940" customFormat="1" ht="16" customHeight="1" x14ac:dyDescent="0.2"/>
    <row r="4941" customFormat="1" ht="16" customHeight="1" x14ac:dyDescent="0.2"/>
    <row r="4942" customFormat="1" ht="16" customHeight="1" x14ac:dyDescent="0.2"/>
    <row r="4943" customFormat="1" ht="16" customHeight="1" x14ac:dyDescent="0.2"/>
    <row r="4944" customFormat="1" ht="16" customHeight="1" x14ac:dyDescent="0.2"/>
    <row r="4945" customFormat="1" ht="16" customHeight="1" x14ac:dyDescent="0.2"/>
    <row r="4946" customFormat="1" ht="16" customHeight="1" x14ac:dyDescent="0.2"/>
    <row r="4947" customFormat="1" ht="16" customHeight="1" x14ac:dyDescent="0.2"/>
    <row r="4948" customFormat="1" ht="16" customHeight="1" x14ac:dyDescent="0.2"/>
    <row r="4949" customFormat="1" ht="16" customHeight="1" x14ac:dyDescent="0.2"/>
    <row r="4950" customFormat="1" ht="16" customHeight="1" x14ac:dyDescent="0.2"/>
    <row r="4951" customFormat="1" ht="16" customHeight="1" x14ac:dyDescent="0.2"/>
    <row r="4952" customFormat="1" ht="16" customHeight="1" x14ac:dyDescent="0.2"/>
    <row r="4953" customFormat="1" ht="16" customHeight="1" x14ac:dyDescent="0.2"/>
    <row r="4954" customFormat="1" ht="16" customHeight="1" x14ac:dyDescent="0.2"/>
    <row r="4955" customFormat="1" ht="16" customHeight="1" x14ac:dyDescent="0.2"/>
    <row r="4956" customFormat="1" ht="16" customHeight="1" x14ac:dyDescent="0.2"/>
    <row r="4957" customFormat="1" ht="16" customHeight="1" x14ac:dyDescent="0.2"/>
    <row r="4958" customFormat="1" ht="16" customHeight="1" x14ac:dyDescent="0.2"/>
    <row r="4959" customFormat="1" ht="16" customHeight="1" x14ac:dyDescent="0.2"/>
    <row r="4960" customFormat="1" ht="16" customHeight="1" x14ac:dyDescent="0.2"/>
    <row r="4961" customFormat="1" ht="16" customHeight="1" x14ac:dyDescent="0.2"/>
    <row r="4962" customFormat="1" ht="16" customHeight="1" x14ac:dyDescent="0.2"/>
    <row r="4963" customFormat="1" ht="16" customHeight="1" x14ac:dyDescent="0.2"/>
    <row r="4964" customFormat="1" ht="16" customHeight="1" x14ac:dyDescent="0.2"/>
    <row r="4965" customFormat="1" ht="16" customHeight="1" x14ac:dyDescent="0.2"/>
    <row r="4966" customFormat="1" ht="16" customHeight="1" x14ac:dyDescent="0.2"/>
    <row r="4967" customFormat="1" ht="16" customHeight="1" x14ac:dyDescent="0.2"/>
    <row r="4968" customFormat="1" ht="16" customHeight="1" x14ac:dyDescent="0.2"/>
    <row r="4969" customFormat="1" ht="16" customHeight="1" x14ac:dyDescent="0.2"/>
    <row r="4970" customFormat="1" ht="16" customHeight="1" x14ac:dyDescent="0.2"/>
    <row r="4971" customFormat="1" ht="16" customHeight="1" x14ac:dyDescent="0.2"/>
    <row r="4972" customFormat="1" ht="16" customHeight="1" x14ac:dyDescent="0.2"/>
    <row r="4973" customFormat="1" ht="16" customHeight="1" x14ac:dyDescent="0.2"/>
    <row r="4974" customFormat="1" ht="16" customHeight="1" x14ac:dyDescent="0.2"/>
    <row r="4975" customFormat="1" ht="16" customHeight="1" x14ac:dyDescent="0.2"/>
    <row r="4976" customFormat="1" ht="16" customHeight="1" x14ac:dyDescent="0.2"/>
    <row r="4977" customFormat="1" ht="16" customHeight="1" x14ac:dyDescent="0.2"/>
    <row r="4978" customFormat="1" ht="16" customHeight="1" x14ac:dyDescent="0.2"/>
    <row r="4979" customFormat="1" ht="16" customHeight="1" x14ac:dyDescent="0.2"/>
    <row r="4980" customFormat="1" ht="16" customHeight="1" x14ac:dyDescent="0.2"/>
    <row r="4981" customFormat="1" ht="16" customHeight="1" x14ac:dyDescent="0.2"/>
    <row r="4982" customFormat="1" ht="16" customHeight="1" x14ac:dyDescent="0.2"/>
    <row r="4983" customFormat="1" ht="16" customHeight="1" x14ac:dyDescent="0.2"/>
    <row r="4984" customFormat="1" ht="16" customHeight="1" x14ac:dyDescent="0.2"/>
    <row r="4985" customFormat="1" ht="16" customHeight="1" x14ac:dyDescent="0.2"/>
    <row r="4986" customFormat="1" ht="16" customHeight="1" x14ac:dyDescent="0.2"/>
    <row r="4987" customFormat="1" ht="16" customHeight="1" x14ac:dyDescent="0.2"/>
    <row r="4988" customFormat="1" ht="16" customHeight="1" x14ac:dyDescent="0.2"/>
    <row r="4989" customFormat="1" ht="16" customHeight="1" x14ac:dyDescent="0.2"/>
    <row r="4990" customFormat="1" ht="16" customHeight="1" x14ac:dyDescent="0.2"/>
    <row r="4991" customFormat="1" ht="16" customHeight="1" x14ac:dyDescent="0.2"/>
    <row r="4992" customFormat="1" ht="16" customHeight="1" x14ac:dyDescent="0.2"/>
    <row r="4993" customFormat="1" ht="16" customHeight="1" x14ac:dyDescent="0.2"/>
    <row r="4994" customFormat="1" ht="16" customHeight="1" x14ac:dyDescent="0.2"/>
    <row r="4995" customFormat="1" ht="16" customHeight="1" x14ac:dyDescent="0.2"/>
    <row r="4996" customFormat="1" ht="16" customHeight="1" x14ac:dyDescent="0.2"/>
    <row r="4997" customFormat="1" ht="16" customHeight="1" x14ac:dyDescent="0.2"/>
    <row r="4998" customFormat="1" ht="16" customHeight="1" x14ac:dyDescent="0.2"/>
    <row r="4999" customFormat="1" ht="16" customHeight="1" x14ac:dyDescent="0.2"/>
    <row r="5000" customFormat="1" ht="16" customHeight="1" x14ac:dyDescent="0.2"/>
    <row r="5001" customFormat="1" ht="16" customHeight="1" x14ac:dyDescent="0.2"/>
    <row r="5002" customFormat="1" ht="16" customHeight="1" x14ac:dyDescent="0.2"/>
    <row r="5003" customFormat="1" ht="16" customHeight="1" x14ac:dyDescent="0.2"/>
    <row r="5004" customFormat="1" ht="16" customHeight="1" x14ac:dyDescent="0.2"/>
    <row r="5005" customFormat="1" ht="16" customHeight="1" x14ac:dyDescent="0.2"/>
    <row r="5006" customFormat="1" ht="16" customHeight="1" x14ac:dyDescent="0.2"/>
    <row r="5007" customFormat="1" ht="16" customHeight="1" x14ac:dyDescent="0.2"/>
    <row r="5008" customFormat="1" ht="16" customHeight="1" x14ac:dyDescent="0.2"/>
    <row r="5009" customFormat="1" ht="16" customHeight="1" x14ac:dyDescent="0.2"/>
    <row r="5010" customFormat="1" ht="16" customHeight="1" x14ac:dyDescent="0.2"/>
    <row r="5011" customFormat="1" ht="16" customHeight="1" x14ac:dyDescent="0.2"/>
    <row r="5012" customFormat="1" ht="16" customHeight="1" x14ac:dyDescent="0.2"/>
    <row r="5013" customFormat="1" ht="16" customHeight="1" x14ac:dyDescent="0.2"/>
    <row r="5014" customFormat="1" ht="16" customHeight="1" x14ac:dyDescent="0.2"/>
    <row r="5015" customFormat="1" ht="16" customHeight="1" x14ac:dyDescent="0.2"/>
    <row r="5016" customFormat="1" ht="16" customHeight="1" x14ac:dyDescent="0.2"/>
    <row r="5017" customFormat="1" ht="16" customHeight="1" x14ac:dyDescent="0.2"/>
    <row r="5018" customFormat="1" ht="16" customHeight="1" x14ac:dyDescent="0.2"/>
    <row r="5019" customFormat="1" ht="16" customHeight="1" x14ac:dyDescent="0.2"/>
    <row r="5020" customFormat="1" ht="16" customHeight="1" x14ac:dyDescent="0.2"/>
    <row r="5021" customFormat="1" ht="16" customHeight="1" x14ac:dyDescent="0.2"/>
    <row r="5022" customFormat="1" ht="16" customHeight="1" x14ac:dyDescent="0.2"/>
    <row r="5023" customFormat="1" ht="16" customHeight="1" x14ac:dyDescent="0.2"/>
    <row r="5024" customFormat="1" ht="16" customHeight="1" x14ac:dyDescent="0.2"/>
    <row r="5025" customFormat="1" ht="16" customHeight="1" x14ac:dyDescent="0.2"/>
    <row r="5026" customFormat="1" ht="16" customHeight="1" x14ac:dyDescent="0.2"/>
    <row r="5027" customFormat="1" ht="16" customHeight="1" x14ac:dyDescent="0.2"/>
    <row r="5028" customFormat="1" ht="16" customHeight="1" x14ac:dyDescent="0.2"/>
    <row r="5029" customFormat="1" ht="16" customHeight="1" x14ac:dyDescent="0.2"/>
    <row r="5030" customFormat="1" ht="16" customHeight="1" x14ac:dyDescent="0.2"/>
    <row r="5031" customFormat="1" ht="16" customHeight="1" x14ac:dyDescent="0.2"/>
    <row r="5032" customFormat="1" ht="16" customHeight="1" x14ac:dyDescent="0.2"/>
    <row r="5033" customFormat="1" ht="16" customHeight="1" x14ac:dyDescent="0.2"/>
    <row r="5034" customFormat="1" ht="16" customHeight="1" x14ac:dyDescent="0.2"/>
    <row r="5035" customFormat="1" ht="16" customHeight="1" x14ac:dyDescent="0.2"/>
    <row r="5036" customFormat="1" ht="16" customHeight="1" x14ac:dyDescent="0.2"/>
    <row r="5037" customFormat="1" ht="16" customHeight="1" x14ac:dyDescent="0.2"/>
    <row r="5038" customFormat="1" ht="16" customHeight="1" x14ac:dyDescent="0.2"/>
    <row r="5039" customFormat="1" ht="16" customHeight="1" x14ac:dyDescent="0.2"/>
    <row r="5040" customFormat="1" ht="16" customHeight="1" x14ac:dyDescent="0.2"/>
    <row r="5041" customFormat="1" ht="16" customHeight="1" x14ac:dyDescent="0.2"/>
    <row r="5042" customFormat="1" ht="16" customHeight="1" x14ac:dyDescent="0.2"/>
    <row r="5043" customFormat="1" ht="16" customHeight="1" x14ac:dyDescent="0.2"/>
    <row r="5044" customFormat="1" ht="16" customHeight="1" x14ac:dyDescent="0.2"/>
    <row r="5045" customFormat="1" ht="16" customHeight="1" x14ac:dyDescent="0.2"/>
    <row r="5046" customFormat="1" ht="16" customHeight="1" x14ac:dyDescent="0.2"/>
    <row r="5047" customFormat="1" ht="16" customHeight="1" x14ac:dyDescent="0.2"/>
    <row r="5048" customFormat="1" ht="16" customHeight="1" x14ac:dyDescent="0.2"/>
    <row r="5049" customFormat="1" ht="16" customHeight="1" x14ac:dyDescent="0.2"/>
    <row r="5050" customFormat="1" ht="16" customHeight="1" x14ac:dyDescent="0.2"/>
    <row r="5051" customFormat="1" ht="16" customHeight="1" x14ac:dyDescent="0.2"/>
    <row r="5052" customFormat="1" ht="16" customHeight="1" x14ac:dyDescent="0.2"/>
    <row r="5053" customFormat="1" ht="16" customHeight="1" x14ac:dyDescent="0.2"/>
    <row r="5054" customFormat="1" ht="16" customHeight="1" x14ac:dyDescent="0.2"/>
    <row r="5055" customFormat="1" ht="16" customHeight="1" x14ac:dyDescent="0.2"/>
    <row r="5056" customFormat="1" ht="16" customHeight="1" x14ac:dyDescent="0.2"/>
    <row r="5057" customFormat="1" ht="16" customHeight="1" x14ac:dyDescent="0.2"/>
    <row r="5058" customFormat="1" ht="16" customHeight="1" x14ac:dyDescent="0.2"/>
    <row r="5059" customFormat="1" ht="16" customHeight="1" x14ac:dyDescent="0.2"/>
    <row r="5060" customFormat="1" ht="16" customHeight="1" x14ac:dyDescent="0.2"/>
    <row r="5061" customFormat="1" ht="16" customHeight="1" x14ac:dyDescent="0.2"/>
    <row r="5062" customFormat="1" ht="16" customHeight="1" x14ac:dyDescent="0.2"/>
    <row r="5063" customFormat="1" ht="16" customHeight="1" x14ac:dyDescent="0.2"/>
    <row r="5064" customFormat="1" ht="16" customHeight="1" x14ac:dyDescent="0.2"/>
    <row r="5065" customFormat="1" ht="16" customHeight="1" x14ac:dyDescent="0.2"/>
    <row r="5066" customFormat="1" ht="16" customHeight="1" x14ac:dyDescent="0.2"/>
    <row r="5067" customFormat="1" ht="16" customHeight="1" x14ac:dyDescent="0.2"/>
    <row r="5068" customFormat="1" ht="16" customHeight="1" x14ac:dyDescent="0.2"/>
    <row r="5069" customFormat="1" ht="16" customHeight="1" x14ac:dyDescent="0.2"/>
    <row r="5070" customFormat="1" ht="16" customHeight="1" x14ac:dyDescent="0.2"/>
    <row r="5071" customFormat="1" ht="16" customHeight="1" x14ac:dyDescent="0.2"/>
    <row r="5072" customFormat="1" ht="16" customHeight="1" x14ac:dyDescent="0.2"/>
    <row r="5073" customFormat="1" ht="16" customHeight="1" x14ac:dyDescent="0.2"/>
    <row r="5074" customFormat="1" ht="16" customHeight="1" x14ac:dyDescent="0.2"/>
    <row r="5075" customFormat="1" ht="16" customHeight="1" x14ac:dyDescent="0.2"/>
    <row r="5076" customFormat="1" ht="16" customHeight="1" x14ac:dyDescent="0.2"/>
    <row r="5077" customFormat="1" ht="16" customHeight="1" x14ac:dyDescent="0.2"/>
    <row r="5078" customFormat="1" ht="16" customHeight="1" x14ac:dyDescent="0.2"/>
    <row r="5079" customFormat="1" ht="16" customHeight="1" x14ac:dyDescent="0.2"/>
    <row r="5080" customFormat="1" ht="16" customHeight="1" x14ac:dyDescent="0.2"/>
    <row r="5081" customFormat="1" ht="16" customHeight="1" x14ac:dyDescent="0.2"/>
    <row r="5082" customFormat="1" ht="16" customHeight="1" x14ac:dyDescent="0.2"/>
    <row r="5083" customFormat="1" ht="16" customHeight="1" x14ac:dyDescent="0.2"/>
    <row r="5084" customFormat="1" ht="16" customHeight="1" x14ac:dyDescent="0.2"/>
    <row r="5085" customFormat="1" ht="16" customHeight="1" x14ac:dyDescent="0.2"/>
    <row r="5086" customFormat="1" ht="16" customHeight="1" x14ac:dyDescent="0.2"/>
    <row r="5087" customFormat="1" ht="16" customHeight="1" x14ac:dyDescent="0.2"/>
    <row r="5088" customFormat="1" ht="16" customHeight="1" x14ac:dyDescent="0.2"/>
    <row r="5089" customFormat="1" ht="16" customHeight="1" x14ac:dyDescent="0.2"/>
    <row r="5090" customFormat="1" ht="16" customHeight="1" x14ac:dyDescent="0.2"/>
    <row r="5091" customFormat="1" ht="16" customHeight="1" x14ac:dyDescent="0.2"/>
    <row r="5092" customFormat="1" ht="16" customHeight="1" x14ac:dyDescent="0.2"/>
    <row r="5093" customFormat="1" ht="16" customHeight="1" x14ac:dyDescent="0.2"/>
    <row r="5094" customFormat="1" ht="16" customHeight="1" x14ac:dyDescent="0.2"/>
    <row r="5095" customFormat="1" ht="16" customHeight="1" x14ac:dyDescent="0.2"/>
    <row r="5096" customFormat="1" ht="16" customHeight="1" x14ac:dyDescent="0.2"/>
    <row r="5097" customFormat="1" ht="16" customHeight="1" x14ac:dyDescent="0.2"/>
    <row r="5098" customFormat="1" ht="16" customHeight="1" x14ac:dyDescent="0.2"/>
    <row r="5099" customFormat="1" ht="16" customHeight="1" x14ac:dyDescent="0.2"/>
    <row r="5100" customFormat="1" ht="16" customHeight="1" x14ac:dyDescent="0.2"/>
    <row r="5101" customFormat="1" ht="16" customHeight="1" x14ac:dyDescent="0.2"/>
    <row r="5102" customFormat="1" ht="16" customHeight="1" x14ac:dyDescent="0.2"/>
    <row r="5103" customFormat="1" ht="16" customHeight="1" x14ac:dyDescent="0.2"/>
    <row r="5104" customFormat="1" ht="16" customHeight="1" x14ac:dyDescent="0.2"/>
    <row r="5105" customFormat="1" ht="16" customHeight="1" x14ac:dyDescent="0.2"/>
    <row r="5106" customFormat="1" ht="16" customHeight="1" x14ac:dyDescent="0.2"/>
    <row r="5107" customFormat="1" ht="16" customHeight="1" x14ac:dyDescent="0.2"/>
    <row r="5108" customFormat="1" ht="16" customHeight="1" x14ac:dyDescent="0.2"/>
    <row r="5109" customFormat="1" ht="16" customHeight="1" x14ac:dyDescent="0.2"/>
    <row r="5110" customFormat="1" ht="16" customHeight="1" x14ac:dyDescent="0.2"/>
    <row r="5111" customFormat="1" ht="16" customHeight="1" x14ac:dyDescent="0.2"/>
    <row r="5112" customFormat="1" ht="16" customHeight="1" x14ac:dyDescent="0.2"/>
    <row r="5113" customFormat="1" ht="16" customHeight="1" x14ac:dyDescent="0.2"/>
    <row r="5114" customFormat="1" ht="16" customHeight="1" x14ac:dyDescent="0.2"/>
    <row r="5115" customFormat="1" ht="16" customHeight="1" x14ac:dyDescent="0.2"/>
    <row r="5116" customFormat="1" ht="16" customHeight="1" x14ac:dyDescent="0.2"/>
    <row r="5117" customFormat="1" ht="16" customHeight="1" x14ac:dyDescent="0.2"/>
    <row r="5118" customFormat="1" ht="16" customHeight="1" x14ac:dyDescent="0.2"/>
    <row r="5119" customFormat="1" ht="16" customHeight="1" x14ac:dyDescent="0.2"/>
    <row r="5120" customFormat="1" ht="16" customHeight="1" x14ac:dyDescent="0.2"/>
    <row r="5121" customFormat="1" ht="16" customHeight="1" x14ac:dyDescent="0.2"/>
    <row r="5122" customFormat="1" ht="16" customHeight="1" x14ac:dyDescent="0.2"/>
    <row r="5123" customFormat="1" ht="16" customHeight="1" x14ac:dyDescent="0.2"/>
    <row r="5124" customFormat="1" ht="16" customHeight="1" x14ac:dyDescent="0.2"/>
    <row r="5125" customFormat="1" ht="16" customHeight="1" x14ac:dyDescent="0.2"/>
    <row r="5126" customFormat="1" ht="16" customHeight="1" x14ac:dyDescent="0.2"/>
    <row r="5127" customFormat="1" ht="16" customHeight="1" x14ac:dyDescent="0.2"/>
    <row r="5128" customFormat="1" ht="16" customHeight="1" x14ac:dyDescent="0.2"/>
    <row r="5129" customFormat="1" ht="16" customHeight="1" x14ac:dyDescent="0.2"/>
    <row r="5130" customFormat="1" ht="16" customHeight="1" x14ac:dyDescent="0.2"/>
    <row r="5131" customFormat="1" ht="16" customHeight="1" x14ac:dyDescent="0.2"/>
    <row r="5132" customFormat="1" ht="16" customHeight="1" x14ac:dyDescent="0.2"/>
    <row r="5133" customFormat="1" ht="16" customHeight="1" x14ac:dyDescent="0.2"/>
    <row r="5134" customFormat="1" ht="16" customHeight="1" x14ac:dyDescent="0.2"/>
    <row r="5135" customFormat="1" ht="16" customHeight="1" x14ac:dyDescent="0.2"/>
    <row r="5136" customFormat="1" ht="16" customHeight="1" x14ac:dyDescent="0.2"/>
    <row r="5137" customFormat="1" ht="16" customHeight="1" x14ac:dyDescent="0.2"/>
    <row r="5138" customFormat="1" ht="16" customHeight="1" x14ac:dyDescent="0.2"/>
    <row r="5139" customFormat="1" ht="16" customHeight="1" x14ac:dyDescent="0.2"/>
    <row r="5140" customFormat="1" ht="16" customHeight="1" x14ac:dyDescent="0.2"/>
    <row r="5141" customFormat="1" ht="16" customHeight="1" x14ac:dyDescent="0.2"/>
    <row r="5142" customFormat="1" ht="16" customHeight="1" x14ac:dyDescent="0.2"/>
    <row r="5143" customFormat="1" ht="16" customHeight="1" x14ac:dyDescent="0.2"/>
    <row r="5144" customFormat="1" ht="16" customHeight="1" x14ac:dyDescent="0.2"/>
    <row r="5145" customFormat="1" ht="16" customHeight="1" x14ac:dyDescent="0.2"/>
    <row r="5146" customFormat="1" ht="16" customHeight="1" x14ac:dyDescent="0.2"/>
    <row r="5147" customFormat="1" ht="16" customHeight="1" x14ac:dyDescent="0.2"/>
    <row r="5148" customFormat="1" ht="16" customHeight="1" x14ac:dyDescent="0.2"/>
    <row r="5149" customFormat="1" ht="16" customHeight="1" x14ac:dyDescent="0.2"/>
    <row r="5150" customFormat="1" ht="16" customHeight="1" x14ac:dyDescent="0.2"/>
    <row r="5151" customFormat="1" ht="16" customHeight="1" x14ac:dyDescent="0.2"/>
    <row r="5152" customFormat="1" ht="16" customHeight="1" x14ac:dyDescent="0.2"/>
    <row r="5153" customFormat="1" ht="16" customHeight="1" x14ac:dyDescent="0.2"/>
    <row r="5154" customFormat="1" ht="16" customHeight="1" x14ac:dyDescent="0.2"/>
    <row r="5155" customFormat="1" ht="16" customHeight="1" x14ac:dyDescent="0.2"/>
    <row r="5156" customFormat="1" ht="16" customHeight="1" x14ac:dyDescent="0.2"/>
    <row r="5157" customFormat="1" ht="16" customHeight="1" x14ac:dyDescent="0.2"/>
    <row r="5158" customFormat="1" ht="16" customHeight="1" x14ac:dyDescent="0.2"/>
    <row r="5159" customFormat="1" ht="16" customHeight="1" x14ac:dyDescent="0.2"/>
    <row r="5160" customFormat="1" ht="16" customHeight="1" x14ac:dyDescent="0.2"/>
    <row r="5161" customFormat="1" ht="16" customHeight="1" x14ac:dyDescent="0.2"/>
    <row r="5162" customFormat="1" ht="16" customHeight="1" x14ac:dyDescent="0.2"/>
    <row r="5163" customFormat="1" ht="16" customHeight="1" x14ac:dyDescent="0.2"/>
    <row r="5164" customFormat="1" ht="16" customHeight="1" x14ac:dyDescent="0.2"/>
    <row r="5165" customFormat="1" ht="16" customHeight="1" x14ac:dyDescent="0.2"/>
    <row r="5166" customFormat="1" ht="16" customHeight="1" x14ac:dyDescent="0.2"/>
    <row r="5167" customFormat="1" ht="16" customHeight="1" x14ac:dyDescent="0.2"/>
    <row r="5168" customFormat="1" ht="16" customHeight="1" x14ac:dyDescent="0.2"/>
    <row r="5169" customFormat="1" ht="16" customHeight="1" x14ac:dyDescent="0.2"/>
    <row r="5170" customFormat="1" ht="16" customHeight="1" x14ac:dyDescent="0.2"/>
    <row r="5171" customFormat="1" ht="16" customHeight="1" x14ac:dyDescent="0.2"/>
    <row r="5172" customFormat="1" ht="16" customHeight="1" x14ac:dyDescent="0.2"/>
    <row r="5173" customFormat="1" ht="16" customHeight="1" x14ac:dyDescent="0.2"/>
    <row r="5174" customFormat="1" ht="16" customHeight="1" x14ac:dyDescent="0.2"/>
    <row r="5175" customFormat="1" ht="16" customHeight="1" x14ac:dyDescent="0.2"/>
    <row r="5176" customFormat="1" ht="16" customHeight="1" x14ac:dyDescent="0.2"/>
    <row r="5177" customFormat="1" ht="16" customHeight="1" x14ac:dyDescent="0.2"/>
    <row r="5178" customFormat="1" ht="16" customHeight="1" x14ac:dyDescent="0.2"/>
    <row r="5179" customFormat="1" ht="16" customHeight="1" x14ac:dyDescent="0.2"/>
    <row r="5180" customFormat="1" ht="16" customHeight="1" x14ac:dyDescent="0.2"/>
    <row r="5181" customFormat="1" ht="16" customHeight="1" x14ac:dyDescent="0.2"/>
    <row r="5182" customFormat="1" ht="16" customHeight="1" x14ac:dyDescent="0.2"/>
    <row r="5183" customFormat="1" ht="16" customHeight="1" x14ac:dyDescent="0.2"/>
    <row r="5184" customFormat="1" ht="16" customHeight="1" x14ac:dyDescent="0.2"/>
    <row r="5185" customFormat="1" ht="16" customHeight="1" x14ac:dyDescent="0.2"/>
    <row r="5186" customFormat="1" ht="16" customHeight="1" x14ac:dyDescent="0.2"/>
    <row r="5187" customFormat="1" ht="16" customHeight="1" x14ac:dyDescent="0.2"/>
    <row r="5188" customFormat="1" ht="16" customHeight="1" x14ac:dyDescent="0.2"/>
    <row r="5189" customFormat="1" ht="16" customHeight="1" x14ac:dyDescent="0.2"/>
    <row r="5190" customFormat="1" ht="16" customHeight="1" x14ac:dyDescent="0.2"/>
    <row r="5191" customFormat="1" ht="16" customHeight="1" x14ac:dyDescent="0.2"/>
    <row r="5192" customFormat="1" ht="16" customHeight="1" x14ac:dyDescent="0.2"/>
    <row r="5193" customFormat="1" ht="16" customHeight="1" x14ac:dyDescent="0.2"/>
    <row r="5194" customFormat="1" ht="16" customHeight="1" x14ac:dyDescent="0.2"/>
    <row r="5195" customFormat="1" ht="16" customHeight="1" x14ac:dyDescent="0.2"/>
    <row r="5196" customFormat="1" ht="16" customHeight="1" x14ac:dyDescent="0.2"/>
    <row r="5197" customFormat="1" ht="16" customHeight="1" x14ac:dyDescent="0.2"/>
    <row r="5198" customFormat="1" ht="16" customHeight="1" x14ac:dyDescent="0.2"/>
    <row r="5199" customFormat="1" ht="16" customHeight="1" x14ac:dyDescent="0.2"/>
    <row r="5200" customFormat="1" ht="16" customHeight="1" x14ac:dyDescent="0.2"/>
    <row r="5201" customFormat="1" ht="16" customHeight="1" x14ac:dyDescent="0.2"/>
    <row r="5202" customFormat="1" ht="16" customHeight="1" x14ac:dyDescent="0.2"/>
    <row r="5203" customFormat="1" ht="16" customHeight="1" x14ac:dyDescent="0.2"/>
    <row r="5204" customFormat="1" ht="16" customHeight="1" x14ac:dyDescent="0.2"/>
    <row r="5205" customFormat="1" ht="16" customHeight="1" x14ac:dyDescent="0.2"/>
    <row r="5206" customFormat="1" ht="16" customHeight="1" x14ac:dyDescent="0.2"/>
    <row r="5207" customFormat="1" ht="16" customHeight="1" x14ac:dyDescent="0.2"/>
    <row r="5208" customFormat="1" ht="16" customHeight="1" x14ac:dyDescent="0.2"/>
    <row r="5209" customFormat="1" ht="16" customHeight="1" x14ac:dyDescent="0.2"/>
    <row r="5210" customFormat="1" ht="16" customHeight="1" x14ac:dyDescent="0.2"/>
    <row r="5211" customFormat="1" ht="16" customHeight="1" x14ac:dyDescent="0.2"/>
    <row r="5212" customFormat="1" ht="16" customHeight="1" x14ac:dyDescent="0.2"/>
    <row r="5213" customFormat="1" ht="16" customHeight="1" x14ac:dyDescent="0.2"/>
    <row r="5214" customFormat="1" ht="16" customHeight="1" x14ac:dyDescent="0.2"/>
    <row r="5215" customFormat="1" ht="16" customHeight="1" x14ac:dyDescent="0.2"/>
    <row r="5216" customFormat="1" ht="16" customHeight="1" x14ac:dyDescent="0.2"/>
    <row r="5217" customFormat="1" ht="16" customHeight="1" x14ac:dyDescent="0.2"/>
    <row r="5218" customFormat="1" ht="16" customHeight="1" x14ac:dyDescent="0.2"/>
    <row r="5219" customFormat="1" ht="16" customHeight="1" x14ac:dyDescent="0.2"/>
    <row r="5220" customFormat="1" ht="16" customHeight="1" x14ac:dyDescent="0.2"/>
    <row r="5221" customFormat="1" ht="16" customHeight="1" x14ac:dyDescent="0.2"/>
    <row r="5222" customFormat="1" ht="16" customHeight="1" x14ac:dyDescent="0.2"/>
    <row r="5223" customFormat="1" ht="16" customHeight="1" x14ac:dyDescent="0.2"/>
    <row r="5224" customFormat="1" ht="16" customHeight="1" x14ac:dyDescent="0.2"/>
    <row r="5225" customFormat="1" ht="16" customHeight="1" x14ac:dyDescent="0.2"/>
    <row r="5226" customFormat="1" ht="16" customHeight="1" x14ac:dyDescent="0.2"/>
    <row r="5227" customFormat="1" ht="16" customHeight="1" x14ac:dyDescent="0.2"/>
    <row r="5228" customFormat="1" ht="16" customHeight="1" x14ac:dyDescent="0.2"/>
    <row r="5229" customFormat="1" ht="16" customHeight="1" x14ac:dyDescent="0.2"/>
    <row r="5230" customFormat="1" ht="16" customHeight="1" x14ac:dyDescent="0.2"/>
    <row r="5231" customFormat="1" ht="16" customHeight="1" x14ac:dyDescent="0.2"/>
    <row r="5232" customFormat="1" ht="16" customHeight="1" x14ac:dyDescent="0.2"/>
    <row r="5233" customFormat="1" ht="16" customHeight="1" x14ac:dyDescent="0.2"/>
    <row r="5234" customFormat="1" ht="16" customHeight="1" x14ac:dyDescent="0.2"/>
    <row r="5235" customFormat="1" ht="16" customHeight="1" x14ac:dyDescent="0.2"/>
    <row r="5236" customFormat="1" ht="16" customHeight="1" x14ac:dyDescent="0.2"/>
    <row r="5237" customFormat="1" ht="16" customHeight="1" x14ac:dyDescent="0.2"/>
    <row r="5238" customFormat="1" ht="16" customHeight="1" x14ac:dyDescent="0.2"/>
    <row r="5239" customFormat="1" ht="16" customHeight="1" x14ac:dyDescent="0.2"/>
    <row r="5240" customFormat="1" ht="16" customHeight="1" x14ac:dyDescent="0.2"/>
    <row r="5241" customFormat="1" ht="16" customHeight="1" x14ac:dyDescent="0.2"/>
    <row r="5242" customFormat="1" ht="16" customHeight="1" x14ac:dyDescent="0.2"/>
    <row r="5243" customFormat="1" ht="16" customHeight="1" x14ac:dyDescent="0.2"/>
    <row r="5244" customFormat="1" ht="16" customHeight="1" x14ac:dyDescent="0.2"/>
    <row r="5245" customFormat="1" ht="16" customHeight="1" x14ac:dyDescent="0.2"/>
    <row r="5246" customFormat="1" ht="16" customHeight="1" x14ac:dyDescent="0.2"/>
    <row r="5247" customFormat="1" ht="16" customHeight="1" x14ac:dyDescent="0.2"/>
    <row r="5248" customFormat="1" ht="16" customHeight="1" x14ac:dyDescent="0.2"/>
    <row r="5249" customFormat="1" ht="16" customHeight="1" x14ac:dyDescent="0.2"/>
    <row r="5250" customFormat="1" ht="16" customHeight="1" x14ac:dyDescent="0.2"/>
    <row r="5251" customFormat="1" ht="16" customHeight="1" x14ac:dyDescent="0.2"/>
    <row r="5252" customFormat="1" ht="16" customHeight="1" x14ac:dyDescent="0.2"/>
    <row r="5253" customFormat="1" ht="16" customHeight="1" x14ac:dyDescent="0.2"/>
    <row r="5254" customFormat="1" ht="16" customHeight="1" x14ac:dyDescent="0.2"/>
    <row r="5255" customFormat="1" ht="16" customHeight="1" x14ac:dyDescent="0.2"/>
    <row r="5256" customFormat="1" ht="16" customHeight="1" x14ac:dyDescent="0.2"/>
    <row r="5257" customFormat="1" ht="16" customHeight="1" x14ac:dyDescent="0.2"/>
    <row r="5258" customFormat="1" ht="16" customHeight="1" x14ac:dyDescent="0.2"/>
    <row r="5259" customFormat="1" ht="16" customHeight="1" x14ac:dyDescent="0.2"/>
    <row r="5260" customFormat="1" ht="16" customHeight="1" x14ac:dyDescent="0.2"/>
    <row r="5261" customFormat="1" ht="16" customHeight="1" x14ac:dyDescent="0.2"/>
    <row r="5262" customFormat="1" ht="16" customHeight="1" x14ac:dyDescent="0.2"/>
    <row r="5263" customFormat="1" ht="16" customHeight="1" x14ac:dyDescent="0.2"/>
    <row r="5264" customFormat="1" ht="16" customHeight="1" x14ac:dyDescent="0.2"/>
    <row r="5265" customFormat="1" ht="16" customHeight="1" x14ac:dyDescent="0.2"/>
    <row r="5266" customFormat="1" ht="16" customHeight="1" x14ac:dyDescent="0.2"/>
    <row r="5267" customFormat="1" ht="16" customHeight="1" x14ac:dyDescent="0.2"/>
    <row r="5268" customFormat="1" ht="16" customHeight="1" x14ac:dyDescent="0.2"/>
    <row r="5269" customFormat="1" ht="16" customHeight="1" x14ac:dyDescent="0.2"/>
    <row r="5270" customFormat="1" ht="16" customHeight="1" x14ac:dyDescent="0.2"/>
    <row r="5271" customFormat="1" ht="16" customHeight="1" x14ac:dyDescent="0.2"/>
    <row r="5272" customFormat="1" ht="16" customHeight="1" x14ac:dyDescent="0.2"/>
    <row r="5273" customFormat="1" ht="16" customHeight="1" x14ac:dyDescent="0.2"/>
    <row r="5274" customFormat="1" ht="16" customHeight="1" x14ac:dyDescent="0.2"/>
    <row r="5275" customFormat="1" ht="16" customHeight="1" x14ac:dyDescent="0.2"/>
    <row r="5276" customFormat="1" ht="16" customHeight="1" x14ac:dyDescent="0.2"/>
    <row r="5277" customFormat="1" ht="16" customHeight="1" x14ac:dyDescent="0.2"/>
    <row r="5278" customFormat="1" ht="16" customHeight="1" x14ac:dyDescent="0.2"/>
    <row r="5279" customFormat="1" ht="16" customHeight="1" x14ac:dyDescent="0.2"/>
    <row r="5280" customFormat="1" ht="16" customHeight="1" x14ac:dyDescent="0.2"/>
    <row r="5281" customFormat="1" ht="16" customHeight="1" x14ac:dyDescent="0.2"/>
    <row r="5282" customFormat="1" ht="16" customHeight="1" x14ac:dyDescent="0.2"/>
    <row r="5283" customFormat="1" ht="16" customHeight="1" x14ac:dyDescent="0.2"/>
    <row r="5284" customFormat="1" ht="16" customHeight="1" x14ac:dyDescent="0.2"/>
    <row r="5285" customFormat="1" ht="16" customHeight="1" x14ac:dyDescent="0.2"/>
    <row r="5286" customFormat="1" ht="16" customHeight="1" x14ac:dyDescent="0.2"/>
    <row r="5287" customFormat="1" ht="16" customHeight="1" x14ac:dyDescent="0.2"/>
    <row r="5288" customFormat="1" ht="16" customHeight="1" x14ac:dyDescent="0.2"/>
    <row r="5289" customFormat="1" ht="16" customHeight="1" x14ac:dyDescent="0.2"/>
    <row r="5290" customFormat="1" ht="16" customHeight="1" x14ac:dyDescent="0.2"/>
    <row r="5291" customFormat="1" ht="16" customHeight="1" x14ac:dyDescent="0.2"/>
    <row r="5292" customFormat="1" ht="16" customHeight="1" x14ac:dyDescent="0.2"/>
    <row r="5293" customFormat="1" ht="16" customHeight="1" x14ac:dyDescent="0.2"/>
    <row r="5294" customFormat="1" ht="16" customHeight="1" x14ac:dyDescent="0.2"/>
    <row r="5295" customFormat="1" ht="16" customHeight="1" x14ac:dyDescent="0.2"/>
    <row r="5296" customFormat="1" ht="16" customHeight="1" x14ac:dyDescent="0.2"/>
    <row r="5297" customFormat="1" ht="16" customHeight="1" x14ac:dyDescent="0.2"/>
    <row r="5298" customFormat="1" ht="16" customHeight="1" x14ac:dyDescent="0.2"/>
    <row r="5299" customFormat="1" ht="16" customHeight="1" x14ac:dyDescent="0.2"/>
    <row r="5300" customFormat="1" ht="16" customHeight="1" x14ac:dyDescent="0.2"/>
    <row r="5301" customFormat="1" ht="16" customHeight="1" x14ac:dyDescent="0.2"/>
    <row r="5302" customFormat="1" ht="16" customHeight="1" x14ac:dyDescent="0.2"/>
    <row r="5303" customFormat="1" ht="16" customHeight="1" x14ac:dyDescent="0.2"/>
    <row r="5304" customFormat="1" ht="16" customHeight="1" x14ac:dyDescent="0.2"/>
    <row r="5305" customFormat="1" ht="16" customHeight="1" x14ac:dyDescent="0.2"/>
    <row r="5306" customFormat="1" ht="16" customHeight="1" x14ac:dyDescent="0.2"/>
    <row r="5307" customFormat="1" ht="16" customHeight="1" x14ac:dyDescent="0.2"/>
    <row r="5308" customFormat="1" ht="16" customHeight="1" x14ac:dyDescent="0.2"/>
    <row r="5309" customFormat="1" ht="16" customHeight="1" x14ac:dyDescent="0.2"/>
    <row r="5310" customFormat="1" ht="16" customHeight="1" x14ac:dyDescent="0.2"/>
    <row r="5311" customFormat="1" ht="16" customHeight="1" x14ac:dyDescent="0.2"/>
    <row r="5312" customFormat="1" ht="16" customHeight="1" x14ac:dyDescent="0.2"/>
    <row r="5313" customFormat="1" ht="16" customHeight="1" x14ac:dyDescent="0.2"/>
    <row r="5314" customFormat="1" ht="16" customHeight="1" x14ac:dyDescent="0.2"/>
    <row r="5315" customFormat="1" ht="16" customHeight="1" x14ac:dyDescent="0.2"/>
    <row r="5316" customFormat="1" ht="16" customHeight="1" x14ac:dyDescent="0.2"/>
    <row r="5317" customFormat="1" ht="16" customHeight="1" x14ac:dyDescent="0.2"/>
    <row r="5318" customFormat="1" ht="16" customHeight="1" x14ac:dyDescent="0.2"/>
    <row r="5319" customFormat="1" ht="16" customHeight="1" x14ac:dyDescent="0.2"/>
    <row r="5320" customFormat="1" ht="16" customHeight="1" x14ac:dyDescent="0.2"/>
    <row r="5321" customFormat="1" ht="16" customHeight="1" x14ac:dyDescent="0.2"/>
    <row r="5322" customFormat="1" ht="16" customHeight="1" x14ac:dyDescent="0.2"/>
    <row r="5323" customFormat="1" ht="16" customHeight="1" x14ac:dyDescent="0.2"/>
    <row r="5324" customFormat="1" ht="16" customHeight="1" x14ac:dyDescent="0.2"/>
    <row r="5325" customFormat="1" ht="16" customHeight="1" x14ac:dyDescent="0.2"/>
    <row r="5326" customFormat="1" ht="16" customHeight="1" x14ac:dyDescent="0.2"/>
    <row r="5327" customFormat="1" ht="16" customHeight="1" x14ac:dyDescent="0.2"/>
    <row r="5328" customFormat="1" ht="16" customHeight="1" x14ac:dyDescent="0.2"/>
    <row r="5329" customFormat="1" ht="16" customHeight="1" x14ac:dyDescent="0.2"/>
    <row r="5330" customFormat="1" ht="16" customHeight="1" x14ac:dyDescent="0.2"/>
    <row r="5331" customFormat="1" ht="16" customHeight="1" x14ac:dyDescent="0.2"/>
    <row r="5332" customFormat="1" ht="16" customHeight="1" x14ac:dyDescent="0.2"/>
    <row r="5333" customFormat="1" ht="16" customHeight="1" x14ac:dyDescent="0.2"/>
    <row r="5334" customFormat="1" ht="16" customHeight="1" x14ac:dyDescent="0.2"/>
    <row r="5335" customFormat="1" ht="16" customHeight="1" x14ac:dyDescent="0.2"/>
    <row r="5336" customFormat="1" ht="16" customHeight="1" x14ac:dyDescent="0.2"/>
    <row r="5337" customFormat="1" ht="16" customHeight="1" x14ac:dyDescent="0.2"/>
    <row r="5338" customFormat="1" ht="16" customHeight="1" x14ac:dyDescent="0.2"/>
    <row r="5339" customFormat="1" ht="16" customHeight="1" x14ac:dyDescent="0.2"/>
    <row r="5340" customFormat="1" ht="16" customHeight="1" x14ac:dyDescent="0.2"/>
    <row r="5341" customFormat="1" ht="16" customHeight="1" x14ac:dyDescent="0.2"/>
    <row r="5342" customFormat="1" ht="16" customHeight="1" x14ac:dyDescent="0.2"/>
    <row r="5343" customFormat="1" ht="16" customHeight="1" x14ac:dyDescent="0.2"/>
    <row r="5344" customFormat="1" ht="16" customHeight="1" x14ac:dyDescent="0.2"/>
    <row r="5345" customFormat="1" ht="16" customHeight="1" x14ac:dyDescent="0.2"/>
    <row r="5346" customFormat="1" ht="16" customHeight="1" x14ac:dyDescent="0.2"/>
    <row r="5347" customFormat="1" ht="16" customHeight="1" x14ac:dyDescent="0.2"/>
    <row r="5348" customFormat="1" ht="16" customHeight="1" x14ac:dyDescent="0.2"/>
    <row r="5349" customFormat="1" ht="16" customHeight="1" x14ac:dyDescent="0.2"/>
    <row r="5350" customFormat="1" ht="16" customHeight="1" x14ac:dyDescent="0.2"/>
    <row r="5351" customFormat="1" ht="16" customHeight="1" x14ac:dyDescent="0.2"/>
    <row r="5352" customFormat="1" ht="16" customHeight="1" x14ac:dyDescent="0.2"/>
    <row r="5353" customFormat="1" ht="16" customHeight="1" x14ac:dyDescent="0.2"/>
    <row r="5354" customFormat="1" ht="16" customHeight="1" x14ac:dyDescent="0.2"/>
    <row r="5355" customFormat="1" ht="16" customHeight="1" x14ac:dyDescent="0.2"/>
    <row r="5356" customFormat="1" ht="16" customHeight="1" x14ac:dyDescent="0.2"/>
    <row r="5357" customFormat="1" ht="16" customHeight="1" x14ac:dyDescent="0.2"/>
    <row r="5358" customFormat="1" ht="16" customHeight="1" x14ac:dyDescent="0.2"/>
    <row r="5359" customFormat="1" ht="16" customHeight="1" x14ac:dyDescent="0.2"/>
    <row r="5360" customFormat="1" ht="16" customHeight="1" x14ac:dyDescent="0.2"/>
    <row r="5361" customFormat="1" ht="16" customHeight="1" x14ac:dyDescent="0.2"/>
    <row r="5362" customFormat="1" ht="16" customHeight="1" x14ac:dyDescent="0.2"/>
    <row r="5363" customFormat="1" ht="16" customHeight="1" x14ac:dyDescent="0.2"/>
    <row r="5364" customFormat="1" ht="16" customHeight="1" x14ac:dyDescent="0.2"/>
    <row r="5365" customFormat="1" ht="16" customHeight="1" x14ac:dyDescent="0.2"/>
    <row r="5366" customFormat="1" ht="16" customHeight="1" x14ac:dyDescent="0.2"/>
    <row r="5367" customFormat="1" ht="16" customHeight="1" x14ac:dyDescent="0.2"/>
    <row r="5368" customFormat="1" ht="16" customHeight="1" x14ac:dyDescent="0.2"/>
    <row r="5369" customFormat="1" ht="16" customHeight="1" x14ac:dyDescent="0.2"/>
    <row r="5370" customFormat="1" ht="16" customHeight="1" x14ac:dyDescent="0.2"/>
    <row r="5371" customFormat="1" ht="16" customHeight="1" x14ac:dyDescent="0.2"/>
    <row r="5372" customFormat="1" ht="16" customHeight="1" x14ac:dyDescent="0.2"/>
    <row r="5373" customFormat="1" ht="16" customHeight="1" x14ac:dyDescent="0.2"/>
    <row r="5374" customFormat="1" ht="16" customHeight="1" x14ac:dyDescent="0.2"/>
    <row r="5375" customFormat="1" ht="16" customHeight="1" x14ac:dyDescent="0.2"/>
    <row r="5376" customFormat="1" ht="16" customHeight="1" x14ac:dyDescent="0.2"/>
    <row r="5377" customFormat="1" ht="16" customHeight="1" x14ac:dyDescent="0.2"/>
    <row r="5378" customFormat="1" ht="16" customHeight="1" x14ac:dyDescent="0.2"/>
    <row r="5379" customFormat="1" ht="16" customHeight="1" x14ac:dyDescent="0.2"/>
    <row r="5380" customFormat="1" ht="16" customHeight="1" x14ac:dyDescent="0.2"/>
    <row r="5381" customFormat="1" ht="16" customHeight="1" x14ac:dyDescent="0.2"/>
    <row r="5382" customFormat="1" ht="16" customHeight="1" x14ac:dyDescent="0.2"/>
    <row r="5383" customFormat="1" ht="16" customHeight="1" x14ac:dyDescent="0.2"/>
    <row r="5384" customFormat="1" ht="16" customHeight="1" x14ac:dyDescent="0.2"/>
    <row r="5385" customFormat="1" ht="16" customHeight="1" x14ac:dyDescent="0.2"/>
    <row r="5386" customFormat="1" ht="16" customHeight="1" x14ac:dyDescent="0.2"/>
    <row r="5387" customFormat="1" ht="16" customHeight="1" x14ac:dyDescent="0.2"/>
    <row r="5388" customFormat="1" ht="16" customHeight="1" x14ac:dyDescent="0.2"/>
    <row r="5389" customFormat="1" ht="16" customHeight="1" x14ac:dyDescent="0.2"/>
    <row r="5390" customFormat="1" ht="16" customHeight="1" x14ac:dyDescent="0.2"/>
    <row r="5391" customFormat="1" ht="16" customHeight="1" x14ac:dyDescent="0.2"/>
    <row r="5392" customFormat="1" ht="16" customHeight="1" x14ac:dyDescent="0.2"/>
    <row r="5393" customFormat="1" ht="16" customHeight="1" x14ac:dyDescent="0.2"/>
    <row r="5394" customFormat="1" ht="16" customHeight="1" x14ac:dyDescent="0.2"/>
    <row r="5395" customFormat="1" ht="16" customHeight="1" x14ac:dyDescent="0.2"/>
    <row r="5396" customFormat="1" ht="16" customHeight="1" x14ac:dyDescent="0.2"/>
    <row r="5397" customFormat="1" ht="16" customHeight="1" x14ac:dyDescent="0.2"/>
    <row r="5398" customFormat="1" ht="16" customHeight="1" x14ac:dyDescent="0.2"/>
    <row r="5399" customFormat="1" ht="16" customHeight="1" x14ac:dyDescent="0.2"/>
    <row r="5400" customFormat="1" ht="16" customHeight="1" x14ac:dyDescent="0.2"/>
    <row r="5401" customFormat="1" ht="16" customHeight="1" x14ac:dyDescent="0.2"/>
    <row r="5402" customFormat="1" ht="16" customHeight="1" x14ac:dyDescent="0.2"/>
    <row r="5403" customFormat="1" ht="16" customHeight="1" x14ac:dyDescent="0.2"/>
    <row r="5404" customFormat="1" ht="16" customHeight="1" x14ac:dyDescent="0.2"/>
    <row r="5405" customFormat="1" ht="16" customHeight="1" x14ac:dyDescent="0.2"/>
    <row r="5406" customFormat="1" ht="16" customHeight="1" x14ac:dyDescent="0.2"/>
    <row r="5407" customFormat="1" ht="16" customHeight="1" x14ac:dyDescent="0.2"/>
    <row r="5408" customFormat="1" ht="16" customHeight="1" x14ac:dyDescent="0.2"/>
    <row r="5409" customFormat="1" ht="16" customHeight="1" x14ac:dyDescent="0.2"/>
    <row r="5410" customFormat="1" ht="16" customHeight="1" x14ac:dyDescent="0.2"/>
    <row r="5411" customFormat="1" ht="16" customHeight="1" x14ac:dyDescent="0.2"/>
    <row r="5412" customFormat="1" ht="16" customHeight="1" x14ac:dyDescent="0.2"/>
    <row r="5413" customFormat="1" ht="16" customHeight="1" x14ac:dyDescent="0.2"/>
    <row r="5414" customFormat="1" ht="16" customHeight="1" x14ac:dyDescent="0.2"/>
    <row r="5415" customFormat="1" ht="16" customHeight="1" x14ac:dyDescent="0.2"/>
    <row r="5416" customFormat="1" ht="16" customHeight="1" x14ac:dyDescent="0.2"/>
    <row r="5417" customFormat="1" ht="16" customHeight="1" x14ac:dyDescent="0.2"/>
    <row r="5418" customFormat="1" ht="16" customHeight="1" x14ac:dyDescent="0.2"/>
    <row r="5419" customFormat="1" ht="16" customHeight="1" x14ac:dyDescent="0.2"/>
    <row r="5420" customFormat="1" ht="16" customHeight="1" x14ac:dyDescent="0.2"/>
    <row r="5421" customFormat="1" ht="16" customHeight="1" x14ac:dyDescent="0.2"/>
    <row r="5422" customFormat="1" ht="16" customHeight="1" x14ac:dyDescent="0.2"/>
    <row r="5423" customFormat="1" ht="16" customHeight="1" x14ac:dyDescent="0.2"/>
    <row r="5424" customFormat="1" ht="16" customHeight="1" x14ac:dyDescent="0.2"/>
    <row r="5425" customFormat="1" ht="16" customHeight="1" x14ac:dyDescent="0.2"/>
    <row r="5426" customFormat="1" ht="16" customHeight="1" x14ac:dyDescent="0.2"/>
    <row r="5427" customFormat="1" ht="16" customHeight="1" x14ac:dyDescent="0.2"/>
    <row r="5428" customFormat="1" ht="16" customHeight="1" x14ac:dyDescent="0.2"/>
    <row r="5429" customFormat="1" ht="16" customHeight="1" x14ac:dyDescent="0.2"/>
    <row r="5430" customFormat="1" ht="16" customHeight="1" x14ac:dyDescent="0.2"/>
    <row r="5431" customFormat="1" ht="16" customHeight="1" x14ac:dyDescent="0.2"/>
    <row r="5432" customFormat="1" ht="16" customHeight="1" x14ac:dyDescent="0.2"/>
    <row r="5433" customFormat="1" ht="16" customHeight="1" x14ac:dyDescent="0.2"/>
    <row r="5434" customFormat="1" ht="16" customHeight="1" x14ac:dyDescent="0.2"/>
    <row r="5435" customFormat="1" ht="16" customHeight="1" x14ac:dyDescent="0.2"/>
    <row r="5436" customFormat="1" ht="16" customHeight="1" x14ac:dyDescent="0.2"/>
    <row r="5437" customFormat="1" ht="16" customHeight="1" x14ac:dyDescent="0.2"/>
    <row r="5438" customFormat="1" ht="16" customHeight="1" x14ac:dyDescent="0.2"/>
    <row r="5439" customFormat="1" ht="16" customHeight="1" x14ac:dyDescent="0.2"/>
    <row r="5440" customFormat="1" ht="16" customHeight="1" x14ac:dyDescent="0.2"/>
    <row r="5441" customFormat="1" ht="16" customHeight="1" x14ac:dyDescent="0.2"/>
    <row r="5442" customFormat="1" ht="16" customHeight="1" x14ac:dyDescent="0.2"/>
    <row r="5443" customFormat="1" ht="16" customHeight="1" x14ac:dyDescent="0.2"/>
    <row r="5444" customFormat="1" ht="16" customHeight="1" x14ac:dyDescent="0.2"/>
    <row r="5445" customFormat="1" ht="16" customHeight="1" x14ac:dyDescent="0.2"/>
    <row r="5446" customFormat="1" ht="16" customHeight="1" x14ac:dyDescent="0.2"/>
    <row r="5447" customFormat="1" ht="16" customHeight="1" x14ac:dyDescent="0.2"/>
    <row r="5448" customFormat="1" ht="16" customHeight="1" x14ac:dyDescent="0.2"/>
    <row r="5449" customFormat="1" ht="16" customHeight="1" x14ac:dyDescent="0.2"/>
    <row r="5450" customFormat="1" ht="16" customHeight="1" x14ac:dyDescent="0.2"/>
    <row r="5451" customFormat="1" ht="16" customHeight="1" x14ac:dyDescent="0.2"/>
    <row r="5452" customFormat="1" ht="16" customHeight="1" x14ac:dyDescent="0.2"/>
    <row r="5453" customFormat="1" ht="16" customHeight="1" x14ac:dyDescent="0.2"/>
    <row r="5454" customFormat="1" ht="16" customHeight="1" x14ac:dyDescent="0.2"/>
    <row r="5455" customFormat="1" ht="16" customHeight="1" x14ac:dyDescent="0.2"/>
    <row r="5456" customFormat="1" ht="16" customHeight="1" x14ac:dyDescent="0.2"/>
    <row r="5457" customFormat="1" ht="16" customHeight="1" x14ac:dyDescent="0.2"/>
    <row r="5458" customFormat="1" ht="16" customHeight="1" x14ac:dyDescent="0.2"/>
    <row r="5459" customFormat="1" ht="16" customHeight="1" x14ac:dyDescent="0.2"/>
    <row r="5460" customFormat="1" ht="16" customHeight="1" x14ac:dyDescent="0.2"/>
    <row r="5461" customFormat="1" ht="16" customHeight="1" x14ac:dyDescent="0.2"/>
    <row r="5462" customFormat="1" ht="16" customHeight="1" x14ac:dyDescent="0.2"/>
    <row r="5463" customFormat="1" ht="16" customHeight="1" x14ac:dyDescent="0.2"/>
    <row r="5464" customFormat="1" ht="16" customHeight="1" x14ac:dyDescent="0.2"/>
    <row r="5465" customFormat="1" ht="16" customHeight="1" x14ac:dyDescent="0.2"/>
    <row r="5466" customFormat="1" ht="16" customHeight="1" x14ac:dyDescent="0.2"/>
    <row r="5467" customFormat="1" ht="16" customHeight="1" x14ac:dyDescent="0.2"/>
    <row r="5468" customFormat="1" ht="16" customHeight="1" x14ac:dyDescent="0.2"/>
    <row r="5469" customFormat="1" ht="16" customHeight="1" x14ac:dyDescent="0.2"/>
    <row r="5470" customFormat="1" ht="16" customHeight="1" x14ac:dyDescent="0.2"/>
    <row r="5471" customFormat="1" ht="16" customHeight="1" x14ac:dyDescent="0.2"/>
    <row r="5472" customFormat="1" ht="16" customHeight="1" x14ac:dyDescent="0.2"/>
    <row r="5473" customFormat="1" ht="16" customHeight="1" x14ac:dyDescent="0.2"/>
    <row r="5474" customFormat="1" ht="16" customHeight="1" x14ac:dyDescent="0.2"/>
    <row r="5475" customFormat="1" ht="16" customHeight="1" x14ac:dyDescent="0.2"/>
    <row r="5476" customFormat="1" ht="16" customHeight="1" x14ac:dyDescent="0.2"/>
    <row r="5477" customFormat="1" ht="16" customHeight="1" x14ac:dyDescent="0.2"/>
    <row r="5478" customFormat="1" ht="16" customHeight="1" x14ac:dyDescent="0.2"/>
    <row r="5479" customFormat="1" ht="16" customHeight="1" x14ac:dyDescent="0.2"/>
    <row r="5480" customFormat="1" ht="16" customHeight="1" x14ac:dyDescent="0.2"/>
    <row r="5481" customFormat="1" ht="16" customHeight="1" x14ac:dyDescent="0.2"/>
    <row r="5482" customFormat="1" ht="16" customHeight="1" x14ac:dyDescent="0.2"/>
    <row r="5483" customFormat="1" ht="16" customHeight="1" x14ac:dyDescent="0.2"/>
    <row r="5484" customFormat="1" ht="16" customHeight="1" x14ac:dyDescent="0.2"/>
    <row r="5485" customFormat="1" ht="16" customHeight="1" x14ac:dyDescent="0.2"/>
    <row r="5486" customFormat="1" ht="16" customHeight="1" x14ac:dyDescent="0.2"/>
    <row r="5487" customFormat="1" ht="16" customHeight="1" x14ac:dyDescent="0.2"/>
    <row r="5488" customFormat="1" ht="16" customHeight="1" x14ac:dyDescent="0.2"/>
    <row r="5489" customFormat="1" ht="16" customHeight="1" x14ac:dyDescent="0.2"/>
    <row r="5490" customFormat="1" ht="16" customHeight="1" x14ac:dyDescent="0.2"/>
    <row r="5491" customFormat="1" ht="16" customHeight="1" x14ac:dyDescent="0.2"/>
    <row r="5492" customFormat="1" ht="16" customHeight="1" x14ac:dyDescent="0.2"/>
    <row r="5493" customFormat="1" ht="16" customHeight="1" x14ac:dyDescent="0.2"/>
    <row r="5494" customFormat="1" ht="16" customHeight="1" x14ac:dyDescent="0.2"/>
    <row r="5495" customFormat="1" ht="16" customHeight="1" x14ac:dyDescent="0.2"/>
    <row r="5496" customFormat="1" ht="16" customHeight="1" x14ac:dyDescent="0.2"/>
    <row r="5497" customFormat="1" ht="16" customHeight="1" x14ac:dyDescent="0.2"/>
    <row r="5498" customFormat="1" ht="16" customHeight="1" x14ac:dyDescent="0.2"/>
    <row r="5499" customFormat="1" ht="16" customHeight="1" x14ac:dyDescent="0.2"/>
    <row r="5500" customFormat="1" ht="16" customHeight="1" x14ac:dyDescent="0.2"/>
    <row r="5501" customFormat="1" ht="16" customHeight="1" x14ac:dyDescent="0.2"/>
    <row r="5502" customFormat="1" ht="16" customHeight="1" x14ac:dyDescent="0.2"/>
    <row r="5503" customFormat="1" ht="16" customHeight="1" x14ac:dyDescent="0.2"/>
    <row r="5504" customFormat="1" ht="16" customHeight="1" x14ac:dyDescent="0.2"/>
    <row r="5505" customFormat="1" ht="16" customHeight="1" x14ac:dyDescent="0.2"/>
    <row r="5506" customFormat="1" ht="16" customHeight="1" x14ac:dyDescent="0.2"/>
    <row r="5507" customFormat="1" ht="16" customHeight="1" x14ac:dyDescent="0.2"/>
    <row r="5508" customFormat="1" ht="16" customHeight="1" x14ac:dyDescent="0.2"/>
    <row r="5509" customFormat="1" ht="16" customHeight="1" x14ac:dyDescent="0.2"/>
    <row r="5510" customFormat="1" ht="16" customHeight="1" x14ac:dyDescent="0.2"/>
    <row r="5511" customFormat="1" ht="16" customHeight="1" x14ac:dyDescent="0.2"/>
    <row r="5512" customFormat="1" ht="16" customHeight="1" x14ac:dyDescent="0.2"/>
    <row r="5513" customFormat="1" ht="16" customHeight="1" x14ac:dyDescent="0.2"/>
    <row r="5514" customFormat="1" ht="16" customHeight="1" x14ac:dyDescent="0.2"/>
    <row r="5515" customFormat="1" ht="16" customHeight="1" x14ac:dyDescent="0.2"/>
    <row r="5516" customFormat="1" ht="16" customHeight="1" x14ac:dyDescent="0.2"/>
    <row r="5517" customFormat="1" ht="16" customHeight="1" x14ac:dyDescent="0.2"/>
    <row r="5518" customFormat="1" ht="16" customHeight="1" x14ac:dyDescent="0.2"/>
    <row r="5519" customFormat="1" ht="16" customHeight="1" x14ac:dyDescent="0.2"/>
    <row r="5520" customFormat="1" ht="16" customHeight="1" x14ac:dyDescent="0.2"/>
    <row r="5521" customFormat="1" ht="16" customHeight="1" x14ac:dyDescent="0.2"/>
    <row r="5522" customFormat="1" ht="16" customHeight="1" x14ac:dyDescent="0.2"/>
    <row r="5523" customFormat="1" ht="16" customHeight="1" x14ac:dyDescent="0.2"/>
    <row r="5524" customFormat="1" ht="16" customHeight="1" x14ac:dyDescent="0.2"/>
    <row r="5525" customFormat="1" ht="16" customHeight="1" x14ac:dyDescent="0.2"/>
    <row r="5526" customFormat="1" ht="16" customHeight="1" x14ac:dyDescent="0.2"/>
    <row r="5527" customFormat="1" ht="16" customHeight="1" x14ac:dyDescent="0.2"/>
    <row r="5528" customFormat="1" ht="16" customHeight="1" x14ac:dyDescent="0.2"/>
    <row r="5529" customFormat="1" ht="16" customHeight="1" x14ac:dyDescent="0.2"/>
    <row r="5530" customFormat="1" ht="16" customHeight="1" x14ac:dyDescent="0.2"/>
    <row r="5531" customFormat="1" ht="16" customHeight="1" x14ac:dyDescent="0.2"/>
    <row r="5532" customFormat="1" ht="16" customHeight="1" x14ac:dyDescent="0.2"/>
    <row r="5533" customFormat="1" ht="16" customHeight="1" x14ac:dyDescent="0.2"/>
    <row r="5534" customFormat="1" ht="16" customHeight="1" x14ac:dyDescent="0.2"/>
    <row r="5535" customFormat="1" ht="16" customHeight="1" x14ac:dyDescent="0.2"/>
    <row r="5536" customFormat="1" ht="16" customHeight="1" x14ac:dyDescent="0.2"/>
    <row r="5537" customFormat="1" ht="16" customHeight="1" x14ac:dyDescent="0.2"/>
    <row r="5538" customFormat="1" ht="16" customHeight="1" x14ac:dyDescent="0.2"/>
    <row r="5539" customFormat="1" ht="16" customHeight="1" x14ac:dyDescent="0.2"/>
    <row r="5540" customFormat="1" ht="16" customHeight="1" x14ac:dyDescent="0.2"/>
    <row r="5541" customFormat="1" ht="16" customHeight="1" x14ac:dyDescent="0.2"/>
    <row r="5542" customFormat="1" ht="16" customHeight="1" x14ac:dyDescent="0.2"/>
    <row r="5543" customFormat="1" ht="16" customHeight="1" x14ac:dyDescent="0.2"/>
    <row r="5544" customFormat="1" ht="16" customHeight="1" x14ac:dyDescent="0.2"/>
    <row r="5545" customFormat="1" ht="16" customHeight="1" x14ac:dyDescent="0.2"/>
    <row r="5546" customFormat="1" ht="16" customHeight="1" x14ac:dyDescent="0.2"/>
    <row r="5547" customFormat="1" ht="16" customHeight="1" x14ac:dyDescent="0.2"/>
    <row r="5548" customFormat="1" ht="16" customHeight="1" x14ac:dyDescent="0.2"/>
    <row r="5549" customFormat="1" ht="16" customHeight="1" x14ac:dyDescent="0.2"/>
    <row r="5550" customFormat="1" ht="16" customHeight="1" x14ac:dyDescent="0.2"/>
    <row r="5551" customFormat="1" ht="16" customHeight="1" x14ac:dyDescent="0.2"/>
    <row r="5552" customFormat="1" ht="16" customHeight="1" x14ac:dyDescent="0.2"/>
    <row r="5553" customFormat="1" ht="16" customHeight="1" x14ac:dyDescent="0.2"/>
    <row r="5554" customFormat="1" ht="16" customHeight="1" x14ac:dyDescent="0.2"/>
    <row r="5555" customFormat="1" ht="16" customHeight="1" x14ac:dyDescent="0.2"/>
    <row r="5556" customFormat="1" ht="16" customHeight="1" x14ac:dyDescent="0.2"/>
    <row r="5557" customFormat="1" ht="16" customHeight="1" x14ac:dyDescent="0.2"/>
    <row r="5558" customFormat="1" ht="16" customHeight="1" x14ac:dyDescent="0.2"/>
    <row r="5559" customFormat="1" ht="16" customHeight="1" x14ac:dyDescent="0.2"/>
    <row r="5560" customFormat="1" ht="16" customHeight="1" x14ac:dyDescent="0.2"/>
    <row r="5561" customFormat="1" ht="16" customHeight="1" x14ac:dyDescent="0.2"/>
    <row r="5562" customFormat="1" ht="16" customHeight="1" x14ac:dyDescent="0.2"/>
    <row r="5563" customFormat="1" ht="16" customHeight="1" x14ac:dyDescent="0.2"/>
    <row r="5564" customFormat="1" ht="16" customHeight="1" x14ac:dyDescent="0.2"/>
    <row r="5565" customFormat="1" ht="16" customHeight="1" x14ac:dyDescent="0.2"/>
    <row r="5566" customFormat="1" ht="16" customHeight="1" x14ac:dyDescent="0.2"/>
    <row r="5567" customFormat="1" ht="16" customHeight="1" x14ac:dyDescent="0.2"/>
    <row r="5568" customFormat="1" ht="16" customHeight="1" x14ac:dyDescent="0.2"/>
    <row r="5569" customFormat="1" ht="16" customHeight="1" x14ac:dyDescent="0.2"/>
    <row r="5570" customFormat="1" ht="16" customHeight="1" x14ac:dyDescent="0.2"/>
    <row r="5571" customFormat="1" ht="16" customHeight="1" x14ac:dyDescent="0.2"/>
    <row r="5572" customFormat="1" ht="16" customHeight="1" x14ac:dyDescent="0.2"/>
    <row r="5573" customFormat="1" ht="16" customHeight="1" x14ac:dyDescent="0.2"/>
    <row r="5574" customFormat="1" ht="16" customHeight="1" x14ac:dyDescent="0.2"/>
    <row r="5575" customFormat="1" ht="16" customHeight="1" x14ac:dyDescent="0.2"/>
    <row r="5576" customFormat="1" ht="16" customHeight="1" x14ac:dyDescent="0.2"/>
    <row r="5577" customFormat="1" ht="16" customHeight="1" x14ac:dyDescent="0.2"/>
    <row r="5578" customFormat="1" ht="16" customHeight="1" x14ac:dyDescent="0.2"/>
    <row r="5579" customFormat="1" ht="16" customHeight="1" x14ac:dyDescent="0.2"/>
    <row r="5580" customFormat="1" ht="16" customHeight="1" x14ac:dyDescent="0.2"/>
    <row r="5581" customFormat="1" ht="16" customHeight="1" x14ac:dyDescent="0.2"/>
    <row r="5582" customFormat="1" ht="16" customHeight="1" x14ac:dyDescent="0.2"/>
    <row r="5583" customFormat="1" ht="16" customHeight="1" x14ac:dyDescent="0.2"/>
    <row r="5584" customFormat="1" ht="16" customHeight="1" x14ac:dyDescent="0.2"/>
    <row r="5585" customFormat="1" ht="16" customHeight="1" x14ac:dyDescent="0.2"/>
    <row r="5586" customFormat="1" ht="16" customHeight="1" x14ac:dyDescent="0.2"/>
    <row r="5587" customFormat="1" ht="16" customHeight="1" x14ac:dyDescent="0.2"/>
    <row r="5588" customFormat="1" ht="16" customHeight="1" x14ac:dyDescent="0.2"/>
    <row r="5589" customFormat="1" ht="16" customHeight="1" x14ac:dyDescent="0.2"/>
    <row r="5590" customFormat="1" ht="16" customHeight="1" x14ac:dyDescent="0.2"/>
    <row r="5591" customFormat="1" ht="16" customHeight="1" x14ac:dyDescent="0.2"/>
    <row r="5592" customFormat="1" ht="16" customHeight="1" x14ac:dyDescent="0.2"/>
    <row r="5593" customFormat="1" ht="16" customHeight="1" x14ac:dyDescent="0.2"/>
    <row r="5594" customFormat="1" ht="16" customHeight="1" x14ac:dyDescent="0.2"/>
    <row r="5595" customFormat="1" ht="16" customHeight="1" x14ac:dyDescent="0.2"/>
    <row r="5596" customFormat="1" ht="16" customHeight="1" x14ac:dyDescent="0.2"/>
    <row r="5597" customFormat="1" ht="16" customHeight="1" x14ac:dyDescent="0.2"/>
    <row r="5598" customFormat="1" ht="16" customHeight="1" x14ac:dyDescent="0.2"/>
    <row r="5599" customFormat="1" ht="16" customHeight="1" x14ac:dyDescent="0.2"/>
    <row r="5600" customFormat="1" ht="16" customHeight="1" x14ac:dyDescent="0.2"/>
    <row r="5601" customFormat="1" ht="16" customHeight="1" x14ac:dyDescent="0.2"/>
    <row r="5602" customFormat="1" ht="16" customHeight="1" x14ac:dyDescent="0.2"/>
    <row r="5603" customFormat="1" ht="16" customHeight="1" x14ac:dyDescent="0.2"/>
    <row r="5604" customFormat="1" ht="16" customHeight="1" x14ac:dyDescent="0.2"/>
    <row r="5605" customFormat="1" ht="16" customHeight="1" x14ac:dyDescent="0.2"/>
    <row r="5606" customFormat="1" ht="16" customHeight="1" x14ac:dyDescent="0.2"/>
    <row r="5607" customFormat="1" ht="16" customHeight="1" x14ac:dyDescent="0.2"/>
    <row r="5608" customFormat="1" ht="16" customHeight="1" x14ac:dyDescent="0.2"/>
    <row r="5609" customFormat="1" ht="16" customHeight="1" x14ac:dyDescent="0.2"/>
    <row r="5610" customFormat="1" ht="16" customHeight="1" x14ac:dyDescent="0.2"/>
    <row r="5611" customFormat="1" ht="16" customHeight="1" x14ac:dyDescent="0.2"/>
    <row r="5612" customFormat="1" ht="16" customHeight="1" x14ac:dyDescent="0.2"/>
    <row r="5613" customFormat="1" ht="16" customHeight="1" x14ac:dyDescent="0.2"/>
    <row r="5614" customFormat="1" ht="16" customHeight="1" x14ac:dyDescent="0.2"/>
    <row r="5615" customFormat="1" ht="16" customHeight="1" x14ac:dyDescent="0.2"/>
    <row r="5616" customFormat="1" ht="16" customHeight="1" x14ac:dyDescent="0.2"/>
    <row r="5617" customFormat="1" ht="16" customHeight="1" x14ac:dyDescent="0.2"/>
    <row r="5618" customFormat="1" ht="16" customHeight="1" x14ac:dyDescent="0.2"/>
    <row r="5619" customFormat="1" ht="16" customHeight="1" x14ac:dyDescent="0.2"/>
    <row r="5620" customFormat="1" ht="16" customHeight="1" x14ac:dyDescent="0.2"/>
    <row r="5621" customFormat="1" ht="16" customHeight="1" x14ac:dyDescent="0.2"/>
    <row r="5622" customFormat="1" ht="16" customHeight="1" x14ac:dyDescent="0.2"/>
    <row r="5623" customFormat="1" ht="16" customHeight="1" x14ac:dyDescent="0.2"/>
    <row r="5624" customFormat="1" ht="16" customHeight="1" x14ac:dyDescent="0.2"/>
    <row r="5625" customFormat="1" ht="16" customHeight="1" x14ac:dyDescent="0.2"/>
    <row r="5626" customFormat="1" ht="16" customHeight="1" x14ac:dyDescent="0.2"/>
    <row r="5627" customFormat="1" ht="16" customHeight="1" x14ac:dyDescent="0.2"/>
    <row r="5628" customFormat="1" ht="16" customHeight="1" x14ac:dyDescent="0.2"/>
    <row r="5629" customFormat="1" ht="16" customHeight="1" x14ac:dyDescent="0.2"/>
    <row r="5630" customFormat="1" ht="16" customHeight="1" x14ac:dyDescent="0.2"/>
    <row r="5631" customFormat="1" ht="16" customHeight="1" x14ac:dyDescent="0.2"/>
    <row r="5632" customFormat="1" ht="16" customHeight="1" x14ac:dyDescent="0.2"/>
    <row r="5633" customFormat="1" ht="16" customHeight="1" x14ac:dyDescent="0.2"/>
    <row r="5634" customFormat="1" ht="16" customHeight="1" x14ac:dyDescent="0.2"/>
    <row r="5635" customFormat="1" ht="16" customHeight="1" x14ac:dyDescent="0.2"/>
    <row r="5636" customFormat="1" ht="16" customHeight="1" x14ac:dyDescent="0.2"/>
    <row r="5637" customFormat="1" ht="16" customHeight="1" x14ac:dyDescent="0.2"/>
    <row r="5638" customFormat="1" ht="16" customHeight="1" x14ac:dyDescent="0.2"/>
    <row r="5639" customFormat="1" ht="16" customHeight="1" x14ac:dyDescent="0.2"/>
    <row r="5640" customFormat="1" ht="16" customHeight="1" x14ac:dyDescent="0.2"/>
    <row r="5641" customFormat="1" ht="16" customHeight="1" x14ac:dyDescent="0.2"/>
    <row r="5642" customFormat="1" ht="16" customHeight="1" x14ac:dyDescent="0.2"/>
    <row r="5643" customFormat="1" ht="16" customHeight="1" x14ac:dyDescent="0.2"/>
    <row r="5644" customFormat="1" ht="16" customHeight="1" x14ac:dyDescent="0.2"/>
    <row r="5645" customFormat="1" ht="16" customHeight="1" x14ac:dyDescent="0.2"/>
    <row r="5646" customFormat="1" ht="16" customHeight="1" x14ac:dyDescent="0.2"/>
    <row r="5647" customFormat="1" ht="16" customHeight="1" x14ac:dyDescent="0.2"/>
    <row r="5648" customFormat="1" ht="16" customHeight="1" x14ac:dyDescent="0.2"/>
    <row r="5649" customFormat="1" ht="16" customHeight="1" x14ac:dyDescent="0.2"/>
    <row r="5650" customFormat="1" ht="16" customHeight="1" x14ac:dyDescent="0.2"/>
    <row r="5651" customFormat="1" ht="16" customHeight="1" x14ac:dyDescent="0.2"/>
    <row r="5652" customFormat="1" ht="16" customHeight="1" x14ac:dyDescent="0.2"/>
    <row r="5653" customFormat="1" ht="16" customHeight="1" x14ac:dyDescent="0.2"/>
    <row r="5654" customFormat="1" ht="16" customHeight="1" x14ac:dyDescent="0.2"/>
    <row r="5655" customFormat="1" ht="16" customHeight="1" x14ac:dyDescent="0.2"/>
    <row r="5656" customFormat="1" ht="16" customHeight="1" x14ac:dyDescent="0.2"/>
    <row r="5657" customFormat="1" ht="16" customHeight="1" x14ac:dyDescent="0.2"/>
    <row r="5658" customFormat="1" ht="16" customHeight="1" x14ac:dyDescent="0.2"/>
    <row r="5659" customFormat="1" ht="16" customHeight="1" x14ac:dyDescent="0.2"/>
    <row r="5660" customFormat="1" ht="16" customHeight="1" x14ac:dyDescent="0.2"/>
    <row r="5661" customFormat="1" ht="16" customHeight="1" x14ac:dyDescent="0.2"/>
    <row r="5662" customFormat="1" ht="16" customHeight="1" x14ac:dyDescent="0.2"/>
    <row r="5663" customFormat="1" ht="16" customHeight="1" x14ac:dyDescent="0.2"/>
    <row r="5664" customFormat="1" ht="16" customHeight="1" x14ac:dyDescent="0.2"/>
    <row r="5665" customFormat="1" ht="16" customHeight="1" x14ac:dyDescent="0.2"/>
    <row r="5666" customFormat="1" ht="16" customHeight="1" x14ac:dyDescent="0.2"/>
    <row r="5667" customFormat="1" ht="16" customHeight="1" x14ac:dyDescent="0.2"/>
    <row r="5668" customFormat="1" ht="16" customHeight="1" x14ac:dyDescent="0.2"/>
    <row r="5669" customFormat="1" ht="16" customHeight="1" x14ac:dyDescent="0.2"/>
    <row r="5670" customFormat="1" ht="16" customHeight="1" x14ac:dyDescent="0.2"/>
    <row r="5671" customFormat="1" ht="16" customHeight="1" x14ac:dyDescent="0.2"/>
    <row r="5672" customFormat="1" ht="16" customHeight="1" x14ac:dyDescent="0.2"/>
    <row r="5673" customFormat="1" ht="16" customHeight="1" x14ac:dyDescent="0.2"/>
    <row r="5674" customFormat="1" ht="16" customHeight="1" x14ac:dyDescent="0.2"/>
    <row r="5675" customFormat="1" ht="16" customHeight="1" x14ac:dyDescent="0.2"/>
    <row r="5676" customFormat="1" ht="16" customHeight="1" x14ac:dyDescent="0.2"/>
    <row r="5677" customFormat="1" ht="16" customHeight="1" x14ac:dyDescent="0.2"/>
    <row r="5678" customFormat="1" ht="16" customHeight="1" x14ac:dyDescent="0.2"/>
    <row r="5679" customFormat="1" ht="16" customHeight="1" x14ac:dyDescent="0.2"/>
    <row r="5680" customFormat="1" ht="16" customHeight="1" x14ac:dyDescent="0.2"/>
    <row r="5681" customFormat="1" ht="16" customHeight="1" x14ac:dyDescent="0.2"/>
    <row r="5682" customFormat="1" ht="16" customHeight="1" x14ac:dyDescent="0.2"/>
    <row r="5683" customFormat="1" ht="16" customHeight="1" x14ac:dyDescent="0.2"/>
    <row r="5684" customFormat="1" ht="16" customHeight="1" x14ac:dyDescent="0.2"/>
    <row r="5685" customFormat="1" ht="16" customHeight="1" x14ac:dyDescent="0.2"/>
    <row r="5686" customFormat="1" ht="16" customHeight="1" x14ac:dyDescent="0.2"/>
    <row r="5687" customFormat="1" ht="16" customHeight="1" x14ac:dyDescent="0.2"/>
    <row r="5688" customFormat="1" ht="16" customHeight="1" x14ac:dyDescent="0.2"/>
    <row r="5689" customFormat="1" ht="16" customHeight="1" x14ac:dyDescent="0.2"/>
    <row r="5690" customFormat="1" ht="16" customHeight="1" x14ac:dyDescent="0.2"/>
    <row r="5691" customFormat="1" ht="16" customHeight="1" x14ac:dyDescent="0.2"/>
    <row r="5692" customFormat="1" ht="16" customHeight="1" x14ac:dyDescent="0.2"/>
    <row r="5693" customFormat="1" ht="16" customHeight="1" x14ac:dyDescent="0.2"/>
    <row r="5694" customFormat="1" ht="16" customHeight="1" x14ac:dyDescent="0.2"/>
    <row r="5695" customFormat="1" ht="16" customHeight="1" x14ac:dyDescent="0.2"/>
    <row r="5696" customFormat="1" ht="16" customHeight="1" x14ac:dyDescent="0.2"/>
    <row r="5697" customFormat="1" ht="16" customHeight="1" x14ac:dyDescent="0.2"/>
    <row r="5698" customFormat="1" ht="16" customHeight="1" x14ac:dyDescent="0.2"/>
    <row r="5699" customFormat="1" ht="16" customHeight="1" x14ac:dyDescent="0.2"/>
    <row r="5700" customFormat="1" ht="16" customHeight="1" x14ac:dyDescent="0.2"/>
    <row r="5701" customFormat="1" ht="16" customHeight="1" x14ac:dyDescent="0.2"/>
    <row r="5702" customFormat="1" ht="16" customHeight="1" x14ac:dyDescent="0.2"/>
    <row r="5703" customFormat="1" ht="16" customHeight="1" x14ac:dyDescent="0.2"/>
    <row r="5704" customFormat="1" ht="16" customHeight="1" x14ac:dyDescent="0.2"/>
    <row r="5705" customFormat="1" ht="16" customHeight="1" x14ac:dyDescent="0.2"/>
    <row r="5706" customFormat="1" ht="16" customHeight="1" x14ac:dyDescent="0.2"/>
    <row r="5707" customFormat="1" ht="16" customHeight="1" x14ac:dyDescent="0.2"/>
    <row r="5708" customFormat="1" ht="16" customHeight="1" x14ac:dyDescent="0.2"/>
    <row r="5709" customFormat="1" ht="16" customHeight="1" x14ac:dyDescent="0.2"/>
    <row r="5710" customFormat="1" ht="16" customHeight="1" x14ac:dyDescent="0.2"/>
    <row r="5711" customFormat="1" ht="16" customHeight="1" x14ac:dyDescent="0.2"/>
    <row r="5712" customFormat="1" ht="16" customHeight="1" x14ac:dyDescent="0.2"/>
    <row r="5713" customFormat="1" ht="16" customHeight="1" x14ac:dyDescent="0.2"/>
    <row r="5714" customFormat="1" ht="16" customHeight="1" x14ac:dyDescent="0.2"/>
    <row r="5715" customFormat="1" ht="16" customHeight="1" x14ac:dyDescent="0.2"/>
    <row r="5716" customFormat="1" ht="16" customHeight="1" x14ac:dyDescent="0.2"/>
    <row r="5717" customFormat="1" ht="16" customHeight="1" x14ac:dyDescent="0.2"/>
    <row r="5718" customFormat="1" ht="16" customHeight="1" x14ac:dyDescent="0.2"/>
    <row r="5719" customFormat="1" ht="16" customHeight="1" x14ac:dyDescent="0.2"/>
    <row r="5720" customFormat="1" ht="16" customHeight="1" x14ac:dyDescent="0.2"/>
    <row r="5721" customFormat="1" ht="16" customHeight="1" x14ac:dyDescent="0.2"/>
    <row r="5722" customFormat="1" ht="16" customHeight="1" x14ac:dyDescent="0.2"/>
    <row r="5723" customFormat="1" ht="16" customHeight="1" x14ac:dyDescent="0.2"/>
    <row r="5724" customFormat="1" ht="16" customHeight="1" x14ac:dyDescent="0.2"/>
    <row r="5725" customFormat="1" ht="16" customHeight="1" x14ac:dyDescent="0.2"/>
    <row r="5726" customFormat="1" ht="16" customHeight="1" x14ac:dyDescent="0.2"/>
    <row r="5727" customFormat="1" ht="16" customHeight="1" x14ac:dyDescent="0.2"/>
    <row r="5728" customFormat="1" ht="16" customHeight="1" x14ac:dyDescent="0.2"/>
    <row r="5729" customFormat="1" ht="16" customHeight="1" x14ac:dyDescent="0.2"/>
    <row r="5730" customFormat="1" ht="16" customHeight="1" x14ac:dyDescent="0.2"/>
    <row r="5731" customFormat="1" ht="16" customHeight="1" x14ac:dyDescent="0.2"/>
    <row r="5732" customFormat="1" ht="16" customHeight="1" x14ac:dyDescent="0.2"/>
    <row r="5733" customFormat="1" ht="16" customHeight="1" x14ac:dyDescent="0.2"/>
    <row r="5734" customFormat="1" ht="16" customHeight="1" x14ac:dyDescent="0.2"/>
    <row r="5735" customFormat="1" ht="16" customHeight="1" x14ac:dyDescent="0.2"/>
    <row r="5736" customFormat="1" ht="16" customHeight="1" x14ac:dyDescent="0.2"/>
    <row r="5737" customFormat="1" ht="16" customHeight="1" x14ac:dyDescent="0.2"/>
    <row r="5738" customFormat="1" ht="16" customHeight="1" x14ac:dyDescent="0.2"/>
    <row r="5739" customFormat="1" ht="16" customHeight="1" x14ac:dyDescent="0.2"/>
    <row r="5740" customFormat="1" ht="16" customHeight="1" x14ac:dyDescent="0.2"/>
    <row r="5741" customFormat="1" ht="16" customHeight="1" x14ac:dyDescent="0.2"/>
    <row r="5742" customFormat="1" ht="16" customHeight="1" x14ac:dyDescent="0.2"/>
    <row r="5743" customFormat="1" ht="16" customHeight="1" x14ac:dyDescent="0.2"/>
    <row r="5744" customFormat="1" ht="16" customHeight="1" x14ac:dyDescent="0.2"/>
    <row r="5745" customFormat="1" ht="16" customHeight="1" x14ac:dyDescent="0.2"/>
    <row r="5746" customFormat="1" ht="16" customHeight="1" x14ac:dyDescent="0.2"/>
    <row r="5747" customFormat="1" ht="16" customHeight="1" x14ac:dyDescent="0.2"/>
    <row r="5748" customFormat="1" ht="16" customHeight="1" x14ac:dyDescent="0.2"/>
    <row r="5749" customFormat="1" ht="16" customHeight="1" x14ac:dyDescent="0.2"/>
    <row r="5750" customFormat="1" ht="16" customHeight="1" x14ac:dyDescent="0.2"/>
    <row r="5751" customFormat="1" ht="16" customHeight="1" x14ac:dyDescent="0.2"/>
    <row r="5752" customFormat="1" ht="16" customHeight="1" x14ac:dyDescent="0.2"/>
    <row r="5753" customFormat="1" ht="16" customHeight="1" x14ac:dyDescent="0.2"/>
    <row r="5754" customFormat="1" ht="16" customHeight="1" x14ac:dyDescent="0.2"/>
    <row r="5755" customFormat="1" ht="16" customHeight="1" x14ac:dyDescent="0.2"/>
    <row r="5756" customFormat="1" ht="16" customHeight="1" x14ac:dyDescent="0.2"/>
    <row r="5757" customFormat="1" ht="16" customHeight="1" x14ac:dyDescent="0.2"/>
    <row r="5758" customFormat="1" ht="16" customHeight="1" x14ac:dyDescent="0.2"/>
    <row r="5759" customFormat="1" ht="16" customHeight="1" x14ac:dyDescent="0.2"/>
    <row r="5760" customFormat="1" ht="16" customHeight="1" x14ac:dyDescent="0.2"/>
    <row r="5761" customFormat="1" ht="16" customHeight="1" x14ac:dyDescent="0.2"/>
    <row r="5762" customFormat="1" ht="16" customHeight="1" x14ac:dyDescent="0.2"/>
    <row r="5763" customFormat="1" ht="16" customHeight="1" x14ac:dyDescent="0.2"/>
    <row r="5764" customFormat="1" ht="16" customHeight="1" x14ac:dyDescent="0.2"/>
    <row r="5765" customFormat="1" ht="16" customHeight="1" x14ac:dyDescent="0.2"/>
    <row r="5766" customFormat="1" ht="16" customHeight="1" x14ac:dyDescent="0.2"/>
    <row r="5767" customFormat="1" ht="16" customHeight="1" x14ac:dyDescent="0.2"/>
    <row r="5768" customFormat="1" ht="16" customHeight="1" x14ac:dyDescent="0.2"/>
    <row r="5769" customFormat="1" ht="16" customHeight="1" x14ac:dyDescent="0.2"/>
    <row r="5770" customFormat="1" ht="16" customHeight="1" x14ac:dyDescent="0.2"/>
    <row r="5771" customFormat="1" ht="16" customHeight="1" x14ac:dyDescent="0.2"/>
    <row r="5772" customFormat="1" ht="16" customHeight="1" x14ac:dyDescent="0.2"/>
    <row r="5773" customFormat="1" ht="16" customHeight="1" x14ac:dyDescent="0.2"/>
    <row r="5774" customFormat="1" ht="16" customHeight="1" x14ac:dyDescent="0.2"/>
    <row r="5775" customFormat="1" ht="16" customHeight="1" x14ac:dyDescent="0.2"/>
    <row r="5776" customFormat="1" ht="16" customHeight="1" x14ac:dyDescent="0.2"/>
    <row r="5777" customFormat="1" ht="16" customHeight="1" x14ac:dyDescent="0.2"/>
    <row r="5778" customFormat="1" ht="16" customHeight="1" x14ac:dyDescent="0.2"/>
    <row r="5779" customFormat="1" ht="16" customHeight="1" x14ac:dyDescent="0.2"/>
    <row r="5780" customFormat="1" ht="16" customHeight="1" x14ac:dyDescent="0.2"/>
    <row r="5781" customFormat="1" ht="16" customHeight="1" x14ac:dyDescent="0.2"/>
    <row r="5782" customFormat="1" ht="16" customHeight="1" x14ac:dyDescent="0.2"/>
    <row r="5783" customFormat="1" ht="16" customHeight="1" x14ac:dyDescent="0.2"/>
    <row r="5784" customFormat="1" ht="16" customHeight="1" x14ac:dyDescent="0.2"/>
    <row r="5785" customFormat="1" ht="16" customHeight="1" x14ac:dyDescent="0.2"/>
    <row r="5786" customFormat="1" ht="16" customHeight="1" x14ac:dyDescent="0.2"/>
    <row r="5787" customFormat="1" ht="16" customHeight="1" x14ac:dyDescent="0.2"/>
    <row r="5788" customFormat="1" ht="16" customHeight="1" x14ac:dyDescent="0.2"/>
    <row r="5789" customFormat="1" ht="16" customHeight="1" x14ac:dyDescent="0.2"/>
    <row r="5790" customFormat="1" ht="16" customHeight="1" x14ac:dyDescent="0.2"/>
    <row r="5791" customFormat="1" ht="16" customHeight="1" x14ac:dyDescent="0.2"/>
    <row r="5792" customFormat="1" ht="16" customHeight="1" x14ac:dyDescent="0.2"/>
    <row r="5793" customFormat="1" ht="16" customHeight="1" x14ac:dyDescent="0.2"/>
    <row r="5794" customFormat="1" ht="16" customHeight="1" x14ac:dyDescent="0.2"/>
    <row r="5795" customFormat="1" ht="16" customHeight="1" x14ac:dyDescent="0.2"/>
    <row r="5796" customFormat="1" ht="16" customHeight="1" x14ac:dyDescent="0.2"/>
    <row r="5797" customFormat="1" ht="16" customHeight="1" x14ac:dyDescent="0.2"/>
    <row r="5798" customFormat="1" ht="16" customHeight="1" x14ac:dyDescent="0.2"/>
    <row r="5799" customFormat="1" ht="16" customHeight="1" x14ac:dyDescent="0.2"/>
    <row r="5800" customFormat="1" ht="16" customHeight="1" x14ac:dyDescent="0.2"/>
    <row r="5801" customFormat="1" ht="16" customHeight="1" x14ac:dyDescent="0.2"/>
    <row r="5802" customFormat="1" ht="16" customHeight="1" x14ac:dyDescent="0.2"/>
    <row r="5803" customFormat="1" ht="16" customHeight="1" x14ac:dyDescent="0.2"/>
    <row r="5804" customFormat="1" ht="16" customHeight="1" x14ac:dyDescent="0.2"/>
    <row r="5805" customFormat="1" ht="16" customHeight="1" x14ac:dyDescent="0.2"/>
    <row r="5806" customFormat="1" ht="16" customHeight="1" x14ac:dyDescent="0.2"/>
    <row r="5807" customFormat="1" ht="16" customHeight="1" x14ac:dyDescent="0.2"/>
    <row r="5808" customFormat="1" ht="16" customHeight="1" x14ac:dyDescent="0.2"/>
    <row r="5809" customFormat="1" ht="16" customHeight="1" x14ac:dyDescent="0.2"/>
    <row r="5810" customFormat="1" ht="16" customHeight="1" x14ac:dyDescent="0.2"/>
    <row r="5811" customFormat="1" ht="16" customHeight="1" x14ac:dyDescent="0.2"/>
    <row r="5812" customFormat="1" ht="16" customHeight="1" x14ac:dyDescent="0.2"/>
    <row r="5813" customFormat="1" ht="16" customHeight="1" x14ac:dyDescent="0.2"/>
    <row r="5814" customFormat="1" ht="16" customHeight="1" x14ac:dyDescent="0.2"/>
    <row r="5815" customFormat="1" ht="16" customHeight="1" x14ac:dyDescent="0.2"/>
    <row r="5816" customFormat="1" ht="16" customHeight="1" x14ac:dyDescent="0.2"/>
    <row r="5817" customFormat="1" ht="16" customHeight="1" x14ac:dyDescent="0.2"/>
    <row r="5818" customFormat="1" ht="16" customHeight="1" x14ac:dyDescent="0.2"/>
    <row r="5819" customFormat="1" ht="16" customHeight="1" x14ac:dyDescent="0.2"/>
    <row r="5820" customFormat="1" ht="16" customHeight="1" x14ac:dyDescent="0.2"/>
    <row r="5821" customFormat="1" ht="16" customHeight="1" x14ac:dyDescent="0.2"/>
    <row r="5822" customFormat="1" ht="16" customHeight="1" x14ac:dyDescent="0.2"/>
    <row r="5823" customFormat="1" ht="16" customHeight="1" x14ac:dyDescent="0.2"/>
    <row r="5824" customFormat="1" ht="16" customHeight="1" x14ac:dyDescent="0.2"/>
    <row r="5825" customFormat="1" ht="16" customHeight="1" x14ac:dyDescent="0.2"/>
    <row r="5826" customFormat="1" ht="16" customHeight="1" x14ac:dyDescent="0.2"/>
    <row r="5827" customFormat="1" ht="16" customHeight="1" x14ac:dyDescent="0.2"/>
    <row r="5828" customFormat="1" ht="16" customHeight="1" x14ac:dyDescent="0.2"/>
    <row r="5829" customFormat="1" ht="16" customHeight="1" x14ac:dyDescent="0.2"/>
    <row r="5830" customFormat="1" ht="16" customHeight="1" x14ac:dyDescent="0.2"/>
    <row r="5831" customFormat="1" ht="16" customHeight="1" x14ac:dyDescent="0.2"/>
    <row r="5832" customFormat="1" ht="16" customHeight="1" x14ac:dyDescent="0.2"/>
    <row r="5833" customFormat="1" ht="16" customHeight="1" x14ac:dyDescent="0.2"/>
    <row r="5834" customFormat="1" ht="16" customHeight="1" x14ac:dyDescent="0.2"/>
    <row r="5835" customFormat="1" ht="16" customHeight="1" x14ac:dyDescent="0.2"/>
    <row r="5836" customFormat="1" ht="16" customHeight="1" x14ac:dyDescent="0.2"/>
    <row r="5837" customFormat="1" ht="16" customHeight="1" x14ac:dyDescent="0.2"/>
    <row r="5838" customFormat="1" ht="16" customHeight="1" x14ac:dyDescent="0.2"/>
    <row r="5839" customFormat="1" ht="16" customHeight="1" x14ac:dyDescent="0.2"/>
    <row r="5840" customFormat="1" ht="16" customHeight="1" x14ac:dyDescent="0.2"/>
    <row r="5841" customFormat="1" ht="16" customHeight="1" x14ac:dyDescent="0.2"/>
    <row r="5842" customFormat="1" ht="16" customHeight="1" x14ac:dyDescent="0.2"/>
    <row r="5843" customFormat="1" ht="16" customHeight="1" x14ac:dyDescent="0.2"/>
    <row r="5844" customFormat="1" ht="16" customHeight="1" x14ac:dyDescent="0.2"/>
    <row r="5845" customFormat="1" ht="16" customHeight="1" x14ac:dyDescent="0.2"/>
    <row r="5846" customFormat="1" ht="16" customHeight="1" x14ac:dyDescent="0.2"/>
    <row r="5847" customFormat="1" ht="16" customHeight="1" x14ac:dyDescent="0.2"/>
    <row r="5848" customFormat="1" ht="16" customHeight="1" x14ac:dyDescent="0.2"/>
    <row r="5849" customFormat="1" ht="16" customHeight="1" x14ac:dyDescent="0.2"/>
    <row r="5850" customFormat="1" ht="16" customHeight="1" x14ac:dyDescent="0.2"/>
    <row r="5851" customFormat="1" ht="16" customHeight="1" x14ac:dyDescent="0.2"/>
    <row r="5852" customFormat="1" ht="16" customHeight="1" x14ac:dyDescent="0.2"/>
    <row r="5853" customFormat="1" ht="16" customHeight="1" x14ac:dyDescent="0.2"/>
    <row r="5854" customFormat="1" ht="16" customHeight="1" x14ac:dyDescent="0.2"/>
    <row r="5855" customFormat="1" ht="16" customHeight="1" x14ac:dyDescent="0.2"/>
    <row r="5856" customFormat="1" ht="16" customHeight="1" x14ac:dyDescent="0.2"/>
    <row r="5857" customFormat="1" ht="16" customHeight="1" x14ac:dyDescent="0.2"/>
    <row r="5858" customFormat="1" ht="16" customHeight="1" x14ac:dyDescent="0.2"/>
    <row r="5859" customFormat="1" ht="16" customHeight="1" x14ac:dyDescent="0.2"/>
    <row r="5860" customFormat="1" ht="16" customHeight="1" x14ac:dyDescent="0.2"/>
    <row r="5861" customFormat="1" ht="16" customHeight="1" x14ac:dyDescent="0.2"/>
    <row r="5862" customFormat="1" ht="16" customHeight="1" x14ac:dyDescent="0.2"/>
    <row r="5863" customFormat="1" ht="16" customHeight="1" x14ac:dyDescent="0.2"/>
    <row r="5864" customFormat="1" ht="16" customHeight="1" x14ac:dyDescent="0.2"/>
    <row r="5865" customFormat="1" ht="16" customHeight="1" x14ac:dyDescent="0.2"/>
    <row r="5866" customFormat="1" ht="16" customHeight="1" x14ac:dyDescent="0.2"/>
    <row r="5867" customFormat="1" ht="16" customHeight="1" x14ac:dyDescent="0.2"/>
    <row r="5868" customFormat="1" ht="16" customHeight="1" x14ac:dyDescent="0.2"/>
    <row r="5869" customFormat="1" ht="16" customHeight="1" x14ac:dyDescent="0.2"/>
    <row r="5870" customFormat="1" ht="16" customHeight="1" x14ac:dyDescent="0.2"/>
    <row r="5871" customFormat="1" ht="16" customHeight="1" x14ac:dyDescent="0.2"/>
    <row r="5872" customFormat="1" ht="16" customHeight="1" x14ac:dyDescent="0.2"/>
    <row r="5873" customFormat="1" ht="16" customHeight="1" x14ac:dyDescent="0.2"/>
    <row r="5874" customFormat="1" ht="16" customHeight="1" x14ac:dyDescent="0.2"/>
    <row r="5875" customFormat="1" ht="16" customHeight="1" x14ac:dyDescent="0.2"/>
    <row r="5876" customFormat="1" ht="16" customHeight="1" x14ac:dyDescent="0.2"/>
    <row r="5877" customFormat="1" ht="16" customHeight="1" x14ac:dyDescent="0.2"/>
    <row r="5878" customFormat="1" ht="16" customHeight="1" x14ac:dyDescent="0.2"/>
    <row r="5879" customFormat="1" ht="16" customHeight="1" x14ac:dyDescent="0.2"/>
    <row r="5880" customFormat="1" ht="16" customHeight="1" x14ac:dyDescent="0.2"/>
    <row r="5881" customFormat="1" ht="16" customHeight="1" x14ac:dyDescent="0.2"/>
    <row r="5882" customFormat="1" ht="16" customHeight="1" x14ac:dyDescent="0.2"/>
    <row r="5883" customFormat="1" ht="16" customHeight="1" x14ac:dyDescent="0.2"/>
    <row r="5884" customFormat="1" ht="16" customHeight="1" x14ac:dyDescent="0.2"/>
    <row r="5885" customFormat="1" ht="16" customHeight="1" x14ac:dyDescent="0.2"/>
    <row r="5886" customFormat="1" ht="16" customHeight="1" x14ac:dyDescent="0.2"/>
    <row r="5887" customFormat="1" ht="16" customHeight="1" x14ac:dyDescent="0.2"/>
    <row r="5888" customFormat="1" ht="16" customHeight="1" x14ac:dyDescent="0.2"/>
    <row r="5889" customFormat="1" ht="16" customHeight="1" x14ac:dyDescent="0.2"/>
    <row r="5890" customFormat="1" ht="16" customHeight="1" x14ac:dyDescent="0.2"/>
    <row r="5891" customFormat="1" ht="16" customHeight="1" x14ac:dyDescent="0.2"/>
    <row r="5892" customFormat="1" ht="16" customHeight="1" x14ac:dyDescent="0.2"/>
    <row r="5893" customFormat="1" ht="16" customHeight="1" x14ac:dyDescent="0.2"/>
    <row r="5894" customFormat="1" ht="16" customHeight="1" x14ac:dyDescent="0.2"/>
    <row r="5895" customFormat="1" ht="16" customHeight="1" x14ac:dyDescent="0.2"/>
    <row r="5896" customFormat="1" ht="16" customHeight="1" x14ac:dyDescent="0.2"/>
    <row r="5897" customFormat="1" ht="16" customHeight="1" x14ac:dyDescent="0.2"/>
    <row r="5898" customFormat="1" ht="16" customHeight="1" x14ac:dyDescent="0.2"/>
    <row r="5899" customFormat="1" ht="16" customHeight="1" x14ac:dyDescent="0.2"/>
    <row r="5900" customFormat="1" ht="16" customHeight="1" x14ac:dyDescent="0.2"/>
    <row r="5901" customFormat="1" ht="16" customHeight="1" x14ac:dyDescent="0.2"/>
    <row r="5902" customFormat="1" ht="16" customHeight="1" x14ac:dyDescent="0.2"/>
    <row r="5903" customFormat="1" ht="16" customHeight="1" x14ac:dyDescent="0.2"/>
    <row r="5904" customFormat="1" ht="16" customHeight="1" x14ac:dyDescent="0.2"/>
    <row r="5905" customFormat="1" ht="16" customHeight="1" x14ac:dyDescent="0.2"/>
    <row r="5906" customFormat="1" ht="16" customHeight="1" x14ac:dyDescent="0.2"/>
    <row r="5907" customFormat="1" ht="16" customHeight="1" x14ac:dyDescent="0.2"/>
    <row r="5908" customFormat="1" ht="16" customHeight="1" x14ac:dyDescent="0.2"/>
    <row r="5909" customFormat="1" ht="16" customHeight="1" x14ac:dyDescent="0.2"/>
    <row r="5910" customFormat="1" ht="16" customHeight="1" x14ac:dyDescent="0.2"/>
    <row r="5911" customFormat="1" ht="16" customHeight="1" x14ac:dyDescent="0.2"/>
    <row r="5912" customFormat="1" ht="16" customHeight="1" x14ac:dyDescent="0.2"/>
    <row r="5913" customFormat="1" ht="16" customHeight="1" x14ac:dyDescent="0.2"/>
    <row r="5914" customFormat="1" ht="16" customHeight="1" x14ac:dyDescent="0.2"/>
    <row r="5915" customFormat="1" ht="16" customHeight="1" x14ac:dyDescent="0.2"/>
    <row r="5916" customFormat="1" ht="16" customHeight="1" x14ac:dyDescent="0.2"/>
    <row r="5917" customFormat="1" ht="16" customHeight="1" x14ac:dyDescent="0.2"/>
    <row r="5918" customFormat="1" ht="16" customHeight="1" x14ac:dyDescent="0.2"/>
    <row r="5919" customFormat="1" ht="16" customHeight="1" x14ac:dyDescent="0.2"/>
    <row r="5920" customFormat="1" ht="16" customHeight="1" x14ac:dyDescent="0.2"/>
    <row r="5921" customFormat="1" ht="16" customHeight="1" x14ac:dyDescent="0.2"/>
    <row r="5922" customFormat="1" ht="16" customHeight="1" x14ac:dyDescent="0.2"/>
    <row r="5923" customFormat="1" ht="16" customHeight="1" x14ac:dyDescent="0.2"/>
    <row r="5924" customFormat="1" ht="16" customHeight="1" x14ac:dyDescent="0.2"/>
    <row r="5925" customFormat="1" ht="16" customHeight="1" x14ac:dyDescent="0.2"/>
    <row r="5926" customFormat="1" ht="16" customHeight="1" x14ac:dyDescent="0.2"/>
    <row r="5927" customFormat="1" ht="16" customHeight="1" x14ac:dyDescent="0.2"/>
    <row r="5928" customFormat="1" ht="16" customHeight="1" x14ac:dyDescent="0.2"/>
    <row r="5929" customFormat="1" ht="16" customHeight="1" x14ac:dyDescent="0.2"/>
    <row r="5930" customFormat="1" ht="16" customHeight="1" x14ac:dyDescent="0.2"/>
    <row r="5931" customFormat="1" ht="16" customHeight="1" x14ac:dyDescent="0.2"/>
    <row r="5932" customFormat="1" ht="16" customHeight="1" x14ac:dyDescent="0.2"/>
    <row r="5933" customFormat="1" ht="16" customHeight="1" x14ac:dyDescent="0.2"/>
    <row r="5934" customFormat="1" ht="16" customHeight="1" x14ac:dyDescent="0.2"/>
    <row r="5935" customFormat="1" ht="16" customHeight="1" x14ac:dyDescent="0.2"/>
    <row r="5936" customFormat="1" ht="16" customHeight="1" x14ac:dyDescent="0.2"/>
    <row r="5937" customFormat="1" ht="16" customHeight="1" x14ac:dyDescent="0.2"/>
    <row r="5938" customFormat="1" ht="16" customHeight="1" x14ac:dyDescent="0.2"/>
    <row r="5939" customFormat="1" ht="16" customHeight="1" x14ac:dyDescent="0.2"/>
    <row r="5940" customFormat="1" ht="16" customHeight="1" x14ac:dyDescent="0.2"/>
    <row r="5941" customFormat="1" ht="16" customHeight="1" x14ac:dyDescent="0.2"/>
    <row r="5942" customFormat="1" ht="16" customHeight="1" x14ac:dyDescent="0.2"/>
    <row r="5943" customFormat="1" ht="16" customHeight="1" x14ac:dyDescent="0.2"/>
    <row r="5944" customFormat="1" ht="16" customHeight="1" x14ac:dyDescent="0.2"/>
    <row r="5945" customFormat="1" ht="16" customHeight="1" x14ac:dyDescent="0.2"/>
    <row r="5946" customFormat="1" ht="16" customHeight="1" x14ac:dyDescent="0.2"/>
    <row r="5947" customFormat="1" ht="16" customHeight="1" x14ac:dyDescent="0.2"/>
    <row r="5948" customFormat="1" ht="16" customHeight="1" x14ac:dyDescent="0.2"/>
    <row r="5949" customFormat="1" ht="16" customHeight="1" x14ac:dyDescent="0.2"/>
    <row r="5950" customFormat="1" ht="16" customHeight="1" x14ac:dyDescent="0.2"/>
    <row r="5951" customFormat="1" ht="16" customHeight="1" x14ac:dyDescent="0.2"/>
    <row r="5952" customFormat="1" ht="16" customHeight="1" x14ac:dyDescent="0.2"/>
    <row r="5953" customFormat="1" ht="16" customHeight="1" x14ac:dyDescent="0.2"/>
    <row r="5954" customFormat="1" ht="16" customHeight="1" x14ac:dyDescent="0.2"/>
    <row r="5955" customFormat="1" ht="16" customHeight="1" x14ac:dyDescent="0.2"/>
    <row r="5956" customFormat="1" ht="16" customHeight="1" x14ac:dyDescent="0.2"/>
    <row r="5957" customFormat="1" ht="16" customHeight="1" x14ac:dyDescent="0.2"/>
    <row r="5958" customFormat="1" ht="16" customHeight="1" x14ac:dyDescent="0.2"/>
    <row r="5959" customFormat="1" ht="16" customHeight="1" x14ac:dyDescent="0.2"/>
    <row r="5960" customFormat="1" ht="16" customHeight="1" x14ac:dyDescent="0.2"/>
    <row r="5961" customFormat="1" ht="16" customHeight="1" x14ac:dyDescent="0.2"/>
    <row r="5962" customFormat="1" ht="16" customHeight="1" x14ac:dyDescent="0.2"/>
    <row r="5963" customFormat="1" ht="16" customHeight="1" x14ac:dyDescent="0.2"/>
    <row r="5964" customFormat="1" ht="16" customHeight="1" x14ac:dyDescent="0.2"/>
    <row r="5965" customFormat="1" ht="16" customHeight="1" x14ac:dyDescent="0.2"/>
    <row r="5966" customFormat="1" ht="16" customHeight="1" x14ac:dyDescent="0.2"/>
    <row r="5967" customFormat="1" ht="16" customHeight="1" x14ac:dyDescent="0.2"/>
    <row r="5968" customFormat="1" ht="16" customHeight="1" x14ac:dyDescent="0.2"/>
    <row r="5969" customFormat="1" ht="16" customHeight="1" x14ac:dyDescent="0.2"/>
    <row r="5970" customFormat="1" ht="16" customHeight="1" x14ac:dyDescent="0.2"/>
    <row r="5971" customFormat="1" ht="16" customHeight="1" x14ac:dyDescent="0.2"/>
    <row r="5972" customFormat="1" ht="16" customHeight="1" x14ac:dyDescent="0.2"/>
    <row r="5973" customFormat="1" ht="16" customHeight="1" x14ac:dyDescent="0.2"/>
    <row r="5974" customFormat="1" ht="16" customHeight="1" x14ac:dyDescent="0.2"/>
    <row r="5975" customFormat="1" ht="16" customHeight="1" x14ac:dyDescent="0.2"/>
    <row r="5976" customFormat="1" ht="16" customHeight="1" x14ac:dyDescent="0.2"/>
    <row r="5977" customFormat="1" ht="16" customHeight="1" x14ac:dyDescent="0.2"/>
    <row r="5978" customFormat="1" ht="16" customHeight="1" x14ac:dyDescent="0.2"/>
    <row r="5979" customFormat="1" ht="16" customHeight="1" x14ac:dyDescent="0.2"/>
    <row r="5980" customFormat="1" ht="16" customHeight="1" x14ac:dyDescent="0.2"/>
    <row r="5981" customFormat="1" ht="16" customHeight="1" x14ac:dyDescent="0.2"/>
    <row r="5982" customFormat="1" ht="16" customHeight="1" x14ac:dyDescent="0.2"/>
    <row r="5983" customFormat="1" ht="16" customHeight="1" x14ac:dyDescent="0.2"/>
    <row r="5984" customFormat="1" ht="16" customHeight="1" x14ac:dyDescent="0.2"/>
    <row r="5985" customFormat="1" ht="16" customHeight="1" x14ac:dyDescent="0.2"/>
    <row r="5986" customFormat="1" ht="16" customHeight="1" x14ac:dyDescent="0.2"/>
    <row r="5987" customFormat="1" ht="16" customHeight="1" x14ac:dyDescent="0.2"/>
    <row r="5988" customFormat="1" ht="16" customHeight="1" x14ac:dyDescent="0.2"/>
    <row r="5989" customFormat="1" ht="16" customHeight="1" x14ac:dyDescent="0.2"/>
    <row r="5990" customFormat="1" ht="16" customHeight="1" x14ac:dyDescent="0.2"/>
    <row r="5991" customFormat="1" ht="16" customHeight="1" x14ac:dyDescent="0.2"/>
    <row r="5992" customFormat="1" ht="16" customHeight="1" x14ac:dyDescent="0.2"/>
    <row r="5993" customFormat="1" ht="16" customHeight="1" x14ac:dyDescent="0.2"/>
    <row r="5994" customFormat="1" ht="16" customHeight="1" x14ac:dyDescent="0.2"/>
    <row r="5995" customFormat="1" ht="16" customHeight="1" x14ac:dyDescent="0.2"/>
    <row r="5996" customFormat="1" ht="16" customHeight="1" x14ac:dyDescent="0.2"/>
    <row r="5997" customFormat="1" ht="16" customHeight="1" x14ac:dyDescent="0.2"/>
    <row r="5998" customFormat="1" ht="16" customHeight="1" x14ac:dyDescent="0.2"/>
    <row r="5999" customFormat="1" ht="16" customHeight="1" x14ac:dyDescent="0.2"/>
    <row r="6000" customFormat="1" ht="16" customHeight="1" x14ac:dyDescent="0.2"/>
    <row r="6001" customFormat="1" ht="16" customHeight="1" x14ac:dyDescent="0.2"/>
    <row r="6002" customFormat="1" ht="16" customHeight="1" x14ac:dyDescent="0.2"/>
    <row r="6003" customFormat="1" ht="16" customHeight="1" x14ac:dyDescent="0.2"/>
    <row r="6004" customFormat="1" ht="16" customHeight="1" x14ac:dyDescent="0.2"/>
    <row r="6005" customFormat="1" ht="16" customHeight="1" x14ac:dyDescent="0.2"/>
    <row r="6006" customFormat="1" ht="16" customHeight="1" x14ac:dyDescent="0.2"/>
    <row r="6007" customFormat="1" ht="16" customHeight="1" x14ac:dyDescent="0.2"/>
    <row r="6008" customFormat="1" ht="16" customHeight="1" x14ac:dyDescent="0.2"/>
    <row r="6009" customFormat="1" ht="16" customHeight="1" x14ac:dyDescent="0.2"/>
    <row r="6010" customFormat="1" ht="16" customHeight="1" x14ac:dyDescent="0.2"/>
    <row r="6011" customFormat="1" ht="16" customHeight="1" x14ac:dyDescent="0.2"/>
    <row r="6012" customFormat="1" ht="16" customHeight="1" x14ac:dyDescent="0.2"/>
    <row r="6013" customFormat="1" ht="16" customHeight="1" x14ac:dyDescent="0.2"/>
    <row r="6014" customFormat="1" ht="16" customHeight="1" x14ac:dyDescent="0.2"/>
    <row r="6015" customFormat="1" ht="16" customHeight="1" x14ac:dyDescent="0.2"/>
    <row r="6016" customFormat="1" ht="16" customHeight="1" x14ac:dyDescent="0.2"/>
    <row r="6017" customFormat="1" ht="16" customHeight="1" x14ac:dyDescent="0.2"/>
    <row r="6018" customFormat="1" ht="16" customHeight="1" x14ac:dyDescent="0.2"/>
    <row r="6019" customFormat="1" ht="16" customHeight="1" x14ac:dyDescent="0.2"/>
    <row r="6020" customFormat="1" ht="16" customHeight="1" x14ac:dyDescent="0.2"/>
    <row r="6021" customFormat="1" ht="16" customHeight="1" x14ac:dyDescent="0.2"/>
    <row r="6022" customFormat="1" ht="16" customHeight="1" x14ac:dyDescent="0.2"/>
    <row r="6023" customFormat="1" ht="16" customHeight="1" x14ac:dyDescent="0.2"/>
    <row r="6024" customFormat="1" ht="16" customHeight="1" x14ac:dyDescent="0.2"/>
    <row r="6025" customFormat="1" ht="16" customHeight="1" x14ac:dyDescent="0.2"/>
    <row r="6026" customFormat="1" ht="16" customHeight="1" x14ac:dyDescent="0.2"/>
    <row r="6027" customFormat="1" ht="16" customHeight="1" x14ac:dyDescent="0.2"/>
    <row r="6028" customFormat="1" ht="16" customHeight="1" x14ac:dyDescent="0.2"/>
    <row r="6029" customFormat="1" ht="16" customHeight="1" x14ac:dyDescent="0.2"/>
    <row r="6030" customFormat="1" ht="16" customHeight="1" x14ac:dyDescent="0.2"/>
    <row r="6031" customFormat="1" ht="16" customHeight="1" x14ac:dyDescent="0.2"/>
    <row r="6032" customFormat="1" ht="16" customHeight="1" x14ac:dyDescent="0.2"/>
    <row r="6033" customFormat="1" ht="16" customHeight="1" x14ac:dyDescent="0.2"/>
    <row r="6034" customFormat="1" ht="16" customHeight="1" x14ac:dyDescent="0.2"/>
    <row r="6035" customFormat="1" ht="16" customHeight="1" x14ac:dyDescent="0.2"/>
    <row r="6036" customFormat="1" ht="16" customHeight="1" x14ac:dyDescent="0.2"/>
    <row r="6037" customFormat="1" ht="16" customHeight="1" x14ac:dyDescent="0.2"/>
    <row r="6038" customFormat="1" ht="16" customHeight="1" x14ac:dyDescent="0.2"/>
    <row r="6039" customFormat="1" ht="16" customHeight="1" x14ac:dyDescent="0.2"/>
    <row r="6040" customFormat="1" ht="16" customHeight="1" x14ac:dyDescent="0.2"/>
    <row r="6041" customFormat="1" ht="16" customHeight="1" x14ac:dyDescent="0.2"/>
    <row r="6042" customFormat="1" ht="16" customHeight="1" x14ac:dyDescent="0.2"/>
    <row r="6043" customFormat="1" ht="16" customHeight="1" x14ac:dyDescent="0.2"/>
    <row r="6044" customFormat="1" ht="16" customHeight="1" x14ac:dyDescent="0.2"/>
    <row r="6045" customFormat="1" ht="16" customHeight="1" x14ac:dyDescent="0.2"/>
    <row r="6046" customFormat="1" ht="16" customHeight="1" x14ac:dyDescent="0.2"/>
    <row r="6047" customFormat="1" ht="16" customHeight="1" x14ac:dyDescent="0.2"/>
    <row r="6048" customFormat="1" ht="16" customHeight="1" x14ac:dyDescent="0.2"/>
    <row r="6049" customFormat="1" ht="16" customHeight="1" x14ac:dyDescent="0.2"/>
    <row r="6050" customFormat="1" ht="16" customHeight="1" x14ac:dyDescent="0.2"/>
    <row r="6051" customFormat="1" ht="16" customHeight="1" x14ac:dyDescent="0.2"/>
    <row r="6052" customFormat="1" ht="16" customHeight="1" x14ac:dyDescent="0.2"/>
    <row r="6053" customFormat="1" ht="16" customHeight="1" x14ac:dyDescent="0.2"/>
    <row r="6054" customFormat="1" ht="16" customHeight="1" x14ac:dyDescent="0.2"/>
    <row r="6055" customFormat="1" ht="16" customHeight="1" x14ac:dyDescent="0.2"/>
    <row r="6056" customFormat="1" ht="16" customHeight="1" x14ac:dyDescent="0.2"/>
    <row r="6057" customFormat="1" ht="16" customHeight="1" x14ac:dyDescent="0.2"/>
    <row r="6058" customFormat="1" ht="16" customHeight="1" x14ac:dyDescent="0.2"/>
    <row r="6059" customFormat="1" ht="16" customHeight="1" x14ac:dyDescent="0.2"/>
    <row r="6060" customFormat="1" ht="16" customHeight="1" x14ac:dyDescent="0.2"/>
    <row r="6061" customFormat="1" ht="16" customHeight="1" x14ac:dyDescent="0.2"/>
    <row r="6062" customFormat="1" ht="16" customHeight="1" x14ac:dyDescent="0.2"/>
    <row r="6063" customFormat="1" ht="16" customHeight="1" x14ac:dyDescent="0.2"/>
    <row r="6064" customFormat="1" ht="16" customHeight="1" x14ac:dyDescent="0.2"/>
    <row r="6065" customFormat="1" ht="16" customHeight="1" x14ac:dyDescent="0.2"/>
    <row r="6066" customFormat="1" ht="16" customHeight="1" x14ac:dyDescent="0.2"/>
    <row r="6067" customFormat="1" ht="16" customHeight="1" x14ac:dyDescent="0.2"/>
    <row r="6068" customFormat="1" ht="16" customHeight="1" x14ac:dyDescent="0.2"/>
    <row r="6069" customFormat="1" ht="16" customHeight="1" x14ac:dyDescent="0.2"/>
    <row r="6070" customFormat="1" ht="16" customHeight="1" x14ac:dyDescent="0.2"/>
    <row r="6071" customFormat="1" ht="16" customHeight="1" x14ac:dyDescent="0.2"/>
    <row r="6072" customFormat="1" ht="16" customHeight="1" x14ac:dyDescent="0.2"/>
    <row r="6073" customFormat="1" ht="16" customHeight="1" x14ac:dyDescent="0.2"/>
    <row r="6074" customFormat="1" ht="16" customHeight="1" x14ac:dyDescent="0.2"/>
    <row r="6075" customFormat="1" ht="16" customHeight="1" x14ac:dyDescent="0.2"/>
    <row r="6076" customFormat="1" ht="16" customHeight="1" x14ac:dyDescent="0.2"/>
    <row r="6077" customFormat="1" ht="16" customHeight="1" x14ac:dyDescent="0.2"/>
    <row r="6078" customFormat="1" ht="16" customHeight="1" x14ac:dyDescent="0.2"/>
    <row r="6079" customFormat="1" ht="16" customHeight="1" x14ac:dyDescent="0.2"/>
    <row r="6080" customFormat="1" ht="16" customHeight="1" x14ac:dyDescent="0.2"/>
    <row r="6081" customFormat="1" ht="16" customHeight="1" x14ac:dyDescent="0.2"/>
    <row r="6082" customFormat="1" ht="16" customHeight="1" x14ac:dyDescent="0.2"/>
    <row r="6083" customFormat="1" ht="16" customHeight="1" x14ac:dyDescent="0.2"/>
    <row r="6084" customFormat="1" ht="16" customHeight="1" x14ac:dyDescent="0.2"/>
    <row r="6085" customFormat="1" ht="16" customHeight="1" x14ac:dyDescent="0.2"/>
    <row r="6086" customFormat="1" ht="16" customHeight="1" x14ac:dyDescent="0.2"/>
    <row r="6087" customFormat="1" ht="16" customHeight="1" x14ac:dyDescent="0.2"/>
    <row r="6088" customFormat="1" ht="16" customHeight="1" x14ac:dyDescent="0.2"/>
    <row r="6089" customFormat="1" ht="16" customHeight="1" x14ac:dyDescent="0.2"/>
    <row r="6090" customFormat="1" ht="16" customHeight="1" x14ac:dyDescent="0.2"/>
    <row r="6091" customFormat="1" ht="16" customHeight="1" x14ac:dyDescent="0.2"/>
    <row r="6092" customFormat="1" ht="16" customHeight="1" x14ac:dyDescent="0.2"/>
    <row r="6093" customFormat="1" ht="16" customHeight="1" x14ac:dyDescent="0.2"/>
    <row r="6094" customFormat="1" ht="16" customHeight="1" x14ac:dyDescent="0.2"/>
    <row r="6095" customFormat="1" ht="16" customHeight="1" x14ac:dyDescent="0.2"/>
    <row r="6096" customFormat="1" ht="16" customHeight="1" x14ac:dyDescent="0.2"/>
    <row r="6097" customFormat="1" ht="16" customHeight="1" x14ac:dyDescent="0.2"/>
    <row r="6098" customFormat="1" ht="16" customHeight="1" x14ac:dyDescent="0.2"/>
    <row r="6099" customFormat="1" ht="16" customHeight="1" x14ac:dyDescent="0.2"/>
    <row r="6100" customFormat="1" ht="16" customHeight="1" x14ac:dyDescent="0.2"/>
    <row r="6101" customFormat="1" ht="16" customHeight="1" x14ac:dyDescent="0.2"/>
    <row r="6102" customFormat="1" ht="16" customHeight="1" x14ac:dyDescent="0.2"/>
    <row r="6103" customFormat="1" ht="16" customHeight="1" x14ac:dyDescent="0.2"/>
    <row r="6104" customFormat="1" ht="16" customHeight="1" x14ac:dyDescent="0.2"/>
    <row r="6105" customFormat="1" ht="16" customHeight="1" x14ac:dyDescent="0.2"/>
    <row r="6106" customFormat="1" ht="16" customHeight="1" x14ac:dyDescent="0.2"/>
    <row r="6107" customFormat="1" ht="16" customHeight="1" x14ac:dyDescent="0.2"/>
    <row r="6108" customFormat="1" ht="16" customHeight="1" x14ac:dyDescent="0.2"/>
    <row r="6109" customFormat="1" ht="16" customHeight="1" x14ac:dyDescent="0.2"/>
    <row r="6110" customFormat="1" ht="16" customHeight="1" x14ac:dyDescent="0.2"/>
    <row r="6111" customFormat="1" ht="16" customHeight="1" x14ac:dyDescent="0.2"/>
    <row r="6112" customFormat="1" ht="16" customHeight="1" x14ac:dyDescent="0.2"/>
    <row r="6113" customFormat="1" ht="16" customHeight="1" x14ac:dyDescent="0.2"/>
    <row r="6114" customFormat="1" ht="16" customHeight="1" x14ac:dyDescent="0.2"/>
    <row r="6115" customFormat="1" ht="16" customHeight="1" x14ac:dyDescent="0.2"/>
    <row r="6116" customFormat="1" ht="16" customHeight="1" x14ac:dyDescent="0.2"/>
    <row r="6117" customFormat="1" ht="16" customHeight="1" x14ac:dyDescent="0.2"/>
    <row r="6118" customFormat="1" ht="16" customHeight="1" x14ac:dyDescent="0.2"/>
    <row r="6119" customFormat="1" ht="16" customHeight="1" x14ac:dyDescent="0.2"/>
    <row r="6120" customFormat="1" ht="16" customHeight="1" x14ac:dyDescent="0.2"/>
    <row r="6121" customFormat="1" ht="16" customHeight="1" x14ac:dyDescent="0.2"/>
    <row r="6122" customFormat="1" ht="16" customHeight="1" x14ac:dyDescent="0.2"/>
    <row r="6123" customFormat="1" ht="16" customHeight="1" x14ac:dyDescent="0.2"/>
    <row r="6124" customFormat="1" ht="16" customHeight="1" x14ac:dyDescent="0.2"/>
    <row r="6125" customFormat="1" ht="16" customHeight="1" x14ac:dyDescent="0.2"/>
    <row r="6126" customFormat="1" ht="16" customHeight="1" x14ac:dyDescent="0.2"/>
    <row r="6127" customFormat="1" ht="16" customHeight="1" x14ac:dyDescent="0.2"/>
    <row r="6128" customFormat="1" ht="16" customHeight="1" x14ac:dyDescent="0.2"/>
    <row r="6129" customFormat="1" ht="16" customHeight="1" x14ac:dyDescent="0.2"/>
    <row r="6130" customFormat="1" ht="16" customHeight="1" x14ac:dyDescent="0.2"/>
    <row r="6131" customFormat="1" ht="16" customHeight="1" x14ac:dyDescent="0.2"/>
    <row r="6132" customFormat="1" ht="16" customHeight="1" x14ac:dyDescent="0.2"/>
    <row r="6133" customFormat="1" ht="16" customHeight="1" x14ac:dyDescent="0.2"/>
    <row r="6134" customFormat="1" ht="16" customHeight="1" x14ac:dyDescent="0.2"/>
    <row r="6135" customFormat="1" ht="16" customHeight="1" x14ac:dyDescent="0.2"/>
    <row r="6136" customFormat="1" ht="16" customHeight="1" x14ac:dyDescent="0.2"/>
    <row r="6137" customFormat="1" ht="16" customHeight="1" x14ac:dyDescent="0.2"/>
    <row r="6138" customFormat="1" ht="16" customHeight="1" x14ac:dyDescent="0.2"/>
    <row r="6139" customFormat="1" ht="16" customHeight="1" x14ac:dyDescent="0.2"/>
    <row r="6140" customFormat="1" ht="16" customHeight="1" x14ac:dyDescent="0.2"/>
    <row r="6141" customFormat="1" ht="16" customHeight="1" x14ac:dyDescent="0.2"/>
    <row r="6142" customFormat="1" ht="16" customHeight="1" x14ac:dyDescent="0.2"/>
    <row r="6143" customFormat="1" ht="16" customHeight="1" x14ac:dyDescent="0.2"/>
    <row r="6144" customFormat="1" ht="16" customHeight="1" x14ac:dyDescent="0.2"/>
    <row r="6145" customFormat="1" ht="16" customHeight="1" x14ac:dyDescent="0.2"/>
    <row r="6146" customFormat="1" ht="16" customHeight="1" x14ac:dyDescent="0.2"/>
    <row r="6147" customFormat="1" ht="16" customHeight="1" x14ac:dyDescent="0.2"/>
    <row r="6148" customFormat="1" ht="16" customHeight="1" x14ac:dyDescent="0.2"/>
    <row r="6149" customFormat="1" ht="16" customHeight="1" x14ac:dyDescent="0.2"/>
    <row r="6150" customFormat="1" ht="16" customHeight="1" x14ac:dyDescent="0.2"/>
    <row r="6151" customFormat="1" ht="16" customHeight="1" x14ac:dyDescent="0.2"/>
    <row r="6152" customFormat="1" ht="16" customHeight="1" x14ac:dyDescent="0.2"/>
    <row r="6153" customFormat="1" ht="16" customHeight="1" x14ac:dyDescent="0.2"/>
    <row r="6154" customFormat="1" ht="16" customHeight="1" x14ac:dyDescent="0.2"/>
    <row r="6155" customFormat="1" ht="16" customHeight="1" x14ac:dyDescent="0.2"/>
    <row r="6156" customFormat="1" ht="16" customHeight="1" x14ac:dyDescent="0.2"/>
    <row r="6157" customFormat="1" ht="16" customHeight="1" x14ac:dyDescent="0.2"/>
    <row r="6158" customFormat="1" ht="16" customHeight="1" x14ac:dyDescent="0.2"/>
    <row r="6159" customFormat="1" ht="16" customHeight="1" x14ac:dyDescent="0.2"/>
    <row r="6160" customFormat="1" ht="16" customHeight="1" x14ac:dyDescent="0.2"/>
    <row r="6161" customFormat="1" ht="16" customHeight="1" x14ac:dyDescent="0.2"/>
    <row r="6162" customFormat="1" ht="16" customHeight="1" x14ac:dyDescent="0.2"/>
    <row r="6163" customFormat="1" ht="16" customHeight="1" x14ac:dyDescent="0.2"/>
    <row r="6164" customFormat="1" ht="16" customHeight="1" x14ac:dyDescent="0.2"/>
    <row r="6165" customFormat="1" ht="16" customHeight="1" x14ac:dyDescent="0.2"/>
    <row r="6166" customFormat="1" ht="16" customHeight="1" x14ac:dyDescent="0.2"/>
    <row r="6167" customFormat="1" ht="16" customHeight="1" x14ac:dyDescent="0.2"/>
    <row r="6168" customFormat="1" ht="16" customHeight="1" x14ac:dyDescent="0.2"/>
    <row r="6169" customFormat="1" ht="16" customHeight="1" x14ac:dyDescent="0.2"/>
    <row r="6170" customFormat="1" ht="16" customHeight="1" x14ac:dyDescent="0.2"/>
    <row r="6171" customFormat="1" ht="16" customHeight="1" x14ac:dyDescent="0.2"/>
    <row r="6172" customFormat="1" ht="16" customHeight="1" x14ac:dyDescent="0.2"/>
    <row r="6173" customFormat="1" ht="16" customHeight="1" x14ac:dyDescent="0.2"/>
    <row r="6174" customFormat="1" ht="16" customHeight="1" x14ac:dyDescent="0.2"/>
    <row r="6175" customFormat="1" ht="16" customHeight="1" x14ac:dyDescent="0.2"/>
    <row r="6176" customFormat="1" ht="16" customHeight="1" x14ac:dyDescent="0.2"/>
    <row r="6177" customFormat="1" ht="16" customHeight="1" x14ac:dyDescent="0.2"/>
    <row r="6178" customFormat="1" ht="16" customHeight="1" x14ac:dyDescent="0.2"/>
    <row r="6179" customFormat="1" ht="16" customHeight="1" x14ac:dyDescent="0.2"/>
    <row r="6180" customFormat="1" ht="16" customHeight="1" x14ac:dyDescent="0.2"/>
    <row r="6181" customFormat="1" ht="16" customHeight="1" x14ac:dyDescent="0.2"/>
    <row r="6182" customFormat="1" ht="16" customHeight="1" x14ac:dyDescent="0.2"/>
    <row r="6183" customFormat="1" ht="16" customHeight="1" x14ac:dyDescent="0.2"/>
    <row r="6184" customFormat="1" ht="16" customHeight="1" x14ac:dyDescent="0.2"/>
    <row r="6185" customFormat="1" ht="16" customHeight="1" x14ac:dyDescent="0.2"/>
    <row r="6186" customFormat="1" ht="16" customHeight="1" x14ac:dyDescent="0.2"/>
    <row r="6187" customFormat="1" ht="16" customHeight="1" x14ac:dyDescent="0.2"/>
    <row r="6188" customFormat="1" ht="16" customHeight="1" x14ac:dyDescent="0.2"/>
    <row r="6189" customFormat="1" ht="16" customHeight="1" x14ac:dyDescent="0.2"/>
    <row r="6190" customFormat="1" ht="16" customHeight="1" x14ac:dyDescent="0.2"/>
    <row r="6191" customFormat="1" ht="16" customHeight="1" x14ac:dyDescent="0.2"/>
    <row r="6192" customFormat="1" ht="16" customHeight="1" x14ac:dyDescent="0.2"/>
    <row r="6193" customFormat="1" ht="16" customHeight="1" x14ac:dyDescent="0.2"/>
    <row r="6194" customFormat="1" ht="16" customHeight="1" x14ac:dyDescent="0.2"/>
    <row r="6195" customFormat="1" ht="16" customHeight="1" x14ac:dyDescent="0.2"/>
    <row r="6196" customFormat="1" ht="16" customHeight="1" x14ac:dyDescent="0.2"/>
    <row r="6197" customFormat="1" ht="16" customHeight="1" x14ac:dyDescent="0.2"/>
    <row r="6198" customFormat="1" ht="16" customHeight="1" x14ac:dyDescent="0.2"/>
    <row r="6199" customFormat="1" ht="16" customHeight="1" x14ac:dyDescent="0.2"/>
    <row r="6200" customFormat="1" ht="16" customHeight="1" x14ac:dyDescent="0.2"/>
    <row r="6201" customFormat="1" ht="16" customHeight="1" x14ac:dyDescent="0.2"/>
    <row r="6202" customFormat="1" ht="16" customHeight="1" x14ac:dyDescent="0.2"/>
    <row r="6203" customFormat="1" ht="16" customHeight="1" x14ac:dyDescent="0.2"/>
    <row r="6204" customFormat="1" ht="16" customHeight="1" x14ac:dyDescent="0.2"/>
    <row r="6205" customFormat="1" ht="16" customHeight="1" x14ac:dyDescent="0.2"/>
    <row r="6206" customFormat="1" ht="16" customHeight="1" x14ac:dyDescent="0.2"/>
    <row r="6207" customFormat="1" ht="16" customHeight="1" x14ac:dyDescent="0.2"/>
    <row r="6208" customFormat="1" ht="16" customHeight="1" x14ac:dyDescent="0.2"/>
    <row r="6209" customFormat="1" ht="16" customHeight="1" x14ac:dyDescent="0.2"/>
    <row r="6210" customFormat="1" ht="16" customHeight="1" x14ac:dyDescent="0.2"/>
    <row r="6211" customFormat="1" ht="16" customHeight="1" x14ac:dyDescent="0.2"/>
    <row r="6212" customFormat="1" ht="16" customHeight="1" x14ac:dyDescent="0.2"/>
    <row r="6213" customFormat="1" ht="16" customHeight="1" x14ac:dyDescent="0.2"/>
    <row r="6214" customFormat="1" ht="16" customHeight="1" x14ac:dyDescent="0.2"/>
    <row r="6215" customFormat="1" ht="16" customHeight="1" x14ac:dyDescent="0.2"/>
    <row r="6216" customFormat="1" ht="16" customHeight="1" x14ac:dyDescent="0.2"/>
    <row r="6217" customFormat="1" ht="16" customHeight="1" x14ac:dyDescent="0.2"/>
    <row r="6218" customFormat="1" ht="16" customHeight="1" x14ac:dyDescent="0.2"/>
    <row r="6219" customFormat="1" ht="16" customHeight="1" x14ac:dyDescent="0.2"/>
    <row r="6220" customFormat="1" ht="16" customHeight="1" x14ac:dyDescent="0.2"/>
    <row r="6221" customFormat="1" ht="16" customHeight="1" x14ac:dyDescent="0.2"/>
    <row r="6222" customFormat="1" ht="16" customHeight="1" x14ac:dyDescent="0.2"/>
    <row r="6223" customFormat="1" ht="16" customHeight="1" x14ac:dyDescent="0.2"/>
    <row r="6224" customFormat="1" ht="16" customHeight="1" x14ac:dyDescent="0.2"/>
    <row r="6225" customFormat="1" ht="16" customHeight="1" x14ac:dyDescent="0.2"/>
    <row r="6226" customFormat="1" ht="16" customHeight="1" x14ac:dyDescent="0.2"/>
    <row r="6227" customFormat="1" ht="16" customHeight="1" x14ac:dyDescent="0.2"/>
    <row r="6228" customFormat="1" ht="16" customHeight="1" x14ac:dyDescent="0.2"/>
    <row r="6229" customFormat="1" ht="16" customHeight="1" x14ac:dyDescent="0.2"/>
    <row r="6230" customFormat="1" ht="16" customHeight="1" x14ac:dyDescent="0.2"/>
    <row r="6231" customFormat="1" ht="16" customHeight="1" x14ac:dyDescent="0.2"/>
    <row r="6232" customFormat="1" ht="16" customHeight="1" x14ac:dyDescent="0.2"/>
    <row r="6233" customFormat="1" ht="16" customHeight="1" x14ac:dyDescent="0.2"/>
    <row r="6234" customFormat="1" ht="16" customHeight="1" x14ac:dyDescent="0.2"/>
    <row r="6235" customFormat="1" ht="16" customHeight="1" x14ac:dyDescent="0.2"/>
    <row r="6236" customFormat="1" ht="16" customHeight="1" x14ac:dyDescent="0.2"/>
    <row r="6237" customFormat="1" ht="16" customHeight="1" x14ac:dyDescent="0.2"/>
    <row r="6238" customFormat="1" ht="16" customHeight="1" x14ac:dyDescent="0.2"/>
    <row r="6239" customFormat="1" ht="16" customHeight="1" x14ac:dyDescent="0.2"/>
    <row r="6240" customFormat="1" ht="16" customHeight="1" x14ac:dyDescent="0.2"/>
    <row r="6241" customFormat="1" ht="16" customHeight="1" x14ac:dyDescent="0.2"/>
    <row r="6242" customFormat="1" ht="16" customHeight="1" x14ac:dyDescent="0.2"/>
    <row r="6243" customFormat="1" ht="16" customHeight="1" x14ac:dyDescent="0.2"/>
    <row r="6244" customFormat="1" ht="16" customHeight="1" x14ac:dyDescent="0.2"/>
    <row r="6245" customFormat="1" ht="16" customHeight="1" x14ac:dyDescent="0.2"/>
    <row r="6246" customFormat="1" ht="16" customHeight="1" x14ac:dyDescent="0.2"/>
    <row r="6247" customFormat="1" ht="16" customHeight="1" x14ac:dyDescent="0.2"/>
    <row r="6248" customFormat="1" ht="16" customHeight="1" x14ac:dyDescent="0.2"/>
    <row r="6249" customFormat="1" ht="16" customHeight="1" x14ac:dyDescent="0.2"/>
    <row r="6250" customFormat="1" ht="16" customHeight="1" x14ac:dyDescent="0.2"/>
    <row r="6251" customFormat="1" ht="16" customHeight="1" x14ac:dyDescent="0.2"/>
    <row r="6252" customFormat="1" ht="16" customHeight="1" x14ac:dyDescent="0.2"/>
    <row r="6253" customFormat="1" ht="16" customHeight="1" x14ac:dyDescent="0.2"/>
    <row r="6254" customFormat="1" ht="16" customHeight="1" x14ac:dyDescent="0.2"/>
    <row r="6255" customFormat="1" ht="16" customHeight="1" x14ac:dyDescent="0.2"/>
    <row r="6256" customFormat="1" ht="16" customHeight="1" x14ac:dyDescent="0.2"/>
    <row r="6257" customFormat="1" ht="16" customHeight="1" x14ac:dyDescent="0.2"/>
    <row r="6258" customFormat="1" ht="16" customHeight="1" x14ac:dyDescent="0.2"/>
    <row r="6259" customFormat="1" ht="16" customHeight="1" x14ac:dyDescent="0.2"/>
    <row r="6260" customFormat="1" ht="16" customHeight="1" x14ac:dyDescent="0.2"/>
    <row r="6261" customFormat="1" ht="16" customHeight="1" x14ac:dyDescent="0.2"/>
    <row r="6262" customFormat="1" ht="16" customHeight="1" x14ac:dyDescent="0.2"/>
    <row r="6263" customFormat="1" ht="16" customHeight="1" x14ac:dyDescent="0.2"/>
    <row r="6264" customFormat="1" ht="16" customHeight="1" x14ac:dyDescent="0.2"/>
    <row r="6265" customFormat="1" ht="16" customHeight="1" x14ac:dyDescent="0.2"/>
    <row r="6266" customFormat="1" ht="16" customHeight="1" x14ac:dyDescent="0.2"/>
    <row r="6267" customFormat="1" ht="16" customHeight="1" x14ac:dyDescent="0.2"/>
    <row r="6268" customFormat="1" ht="16" customHeight="1" x14ac:dyDescent="0.2"/>
    <row r="6269" customFormat="1" ht="16" customHeight="1" x14ac:dyDescent="0.2"/>
    <row r="6270" customFormat="1" ht="16" customHeight="1" x14ac:dyDescent="0.2"/>
    <row r="6271" customFormat="1" ht="16" customHeight="1" x14ac:dyDescent="0.2"/>
    <row r="6272" customFormat="1" ht="16" customHeight="1" x14ac:dyDescent="0.2"/>
    <row r="6273" customFormat="1" ht="16" customHeight="1" x14ac:dyDescent="0.2"/>
    <row r="6274" customFormat="1" ht="16" customHeight="1" x14ac:dyDescent="0.2"/>
    <row r="6275" customFormat="1" ht="16" customHeight="1" x14ac:dyDescent="0.2"/>
    <row r="6276" customFormat="1" ht="16" customHeight="1" x14ac:dyDescent="0.2"/>
    <row r="6277" customFormat="1" ht="16" customHeight="1" x14ac:dyDescent="0.2"/>
    <row r="6278" customFormat="1" ht="16" customHeight="1" x14ac:dyDescent="0.2"/>
    <row r="6279" customFormat="1" ht="16" customHeight="1" x14ac:dyDescent="0.2"/>
    <row r="6280" customFormat="1" ht="16" customHeight="1" x14ac:dyDescent="0.2"/>
    <row r="6281" customFormat="1" ht="16" customHeight="1" x14ac:dyDescent="0.2"/>
    <row r="6282" customFormat="1" ht="16" customHeight="1" x14ac:dyDescent="0.2"/>
    <row r="6283" customFormat="1" ht="16" customHeight="1" x14ac:dyDescent="0.2"/>
    <row r="6284" customFormat="1" ht="16" customHeight="1" x14ac:dyDescent="0.2"/>
    <row r="6285" customFormat="1" ht="16" customHeight="1" x14ac:dyDescent="0.2"/>
    <row r="6286" customFormat="1" ht="16" customHeight="1" x14ac:dyDescent="0.2"/>
    <row r="6287" customFormat="1" ht="16" customHeight="1" x14ac:dyDescent="0.2"/>
    <row r="6288" customFormat="1" ht="16" customHeight="1" x14ac:dyDescent="0.2"/>
    <row r="6289" customFormat="1" ht="16" customHeight="1" x14ac:dyDescent="0.2"/>
    <row r="6290" customFormat="1" ht="16" customHeight="1" x14ac:dyDescent="0.2"/>
    <row r="6291" customFormat="1" ht="16" customHeight="1" x14ac:dyDescent="0.2"/>
    <row r="6292" customFormat="1" ht="16" customHeight="1" x14ac:dyDescent="0.2"/>
    <row r="6293" customFormat="1" ht="16" customHeight="1" x14ac:dyDescent="0.2"/>
    <row r="6294" customFormat="1" ht="16" customHeight="1" x14ac:dyDescent="0.2"/>
    <row r="6295" customFormat="1" ht="16" customHeight="1" x14ac:dyDescent="0.2"/>
    <row r="6296" customFormat="1" ht="16" customHeight="1" x14ac:dyDescent="0.2"/>
    <row r="6297" customFormat="1" ht="16" customHeight="1" x14ac:dyDescent="0.2"/>
    <row r="6298" customFormat="1" ht="16" customHeight="1" x14ac:dyDescent="0.2"/>
    <row r="6299" customFormat="1" ht="16" customHeight="1" x14ac:dyDescent="0.2"/>
    <row r="6300" customFormat="1" ht="16" customHeight="1" x14ac:dyDescent="0.2"/>
    <row r="6301" customFormat="1" ht="16" customHeight="1" x14ac:dyDescent="0.2"/>
    <row r="6302" customFormat="1" ht="16" customHeight="1" x14ac:dyDescent="0.2"/>
    <row r="6303" customFormat="1" ht="16" customHeight="1" x14ac:dyDescent="0.2"/>
    <row r="6304" customFormat="1" ht="16" customHeight="1" x14ac:dyDescent="0.2"/>
    <row r="6305" customFormat="1" ht="16" customHeight="1" x14ac:dyDescent="0.2"/>
    <row r="6306" customFormat="1" ht="16" customHeight="1" x14ac:dyDescent="0.2"/>
    <row r="6307" customFormat="1" ht="16" customHeight="1" x14ac:dyDescent="0.2"/>
    <row r="6308" customFormat="1" ht="16" customHeight="1" x14ac:dyDescent="0.2"/>
    <row r="6309" customFormat="1" ht="16" customHeight="1" x14ac:dyDescent="0.2"/>
    <row r="6310" customFormat="1" ht="16" customHeight="1" x14ac:dyDescent="0.2"/>
    <row r="6311" customFormat="1" ht="16" customHeight="1" x14ac:dyDescent="0.2"/>
    <row r="6312" customFormat="1" ht="16" customHeight="1" x14ac:dyDescent="0.2"/>
    <row r="6313" customFormat="1" ht="16" customHeight="1" x14ac:dyDescent="0.2"/>
    <row r="6314" customFormat="1" ht="16" customHeight="1" x14ac:dyDescent="0.2"/>
    <row r="6315" customFormat="1" ht="16" customHeight="1" x14ac:dyDescent="0.2"/>
    <row r="6316" customFormat="1" ht="16" customHeight="1" x14ac:dyDescent="0.2"/>
    <row r="6317" customFormat="1" ht="16" customHeight="1" x14ac:dyDescent="0.2"/>
    <row r="6318" customFormat="1" ht="16" customHeight="1" x14ac:dyDescent="0.2"/>
    <row r="6319" customFormat="1" ht="16" customHeight="1" x14ac:dyDescent="0.2"/>
    <row r="6320" customFormat="1" ht="16" customHeight="1" x14ac:dyDescent="0.2"/>
    <row r="6321" customFormat="1" ht="16" customHeight="1" x14ac:dyDescent="0.2"/>
    <row r="6322" customFormat="1" ht="16" customHeight="1" x14ac:dyDescent="0.2"/>
    <row r="6323" customFormat="1" ht="16" customHeight="1" x14ac:dyDescent="0.2"/>
    <row r="6324" customFormat="1" ht="16" customHeight="1" x14ac:dyDescent="0.2"/>
    <row r="6325" customFormat="1" ht="16" customHeight="1" x14ac:dyDescent="0.2"/>
    <row r="6326" customFormat="1" ht="16" customHeight="1" x14ac:dyDescent="0.2"/>
    <row r="6327" customFormat="1" ht="16" customHeight="1" x14ac:dyDescent="0.2"/>
    <row r="6328" customFormat="1" ht="16" customHeight="1" x14ac:dyDescent="0.2"/>
    <row r="6329" customFormat="1" ht="16" customHeight="1" x14ac:dyDescent="0.2"/>
    <row r="6330" customFormat="1" ht="16" customHeight="1" x14ac:dyDescent="0.2"/>
    <row r="6331" customFormat="1" ht="16" customHeight="1" x14ac:dyDescent="0.2"/>
    <row r="6332" customFormat="1" ht="16" customHeight="1" x14ac:dyDescent="0.2"/>
    <row r="6333" customFormat="1" ht="16" customHeight="1" x14ac:dyDescent="0.2"/>
    <row r="6334" customFormat="1" ht="16" customHeight="1" x14ac:dyDescent="0.2"/>
    <row r="6335" customFormat="1" ht="16" customHeight="1" x14ac:dyDescent="0.2"/>
    <row r="6336" customFormat="1" ht="16" customHeight="1" x14ac:dyDescent="0.2"/>
    <row r="6337" customFormat="1" ht="16" customHeight="1" x14ac:dyDescent="0.2"/>
    <row r="6338" customFormat="1" ht="16" customHeight="1" x14ac:dyDescent="0.2"/>
    <row r="6339" customFormat="1" ht="16" customHeight="1" x14ac:dyDescent="0.2"/>
    <row r="6340" customFormat="1" ht="16" customHeight="1" x14ac:dyDescent="0.2"/>
    <row r="6341" customFormat="1" ht="16" customHeight="1" x14ac:dyDescent="0.2"/>
    <row r="6342" customFormat="1" ht="16" customHeight="1" x14ac:dyDescent="0.2"/>
    <row r="6343" customFormat="1" ht="16" customHeight="1" x14ac:dyDescent="0.2"/>
    <row r="6344" customFormat="1" ht="16" customHeight="1" x14ac:dyDescent="0.2"/>
    <row r="6345" customFormat="1" ht="16" customHeight="1" x14ac:dyDescent="0.2"/>
    <row r="6346" customFormat="1" ht="16" customHeight="1" x14ac:dyDescent="0.2"/>
    <row r="6347" customFormat="1" ht="16" customHeight="1" x14ac:dyDescent="0.2"/>
    <row r="6348" customFormat="1" ht="16" customHeight="1" x14ac:dyDescent="0.2"/>
    <row r="6349" customFormat="1" ht="16" customHeight="1" x14ac:dyDescent="0.2"/>
    <row r="6350" customFormat="1" ht="16" customHeight="1" x14ac:dyDescent="0.2"/>
    <row r="6351" customFormat="1" ht="16" customHeight="1" x14ac:dyDescent="0.2"/>
    <row r="6352" customFormat="1" ht="16" customHeight="1" x14ac:dyDescent="0.2"/>
    <row r="6353" customFormat="1" ht="16" customHeight="1" x14ac:dyDescent="0.2"/>
    <row r="6354" customFormat="1" ht="16" customHeight="1" x14ac:dyDescent="0.2"/>
    <row r="6355" customFormat="1" ht="16" customHeight="1" x14ac:dyDescent="0.2"/>
    <row r="6356" customFormat="1" ht="16" customHeight="1" x14ac:dyDescent="0.2"/>
    <row r="6357" customFormat="1" ht="16" customHeight="1" x14ac:dyDescent="0.2"/>
    <row r="6358" customFormat="1" ht="16" customHeight="1" x14ac:dyDescent="0.2"/>
    <row r="6359" customFormat="1" ht="16" customHeight="1" x14ac:dyDescent="0.2"/>
    <row r="6360" customFormat="1" ht="16" customHeight="1" x14ac:dyDescent="0.2"/>
    <row r="6361" customFormat="1" ht="16" customHeight="1" x14ac:dyDescent="0.2"/>
    <row r="6362" customFormat="1" ht="16" customHeight="1" x14ac:dyDescent="0.2"/>
    <row r="6363" customFormat="1" ht="16" customHeight="1" x14ac:dyDescent="0.2"/>
    <row r="6364" customFormat="1" ht="16" customHeight="1" x14ac:dyDescent="0.2"/>
    <row r="6365" customFormat="1" ht="16" customHeight="1" x14ac:dyDescent="0.2"/>
    <row r="6366" customFormat="1" ht="16" customHeight="1" x14ac:dyDescent="0.2"/>
    <row r="6367" customFormat="1" ht="16" customHeight="1" x14ac:dyDescent="0.2"/>
    <row r="6368" customFormat="1" ht="16" customHeight="1" x14ac:dyDescent="0.2"/>
    <row r="6369" customFormat="1" ht="16" customHeight="1" x14ac:dyDescent="0.2"/>
    <row r="6370" customFormat="1" ht="16" customHeight="1" x14ac:dyDescent="0.2"/>
    <row r="6371" customFormat="1" ht="16" customHeight="1" x14ac:dyDescent="0.2"/>
    <row r="6372" customFormat="1" ht="16" customHeight="1" x14ac:dyDescent="0.2"/>
    <row r="6373" customFormat="1" ht="16" customHeight="1" x14ac:dyDescent="0.2"/>
    <row r="6374" customFormat="1" ht="16" customHeight="1" x14ac:dyDescent="0.2"/>
    <row r="6375" customFormat="1" ht="16" customHeight="1" x14ac:dyDescent="0.2"/>
    <row r="6376" customFormat="1" ht="16" customHeight="1" x14ac:dyDescent="0.2"/>
    <row r="6377" customFormat="1" ht="16" customHeight="1" x14ac:dyDescent="0.2"/>
    <row r="6378" customFormat="1" ht="16" customHeight="1" x14ac:dyDescent="0.2"/>
    <row r="6379" customFormat="1" ht="16" customHeight="1" x14ac:dyDescent="0.2"/>
    <row r="6380" customFormat="1" ht="16" customHeight="1" x14ac:dyDescent="0.2"/>
    <row r="6381" customFormat="1" ht="16" customHeight="1" x14ac:dyDescent="0.2"/>
    <row r="6382" customFormat="1" ht="16" customHeight="1" x14ac:dyDescent="0.2"/>
    <row r="6383" customFormat="1" ht="16" customHeight="1" x14ac:dyDescent="0.2"/>
    <row r="6384" customFormat="1" ht="16" customHeight="1" x14ac:dyDescent="0.2"/>
    <row r="6385" customFormat="1" ht="16" customHeight="1" x14ac:dyDescent="0.2"/>
    <row r="6386" customFormat="1" ht="16" customHeight="1" x14ac:dyDescent="0.2"/>
    <row r="6387" customFormat="1" ht="16" customHeight="1" x14ac:dyDescent="0.2"/>
    <row r="6388" customFormat="1" ht="16" customHeight="1" x14ac:dyDescent="0.2"/>
    <row r="6389" customFormat="1" ht="16" customHeight="1" x14ac:dyDescent="0.2"/>
    <row r="6390" customFormat="1" ht="16" customHeight="1" x14ac:dyDescent="0.2"/>
    <row r="6391" customFormat="1" ht="16" customHeight="1" x14ac:dyDescent="0.2"/>
    <row r="6392" customFormat="1" ht="16" customHeight="1" x14ac:dyDescent="0.2"/>
    <row r="6393" customFormat="1" ht="16" customHeight="1" x14ac:dyDescent="0.2"/>
    <row r="6394" customFormat="1" ht="16" customHeight="1" x14ac:dyDescent="0.2"/>
    <row r="6395" customFormat="1" ht="16" customHeight="1" x14ac:dyDescent="0.2"/>
    <row r="6396" customFormat="1" ht="16" customHeight="1" x14ac:dyDescent="0.2"/>
    <row r="6397" customFormat="1" ht="16" customHeight="1" x14ac:dyDescent="0.2"/>
    <row r="6398" customFormat="1" ht="16" customHeight="1" x14ac:dyDescent="0.2"/>
    <row r="6399" customFormat="1" ht="16" customHeight="1" x14ac:dyDescent="0.2"/>
    <row r="6400" customFormat="1" ht="16" customHeight="1" x14ac:dyDescent="0.2"/>
    <row r="6401" customFormat="1" ht="16" customHeight="1" x14ac:dyDescent="0.2"/>
    <row r="6402" customFormat="1" ht="16" customHeight="1" x14ac:dyDescent="0.2"/>
    <row r="6403" customFormat="1" ht="16" customHeight="1" x14ac:dyDescent="0.2"/>
    <row r="6404" customFormat="1" ht="16" customHeight="1" x14ac:dyDescent="0.2"/>
    <row r="6405" customFormat="1" ht="16" customHeight="1" x14ac:dyDescent="0.2"/>
    <row r="6406" customFormat="1" ht="16" customHeight="1" x14ac:dyDescent="0.2"/>
    <row r="6407" customFormat="1" ht="16" customHeight="1" x14ac:dyDescent="0.2"/>
    <row r="6408" customFormat="1" ht="16" customHeight="1" x14ac:dyDescent="0.2"/>
    <row r="6409" customFormat="1" ht="16" customHeight="1" x14ac:dyDescent="0.2"/>
    <row r="6410" customFormat="1" ht="16" customHeight="1" x14ac:dyDescent="0.2"/>
    <row r="6411" customFormat="1" ht="16" customHeight="1" x14ac:dyDescent="0.2"/>
    <row r="6412" customFormat="1" ht="16" customHeight="1" x14ac:dyDescent="0.2"/>
    <row r="6413" customFormat="1" ht="16" customHeight="1" x14ac:dyDescent="0.2"/>
    <row r="6414" customFormat="1" ht="16" customHeight="1" x14ac:dyDescent="0.2"/>
    <row r="6415" customFormat="1" ht="16" customHeight="1" x14ac:dyDescent="0.2"/>
    <row r="6416" customFormat="1" ht="16" customHeight="1" x14ac:dyDescent="0.2"/>
    <row r="6417" customFormat="1" ht="16" customHeight="1" x14ac:dyDescent="0.2"/>
    <row r="6418" customFormat="1" ht="16" customHeight="1" x14ac:dyDescent="0.2"/>
    <row r="6419" customFormat="1" ht="16" customHeight="1" x14ac:dyDescent="0.2"/>
    <row r="6420" customFormat="1" ht="16" customHeight="1" x14ac:dyDescent="0.2"/>
    <row r="6421" customFormat="1" ht="16" customHeight="1" x14ac:dyDescent="0.2"/>
    <row r="6422" customFormat="1" ht="16" customHeight="1" x14ac:dyDescent="0.2"/>
    <row r="6423" customFormat="1" ht="16" customHeight="1" x14ac:dyDescent="0.2"/>
    <row r="6424" customFormat="1" ht="16" customHeight="1" x14ac:dyDescent="0.2"/>
    <row r="6425" customFormat="1" ht="16" customHeight="1" x14ac:dyDescent="0.2"/>
    <row r="6426" customFormat="1" ht="16" customHeight="1" x14ac:dyDescent="0.2"/>
    <row r="6427" customFormat="1" ht="16" customHeight="1" x14ac:dyDescent="0.2"/>
    <row r="6428" customFormat="1" ht="16" customHeight="1" x14ac:dyDescent="0.2"/>
    <row r="6429" customFormat="1" ht="16" customHeight="1" x14ac:dyDescent="0.2"/>
    <row r="6430" customFormat="1" ht="16" customHeight="1" x14ac:dyDescent="0.2"/>
    <row r="6431" customFormat="1" ht="16" customHeight="1" x14ac:dyDescent="0.2"/>
    <row r="6432" customFormat="1" ht="16" customHeight="1" x14ac:dyDescent="0.2"/>
    <row r="6433" customFormat="1" ht="16" customHeight="1" x14ac:dyDescent="0.2"/>
    <row r="6434" customFormat="1" ht="16" customHeight="1" x14ac:dyDescent="0.2"/>
    <row r="6435" customFormat="1" ht="16" customHeight="1" x14ac:dyDescent="0.2"/>
    <row r="6436" customFormat="1" ht="16" customHeight="1" x14ac:dyDescent="0.2"/>
    <row r="6437" customFormat="1" ht="16" customHeight="1" x14ac:dyDescent="0.2"/>
    <row r="6438" customFormat="1" ht="16" customHeight="1" x14ac:dyDescent="0.2"/>
    <row r="6439" customFormat="1" ht="16" customHeight="1" x14ac:dyDescent="0.2"/>
    <row r="6440" customFormat="1" ht="16" customHeight="1" x14ac:dyDescent="0.2"/>
    <row r="6441" customFormat="1" ht="16" customHeight="1" x14ac:dyDescent="0.2"/>
    <row r="6442" customFormat="1" ht="16" customHeight="1" x14ac:dyDescent="0.2"/>
    <row r="6443" customFormat="1" ht="16" customHeight="1" x14ac:dyDescent="0.2"/>
    <row r="6444" customFormat="1" ht="16" customHeight="1" x14ac:dyDescent="0.2"/>
    <row r="6445" customFormat="1" ht="16" customHeight="1" x14ac:dyDescent="0.2"/>
    <row r="6446" customFormat="1" ht="16" customHeight="1" x14ac:dyDescent="0.2"/>
    <row r="6447" customFormat="1" ht="16" customHeight="1" x14ac:dyDescent="0.2"/>
    <row r="6448" customFormat="1" ht="16" customHeight="1" x14ac:dyDescent="0.2"/>
    <row r="6449" customFormat="1" ht="16" customHeight="1" x14ac:dyDescent="0.2"/>
    <row r="6450" customFormat="1" ht="16" customHeight="1" x14ac:dyDescent="0.2"/>
    <row r="6451" customFormat="1" ht="16" customHeight="1" x14ac:dyDescent="0.2"/>
    <row r="6452" customFormat="1" ht="16" customHeight="1" x14ac:dyDescent="0.2"/>
    <row r="6453" customFormat="1" ht="16" customHeight="1" x14ac:dyDescent="0.2"/>
    <row r="6454" customFormat="1" ht="16" customHeight="1" x14ac:dyDescent="0.2"/>
    <row r="6455" customFormat="1" ht="16" customHeight="1" x14ac:dyDescent="0.2"/>
    <row r="6456" customFormat="1" ht="16" customHeight="1" x14ac:dyDescent="0.2"/>
    <row r="6457" customFormat="1" ht="16" customHeight="1" x14ac:dyDescent="0.2"/>
    <row r="6458" customFormat="1" ht="16" customHeight="1" x14ac:dyDescent="0.2"/>
    <row r="6459" customFormat="1" ht="16" customHeight="1" x14ac:dyDescent="0.2"/>
    <row r="6460" customFormat="1" ht="16" customHeight="1" x14ac:dyDescent="0.2"/>
    <row r="6461" customFormat="1" ht="16" customHeight="1" x14ac:dyDescent="0.2"/>
    <row r="6462" customFormat="1" ht="16" customHeight="1" x14ac:dyDescent="0.2"/>
    <row r="6463" customFormat="1" ht="16" customHeight="1" x14ac:dyDescent="0.2"/>
    <row r="6464" customFormat="1" ht="16" customHeight="1" x14ac:dyDescent="0.2"/>
    <row r="6465" customFormat="1" ht="16" customHeight="1" x14ac:dyDescent="0.2"/>
    <row r="6466" customFormat="1" ht="16" customHeight="1" x14ac:dyDescent="0.2"/>
    <row r="6467" customFormat="1" ht="16" customHeight="1" x14ac:dyDescent="0.2"/>
    <row r="6468" customFormat="1" ht="16" customHeight="1" x14ac:dyDescent="0.2"/>
    <row r="6469" customFormat="1" ht="16" customHeight="1" x14ac:dyDescent="0.2"/>
    <row r="6470" customFormat="1" ht="16" customHeight="1" x14ac:dyDescent="0.2"/>
    <row r="6471" customFormat="1" ht="16" customHeight="1" x14ac:dyDescent="0.2"/>
    <row r="6472" customFormat="1" ht="16" customHeight="1" x14ac:dyDescent="0.2"/>
    <row r="6473" customFormat="1" ht="16" customHeight="1" x14ac:dyDescent="0.2"/>
    <row r="6474" customFormat="1" ht="16" customHeight="1" x14ac:dyDescent="0.2"/>
    <row r="6475" customFormat="1" ht="16" customHeight="1" x14ac:dyDescent="0.2"/>
    <row r="6476" customFormat="1" ht="16" customHeight="1" x14ac:dyDescent="0.2"/>
    <row r="6477" customFormat="1" ht="16" customHeight="1" x14ac:dyDescent="0.2"/>
    <row r="6478" customFormat="1" ht="16" customHeight="1" x14ac:dyDescent="0.2"/>
    <row r="6479" customFormat="1" ht="16" customHeight="1" x14ac:dyDescent="0.2"/>
    <row r="6480" customFormat="1" ht="16" customHeight="1" x14ac:dyDescent="0.2"/>
    <row r="6481" customFormat="1" ht="16" customHeight="1" x14ac:dyDescent="0.2"/>
    <row r="6482" customFormat="1" ht="16" customHeight="1" x14ac:dyDescent="0.2"/>
    <row r="6483" customFormat="1" ht="16" customHeight="1" x14ac:dyDescent="0.2"/>
    <row r="6484" customFormat="1" ht="16" customHeight="1" x14ac:dyDescent="0.2"/>
    <row r="6485" customFormat="1" ht="16" customHeight="1" x14ac:dyDescent="0.2"/>
    <row r="6486" customFormat="1" ht="16" customHeight="1" x14ac:dyDescent="0.2"/>
    <row r="6487" customFormat="1" ht="16" customHeight="1" x14ac:dyDescent="0.2"/>
    <row r="6488" customFormat="1" ht="16" customHeight="1" x14ac:dyDescent="0.2"/>
    <row r="6489" customFormat="1" ht="16" customHeight="1" x14ac:dyDescent="0.2"/>
    <row r="6490" customFormat="1" ht="16" customHeight="1" x14ac:dyDescent="0.2"/>
    <row r="6491" customFormat="1" ht="16" customHeight="1" x14ac:dyDescent="0.2"/>
    <row r="6492" customFormat="1" ht="16" customHeight="1" x14ac:dyDescent="0.2"/>
    <row r="6493" customFormat="1" ht="16" customHeight="1" x14ac:dyDescent="0.2"/>
    <row r="6494" customFormat="1" ht="16" customHeight="1" x14ac:dyDescent="0.2"/>
    <row r="6495" customFormat="1" ht="16" customHeight="1" x14ac:dyDescent="0.2"/>
    <row r="6496" customFormat="1" ht="16" customHeight="1" x14ac:dyDescent="0.2"/>
    <row r="6497" customFormat="1" ht="16" customHeight="1" x14ac:dyDescent="0.2"/>
    <row r="6498" customFormat="1" ht="16" customHeight="1" x14ac:dyDescent="0.2"/>
    <row r="6499" customFormat="1" ht="16" customHeight="1" x14ac:dyDescent="0.2"/>
    <row r="6500" customFormat="1" ht="16" customHeight="1" x14ac:dyDescent="0.2"/>
    <row r="6501" customFormat="1" ht="16" customHeight="1" x14ac:dyDescent="0.2"/>
    <row r="6502" customFormat="1" ht="16" customHeight="1" x14ac:dyDescent="0.2"/>
    <row r="6503" customFormat="1" ht="16" customHeight="1" x14ac:dyDescent="0.2"/>
    <row r="6504" customFormat="1" ht="16" customHeight="1" x14ac:dyDescent="0.2"/>
    <row r="6505" customFormat="1" ht="16" customHeight="1" x14ac:dyDescent="0.2"/>
    <row r="6506" customFormat="1" ht="16" customHeight="1" x14ac:dyDescent="0.2"/>
    <row r="6507" customFormat="1" ht="16" customHeight="1" x14ac:dyDescent="0.2"/>
    <row r="6508" customFormat="1" ht="16" customHeight="1" x14ac:dyDescent="0.2"/>
    <row r="6509" customFormat="1" ht="16" customHeight="1" x14ac:dyDescent="0.2"/>
    <row r="6510" customFormat="1" ht="16" customHeight="1" x14ac:dyDescent="0.2"/>
    <row r="6511" customFormat="1" ht="16" customHeight="1" x14ac:dyDescent="0.2"/>
    <row r="6512" customFormat="1" ht="16" customHeight="1" x14ac:dyDescent="0.2"/>
    <row r="6513" customFormat="1" ht="16" customHeight="1" x14ac:dyDescent="0.2"/>
    <row r="6514" customFormat="1" ht="16" customHeight="1" x14ac:dyDescent="0.2"/>
    <row r="6515" customFormat="1" ht="16" customHeight="1" x14ac:dyDescent="0.2"/>
    <row r="6516" customFormat="1" ht="16" customHeight="1" x14ac:dyDescent="0.2"/>
    <row r="6517" customFormat="1" ht="16" customHeight="1" x14ac:dyDescent="0.2"/>
    <row r="6518" customFormat="1" ht="16" customHeight="1" x14ac:dyDescent="0.2"/>
    <row r="6519" customFormat="1" ht="16" customHeight="1" x14ac:dyDescent="0.2"/>
    <row r="6520" customFormat="1" ht="16" customHeight="1" x14ac:dyDescent="0.2"/>
    <row r="6521" customFormat="1" ht="16" customHeight="1" x14ac:dyDescent="0.2"/>
    <row r="6522" customFormat="1" ht="16" customHeight="1" x14ac:dyDescent="0.2"/>
    <row r="6523" customFormat="1" ht="16" customHeight="1" x14ac:dyDescent="0.2"/>
    <row r="6524" customFormat="1" ht="16" customHeight="1" x14ac:dyDescent="0.2"/>
    <row r="6525" customFormat="1" ht="16" customHeight="1" x14ac:dyDescent="0.2"/>
    <row r="6526" customFormat="1" ht="16" customHeight="1" x14ac:dyDescent="0.2"/>
    <row r="6527" customFormat="1" ht="16" customHeight="1" x14ac:dyDescent="0.2"/>
    <row r="6528" customFormat="1" ht="16" customHeight="1" x14ac:dyDescent="0.2"/>
    <row r="6529" customFormat="1" ht="16" customHeight="1" x14ac:dyDescent="0.2"/>
    <row r="6530" customFormat="1" ht="16" customHeight="1" x14ac:dyDescent="0.2"/>
    <row r="6531" customFormat="1" ht="16" customHeight="1" x14ac:dyDescent="0.2"/>
    <row r="6532" customFormat="1" ht="16" customHeight="1" x14ac:dyDescent="0.2"/>
    <row r="6533" customFormat="1" ht="16" customHeight="1" x14ac:dyDescent="0.2"/>
    <row r="6534" customFormat="1" ht="16" customHeight="1" x14ac:dyDescent="0.2"/>
    <row r="6535" customFormat="1" ht="16" customHeight="1" x14ac:dyDescent="0.2"/>
    <row r="6536" customFormat="1" ht="16" customHeight="1" x14ac:dyDescent="0.2"/>
    <row r="6537" customFormat="1" ht="16" customHeight="1" x14ac:dyDescent="0.2"/>
    <row r="6538" customFormat="1" ht="16" customHeight="1" x14ac:dyDescent="0.2"/>
    <row r="6539" customFormat="1" ht="16" customHeight="1" x14ac:dyDescent="0.2"/>
    <row r="6540" customFormat="1" ht="16" customHeight="1" x14ac:dyDescent="0.2"/>
    <row r="6541" customFormat="1" ht="16" customHeight="1" x14ac:dyDescent="0.2"/>
    <row r="6542" customFormat="1" ht="16" customHeight="1" x14ac:dyDescent="0.2"/>
    <row r="6543" customFormat="1" ht="16" customHeight="1" x14ac:dyDescent="0.2"/>
    <row r="6544" customFormat="1" ht="16" customHeight="1" x14ac:dyDescent="0.2"/>
    <row r="6545" customFormat="1" ht="16" customHeight="1" x14ac:dyDescent="0.2"/>
    <row r="6546" customFormat="1" ht="16" customHeight="1" x14ac:dyDescent="0.2"/>
    <row r="6547" customFormat="1" ht="16" customHeight="1" x14ac:dyDescent="0.2"/>
    <row r="6548" customFormat="1" ht="16" customHeight="1" x14ac:dyDescent="0.2"/>
    <row r="6549" customFormat="1" ht="16" customHeight="1" x14ac:dyDescent="0.2"/>
    <row r="6550" customFormat="1" ht="16" customHeight="1" x14ac:dyDescent="0.2"/>
    <row r="6551" customFormat="1" ht="16" customHeight="1" x14ac:dyDescent="0.2"/>
    <row r="6552" customFormat="1" ht="16" customHeight="1" x14ac:dyDescent="0.2"/>
    <row r="6553" customFormat="1" ht="16" customHeight="1" x14ac:dyDescent="0.2"/>
    <row r="6554" customFormat="1" ht="16" customHeight="1" x14ac:dyDescent="0.2"/>
    <row r="6555" customFormat="1" ht="16" customHeight="1" x14ac:dyDescent="0.2"/>
    <row r="6556" customFormat="1" ht="16" customHeight="1" x14ac:dyDescent="0.2"/>
    <row r="6557" customFormat="1" ht="16" customHeight="1" x14ac:dyDescent="0.2"/>
    <row r="6558" customFormat="1" ht="16" customHeight="1" x14ac:dyDescent="0.2"/>
    <row r="6559" customFormat="1" ht="16" customHeight="1" x14ac:dyDescent="0.2"/>
    <row r="6560" customFormat="1" ht="16" customHeight="1" x14ac:dyDescent="0.2"/>
    <row r="6561" customFormat="1" ht="16" customHeight="1" x14ac:dyDescent="0.2"/>
    <row r="6562" customFormat="1" ht="16" customHeight="1" x14ac:dyDescent="0.2"/>
    <row r="6563" customFormat="1" ht="16" customHeight="1" x14ac:dyDescent="0.2"/>
    <row r="6564" customFormat="1" ht="16" customHeight="1" x14ac:dyDescent="0.2"/>
    <row r="6565" customFormat="1" ht="16" customHeight="1" x14ac:dyDescent="0.2"/>
    <row r="6566" customFormat="1" ht="16" customHeight="1" x14ac:dyDescent="0.2"/>
    <row r="6567" customFormat="1" ht="16" customHeight="1" x14ac:dyDescent="0.2"/>
    <row r="6568" customFormat="1" ht="16" customHeight="1" x14ac:dyDescent="0.2"/>
    <row r="6569" customFormat="1" ht="16" customHeight="1" x14ac:dyDescent="0.2"/>
    <row r="6570" customFormat="1" ht="16" customHeight="1" x14ac:dyDescent="0.2"/>
    <row r="6571" customFormat="1" ht="16" customHeight="1" x14ac:dyDescent="0.2"/>
    <row r="6572" customFormat="1" ht="16" customHeight="1" x14ac:dyDescent="0.2"/>
    <row r="6573" customFormat="1" ht="16" customHeight="1" x14ac:dyDescent="0.2"/>
    <row r="6574" customFormat="1" ht="16" customHeight="1" x14ac:dyDescent="0.2"/>
    <row r="6575" customFormat="1" ht="16" customHeight="1" x14ac:dyDescent="0.2"/>
    <row r="6576" customFormat="1" ht="16" customHeight="1" x14ac:dyDescent="0.2"/>
    <row r="6577" customFormat="1" ht="16" customHeight="1" x14ac:dyDescent="0.2"/>
    <row r="6578" customFormat="1" ht="16" customHeight="1" x14ac:dyDescent="0.2"/>
    <row r="6579" customFormat="1" ht="16" customHeight="1" x14ac:dyDescent="0.2"/>
    <row r="6580" customFormat="1" ht="16" customHeight="1" x14ac:dyDescent="0.2"/>
    <row r="6581" customFormat="1" ht="16" customHeight="1" x14ac:dyDescent="0.2"/>
    <row r="6582" customFormat="1" ht="16" customHeight="1" x14ac:dyDescent="0.2"/>
    <row r="6583" customFormat="1" ht="16" customHeight="1" x14ac:dyDescent="0.2"/>
    <row r="6584" customFormat="1" ht="16" customHeight="1" x14ac:dyDescent="0.2"/>
    <row r="6585" customFormat="1" ht="16" customHeight="1" x14ac:dyDescent="0.2"/>
    <row r="6586" customFormat="1" ht="16" customHeight="1" x14ac:dyDescent="0.2"/>
    <row r="6587" customFormat="1" ht="16" customHeight="1" x14ac:dyDescent="0.2"/>
    <row r="6588" customFormat="1" ht="16" customHeight="1" x14ac:dyDescent="0.2"/>
    <row r="6589" customFormat="1" ht="16" customHeight="1" x14ac:dyDescent="0.2"/>
    <row r="6590" customFormat="1" ht="16" customHeight="1" x14ac:dyDescent="0.2"/>
    <row r="6591" customFormat="1" ht="16" customHeight="1" x14ac:dyDescent="0.2"/>
    <row r="6592" customFormat="1" ht="16" customHeight="1" x14ac:dyDescent="0.2"/>
    <row r="6593" customFormat="1" ht="16" customHeight="1" x14ac:dyDescent="0.2"/>
    <row r="6594" customFormat="1" ht="16" customHeight="1" x14ac:dyDescent="0.2"/>
    <row r="6595" customFormat="1" ht="16" customHeight="1" x14ac:dyDescent="0.2"/>
    <row r="6596" customFormat="1" ht="16" customHeight="1" x14ac:dyDescent="0.2"/>
    <row r="6597" customFormat="1" ht="16" customHeight="1" x14ac:dyDescent="0.2"/>
    <row r="6598" customFormat="1" ht="16" customHeight="1" x14ac:dyDescent="0.2"/>
    <row r="6599" customFormat="1" ht="16" customHeight="1" x14ac:dyDescent="0.2"/>
    <row r="6600" customFormat="1" ht="16" customHeight="1" x14ac:dyDescent="0.2"/>
    <row r="6601" customFormat="1" ht="16" customHeight="1" x14ac:dyDescent="0.2"/>
    <row r="6602" customFormat="1" ht="16" customHeight="1" x14ac:dyDescent="0.2"/>
    <row r="6603" customFormat="1" ht="16" customHeight="1" x14ac:dyDescent="0.2"/>
    <row r="6604" customFormat="1" ht="16" customHeight="1" x14ac:dyDescent="0.2"/>
    <row r="6605" customFormat="1" ht="16" customHeight="1" x14ac:dyDescent="0.2"/>
    <row r="6606" customFormat="1" ht="16" customHeight="1" x14ac:dyDescent="0.2"/>
    <row r="6607" customFormat="1" ht="16" customHeight="1" x14ac:dyDescent="0.2"/>
    <row r="6608" customFormat="1" ht="16" customHeight="1" x14ac:dyDescent="0.2"/>
    <row r="6609" customFormat="1" ht="16" customHeight="1" x14ac:dyDescent="0.2"/>
    <row r="6610" customFormat="1" ht="16" customHeight="1" x14ac:dyDescent="0.2"/>
    <row r="6611" customFormat="1" ht="16" customHeight="1" x14ac:dyDescent="0.2"/>
    <row r="6612" customFormat="1" ht="16" customHeight="1" x14ac:dyDescent="0.2"/>
    <row r="6613" customFormat="1" ht="16" customHeight="1" x14ac:dyDescent="0.2"/>
    <row r="6614" customFormat="1" ht="16" customHeight="1" x14ac:dyDescent="0.2"/>
    <row r="6615" customFormat="1" ht="16" customHeight="1" x14ac:dyDescent="0.2"/>
    <row r="6616" customFormat="1" ht="16" customHeight="1" x14ac:dyDescent="0.2"/>
    <row r="6617" customFormat="1" ht="16" customHeight="1" x14ac:dyDescent="0.2"/>
    <row r="6618" customFormat="1" ht="16" customHeight="1" x14ac:dyDescent="0.2"/>
    <row r="6619" customFormat="1" ht="16" customHeight="1" x14ac:dyDescent="0.2"/>
    <row r="6620" customFormat="1" ht="16" customHeight="1" x14ac:dyDescent="0.2"/>
    <row r="6621" customFormat="1" ht="16" customHeight="1" x14ac:dyDescent="0.2"/>
    <row r="6622" customFormat="1" ht="16" customHeight="1" x14ac:dyDescent="0.2"/>
    <row r="6623" customFormat="1" ht="16" customHeight="1" x14ac:dyDescent="0.2"/>
    <row r="6624" customFormat="1" ht="16" customHeight="1" x14ac:dyDescent="0.2"/>
    <row r="6625" customFormat="1" ht="16" customHeight="1" x14ac:dyDescent="0.2"/>
    <row r="6626" customFormat="1" ht="16" customHeight="1" x14ac:dyDescent="0.2"/>
    <row r="6627" customFormat="1" ht="16" customHeight="1" x14ac:dyDescent="0.2"/>
    <row r="6628" customFormat="1" ht="16" customHeight="1" x14ac:dyDescent="0.2"/>
    <row r="6629" customFormat="1" ht="16" customHeight="1" x14ac:dyDescent="0.2"/>
    <row r="6630" customFormat="1" ht="16" customHeight="1" x14ac:dyDescent="0.2"/>
    <row r="6631" customFormat="1" ht="16" customHeight="1" x14ac:dyDescent="0.2"/>
    <row r="6632" customFormat="1" ht="16" customHeight="1" x14ac:dyDescent="0.2"/>
    <row r="6633" customFormat="1" ht="16" customHeight="1" x14ac:dyDescent="0.2"/>
    <row r="6634" customFormat="1" ht="16" customHeight="1" x14ac:dyDescent="0.2"/>
    <row r="6635" customFormat="1" ht="16" customHeight="1" x14ac:dyDescent="0.2"/>
    <row r="6636" customFormat="1" ht="16" customHeight="1" x14ac:dyDescent="0.2"/>
    <row r="6637" customFormat="1" ht="16" customHeight="1" x14ac:dyDescent="0.2"/>
    <row r="6638" customFormat="1" ht="16" customHeight="1" x14ac:dyDescent="0.2"/>
    <row r="6639" customFormat="1" ht="16" customHeight="1" x14ac:dyDescent="0.2"/>
    <row r="6640" customFormat="1" ht="16" customHeight="1" x14ac:dyDescent="0.2"/>
    <row r="6641" customFormat="1" ht="16" customHeight="1" x14ac:dyDescent="0.2"/>
    <row r="6642" customFormat="1" ht="16" customHeight="1" x14ac:dyDescent="0.2"/>
    <row r="6643" customFormat="1" ht="16" customHeight="1" x14ac:dyDescent="0.2"/>
    <row r="6644" customFormat="1" ht="16" customHeight="1" x14ac:dyDescent="0.2"/>
    <row r="6645" customFormat="1" ht="16" customHeight="1" x14ac:dyDescent="0.2"/>
    <row r="6646" customFormat="1" ht="16" customHeight="1" x14ac:dyDescent="0.2"/>
    <row r="6647" customFormat="1" ht="16" customHeight="1" x14ac:dyDescent="0.2"/>
    <row r="6648" customFormat="1" ht="16" customHeight="1" x14ac:dyDescent="0.2"/>
    <row r="6649" customFormat="1" ht="16" customHeight="1" x14ac:dyDescent="0.2"/>
    <row r="6650" customFormat="1" ht="16" customHeight="1" x14ac:dyDescent="0.2"/>
    <row r="6651" customFormat="1" ht="16" customHeight="1" x14ac:dyDescent="0.2"/>
    <row r="6652" customFormat="1" ht="16" customHeight="1" x14ac:dyDescent="0.2"/>
    <row r="6653" customFormat="1" ht="16" customHeight="1" x14ac:dyDescent="0.2"/>
    <row r="6654" customFormat="1" ht="16" customHeight="1" x14ac:dyDescent="0.2"/>
    <row r="6655" customFormat="1" ht="16" customHeight="1" x14ac:dyDescent="0.2"/>
    <row r="6656" customFormat="1" ht="16" customHeight="1" x14ac:dyDescent="0.2"/>
    <row r="6657" customFormat="1" ht="16" customHeight="1" x14ac:dyDescent="0.2"/>
    <row r="6658" customFormat="1" ht="16" customHeight="1" x14ac:dyDescent="0.2"/>
    <row r="6659" customFormat="1" ht="16" customHeight="1" x14ac:dyDescent="0.2"/>
    <row r="6660" customFormat="1" ht="16" customHeight="1" x14ac:dyDescent="0.2"/>
    <row r="6661" customFormat="1" ht="16" customHeight="1" x14ac:dyDescent="0.2"/>
    <row r="6662" customFormat="1" ht="16" customHeight="1" x14ac:dyDescent="0.2"/>
    <row r="6663" customFormat="1" ht="16" customHeight="1" x14ac:dyDescent="0.2"/>
    <row r="6664" customFormat="1" ht="16" customHeight="1" x14ac:dyDescent="0.2"/>
    <row r="6665" customFormat="1" ht="16" customHeight="1" x14ac:dyDescent="0.2"/>
    <row r="6666" customFormat="1" ht="16" customHeight="1" x14ac:dyDescent="0.2"/>
    <row r="6667" customFormat="1" ht="16" customHeight="1" x14ac:dyDescent="0.2"/>
    <row r="6668" customFormat="1" ht="16" customHeight="1" x14ac:dyDescent="0.2"/>
    <row r="6669" customFormat="1" ht="16" customHeight="1" x14ac:dyDescent="0.2"/>
    <row r="6670" customFormat="1" ht="16" customHeight="1" x14ac:dyDescent="0.2"/>
    <row r="6671" customFormat="1" ht="16" customHeight="1" x14ac:dyDescent="0.2"/>
    <row r="6672" customFormat="1" ht="16" customHeight="1" x14ac:dyDescent="0.2"/>
    <row r="6673" customFormat="1" ht="16" customHeight="1" x14ac:dyDescent="0.2"/>
    <row r="6674" customFormat="1" ht="16" customHeight="1" x14ac:dyDescent="0.2"/>
    <row r="6675" customFormat="1" ht="16" customHeight="1" x14ac:dyDescent="0.2"/>
    <row r="6676" customFormat="1" ht="16" customHeight="1" x14ac:dyDescent="0.2"/>
    <row r="6677" customFormat="1" ht="16" customHeight="1" x14ac:dyDescent="0.2"/>
    <row r="6678" customFormat="1" ht="16" customHeight="1" x14ac:dyDescent="0.2"/>
    <row r="6679" customFormat="1" ht="16" customHeight="1" x14ac:dyDescent="0.2"/>
    <row r="6680" customFormat="1" ht="16" customHeight="1" x14ac:dyDescent="0.2"/>
    <row r="6681" customFormat="1" ht="16" customHeight="1" x14ac:dyDescent="0.2"/>
    <row r="6682" customFormat="1" ht="16" customHeight="1" x14ac:dyDescent="0.2"/>
    <row r="6683" customFormat="1" ht="16" customHeight="1" x14ac:dyDescent="0.2"/>
    <row r="6684" customFormat="1" ht="16" customHeight="1" x14ac:dyDescent="0.2"/>
    <row r="6685" customFormat="1" ht="16" customHeight="1" x14ac:dyDescent="0.2"/>
    <row r="6686" customFormat="1" ht="16" customHeight="1" x14ac:dyDescent="0.2"/>
    <row r="6687" customFormat="1" ht="16" customHeight="1" x14ac:dyDescent="0.2"/>
    <row r="6688" customFormat="1" ht="16" customHeight="1" x14ac:dyDescent="0.2"/>
    <row r="6689" customFormat="1" ht="16" customHeight="1" x14ac:dyDescent="0.2"/>
    <row r="6690" customFormat="1" ht="16" customHeight="1" x14ac:dyDescent="0.2"/>
    <row r="6691" customFormat="1" ht="16" customHeight="1" x14ac:dyDescent="0.2"/>
    <row r="6692" customFormat="1" ht="16" customHeight="1" x14ac:dyDescent="0.2"/>
    <row r="6693" customFormat="1" ht="16" customHeight="1" x14ac:dyDescent="0.2"/>
    <row r="6694" customFormat="1" ht="16" customHeight="1" x14ac:dyDescent="0.2"/>
    <row r="6695" customFormat="1" ht="16" customHeight="1" x14ac:dyDescent="0.2"/>
    <row r="6696" customFormat="1" ht="16" customHeight="1" x14ac:dyDescent="0.2"/>
    <row r="6697" customFormat="1" ht="16" customHeight="1" x14ac:dyDescent="0.2"/>
    <row r="6698" customFormat="1" ht="16" customHeight="1" x14ac:dyDescent="0.2"/>
    <row r="6699" customFormat="1" ht="16" customHeight="1" x14ac:dyDescent="0.2"/>
    <row r="6700" customFormat="1" ht="16" customHeight="1" x14ac:dyDescent="0.2"/>
    <row r="6701" customFormat="1" ht="16" customHeight="1" x14ac:dyDescent="0.2"/>
    <row r="6702" customFormat="1" ht="16" customHeight="1" x14ac:dyDescent="0.2"/>
    <row r="6703" customFormat="1" ht="16" customHeight="1" x14ac:dyDescent="0.2"/>
    <row r="6704" customFormat="1" ht="16" customHeight="1" x14ac:dyDescent="0.2"/>
    <row r="6705" customFormat="1" ht="16" customHeight="1" x14ac:dyDescent="0.2"/>
    <row r="6706" customFormat="1" ht="16" customHeight="1" x14ac:dyDescent="0.2"/>
    <row r="6707" customFormat="1" ht="16" customHeight="1" x14ac:dyDescent="0.2"/>
    <row r="6708" customFormat="1" ht="16" customHeight="1" x14ac:dyDescent="0.2"/>
    <row r="6709" customFormat="1" ht="16" customHeight="1" x14ac:dyDescent="0.2"/>
    <row r="6710" customFormat="1" ht="16" customHeight="1" x14ac:dyDescent="0.2"/>
    <row r="6711" customFormat="1" ht="16" customHeight="1" x14ac:dyDescent="0.2"/>
    <row r="6712" customFormat="1" ht="16" customHeight="1" x14ac:dyDescent="0.2"/>
    <row r="6713" customFormat="1" ht="16" customHeight="1" x14ac:dyDescent="0.2"/>
    <row r="6714" customFormat="1" ht="16" customHeight="1" x14ac:dyDescent="0.2"/>
    <row r="6715" customFormat="1" ht="16" customHeight="1" x14ac:dyDescent="0.2"/>
    <row r="6716" customFormat="1" ht="16" customHeight="1" x14ac:dyDescent="0.2"/>
    <row r="6717" customFormat="1" ht="16" customHeight="1" x14ac:dyDescent="0.2"/>
    <row r="6718" customFormat="1" ht="16" customHeight="1" x14ac:dyDescent="0.2"/>
    <row r="6719" customFormat="1" ht="16" customHeight="1" x14ac:dyDescent="0.2"/>
    <row r="6720" customFormat="1" ht="16" customHeight="1" x14ac:dyDescent="0.2"/>
    <row r="6721" customFormat="1" ht="16" customHeight="1" x14ac:dyDescent="0.2"/>
    <row r="6722" customFormat="1" ht="16" customHeight="1" x14ac:dyDescent="0.2"/>
    <row r="6723" customFormat="1" ht="16" customHeight="1" x14ac:dyDescent="0.2"/>
    <row r="6724" customFormat="1" ht="16" customHeight="1" x14ac:dyDescent="0.2"/>
    <row r="6725" customFormat="1" ht="16" customHeight="1" x14ac:dyDescent="0.2"/>
    <row r="6726" customFormat="1" ht="16" customHeight="1" x14ac:dyDescent="0.2"/>
    <row r="6727" customFormat="1" ht="16" customHeight="1" x14ac:dyDescent="0.2"/>
    <row r="6728" customFormat="1" ht="16" customHeight="1" x14ac:dyDescent="0.2"/>
    <row r="6729" customFormat="1" ht="16" customHeight="1" x14ac:dyDescent="0.2"/>
    <row r="6730" customFormat="1" ht="16" customHeight="1" x14ac:dyDescent="0.2"/>
    <row r="6731" customFormat="1" ht="16" customHeight="1" x14ac:dyDescent="0.2"/>
    <row r="6732" customFormat="1" ht="16" customHeight="1" x14ac:dyDescent="0.2"/>
    <row r="6733" customFormat="1" ht="16" customHeight="1" x14ac:dyDescent="0.2"/>
    <row r="6734" customFormat="1" ht="16" customHeight="1" x14ac:dyDescent="0.2"/>
    <row r="6735" customFormat="1" ht="16" customHeight="1" x14ac:dyDescent="0.2"/>
    <row r="6736" customFormat="1" ht="16" customHeight="1" x14ac:dyDescent="0.2"/>
    <row r="6737" customFormat="1" ht="16" customHeight="1" x14ac:dyDescent="0.2"/>
    <row r="6738" customFormat="1" ht="16" customHeight="1" x14ac:dyDescent="0.2"/>
    <row r="6739" customFormat="1" ht="16" customHeight="1" x14ac:dyDescent="0.2"/>
    <row r="6740" customFormat="1" ht="16" customHeight="1" x14ac:dyDescent="0.2"/>
    <row r="6741" customFormat="1" ht="16" customHeight="1" x14ac:dyDescent="0.2"/>
    <row r="6742" customFormat="1" ht="16" customHeight="1" x14ac:dyDescent="0.2"/>
    <row r="6743" customFormat="1" ht="16" customHeight="1" x14ac:dyDescent="0.2"/>
    <row r="6744" customFormat="1" ht="16" customHeight="1" x14ac:dyDescent="0.2"/>
    <row r="6745" customFormat="1" ht="16" customHeight="1" x14ac:dyDescent="0.2"/>
    <row r="6746" customFormat="1" ht="16" customHeight="1" x14ac:dyDescent="0.2"/>
    <row r="6747" customFormat="1" ht="16" customHeight="1" x14ac:dyDescent="0.2"/>
    <row r="6748" customFormat="1" ht="16" customHeight="1" x14ac:dyDescent="0.2"/>
    <row r="6749" customFormat="1" ht="16" customHeight="1" x14ac:dyDescent="0.2"/>
    <row r="6750" customFormat="1" ht="16" customHeight="1" x14ac:dyDescent="0.2"/>
    <row r="6751" customFormat="1" ht="16" customHeight="1" x14ac:dyDescent="0.2"/>
    <row r="6752" customFormat="1" ht="16" customHeight="1" x14ac:dyDescent="0.2"/>
    <row r="6753" customFormat="1" ht="16" customHeight="1" x14ac:dyDescent="0.2"/>
    <row r="6754" customFormat="1" ht="16" customHeight="1" x14ac:dyDescent="0.2"/>
    <row r="6755" customFormat="1" ht="16" customHeight="1" x14ac:dyDescent="0.2"/>
    <row r="6756" customFormat="1" ht="16" customHeight="1" x14ac:dyDescent="0.2"/>
    <row r="6757" customFormat="1" ht="16" customHeight="1" x14ac:dyDescent="0.2"/>
    <row r="6758" customFormat="1" ht="16" customHeight="1" x14ac:dyDescent="0.2"/>
    <row r="6759" customFormat="1" ht="16" customHeight="1" x14ac:dyDescent="0.2"/>
    <row r="6760" customFormat="1" ht="16" customHeight="1" x14ac:dyDescent="0.2"/>
    <row r="6761" customFormat="1" ht="16" customHeight="1" x14ac:dyDescent="0.2"/>
    <row r="6762" customFormat="1" ht="16" customHeight="1" x14ac:dyDescent="0.2"/>
    <row r="6763" customFormat="1" ht="16" customHeight="1" x14ac:dyDescent="0.2"/>
    <row r="6764" customFormat="1" ht="16" customHeight="1" x14ac:dyDescent="0.2"/>
    <row r="6765" customFormat="1" ht="16" customHeight="1" x14ac:dyDescent="0.2"/>
    <row r="6766" customFormat="1" ht="16" customHeight="1" x14ac:dyDescent="0.2"/>
    <row r="6767" customFormat="1" ht="16" customHeight="1" x14ac:dyDescent="0.2"/>
    <row r="6768" customFormat="1" ht="16" customHeight="1" x14ac:dyDescent="0.2"/>
    <row r="6769" customFormat="1" ht="16" customHeight="1" x14ac:dyDescent="0.2"/>
    <row r="6770" customFormat="1" ht="16" customHeight="1" x14ac:dyDescent="0.2"/>
    <row r="6771" customFormat="1" ht="16" customHeight="1" x14ac:dyDescent="0.2"/>
    <row r="6772" customFormat="1" ht="16" customHeight="1" x14ac:dyDescent="0.2"/>
    <row r="6773" customFormat="1" ht="16" customHeight="1" x14ac:dyDescent="0.2"/>
    <row r="6774" customFormat="1" ht="16" customHeight="1" x14ac:dyDescent="0.2"/>
    <row r="6775" customFormat="1" ht="16" customHeight="1" x14ac:dyDescent="0.2"/>
    <row r="6776" customFormat="1" ht="16" customHeight="1" x14ac:dyDescent="0.2"/>
    <row r="6777" customFormat="1" ht="16" customHeight="1" x14ac:dyDescent="0.2"/>
    <row r="6778" customFormat="1" ht="16" customHeight="1" x14ac:dyDescent="0.2"/>
    <row r="6779" customFormat="1" ht="16" customHeight="1" x14ac:dyDescent="0.2"/>
    <row r="6780" customFormat="1" ht="16" customHeight="1" x14ac:dyDescent="0.2"/>
    <row r="6781" customFormat="1" ht="16" customHeight="1" x14ac:dyDescent="0.2"/>
    <row r="6782" customFormat="1" ht="16" customHeight="1" x14ac:dyDescent="0.2"/>
    <row r="6783" customFormat="1" ht="16" customHeight="1" x14ac:dyDescent="0.2"/>
    <row r="6784" customFormat="1" ht="16" customHeight="1" x14ac:dyDescent="0.2"/>
    <row r="6785" customFormat="1" ht="16" customHeight="1" x14ac:dyDescent="0.2"/>
    <row r="6786" customFormat="1" ht="16" customHeight="1" x14ac:dyDescent="0.2"/>
    <row r="6787" customFormat="1" ht="16" customHeight="1" x14ac:dyDescent="0.2"/>
    <row r="6788" customFormat="1" ht="16" customHeight="1" x14ac:dyDescent="0.2"/>
    <row r="6789" customFormat="1" ht="16" customHeight="1" x14ac:dyDescent="0.2"/>
    <row r="6790" customFormat="1" ht="16" customHeight="1" x14ac:dyDescent="0.2"/>
    <row r="6791" customFormat="1" ht="16" customHeight="1" x14ac:dyDescent="0.2"/>
    <row r="6792" customFormat="1" ht="16" customHeight="1" x14ac:dyDescent="0.2"/>
    <row r="6793" customFormat="1" ht="16" customHeight="1" x14ac:dyDescent="0.2"/>
    <row r="6794" customFormat="1" ht="16" customHeight="1" x14ac:dyDescent="0.2"/>
    <row r="6795" customFormat="1" ht="16" customHeight="1" x14ac:dyDescent="0.2"/>
    <row r="6796" customFormat="1" ht="16" customHeight="1" x14ac:dyDescent="0.2"/>
    <row r="6797" customFormat="1" ht="16" customHeight="1" x14ac:dyDescent="0.2"/>
    <row r="6798" customFormat="1" ht="16" customHeight="1" x14ac:dyDescent="0.2"/>
    <row r="6799" customFormat="1" ht="16" customHeight="1" x14ac:dyDescent="0.2"/>
    <row r="6800" customFormat="1" ht="16" customHeight="1" x14ac:dyDescent="0.2"/>
    <row r="6801" customFormat="1" ht="16" customHeight="1" x14ac:dyDescent="0.2"/>
    <row r="6802" customFormat="1" ht="16" customHeight="1" x14ac:dyDescent="0.2"/>
    <row r="6803" customFormat="1" ht="16" customHeight="1" x14ac:dyDescent="0.2"/>
    <row r="6804" customFormat="1" ht="16" customHeight="1" x14ac:dyDescent="0.2"/>
    <row r="6805" customFormat="1" ht="16" customHeight="1" x14ac:dyDescent="0.2"/>
    <row r="6806" customFormat="1" ht="16" customHeight="1" x14ac:dyDescent="0.2"/>
    <row r="6807" customFormat="1" ht="16" customHeight="1" x14ac:dyDescent="0.2"/>
    <row r="6808" customFormat="1" ht="16" customHeight="1" x14ac:dyDescent="0.2"/>
    <row r="6809" customFormat="1" ht="16" customHeight="1" x14ac:dyDescent="0.2"/>
    <row r="6810" customFormat="1" ht="16" customHeight="1" x14ac:dyDescent="0.2"/>
    <row r="6811" customFormat="1" ht="16" customHeight="1" x14ac:dyDescent="0.2"/>
    <row r="6812" customFormat="1" ht="16" customHeight="1" x14ac:dyDescent="0.2"/>
    <row r="6813" customFormat="1" ht="16" customHeight="1" x14ac:dyDescent="0.2"/>
    <row r="6814" customFormat="1" ht="16" customHeight="1" x14ac:dyDescent="0.2"/>
    <row r="6815" customFormat="1" ht="16" customHeight="1" x14ac:dyDescent="0.2"/>
    <row r="6816" customFormat="1" ht="16" customHeight="1" x14ac:dyDescent="0.2"/>
    <row r="6817" customFormat="1" ht="16" customHeight="1" x14ac:dyDescent="0.2"/>
    <row r="6818" customFormat="1" ht="16" customHeight="1" x14ac:dyDescent="0.2"/>
    <row r="6819" customFormat="1" ht="16" customHeight="1" x14ac:dyDescent="0.2"/>
    <row r="6820" customFormat="1" ht="16" customHeight="1" x14ac:dyDescent="0.2"/>
    <row r="6821" customFormat="1" ht="16" customHeight="1" x14ac:dyDescent="0.2"/>
    <row r="6822" customFormat="1" ht="16" customHeight="1" x14ac:dyDescent="0.2"/>
    <row r="6823" customFormat="1" ht="16" customHeight="1" x14ac:dyDescent="0.2"/>
    <row r="6824" customFormat="1" ht="16" customHeight="1" x14ac:dyDescent="0.2"/>
    <row r="6825" customFormat="1" ht="16" customHeight="1" x14ac:dyDescent="0.2"/>
    <row r="6826" customFormat="1" ht="16" customHeight="1" x14ac:dyDescent="0.2"/>
    <row r="6827" customFormat="1" ht="16" customHeight="1" x14ac:dyDescent="0.2"/>
    <row r="6828" customFormat="1" ht="16" customHeight="1" x14ac:dyDescent="0.2"/>
    <row r="6829" customFormat="1" ht="16" customHeight="1" x14ac:dyDescent="0.2"/>
    <row r="6830" customFormat="1" ht="16" customHeight="1" x14ac:dyDescent="0.2"/>
    <row r="6831" customFormat="1" ht="16" customHeight="1" x14ac:dyDescent="0.2"/>
    <row r="6832" customFormat="1" ht="16" customHeight="1" x14ac:dyDescent="0.2"/>
    <row r="6833" customFormat="1" ht="16" customHeight="1" x14ac:dyDescent="0.2"/>
    <row r="6834" customFormat="1" ht="16" customHeight="1" x14ac:dyDescent="0.2"/>
    <row r="6835" customFormat="1" ht="16" customHeight="1" x14ac:dyDescent="0.2"/>
    <row r="6836" customFormat="1" ht="16" customHeight="1" x14ac:dyDescent="0.2"/>
    <row r="6837" customFormat="1" ht="16" customHeight="1" x14ac:dyDescent="0.2"/>
    <row r="6838" customFormat="1" ht="16" customHeight="1" x14ac:dyDescent="0.2"/>
    <row r="6839" customFormat="1" ht="16" customHeight="1" x14ac:dyDescent="0.2"/>
    <row r="6840" customFormat="1" ht="16" customHeight="1" x14ac:dyDescent="0.2"/>
    <row r="6841" customFormat="1" ht="16" customHeight="1" x14ac:dyDescent="0.2"/>
    <row r="6842" customFormat="1" ht="16" customHeight="1" x14ac:dyDescent="0.2"/>
    <row r="6843" customFormat="1" ht="16" customHeight="1" x14ac:dyDescent="0.2"/>
    <row r="6844" customFormat="1" ht="16" customHeight="1" x14ac:dyDescent="0.2"/>
    <row r="6845" customFormat="1" ht="16" customHeight="1" x14ac:dyDescent="0.2"/>
    <row r="6846" customFormat="1" ht="16" customHeight="1" x14ac:dyDescent="0.2"/>
    <row r="6847" customFormat="1" ht="16" customHeight="1" x14ac:dyDescent="0.2"/>
    <row r="6848" customFormat="1" ht="16" customHeight="1" x14ac:dyDescent="0.2"/>
    <row r="6849" customFormat="1" ht="16" customHeight="1" x14ac:dyDescent="0.2"/>
    <row r="6850" customFormat="1" ht="16" customHeight="1" x14ac:dyDescent="0.2"/>
    <row r="6851" customFormat="1" ht="16" customHeight="1" x14ac:dyDescent="0.2"/>
    <row r="6852" customFormat="1" ht="16" customHeight="1" x14ac:dyDescent="0.2"/>
    <row r="6853" customFormat="1" ht="16" customHeight="1" x14ac:dyDescent="0.2"/>
    <row r="6854" customFormat="1" ht="16" customHeight="1" x14ac:dyDescent="0.2"/>
    <row r="6855" customFormat="1" ht="16" customHeight="1" x14ac:dyDescent="0.2"/>
    <row r="6856" customFormat="1" ht="16" customHeight="1" x14ac:dyDescent="0.2"/>
    <row r="6857" customFormat="1" ht="16" customHeight="1" x14ac:dyDescent="0.2"/>
    <row r="6858" customFormat="1" ht="16" customHeight="1" x14ac:dyDescent="0.2"/>
    <row r="6859" customFormat="1" ht="16" customHeight="1" x14ac:dyDescent="0.2"/>
    <row r="6860" customFormat="1" ht="16" customHeight="1" x14ac:dyDescent="0.2"/>
    <row r="6861" customFormat="1" ht="16" customHeight="1" x14ac:dyDescent="0.2"/>
    <row r="6862" customFormat="1" ht="16" customHeight="1" x14ac:dyDescent="0.2"/>
    <row r="6863" customFormat="1" ht="16" customHeight="1" x14ac:dyDescent="0.2"/>
    <row r="6864" customFormat="1" ht="16" customHeight="1" x14ac:dyDescent="0.2"/>
    <row r="6865" customFormat="1" ht="16" customHeight="1" x14ac:dyDescent="0.2"/>
    <row r="6866" customFormat="1" ht="16" customHeight="1" x14ac:dyDescent="0.2"/>
    <row r="6867" customFormat="1" ht="16" customHeight="1" x14ac:dyDescent="0.2"/>
    <row r="6868" customFormat="1" ht="16" customHeight="1" x14ac:dyDescent="0.2"/>
    <row r="6869" customFormat="1" ht="16" customHeight="1" x14ac:dyDescent="0.2"/>
    <row r="6870" customFormat="1" ht="16" customHeight="1" x14ac:dyDescent="0.2"/>
    <row r="6871" customFormat="1" ht="16" customHeight="1" x14ac:dyDescent="0.2"/>
    <row r="6872" customFormat="1" ht="16" customHeight="1" x14ac:dyDescent="0.2"/>
    <row r="6873" customFormat="1" ht="16" customHeight="1" x14ac:dyDescent="0.2"/>
    <row r="6874" customFormat="1" ht="16" customHeight="1" x14ac:dyDescent="0.2"/>
    <row r="6875" customFormat="1" ht="16" customHeight="1" x14ac:dyDescent="0.2"/>
    <row r="6876" customFormat="1" ht="16" customHeight="1" x14ac:dyDescent="0.2"/>
    <row r="6877" customFormat="1" ht="16" customHeight="1" x14ac:dyDescent="0.2"/>
    <row r="6878" customFormat="1" ht="16" customHeight="1" x14ac:dyDescent="0.2"/>
    <row r="6879" customFormat="1" ht="16" customHeight="1" x14ac:dyDescent="0.2"/>
    <row r="6880" customFormat="1" ht="16" customHeight="1" x14ac:dyDescent="0.2"/>
    <row r="6881" customFormat="1" ht="16" customHeight="1" x14ac:dyDescent="0.2"/>
    <row r="6882" customFormat="1" ht="16" customHeight="1" x14ac:dyDescent="0.2"/>
    <row r="6883" customFormat="1" ht="16" customHeight="1" x14ac:dyDescent="0.2"/>
    <row r="6884" customFormat="1" ht="16" customHeight="1" x14ac:dyDescent="0.2"/>
    <row r="6885" customFormat="1" ht="16" customHeight="1" x14ac:dyDescent="0.2"/>
    <row r="6886" customFormat="1" ht="16" customHeight="1" x14ac:dyDescent="0.2"/>
    <row r="6887" customFormat="1" ht="16" customHeight="1" x14ac:dyDescent="0.2"/>
    <row r="6888" customFormat="1" ht="16" customHeight="1" x14ac:dyDescent="0.2"/>
    <row r="6889" customFormat="1" ht="16" customHeight="1" x14ac:dyDescent="0.2"/>
    <row r="6890" customFormat="1" ht="16" customHeight="1" x14ac:dyDescent="0.2"/>
    <row r="6891" customFormat="1" ht="16" customHeight="1" x14ac:dyDescent="0.2"/>
    <row r="6892" customFormat="1" ht="16" customHeight="1" x14ac:dyDescent="0.2"/>
    <row r="6893" customFormat="1" ht="16" customHeight="1" x14ac:dyDescent="0.2"/>
    <row r="6894" customFormat="1" ht="16" customHeight="1" x14ac:dyDescent="0.2"/>
    <row r="6895" customFormat="1" ht="16" customHeight="1" x14ac:dyDescent="0.2"/>
    <row r="6896" customFormat="1" ht="16" customHeight="1" x14ac:dyDescent="0.2"/>
    <row r="6897" customFormat="1" ht="16" customHeight="1" x14ac:dyDescent="0.2"/>
    <row r="6898" customFormat="1" ht="16" customHeight="1" x14ac:dyDescent="0.2"/>
    <row r="6899" customFormat="1" ht="16" customHeight="1" x14ac:dyDescent="0.2"/>
    <row r="6900" customFormat="1" ht="16" customHeight="1" x14ac:dyDescent="0.2"/>
    <row r="6901" customFormat="1" ht="16" customHeight="1" x14ac:dyDescent="0.2"/>
    <row r="6902" customFormat="1" ht="16" customHeight="1" x14ac:dyDescent="0.2"/>
    <row r="6903" customFormat="1" ht="16" customHeight="1" x14ac:dyDescent="0.2"/>
    <row r="6904" customFormat="1" ht="16" customHeight="1" x14ac:dyDescent="0.2"/>
    <row r="6905" customFormat="1" ht="16" customHeight="1" x14ac:dyDescent="0.2"/>
    <row r="6906" customFormat="1" ht="16" customHeight="1" x14ac:dyDescent="0.2"/>
    <row r="6907" customFormat="1" ht="16" customHeight="1" x14ac:dyDescent="0.2"/>
    <row r="6908" customFormat="1" ht="16" customHeight="1" x14ac:dyDescent="0.2"/>
    <row r="6909" customFormat="1" ht="16" customHeight="1" x14ac:dyDescent="0.2"/>
    <row r="6910" customFormat="1" ht="16" customHeight="1" x14ac:dyDescent="0.2"/>
    <row r="6911" customFormat="1" ht="16" customHeight="1" x14ac:dyDescent="0.2"/>
    <row r="6912" customFormat="1" ht="16" customHeight="1" x14ac:dyDescent="0.2"/>
    <row r="6913" customFormat="1" ht="16" customHeight="1" x14ac:dyDescent="0.2"/>
    <row r="6914" customFormat="1" ht="16" customHeight="1" x14ac:dyDescent="0.2"/>
    <row r="6915" customFormat="1" ht="16" customHeight="1" x14ac:dyDescent="0.2"/>
    <row r="6916" customFormat="1" ht="16" customHeight="1" x14ac:dyDescent="0.2"/>
    <row r="6917" customFormat="1" ht="16" customHeight="1" x14ac:dyDescent="0.2"/>
    <row r="6918" customFormat="1" ht="16" customHeight="1" x14ac:dyDescent="0.2"/>
    <row r="6919" customFormat="1" ht="16" customHeight="1" x14ac:dyDescent="0.2"/>
    <row r="6920" customFormat="1" ht="16" customHeight="1" x14ac:dyDescent="0.2"/>
    <row r="6921" customFormat="1" ht="16" customHeight="1" x14ac:dyDescent="0.2"/>
    <row r="6922" customFormat="1" ht="16" customHeight="1" x14ac:dyDescent="0.2"/>
    <row r="6923" customFormat="1" ht="16" customHeight="1" x14ac:dyDescent="0.2"/>
    <row r="6924" customFormat="1" ht="16" customHeight="1" x14ac:dyDescent="0.2"/>
    <row r="6925" customFormat="1" ht="16" customHeight="1" x14ac:dyDescent="0.2"/>
    <row r="6926" customFormat="1" ht="16" customHeight="1" x14ac:dyDescent="0.2"/>
    <row r="6927" customFormat="1" ht="16" customHeight="1" x14ac:dyDescent="0.2"/>
    <row r="6928" customFormat="1" ht="16" customHeight="1" x14ac:dyDescent="0.2"/>
    <row r="6929" customFormat="1" ht="16" customHeight="1" x14ac:dyDescent="0.2"/>
    <row r="6930" customFormat="1" ht="16" customHeight="1" x14ac:dyDescent="0.2"/>
    <row r="6931" customFormat="1" ht="16" customHeight="1" x14ac:dyDescent="0.2"/>
    <row r="6932" customFormat="1" ht="16" customHeight="1" x14ac:dyDescent="0.2"/>
    <row r="6933" customFormat="1" ht="16" customHeight="1" x14ac:dyDescent="0.2"/>
    <row r="6934" customFormat="1" ht="16" customHeight="1" x14ac:dyDescent="0.2"/>
    <row r="6935" customFormat="1" ht="16" customHeight="1" x14ac:dyDescent="0.2"/>
    <row r="6936" customFormat="1" ht="16" customHeight="1" x14ac:dyDescent="0.2"/>
    <row r="6937" customFormat="1" ht="16" customHeight="1" x14ac:dyDescent="0.2"/>
    <row r="6938" customFormat="1" ht="16" customHeight="1" x14ac:dyDescent="0.2"/>
    <row r="6939" customFormat="1" ht="16" customHeight="1" x14ac:dyDescent="0.2"/>
    <row r="6940" customFormat="1" ht="16" customHeight="1" x14ac:dyDescent="0.2"/>
    <row r="6941" customFormat="1" ht="16" customHeight="1" x14ac:dyDescent="0.2"/>
    <row r="6942" customFormat="1" ht="16" customHeight="1" x14ac:dyDescent="0.2"/>
    <row r="6943" customFormat="1" ht="16" customHeight="1" x14ac:dyDescent="0.2"/>
    <row r="6944" customFormat="1" ht="16" customHeight="1" x14ac:dyDescent="0.2"/>
    <row r="6945" customFormat="1" ht="16" customHeight="1" x14ac:dyDescent="0.2"/>
    <row r="6946" customFormat="1" ht="16" customHeight="1" x14ac:dyDescent="0.2"/>
    <row r="6947" customFormat="1" ht="16" customHeight="1" x14ac:dyDescent="0.2"/>
    <row r="6948" customFormat="1" ht="16" customHeight="1" x14ac:dyDescent="0.2"/>
    <row r="6949" customFormat="1" ht="16" customHeight="1" x14ac:dyDescent="0.2"/>
    <row r="6950" customFormat="1" ht="16" customHeight="1" x14ac:dyDescent="0.2"/>
    <row r="6951" customFormat="1" ht="16" customHeight="1" x14ac:dyDescent="0.2"/>
    <row r="6952" customFormat="1" ht="16" customHeight="1" x14ac:dyDescent="0.2"/>
    <row r="6953" customFormat="1" ht="16" customHeight="1" x14ac:dyDescent="0.2"/>
    <row r="6954" customFormat="1" ht="16" customHeight="1" x14ac:dyDescent="0.2"/>
    <row r="6955" customFormat="1" ht="16" customHeight="1" x14ac:dyDescent="0.2"/>
    <row r="6956" customFormat="1" ht="16" customHeight="1" x14ac:dyDescent="0.2"/>
    <row r="6957" customFormat="1" ht="16" customHeight="1" x14ac:dyDescent="0.2"/>
    <row r="6958" customFormat="1" ht="16" customHeight="1" x14ac:dyDescent="0.2"/>
    <row r="6959" customFormat="1" ht="16" customHeight="1" x14ac:dyDescent="0.2"/>
    <row r="6960" customFormat="1" ht="16" customHeight="1" x14ac:dyDescent="0.2"/>
    <row r="6961" customFormat="1" ht="16" customHeight="1" x14ac:dyDescent="0.2"/>
    <row r="6962" customFormat="1" ht="16" customHeight="1" x14ac:dyDescent="0.2"/>
    <row r="6963" customFormat="1" ht="16" customHeight="1" x14ac:dyDescent="0.2"/>
    <row r="6964" customFormat="1" ht="16" customHeight="1" x14ac:dyDescent="0.2"/>
    <row r="6965" customFormat="1" ht="16" customHeight="1" x14ac:dyDescent="0.2"/>
    <row r="6966" customFormat="1" ht="16" customHeight="1" x14ac:dyDescent="0.2"/>
    <row r="6967" customFormat="1" ht="16" customHeight="1" x14ac:dyDescent="0.2"/>
    <row r="6968" customFormat="1" ht="16" customHeight="1" x14ac:dyDescent="0.2"/>
    <row r="6969" customFormat="1" ht="16" customHeight="1" x14ac:dyDescent="0.2"/>
    <row r="6970" customFormat="1" ht="16" customHeight="1" x14ac:dyDescent="0.2"/>
    <row r="6971" customFormat="1" ht="16" customHeight="1" x14ac:dyDescent="0.2"/>
    <row r="6972" customFormat="1" ht="16" customHeight="1" x14ac:dyDescent="0.2"/>
    <row r="6973" customFormat="1" ht="16" customHeight="1" x14ac:dyDescent="0.2"/>
    <row r="6974" customFormat="1" ht="16" customHeight="1" x14ac:dyDescent="0.2"/>
    <row r="6975" customFormat="1" ht="16" customHeight="1" x14ac:dyDescent="0.2"/>
    <row r="6976" customFormat="1" ht="16" customHeight="1" x14ac:dyDescent="0.2"/>
    <row r="6977" customFormat="1" ht="16" customHeight="1" x14ac:dyDescent="0.2"/>
    <row r="6978" customFormat="1" ht="16" customHeight="1" x14ac:dyDescent="0.2"/>
    <row r="6979" customFormat="1" ht="16" customHeight="1" x14ac:dyDescent="0.2"/>
    <row r="6980" customFormat="1" ht="16" customHeight="1" x14ac:dyDescent="0.2"/>
    <row r="6981" customFormat="1" ht="16" customHeight="1" x14ac:dyDescent="0.2"/>
    <row r="6982" customFormat="1" ht="16" customHeight="1" x14ac:dyDescent="0.2"/>
    <row r="6983" customFormat="1" ht="16" customHeight="1" x14ac:dyDescent="0.2"/>
    <row r="6984" customFormat="1" ht="16" customHeight="1" x14ac:dyDescent="0.2"/>
    <row r="6985" customFormat="1" ht="16" customHeight="1" x14ac:dyDescent="0.2"/>
    <row r="6986" customFormat="1" ht="16" customHeight="1" x14ac:dyDescent="0.2"/>
    <row r="6987" customFormat="1" ht="16" customHeight="1" x14ac:dyDescent="0.2"/>
    <row r="6988" customFormat="1" ht="16" customHeight="1" x14ac:dyDescent="0.2"/>
    <row r="6989" customFormat="1" ht="16" customHeight="1" x14ac:dyDescent="0.2"/>
    <row r="6990" customFormat="1" ht="16" customHeight="1" x14ac:dyDescent="0.2"/>
    <row r="6991" customFormat="1" ht="16" customHeight="1" x14ac:dyDescent="0.2"/>
    <row r="6992" customFormat="1" ht="16" customHeight="1" x14ac:dyDescent="0.2"/>
    <row r="6993" customFormat="1" ht="16" customHeight="1" x14ac:dyDescent="0.2"/>
    <row r="6994" customFormat="1" ht="16" customHeight="1" x14ac:dyDescent="0.2"/>
    <row r="6995" customFormat="1" ht="16" customHeight="1" x14ac:dyDescent="0.2"/>
    <row r="6996" customFormat="1" ht="16" customHeight="1" x14ac:dyDescent="0.2"/>
    <row r="6997" customFormat="1" ht="16" customHeight="1" x14ac:dyDescent="0.2"/>
    <row r="6998" customFormat="1" ht="16" customHeight="1" x14ac:dyDescent="0.2"/>
    <row r="6999" customFormat="1" ht="16" customHeight="1" x14ac:dyDescent="0.2"/>
    <row r="7000" customFormat="1" ht="16" customHeight="1" x14ac:dyDescent="0.2"/>
    <row r="7001" customFormat="1" ht="16" customHeight="1" x14ac:dyDescent="0.2"/>
    <row r="7002" customFormat="1" ht="16" customHeight="1" x14ac:dyDescent="0.2"/>
    <row r="7003" customFormat="1" ht="16" customHeight="1" x14ac:dyDescent="0.2"/>
    <row r="7004" customFormat="1" ht="16" customHeight="1" x14ac:dyDescent="0.2"/>
    <row r="7005" customFormat="1" ht="16" customHeight="1" x14ac:dyDescent="0.2"/>
    <row r="7006" customFormat="1" ht="16" customHeight="1" x14ac:dyDescent="0.2"/>
    <row r="7007" customFormat="1" ht="16" customHeight="1" x14ac:dyDescent="0.2"/>
    <row r="7008" customFormat="1" ht="16" customHeight="1" x14ac:dyDescent="0.2"/>
    <row r="7009" customFormat="1" ht="16" customHeight="1" x14ac:dyDescent="0.2"/>
    <row r="7010" customFormat="1" ht="16" customHeight="1" x14ac:dyDescent="0.2"/>
    <row r="7011" customFormat="1" ht="16" customHeight="1" x14ac:dyDescent="0.2"/>
    <row r="7012" customFormat="1" ht="16" customHeight="1" x14ac:dyDescent="0.2"/>
    <row r="7013" customFormat="1" ht="16" customHeight="1" x14ac:dyDescent="0.2"/>
    <row r="7014" customFormat="1" ht="16" customHeight="1" x14ac:dyDescent="0.2"/>
    <row r="7015" customFormat="1" ht="16" customHeight="1" x14ac:dyDescent="0.2"/>
    <row r="7016" customFormat="1" ht="16" customHeight="1" x14ac:dyDescent="0.2"/>
    <row r="7017" customFormat="1" ht="16" customHeight="1" x14ac:dyDescent="0.2"/>
    <row r="7018" customFormat="1" ht="16" customHeight="1" x14ac:dyDescent="0.2"/>
    <row r="7019" customFormat="1" ht="16" customHeight="1" x14ac:dyDescent="0.2"/>
    <row r="7020" customFormat="1" ht="16" customHeight="1" x14ac:dyDescent="0.2"/>
    <row r="7021" customFormat="1" ht="16" customHeight="1" x14ac:dyDescent="0.2"/>
    <row r="7022" customFormat="1" ht="16" customHeight="1" x14ac:dyDescent="0.2"/>
    <row r="7023" customFormat="1" ht="16" customHeight="1" x14ac:dyDescent="0.2"/>
    <row r="7024" customFormat="1" ht="16" customHeight="1" x14ac:dyDescent="0.2"/>
    <row r="7025" customFormat="1" ht="16" customHeight="1" x14ac:dyDescent="0.2"/>
    <row r="7026" customFormat="1" ht="16" customHeight="1" x14ac:dyDescent="0.2"/>
    <row r="7027" customFormat="1" ht="16" customHeight="1" x14ac:dyDescent="0.2"/>
    <row r="7028" customFormat="1" ht="16" customHeight="1" x14ac:dyDescent="0.2"/>
    <row r="7029" customFormat="1" ht="16" customHeight="1" x14ac:dyDescent="0.2"/>
    <row r="7030" customFormat="1" ht="16" customHeight="1" x14ac:dyDescent="0.2"/>
    <row r="7031" customFormat="1" ht="16" customHeight="1" x14ac:dyDescent="0.2"/>
    <row r="7032" customFormat="1" ht="16" customHeight="1" x14ac:dyDescent="0.2"/>
    <row r="7033" customFormat="1" ht="16" customHeight="1" x14ac:dyDescent="0.2"/>
    <row r="7034" customFormat="1" ht="16" customHeight="1" x14ac:dyDescent="0.2"/>
    <row r="7035" customFormat="1" ht="16" customHeight="1" x14ac:dyDescent="0.2"/>
    <row r="7036" customFormat="1" ht="16" customHeight="1" x14ac:dyDescent="0.2"/>
    <row r="7037" customFormat="1" ht="16" customHeight="1" x14ac:dyDescent="0.2"/>
    <row r="7038" customFormat="1" ht="16" customHeight="1" x14ac:dyDescent="0.2"/>
    <row r="7039" customFormat="1" ht="16" customHeight="1" x14ac:dyDescent="0.2"/>
    <row r="7040" customFormat="1" ht="16" customHeight="1" x14ac:dyDescent="0.2"/>
    <row r="7041" customFormat="1" ht="16" customHeight="1" x14ac:dyDescent="0.2"/>
    <row r="7042" customFormat="1" ht="16" customHeight="1" x14ac:dyDescent="0.2"/>
    <row r="7043" customFormat="1" ht="16" customHeight="1" x14ac:dyDescent="0.2"/>
    <row r="7044" customFormat="1" ht="16" customHeight="1" x14ac:dyDescent="0.2"/>
    <row r="7045" customFormat="1" ht="16" customHeight="1" x14ac:dyDescent="0.2"/>
    <row r="7046" customFormat="1" ht="16" customHeight="1" x14ac:dyDescent="0.2"/>
    <row r="7047" customFormat="1" ht="16" customHeight="1" x14ac:dyDescent="0.2"/>
    <row r="7048" customFormat="1" ht="16" customHeight="1" x14ac:dyDescent="0.2"/>
    <row r="7049" customFormat="1" ht="16" customHeight="1" x14ac:dyDescent="0.2"/>
    <row r="7050" customFormat="1" ht="16" customHeight="1" x14ac:dyDescent="0.2"/>
    <row r="7051" customFormat="1" ht="16" customHeight="1" x14ac:dyDescent="0.2"/>
    <row r="7052" customFormat="1" ht="16" customHeight="1" x14ac:dyDescent="0.2"/>
    <row r="7053" customFormat="1" ht="16" customHeight="1" x14ac:dyDescent="0.2"/>
    <row r="7054" customFormat="1" ht="16" customHeight="1" x14ac:dyDescent="0.2"/>
    <row r="7055" customFormat="1" ht="16" customHeight="1" x14ac:dyDescent="0.2"/>
    <row r="7056" customFormat="1" ht="16" customHeight="1" x14ac:dyDescent="0.2"/>
    <row r="7057" customFormat="1" ht="16" customHeight="1" x14ac:dyDescent="0.2"/>
    <row r="7058" customFormat="1" ht="16" customHeight="1" x14ac:dyDescent="0.2"/>
    <row r="7059" customFormat="1" ht="16" customHeight="1" x14ac:dyDescent="0.2"/>
    <row r="7060" customFormat="1" ht="16" customHeight="1" x14ac:dyDescent="0.2"/>
    <row r="7061" customFormat="1" ht="16" customHeight="1" x14ac:dyDescent="0.2"/>
    <row r="7062" customFormat="1" ht="16" customHeight="1" x14ac:dyDescent="0.2"/>
    <row r="7063" customFormat="1" ht="16" customHeight="1" x14ac:dyDescent="0.2"/>
    <row r="7064" customFormat="1" ht="16" customHeight="1" x14ac:dyDescent="0.2"/>
    <row r="7065" customFormat="1" ht="16" customHeight="1" x14ac:dyDescent="0.2"/>
    <row r="7066" customFormat="1" ht="16" customHeight="1" x14ac:dyDescent="0.2"/>
    <row r="7067" customFormat="1" ht="16" customHeight="1" x14ac:dyDescent="0.2"/>
    <row r="7068" customFormat="1" ht="16" customHeight="1" x14ac:dyDescent="0.2"/>
    <row r="7069" customFormat="1" ht="16" customHeight="1" x14ac:dyDescent="0.2"/>
    <row r="7070" customFormat="1" ht="16" customHeight="1" x14ac:dyDescent="0.2"/>
    <row r="7071" customFormat="1" ht="16" customHeight="1" x14ac:dyDescent="0.2"/>
    <row r="7072" customFormat="1" ht="16" customHeight="1" x14ac:dyDescent="0.2"/>
    <row r="7073" customFormat="1" ht="16" customHeight="1" x14ac:dyDescent="0.2"/>
    <row r="7074" customFormat="1" ht="16" customHeight="1" x14ac:dyDescent="0.2"/>
    <row r="7075" customFormat="1" ht="16" customHeight="1" x14ac:dyDescent="0.2"/>
    <row r="7076" customFormat="1" ht="16" customHeight="1" x14ac:dyDescent="0.2"/>
    <row r="7077" customFormat="1" ht="16" customHeight="1" x14ac:dyDescent="0.2"/>
    <row r="7078" customFormat="1" ht="16" customHeight="1" x14ac:dyDescent="0.2"/>
    <row r="7079" customFormat="1" ht="16" customHeight="1" x14ac:dyDescent="0.2"/>
    <row r="7080" customFormat="1" ht="16" customHeight="1" x14ac:dyDescent="0.2"/>
    <row r="7081" customFormat="1" ht="16" customHeight="1" x14ac:dyDescent="0.2"/>
    <row r="7082" customFormat="1" ht="16" customHeight="1" x14ac:dyDescent="0.2"/>
    <row r="7083" customFormat="1" ht="16" customHeight="1" x14ac:dyDescent="0.2"/>
    <row r="7084" customFormat="1" ht="16" customHeight="1" x14ac:dyDescent="0.2"/>
    <row r="7085" customFormat="1" ht="16" customHeight="1" x14ac:dyDescent="0.2"/>
    <row r="7086" customFormat="1" ht="16" customHeight="1" x14ac:dyDescent="0.2"/>
    <row r="7087" customFormat="1" ht="16" customHeight="1" x14ac:dyDescent="0.2"/>
    <row r="7088" customFormat="1" ht="16" customHeight="1" x14ac:dyDescent="0.2"/>
    <row r="7089" customFormat="1" ht="16" customHeight="1" x14ac:dyDescent="0.2"/>
    <row r="7090" customFormat="1" ht="16" customHeight="1" x14ac:dyDescent="0.2"/>
    <row r="7091" customFormat="1" ht="16" customHeight="1" x14ac:dyDescent="0.2"/>
    <row r="7092" customFormat="1" ht="16" customHeight="1" x14ac:dyDescent="0.2"/>
    <row r="7093" customFormat="1" ht="16" customHeight="1" x14ac:dyDescent="0.2"/>
    <row r="7094" customFormat="1" ht="16" customHeight="1" x14ac:dyDescent="0.2"/>
    <row r="7095" customFormat="1" ht="16" customHeight="1" x14ac:dyDescent="0.2"/>
    <row r="7096" customFormat="1" ht="16" customHeight="1" x14ac:dyDescent="0.2"/>
    <row r="7097" customFormat="1" ht="16" customHeight="1" x14ac:dyDescent="0.2"/>
    <row r="7098" customFormat="1" ht="16" customHeight="1" x14ac:dyDescent="0.2"/>
    <row r="7099" customFormat="1" ht="16" customHeight="1" x14ac:dyDescent="0.2"/>
    <row r="7100" customFormat="1" ht="16" customHeight="1" x14ac:dyDescent="0.2"/>
    <row r="7101" customFormat="1" ht="16" customHeight="1" x14ac:dyDescent="0.2"/>
    <row r="7102" customFormat="1" ht="16" customHeight="1" x14ac:dyDescent="0.2"/>
    <row r="7103" customFormat="1" ht="16" customHeight="1" x14ac:dyDescent="0.2"/>
    <row r="7104" customFormat="1" ht="16" customHeight="1" x14ac:dyDescent="0.2"/>
    <row r="7105" customFormat="1" ht="16" customHeight="1" x14ac:dyDescent="0.2"/>
    <row r="7106" customFormat="1" ht="16" customHeight="1" x14ac:dyDescent="0.2"/>
    <row r="7107" customFormat="1" ht="16" customHeight="1" x14ac:dyDescent="0.2"/>
    <row r="7108" customFormat="1" ht="16" customHeight="1" x14ac:dyDescent="0.2"/>
    <row r="7109" customFormat="1" ht="16" customHeight="1" x14ac:dyDescent="0.2"/>
    <row r="7110" customFormat="1" ht="16" customHeight="1" x14ac:dyDescent="0.2"/>
    <row r="7111" customFormat="1" ht="16" customHeight="1" x14ac:dyDescent="0.2"/>
    <row r="7112" customFormat="1" ht="16" customHeight="1" x14ac:dyDescent="0.2"/>
    <row r="7113" customFormat="1" ht="16" customHeight="1" x14ac:dyDescent="0.2"/>
    <row r="7114" customFormat="1" ht="16" customHeight="1" x14ac:dyDescent="0.2"/>
    <row r="7115" customFormat="1" ht="16" customHeight="1" x14ac:dyDescent="0.2"/>
    <row r="7116" customFormat="1" ht="16" customHeight="1" x14ac:dyDescent="0.2"/>
    <row r="7117" customFormat="1" ht="16" customHeight="1" x14ac:dyDescent="0.2"/>
    <row r="7118" customFormat="1" ht="16" customHeight="1" x14ac:dyDescent="0.2"/>
    <row r="7119" customFormat="1" ht="16" customHeight="1" x14ac:dyDescent="0.2"/>
    <row r="7120" customFormat="1" ht="16" customHeight="1" x14ac:dyDescent="0.2"/>
    <row r="7121" customFormat="1" ht="16" customHeight="1" x14ac:dyDescent="0.2"/>
    <row r="7122" customFormat="1" ht="16" customHeight="1" x14ac:dyDescent="0.2"/>
    <row r="7123" customFormat="1" ht="16" customHeight="1" x14ac:dyDescent="0.2"/>
    <row r="7124" customFormat="1" ht="16" customHeight="1" x14ac:dyDescent="0.2"/>
    <row r="7125" customFormat="1" ht="16" customHeight="1" x14ac:dyDescent="0.2"/>
    <row r="7126" customFormat="1" ht="16" customHeight="1" x14ac:dyDescent="0.2"/>
    <row r="7127" customFormat="1" ht="16" customHeight="1" x14ac:dyDescent="0.2"/>
    <row r="7128" customFormat="1" ht="16" customHeight="1" x14ac:dyDescent="0.2"/>
    <row r="7129" customFormat="1" ht="16" customHeight="1" x14ac:dyDescent="0.2"/>
    <row r="7130" customFormat="1" ht="16" customHeight="1" x14ac:dyDescent="0.2"/>
    <row r="7131" customFormat="1" ht="16" customHeight="1" x14ac:dyDescent="0.2"/>
    <row r="7132" customFormat="1" ht="16" customHeight="1" x14ac:dyDescent="0.2"/>
    <row r="7133" customFormat="1" ht="16" customHeight="1" x14ac:dyDescent="0.2"/>
    <row r="7134" customFormat="1" ht="16" customHeight="1" x14ac:dyDescent="0.2"/>
    <row r="7135" customFormat="1" ht="16" customHeight="1" x14ac:dyDescent="0.2"/>
    <row r="7136" customFormat="1" ht="16" customHeight="1" x14ac:dyDescent="0.2"/>
    <row r="7137" customFormat="1" ht="16" customHeight="1" x14ac:dyDescent="0.2"/>
    <row r="7138" customFormat="1" ht="16" customHeight="1" x14ac:dyDescent="0.2"/>
    <row r="7139" customFormat="1" ht="16" customHeight="1" x14ac:dyDescent="0.2"/>
    <row r="7140" customFormat="1" ht="16" customHeight="1" x14ac:dyDescent="0.2"/>
    <row r="7141" customFormat="1" ht="16" customHeight="1" x14ac:dyDescent="0.2"/>
    <row r="7142" customFormat="1" ht="16" customHeight="1" x14ac:dyDescent="0.2"/>
    <row r="7143" customFormat="1" ht="16" customHeight="1" x14ac:dyDescent="0.2"/>
    <row r="7144" customFormat="1" ht="16" customHeight="1" x14ac:dyDescent="0.2"/>
    <row r="7145" customFormat="1" ht="16" customHeight="1" x14ac:dyDescent="0.2"/>
    <row r="7146" customFormat="1" ht="16" customHeight="1" x14ac:dyDescent="0.2"/>
    <row r="7147" customFormat="1" ht="16" customHeight="1" x14ac:dyDescent="0.2"/>
    <row r="7148" customFormat="1" ht="16" customHeight="1" x14ac:dyDescent="0.2"/>
    <row r="7149" customFormat="1" ht="16" customHeight="1" x14ac:dyDescent="0.2"/>
    <row r="7150" customFormat="1" ht="16" customHeight="1" x14ac:dyDescent="0.2"/>
    <row r="7151" customFormat="1" ht="16" customHeight="1" x14ac:dyDescent="0.2"/>
    <row r="7152" customFormat="1" ht="16" customHeight="1" x14ac:dyDescent="0.2"/>
    <row r="7153" customFormat="1" ht="16" customHeight="1" x14ac:dyDescent="0.2"/>
    <row r="7154" customFormat="1" ht="16" customHeight="1" x14ac:dyDescent="0.2"/>
    <row r="7155" customFormat="1" ht="16" customHeight="1" x14ac:dyDescent="0.2"/>
    <row r="7156" customFormat="1" ht="16" customHeight="1" x14ac:dyDescent="0.2"/>
    <row r="7157" customFormat="1" ht="16" customHeight="1" x14ac:dyDescent="0.2"/>
    <row r="7158" customFormat="1" ht="16" customHeight="1" x14ac:dyDescent="0.2"/>
    <row r="7159" customFormat="1" ht="16" customHeight="1" x14ac:dyDescent="0.2"/>
    <row r="7160" customFormat="1" ht="16" customHeight="1" x14ac:dyDescent="0.2"/>
    <row r="7161" customFormat="1" ht="16" customHeight="1" x14ac:dyDescent="0.2"/>
    <row r="7162" customFormat="1" ht="16" customHeight="1" x14ac:dyDescent="0.2"/>
    <row r="7163" customFormat="1" ht="16" customHeight="1" x14ac:dyDescent="0.2"/>
    <row r="7164" customFormat="1" ht="16" customHeight="1" x14ac:dyDescent="0.2"/>
    <row r="7165" customFormat="1" ht="16" customHeight="1" x14ac:dyDescent="0.2"/>
    <row r="7166" customFormat="1" ht="16" customHeight="1" x14ac:dyDescent="0.2"/>
    <row r="7167" customFormat="1" ht="16" customHeight="1" x14ac:dyDescent="0.2"/>
    <row r="7168" customFormat="1" ht="16" customHeight="1" x14ac:dyDescent="0.2"/>
    <row r="7169" customFormat="1" ht="16" customHeight="1" x14ac:dyDescent="0.2"/>
    <row r="7170" customFormat="1" ht="16" customHeight="1" x14ac:dyDescent="0.2"/>
    <row r="7171" customFormat="1" ht="16" customHeight="1" x14ac:dyDescent="0.2"/>
    <row r="7172" customFormat="1" ht="16" customHeight="1" x14ac:dyDescent="0.2"/>
    <row r="7173" customFormat="1" ht="16" customHeight="1" x14ac:dyDescent="0.2"/>
    <row r="7174" customFormat="1" ht="16" customHeight="1" x14ac:dyDescent="0.2"/>
    <row r="7175" customFormat="1" ht="16" customHeight="1" x14ac:dyDescent="0.2"/>
    <row r="7176" customFormat="1" ht="16" customHeight="1" x14ac:dyDescent="0.2"/>
    <row r="7177" customFormat="1" ht="16" customHeight="1" x14ac:dyDescent="0.2"/>
    <row r="7178" customFormat="1" ht="16" customHeight="1" x14ac:dyDescent="0.2"/>
    <row r="7179" customFormat="1" ht="16" customHeight="1" x14ac:dyDescent="0.2"/>
    <row r="7180" customFormat="1" ht="16" customHeight="1" x14ac:dyDescent="0.2"/>
    <row r="7181" customFormat="1" ht="16" customHeight="1" x14ac:dyDescent="0.2"/>
    <row r="7182" customFormat="1" ht="16" customHeight="1" x14ac:dyDescent="0.2"/>
    <row r="7183" customFormat="1" ht="16" customHeight="1" x14ac:dyDescent="0.2"/>
    <row r="7184" customFormat="1" ht="16" customHeight="1" x14ac:dyDescent="0.2"/>
    <row r="7185" customFormat="1" ht="16" customHeight="1" x14ac:dyDescent="0.2"/>
    <row r="7186" customFormat="1" ht="16" customHeight="1" x14ac:dyDescent="0.2"/>
    <row r="7187" customFormat="1" ht="16" customHeight="1" x14ac:dyDescent="0.2"/>
    <row r="7188" customFormat="1" ht="16" customHeight="1" x14ac:dyDescent="0.2"/>
    <row r="7189" customFormat="1" ht="16" customHeight="1" x14ac:dyDescent="0.2"/>
    <row r="7190" customFormat="1" ht="16" customHeight="1" x14ac:dyDescent="0.2"/>
    <row r="7191" customFormat="1" ht="16" customHeight="1" x14ac:dyDescent="0.2"/>
    <row r="7192" customFormat="1" ht="16" customHeight="1" x14ac:dyDescent="0.2"/>
    <row r="7193" customFormat="1" ht="16" customHeight="1" x14ac:dyDescent="0.2"/>
    <row r="7194" customFormat="1" ht="16" customHeight="1" x14ac:dyDescent="0.2"/>
    <row r="7195" customFormat="1" ht="16" customHeight="1" x14ac:dyDescent="0.2"/>
    <row r="7196" customFormat="1" ht="16" customHeight="1" x14ac:dyDescent="0.2"/>
    <row r="7197" customFormat="1" ht="16" customHeight="1" x14ac:dyDescent="0.2"/>
    <row r="7198" customFormat="1" ht="16" customHeight="1" x14ac:dyDescent="0.2"/>
    <row r="7199" customFormat="1" ht="16" customHeight="1" x14ac:dyDescent="0.2"/>
    <row r="7200" customFormat="1" ht="16" customHeight="1" x14ac:dyDescent="0.2"/>
    <row r="7201" customFormat="1" ht="16" customHeight="1" x14ac:dyDescent="0.2"/>
    <row r="7202" customFormat="1" ht="16" customHeight="1" x14ac:dyDescent="0.2"/>
    <row r="7203" customFormat="1" ht="16" customHeight="1" x14ac:dyDescent="0.2"/>
    <row r="7204" customFormat="1" ht="16" customHeight="1" x14ac:dyDescent="0.2"/>
    <row r="7205" customFormat="1" ht="16" customHeight="1" x14ac:dyDescent="0.2"/>
    <row r="7206" customFormat="1" ht="16" customHeight="1" x14ac:dyDescent="0.2"/>
    <row r="7207" customFormat="1" ht="16" customHeight="1" x14ac:dyDescent="0.2"/>
    <row r="7208" customFormat="1" ht="16" customHeight="1" x14ac:dyDescent="0.2"/>
    <row r="7209" customFormat="1" ht="16" customHeight="1" x14ac:dyDescent="0.2"/>
    <row r="7210" customFormat="1" ht="16" customHeight="1" x14ac:dyDescent="0.2"/>
    <row r="7211" customFormat="1" ht="16" customHeight="1" x14ac:dyDescent="0.2"/>
    <row r="7212" customFormat="1" ht="16" customHeight="1" x14ac:dyDescent="0.2"/>
    <row r="7213" customFormat="1" ht="16" customHeight="1" x14ac:dyDescent="0.2"/>
    <row r="7214" customFormat="1" ht="16" customHeight="1" x14ac:dyDescent="0.2"/>
    <row r="7215" customFormat="1" ht="16" customHeight="1" x14ac:dyDescent="0.2"/>
    <row r="7216" customFormat="1" ht="16" customHeight="1" x14ac:dyDescent="0.2"/>
    <row r="7217" customFormat="1" ht="16" customHeight="1" x14ac:dyDescent="0.2"/>
    <row r="7218" customFormat="1" ht="16" customHeight="1" x14ac:dyDescent="0.2"/>
    <row r="7219" customFormat="1" ht="16" customHeight="1" x14ac:dyDescent="0.2"/>
    <row r="7220" customFormat="1" ht="16" customHeight="1" x14ac:dyDescent="0.2"/>
    <row r="7221" customFormat="1" ht="16" customHeight="1" x14ac:dyDescent="0.2"/>
    <row r="7222" customFormat="1" ht="16" customHeight="1" x14ac:dyDescent="0.2"/>
    <row r="7223" customFormat="1" ht="16" customHeight="1" x14ac:dyDescent="0.2"/>
    <row r="7224" customFormat="1" ht="16" customHeight="1" x14ac:dyDescent="0.2"/>
    <row r="7225" customFormat="1" ht="16" customHeight="1" x14ac:dyDescent="0.2"/>
    <row r="7226" customFormat="1" ht="16" customHeight="1" x14ac:dyDescent="0.2"/>
    <row r="7227" customFormat="1" ht="16" customHeight="1" x14ac:dyDescent="0.2"/>
    <row r="7228" customFormat="1" ht="16" customHeight="1" x14ac:dyDescent="0.2"/>
    <row r="7229" customFormat="1" ht="16" customHeight="1" x14ac:dyDescent="0.2"/>
    <row r="7230" customFormat="1" ht="16" customHeight="1" x14ac:dyDescent="0.2"/>
    <row r="7231" customFormat="1" ht="16" customHeight="1" x14ac:dyDescent="0.2"/>
    <row r="7232" customFormat="1" ht="16" customHeight="1" x14ac:dyDescent="0.2"/>
    <row r="7233" customFormat="1" ht="16" customHeight="1" x14ac:dyDescent="0.2"/>
    <row r="7234" customFormat="1" ht="16" customHeight="1" x14ac:dyDescent="0.2"/>
    <row r="7235" customFormat="1" ht="16" customHeight="1" x14ac:dyDescent="0.2"/>
    <row r="7236" customFormat="1" ht="16" customHeight="1" x14ac:dyDescent="0.2"/>
    <row r="7237" customFormat="1" ht="16" customHeight="1" x14ac:dyDescent="0.2"/>
    <row r="7238" customFormat="1" ht="16" customHeight="1" x14ac:dyDescent="0.2"/>
    <row r="7239" customFormat="1" ht="16" customHeight="1" x14ac:dyDescent="0.2"/>
    <row r="7240" customFormat="1" ht="16" customHeight="1" x14ac:dyDescent="0.2"/>
    <row r="7241" customFormat="1" ht="16" customHeight="1" x14ac:dyDescent="0.2"/>
    <row r="7242" customFormat="1" ht="16" customHeight="1" x14ac:dyDescent="0.2"/>
    <row r="7243" customFormat="1" ht="16" customHeight="1" x14ac:dyDescent="0.2"/>
    <row r="7244" customFormat="1" ht="16" customHeight="1" x14ac:dyDescent="0.2"/>
    <row r="7245" customFormat="1" ht="16" customHeight="1" x14ac:dyDescent="0.2"/>
    <row r="7246" customFormat="1" ht="16" customHeight="1" x14ac:dyDescent="0.2"/>
    <row r="7247" customFormat="1" ht="16" customHeight="1" x14ac:dyDescent="0.2"/>
    <row r="7248" customFormat="1" ht="16" customHeight="1" x14ac:dyDescent="0.2"/>
    <row r="7249" customFormat="1" ht="16" customHeight="1" x14ac:dyDescent="0.2"/>
    <row r="7250" customFormat="1" ht="16" customHeight="1" x14ac:dyDescent="0.2"/>
    <row r="7251" customFormat="1" ht="16" customHeight="1" x14ac:dyDescent="0.2"/>
    <row r="7252" customFormat="1" ht="16" customHeight="1" x14ac:dyDescent="0.2"/>
    <row r="7253" customFormat="1" ht="16" customHeight="1" x14ac:dyDescent="0.2"/>
    <row r="7254" customFormat="1" ht="16" customHeight="1" x14ac:dyDescent="0.2"/>
    <row r="7255" customFormat="1" ht="16" customHeight="1" x14ac:dyDescent="0.2"/>
    <row r="7256" customFormat="1" ht="16" customHeight="1" x14ac:dyDescent="0.2"/>
    <row r="7257" customFormat="1" ht="16" customHeight="1" x14ac:dyDescent="0.2"/>
    <row r="7258" customFormat="1" ht="16" customHeight="1" x14ac:dyDescent="0.2"/>
    <row r="7259" customFormat="1" ht="16" customHeight="1" x14ac:dyDescent="0.2"/>
    <row r="7260" customFormat="1" ht="16" customHeight="1" x14ac:dyDescent="0.2"/>
    <row r="7261" customFormat="1" ht="16" customHeight="1" x14ac:dyDescent="0.2"/>
    <row r="7262" customFormat="1" ht="16" customHeight="1" x14ac:dyDescent="0.2"/>
    <row r="7263" customFormat="1" ht="16" customHeight="1" x14ac:dyDescent="0.2"/>
    <row r="7264" customFormat="1" ht="16" customHeight="1" x14ac:dyDescent="0.2"/>
    <row r="7265" customFormat="1" ht="16" customHeight="1" x14ac:dyDescent="0.2"/>
    <row r="7266" customFormat="1" ht="16" customHeight="1" x14ac:dyDescent="0.2"/>
    <row r="7267" customFormat="1" ht="16" customHeight="1" x14ac:dyDescent="0.2"/>
    <row r="7268" customFormat="1" ht="16" customHeight="1" x14ac:dyDescent="0.2"/>
    <row r="7269" customFormat="1" ht="16" customHeight="1" x14ac:dyDescent="0.2"/>
    <row r="7270" customFormat="1" ht="16" customHeight="1" x14ac:dyDescent="0.2"/>
    <row r="7271" customFormat="1" ht="16" customHeight="1" x14ac:dyDescent="0.2"/>
    <row r="7272" customFormat="1" ht="16" customHeight="1" x14ac:dyDescent="0.2"/>
    <row r="7273" customFormat="1" ht="16" customHeight="1" x14ac:dyDescent="0.2"/>
    <row r="7274" customFormat="1" ht="16" customHeight="1" x14ac:dyDescent="0.2"/>
    <row r="7275" customFormat="1" ht="16" customHeight="1" x14ac:dyDescent="0.2"/>
    <row r="7276" customFormat="1" ht="16" customHeight="1" x14ac:dyDescent="0.2"/>
    <row r="7277" customFormat="1" ht="16" customHeight="1" x14ac:dyDescent="0.2"/>
    <row r="7278" customFormat="1" ht="16" customHeight="1" x14ac:dyDescent="0.2"/>
    <row r="7279" customFormat="1" ht="16" customHeight="1" x14ac:dyDescent="0.2"/>
    <row r="7280" customFormat="1" ht="16" customHeight="1" x14ac:dyDescent="0.2"/>
    <row r="7281" customFormat="1" ht="16" customHeight="1" x14ac:dyDescent="0.2"/>
    <row r="7282" customFormat="1" ht="16" customHeight="1" x14ac:dyDescent="0.2"/>
    <row r="7283" customFormat="1" ht="16" customHeight="1" x14ac:dyDescent="0.2"/>
    <row r="7284" customFormat="1" ht="16" customHeight="1" x14ac:dyDescent="0.2"/>
    <row r="7285" customFormat="1" ht="16" customHeight="1" x14ac:dyDescent="0.2"/>
    <row r="7286" customFormat="1" ht="16" customHeight="1" x14ac:dyDescent="0.2"/>
    <row r="7287" customFormat="1" ht="16" customHeight="1" x14ac:dyDescent="0.2"/>
    <row r="7288" customFormat="1" ht="16" customHeight="1" x14ac:dyDescent="0.2"/>
    <row r="7289" customFormat="1" ht="16" customHeight="1" x14ac:dyDescent="0.2"/>
    <row r="7290" customFormat="1" ht="16" customHeight="1" x14ac:dyDescent="0.2"/>
    <row r="7291" customFormat="1" ht="16" customHeight="1" x14ac:dyDescent="0.2"/>
    <row r="7292" customFormat="1" ht="16" customHeight="1" x14ac:dyDescent="0.2"/>
    <row r="7293" customFormat="1" ht="16" customHeight="1" x14ac:dyDescent="0.2"/>
    <row r="7294" customFormat="1" ht="16" customHeight="1" x14ac:dyDescent="0.2"/>
    <row r="7295" customFormat="1" ht="16" customHeight="1" x14ac:dyDescent="0.2"/>
    <row r="7296" customFormat="1" ht="16" customHeight="1" x14ac:dyDescent="0.2"/>
    <row r="7297" customFormat="1" ht="16" customHeight="1" x14ac:dyDescent="0.2"/>
    <row r="7298" customFormat="1" ht="16" customHeight="1" x14ac:dyDescent="0.2"/>
    <row r="7299" customFormat="1" ht="16" customHeight="1" x14ac:dyDescent="0.2"/>
    <row r="7300" customFormat="1" ht="16" customHeight="1" x14ac:dyDescent="0.2"/>
    <row r="7301" customFormat="1" ht="16" customHeight="1" x14ac:dyDescent="0.2"/>
    <row r="7302" customFormat="1" ht="16" customHeight="1" x14ac:dyDescent="0.2"/>
    <row r="7303" customFormat="1" ht="16" customHeight="1" x14ac:dyDescent="0.2"/>
    <row r="7304" customFormat="1" ht="16" customHeight="1" x14ac:dyDescent="0.2"/>
    <row r="7305" customFormat="1" ht="16" customHeight="1" x14ac:dyDescent="0.2"/>
    <row r="7306" customFormat="1" ht="16" customHeight="1" x14ac:dyDescent="0.2"/>
    <row r="7307" customFormat="1" ht="16" customHeight="1" x14ac:dyDescent="0.2"/>
    <row r="7308" customFormat="1" ht="16" customHeight="1" x14ac:dyDescent="0.2"/>
    <row r="7309" customFormat="1" ht="16" customHeight="1" x14ac:dyDescent="0.2"/>
    <row r="7310" customFormat="1" ht="16" customHeight="1" x14ac:dyDescent="0.2"/>
    <row r="7311" customFormat="1" ht="16" customHeight="1" x14ac:dyDescent="0.2"/>
    <row r="7312" customFormat="1" ht="16" customHeight="1" x14ac:dyDescent="0.2"/>
    <row r="7313" customFormat="1" ht="16" customHeight="1" x14ac:dyDescent="0.2"/>
    <row r="7314" customFormat="1" ht="16" customHeight="1" x14ac:dyDescent="0.2"/>
    <row r="7315" customFormat="1" ht="16" customHeight="1" x14ac:dyDescent="0.2"/>
    <row r="7316" customFormat="1" ht="16" customHeight="1" x14ac:dyDescent="0.2"/>
    <row r="7317" customFormat="1" ht="16" customHeight="1" x14ac:dyDescent="0.2"/>
    <row r="7318" customFormat="1" ht="16" customHeight="1" x14ac:dyDescent="0.2"/>
    <row r="7319" customFormat="1" ht="16" customHeight="1" x14ac:dyDescent="0.2"/>
    <row r="7320" customFormat="1" ht="16" customHeight="1" x14ac:dyDescent="0.2"/>
    <row r="7321" customFormat="1" ht="16" customHeight="1" x14ac:dyDescent="0.2"/>
    <row r="7322" customFormat="1" ht="16" customHeight="1" x14ac:dyDescent="0.2"/>
    <row r="7323" customFormat="1" ht="16" customHeight="1" x14ac:dyDescent="0.2"/>
    <row r="7324" customFormat="1" ht="16" customHeight="1" x14ac:dyDescent="0.2"/>
    <row r="7325" customFormat="1" ht="16" customHeight="1" x14ac:dyDescent="0.2"/>
    <row r="7326" customFormat="1" ht="16" customHeight="1" x14ac:dyDescent="0.2"/>
    <row r="7327" customFormat="1" ht="16" customHeight="1" x14ac:dyDescent="0.2"/>
    <row r="7328" customFormat="1" ht="16" customHeight="1" x14ac:dyDescent="0.2"/>
    <row r="7329" customFormat="1" ht="16" customHeight="1" x14ac:dyDescent="0.2"/>
    <row r="7330" customFormat="1" ht="16" customHeight="1" x14ac:dyDescent="0.2"/>
    <row r="7331" customFormat="1" ht="16" customHeight="1" x14ac:dyDescent="0.2"/>
    <row r="7332" customFormat="1" ht="16" customHeight="1" x14ac:dyDescent="0.2"/>
    <row r="7333" customFormat="1" ht="16" customHeight="1" x14ac:dyDescent="0.2"/>
    <row r="7334" customFormat="1" ht="16" customHeight="1" x14ac:dyDescent="0.2"/>
    <row r="7335" customFormat="1" ht="16" customHeight="1" x14ac:dyDescent="0.2"/>
    <row r="7336" customFormat="1" ht="16" customHeight="1" x14ac:dyDescent="0.2"/>
    <row r="7337" customFormat="1" ht="16" customHeight="1" x14ac:dyDescent="0.2"/>
    <row r="7338" customFormat="1" ht="16" customHeight="1" x14ac:dyDescent="0.2"/>
    <row r="7339" customFormat="1" ht="16" customHeight="1" x14ac:dyDescent="0.2"/>
    <row r="7340" customFormat="1" ht="16" customHeight="1" x14ac:dyDescent="0.2"/>
    <row r="7341" customFormat="1" ht="16" customHeight="1" x14ac:dyDescent="0.2"/>
    <row r="7342" customFormat="1" ht="16" customHeight="1" x14ac:dyDescent="0.2"/>
    <row r="7343" customFormat="1" ht="16" customHeight="1" x14ac:dyDescent="0.2"/>
    <row r="7344" customFormat="1" ht="16" customHeight="1" x14ac:dyDescent="0.2"/>
    <row r="7345" customFormat="1" ht="16" customHeight="1" x14ac:dyDescent="0.2"/>
    <row r="7346" customFormat="1" ht="16" customHeight="1" x14ac:dyDescent="0.2"/>
    <row r="7347" customFormat="1" ht="16" customHeight="1" x14ac:dyDescent="0.2"/>
    <row r="7348" customFormat="1" ht="16" customHeight="1" x14ac:dyDescent="0.2"/>
    <row r="7349" customFormat="1" ht="16" customHeight="1" x14ac:dyDescent="0.2"/>
    <row r="7350" customFormat="1" ht="16" customHeight="1" x14ac:dyDescent="0.2"/>
    <row r="7351" customFormat="1" ht="16" customHeight="1" x14ac:dyDescent="0.2"/>
    <row r="7352" customFormat="1" ht="16" customHeight="1" x14ac:dyDescent="0.2"/>
    <row r="7353" customFormat="1" ht="16" customHeight="1" x14ac:dyDescent="0.2"/>
    <row r="7354" customFormat="1" ht="16" customHeight="1" x14ac:dyDescent="0.2"/>
    <row r="7355" customFormat="1" ht="16" customHeight="1" x14ac:dyDescent="0.2"/>
    <row r="7356" customFormat="1" ht="16" customHeight="1" x14ac:dyDescent="0.2"/>
    <row r="7357" customFormat="1" ht="16" customHeight="1" x14ac:dyDescent="0.2"/>
    <row r="7358" customFormat="1" ht="16" customHeight="1" x14ac:dyDescent="0.2"/>
    <row r="7359" customFormat="1" ht="16" customHeight="1" x14ac:dyDescent="0.2"/>
    <row r="7360" customFormat="1" ht="16" customHeight="1" x14ac:dyDescent="0.2"/>
    <row r="7361" customFormat="1" ht="16" customHeight="1" x14ac:dyDescent="0.2"/>
    <row r="7362" customFormat="1" ht="16" customHeight="1" x14ac:dyDescent="0.2"/>
    <row r="7363" customFormat="1" ht="16" customHeight="1" x14ac:dyDescent="0.2"/>
    <row r="7364" customFormat="1" ht="16" customHeight="1" x14ac:dyDescent="0.2"/>
    <row r="7365" customFormat="1" ht="16" customHeight="1" x14ac:dyDescent="0.2"/>
    <row r="7366" customFormat="1" ht="16" customHeight="1" x14ac:dyDescent="0.2"/>
    <row r="7367" customFormat="1" ht="16" customHeight="1" x14ac:dyDescent="0.2"/>
    <row r="7368" customFormat="1" ht="16" customHeight="1" x14ac:dyDescent="0.2"/>
    <row r="7369" customFormat="1" ht="16" customHeight="1" x14ac:dyDescent="0.2"/>
    <row r="7370" customFormat="1" ht="16" customHeight="1" x14ac:dyDescent="0.2"/>
    <row r="7371" customFormat="1" ht="16" customHeight="1" x14ac:dyDescent="0.2"/>
    <row r="7372" customFormat="1" ht="16" customHeight="1" x14ac:dyDescent="0.2"/>
    <row r="7373" customFormat="1" ht="16" customHeight="1" x14ac:dyDescent="0.2"/>
    <row r="7374" customFormat="1" ht="16" customHeight="1" x14ac:dyDescent="0.2"/>
    <row r="7375" customFormat="1" ht="16" customHeight="1" x14ac:dyDescent="0.2"/>
    <row r="7376" customFormat="1" ht="16" customHeight="1" x14ac:dyDescent="0.2"/>
    <row r="7377" customFormat="1" ht="16" customHeight="1" x14ac:dyDescent="0.2"/>
    <row r="7378" customFormat="1" ht="16" customHeight="1" x14ac:dyDescent="0.2"/>
    <row r="7379" customFormat="1" ht="16" customHeight="1" x14ac:dyDescent="0.2"/>
    <row r="7380" customFormat="1" ht="16" customHeight="1" x14ac:dyDescent="0.2"/>
    <row r="7381" customFormat="1" ht="16" customHeight="1" x14ac:dyDescent="0.2"/>
    <row r="7382" customFormat="1" ht="16" customHeight="1" x14ac:dyDescent="0.2"/>
    <row r="7383" customFormat="1" ht="16" customHeight="1" x14ac:dyDescent="0.2"/>
    <row r="7384" customFormat="1" ht="16" customHeight="1" x14ac:dyDescent="0.2"/>
    <row r="7385" customFormat="1" ht="16" customHeight="1" x14ac:dyDescent="0.2"/>
    <row r="7386" customFormat="1" ht="16" customHeight="1" x14ac:dyDescent="0.2"/>
    <row r="7387" customFormat="1" ht="16" customHeight="1" x14ac:dyDescent="0.2"/>
    <row r="7388" customFormat="1" ht="16" customHeight="1" x14ac:dyDescent="0.2"/>
    <row r="7389" customFormat="1" ht="16" customHeight="1" x14ac:dyDescent="0.2"/>
    <row r="7390" customFormat="1" ht="16" customHeight="1" x14ac:dyDescent="0.2"/>
    <row r="7391" customFormat="1" ht="16" customHeight="1" x14ac:dyDescent="0.2"/>
    <row r="7392" customFormat="1" ht="16" customHeight="1" x14ac:dyDescent="0.2"/>
    <row r="7393" customFormat="1" ht="16" customHeight="1" x14ac:dyDescent="0.2"/>
    <row r="7394" customFormat="1" ht="16" customHeight="1" x14ac:dyDescent="0.2"/>
    <row r="7395" customFormat="1" ht="16" customHeight="1" x14ac:dyDescent="0.2"/>
    <row r="7396" customFormat="1" ht="16" customHeight="1" x14ac:dyDescent="0.2"/>
    <row r="7397" customFormat="1" ht="16" customHeight="1" x14ac:dyDescent="0.2"/>
    <row r="7398" customFormat="1" ht="16" customHeight="1" x14ac:dyDescent="0.2"/>
    <row r="7399" customFormat="1" ht="16" customHeight="1" x14ac:dyDescent="0.2"/>
    <row r="7400" customFormat="1" ht="16" customHeight="1" x14ac:dyDescent="0.2"/>
    <row r="7401" customFormat="1" ht="16" customHeight="1" x14ac:dyDescent="0.2"/>
    <row r="7402" customFormat="1" ht="16" customHeight="1" x14ac:dyDescent="0.2"/>
    <row r="7403" customFormat="1" ht="16" customHeight="1" x14ac:dyDescent="0.2"/>
    <row r="7404" customFormat="1" ht="16" customHeight="1" x14ac:dyDescent="0.2"/>
    <row r="7405" customFormat="1" ht="16" customHeight="1" x14ac:dyDescent="0.2"/>
    <row r="7406" customFormat="1" ht="16" customHeight="1" x14ac:dyDescent="0.2"/>
    <row r="7407" customFormat="1" ht="16" customHeight="1" x14ac:dyDescent="0.2"/>
    <row r="7408" customFormat="1" ht="16" customHeight="1" x14ac:dyDescent="0.2"/>
    <row r="7409" customFormat="1" ht="16" customHeight="1" x14ac:dyDescent="0.2"/>
    <row r="7410" customFormat="1" ht="16" customHeight="1" x14ac:dyDescent="0.2"/>
    <row r="7411" customFormat="1" ht="16" customHeight="1" x14ac:dyDescent="0.2"/>
    <row r="7412" customFormat="1" ht="16" customHeight="1" x14ac:dyDescent="0.2"/>
    <row r="7413" customFormat="1" ht="16" customHeight="1" x14ac:dyDescent="0.2"/>
    <row r="7414" customFormat="1" ht="16" customHeight="1" x14ac:dyDescent="0.2"/>
    <row r="7415" customFormat="1" ht="16" customHeight="1" x14ac:dyDescent="0.2"/>
    <row r="7416" customFormat="1" ht="16" customHeight="1" x14ac:dyDescent="0.2"/>
    <row r="7417" customFormat="1" ht="16" customHeight="1" x14ac:dyDescent="0.2"/>
    <row r="7418" customFormat="1" ht="16" customHeight="1" x14ac:dyDescent="0.2"/>
    <row r="7419" customFormat="1" ht="16" customHeight="1" x14ac:dyDescent="0.2"/>
    <row r="7420" customFormat="1" ht="16" customHeight="1" x14ac:dyDescent="0.2"/>
    <row r="7421" customFormat="1" ht="16" customHeight="1" x14ac:dyDescent="0.2"/>
    <row r="7422" customFormat="1" ht="16" customHeight="1" x14ac:dyDescent="0.2"/>
    <row r="7423" customFormat="1" ht="16" customHeight="1" x14ac:dyDescent="0.2"/>
    <row r="7424" customFormat="1" ht="16" customHeight="1" x14ac:dyDescent="0.2"/>
    <row r="7425" customFormat="1" ht="16" customHeight="1" x14ac:dyDescent="0.2"/>
    <row r="7426" customFormat="1" ht="16" customHeight="1" x14ac:dyDescent="0.2"/>
    <row r="7427" customFormat="1" ht="16" customHeight="1" x14ac:dyDescent="0.2"/>
    <row r="7428" customFormat="1" ht="16" customHeight="1" x14ac:dyDescent="0.2"/>
    <row r="7429" customFormat="1" ht="16" customHeight="1" x14ac:dyDescent="0.2"/>
    <row r="7430" customFormat="1" ht="16" customHeight="1" x14ac:dyDescent="0.2"/>
    <row r="7431" customFormat="1" ht="16" customHeight="1" x14ac:dyDescent="0.2"/>
    <row r="7432" customFormat="1" ht="16" customHeight="1" x14ac:dyDescent="0.2"/>
    <row r="7433" customFormat="1" ht="16" customHeight="1" x14ac:dyDescent="0.2"/>
    <row r="7434" customFormat="1" ht="16" customHeight="1" x14ac:dyDescent="0.2"/>
    <row r="7435" customFormat="1" ht="16" customHeight="1" x14ac:dyDescent="0.2"/>
    <row r="7436" customFormat="1" ht="16" customHeight="1" x14ac:dyDescent="0.2"/>
    <row r="7437" customFormat="1" ht="16" customHeight="1" x14ac:dyDescent="0.2"/>
    <row r="7438" customFormat="1" ht="16" customHeight="1" x14ac:dyDescent="0.2"/>
    <row r="7439" customFormat="1" ht="16" customHeight="1" x14ac:dyDescent="0.2"/>
    <row r="7440" customFormat="1" ht="16" customHeight="1" x14ac:dyDescent="0.2"/>
    <row r="7441" customFormat="1" ht="16" customHeight="1" x14ac:dyDescent="0.2"/>
    <row r="7442" customFormat="1" ht="16" customHeight="1" x14ac:dyDescent="0.2"/>
    <row r="7443" customFormat="1" ht="16" customHeight="1" x14ac:dyDescent="0.2"/>
    <row r="7444" customFormat="1" ht="16" customHeight="1" x14ac:dyDescent="0.2"/>
    <row r="7445" customFormat="1" ht="16" customHeight="1" x14ac:dyDescent="0.2"/>
    <row r="7446" customFormat="1" ht="16" customHeight="1" x14ac:dyDescent="0.2"/>
    <row r="7447" customFormat="1" ht="16" customHeight="1" x14ac:dyDescent="0.2"/>
    <row r="7448" customFormat="1" ht="16" customHeight="1" x14ac:dyDescent="0.2"/>
    <row r="7449" customFormat="1" ht="16" customHeight="1" x14ac:dyDescent="0.2"/>
    <row r="7450" customFormat="1" ht="16" customHeight="1" x14ac:dyDescent="0.2"/>
    <row r="7451" customFormat="1" ht="16" customHeight="1" x14ac:dyDescent="0.2"/>
    <row r="7452" customFormat="1" ht="16" customHeight="1" x14ac:dyDescent="0.2"/>
    <row r="7453" customFormat="1" ht="16" customHeight="1" x14ac:dyDescent="0.2"/>
    <row r="7454" customFormat="1" ht="16" customHeight="1" x14ac:dyDescent="0.2"/>
    <row r="7455" customFormat="1" ht="16" customHeight="1" x14ac:dyDescent="0.2"/>
    <row r="7456" customFormat="1" ht="16" customHeight="1" x14ac:dyDescent="0.2"/>
    <row r="7457" customFormat="1" ht="16" customHeight="1" x14ac:dyDescent="0.2"/>
    <row r="7458" customFormat="1" ht="16" customHeight="1" x14ac:dyDescent="0.2"/>
    <row r="7459" customFormat="1" ht="16" customHeight="1" x14ac:dyDescent="0.2"/>
    <row r="7460" customFormat="1" ht="16" customHeight="1" x14ac:dyDescent="0.2"/>
    <row r="7461" customFormat="1" ht="16" customHeight="1" x14ac:dyDescent="0.2"/>
    <row r="7462" customFormat="1" ht="16" customHeight="1" x14ac:dyDescent="0.2"/>
    <row r="7463" customFormat="1" ht="16" customHeight="1" x14ac:dyDescent="0.2"/>
    <row r="7464" customFormat="1" ht="16" customHeight="1" x14ac:dyDescent="0.2"/>
    <row r="7465" customFormat="1" ht="16" customHeight="1" x14ac:dyDescent="0.2"/>
    <row r="7466" customFormat="1" ht="16" customHeight="1" x14ac:dyDescent="0.2"/>
    <row r="7467" customFormat="1" ht="16" customHeight="1" x14ac:dyDescent="0.2"/>
    <row r="7468" customFormat="1" ht="16" customHeight="1" x14ac:dyDescent="0.2"/>
    <row r="7469" customFormat="1" ht="16" customHeight="1" x14ac:dyDescent="0.2"/>
    <row r="7470" customFormat="1" ht="16" customHeight="1" x14ac:dyDescent="0.2"/>
    <row r="7471" customFormat="1" ht="16" customHeight="1" x14ac:dyDescent="0.2"/>
    <row r="7472" customFormat="1" ht="16" customHeight="1" x14ac:dyDescent="0.2"/>
    <row r="7473" customFormat="1" ht="16" customHeight="1" x14ac:dyDescent="0.2"/>
    <row r="7474" customFormat="1" ht="16" customHeight="1" x14ac:dyDescent="0.2"/>
    <row r="7475" customFormat="1" ht="16" customHeight="1" x14ac:dyDescent="0.2"/>
    <row r="7476" customFormat="1" ht="16" customHeight="1" x14ac:dyDescent="0.2"/>
    <row r="7477" customFormat="1" ht="16" customHeight="1" x14ac:dyDescent="0.2"/>
    <row r="7478" customFormat="1" ht="16" customHeight="1" x14ac:dyDescent="0.2"/>
    <row r="7479" customFormat="1" ht="16" customHeight="1" x14ac:dyDescent="0.2"/>
    <row r="7480" customFormat="1" ht="16" customHeight="1" x14ac:dyDescent="0.2"/>
    <row r="7481" customFormat="1" ht="16" customHeight="1" x14ac:dyDescent="0.2"/>
    <row r="7482" customFormat="1" ht="16" customHeight="1" x14ac:dyDescent="0.2"/>
    <row r="7483" customFormat="1" ht="16" customHeight="1" x14ac:dyDescent="0.2"/>
    <row r="7484" customFormat="1" ht="16" customHeight="1" x14ac:dyDescent="0.2"/>
    <row r="7485" customFormat="1" ht="16" customHeight="1" x14ac:dyDescent="0.2"/>
    <row r="7486" customFormat="1" ht="16" customHeight="1" x14ac:dyDescent="0.2"/>
    <row r="7487" customFormat="1" ht="16" customHeight="1" x14ac:dyDescent="0.2"/>
    <row r="7488" customFormat="1" ht="16" customHeight="1" x14ac:dyDescent="0.2"/>
    <row r="7489" customFormat="1" ht="16" customHeight="1" x14ac:dyDescent="0.2"/>
    <row r="7490" customFormat="1" ht="16" customHeight="1" x14ac:dyDescent="0.2"/>
    <row r="7491" customFormat="1" ht="16" customHeight="1" x14ac:dyDescent="0.2"/>
    <row r="7492" customFormat="1" ht="16" customHeight="1" x14ac:dyDescent="0.2"/>
    <row r="7493" customFormat="1" ht="16" customHeight="1" x14ac:dyDescent="0.2"/>
    <row r="7494" customFormat="1" ht="16" customHeight="1" x14ac:dyDescent="0.2"/>
    <row r="7495" customFormat="1" ht="16" customHeight="1" x14ac:dyDescent="0.2"/>
    <row r="7496" customFormat="1" ht="16" customHeight="1" x14ac:dyDescent="0.2"/>
    <row r="7497" customFormat="1" ht="16" customHeight="1" x14ac:dyDescent="0.2"/>
    <row r="7498" customFormat="1" ht="16" customHeight="1" x14ac:dyDescent="0.2"/>
    <row r="7499" customFormat="1" ht="16" customHeight="1" x14ac:dyDescent="0.2"/>
    <row r="7500" customFormat="1" ht="16" customHeight="1" x14ac:dyDescent="0.2"/>
    <row r="7501" customFormat="1" ht="16" customHeight="1" x14ac:dyDescent="0.2"/>
    <row r="7502" customFormat="1" ht="16" customHeight="1" x14ac:dyDescent="0.2"/>
    <row r="7503" customFormat="1" ht="16" customHeight="1" x14ac:dyDescent="0.2"/>
    <row r="7504" customFormat="1" ht="16" customHeight="1" x14ac:dyDescent="0.2"/>
    <row r="7505" customFormat="1" ht="16" customHeight="1" x14ac:dyDescent="0.2"/>
    <row r="7506" customFormat="1" ht="16" customHeight="1" x14ac:dyDescent="0.2"/>
    <row r="7507" customFormat="1" ht="16" customHeight="1" x14ac:dyDescent="0.2"/>
    <row r="7508" customFormat="1" ht="16" customHeight="1" x14ac:dyDescent="0.2"/>
    <row r="7509" customFormat="1" ht="16" customHeight="1" x14ac:dyDescent="0.2"/>
    <row r="7510" customFormat="1" ht="16" customHeight="1" x14ac:dyDescent="0.2"/>
    <row r="7511" customFormat="1" ht="16" customHeight="1" x14ac:dyDescent="0.2"/>
    <row r="7512" customFormat="1" ht="16" customHeight="1" x14ac:dyDescent="0.2"/>
    <row r="7513" customFormat="1" ht="16" customHeight="1" x14ac:dyDescent="0.2"/>
    <row r="7514" customFormat="1" ht="16" customHeight="1" x14ac:dyDescent="0.2"/>
    <row r="7515" customFormat="1" ht="16" customHeight="1" x14ac:dyDescent="0.2"/>
    <row r="7516" customFormat="1" ht="16" customHeight="1" x14ac:dyDescent="0.2"/>
    <row r="7517" customFormat="1" ht="16" customHeight="1" x14ac:dyDescent="0.2"/>
    <row r="7518" customFormat="1" ht="16" customHeight="1" x14ac:dyDescent="0.2"/>
    <row r="7519" customFormat="1" ht="16" customHeight="1" x14ac:dyDescent="0.2"/>
    <row r="7520" customFormat="1" ht="16" customHeight="1" x14ac:dyDescent="0.2"/>
    <row r="7521" customFormat="1" ht="16" customHeight="1" x14ac:dyDescent="0.2"/>
    <row r="7522" customFormat="1" ht="16" customHeight="1" x14ac:dyDescent="0.2"/>
    <row r="7523" customFormat="1" ht="16" customHeight="1" x14ac:dyDescent="0.2"/>
    <row r="7524" customFormat="1" ht="16" customHeight="1" x14ac:dyDescent="0.2"/>
    <row r="7525" customFormat="1" ht="16" customHeight="1" x14ac:dyDescent="0.2"/>
    <row r="7526" customFormat="1" ht="16" customHeight="1" x14ac:dyDescent="0.2"/>
    <row r="7527" customFormat="1" ht="16" customHeight="1" x14ac:dyDescent="0.2"/>
    <row r="7528" customFormat="1" ht="16" customHeight="1" x14ac:dyDescent="0.2"/>
    <row r="7529" customFormat="1" ht="16" customHeight="1" x14ac:dyDescent="0.2"/>
    <row r="7530" customFormat="1" ht="16" customHeight="1" x14ac:dyDescent="0.2"/>
    <row r="7531" customFormat="1" ht="16" customHeight="1" x14ac:dyDescent="0.2"/>
    <row r="7532" customFormat="1" ht="16" customHeight="1" x14ac:dyDescent="0.2"/>
    <row r="7533" customFormat="1" ht="16" customHeight="1" x14ac:dyDescent="0.2"/>
    <row r="7534" customFormat="1" ht="16" customHeight="1" x14ac:dyDescent="0.2"/>
    <row r="7535" customFormat="1" ht="16" customHeight="1" x14ac:dyDescent="0.2"/>
    <row r="7536" customFormat="1" ht="16" customHeight="1" x14ac:dyDescent="0.2"/>
    <row r="7537" customFormat="1" ht="16" customHeight="1" x14ac:dyDescent="0.2"/>
    <row r="7538" customFormat="1" ht="16" customHeight="1" x14ac:dyDescent="0.2"/>
    <row r="7539" customFormat="1" ht="16" customHeight="1" x14ac:dyDescent="0.2"/>
    <row r="7540" customFormat="1" ht="16" customHeight="1" x14ac:dyDescent="0.2"/>
    <row r="7541" customFormat="1" ht="16" customHeight="1" x14ac:dyDescent="0.2"/>
    <row r="7542" customFormat="1" ht="16" customHeight="1" x14ac:dyDescent="0.2"/>
    <row r="7543" customFormat="1" ht="16" customHeight="1" x14ac:dyDescent="0.2"/>
    <row r="7544" customFormat="1" ht="16" customHeight="1" x14ac:dyDescent="0.2"/>
    <row r="7545" customFormat="1" ht="16" customHeight="1" x14ac:dyDescent="0.2"/>
    <row r="7546" customFormat="1" ht="16" customHeight="1" x14ac:dyDescent="0.2"/>
    <row r="7547" customFormat="1" ht="16" customHeight="1" x14ac:dyDescent="0.2"/>
    <row r="7548" customFormat="1" ht="16" customHeight="1" x14ac:dyDescent="0.2"/>
    <row r="7549" customFormat="1" ht="16" customHeight="1" x14ac:dyDescent="0.2"/>
    <row r="7550" customFormat="1" ht="16" customHeight="1" x14ac:dyDescent="0.2"/>
    <row r="7551" customFormat="1" ht="16" customHeight="1" x14ac:dyDescent="0.2"/>
    <row r="7552" customFormat="1" ht="16" customHeight="1" x14ac:dyDescent="0.2"/>
    <row r="7553" customFormat="1" ht="16" customHeight="1" x14ac:dyDescent="0.2"/>
    <row r="7554" customFormat="1" ht="16" customHeight="1" x14ac:dyDescent="0.2"/>
    <row r="7555" customFormat="1" ht="16" customHeight="1" x14ac:dyDescent="0.2"/>
    <row r="7556" customFormat="1" ht="16" customHeight="1" x14ac:dyDescent="0.2"/>
    <row r="7557" customFormat="1" ht="16" customHeight="1" x14ac:dyDescent="0.2"/>
    <row r="7558" customFormat="1" ht="16" customHeight="1" x14ac:dyDescent="0.2"/>
    <row r="7559" customFormat="1" ht="16" customHeight="1" x14ac:dyDescent="0.2"/>
    <row r="7560" customFormat="1" ht="16" customHeight="1" x14ac:dyDescent="0.2"/>
    <row r="7561" customFormat="1" ht="16" customHeight="1" x14ac:dyDescent="0.2"/>
    <row r="7562" customFormat="1" ht="16" customHeight="1" x14ac:dyDescent="0.2"/>
    <row r="7563" customFormat="1" ht="16" customHeight="1" x14ac:dyDescent="0.2"/>
    <row r="7564" customFormat="1" ht="16" customHeight="1" x14ac:dyDescent="0.2"/>
    <row r="7565" customFormat="1" ht="16" customHeight="1" x14ac:dyDescent="0.2"/>
    <row r="7566" customFormat="1" ht="16" customHeight="1" x14ac:dyDescent="0.2"/>
    <row r="7567" customFormat="1" ht="16" customHeight="1" x14ac:dyDescent="0.2"/>
    <row r="7568" customFormat="1" ht="16" customHeight="1" x14ac:dyDescent="0.2"/>
    <row r="7569" customFormat="1" ht="16" customHeight="1" x14ac:dyDescent="0.2"/>
    <row r="7570" customFormat="1" ht="16" customHeight="1" x14ac:dyDescent="0.2"/>
    <row r="7571" customFormat="1" ht="16" customHeight="1" x14ac:dyDescent="0.2"/>
    <row r="7572" customFormat="1" ht="16" customHeight="1" x14ac:dyDescent="0.2"/>
    <row r="7573" customFormat="1" ht="16" customHeight="1" x14ac:dyDescent="0.2"/>
    <row r="7574" customFormat="1" ht="16" customHeight="1" x14ac:dyDescent="0.2"/>
    <row r="7575" customFormat="1" ht="16" customHeight="1" x14ac:dyDescent="0.2"/>
    <row r="7576" customFormat="1" ht="16" customHeight="1" x14ac:dyDescent="0.2"/>
    <row r="7577" customFormat="1" ht="16" customHeight="1" x14ac:dyDescent="0.2"/>
    <row r="7578" customFormat="1" ht="16" customHeight="1" x14ac:dyDescent="0.2"/>
    <row r="7579" customFormat="1" ht="16" customHeight="1" x14ac:dyDescent="0.2"/>
    <row r="7580" customFormat="1" ht="16" customHeight="1" x14ac:dyDescent="0.2"/>
    <row r="7581" customFormat="1" ht="16" customHeight="1" x14ac:dyDescent="0.2"/>
    <row r="7582" customFormat="1" ht="16" customHeight="1" x14ac:dyDescent="0.2"/>
    <row r="7583" customFormat="1" ht="16" customHeight="1" x14ac:dyDescent="0.2"/>
    <row r="7584" customFormat="1" ht="16" customHeight="1" x14ac:dyDescent="0.2"/>
    <row r="7585" customFormat="1" ht="16" customHeight="1" x14ac:dyDescent="0.2"/>
    <row r="7586" customFormat="1" ht="16" customHeight="1" x14ac:dyDescent="0.2"/>
    <row r="7587" customFormat="1" ht="16" customHeight="1" x14ac:dyDescent="0.2"/>
    <row r="7588" customFormat="1" ht="16" customHeight="1" x14ac:dyDescent="0.2"/>
    <row r="7589" customFormat="1" ht="16" customHeight="1" x14ac:dyDescent="0.2"/>
    <row r="7590" customFormat="1" ht="16" customHeight="1" x14ac:dyDescent="0.2"/>
    <row r="7591" customFormat="1" ht="16" customHeight="1" x14ac:dyDescent="0.2"/>
    <row r="7592" customFormat="1" ht="16" customHeight="1" x14ac:dyDescent="0.2"/>
    <row r="7593" customFormat="1" ht="16" customHeight="1" x14ac:dyDescent="0.2"/>
    <row r="7594" customFormat="1" ht="16" customHeight="1" x14ac:dyDescent="0.2"/>
    <row r="7595" customFormat="1" ht="16" customHeight="1" x14ac:dyDescent="0.2"/>
    <row r="7596" customFormat="1" ht="16" customHeight="1" x14ac:dyDescent="0.2"/>
    <row r="7597" customFormat="1" ht="16" customHeight="1" x14ac:dyDescent="0.2"/>
    <row r="7598" customFormat="1" ht="16" customHeight="1" x14ac:dyDescent="0.2"/>
    <row r="7599" customFormat="1" ht="16" customHeight="1" x14ac:dyDescent="0.2"/>
    <row r="7600" customFormat="1" ht="16" customHeight="1" x14ac:dyDescent="0.2"/>
    <row r="7601" customFormat="1" ht="16" customHeight="1" x14ac:dyDescent="0.2"/>
    <row r="7602" customFormat="1" ht="16" customHeight="1" x14ac:dyDescent="0.2"/>
    <row r="7603" customFormat="1" ht="16" customHeight="1" x14ac:dyDescent="0.2"/>
    <row r="7604" customFormat="1" ht="16" customHeight="1" x14ac:dyDescent="0.2"/>
    <row r="7605" customFormat="1" ht="16" customHeight="1" x14ac:dyDescent="0.2"/>
    <row r="7606" customFormat="1" ht="16" customHeight="1" x14ac:dyDescent="0.2"/>
    <row r="7607" customFormat="1" ht="16" customHeight="1" x14ac:dyDescent="0.2"/>
    <row r="7608" customFormat="1" ht="16" customHeight="1" x14ac:dyDescent="0.2"/>
    <row r="7609" customFormat="1" ht="16" customHeight="1" x14ac:dyDescent="0.2"/>
    <row r="7610" customFormat="1" ht="16" customHeight="1" x14ac:dyDescent="0.2"/>
    <row r="7611" customFormat="1" ht="16" customHeight="1" x14ac:dyDescent="0.2"/>
    <row r="7612" customFormat="1" ht="16" customHeight="1" x14ac:dyDescent="0.2"/>
    <row r="7613" customFormat="1" ht="16" customHeight="1" x14ac:dyDescent="0.2"/>
    <row r="7614" customFormat="1" ht="16" customHeight="1" x14ac:dyDescent="0.2"/>
    <row r="7615" customFormat="1" ht="16" customHeight="1" x14ac:dyDescent="0.2"/>
    <row r="7616" customFormat="1" ht="16" customHeight="1" x14ac:dyDescent="0.2"/>
    <row r="7617" customFormat="1" ht="16" customHeight="1" x14ac:dyDescent="0.2"/>
    <row r="7618" customFormat="1" ht="16" customHeight="1" x14ac:dyDescent="0.2"/>
    <row r="7619" customFormat="1" ht="16" customHeight="1" x14ac:dyDescent="0.2"/>
    <row r="7620" customFormat="1" ht="16" customHeight="1" x14ac:dyDescent="0.2"/>
    <row r="7621" customFormat="1" ht="16" customHeight="1" x14ac:dyDescent="0.2"/>
    <row r="7622" customFormat="1" ht="16" customHeight="1" x14ac:dyDescent="0.2"/>
    <row r="7623" customFormat="1" ht="16" customHeight="1" x14ac:dyDescent="0.2"/>
    <row r="7624" customFormat="1" ht="16" customHeight="1" x14ac:dyDescent="0.2"/>
    <row r="7625" customFormat="1" ht="16" customHeight="1" x14ac:dyDescent="0.2"/>
    <row r="7626" customFormat="1" ht="16" customHeight="1" x14ac:dyDescent="0.2"/>
    <row r="7627" customFormat="1" ht="16" customHeight="1" x14ac:dyDescent="0.2"/>
    <row r="7628" customFormat="1" ht="16" customHeight="1" x14ac:dyDescent="0.2"/>
    <row r="7629" customFormat="1" ht="16" customHeight="1" x14ac:dyDescent="0.2"/>
    <row r="7630" customFormat="1" ht="16" customHeight="1" x14ac:dyDescent="0.2"/>
    <row r="7631" customFormat="1" ht="16" customHeight="1" x14ac:dyDescent="0.2"/>
    <row r="7632" customFormat="1" ht="16" customHeight="1" x14ac:dyDescent="0.2"/>
    <row r="7633" customFormat="1" ht="16" customHeight="1" x14ac:dyDescent="0.2"/>
    <row r="7634" customFormat="1" ht="16" customHeight="1" x14ac:dyDescent="0.2"/>
    <row r="7635" customFormat="1" ht="16" customHeight="1" x14ac:dyDescent="0.2"/>
    <row r="7636" customFormat="1" ht="16" customHeight="1" x14ac:dyDescent="0.2"/>
    <row r="7637" customFormat="1" ht="16" customHeight="1" x14ac:dyDescent="0.2"/>
    <row r="7638" customFormat="1" ht="16" customHeight="1" x14ac:dyDescent="0.2"/>
    <row r="7639" customFormat="1" ht="16" customHeight="1" x14ac:dyDescent="0.2"/>
    <row r="7640" customFormat="1" ht="16" customHeight="1" x14ac:dyDescent="0.2"/>
    <row r="7641" customFormat="1" ht="16" customHeight="1" x14ac:dyDescent="0.2"/>
    <row r="7642" customFormat="1" ht="16" customHeight="1" x14ac:dyDescent="0.2"/>
    <row r="7643" customFormat="1" ht="16" customHeight="1" x14ac:dyDescent="0.2"/>
    <row r="7644" customFormat="1" ht="16" customHeight="1" x14ac:dyDescent="0.2"/>
    <row r="7645" customFormat="1" ht="16" customHeight="1" x14ac:dyDescent="0.2"/>
    <row r="7646" customFormat="1" ht="16" customHeight="1" x14ac:dyDescent="0.2"/>
    <row r="7647" customFormat="1" ht="16" customHeight="1" x14ac:dyDescent="0.2"/>
    <row r="7648" customFormat="1" ht="16" customHeight="1" x14ac:dyDescent="0.2"/>
    <row r="7649" customFormat="1" ht="16" customHeight="1" x14ac:dyDescent="0.2"/>
    <row r="7650" customFormat="1" ht="16" customHeight="1" x14ac:dyDescent="0.2"/>
    <row r="7651" customFormat="1" ht="16" customHeight="1" x14ac:dyDescent="0.2"/>
    <row r="7652" customFormat="1" ht="16" customHeight="1" x14ac:dyDescent="0.2"/>
    <row r="7653" customFormat="1" ht="16" customHeight="1" x14ac:dyDescent="0.2"/>
    <row r="7654" customFormat="1" ht="16" customHeight="1" x14ac:dyDescent="0.2"/>
    <row r="7655" customFormat="1" ht="16" customHeight="1" x14ac:dyDescent="0.2"/>
    <row r="7656" customFormat="1" ht="16" customHeight="1" x14ac:dyDescent="0.2"/>
    <row r="7657" customFormat="1" ht="16" customHeight="1" x14ac:dyDescent="0.2"/>
    <row r="7658" customFormat="1" ht="16" customHeight="1" x14ac:dyDescent="0.2"/>
    <row r="7659" customFormat="1" ht="16" customHeight="1" x14ac:dyDescent="0.2"/>
    <row r="7660" customFormat="1" ht="16" customHeight="1" x14ac:dyDescent="0.2"/>
    <row r="7661" customFormat="1" ht="16" customHeight="1" x14ac:dyDescent="0.2"/>
    <row r="7662" customFormat="1" ht="16" customHeight="1" x14ac:dyDescent="0.2"/>
    <row r="7663" customFormat="1" ht="16" customHeight="1" x14ac:dyDescent="0.2"/>
    <row r="7664" customFormat="1" ht="16" customHeight="1" x14ac:dyDescent="0.2"/>
    <row r="7665" customFormat="1" ht="16" customHeight="1" x14ac:dyDescent="0.2"/>
    <row r="7666" customFormat="1" ht="16" customHeight="1" x14ac:dyDescent="0.2"/>
    <row r="7667" customFormat="1" ht="16" customHeight="1" x14ac:dyDescent="0.2"/>
    <row r="7668" customFormat="1" ht="16" customHeight="1" x14ac:dyDescent="0.2"/>
    <row r="7669" customFormat="1" ht="16" customHeight="1" x14ac:dyDescent="0.2"/>
    <row r="7670" customFormat="1" ht="16" customHeight="1" x14ac:dyDescent="0.2"/>
    <row r="7671" customFormat="1" ht="16" customHeight="1" x14ac:dyDescent="0.2"/>
    <row r="7672" customFormat="1" ht="16" customHeight="1" x14ac:dyDescent="0.2"/>
    <row r="7673" customFormat="1" ht="16" customHeight="1" x14ac:dyDescent="0.2"/>
    <row r="7674" customFormat="1" ht="16" customHeight="1" x14ac:dyDescent="0.2"/>
    <row r="7675" customFormat="1" ht="16" customHeight="1" x14ac:dyDescent="0.2"/>
    <row r="7676" customFormat="1" ht="16" customHeight="1" x14ac:dyDescent="0.2"/>
    <row r="7677" customFormat="1" ht="16" customHeight="1" x14ac:dyDescent="0.2"/>
    <row r="7678" customFormat="1" ht="16" customHeight="1" x14ac:dyDescent="0.2"/>
    <row r="7679" customFormat="1" ht="16" customHeight="1" x14ac:dyDescent="0.2"/>
    <row r="7680" customFormat="1" ht="16" customHeight="1" x14ac:dyDescent="0.2"/>
    <row r="7681" customFormat="1" ht="16" customHeight="1" x14ac:dyDescent="0.2"/>
    <row r="7682" customFormat="1" ht="16" customHeight="1" x14ac:dyDescent="0.2"/>
    <row r="7683" customFormat="1" ht="16" customHeight="1" x14ac:dyDescent="0.2"/>
    <row r="7684" customFormat="1" ht="16" customHeight="1" x14ac:dyDescent="0.2"/>
    <row r="7685" customFormat="1" ht="16" customHeight="1" x14ac:dyDescent="0.2"/>
    <row r="7686" customFormat="1" ht="16" customHeight="1" x14ac:dyDescent="0.2"/>
    <row r="7687" customFormat="1" ht="16" customHeight="1" x14ac:dyDescent="0.2"/>
    <row r="7688" customFormat="1" ht="16" customHeight="1" x14ac:dyDescent="0.2"/>
    <row r="7689" customFormat="1" ht="16" customHeight="1" x14ac:dyDescent="0.2"/>
    <row r="7690" customFormat="1" ht="16" customHeight="1" x14ac:dyDescent="0.2"/>
    <row r="7691" customFormat="1" ht="16" customHeight="1" x14ac:dyDescent="0.2"/>
    <row r="7692" customFormat="1" ht="16" customHeight="1" x14ac:dyDescent="0.2"/>
    <row r="7693" customFormat="1" ht="16" customHeight="1" x14ac:dyDescent="0.2"/>
    <row r="7694" customFormat="1" ht="16" customHeight="1" x14ac:dyDescent="0.2"/>
    <row r="7695" customFormat="1" ht="16" customHeight="1" x14ac:dyDescent="0.2"/>
    <row r="7696" customFormat="1" ht="16" customHeight="1" x14ac:dyDescent="0.2"/>
    <row r="7697" customFormat="1" ht="16" customHeight="1" x14ac:dyDescent="0.2"/>
    <row r="7698" customFormat="1" ht="16" customHeight="1" x14ac:dyDescent="0.2"/>
    <row r="7699" customFormat="1" ht="16" customHeight="1" x14ac:dyDescent="0.2"/>
    <row r="7700" customFormat="1" ht="16" customHeight="1" x14ac:dyDescent="0.2"/>
    <row r="7701" customFormat="1" ht="16" customHeight="1" x14ac:dyDescent="0.2"/>
    <row r="7702" customFormat="1" ht="16" customHeight="1" x14ac:dyDescent="0.2"/>
    <row r="7703" customFormat="1" ht="16" customHeight="1" x14ac:dyDescent="0.2"/>
    <row r="7704" customFormat="1" ht="16" customHeight="1" x14ac:dyDescent="0.2"/>
    <row r="7705" customFormat="1" ht="16" customHeight="1" x14ac:dyDescent="0.2"/>
    <row r="7706" customFormat="1" ht="16" customHeight="1" x14ac:dyDescent="0.2"/>
    <row r="7707" customFormat="1" ht="16" customHeight="1" x14ac:dyDescent="0.2"/>
    <row r="7708" customFormat="1" ht="16" customHeight="1" x14ac:dyDescent="0.2"/>
    <row r="7709" customFormat="1" ht="16" customHeight="1" x14ac:dyDescent="0.2"/>
    <row r="7710" customFormat="1" ht="16" customHeight="1" x14ac:dyDescent="0.2"/>
    <row r="7711" customFormat="1" ht="16" customHeight="1" x14ac:dyDescent="0.2"/>
    <row r="7712" customFormat="1" ht="16" customHeight="1" x14ac:dyDescent="0.2"/>
    <row r="7713" customFormat="1" ht="16" customHeight="1" x14ac:dyDescent="0.2"/>
    <row r="7714" customFormat="1" ht="16" customHeight="1" x14ac:dyDescent="0.2"/>
    <row r="7715" customFormat="1" ht="16" customHeight="1" x14ac:dyDescent="0.2"/>
    <row r="7716" customFormat="1" ht="16" customHeight="1" x14ac:dyDescent="0.2"/>
    <row r="7717" customFormat="1" ht="16" customHeight="1" x14ac:dyDescent="0.2"/>
    <row r="7718" customFormat="1" ht="16" customHeight="1" x14ac:dyDescent="0.2"/>
    <row r="7719" customFormat="1" ht="16" customHeight="1" x14ac:dyDescent="0.2"/>
    <row r="7720" customFormat="1" ht="16" customHeight="1" x14ac:dyDescent="0.2"/>
    <row r="7721" customFormat="1" ht="16" customHeight="1" x14ac:dyDescent="0.2"/>
    <row r="7722" customFormat="1" ht="16" customHeight="1" x14ac:dyDescent="0.2"/>
    <row r="7723" customFormat="1" ht="16" customHeight="1" x14ac:dyDescent="0.2"/>
    <row r="7724" customFormat="1" ht="16" customHeight="1" x14ac:dyDescent="0.2"/>
    <row r="7725" customFormat="1" ht="16" customHeight="1" x14ac:dyDescent="0.2"/>
    <row r="7726" customFormat="1" ht="16" customHeight="1" x14ac:dyDescent="0.2"/>
    <row r="7727" customFormat="1" ht="16" customHeight="1" x14ac:dyDescent="0.2"/>
    <row r="7728" customFormat="1" ht="16" customHeight="1" x14ac:dyDescent="0.2"/>
    <row r="7729" customFormat="1" ht="16" customHeight="1" x14ac:dyDescent="0.2"/>
    <row r="7730" customFormat="1" ht="16" customHeight="1" x14ac:dyDescent="0.2"/>
    <row r="7731" customFormat="1" ht="16" customHeight="1" x14ac:dyDescent="0.2"/>
    <row r="7732" customFormat="1" ht="16" customHeight="1" x14ac:dyDescent="0.2"/>
    <row r="7733" customFormat="1" ht="16" customHeight="1" x14ac:dyDescent="0.2"/>
    <row r="7734" customFormat="1" ht="16" customHeight="1" x14ac:dyDescent="0.2"/>
    <row r="7735" customFormat="1" ht="16" customHeight="1" x14ac:dyDescent="0.2"/>
    <row r="7736" customFormat="1" ht="16" customHeight="1" x14ac:dyDescent="0.2"/>
    <row r="7737" customFormat="1" ht="16" customHeight="1" x14ac:dyDescent="0.2"/>
    <row r="7738" customFormat="1" ht="16" customHeight="1" x14ac:dyDescent="0.2"/>
    <row r="7739" customFormat="1" ht="16" customHeight="1" x14ac:dyDescent="0.2"/>
    <row r="7740" customFormat="1" ht="16" customHeight="1" x14ac:dyDescent="0.2"/>
    <row r="7741" customFormat="1" ht="16" customHeight="1" x14ac:dyDescent="0.2"/>
    <row r="7742" customFormat="1" ht="16" customHeight="1" x14ac:dyDescent="0.2"/>
    <row r="7743" customFormat="1" ht="16" customHeight="1" x14ac:dyDescent="0.2"/>
    <row r="7744" customFormat="1" ht="16" customHeight="1" x14ac:dyDescent="0.2"/>
    <row r="7745" customFormat="1" ht="16" customHeight="1" x14ac:dyDescent="0.2"/>
    <row r="7746" customFormat="1" ht="16" customHeight="1" x14ac:dyDescent="0.2"/>
    <row r="7747" customFormat="1" ht="16" customHeight="1" x14ac:dyDescent="0.2"/>
    <row r="7748" customFormat="1" ht="16" customHeight="1" x14ac:dyDescent="0.2"/>
    <row r="7749" customFormat="1" ht="16" customHeight="1" x14ac:dyDescent="0.2"/>
    <row r="7750" customFormat="1" ht="16" customHeight="1" x14ac:dyDescent="0.2"/>
    <row r="7751" customFormat="1" ht="16" customHeight="1" x14ac:dyDescent="0.2"/>
    <row r="7752" customFormat="1" ht="16" customHeight="1" x14ac:dyDescent="0.2"/>
    <row r="7753" customFormat="1" ht="16" customHeight="1" x14ac:dyDescent="0.2"/>
    <row r="7754" customFormat="1" ht="16" customHeight="1" x14ac:dyDescent="0.2"/>
    <row r="7755" customFormat="1" ht="16" customHeight="1" x14ac:dyDescent="0.2"/>
    <row r="7756" customFormat="1" ht="16" customHeight="1" x14ac:dyDescent="0.2"/>
    <row r="7757" customFormat="1" ht="16" customHeight="1" x14ac:dyDescent="0.2"/>
    <row r="7758" customFormat="1" ht="16" customHeight="1" x14ac:dyDescent="0.2"/>
    <row r="7759" customFormat="1" ht="16" customHeight="1" x14ac:dyDescent="0.2"/>
    <row r="7760" customFormat="1" ht="16" customHeight="1" x14ac:dyDescent="0.2"/>
    <row r="7761" customFormat="1" ht="16" customHeight="1" x14ac:dyDescent="0.2"/>
    <row r="7762" customFormat="1" ht="16" customHeight="1" x14ac:dyDescent="0.2"/>
    <row r="7763" customFormat="1" ht="16" customHeight="1" x14ac:dyDescent="0.2"/>
    <row r="7764" customFormat="1" ht="16" customHeight="1" x14ac:dyDescent="0.2"/>
    <row r="7765" customFormat="1" ht="16" customHeight="1" x14ac:dyDescent="0.2"/>
    <row r="7766" customFormat="1" ht="16" customHeight="1" x14ac:dyDescent="0.2"/>
    <row r="7767" customFormat="1" ht="16" customHeight="1" x14ac:dyDescent="0.2"/>
    <row r="7768" customFormat="1" ht="16" customHeight="1" x14ac:dyDescent="0.2"/>
    <row r="7769" customFormat="1" ht="16" customHeight="1" x14ac:dyDescent="0.2"/>
    <row r="7770" customFormat="1" ht="16" customHeight="1" x14ac:dyDescent="0.2"/>
    <row r="7771" customFormat="1" ht="16" customHeight="1" x14ac:dyDescent="0.2"/>
    <row r="7772" customFormat="1" ht="16" customHeight="1" x14ac:dyDescent="0.2"/>
    <row r="7773" customFormat="1" ht="16" customHeight="1" x14ac:dyDescent="0.2"/>
    <row r="7774" customFormat="1" ht="16" customHeight="1" x14ac:dyDescent="0.2"/>
    <row r="7775" customFormat="1" ht="16" customHeight="1" x14ac:dyDescent="0.2"/>
    <row r="7776" customFormat="1" ht="16" customHeight="1" x14ac:dyDescent="0.2"/>
    <row r="7777" customFormat="1" ht="16" customHeight="1" x14ac:dyDescent="0.2"/>
    <row r="7778" customFormat="1" ht="16" customHeight="1" x14ac:dyDescent="0.2"/>
    <row r="7779" customFormat="1" ht="16" customHeight="1" x14ac:dyDescent="0.2"/>
    <row r="7780" customFormat="1" ht="16" customHeight="1" x14ac:dyDescent="0.2"/>
    <row r="7781" customFormat="1" ht="16" customHeight="1" x14ac:dyDescent="0.2"/>
    <row r="7782" customFormat="1" ht="16" customHeight="1" x14ac:dyDescent="0.2"/>
    <row r="7783" customFormat="1" ht="16" customHeight="1" x14ac:dyDescent="0.2"/>
    <row r="7784" customFormat="1" ht="16" customHeight="1" x14ac:dyDescent="0.2"/>
    <row r="7785" customFormat="1" ht="16" customHeight="1" x14ac:dyDescent="0.2"/>
    <row r="7786" customFormat="1" ht="16" customHeight="1" x14ac:dyDescent="0.2"/>
    <row r="7787" customFormat="1" ht="16" customHeight="1" x14ac:dyDescent="0.2"/>
    <row r="7788" customFormat="1" ht="16" customHeight="1" x14ac:dyDescent="0.2"/>
    <row r="7789" customFormat="1" ht="16" customHeight="1" x14ac:dyDescent="0.2"/>
    <row r="7790" customFormat="1" ht="16" customHeight="1" x14ac:dyDescent="0.2"/>
    <row r="7791" customFormat="1" ht="16" customHeight="1" x14ac:dyDescent="0.2"/>
    <row r="7792" customFormat="1" ht="16" customHeight="1" x14ac:dyDescent="0.2"/>
    <row r="7793" customFormat="1" ht="16" customHeight="1" x14ac:dyDescent="0.2"/>
    <row r="7794" customFormat="1" ht="16" customHeight="1" x14ac:dyDescent="0.2"/>
    <row r="7795" customFormat="1" ht="16" customHeight="1" x14ac:dyDescent="0.2"/>
    <row r="7796" customFormat="1" ht="16" customHeight="1" x14ac:dyDescent="0.2"/>
    <row r="7797" customFormat="1" ht="16" customHeight="1" x14ac:dyDescent="0.2"/>
    <row r="7798" customFormat="1" ht="16" customHeight="1" x14ac:dyDescent="0.2"/>
    <row r="7799" customFormat="1" ht="16" customHeight="1" x14ac:dyDescent="0.2"/>
    <row r="7800" customFormat="1" ht="16" customHeight="1" x14ac:dyDescent="0.2"/>
    <row r="7801" customFormat="1" ht="16" customHeight="1" x14ac:dyDescent="0.2"/>
    <row r="7802" customFormat="1" ht="16" customHeight="1" x14ac:dyDescent="0.2"/>
    <row r="7803" customFormat="1" ht="16" customHeight="1" x14ac:dyDescent="0.2"/>
    <row r="7804" customFormat="1" ht="16" customHeight="1" x14ac:dyDescent="0.2"/>
    <row r="7805" customFormat="1" ht="16" customHeight="1" x14ac:dyDescent="0.2"/>
    <row r="7806" customFormat="1" ht="16" customHeight="1" x14ac:dyDescent="0.2"/>
    <row r="7807" customFormat="1" ht="16" customHeight="1" x14ac:dyDescent="0.2"/>
    <row r="7808" customFormat="1" ht="16" customHeight="1" x14ac:dyDescent="0.2"/>
    <row r="7809" customFormat="1" ht="16" customHeight="1" x14ac:dyDescent="0.2"/>
    <row r="7810" customFormat="1" ht="16" customHeight="1" x14ac:dyDescent="0.2"/>
    <row r="7811" customFormat="1" ht="16" customHeight="1" x14ac:dyDescent="0.2"/>
    <row r="7812" customFormat="1" ht="16" customHeight="1" x14ac:dyDescent="0.2"/>
    <row r="7813" customFormat="1" ht="16" customHeight="1" x14ac:dyDescent="0.2"/>
    <row r="7814" customFormat="1" ht="16" customHeight="1" x14ac:dyDescent="0.2"/>
    <row r="7815" customFormat="1" ht="16" customHeight="1" x14ac:dyDescent="0.2"/>
    <row r="7816" customFormat="1" ht="16" customHeight="1" x14ac:dyDescent="0.2"/>
    <row r="7817" customFormat="1" ht="16" customHeight="1" x14ac:dyDescent="0.2"/>
    <row r="7818" customFormat="1" ht="16" customHeight="1" x14ac:dyDescent="0.2"/>
    <row r="7819" customFormat="1" ht="16" customHeight="1" x14ac:dyDescent="0.2"/>
    <row r="7820" customFormat="1" ht="16" customHeight="1" x14ac:dyDescent="0.2"/>
    <row r="7821" customFormat="1" ht="16" customHeight="1" x14ac:dyDescent="0.2"/>
    <row r="7822" customFormat="1" ht="16" customHeight="1" x14ac:dyDescent="0.2"/>
    <row r="7823" customFormat="1" ht="16" customHeight="1" x14ac:dyDescent="0.2"/>
    <row r="7824" customFormat="1" ht="16" customHeight="1" x14ac:dyDescent="0.2"/>
    <row r="7825" customFormat="1" ht="16" customHeight="1" x14ac:dyDescent="0.2"/>
    <row r="7826" customFormat="1" ht="16" customHeight="1" x14ac:dyDescent="0.2"/>
    <row r="7827" customFormat="1" ht="16" customHeight="1" x14ac:dyDescent="0.2"/>
    <row r="7828" customFormat="1" ht="16" customHeight="1" x14ac:dyDescent="0.2"/>
    <row r="7829" customFormat="1" ht="16" customHeight="1" x14ac:dyDescent="0.2"/>
    <row r="7830" customFormat="1" ht="16" customHeight="1" x14ac:dyDescent="0.2"/>
    <row r="7831" customFormat="1" ht="16" customHeight="1" x14ac:dyDescent="0.2"/>
    <row r="7832" customFormat="1" ht="16" customHeight="1" x14ac:dyDescent="0.2"/>
    <row r="7833" customFormat="1" ht="16" customHeight="1" x14ac:dyDescent="0.2"/>
    <row r="7834" customFormat="1" ht="16" customHeight="1" x14ac:dyDescent="0.2"/>
    <row r="7835" customFormat="1" ht="16" customHeight="1" x14ac:dyDescent="0.2"/>
    <row r="7836" customFormat="1" ht="16" customHeight="1" x14ac:dyDescent="0.2"/>
    <row r="7837" customFormat="1" ht="16" customHeight="1" x14ac:dyDescent="0.2"/>
    <row r="7838" customFormat="1" ht="16" customHeight="1" x14ac:dyDescent="0.2"/>
    <row r="7839" customFormat="1" ht="16" customHeight="1" x14ac:dyDescent="0.2"/>
    <row r="7840" customFormat="1" ht="16" customHeight="1" x14ac:dyDescent="0.2"/>
    <row r="7841" customFormat="1" ht="16" customHeight="1" x14ac:dyDescent="0.2"/>
    <row r="7842" customFormat="1" ht="16" customHeight="1" x14ac:dyDescent="0.2"/>
    <row r="7843" customFormat="1" ht="16" customHeight="1" x14ac:dyDescent="0.2"/>
    <row r="7844" customFormat="1" ht="16" customHeight="1" x14ac:dyDescent="0.2"/>
    <row r="7845" customFormat="1" ht="16" customHeight="1" x14ac:dyDescent="0.2"/>
    <row r="7846" customFormat="1" ht="16" customHeight="1" x14ac:dyDescent="0.2"/>
    <row r="7847" customFormat="1" ht="16" customHeight="1" x14ac:dyDescent="0.2"/>
    <row r="7848" customFormat="1" ht="16" customHeight="1" x14ac:dyDescent="0.2"/>
    <row r="7849" customFormat="1" ht="16" customHeight="1" x14ac:dyDescent="0.2"/>
    <row r="7850" customFormat="1" ht="16" customHeight="1" x14ac:dyDescent="0.2"/>
    <row r="7851" customFormat="1" ht="16" customHeight="1" x14ac:dyDescent="0.2"/>
    <row r="7852" customFormat="1" ht="16" customHeight="1" x14ac:dyDescent="0.2"/>
    <row r="7853" customFormat="1" ht="16" customHeight="1" x14ac:dyDescent="0.2"/>
    <row r="7854" customFormat="1" ht="16" customHeight="1" x14ac:dyDescent="0.2"/>
    <row r="7855" customFormat="1" ht="16" customHeight="1" x14ac:dyDescent="0.2"/>
    <row r="7856" customFormat="1" ht="16" customHeight="1" x14ac:dyDescent="0.2"/>
    <row r="7857" customFormat="1" ht="16" customHeight="1" x14ac:dyDescent="0.2"/>
    <row r="7858" customFormat="1" ht="16" customHeight="1" x14ac:dyDescent="0.2"/>
    <row r="7859" customFormat="1" ht="16" customHeight="1" x14ac:dyDescent="0.2"/>
    <row r="7860" customFormat="1" ht="16" customHeight="1" x14ac:dyDescent="0.2"/>
    <row r="7861" customFormat="1" ht="16" customHeight="1" x14ac:dyDescent="0.2"/>
    <row r="7862" customFormat="1" ht="16" customHeight="1" x14ac:dyDescent="0.2"/>
    <row r="7863" customFormat="1" ht="16" customHeight="1" x14ac:dyDescent="0.2"/>
    <row r="7864" customFormat="1" ht="16" customHeight="1" x14ac:dyDescent="0.2"/>
    <row r="7865" customFormat="1" ht="16" customHeight="1" x14ac:dyDescent="0.2"/>
    <row r="7866" customFormat="1" ht="16" customHeight="1" x14ac:dyDescent="0.2"/>
    <row r="7867" customFormat="1" ht="16" customHeight="1" x14ac:dyDescent="0.2"/>
    <row r="7868" customFormat="1" ht="16" customHeight="1" x14ac:dyDescent="0.2"/>
    <row r="7869" customFormat="1" ht="16" customHeight="1" x14ac:dyDescent="0.2"/>
    <row r="7870" customFormat="1" ht="16" customHeight="1" x14ac:dyDescent="0.2"/>
    <row r="7871" customFormat="1" ht="16" customHeight="1" x14ac:dyDescent="0.2"/>
    <row r="7872" customFormat="1" ht="16" customHeight="1" x14ac:dyDescent="0.2"/>
    <row r="7873" customFormat="1" ht="16" customHeight="1" x14ac:dyDescent="0.2"/>
    <row r="7874" customFormat="1" ht="16" customHeight="1" x14ac:dyDescent="0.2"/>
    <row r="7875" customFormat="1" ht="16" customHeight="1" x14ac:dyDescent="0.2"/>
    <row r="7876" customFormat="1" ht="16" customHeight="1" x14ac:dyDescent="0.2"/>
    <row r="7877" customFormat="1" ht="16" customHeight="1" x14ac:dyDescent="0.2"/>
    <row r="7878" customFormat="1" ht="16" customHeight="1" x14ac:dyDescent="0.2"/>
    <row r="7879" customFormat="1" ht="16" customHeight="1" x14ac:dyDescent="0.2"/>
    <row r="7880" customFormat="1" ht="16" customHeight="1" x14ac:dyDescent="0.2"/>
    <row r="7881" customFormat="1" ht="16" customHeight="1" x14ac:dyDescent="0.2"/>
    <row r="7882" customFormat="1" ht="16" customHeight="1" x14ac:dyDescent="0.2"/>
    <row r="7883" customFormat="1" ht="16" customHeight="1" x14ac:dyDescent="0.2"/>
    <row r="7884" customFormat="1" ht="16" customHeight="1" x14ac:dyDescent="0.2"/>
    <row r="7885" customFormat="1" ht="16" customHeight="1" x14ac:dyDescent="0.2"/>
    <row r="7886" customFormat="1" ht="16" customHeight="1" x14ac:dyDescent="0.2"/>
    <row r="7887" customFormat="1" ht="16" customHeight="1" x14ac:dyDescent="0.2"/>
    <row r="7888" customFormat="1" ht="16" customHeight="1" x14ac:dyDescent="0.2"/>
    <row r="7889" customFormat="1" ht="16" customHeight="1" x14ac:dyDescent="0.2"/>
    <row r="7890" customFormat="1" ht="16" customHeight="1" x14ac:dyDescent="0.2"/>
    <row r="7891" customFormat="1" ht="16" customHeight="1" x14ac:dyDescent="0.2"/>
    <row r="7892" customFormat="1" ht="16" customHeight="1" x14ac:dyDescent="0.2"/>
    <row r="7893" customFormat="1" ht="16" customHeight="1" x14ac:dyDescent="0.2"/>
    <row r="7894" customFormat="1" ht="16" customHeight="1" x14ac:dyDescent="0.2"/>
    <row r="7895" customFormat="1" ht="16" customHeight="1" x14ac:dyDescent="0.2"/>
    <row r="7896" customFormat="1" ht="16" customHeight="1" x14ac:dyDescent="0.2"/>
    <row r="7897" customFormat="1" ht="16" customHeight="1" x14ac:dyDescent="0.2"/>
    <row r="7898" customFormat="1" ht="16" customHeight="1" x14ac:dyDescent="0.2"/>
    <row r="7899" customFormat="1" ht="16" customHeight="1" x14ac:dyDescent="0.2"/>
    <row r="7900" customFormat="1" ht="16" customHeight="1" x14ac:dyDescent="0.2"/>
    <row r="7901" customFormat="1" ht="16" customHeight="1" x14ac:dyDescent="0.2"/>
    <row r="7902" customFormat="1" ht="16" customHeight="1" x14ac:dyDescent="0.2"/>
    <row r="7903" customFormat="1" ht="16" customHeight="1" x14ac:dyDescent="0.2"/>
    <row r="7904" customFormat="1" ht="16" customHeight="1" x14ac:dyDescent="0.2"/>
    <row r="7905" customFormat="1" ht="16" customHeight="1" x14ac:dyDescent="0.2"/>
    <row r="7906" customFormat="1" ht="16" customHeight="1" x14ac:dyDescent="0.2"/>
    <row r="7907" customFormat="1" ht="16" customHeight="1" x14ac:dyDescent="0.2"/>
    <row r="7908" customFormat="1" ht="16" customHeight="1" x14ac:dyDescent="0.2"/>
    <row r="7909" customFormat="1" ht="16" customHeight="1" x14ac:dyDescent="0.2"/>
    <row r="7910" customFormat="1" ht="16" customHeight="1" x14ac:dyDescent="0.2"/>
    <row r="7911" customFormat="1" ht="16" customHeight="1" x14ac:dyDescent="0.2"/>
    <row r="7912" customFormat="1" ht="16" customHeight="1" x14ac:dyDescent="0.2"/>
    <row r="7913" customFormat="1" ht="16" customHeight="1" x14ac:dyDescent="0.2"/>
    <row r="7914" customFormat="1" ht="16" customHeight="1" x14ac:dyDescent="0.2"/>
    <row r="7915" customFormat="1" ht="16" customHeight="1" x14ac:dyDescent="0.2"/>
    <row r="7916" customFormat="1" ht="16" customHeight="1" x14ac:dyDescent="0.2"/>
    <row r="7917" customFormat="1" ht="16" customHeight="1" x14ac:dyDescent="0.2"/>
    <row r="7918" customFormat="1" ht="16" customHeight="1" x14ac:dyDescent="0.2"/>
    <row r="7919" customFormat="1" ht="16" customHeight="1" x14ac:dyDescent="0.2"/>
    <row r="7920" customFormat="1" ht="16" customHeight="1" x14ac:dyDescent="0.2"/>
    <row r="7921" customFormat="1" ht="16" customHeight="1" x14ac:dyDescent="0.2"/>
    <row r="7922" customFormat="1" ht="16" customHeight="1" x14ac:dyDescent="0.2"/>
    <row r="7923" customFormat="1" ht="16" customHeight="1" x14ac:dyDescent="0.2"/>
    <row r="7924" customFormat="1" ht="16" customHeight="1" x14ac:dyDescent="0.2"/>
    <row r="7925" customFormat="1" ht="16" customHeight="1" x14ac:dyDescent="0.2"/>
    <row r="7926" customFormat="1" ht="16" customHeight="1" x14ac:dyDescent="0.2"/>
    <row r="7927" customFormat="1" ht="16" customHeight="1" x14ac:dyDescent="0.2"/>
    <row r="7928" customFormat="1" ht="16" customHeight="1" x14ac:dyDescent="0.2"/>
    <row r="7929" customFormat="1" ht="16" customHeight="1" x14ac:dyDescent="0.2"/>
    <row r="7930" customFormat="1" ht="16" customHeight="1" x14ac:dyDescent="0.2"/>
    <row r="7931" customFormat="1" ht="16" customHeight="1" x14ac:dyDescent="0.2"/>
    <row r="7932" customFormat="1" ht="16" customHeight="1" x14ac:dyDescent="0.2"/>
    <row r="7933" customFormat="1" ht="16" customHeight="1" x14ac:dyDescent="0.2"/>
    <row r="7934" customFormat="1" ht="16" customHeight="1" x14ac:dyDescent="0.2"/>
    <row r="7935" customFormat="1" ht="16" customHeight="1" x14ac:dyDescent="0.2"/>
    <row r="7936" customFormat="1" ht="16" customHeight="1" x14ac:dyDescent="0.2"/>
    <row r="7937" customFormat="1" ht="16" customHeight="1" x14ac:dyDescent="0.2"/>
    <row r="7938" customFormat="1" ht="16" customHeight="1" x14ac:dyDescent="0.2"/>
    <row r="7939" customFormat="1" ht="16" customHeight="1" x14ac:dyDescent="0.2"/>
    <row r="7940" customFormat="1" ht="16" customHeight="1" x14ac:dyDescent="0.2"/>
    <row r="7941" customFormat="1" ht="16" customHeight="1" x14ac:dyDescent="0.2"/>
    <row r="7942" customFormat="1" ht="16" customHeight="1" x14ac:dyDescent="0.2"/>
    <row r="7943" customFormat="1" ht="16" customHeight="1" x14ac:dyDescent="0.2"/>
    <row r="7944" customFormat="1" ht="16" customHeight="1" x14ac:dyDescent="0.2"/>
    <row r="7945" customFormat="1" ht="16" customHeight="1" x14ac:dyDescent="0.2"/>
    <row r="7946" customFormat="1" ht="16" customHeight="1" x14ac:dyDescent="0.2"/>
    <row r="7947" customFormat="1" ht="16" customHeight="1" x14ac:dyDescent="0.2"/>
    <row r="7948" customFormat="1" ht="16" customHeight="1" x14ac:dyDescent="0.2"/>
    <row r="7949" customFormat="1" ht="16" customHeight="1" x14ac:dyDescent="0.2"/>
    <row r="7950" customFormat="1" ht="16" customHeight="1" x14ac:dyDescent="0.2"/>
    <row r="7951" customFormat="1" ht="16" customHeight="1" x14ac:dyDescent="0.2"/>
    <row r="7952" customFormat="1" ht="16" customHeight="1" x14ac:dyDescent="0.2"/>
    <row r="7953" customFormat="1" ht="16" customHeight="1" x14ac:dyDescent="0.2"/>
    <row r="7954" customFormat="1" ht="16" customHeight="1" x14ac:dyDescent="0.2"/>
    <row r="7955" customFormat="1" ht="16" customHeight="1" x14ac:dyDescent="0.2"/>
    <row r="7956" customFormat="1" ht="16" customHeight="1" x14ac:dyDescent="0.2"/>
    <row r="7957" customFormat="1" ht="16" customHeight="1" x14ac:dyDescent="0.2"/>
    <row r="7958" customFormat="1" ht="16" customHeight="1" x14ac:dyDescent="0.2"/>
    <row r="7959" customFormat="1" ht="16" customHeight="1" x14ac:dyDescent="0.2"/>
    <row r="7960" customFormat="1" ht="16" customHeight="1" x14ac:dyDescent="0.2"/>
    <row r="7961" customFormat="1" ht="16" customHeight="1" x14ac:dyDescent="0.2"/>
    <row r="7962" customFormat="1" ht="16" customHeight="1" x14ac:dyDescent="0.2"/>
    <row r="7963" customFormat="1" ht="16" customHeight="1" x14ac:dyDescent="0.2"/>
    <row r="7964" customFormat="1" ht="16" customHeight="1" x14ac:dyDescent="0.2"/>
    <row r="7965" customFormat="1" ht="16" customHeight="1" x14ac:dyDescent="0.2"/>
    <row r="7966" customFormat="1" ht="16" customHeight="1" x14ac:dyDescent="0.2"/>
    <row r="7967" customFormat="1" ht="16" customHeight="1" x14ac:dyDescent="0.2"/>
    <row r="7968" customFormat="1" ht="16" customHeight="1" x14ac:dyDescent="0.2"/>
    <row r="7969" customFormat="1" ht="16" customHeight="1" x14ac:dyDescent="0.2"/>
    <row r="7970" customFormat="1" ht="16" customHeight="1" x14ac:dyDescent="0.2"/>
    <row r="7971" customFormat="1" ht="16" customHeight="1" x14ac:dyDescent="0.2"/>
    <row r="7972" customFormat="1" ht="16" customHeight="1" x14ac:dyDescent="0.2"/>
    <row r="7973" customFormat="1" ht="16" customHeight="1" x14ac:dyDescent="0.2"/>
    <row r="7974" customFormat="1" ht="16" customHeight="1" x14ac:dyDescent="0.2"/>
    <row r="7975" customFormat="1" ht="16" customHeight="1" x14ac:dyDescent="0.2"/>
    <row r="7976" customFormat="1" ht="16" customHeight="1" x14ac:dyDescent="0.2"/>
    <row r="7977" customFormat="1" ht="16" customHeight="1" x14ac:dyDescent="0.2"/>
    <row r="7978" customFormat="1" ht="16" customHeight="1" x14ac:dyDescent="0.2"/>
    <row r="7979" customFormat="1" ht="16" customHeight="1" x14ac:dyDescent="0.2"/>
    <row r="7980" customFormat="1" ht="16" customHeight="1" x14ac:dyDescent="0.2"/>
    <row r="7981" customFormat="1" ht="16" customHeight="1" x14ac:dyDescent="0.2"/>
    <row r="7982" customFormat="1" ht="16" customHeight="1" x14ac:dyDescent="0.2"/>
    <row r="7983" customFormat="1" ht="16" customHeight="1" x14ac:dyDescent="0.2"/>
    <row r="7984" customFormat="1" ht="16" customHeight="1" x14ac:dyDescent="0.2"/>
    <row r="7985" customFormat="1" ht="16" customHeight="1" x14ac:dyDescent="0.2"/>
    <row r="7986" customFormat="1" ht="16" customHeight="1" x14ac:dyDescent="0.2"/>
    <row r="7987" customFormat="1" ht="16" customHeight="1" x14ac:dyDescent="0.2"/>
    <row r="7988" customFormat="1" ht="16" customHeight="1" x14ac:dyDescent="0.2"/>
    <row r="7989" customFormat="1" ht="16" customHeight="1" x14ac:dyDescent="0.2"/>
    <row r="7990" customFormat="1" ht="16" customHeight="1" x14ac:dyDescent="0.2"/>
    <row r="7991" customFormat="1" ht="16" customHeight="1" x14ac:dyDescent="0.2"/>
    <row r="7992" customFormat="1" ht="16" customHeight="1" x14ac:dyDescent="0.2"/>
    <row r="7993" customFormat="1" ht="16" customHeight="1" x14ac:dyDescent="0.2"/>
    <row r="7994" customFormat="1" ht="16" customHeight="1" x14ac:dyDescent="0.2"/>
    <row r="7995" customFormat="1" ht="16" customHeight="1" x14ac:dyDescent="0.2"/>
    <row r="7996" customFormat="1" ht="16" customHeight="1" x14ac:dyDescent="0.2"/>
    <row r="7997" customFormat="1" ht="16" customHeight="1" x14ac:dyDescent="0.2"/>
    <row r="7998" customFormat="1" ht="16" customHeight="1" x14ac:dyDescent="0.2"/>
    <row r="7999" customFormat="1" ht="16" customHeight="1" x14ac:dyDescent="0.2"/>
    <row r="8000" customFormat="1" ht="16" customHeight="1" x14ac:dyDescent="0.2"/>
    <row r="8001" customFormat="1" ht="16" customHeight="1" x14ac:dyDescent="0.2"/>
    <row r="8002" customFormat="1" ht="16" customHeight="1" x14ac:dyDescent="0.2"/>
    <row r="8003" customFormat="1" ht="16" customHeight="1" x14ac:dyDescent="0.2"/>
    <row r="8004" customFormat="1" ht="16" customHeight="1" x14ac:dyDescent="0.2"/>
    <row r="8005" customFormat="1" ht="16" customHeight="1" x14ac:dyDescent="0.2"/>
    <row r="8006" customFormat="1" ht="16" customHeight="1" x14ac:dyDescent="0.2"/>
    <row r="8007" customFormat="1" ht="16" customHeight="1" x14ac:dyDescent="0.2"/>
    <row r="8008" customFormat="1" ht="16" customHeight="1" x14ac:dyDescent="0.2"/>
    <row r="8009" customFormat="1" ht="16" customHeight="1" x14ac:dyDescent="0.2"/>
    <row r="8010" customFormat="1" ht="16" customHeight="1" x14ac:dyDescent="0.2"/>
    <row r="8011" customFormat="1" ht="16" customHeight="1" x14ac:dyDescent="0.2"/>
    <row r="8012" customFormat="1" ht="16" customHeight="1" x14ac:dyDescent="0.2"/>
    <row r="8013" customFormat="1" ht="16" customHeight="1" x14ac:dyDescent="0.2"/>
    <row r="8014" customFormat="1" ht="16" customHeight="1" x14ac:dyDescent="0.2"/>
    <row r="8015" customFormat="1" ht="16" customHeight="1" x14ac:dyDescent="0.2"/>
    <row r="8016" customFormat="1" ht="16" customHeight="1" x14ac:dyDescent="0.2"/>
    <row r="8017" customFormat="1" ht="16" customHeight="1" x14ac:dyDescent="0.2"/>
    <row r="8018" customFormat="1" ht="16" customHeight="1" x14ac:dyDescent="0.2"/>
    <row r="8019" customFormat="1" ht="16" customHeight="1" x14ac:dyDescent="0.2"/>
    <row r="8020" customFormat="1" ht="16" customHeight="1" x14ac:dyDescent="0.2"/>
    <row r="8021" customFormat="1" ht="16" customHeight="1" x14ac:dyDescent="0.2"/>
    <row r="8022" customFormat="1" ht="16" customHeight="1" x14ac:dyDescent="0.2"/>
    <row r="8023" customFormat="1" ht="16" customHeight="1" x14ac:dyDescent="0.2"/>
    <row r="8024" customFormat="1" ht="16" customHeight="1" x14ac:dyDescent="0.2"/>
    <row r="8025" customFormat="1" ht="16" customHeight="1" x14ac:dyDescent="0.2"/>
    <row r="8026" customFormat="1" ht="16" customHeight="1" x14ac:dyDescent="0.2"/>
    <row r="8027" customFormat="1" ht="16" customHeight="1" x14ac:dyDescent="0.2"/>
    <row r="8028" customFormat="1" ht="16" customHeight="1" x14ac:dyDescent="0.2"/>
    <row r="8029" customFormat="1" ht="16" customHeight="1" x14ac:dyDescent="0.2"/>
    <row r="8030" customFormat="1" ht="16" customHeight="1" x14ac:dyDescent="0.2"/>
    <row r="8031" customFormat="1" ht="16" customHeight="1" x14ac:dyDescent="0.2"/>
    <row r="8032" customFormat="1" ht="16" customHeight="1" x14ac:dyDescent="0.2"/>
    <row r="8033" customFormat="1" ht="16" customHeight="1" x14ac:dyDescent="0.2"/>
    <row r="8034" customFormat="1" ht="16" customHeight="1" x14ac:dyDescent="0.2"/>
    <row r="8035" customFormat="1" ht="16" customHeight="1" x14ac:dyDescent="0.2"/>
    <row r="8036" customFormat="1" ht="16" customHeight="1" x14ac:dyDescent="0.2"/>
    <row r="8037" customFormat="1" ht="16" customHeight="1" x14ac:dyDescent="0.2"/>
    <row r="8038" customFormat="1" ht="16" customHeight="1" x14ac:dyDescent="0.2"/>
    <row r="8039" customFormat="1" ht="16" customHeight="1" x14ac:dyDescent="0.2"/>
    <row r="8040" customFormat="1" ht="16" customHeight="1" x14ac:dyDescent="0.2"/>
    <row r="8041" customFormat="1" ht="16" customHeight="1" x14ac:dyDescent="0.2"/>
    <row r="8042" customFormat="1" ht="16" customHeight="1" x14ac:dyDescent="0.2"/>
    <row r="8043" customFormat="1" ht="16" customHeight="1" x14ac:dyDescent="0.2"/>
    <row r="8044" customFormat="1" ht="16" customHeight="1" x14ac:dyDescent="0.2"/>
    <row r="8045" customFormat="1" ht="16" customHeight="1" x14ac:dyDescent="0.2"/>
    <row r="8046" customFormat="1" ht="16" customHeight="1" x14ac:dyDescent="0.2"/>
    <row r="8047" customFormat="1" ht="16" customHeight="1" x14ac:dyDescent="0.2"/>
    <row r="8048" customFormat="1" ht="16" customHeight="1" x14ac:dyDescent="0.2"/>
    <row r="8049" customFormat="1" ht="16" customHeight="1" x14ac:dyDescent="0.2"/>
    <row r="8050" customFormat="1" ht="16" customHeight="1" x14ac:dyDescent="0.2"/>
    <row r="8051" customFormat="1" ht="16" customHeight="1" x14ac:dyDescent="0.2"/>
    <row r="8052" customFormat="1" ht="16" customHeight="1" x14ac:dyDescent="0.2"/>
    <row r="8053" customFormat="1" ht="16" customHeight="1" x14ac:dyDescent="0.2"/>
    <row r="8054" customFormat="1" ht="16" customHeight="1" x14ac:dyDescent="0.2"/>
    <row r="8055" customFormat="1" ht="16" customHeight="1" x14ac:dyDescent="0.2"/>
    <row r="8056" customFormat="1" ht="16" customHeight="1" x14ac:dyDescent="0.2"/>
    <row r="8057" customFormat="1" ht="16" customHeight="1" x14ac:dyDescent="0.2"/>
    <row r="8058" customFormat="1" ht="16" customHeight="1" x14ac:dyDescent="0.2"/>
    <row r="8059" customFormat="1" ht="16" customHeight="1" x14ac:dyDescent="0.2"/>
    <row r="8060" customFormat="1" ht="16" customHeight="1" x14ac:dyDescent="0.2"/>
    <row r="8061" customFormat="1" ht="16" customHeight="1" x14ac:dyDescent="0.2"/>
    <row r="8062" customFormat="1" ht="16" customHeight="1" x14ac:dyDescent="0.2"/>
    <row r="8063" customFormat="1" ht="16" customHeight="1" x14ac:dyDescent="0.2"/>
    <row r="8064" customFormat="1" ht="16" customHeight="1" x14ac:dyDescent="0.2"/>
    <row r="8065" customFormat="1" ht="16" customHeight="1" x14ac:dyDescent="0.2"/>
    <row r="8066" customFormat="1" ht="16" customHeight="1" x14ac:dyDescent="0.2"/>
    <row r="8067" customFormat="1" ht="16" customHeight="1" x14ac:dyDescent="0.2"/>
    <row r="8068" customFormat="1" ht="16" customHeight="1" x14ac:dyDescent="0.2"/>
    <row r="8069" customFormat="1" ht="16" customHeight="1" x14ac:dyDescent="0.2"/>
    <row r="8070" customFormat="1" ht="16" customHeight="1" x14ac:dyDescent="0.2"/>
    <row r="8071" customFormat="1" ht="16" customHeight="1" x14ac:dyDescent="0.2"/>
    <row r="8072" customFormat="1" ht="16" customHeight="1" x14ac:dyDescent="0.2"/>
    <row r="8073" customFormat="1" ht="16" customHeight="1" x14ac:dyDescent="0.2"/>
    <row r="8074" customFormat="1" ht="16" customHeight="1" x14ac:dyDescent="0.2"/>
    <row r="8075" customFormat="1" ht="16" customHeight="1" x14ac:dyDescent="0.2"/>
    <row r="8076" customFormat="1" ht="16" customHeight="1" x14ac:dyDescent="0.2"/>
    <row r="8077" customFormat="1" ht="16" customHeight="1" x14ac:dyDescent="0.2"/>
    <row r="8078" customFormat="1" ht="16" customHeight="1" x14ac:dyDescent="0.2"/>
    <row r="8079" customFormat="1" ht="16" customHeight="1" x14ac:dyDescent="0.2"/>
    <row r="8080" customFormat="1" ht="16" customHeight="1" x14ac:dyDescent="0.2"/>
    <row r="8081" customFormat="1" ht="16" customHeight="1" x14ac:dyDescent="0.2"/>
    <row r="8082" customFormat="1" ht="16" customHeight="1" x14ac:dyDescent="0.2"/>
    <row r="8083" customFormat="1" ht="16" customHeight="1" x14ac:dyDescent="0.2"/>
    <row r="8084" customFormat="1" ht="16" customHeight="1" x14ac:dyDescent="0.2"/>
    <row r="8085" customFormat="1" ht="16" customHeight="1" x14ac:dyDescent="0.2"/>
    <row r="8086" customFormat="1" ht="16" customHeight="1" x14ac:dyDescent="0.2"/>
    <row r="8087" customFormat="1" ht="16" customHeight="1" x14ac:dyDescent="0.2"/>
    <row r="8088" customFormat="1" ht="16" customHeight="1" x14ac:dyDescent="0.2"/>
    <row r="8089" customFormat="1" ht="16" customHeight="1" x14ac:dyDescent="0.2"/>
    <row r="8090" customFormat="1" ht="16" customHeight="1" x14ac:dyDescent="0.2"/>
    <row r="8091" customFormat="1" ht="16" customHeight="1" x14ac:dyDescent="0.2"/>
    <row r="8092" customFormat="1" ht="16" customHeight="1" x14ac:dyDescent="0.2"/>
    <row r="8093" customFormat="1" ht="16" customHeight="1" x14ac:dyDescent="0.2"/>
    <row r="8094" customFormat="1" ht="16" customHeight="1" x14ac:dyDescent="0.2"/>
    <row r="8095" customFormat="1" ht="16" customHeight="1" x14ac:dyDescent="0.2"/>
    <row r="8096" customFormat="1" ht="16" customHeight="1" x14ac:dyDescent="0.2"/>
    <row r="8097" customFormat="1" ht="16" customHeight="1" x14ac:dyDescent="0.2"/>
    <row r="8098" customFormat="1" ht="16" customHeight="1" x14ac:dyDescent="0.2"/>
    <row r="8099" customFormat="1" ht="16" customHeight="1" x14ac:dyDescent="0.2"/>
    <row r="8100" customFormat="1" ht="16" customHeight="1" x14ac:dyDescent="0.2"/>
    <row r="8101" customFormat="1" ht="16" customHeight="1" x14ac:dyDescent="0.2"/>
    <row r="8102" customFormat="1" ht="16" customHeight="1" x14ac:dyDescent="0.2"/>
    <row r="8103" customFormat="1" ht="16" customHeight="1" x14ac:dyDescent="0.2"/>
    <row r="8104" customFormat="1" ht="16" customHeight="1" x14ac:dyDescent="0.2"/>
    <row r="8105" customFormat="1" ht="16" customHeight="1" x14ac:dyDescent="0.2"/>
    <row r="8106" customFormat="1" ht="16" customHeight="1" x14ac:dyDescent="0.2"/>
    <row r="8107" customFormat="1" ht="16" customHeight="1" x14ac:dyDescent="0.2"/>
    <row r="8108" customFormat="1" ht="16" customHeight="1" x14ac:dyDescent="0.2"/>
    <row r="8109" customFormat="1" ht="16" customHeight="1" x14ac:dyDescent="0.2"/>
    <row r="8110" customFormat="1" ht="16" customHeight="1" x14ac:dyDescent="0.2"/>
    <row r="8111" customFormat="1" ht="16" customHeight="1" x14ac:dyDescent="0.2"/>
    <row r="8112" customFormat="1" ht="16" customHeight="1" x14ac:dyDescent="0.2"/>
    <row r="8113" customFormat="1" ht="16" customHeight="1" x14ac:dyDescent="0.2"/>
    <row r="8114" customFormat="1" ht="16" customHeight="1" x14ac:dyDescent="0.2"/>
    <row r="8115" customFormat="1" ht="16" customHeight="1" x14ac:dyDescent="0.2"/>
    <row r="8116" customFormat="1" ht="16" customHeight="1" x14ac:dyDescent="0.2"/>
    <row r="8117" customFormat="1" ht="16" customHeight="1" x14ac:dyDescent="0.2"/>
    <row r="8118" customFormat="1" ht="16" customHeight="1" x14ac:dyDescent="0.2"/>
    <row r="8119" customFormat="1" ht="16" customHeight="1" x14ac:dyDescent="0.2"/>
    <row r="8120" customFormat="1" ht="16" customHeight="1" x14ac:dyDescent="0.2"/>
    <row r="8121" customFormat="1" ht="16" customHeight="1" x14ac:dyDescent="0.2"/>
    <row r="8122" customFormat="1" ht="16" customHeight="1" x14ac:dyDescent="0.2"/>
    <row r="8123" customFormat="1" ht="16" customHeight="1" x14ac:dyDescent="0.2"/>
    <row r="8124" customFormat="1" ht="16" customHeight="1" x14ac:dyDescent="0.2"/>
    <row r="8125" customFormat="1" ht="16" customHeight="1" x14ac:dyDescent="0.2"/>
    <row r="8126" customFormat="1" ht="16" customHeight="1" x14ac:dyDescent="0.2"/>
    <row r="8127" customFormat="1" ht="16" customHeight="1" x14ac:dyDescent="0.2"/>
    <row r="8128" customFormat="1" ht="16" customHeight="1" x14ac:dyDescent="0.2"/>
    <row r="8129" customFormat="1" ht="16" customHeight="1" x14ac:dyDescent="0.2"/>
    <row r="8130" customFormat="1" ht="16" customHeight="1" x14ac:dyDescent="0.2"/>
    <row r="8131" customFormat="1" ht="16" customHeight="1" x14ac:dyDescent="0.2"/>
    <row r="8132" customFormat="1" ht="16" customHeight="1" x14ac:dyDescent="0.2"/>
    <row r="8133" customFormat="1" ht="16" customHeight="1" x14ac:dyDescent="0.2"/>
    <row r="8134" customFormat="1" ht="16" customHeight="1" x14ac:dyDescent="0.2"/>
    <row r="8135" customFormat="1" ht="16" customHeight="1" x14ac:dyDescent="0.2"/>
    <row r="8136" customFormat="1" ht="16" customHeight="1" x14ac:dyDescent="0.2"/>
    <row r="8137" customFormat="1" ht="16" customHeight="1" x14ac:dyDescent="0.2"/>
    <row r="8138" customFormat="1" ht="16" customHeight="1" x14ac:dyDescent="0.2"/>
    <row r="8139" customFormat="1" ht="16" customHeight="1" x14ac:dyDescent="0.2"/>
    <row r="8140" customFormat="1" ht="16" customHeight="1" x14ac:dyDescent="0.2"/>
    <row r="8141" customFormat="1" ht="16" customHeight="1" x14ac:dyDescent="0.2"/>
    <row r="8142" customFormat="1" ht="16" customHeight="1" x14ac:dyDescent="0.2"/>
    <row r="8143" customFormat="1" ht="16" customHeight="1" x14ac:dyDescent="0.2"/>
    <row r="8144" customFormat="1" ht="16" customHeight="1" x14ac:dyDescent="0.2"/>
    <row r="8145" customFormat="1" ht="16" customHeight="1" x14ac:dyDescent="0.2"/>
    <row r="8146" customFormat="1" ht="16" customHeight="1" x14ac:dyDescent="0.2"/>
    <row r="8147" customFormat="1" ht="16" customHeight="1" x14ac:dyDescent="0.2"/>
    <row r="8148" customFormat="1" ht="16" customHeight="1" x14ac:dyDescent="0.2"/>
    <row r="8149" customFormat="1" ht="16" customHeight="1" x14ac:dyDescent="0.2"/>
    <row r="8150" customFormat="1" ht="16" customHeight="1" x14ac:dyDescent="0.2"/>
    <row r="8151" customFormat="1" ht="16" customHeight="1" x14ac:dyDescent="0.2"/>
    <row r="8152" customFormat="1" ht="16" customHeight="1" x14ac:dyDescent="0.2"/>
    <row r="8153" customFormat="1" ht="16" customHeight="1" x14ac:dyDescent="0.2"/>
    <row r="8154" customFormat="1" ht="16" customHeight="1" x14ac:dyDescent="0.2"/>
    <row r="8155" customFormat="1" ht="16" customHeight="1" x14ac:dyDescent="0.2"/>
    <row r="8156" customFormat="1" ht="16" customHeight="1" x14ac:dyDescent="0.2"/>
    <row r="8157" customFormat="1" ht="16" customHeight="1" x14ac:dyDescent="0.2"/>
    <row r="8158" customFormat="1" ht="16" customHeight="1" x14ac:dyDescent="0.2"/>
    <row r="8159" customFormat="1" ht="16" customHeight="1" x14ac:dyDescent="0.2"/>
    <row r="8160" customFormat="1" ht="16" customHeight="1" x14ac:dyDescent="0.2"/>
    <row r="8161" customFormat="1" ht="16" customHeight="1" x14ac:dyDescent="0.2"/>
    <row r="8162" customFormat="1" ht="16" customHeight="1" x14ac:dyDescent="0.2"/>
    <row r="8163" customFormat="1" ht="16" customHeight="1" x14ac:dyDescent="0.2"/>
    <row r="8164" customFormat="1" ht="16" customHeight="1" x14ac:dyDescent="0.2"/>
    <row r="8165" customFormat="1" ht="16" customHeight="1" x14ac:dyDescent="0.2"/>
    <row r="8166" customFormat="1" ht="16" customHeight="1" x14ac:dyDescent="0.2"/>
    <row r="8167" customFormat="1" ht="16" customHeight="1" x14ac:dyDescent="0.2"/>
    <row r="8168" customFormat="1" ht="16" customHeight="1" x14ac:dyDescent="0.2"/>
    <row r="8169" customFormat="1" ht="16" customHeight="1" x14ac:dyDescent="0.2"/>
    <row r="8170" customFormat="1" ht="16" customHeight="1" x14ac:dyDescent="0.2"/>
    <row r="8171" customFormat="1" ht="16" customHeight="1" x14ac:dyDescent="0.2"/>
    <row r="8172" customFormat="1" ht="16" customHeight="1" x14ac:dyDescent="0.2"/>
    <row r="8173" customFormat="1" ht="16" customHeight="1" x14ac:dyDescent="0.2"/>
    <row r="8174" customFormat="1" ht="16" customHeight="1" x14ac:dyDescent="0.2"/>
    <row r="8175" customFormat="1" ht="16" customHeight="1" x14ac:dyDescent="0.2"/>
    <row r="8176" customFormat="1" ht="16" customHeight="1" x14ac:dyDescent="0.2"/>
    <row r="8177" customFormat="1" ht="16" customHeight="1" x14ac:dyDescent="0.2"/>
    <row r="8178" customFormat="1" ht="16" customHeight="1" x14ac:dyDescent="0.2"/>
    <row r="8179" customFormat="1" ht="16" customHeight="1" x14ac:dyDescent="0.2"/>
    <row r="8180" customFormat="1" ht="16" customHeight="1" x14ac:dyDescent="0.2"/>
    <row r="8181" customFormat="1" ht="16" customHeight="1" x14ac:dyDescent="0.2"/>
    <row r="8182" customFormat="1" ht="16" customHeight="1" x14ac:dyDescent="0.2"/>
    <row r="8183" customFormat="1" ht="16" customHeight="1" x14ac:dyDescent="0.2"/>
    <row r="8184" customFormat="1" ht="16" customHeight="1" x14ac:dyDescent="0.2"/>
    <row r="8185" customFormat="1" ht="16" customHeight="1" x14ac:dyDescent="0.2"/>
    <row r="8186" customFormat="1" ht="16" customHeight="1" x14ac:dyDescent="0.2"/>
    <row r="8187" customFormat="1" ht="16" customHeight="1" x14ac:dyDescent="0.2"/>
    <row r="8188" customFormat="1" ht="16" customHeight="1" x14ac:dyDescent="0.2"/>
    <row r="8189" customFormat="1" ht="16" customHeight="1" x14ac:dyDescent="0.2"/>
    <row r="8190" customFormat="1" ht="16" customHeight="1" x14ac:dyDescent="0.2"/>
    <row r="8191" customFormat="1" ht="16" customHeight="1" x14ac:dyDescent="0.2"/>
    <row r="8192" customFormat="1" ht="16" customHeight="1" x14ac:dyDescent="0.2"/>
    <row r="8193" customFormat="1" ht="16" customHeight="1" x14ac:dyDescent="0.2"/>
    <row r="8194" customFormat="1" ht="16" customHeight="1" x14ac:dyDescent="0.2"/>
    <row r="8195" customFormat="1" ht="16" customHeight="1" x14ac:dyDescent="0.2"/>
    <row r="8196" customFormat="1" ht="16" customHeight="1" x14ac:dyDescent="0.2"/>
    <row r="8197" customFormat="1" ht="16" customHeight="1" x14ac:dyDescent="0.2"/>
    <row r="8198" customFormat="1" ht="16" customHeight="1" x14ac:dyDescent="0.2"/>
    <row r="8199" customFormat="1" ht="16" customHeight="1" x14ac:dyDescent="0.2"/>
    <row r="8200" customFormat="1" ht="16" customHeight="1" x14ac:dyDescent="0.2"/>
    <row r="8201" customFormat="1" ht="16" customHeight="1" x14ac:dyDescent="0.2"/>
    <row r="8202" customFormat="1" ht="16" customHeight="1" x14ac:dyDescent="0.2"/>
    <row r="8203" customFormat="1" ht="16" customHeight="1" x14ac:dyDescent="0.2"/>
    <row r="8204" customFormat="1" ht="16" customHeight="1" x14ac:dyDescent="0.2"/>
    <row r="8205" customFormat="1" ht="16" customHeight="1" x14ac:dyDescent="0.2"/>
    <row r="8206" customFormat="1" ht="16" customHeight="1" x14ac:dyDescent="0.2"/>
    <row r="8207" customFormat="1" ht="16" customHeight="1" x14ac:dyDescent="0.2"/>
    <row r="8208" customFormat="1" ht="16" customHeight="1" x14ac:dyDescent="0.2"/>
    <row r="8209" customFormat="1" ht="16" customHeight="1" x14ac:dyDescent="0.2"/>
    <row r="8210" customFormat="1" ht="16" customHeight="1" x14ac:dyDescent="0.2"/>
    <row r="8211" customFormat="1" ht="16" customHeight="1" x14ac:dyDescent="0.2"/>
    <row r="8212" customFormat="1" ht="16" customHeight="1" x14ac:dyDescent="0.2"/>
    <row r="8213" customFormat="1" ht="16" customHeight="1" x14ac:dyDescent="0.2"/>
    <row r="8214" customFormat="1" ht="16" customHeight="1" x14ac:dyDescent="0.2"/>
    <row r="8215" customFormat="1" ht="16" customHeight="1" x14ac:dyDescent="0.2"/>
    <row r="8216" customFormat="1" ht="16" customHeight="1" x14ac:dyDescent="0.2"/>
    <row r="8217" customFormat="1" ht="16" customHeight="1" x14ac:dyDescent="0.2"/>
    <row r="8218" customFormat="1" ht="16" customHeight="1" x14ac:dyDescent="0.2"/>
    <row r="8219" customFormat="1" ht="16" customHeight="1" x14ac:dyDescent="0.2"/>
    <row r="8220" customFormat="1" ht="16" customHeight="1" x14ac:dyDescent="0.2"/>
    <row r="8221" customFormat="1" ht="16" customHeight="1" x14ac:dyDescent="0.2"/>
    <row r="8222" customFormat="1" ht="16" customHeight="1" x14ac:dyDescent="0.2"/>
    <row r="8223" customFormat="1" ht="16" customHeight="1" x14ac:dyDescent="0.2"/>
    <row r="8224" customFormat="1" ht="16" customHeight="1" x14ac:dyDescent="0.2"/>
    <row r="8225" customFormat="1" ht="16" customHeight="1" x14ac:dyDescent="0.2"/>
    <row r="8226" customFormat="1" ht="16" customHeight="1" x14ac:dyDescent="0.2"/>
    <row r="8227" customFormat="1" ht="16" customHeight="1" x14ac:dyDescent="0.2"/>
    <row r="8228" customFormat="1" ht="16" customHeight="1" x14ac:dyDescent="0.2"/>
    <row r="8229" customFormat="1" ht="16" customHeight="1" x14ac:dyDescent="0.2"/>
    <row r="8230" customFormat="1" ht="16" customHeight="1" x14ac:dyDescent="0.2"/>
    <row r="8231" customFormat="1" ht="16" customHeight="1" x14ac:dyDescent="0.2"/>
    <row r="8232" customFormat="1" ht="16" customHeight="1" x14ac:dyDescent="0.2"/>
    <row r="8233" customFormat="1" ht="16" customHeight="1" x14ac:dyDescent="0.2"/>
    <row r="8234" customFormat="1" ht="16" customHeight="1" x14ac:dyDescent="0.2"/>
    <row r="8235" customFormat="1" ht="16" customHeight="1" x14ac:dyDescent="0.2"/>
    <row r="8236" customFormat="1" ht="16" customHeight="1" x14ac:dyDescent="0.2"/>
    <row r="8237" customFormat="1" ht="16" customHeight="1" x14ac:dyDescent="0.2"/>
    <row r="8238" customFormat="1" ht="16" customHeight="1" x14ac:dyDescent="0.2"/>
    <row r="8239" customFormat="1" ht="16" customHeight="1" x14ac:dyDescent="0.2"/>
    <row r="8240" customFormat="1" ht="16" customHeight="1" x14ac:dyDescent="0.2"/>
    <row r="8241" customFormat="1" ht="16" customHeight="1" x14ac:dyDescent="0.2"/>
    <row r="8242" customFormat="1" ht="16" customHeight="1" x14ac:dyDescent="0.2"/>
    <row r="8243" customFormat="1" ht="16" customHeight="1" x14ac:dyDescent="0.2"/>
    <row r="8244" customFormat="1" ht="16" customHeight="1" x14ac:dyDescent="0.2"/>
    <row r="8245" customFormat="1" ht="16" customHeight="1" x14ac:dyDescent="0.2"/>
    <row r="8246" customFormat="1" ht="16" customHeight="1" x14ac:dyDescent="0.2"/>
    <row r="8247" customFormat="1" ht="16" customHeight="1" x14ac:dyDescent="0.2"/>
    <row r="8248" customFormat="1" ht="16" customHeight="1" x14ac:dyDescent="0.2"/>
    <row r="8249" customFormat="1" ht="16" customHeight="1" x14ac:dyDescent="0.2"/>
    <row r="8250" customFormat="1" ht="16" customHeight="1" x14ac:dyDescent="0.2"/>
    <row r="8251" customFormat="1" ht="16" customHeight="1" x14ac:dyDescent="0.2"/>
    <row r="8252" customFormat="1" ht="16" customHeight="1" x14ac:dyDescent="0.2"/>
    <row r="8253" customFormat="1" ht="16" customHeight="1" x14ac:dyDescent="0.2"/>
    <row r="8254" customFormat="1" ht="16" customHeight="1" x14ac:dyDescent="0.2"/>
    <row r="8255" customFormat="1" ht="16" customHeight="1" x14ac:dyDescent="0.2"/>
    <row r="8256" customFormat="1" ht="16" customHeight="1" x14ac:dyDescent="0.2"/>
    <row r="8257" customFormat="1" ht="16" customHeight="1" x14ac:dyDescent="0.2"/>
    <row r="8258" customFormat="1" ht="16" customHeight="1" x14ac:dyDescent="0.2"/>
    <row r="8259" customFormat="1" ht="16" customHeight="1" x14ac:dyDescent="0.2"/>
    <row r="8260" customFormat="1" ht="16" customHeight="1" x14ac:dyDescent="0.2"/>
    <row r="8261" customFormat="1" ht="16" customHeight="1" x14ac:dyDescent="0.2"/>
    <row r="8262" customFormat="1" ht="16" customHeight="1" x14ac:dyDescent="0.2"/>
    <row r="8263" customFormat="1" ht="16" customHeight="1" x14ac:dyDescent="0.2"/>
    <row r="8264" customFormat="1" ht="16" customHeight="1" x14ac:dyDescent="0.2"/>
    <row r="8265" customFormat="1" ht="16" customHeight="1" x14ac:dyDescent="0.2"/>
    <row r="8266" customFormat="1" ht="16" customHeight="1" x14ac:dyDescent="0.2"/>
    <row r="8267" customFormat="1" ht="16" customHeight="1" x14ac:dyDescent="0.2"/>
    <row r="8268" customFormat="1" ht="16" customHeight="1" x14ac:dyDescent="0.2"/>
    <row r="8269" customFormat="1" ht="16" customHeight="1" x14ac:dyDescent="0.2"/>
    <row r="8270" customFormat="1" ht="16" customHeight="1" x14ac:dyDescent="0.2"/>
    <row r="8271" customFormat="1" ht="16" customHeight="1" x14ac:dyDescent="0.2"/>
    <row r="8272" customFormat="1" ht="16" customHeight="1" x14ac:dyDescent="0.2"/>
    <row r="8273" customFormat="1" ht="16" customHeight="1" x14ac:dyDescent="0.2"/>
    <row r="8274" customFormat="1" ht="16" customHeight="1" x14ac:dyDescent="0.2"/>
    <row r="8275" customFormat="1" ht="16" customHeight="1" x14ac:dyDescent="0.2"/>
    <row r="8276" customFormat="1" ht="16" customHeight="1" x14ac:dyDescent="0.2"/>
    <row r="8277" customFormat="1" ht="16" customHeight="1" x14ac:dyDescent="0.2"/>
    <row r="8278" customFormat="1" ht="16" customHeight="1" x14ac:dyDescent="0.2"/>
    <row r="8279" customFormat="1" ht="16" customHeight="1" x14ac:dyDescent="0.2"/>
    <row r="8280" customFormat="1" ht="16" customHeight="1" x14ac:dyDescent="0.2"/>
    <row r="8281" customFormat="1" ht="16" customHeight="1" x14ac:dyDescent="0.2"/>
    <row r="8282" customFormat="1" ht="16" customHeight="1" x14ac:dyDescent="0.2"/>
    <row r="8283" customFormat="1" ht="16" customHeight="1" x14ac:dyDescent="0.2"/>
    <row r="8284" customFormat="1" ht="16" customHeight="1" x14ac:dyDescent="0.2"/>
    <row r="8285" customFormat="1" ht="16" customHeight="1" x14ac:dyDescent="0.2"/>
    <row r="8286" customFormat="1" ht="16" customHeight="1" x14ac:dyDescent="0.2"/>
    <row r="8287" customFormat="1" ht="16" customHeight="1" x14ac:dyDescent="0.2"/>
    <row r="8288" customFormat="1" ht="16" customHeight="1" x14ac:dyDescent="0.2"/>
    <row r="8289" customFormat="1" ht="16" customHeight="1" x14ac:dyDescent="0.2"/>
    <row r="8290" customFormat="1" ht="16" customHeight="1" x14ac:dyDescent="0.2"/>
    <row r="8291" customFormat="1" ht="16" customHeight="1" x14ac:dyDescent="0.2"/>
    <row r="8292" customFormat="1" ht="16" customHeight="1" x14ac:dyDescent="0.2"/>
    <row r="8293" customFormat="1" ht="16" customHeight="1" x14ac:dyDescent="0.2"/>
    <row r="8294" customFormat="1" ht="16" customHeight="1" x14ac:dyDescent="0.2"/>
    <row r="8295" customFormat="1" ht="16" customHeight="1" x14ac:dyDescent="0.2"/>
    <row r="8296" customFormat="1" ht="16" customHeight="1" x14ac:dyDescent="0.2"/>
    <row r="8297" customFormat="1" ht="16" customHeight="1" x14ac:dyDescent="0.2"/>
    <row r="8298" customFormat="1" ht="16" customHeight="1" x14ac:dyDescent="0.2"/>
    <row r="8299" customFormat="1" ht="16" customHeight="1" x14ac:dyDescent="0.2"/>
    <row r="8300" customFormat="1" ht="16" customHeight="1" x14ac:dyDescent="0.2"/>
    <row r="8301" customFormat="1" ht="16" customHeight="1" x14ac:dyDescent="0.2"/>
    <row r="8302" customFormat="1" ht="16" customHeight="1" x14ac:dyDescent="0.2"/>
    <row r="8303" customFormat="1" ht="16" customHeight="1" x14ac:dyDescent="0.2"/>
    <row r="8304" customFormat="1" ht="16" customHeight="1" x14ac:dyDescent="0.2"/>
    <row r="8305" customFormat="1" ht="16" customHeight="1" x14ac:dyDescent="0.2"/>
    <row r="8306" customFormat="1" ht="16" customHeight="1" x14ac:dyDescent="0.2"/>
    <row r="8307" customFormat="1" ht="16" customHeight="1" x14ac:dyDescent="0.2"/>
    <row r="8308" customFormat="1" ht="16" customHeight="1" x14ac:dyDescent="0.2"/>
    <row r="8309" customFormat="1" ht="16" customHeight="1" x14ac:dyDescent="0.2"/>
    <row r="8310" customFormat="1" ht="16" customHeight="1" x14ac:dyDescent="0.2"/>
    <row r="8311" customFormat="1" ht="16" customHeight="1" x14ac:dyDescent="0.2"/>
    <row r="8312" customFormat="1" ht="16" customHeight="1" x14ac:dyDescent="0.2"/>
    <row r="8313" customFormat="1" ht="16" customHeight="1" x14ac:dyDescent="0.2"/>
    <row r="8314" customFormat="1" ht="16" customHeight="1" x14ac:dyDescent="0.2"/>
    <row r="8315" customFormat="1" ht="16" customHeight="1" x14ac:dyDescent="0.2"/>
    <row r="8316" customFormat="1" ht="16" customHeight="1" x14ac:dyDescent="0.2"/>
    <row r="8317" customFormat="1" ht="16" customHeight="1" x14ac:dyDescent="0.2"/>
    <row r="8318" customFormat="1" ht="16" customHeight="1" x14ac:dyDescent="0.2"/>
    <row r="8319" customFormat="1" ht="16" customHeight="1" x14ac:dyDescent="0.2"/>
    <row r="8320" customFormat="1" ht="16" customHeight="1" x14ac:dyDescent="0.2"/>
    <row r="8321" customFormat="1" ht="16" customHeight="1" x14ac:dyDescent="0.2"/>
    <row r="8322" customFormat="1" ht="16" customHeight="1" x14ac:dyDescent="0.2"/>
    <row r="8323" customFormat="1" ht="16" customHeight="1" x14ac:dyDescent="0.2"/>
    <row r="8324" customFormat="1" ht="16" customHeight="1" x14ac:dyDescent="0.2"/>
    <row r="8325" customFormat="1" ht="16" customHeight="1" x14ac:dyDescent="0.2"/>
    <row r="8326" customFormat="1" ht="16" customHeight="1" x14ac:dyDescent="0.2"/>
    <row r="8327" customFormat="1" ht="16" customHeight="1" x14ac:dyDescent="0.2"/>
    <row r="8328" customFormat="1" ht="16" customHeight="1" x14ac:dyDescent="0.2"/>
    <row r="8329" customFormat="1" ht="16" customHeight="1" x14ac:dyDescent="0.2"/>
    <row r="8330" customFormat="1" ht="16" customHeight="1" x14ac:dyDescent="0.2"/>
    <row r="8331" customFormat="1" ht="16" customHeight="1" x14ac:dyDescent="0.2"/>
    <row r="8332" customFormat="1" ht="16" customHeight="1" x14ac:dyDescent="0.2"/>
    <row r="8333" customFormat="1" ht="16" customHeight="1" x14ac:dyDescent="0.2"/>
    <row r="8334" customFormat="1" ht="16" customHeight="1" x14ac:dyDescent="0.2"/>
    <row r="8335" customFormat="1" ht="16" customHeight="1" x14ac:dyDescent="0.2"/>
    <row r="8336" customFormat="1" ht="16" customHeight="1" x14ac:dyDescent="0.2"/>
    <row r="8337" customFormat="1" ht="16" customHeight="1" x14ac:dyDescent="0.2"/>
    <row r="8338" customFormat="1" ht="16" customHeight="1" x14ac:dyDescent="0.2"/>
    <row r="8339" customFormat="1" ht="16" customHeight="1" x14ac:dyDescent="0.2"/>
    <row r="8340" customFormat="1" ht="16" customHeight="1" x14ac:dyDescent="0.2"/>
    <row r="8341" customFormat="1" ht="16" customHeight="1" x14ac:dyDescent="0.2"/>
    <row r="8342" customFormat="1" ht="16" customHeight="1" x14ac:dyDescent="0.2"/>
    <row r="8343" customFormat="1" ht="16" customHeight="1" x14ac:dyDescent="0.2"/>
    <row r="8344" customFormat="1" ht="16" customHeight="1" x14ac:dyDescent="0.2"/>
    <row r="8345" customFormat="1" ht="16" customHeight="1" x14ac:dyDescent="0.2"/>
    <row r="8346" customFormat="1" ht="16" customHeight="1" x14ac:dyDescent="0.2"/>
    <row r="8347" customFormat="1" ht="16" customHeight="1" x14ac:dyDescent="0.2"/>
    <row r="8348" customFormat="1" ht="16" customHeight="1" x14ac:dyDescent="0.2"/>
    <row r="8349" customFormat="1" ht="16" customHeight="1" x14ac:dyDescent="0.2"/>
    <row r="8350" customFormat="1" ht="16" customHeight="1" x14ac:dyDescent="0.2"/>
    <row r="8351" customFormat="1" ht="16" customHeight="1" x14ac:dyDescent="0.2"/>
    <row r="8352" customFormat="1" ht="16" customHeight="1" x14ac:dyDescent="0.2"/>
    <row r="8353" customFormat="1" ht="16" customHeight="1" x14ac:dyDescent="0.2"/>
    <row r="8354" customFormat="1" ht="16" customHeight="1" x14ac:dyDescent="0.2"/>
    <row r="8355" customFormat="1" ht="16" customHeight="1" x14ac:dyDescent="0.2"/>
    <row r="8356" customFormat="1" ht="16" customHeight="1" x14ac:dyDescent="0.2"/>
    <row r="8357" customFormat="1" ht="16" customHeight="1" x14ac:dyDescent="0.2"/>
    <row r="8358" customFormat="1" ht="16" customHeight="1" x14ac:dyDescent="0.2"/>
    <row r="8359" customFormat="1" ht="16" customHeight="1" x14ac:dyDescent="0.2"/>
    <row r="8360" customFormat="1" ht="16" customHeight="1" x14ac:dyDescent="0.2"/>
    <row r="8361" customFormat="1" ht="16" customHeight="1" x14ac:dyDescent="0.2"/>
    <row r="8362" customFormat="1" ht="16" customHeight="1" x14ac:dyDescent="0.2"/>
    <row r="8363" customFormat="1" ht="16" customHeight="1" x14ac:dyDescent="0.2"/>
    <row r="8364" customFormat="1" ht="16" customHeight="1" x14ac:dyDescent="0.2"/>
    <row r="8365" customFormat="1" ht="16" customHeight="1" x14ac:dyDescent="0.2"/>
    <row r="8366" customFormat="1" ht="16" customHeight="1" x14ac:dyDescent="0.2"/>
    <row r="8367" customFormat="1" ht="16" customHeight="1" x14ac:dyDescent="0.2"/>
    <row r="8368" customFormat="1" ht="16" customHeight="1" x14ac:dyDescent="0.2"/>
    <row r="8369" customFormat="1" ht="16" customHeight="1" x14ac:dyDescent="0.2"/>
    <row r="8370" customFormat="1" ht="16" customHeight="1" x14ac:dyDescent="0.2"/>
    <row r="8371" customFormat="1" ht="16" customHeight="1" x14ac:dyDescent="0.2"/>
    <row r="8372" customFormat="1" ht="16" customHeight="1" x14ac:dyDescent="0.2"/>
    <row r="8373" customFormat="1" ht="16" customHeight="1" x14ac:dyDescent="0.2"/>
    <row r="8374" customFormat="1" ht="16" customHeight="1" x14ac:dyDescent="0.2"/>
    <row r="8375" customFormat="1" ht="16" customHeight="1" x14ac:dyDescent="0.2"/>
    <row r="8376" customFormat="1" ht="16" customHeight="1" x14ac:dyDescent="0.2"/>
    <row r="8377" customFormat="1" ht="16" customHeight="1" x14ac:dyDescent="0.2"/>
    <row r="8378" customFormat="1" ht="16" customHeight="1" x14ac:dyDescent="0.2"/>
    <row r="8379" customFormat="1" ht="16" customHeight="1" x14ac:dyDescent="0.2"/>
    <row r="8380" customFormat="1" ht="16" customHeight="1" x14ac:dyDescent="0.2"/>
    <row r="8381" customFormat="1" ht="16" customHeight="1" x14ac:dyDescent="0.2"/>
    <row r="8382" customFormat="1" ht="16" customHeight="1" x14ac:dyDescent="0.2"/>
    <row r="8383" customFormat="1" ht="16" customHeight="1" x14ac:dyDescent="0.2"/>
    <row r="8384" customFormat="1" ht="16" customHeight="1" x14ac:dyDescent="0.2"/>
    <row r="8385" customFormat="1" ht="16" customHeight="1" x14ac:dyDescent="0.2"/>
    <row r="8386" customFormat="1" ht="16" customHeight="1" x14ac:dyDescent="0.2"/>
    <row r="8387" customFormat="1" ht="16" customHeight="1" x14ac:dyDescent="0.2"/>
    <row r="8388" customFormat="1" ht="16" customHeight="1" x14ac:dyDescent="0.2"/>
    <row r="8389" customFormat="1" ht="16" customHeight="1" x14ac:dyDescent="0.2"/>
    <row r="8390" customFormat="1" ht="16" customHeight="1" x14ac:dyDescent="0.2"/>
    <row r="8391" customFormat="1" ht="16" customHeight="1" x14ac:dyDescent="0.2"/>
    <row r="8392" customFormat="1" ht="16" customHeight="1" x14ac:dyDescent="0.2"/>
    <row r="8393" customFormat="1" ht="16" customHeight="1" x14ac:dyDescent="0.2"/>
    <row r="8394" customFormat="1" ht="16" customHeight="1" x14ac:dyDescent="0.2"/>
    <row r="8395" customFormat="1" ht="16" customHeight="1" x14ac:dyDescent="0.2"/>
    <row r="8396" customFormat="1" ht="16" customHeight="1" x14ac:dyDescent="0.2"/>
    <row r="8397" customFormat="1" ht="16" customHeight="1" x14ac:dyDescent="0.2"/>
    <row r="8398" customFormat="1" ht="16" customHeight="1" x14ac:dyDescent="0.2"/>
    <row r="8399" customFormat="1" ht="16" customHeight="1" x14ac:dyDescent="0.2"/>
    <row r="8400" customFormat="1" ht="16" customHeight="1" x14ac:dyDescent="0.2"/>
    <row r="8401" customFormat="1" ht="16" customHeight="1" x14ac:dyDescent="0.2"/>
    <row r="8402" customFormat="1" ht="16" customHeight="1" x14ac:dyDescent="0.2"/>
    <row r="8403" customFormat="1" ht="16" customHeight="1" x14ac:dyDescent="0.2"/>
    <row r="8404" customFormat="1" ht="16" customHeight="1" x14ac:dyDescent="0.2"/>
    <row r="8405" customFormat="1" ht="16" customHeight="1" x14ac:dyDescent="0.2"/>
    <row r="8406" customFormat="1" ht="16" customHeight="1" x14ac:dyDescent="0.2"/>
    <row r="8407" customFormat="1" ht="16" customHeight="1" x14ac:dyDescent="0.2"/>
    <row r="8408" customFormat="1" ht="16" customHeight="1" x14ac:dyDescent="0.2"/>
    <row r="8409" customFormat="1" ht="16" customHeight="1" x14ac:dyDescent="0.2"/>
    <row r="8410" customFormat="1" ht="16" customHeight="1" x14ac:dyDescent="0.2"/>
    <row r="8411" customFormat="1" ht="16" customHeight="1" x14ac:dyDescent="0.2"/>
    <row r="8412" customFormat="1" ht="16" customHeight="1" x14ac:dyDescent="0.2"/>
    <row r="8413" customFormat="1" ht="16" customHeight="1" x14ac:dyDescent="0.2"/>
    <row r="8414" customFormat="1" ht="16" customHeight="1" x14ac:dyDescent="0.2"/>
    <row r="8415" customFormat="1" ht="16" customHeight="1" x14ac:dyDescent="0.2"/>
    <row r="8416" customFormat="1" ht="16" customHeight="1" x14ac:dyDescent="0.2"/>
    <row r="8417" customFormat="1" ht="16" customHeight="1" x14ac:dyDescent="0.2"/>
    <row r="8418" customFormat="1" ht="16" customHeight="1" x14ac:dyDescent="0.2"/>
    <row r="8419" customFormat="1" ht="16" customHeight="1" x14ac:dyDescent="0.2"/>
    <row r="8420" customFormat="1" ht="16" customHeight="1" x14ac:dyDescent="0.2"/>
    <row r="8421" customFormat="1" ht="16" customHeight="1" x14ac:dyDescent="0.2"/>
    <row r="8422" customFormat="1" ht="16" customHeight="1" x14ac:dyDescent="0.2"/>
    <row r="8423" customFormat="1" ht="16" customHeight="1" x14ac:dyDescent="0.2"/>
    <row r="8424" customFormat="1" ht="16" customHeight="1" x14ac:dyDescent="0.2"/>
    <row r="8425" customFormat="1" ht="16" customHeight="1" x14ac:dyDescent="0.2"/>
    <row r="8426" customFormat="1" ht="16" customHeight="1" x14ac:dyDescent="0.2"/>
    <row r="8427" customFormat="1" ht="16" customHeight="1" x14ac:dyDescent="0.2"/>
    <row r="8428" customFormat="1" ht="16" customHeight="1" x14ac:dyDescent="0.2"/>
    <row r="8429" customFormat="1" ht="16" customHeight="1" x14ac:dyDescent="0.2"/>
    <row r="8430" customFormat="1" ht="16" customHeight="1" x14ac:dyDescent="0.2"/>
    <row r="8431" customFormat="1" ht="16" customHeight="1" x14ac:dyDescent="0.2"/>
    <row r="8432" customFormat="1" ht="16" customHeight="1" x14ac:dyDescent="0.2"/>
    <row r="8433" customFormat="1" ht="16" customHeight="1" x14ac:dyDescent="0.2"/>
    <row r="8434" customFormat="1" ht="16" customHeight="1" x14ac:dyDescent="0.2"/>
    <row r="8435" customFormat="1" ht="16" customHeight="1" x14ac:dyDescent="0.2"/>
    <row r="8436" customFormat="1" ht="16" customHeight="1" x14ac:dyDescent="0.2"/>
    <row r="8437" customFormat="1" ht="16" customHeight="1" x14ac:dyDescent="0.2"/>
    <row r="8438" customFormat="1" ht="16" customHeight="1" x14ac:dyDescent="0.2"/>
    <row r="8439" customFormat="1" ht="16" customHeight="1" x14ac:dyDescent="0.2"/>
    <row r="8440" customFormat="1" ht="16" customHeight="1" x14ac:dyDescent="0.2"/>
    <row r="8441" customFormat="1" ht="16" customHeight="1" x14ac:dyDescent="0.2"/>
    <row r="8442" customFormat="1" ht="16" customHeight="1" x14ac:dyDescent="0.2"/>
    <row r="8443" customFormat="1" ht="16" customHeight="1" x14ac:dyDescent="0.2"/>
    <row r="8444" customFormat="1" ht="16" customHeight="1" x14ac:dyDescent="0.2"/>
    <row r="8445" customFormat="1" ht="16" customHeight="1" x14ac:dyDescent="0.2"/>
    <row r="8446" customFormat="1" ht="16" customHeight="1" x14ac:dyDescent="0.2"/>
    <row r="8447" customFormat="1" ht="16" customHeight="1" x14ac:dyDescent="0.2"/>
    <row r="8448" customFormat="1" ht="16" customHeight="1" x14ac:dyDescent="0.2"/>
    <row r="8449" customFormat="1" ht="16" customHeight="1" x14ac:dyDescent="0.2"/>
    <row r="8450" customFormat="1" ht="16" customHeight="1" x14ac:dyDescent="0.2"/>
    <row r="8451" customFormat="1" ht="16" customHeight="1" x14ac:dyDescent="0.2"/>
    <row r="8452" customFormat="1" ht="16" customHeight="1" x14ac:dyDescent="0.2"/>
    <row r="8453" customFormat="1" ht="16" customHeight="1" x14ac:dyDescent="0.2"/>
    <row r="8454" customFormat="1" ht="16" customHeight="1" x14ac:dyDescent="0.2"/>
    <row r="8455" customFormat="1" ht="16" customHeight="1" x14ac:dyDescent="0.2"/>
    <row r="8456" customFormat="1" ht="16" customHeight="1" x14ac:dyDescent="0.2"/>
    <row r="8457" customFormat="1" ht="16" customHeight="1" x14ac:dyDescent="0.2"/>
    <row r="8458" customFormat="1" ht="16" customHeight="1" x14ac:dyDescent="0.2"/>
    <row r="8459" customFormat="1" ht="16" customHeight="1" x14ac:dyDescent="0.2"/>
    <row r="8460" customFormat="1" ht="16" customHeight="1" x14ac:dyDescent="0.2"/>
    <row r="8461" customFormat="1" ht="16" customHeight="1" x14ac:dyDescent="0.2"/>
    <row r="8462" customFormat="1" ht="16" customHeight="1" x14ac:dyDescent="0.2"/>
    <row r="8463" customFormat="1" ht="16" customHeight="1" x14ac:dyDescent="0.2"/>
    <row r="8464" customFormat="1" ht="16" customHeight="1" x14ac:dyDescent="0.2"/>
    <row r="8465" customFormat="1" ht="16" customHeight="1" x14ac:dyDescent="0.2"/>
    <row r="8466" customFormat="1" ht="16" customHeight="1" x14ac:dyDescent="0.2"/>
    <row r="8467" customFormat="1" ht="16" customHeight="1" x14ac:dyDescent="0.2"/>
    <row r="8468" customFormat="1" ht="16" customHeight="1" x14ac:dyDescent="0.2"/>
    <row r="8469" customFormat="1" ht="16" customHeight="1" x14ac:dyDescent="0.2"/>
    <row r="8470" customFormat="1" ht="16" customHeight="1" x14ac:dyDescent="0.2"/>
    <row r="8471" customFormat="1" ht="16" customHeight="1" x14ac:dyDescent="0.2"/>
    <row r="8472" customFormat="1" ht="16" customHeight="1" x14ac:dyDescent="0.2"/>
    <row r="8473" customFormat="1" ht="16" customHeight="1" x14ac:dyDescent="0.2"/>
    <row r="8474" customFormat="1" ht="16" customHeight="1" x14ac:dyDescent="0.2"/>
    <row r="8475" customFormat="1" ht="16" customHeight="1" x14ac:dyDescent="0.2"/>
    <row r="8476" customFormat="1" ht="16" customHeight="1" x14ac:dyDescent="0.2"/>
    <row r="8477" customFormat="1" ht="16" customHeight="1" x14ac:dyDescent="0.2"/>
    <row r="8478" customFormat="1" ht="16" customHeight="1" x14ac:dyDescent="0.2"/>
    <row r="8479" customFormat="1" ht="16" customHeight="1" x14ac:dyDescent="0.2"/>
    <row r="8480" customFormat="1" ht="16" customHeight="1" x14ac:dyDescent="0.2"/>
    <row r="8481" customFormat="1" ht="16" customHeight="1" x14ac:dyDescent="0.2"/>
    <row r="8482" customFormat="1" ht="16" customHeight="1" x14ac:dyDescent="0.2"/>
    <row r="8483" customFormat="1" ht="16" customHeight="1" x14ac:dyDescent="0.2"/>
    <row r="8484" customFormat="1" ht="16" customHeight="1" x14ac:dyDescent="0.2"/>
    <row r="8485" customFormat="1" ht="16" customHeight="1" x14ac:dyDescent="0.2"/>
    <row r="8486" customFormat="1" ht="16" customHeight="1" x14ac:dyDescent="0.2"/>
    <row r="8487" customFormat="1" ht="16" customHeight="1" x14ac:dyDescent="0.2"/>
    <row r="8488" customFormat="1" ht="16" customHeight="1" x14ac:dyDescent="0.2"/>
    <row r="8489" customFormat="1" ht="16" customHeight="1" x14ac:dyDescent="0.2"/>
    <row r="8490" customFormat="1" ht="16" customHeight="1" x14ac:dyDescent="0.2"/>
    <row r="8491" customFormat="1" ht="16" customHeight="1" x14ac:dyDescent="0.2"/>
    <row r="8492" customFormat="1" ht="16" customHeight="1" x14ac:dyDescent="0.2"/>
    <row r="8493" customFormat="1" ht="16" customHeight="1" x14ac:dyDescent="0.2"/>
    <row r="8494" customFormat="1" ht="16" customHeight="1" x14ac:dyDescent="0.2"/>
    <row r="8495" customFormat="1" ht="16" customHeight="1" x14ac:dyDescent="0.2"/>
    <row r="8496" customFormat="1" ht="16" customHeight="1" x14ac:dyDescent="0.2"/>
    <row r="8497" customFormat="1" ht="16" customHeight="1" x14ac:dyDescent="0.2"/>
    <row r="8498" customFormat="1" ht="16" customHeight="1" x14ac:dyDescent="0.2"/>
    <row r="8499" customFormat="1" ht="16" customHeight="1" x14ac:dyDescent="0.2"/>
    <row r="8500" customFormat="1" ht="16" customHeight="1" x14ac:dyDescent="0.2"/>
    <row r="8501" customFormat="1" ht="16" customHeight="1" x14ac:dyDescent="0.2"/>
    <row r="8502" customFormat="1" ht="16" customHeight="1" x14ac:dyDescent="0.2"/>
    <row r="8503" customFormat="1" ht="16" customHeight="1" x14ac:dyDescent="0.2"/>
    <row r="8504" customFormat="1" ht="16" customHeight="1" x14ac:dyDescent="0.2"/>
    <row r="8505" customFormat="1" ht="16" customHeight="1" x14ac:dyDescent="0.2"/>
    <row r="8506" customFormat="1" ht="16" customHeight="1" x14ac:dyDescent="0.2"/>
    <row r="8507" customFormat="1" ht="16" customHeight="1" x14ac:dyDescent="0.2"/>
    <row r="8508" customFormat="1" ht="16" customHeight="1" x14ac:dyDescent="0.2"/>
    <row r="8509" customFormat="1" ht="16" customHeight="1" x14ac:dyDescent="0.2"/>
    <row r="8510" customFormat="1" ht="16" customHeight="1" x14ac:dyDescent="0.2"/>
    <row r="8511" customFormat="1" ht="16" customHeight="1" x14ac:dyDescent="0.2"/>
    <row r="8512" customFormat="1" ht="16" customHeight="1" x14ac:dyDescent="0.2"/>
    <row r="8513" customFormat="1" ht="16" customHeight="1" x14ac:dyDescent="0.2"/>
    <row r="8514" customFormat="1" ht="16" customHeight="1" x14ac:dyDescent="0.2"/>
    <row r="8515" customFormat="1" ht="16" customHeight="1" x14ac:dyDescent="0.2"/>
    <row r="8516" customFormat="1" ht="16" customHeight="1" x14ac:dyDescent="0.2"/>
    <row r="8517" customFormat="1" ht="16" customHeight="1" x14ac:dyDescent="0.2"/>
    <row r="8518" customFormat="1" ht="16" customHeight="1" x14ac:dyDescent="0.2"/>
    <row r="8519" customFormat="1" ht="16" customHeight="1" x14ac:dyDescent="0.2"/>
    <row r="8520" customFormat="1" ht="16" customHeight="1" x14ac:dyDescent="0.2"/>
    <row r="8521" customFormat="1" ht="16" customHeight="1" x14ac:dyDescent="0.2"/>
    <row r="8522" customFormat="1" ht="16" customHeight="1" x14ac:dyDescent="0.2"/>
    <row r="8523" customFormat="1" ht="16" customHeight="1" x14ac:dyDescent="0.2"/>
    <row r="8524" customFormat="1" ht="16" customHeight="1" x14ac:dyDescent="0.2"/>
    <row r="8525" customFormat="1" ht="16" customHeight="1" x14ac:dyDescent="0.2"/>
    <row r="8526" customFormat="1" ht="16" customHeight="1" x14ac:dyDescent="0.2"/>
    <row r="8527" customFormat="1" ht="16" customHeight="1" x14ac:dyDescent="0.2"/>
    <row r="8528" customFormat="1" ht="16" customHeight="1" x14ac:dyDescent="0.2"/>
    <row r="8529" customFormat="1" ht="16" customHeight="1" x14ac:dyDescent="0.2"/>
    <row r="8530" customFormat="1" ht="16" customHeight="1" x14ac:dyDescent="0.2"/>
    <row r="8531" customFormat="1" ht="16" customHeight="1" x14ac:dyDescent="0.2"/>
    <row r="8532" customFormat="1" ht="16" customHeight="1" x14ac:dyDescent="0.2"/>
    <row r="8533" customFormat="1" ht="16" customHeight="1" x14ac:dyDescent="0.2"/>
    <row r="8534" customFormat="1" ht="16" customHeight="1" x14ac:dyDescent="0.2"/>
    <row r="8535" customFormat="1" ht="16" customHeight="1" x14ac:dyDescent="0.2"/>
    <row r="8536" customFormat="1" ht="16" customHeight="1" x14ac:dyDescent="0.2"/>
    <row r="8537" customFormat="1" ht="16" customHeight="1" x14ac:dyDescent="0.2"/>
    <row r="8538" customFormat="1" ht="16" customHeight="1" x14ac:dyDescent="0.2"/>
    <row r="8539" customFormat="1" ht="16" customHeight="1" x14ac:dyDescent="0.2"/>
    <row r="8540" customFormat="1" ht="16" customHeight="1" x14ac:dyDescent="0.2"/>
    <row r="8541" customFormat="1" ht="16" customHeight="1" x14ac:dyDescent="0.2"/>
    <row r="8542" customFormat="1" ht="16" customHeight="1" x14ac:dyDescent="0.2"/>
    <row r="8543" customFormat="1" ht="16" customHeight="1" x14ac:dyDescent="0.2"/>
    <row r="8544" customFormat="1" ht="16" customHeight="1" x14ac:dyDescent="0.2"/>
    <row r="8545" customFormat="1" ht="16" customHeight="1" x14ac:dyDescent="0.2"/>
    <row r="8546" customFormat="1" ht="16" customHeight="1" x14ac:dyDescent="0.2"/>
    <row r="8547" customFormat="1" ht="16" customHeight="1" x14ac:dyDescent="0.2"/>
    <row r="8548" customFormat="1" ht="16" customHeight="1" x14ac:dyDescent="0.2"/>
    <row r="8549" customFormat="1" ht="16" customHeight="1" x14ac:dyDescent="0.2"/>
    <row r="8550" customFormat="1" ht="16" customHeight="1" x14ac:dyDescent="0.2"/>
    <row r="8551" customFormat="1" ht="16" customHeight="1" x14ac:dyDescent="0.2"/>
    <row r="8552" customFormat="1" ht="16" customHeight="1" x14ac:dyDescent="0.2"/>
    <row r="8553" customFormat="1" ht="16" customHeight="1" x14ac:dyDescent="0.2"/>
    <row r="8554" customFormat="1" ht="16" customHeight="1" x14ac:dyDescent="0.2"/>
    <row r="8555" customFormat="1" ht="16" customHeight="1" x14ac:dyDescent="0.2"/>
    <row r="8556" customFormat="1" ht="16" customHeight="1" x14ac:dyDescent="0.2"/>
    <row r="8557" customFormat="1" ht="16" customHeight="1" x14ac:dyDescent="0.2"/>
    <row r="8558" customFormat="1" ht="16" customHeight="1" x14ac:dyDescent="0.2"/>
    <row r="8559" customFormat="1" ht="16" customHeight="1" x14ac:dyDescent="0.2"/>
    <row r="8560" customFormat="1" ht="16" customHeight="1" x14ac:dyDescent="0.2"/>
    <row r="8561" customFormat="1" ht="16" customHeight="1" x14ac:dyDescent="0.2"/>
    <row r="8562" customFormat="1" ht="16" customHeight="1" x14ac:dyDescent="0.2"/>
    <row r="8563" customFormat="1" ht="16" customHeight="1" x14ac:dyDescent="0.2"/>
    <row r="8564" customFormat="1" ht="16" customHeight="1" x14ac:dyDescent="0.2"/>
    <row r="8565" customFormat="1" ht="16" customHeight="1" x14ac:dyDescent="0.2"/>
    <row r="8566" customFormat="1" ht="16" customHeight="1" x14ac:dyDescent="0.2"/>
    <row r="8567" customFormat="1" ht="16" customHeight="1" x14ac:dyDescent="0.2"/>
    <row r="8568" customFormat="1" ht="16" customHeight="1" x14ac:dyDescent="0.2"/>
    <row r="8569" customFormat="1" ht="16" customHeight="1" x14ac:dyDescent="0.2"/>
    <row r="8570" customFormat="1" ht="16" customHeight="1" x14ac:dyDescent="0.2"/>
    <row r="8571" customFormat="1" ht="16" customHeight="1" x14ac:dyDescent="0.2"/>
    <row r="8572" customFormat="1" ht="16" customHeight="1" x14ac:dyDescent="0.2"/>
    <row r="8573" customFormat="1" ht="16" customHeight="1" x14ac:dyDescent="0.2"/>
    <row r="8574" customFormat="1" ht="16" customHeight="1" x14ac:dyDescent="0.2"/>
    <row r="8575" customFormat="1" ht="16" customHeight="1" x14ac:dyDescent="0.2"/>
    <row r="8576" customFormat="1" ht="16" customHeight="1" x14ac:dyDescent="0.2"/>
    <row r="8577" customFormat="1" ht="16" customHeight="1" x14ac:dyDescent="0.2"/>
    <row r="8578" customFormat="1" ht="16" customHeight="1" x14ac:dyDescent="0.2"/>
    <row r="8579" customFormat="1" ht="16" customHeight="1" x14ac:dyDescent="0.2"/>
    <row r="8580" customFormat="1" ht="16" customHeight="1" x14ac:dyDescent="0.2"/>
    <row r="8581" customFormat="1" ht="16" customHeight="1" x14ac:dyDescent="0.2"/>
    <row r="8582" customFormat="1" ht="16" customHeight="1" x14ac:dyDescent="0.2"/>
    <row r="8583" customFormat="1" ht="16" customHeight="1" x14ac:dyDescent="0.2"/>
    <row r="8584" customFormat="1" ht="16" customHeight="1" x14ac:dyDescent="0.2"/>
    <row r="8585" customFormat="1" ht="16" customHeight="1" x14ac:dyDescent="0.2"/>
    <row r="8586" customFormat="1" ht="16" customHeight="1" x14ac:dyDescent="0.2"/>
    <row r="8587" customFormat="1" ht="16" customHeight="1" x14ac:dyDescent="0.2"/>
    <row r="8588" customFormat="1" ht="16" customHeight="1" x14ac:dyDescent="0.2"/>
    <row r="8589" customFormat="1" ht="16" customHeight="1" x14ac:dyDescent="0.2"/>
    <row r="8590" customFormat="1" ht="16" customHeight="1" x14ac:dyDescent="0.2"/>
    <row r="8591" customFormat="1" ht="16" customHeight="1" x14ac:dyDescent="0.2"/>
    <row r="8592" customFormat="1" ht="16" customHeight="1" x14ac:dyDescent="0.2"/>
    <row r="8593" customFormat="1" ht="16" customHeight="1" x14ac:dyDescent="0.2"/>
    <row r="8594" customFormat="1" ht="16" customHeight="1" x14ac:dyDescent="0.2"/>
    <row r="8595" customFormat="1" ht="16" customHeight="1" x14ac:dyDescent="0.2"/>
    <row r="8596" customFormat="1" ht="16" customHeight="1" x14ac:dyDescent="0.2"/>
    <row r="8597" customFormat="1" ht="16" customHeight="1" x14ac:dyDescent="0.2"/>
    <row r="8598" customFormat="1" ht="16" customHeight="1" x14ac:dyDescent="0.2"/>
    <row r="8599" customFormat="1" ht="16" customHeight="1" x14ac:dyDescent="0.2"/>
    <row r="8600" customFormat="1" ht="16" customHeight="1" x14ac:dyDescent="0.2"/>
    <row r="8601" customFormat="1" ht="16" customHeight="1" x14ac:dyDescent="0.2"/>
    <row r="8602" customFormat="1" ht="16" customHeight="1" x14ac:dyDescent="0.2"/>
    <row r="8603" customFormat="1" ht="16" customHeight="1" x14ac:dyDescent="0.2"/>
    <row r="8604" customFormat="1" ht="16" customHeight="1" x14ac:dyDescent="0.2"/>
    <row r="8605" customFormat="1" ht="16" customHeight="1" x14ac:dyDescent="0.2"/>
    <row r="8606" customFormat="1" ht="16" customHeight="1" x14ac:dyDescent="0.2"/>
    <row r="8607" customFormat="1" ht="16" customHeight="1" x14ac:dyDescent="0.2"/>
    <row r="8608" customFormat="1" ht="16" customHeight="1" x14ac:dyDescent="0.2"/>
    <row r="8609" customFormat="1" ht="16" customHeight="1" x14ac:dyDescent="0.2"/>
    <row r="8610" customFormat="1" ht="16" customHeight="1" x14ac:dyDescent="0.2"/>
    <row r="8611" customFormat="1" ht="16" customHeight="1" x14ac:dyDescent="0.2"/>
    <row r="8612" customFormat="1" ht="16" customHeight="1" x14ac:dyDescent="0.2"/>
    <row r="8613" customFormat="1" ht="16" customHeight="1" x14ac:dyDescent="0.2"/>
    <row r="8614" customFormat="1" ht="16" customHeight="1" x14ac:dyDescent="0.2"/>
    <row r="8615" customFormat="1" ht="16" customHeight="1" x14ac:dyDescent="0.2"/>
    <row r="8616" customFormat="1" ht="16" customHeight="1" x14ac:dyDescent="0.2"/>
    <row r="8617" customFormat="1" ht="16" customHeight="1" x14ac:dyDescent="0.2"/>
    <row r="8618" customFormat="1" ht="16" customHeight="1" x14ac:dyDescent="0.2"/>
    <row r="8619" customFormat="1" ht="16" customHeight="1" x14ac:dyDescent="0.2"/>
    <row r="8620" customFormat="1" ht="16" customHeight="1" x14ac:dyDescent="0.2"/>
    <row r="8621" customFormat="1" ht="16" customHeight="1" x14ac:dyDescent="0.2"/>
    <row r="8622" customFormat="1" ht="16" customHeight="1" x14ac:dyDescent="0.2"/>
    <row r="8623" customFormat="1" ht="16" customHeight="1" x14ac:dyDescent="0.2"/>
    <row r="8624" customFormat="1" ht="16" customHeight="1" x14ac:dyDescent="0.2"/>
    <row r="8625" customFormat="1" ht="16" customHeight="1" x14ac:dyDescent="0.2"/>
    <row r="8626" customFormat="1" ht="16" customHeight="1" x14ac:dyDescent="0.2"/>
    <row r="8627" customFormat="1" ht="16" customHeight="1" x14ac:dyDescent="0.2"/>
    <row r="8628" customFormat="1" ht="16" customHeight="1" x14ac:dyDescent="0.2"/>
    <row r="8629" customFormat="1" ht="16" customHeight="1" x14ac:dyDescent="0.2"/>
    <row r="8630" customFormat="1" ht="16" customHeight="1" x14ac:dyDescent="0.2"/>
    <row r="8631" customFormat="1" ht="16" customHeight="1" x14ac:dyDescent="0.2"/>
    <row r="8632" customFormat="1" ht="16" customHeight="1" x14ac:dyDescent="0.2"/>
    <row r="8633" customFormat="1" ht="16" customHeight="1" x14ac:dyDescent="0.2"/>
    <row r="8634" customFormat="1" ht="16" customHeight="1" x14ac:dyDescent="0.2"/>
    <row r="8635" customFormat="1" ht="16" customHeight="1" x14ac:dyDescent="0.2"/>
    <row r="8636" customFormat="1" ht="16" customHeight="1" x14ac:dyDescent="0.2"/>
    <row r="8637" customFormat="1" ht="16" customHeight="1" x14ac:dyDescent="0.2"/>
    <row r="8638" customFormat="1" ht="16" customHeight="1" x14ac:dyDescent="0.2"/>
    <row r="8639" customFormat="1" ht="16" customHeight="1" x14ac:dyDescent="0.2"/>
    <row r="8640" customFormat="1" ht="16" customHeight="1" x14ac:dyDescent="0.2"/>
    <row r="8641" customFormat="1" ht="16" customHeight="1" x14ac:dyDescent="0.2"/>
    <row r="8642" customFormat="1" ht="16" customHeight="1" x14ac:dyDescent="0.2"/>
    <row r="8643" customFormat="1" ht="16" customHeight="1" x14ac:dyDescent="0.2"/>
    <row r="8644" customFormat="1" ht="16" customHeight="1" x14ac:dyDescent="0.2"/>
    <row r="8645" customFormat="1" ht="16" customHeight="1" x14ac:dyDescent="0.2"/>
    <row r="8646" customFormat="1" ht="16" customHeight="1" x14ac:dyDescent="0.2"/>
    <row r="8647" customFormat="1" ht="16" customHeight="1" x14ac:dyDescent="0.2"/>
    <row r="8648" customFormat="1" ht="16" customHeight="1" x14ac:dyDescent="0.2"/>
    <row r="8649" customFormat="1" ht="16" customHeight="1" x14ac:dyDescent="0.2"/>
    <row r="8650" customFormat="1" ht="16" customHeight="1" x14ac:dyDescent="0.2"/>
    <row r="8651" customFormat="1" ht="16" customHeight="1" x14ac:dyDescent="0.2"/>
    <row r="8652" customFormat="1" ht="16" customHeight="1" x14ac:dyDescent="0.2"/>
    <row r="8653" customFormat="1" ht="16" customHeight="1" x14ac:dyDescent="0.2"/>
    <row r="8654" customFormat="1" ht="16" customHeight="1" x14ac:dyDescent="0.2"/>
    <row r="8655" customFormat="1" ht="16" customHeight="1" x14ac:dyDescent="0.2"/>
    <row r="8656" customFormat="1" ht="16" customHeight="1" x14ac:dyDescent="0.2"/>
    <row r="8657" customFormat="1" ht="16" customHeight="1" x14ac:dyDescent="0.2"/>
    <row r="8658" customFormat="1" ht="16" customHeight="1" x14ac:dyDescent="0.2"/>
    <row r="8659" customFormat="1" ht="16" customHeight="1" x14ac:dyDescent="0.2"/>
    <row r="8660" customFormat="1" ht="16" customHeight="1" x14ac:dyDescent="0.2"/>
    <row r="8661" customFormat="1" ht="16" customHeight="1" x14ac:dyDescent="0.2"/>
    <row r="8662" customFormat="1" ht="16" customHeight="1" x14ac:dyDescent="0.2"/>
    <row r="8663" customFormat="1" ht="16" customHeight="1" x14ac:dyDescent="0.2"/>
    <row r="8664" customFormat="1" ht="16" customHeight="1" x14ac:dyDescent="0.2"/>
    <row r="8665" customFormat="1" ht="16" customHeight="1" x14ac:dyDescent="0.2"/>
    <row r="8666" customFormat="1" ht="16" customHeight="1" x14ac:dyDescent="0.2"/>
    <row r="8667" customFormat="1" ht="16" customHeight="1" x14ac:dyDescent="0.2"/>
    <row r="8668" customFormat="1" ht="16" customHeight="1" x14ac:dyDescent="0.2"/>
    <row r="8669" customFormat="1" ht="16" customHeight="1" x14ac:dyDescent="0.2"/>
    <row r="8670" customFormat="1" ht="16" customHeight="1" x14ac:dyDescent="0.2"/>
    <row r="8671" customFormat="1" ht="16" customHeight="1" x14ac:dyDescent="0.2"/>
    <row r="8672" customFormat="1" ht="16" customHeight="1" x14ac:dyDescent="0.2"/>
    <row r="8673" customFormat="1" ht="16" customHeight="1" x14ac:dyDescent="0.2"/>
    <row r="8674" customFormat="1" ht="16" customHeight="1" x14ac:dyDescent="0.2"/>
    <row r="8675" customFormat="1" ht="16" customHeight="1" x14ac:dyDescent="0.2"/>
    <row r="8676" customFormat="1" ht="16" customHeight="1" x14ac:dyDescent="0.2"/>
    <row r="8677" customFormat="1" ht="16" customHeight="1" x14ac:dyDescent="0.2"/>
    <row r="8678" customFormat="1" ht="16" customHeight="1" x14ac:dyDescent="0.2"/>
    <row r="8679" customFormat="1" ht="16" customHeight="1" x14ac:dyDescent="0.2"/>
    <row r="8680" customFormat="1" ht="16" customHeight="1" x14ac:dyDescent="0.2"/>
    <row r="8681" customFormat="1" ht="16" customHeight="1" x14ac:dyDescent="0.2"/>
    <row r="8682" customFormat="1" ht="16" customHeight="1" x14ac:dyDescent="0.2"/>
    <row r="8683" customFormat="1" ht="16" customHeight="1" x14ac:dyDescent="0.2"/>
    <row r="8684" customFormat="1" ht="16" customHeight="1" x14ac:dyDescent="0.2"/>
    <row r="8685" customFormat="1" ht="16" customHeight="1" x14ac:dyDescent="0.2"/>
    <row r="8686" customFormat="1" ht="16" customHeight="1" x14ac:dyDescent="0.2"/>
    <row r="8687" customFormat="1" ht="16" customHeight="1" x14ac:dyDescent="0.2"/>
    <row r="8688" customFormat="1" ht="16" customHeight="1" x14ac:dyDescent="0.2"/>
    <row r="8689" customFormat="1" ht="16" customHeight="1" x14ac:dyDescent="0.2"/>
    <row r="8690" customFormat="1" ht="16" customHeight="1" x14ac:dyDescent="0.2"/>
    <row r="8691" customFormat="1" ht="16" customHeight="1" x14ac:dyDescent="0.2"/>
    <row r="8692" customFormat="1" ht="16" customHeight="1" x14ac:dyDescent="0.2"/>
    <row r="8693" customFormat="1" ht="16" customHeight="1" x14ac:dyDescent="0.2"/>
    <row r="8694" customFormat="1" ht="16" customHeight="1" x14ac:dyDescent="0.2"/>
    <row r="8695" customFormat="1" ht="16" customHeight="1" x14ac:dyDescent="0.2"/>
    <row r="8696" customFormat="1" ht="16" customHeight="1" x14ac:dyDescent="0.2"/>
    <row r="8697" customFormat="1" ht="16" customHeight="1" x14ac:dyDescent="0.2"/>
    <row r="8698" customFormat="1" ht="16" customHeight="1" x14ac:dyDescent="0.2"/>
    <row r="8699" customFormat="1" ht="16" customHeight="1" x14ac:dyDescent="0.2"/>
    <row r="8700" customFormat="1" ht="16" customHeight="1" x14ac:dyDescent="0.2"/>
    <row r="8701" customFormat="1" ht="16" customHeight="1" x14ac:dyDescent="0.2"/>
    <row r="8702" customFormat="1" ht="16" customHeight="1" x14ac:dyDescent="0.2"/>
    <row r="8703" customFormat="1" ht="16" customHeight="1" x14ac:dyDescent="0.2"/>
    <row r="8704" customFormat="1" ht="16" customHeight="1" x14ac:dyDescent="0.2"/>
    <row r="8705" customFormat="1" ht="16" customHeight="1" x14ac:dyDescent="0.2"/>
    <row r="8706" customFormat="1" ht="16" customHeight="1" x14ac:dyDescent="0.2"/>
    <row r="8707" customFormat="1" ht="16" customHeight="1" x14ac:dyDescent="0.2"/>
    <row r="8708" customFormat="1" ht="16" customHeight="1" x14ac:dyDescent="0.2"/>
    <row r="8709" customFormat="1" ht="16" customHeight="1" x14ac:dyDescent="0.2"/>
    <row r="8710" customFormat="1" ht="16" customHeight="1" x14ac:dyDescent="0.2"/>
    <row r="8711" customFormat="1" ht="16" customHeight="1" x14ac:dyDescent="0.2"/>
    <row r="8712" customFormat="1" ht="16" customHeight="1" x14ac:dyDescent="0.2"/>
    <row r="8713" customFormat="1" ht="16" customHeight="1" x14ac:dyDescent="0.2"/>
    <row r="8714" customFormat="1" ht="16" customHeight="1" x14ac:dyDescent="0.2"/>
    <row r="8715" customFormat="1" ht="16" customHeight="1" x14ac:dyDescent="0.2"/>
    <row r="8716" customFormat="1" ht="16" customHeight="1" x14ac:dyDescent="0.2"/>
    <row r="8717" customFormat="1" ht="16" customHeight="1" x14ac:dyDescent="0.2"/>
    <row r="8718" customFormat="1" ht="16" customHeight="1" x14ac:dyDescent="0.2"/>
    <row r="8719" customFormat="1" ht="16" customHeight="1" x14ac:dyDescent="0.2"/>
    <row r="8720" customFormat="1" ht="16" customHeight="1" x14ac:dyDescent="0.2"/>
    <row r="8721" customFormat="1" ht="16" customHeight="1" x14ac:dyDescent="0.2"/>
    <row r="8722" customFormat="1" ht="16" customHeight="1" x14ac:dyDescent="0.2"/>
    <row r="8723" customFormat="1" ht="16" customHeight="1" x14ac:dyDescent="0.2"/>
    <row r="8724" customFormat="1" ht="16" customHeight="1" x14ac:dyDescent="0.2"/>
    <row r="8725" customFormat="1" ht="16" customHeight="1" x14ac:dyDescent="0.2"/>
    <row r="8726" customFormat="1" ht="16" customHeight="1" x14ac:dyDescent="0.2"/>
    <row r="8727" customFormat="1" ht="16" customHeight="1" x14ac:dyDescent="0.2"/>
    <row r="8728" customFormat="1" ht="16" customHeight="1" x14ac:dyDescent="0.2"/>
    <row r="8729" customFormat="1" ht="16" customHeight="1" x14ac:dyDescent="0.2"/>
    <row r="8730" customFormat="1" ht="16" customHeight="1" x14ac:dyDescent="0.2"/>
    <row r="8731" customFormat="1" ht="16" customHeight="1" x14ac:dyDescent="0.2"/>
    <row r="8732" customFormat="1" ht="16" customHeight="1" x14ac:dyDescent="0.2"/>
    <row r="8733" customFormat="1" ht="16" customHeight="1" x14ac:dyDescent="0.2"/>
    <row r="8734" customFormat="1" ht="16" customHeight="1" x14ac:dyDescent="0.2"/>
    <row r="8735" customFormat="1" ht="16" customHeight="1" x14ac:dyDescent="0.2"/>
    <row r="8736" customFormat="1" ht="16" customHeight="1" x14ac:dyDescent="0.2"/>
    <row r="8737" customFormat="1" ht="16" customHeight="1" x14ac:dyDescent="0.2"/>
    <row r="8738" customFormat="1" ht="16" customHeight="1" x14ac:dyDescent="0.2"/>
    <row r="8739" customFormat="1" ht="16" customHeight="1" x14ac:dyDescent="0.2"/>
    <row r="8740" customFormat="1" ht="16" customHeight="1" x14ac:dyDescent="0.2"/>
    <row r="8741" customFormat="1" ht="16" customHeight="1" x14ac:dyDescent="0.2"/>
    <row r="8742" customFormat="1" ht="16" customHeight="1" x14ac:dyDescent="0.2"/>
    <row r="8743" customFormat="1" ht="16" customHeight="1" x14ac:dyDescent="0.2"/>
    <row r="8744" customFormat="1" ht="16" customHeight="1" x14ac:dyDescent="0.2"/>
    <row r="8745" customFormat="1" ht="16" customHeight="1" x14ac:dyDescent="0.2"/>
    <row r="8746" customFormat="1" ht="16" customHeight="1" x14ac:dyDescent="0.2"/>
    <row r="8747" customFormat="1" ht="16" customHeight="1" x14ac:dyDescent="0.2"/>
    <row r="8748" customFormat="1" ht="16" customHeight="1" x14ac:dyDescent="0.2"/>
    <row r="8749" customFormat="1" ht="16" customHeight="1" x14ac:dyDescent="0.2"/>
    <row r="8750" customFormat="1" ht="16" customHeight="1" x14ac:dyDescent="0.2"/>
    <row r="8751" customFormat="1" ht="16" customHeight="1" x14ac:dyDescent="0.2"/>
    <row r="8752" customFormat="1" ht="16" customHeight="1" x14ac:dyDescent="0.2"/>
    <row r="8753" customFormat="1" ht="16" customHeight="1" x14ac:dyDescent="0.2"/>
    <row r="8754" customFormat="1" ht="16" customHeight="1" x14ac:dyDescent="0.2"/>
    <row r="8755" customFormat="1" ht="16" customHeight="1" x14ac:dyDescent="0.2"/>
    <row r="8756" customFormat="1" ht="16" customHeight="1" x14ac:dyDescent="0.2"/>
    <row r="8757" customFormat="1" ht="16" customHeight="1" x14ac:dyDescent="0.2"/>
    <row r="8758" customFormat="1" ht="16" customHeight="1" x14ac:dyDescent="0.2"/>
    <row r="8759" customFormat="1" ht="16" customHeight="1" x14ac:dyDescent="0.2"/>
    <row r="8760" customFormat="1" ht="16" customHeight="1" x14ac:dyDescent="0.2"/>
    <row r="8761" customFormat="1" ht="16" customHeight="1" x14ac:dyDescent="0.2"/>
    <row r="8762" customFormat="1" ht="16" customHeight="1" x14ac:dyDescent="0.2"/>
    <row r="8763" customFormat="1" ht="16" customHeight="1" x14ac:dyDescent="0.2"/>
    <row r="8764" customFormat="1" ht="16" customHeight="1" x14ac:dyDescent="0.2"/>
    <row r="8765" customFormat="1" ht="16" customHeight="1" x14ac:dyDescent="0.2"/>
    <row r="8766" customFormat="1" ht="16" customHeight="1" x14ac:dyDescent="0.2"/>
    <row r="8767" customFormat="1" ht="16" customHeight="1" x14ac:dyDescent="0.2"/>
    <row r="8768" customFormat="1" ht="16" customHeight="1" x14ac:dyDescent="0.2"/>
    <row r="8769" customFormat="1" ht="16" customHeight="1" x14ac:dyDescent="0.2"/>
    <row r="8770" customFormat="1" ht="16" customHeight="1" x14ac:dyDescent="0.2"/>
    <row r="8771" customFormat="1" ht="16" customHeight="1" x14ac:dyDescent="0.2"/>
    <row r="8772" customFormat="1" ht="16" customHeight="1" x14ac:dyDescent="0.2"/>
    <row r="8773" customFormat="1" ht="16" customHeight="1" x14ac:dyDescent="0.2"/>
    <row r="8774" customFormat="1" ht="16" customHeight="1" x14ac:dyDescent="0.2"/>
    <row r="8775" customFormat="1" ht="16" customHeight="1" x14ac:dyDescent="0.2"/>
    <row r="8776" customFormat="1" ht="16" customHeight="1" x14ac:dyDescent="0.2"/>
    <row r="8777" customFormat="1" ht="16" customHeight="1" x14ac:dyDescent="0.2"/>
    <row r="8778" customFormat="1" ht="16" customHeight="1" x14ac:dyDescent="0.2"/>
    <row r="8779" customFormat="1" ht="16" customHeight="1" x14ac:dyDescent="0.2"/>
    <row r="8780" customFormat="1" ht="16" customHeight="1" x14ac:dyDescent="0.2"/>
    <row r="8781" customFormat="1" ht="16" customHeight="1" x14ac:dyDescent="0.2"/>
    <row r="8782" customFormat="1" ht="16" customHeight="1" x14ac:dyDescent="0.2"/>
    <row r="8783" customFormat="1" ht="16" customHeight="1" x14ac:dyDescent="0.2"/>
    <row r="8784" customFormat="1" ht="16" customHeight="1" x14ac:dyDescent="0.2"/>
    <row r="8785" customFormat="1" ht="16" customHeight="1" x14ac:dyDescent="0.2"/>
    <row r="8786" customFormat="1" ht="16" customHeight="1" x14ac:dyDescent="0.2"/>
    <row r="8787" customFormat="1" ht="16" customHeight="1" x14ac:dyDescent="0.2"/>
    <row r="8788" customFormat="1" ht="16" customHeight="1" x14ac:dyDescent="0.2"/>
    <row r="8789" customFormat="1" ht="16" customHeight="1" x14ac:dyDescent="0.2"/>
    <row r="8790" customFormat="1" ht="16" customHeight="1" x14ac:dyDescent="0.2"/>
    <row r="8791" customFormat="1" ht="16" customHeight="1" x14ac:dyDescent="0.2"/>
    <row r="8792" customFormat="1" ht="16" customHeight="1" x14ac:dyDescent="0.2"/>
    <row r="8793" customFormat="1" ht="16" customHeight="1" x14ac:dyDescent="0.2"/>
    <row r="8794" customFormat="1" ht="16" customHeight="1" x14ac:dyDescent="0.2"/>
    <row r="8795" customFormat="1" ht="16" customHeight="1" x14ac:dyDescent="0.2"/>
    <row r="8796" customFormat="1" ht="16" customHeight="1" x14ac:dyDescent="0.2"/>
    <row r="8797" customFormat="1" ht="16" customHeight="1" x14ac:dyDescent="0.2"/>
    <row r="8798" customFormat="1" ht="16" customHeight="1" x14ac:dyDescent="0.2"/>
    <row r="8799" customFormat="1" ht="16" customHeight="1" x14ac:dyDescent="0.2"/>
    <row r="8800" customFormat="1" ht="16" customHeight="1" x14ac:dyDescent="0.2"/>
    <row r="8801" customFormat="1" ht="16" customHeight="1" x14ac:dyDescent="0.2"/>
    <row r="8802" customFormat="1" ht="16" customHeight="1" x14ac:dyDescent="0.2"/>
    <row r="8803" customFormat="1" ht="16" customHeight="1" x14ac:dyDescent="0.2"/>
    <row r="8804" customFormat="1" ht="16" customHeight="1" x14ac:dyDescent="0.2"/>
    <row r="8805" customFormat="1" ht="16" customHeight="1" x14ac:dyDescent="0.2"/>
    <row r="8806" customFormat="1" ht="16" customHeight="1" x14ac:dyDescent="0.2"/>
    <row r="8807" customFormat="1" ht="16" customHeight="1" x14ac:dyDescent="0.2"/>
    <row r="8808" customFormat="1" ht="16" customHeight="1" x14ac:dyDescent="0.2"/>
    <row r="8809" customFormat="1" ht="16" customHeight="1" x14ac:dyDescent="0.2"/>
    <row r="8810" customFormat="1" ht="16" customHeight="1" x14ac:dyDescent="0.2"/>
    <row r="8811" customFormat="1" ht="16" customHeight="1" x14ac:dyDescent="0.2"/>
    <row r="8812" customFormat="1" ht="16" customHeight="1" x14ac:dyDescent="0.2"/>
    <row r="8813" customFormat="1" ht="16" customHeight="1" x14ac:dyDescent="0.2"/>
    <row r="8814" customFormat="1" ht="16" customHeight="1" x14ac:dyDescent="0.2"/>
    <row r="8815" customFormat="1" ht="16" customHeight="1" x14ac:dyDescent="0.2"/>
    <row r="8816" customFormat="1" ht="16" customHeight="1" x14ac:dyDescent="0.2"/>
    <row r="8817" customFormat="1" ht="16" customHeight="1" x14ac:dyDescent="0.2"/>
    <row r="8818" customFormat="1" ht="16" customHeight="1" x14ac:dyDescent="0.2"/>
    <row r="8819" customFormat="1" ht="16" customHeight="1" x14ac:dyDescent="0.2"/>
    <row r="8820" customFormat="1" ht="16" customHeight="1" x14ac:dyDescent="0.2"/>
    <row r="8821" customFormat="1" ht="16" customHeight="1" x14ac:dyDescent="0.2"/>
    <row r="8822" customFormat="1" ht="16" customHeight="1" x14ac:dyDescent="0.2"/>
    <row r="8823" customFormat="1" ht="16" customHeight="1" x14ac:dyDescent="0.2"/>
    <row r="8824" customFormat="1" ht="16" customHeight="1" x14ac:dyDescent="0.2"/>
    <row r="8825" customFormat="1" ht="16" customHeight="1" x14ac:dyDescent="0.2"/>
    <row r="8826" customFormat="1" ht="16" customHeight="1" x14ac:dyDescent="0.2"/>
    <row r="8827" customFormat="1" ht="16" customHeight="1" x14ac:dyDescent="0.2"/>
    <row r="8828" customFormat="1" ht="16" customHeight="1" x14ac:dyDescent="0.2"/>
    <row r="8829" customFormat="1" ht="16" customHeight="1" x14ac:dyDescent="0.2"/>
    <row r="8830" customFormat="1" ht="16" customHeight="1" x14ac:dyDescent="0.2"/>
    <row r="8831" customFormat="1" ht="16" customHeight="1" x14ac:dyDescent="0.2"/>
    <row r="8832" customFormat="1" ht="16" customHeight="1" x14ac:dyDescent="0.2"/>
    <row r="8833" customFormat="1" ht="16" customHeight="1" x14ac:dyDescent="0.2"/>
    <row r="8834" customFormat="1" ht="16" customHeight="1" x14ac:dyDescent="0.2"/>
    <row r="8835" customFormat="1" ht="16" customHeight="1" x14ac:dyDescent="0.2"/>
    <row r="8836" customFormat="1" ht="16" customHeight="1" x14ac:dyDescent="0.2"/>
    <row r="8837" customFormat="1" ht="16" customHeight="1" x14ac:dyDescent="0.2"/>
    <row r="8838" customFormat="1" ht="16" customHeight="1" x14ac:dyDescent="0.2"/>
    <row r="8839" customFormat="1" ht="16" customHeight="1" x14ac:dyDescent="0.2"/>
    <row r="8840" customFormat="1" ht="16" customHeight="1" x14ac:dyDescent="0.2"/>
    <row r="8841" customFormat="1" ht="16" customHeight="1" x14ac:dyDescent="0.2"/>
    <row r="8842" customFormat="1" ht="16" customHeight="1" x14ac:dyDescent="0.2"/>
    <row r="8843" customFormat="1" ht="16" customHeight="1" x14ac:dyDescent="0.2"/>
    <row r="8844" customFormat="1" ht="16" customHeight="1" x14ac:dyDescent="0.2"/>
    <row r="8845" customFormat="1" ht="16" customHeight="1" x14ac:dyDescent="0.2"/>
    <row r="8846" customFormat="1" ht="16" customHeight="1" x14ac:dyDescent="0.2"/>
    <row r="8847" customFormat="1" ht="16" customHeight="1" x14ac:dyDescent="0.2"/>
    <row r="8848" customFormat="1" ht="16" customHeight="1" x14ac:dyDescent="0.2"/>
    <row r="8849" customFormat="1" ht="16" customHeight="1" x14ac:dyDescent="0.2"/>
    <row r="8850" customFormat="1" ht="16" customHeight="1" x14ac:dyDescent="0.2"/>
    <row r="8851" customFormat="1" ht="16" customHeight="1" x14ac:dyDescent="0.2"/>
    <row r="8852" customFormat="1" ht="16" customHeight="1" x14ac:dyDescent="0.2"/>
    <row r="8853" customFormat="1" ht="16" customHeight="1" x14ac:dyDescent="0.2"/>
    <row r="8854" customFormat="1" ht="16" customHeight="1" x14ac:dyDescent="0.2"/>
    <row r="8855" customFormat="1" ht="16" customHeight="1" x14ac:dyDescent="0.2"/>
    <row r="8856" customFormat="1" ht="16" customHeight="1" x14ac:dyDescent="0.2"/>
    <row r="8857" customFormat="1" ht="16" customHeight="1" x14ac:dyDescent="0.2"/>
    <row r="8858" customFormat="1" ht="16" customHeight="1" x14ac:dyDescent="0.2"/>
    <row r="8859" customFormat="1" ht="16" customHeight="1" x14ac:dyDescent="0.2"/>
    <row r="8860" customFormat="1" ht="16" customHeight="1" x14ac:dyDescent="0.2"/>
    <row r="8861" customFormat="1" ht="16" customHeight="1" x14ac:dyDescent="0.2"/>
    <row r="8862" customFormat="1" ht="16" customHeight="1" x14ac:dyDescent="0.2"/>
    <row r="8863" customFormat="1" ht="16" customHeight="1" x14ac:dyDescent="0.2"/>
    <row r="8864" customFormat="1" ht="16" customHeight="1" x14ac:dyDescent="0.2"/>
    <row r="8865" customFormat="1" ht="16" customHeight="1" x14ac:dyDescent="0.2"/>
    <row r="8866" customFormat="1" ht="16" customHeight="1" x14ac:dyDescent="0.2"/>
    <row r="8867" customFormat="1" ht="16" customHeight="1" x14ac:dyDescent="0.2"/>
    <row r="8868" customFormat="1" ht="16" customHeight="1" x14ac:dyDescent="0.2"/>
    <row r="8869" customFormat="1" ht="16" customHeight="1" x14ac:dyDescent="0.2"/>
    <row r="8870" customFormat="1" ht="16" customHeight="1" x14ac:dyDescent="0.2"/>
    <row r="8871" customFormat="1" ht="16" customHeight="1" x14ac:dyDescent="0.2"/>
    <row r="8872" customFormat="1" ht="16" customHeight="1" x14ac:dyDescent="0.2"/>
    <row r="8873" customFormat="1" ht="16" customHeight="1" x14ac:dyDescent="0.2"/>
    <row r="8874" customFormat="1" ht="16" customHeight="1" x14ac:dyDescent="0.2"/>
    <row r="8875" customFormat="1" ht="16" customHeight="1" x14ac:dyDescent="0.2"/>
    <row r="8876" customFormat="1" ht="16" customHeight="1" x14ac:dyDescent="0.2"/>
    <row r="8877" customFormat="1" ht="16" customHeight="1" x14ac:dyDescent="0.2"/>
    <row r="8878" customFormat="1" ht="16" customHeight="1" x14ac:dyDescent="0.2"/>
    <row r="8879" customFormat="1" ht="16" customHeight="1" x14ac:dyDescent="0.2"/>
    <row r="8880" customFormat="1" ht="16" customHeight="1" x14ac:dyDescent="0.2"/>
    <row r="8881" customFormat="1" ht="16" customHeight="1" x14ac:dyDescent="0.2"/>
    <row r="8882" customFormat="1" ht="16" customHeight="1" x14ac:dyDescent="0.2"/>
    <row r="8883" customFormat="1" ht="16" customHeight="1" x14ac:dyDescent="0.2"/>
    <row r="8884" customFormat="1" ht="16" customHeight="1" x14ac:dyDescent="0.2"/>
    <row r="8885" customFormat="1" ht="16" customHeight="1" x14ac:dyDescent="0.2"/>
    <row r="8886" customFormat="1" ht="16" customHeight="1" x14ac:dyDescent="0.2"/>
    <row r="8887" customFormat="1" ht="16" customHeight="1" x14ac:dyDescent="0.2"/>
    <row r="8888" customFormat="1" ht="16" customHeight="1" x14ac:dyDescent="0.2"/>
    <row r="8889" customFormat="1" ht="16" customHeight="1" x14ac:dyDescent="0.2"/>
    <row r="8890" customFormat="1" ht="16" customHeight="1" x14ac:dyDescent="0.2"/>
    <row r="8891" customFormat="1" ht="16" customHeight="1" x14ac:dyDescent="0.2"/>
    <row r="8892" customFormat="1" ht="16" customHeight="1" x14ac:dyDescent="0.2"/>
    <row r="8893" customFormat="1" ht="16" customHeight="1" x14ac:dyDescent="0.2"/>
    <row r="8894" customFormat="1" ht="16" customHeight="1" x14ac:dyDescent="0.2"/>
    <row r="8895" customFormat="1" ht="16" customHeight="1" x14ac:dyDescent="0.2"/>
    <row r="8896" customFormat="1" ht="16" customHeight="1" x14ac:dyDescent="0.2"/>
    <row r="8897" customFormat="1" ht="16" customHeight="1" x14ac:dyDescent="0.2"/>
    <row r="8898" customFormat="1" ht="16" customHeight="1" x14ac:dyDescent="0.2"/>
    <row r="8899" customFormat="1" ht="16" customHeight="1" x14ac:dyDescent="0.2"/>
    <row r="8900" customFormat="1" ht="16" customHeight="1" x14ac:dyDescent="0.2"/>
    <row r="8901" customFormat="1" ht="16" customHeight="1" x14ac:dyDescent="0.2"/>
    <row r="8902" customFormat="1" ht="16" customHeight="1" x14ac:dyDescent="0.2"/>
    <row r="8903" customFormat="1" ht="16" customHeight="1" x14ac:dyDescent="0.2"/>
    <row r="8904" customFormat="1" ht="16" customHeight="1" x14ac:dyDescent="0.2"/>
    <row r="8905" customFormat="1" ht="16" customHeight="1" x14ac:dyDescent="0.2"/>
    <row r="8906" customFormat="1" ht="16" customHeight="1" x14ac:dyDescent="0.2"/>
    <row r="8907" customFormat="1" ht="16" customHeight="1" x14ac:dyDescent="0.2"/>
    <row r="8908" customFormat="1" ht="16" customHeight="1" x14ac:dyDescent="0.2"/>
    <row r="8909" customFormat="1" ht="16" customHeight="1" x14ac:dyDescent="0.2"/>
    <row r="8910" customFormat="1" ht="16" customHeight="1" x14ac:dyDescent="0.2"/>
    <row r="8911" customFormat="1" ht="16" customHeight="1" x14ac:dyDescent="0.2"/>
    <row r="8912" customFormat="1" ht="16" customHeight="1" x14ac:dyDescent="0.2"/>
    <row r="8913" customFormat="1" ht="16" customHeight="1" x14ac:dyDescent="0.2"/>
    <row r="8914" customFormat="1" ht="16" customHeight="1" x14ac:dyDescent="0.2"/>
    <row r="8915" customFormat="1" ht="16" customHeight="1" x14ac:dyDescent="0.2"/>
    <row r="8916" customFormat="1" ht="16" customHeight="1" x14ac:dyDescent="0.2"/>
    <row r="8917" customFormat="1" ht="16" customHeight="1" x14ac:dyDescent="0.2"/>
    <row r="8918" customFormat="1" ht="16" customHeight="1" x14ac:dyDescent="0.2"/>
    <row r="8919" customFormat="1" ht="16" customHeight="1" x14ac:dyDescent="0.2"/>
    <row r="8920" customFormat="1" ht="16" customHeight="1" x14ac:dyDescent="0.2"/>
    <row r="8921" customFormat="1" ht="16" customHeight="1" x14ac:dyDescent="0.2"/>
    <row r="8922" customFormat="1" ht="16" customHeight="1" x14ac:dyDescent="0.2"/>
    <row r="8923" customFormat="1" ht="16" customHeight="1" x14ac:dyDescent="0.2"/>
    <row r="8924" customFormat="1" ht="16" customHeight="1" x14ac:dyDescent="0.2"/>
    <row r="8925" customFormat="1" ht="16" customHeight="1" x14ac:dyDescent="0.2"/>
    <row r="8926" customFormat="1" ht="16" customHeight="1" x14ac:dyDescent="0.2"/>
    <row r="8927" customFormat="1" ht="16" customHeight="1" x14ac:dyDescent="0.2"/>
    <row r="8928" customFormat="1" ht="16" customHeight="1" x14ac:dyDescent="0.2"/>
    <row r="8929" customFormat="1" ht="16" customHeight="1" x14ac:dyDescent="0.2"/>
    <row r="8930" customFormat="1" ht="16" customHeight="1" x14ac:dyDescent="0.2"/>
    <row r="8931" customFormat="1" ht="16" customHeight="1" x14ac:dyDescent="0.2"/>
    <row r="8932" customFormat="1" ht="16" customHeight="1" x14ac:dyDescent="0.2"/>
    <row r="8933" customFormat="1" ht="16" customHeight="1" x14ac:dyDescent="0.2"/>
    <row r="8934" customFormat="1" ht="16" customHeight="1" x14ac:dyDescent="0.2"/>
    <row r="8935" customFormat="1" ht="16" customHeight="1" x14ac:dyDescent="0.2"/>
    <row r="8936" customFormat="1" ht="16" customHeight="1" x14ac:dyDescent="0.2"/>
    <row r="8937" customFormat="1" ht="16" customHeight="1" x14ac:dyDescent="0.2"/>
    <row r="8938" customFormat="1" ht="16" customHeight="1" x14ac:dyDescent="0.2"/>
    <row r="8939" customFormat="1" ht="16" customHeight="1" x14ac:dyDescent="0.2"/>
    <row r="8940" customFormat="1" ht="16" customHeight="1" x14ac:dyDescent="0.2"/>
    <row r="8941" customFormat="1" ht="16" customHeight="1" x14ac:dyDescent="0.2"/>
    <row r="8942" customFormat="1" ht="16" customHeight="1" x14ac:dyDescent="0.2"/>
    <row r="8943" customFormat="1" ht="16" customHeight="1" x14ac:dyDescent="0.2"/>
    <row r="8944" customFormat="1" ht="16" customHeight="1" x14ac:dyDescent="0.2"/>
    <row r="8945" customFormat="1" ht="16" customHeight="1" x14ac:dyDescent="0.2"/>
    <row r="8946" customFormat="1" ht="16" customHeight="1" x14ac:dyDescent="0.2"/>
    <row r="8947" customFormat="1" ht="16" customHeight="1" x14ac:dyDescent="0.2"/>
    <row r="8948" customFormat="1" ht="16" customHeight="1" x14ac:dyDescent="0.2"/>
    <row r="8949" customFormat="1" ht="16" customHeight="1" x14ac:dyDescent="0.2"/>
    <row r="8950" customFormat="1" ht="16" customHeight="1" x14ac:dyDescent="0.2"/>
    <row r="8951" customFormat="1" ht="16" customHeight="1" x14ac:dyDescent="0.2"/>
    <row r="8952" customFormat="1" ht="16" customHeight="1" x14ac:dyDescent="0.2"/>
    <row r="8953" customFormat="1" ht="16" customHeight="1" x14ac:dyDescent="0.2"/>
    <row r="8954" customFormat="1" ht="16" customHeight="1" x14ac:dyDescent="0.2"/>
    <row r="8955" customFormat="1" ht="16" customHeight="1" x14ac:dyDescent="0.2"/>
    <row r="8956" customFormat="1" ht="16" customHeight="1" x14ac:dyDescent="0.2"/>
    <row r="8957" customFormat="1" ht="16" customHeight="1" x14ac:dyDescent="0.2"/>
    <row r="8958" customFormat="1" ht="16" customHeight="1" x14ac:dyDescent="0.2"/>
    <row r="8959" customFormat="1" ht="16" customHeight="1" x14ac:dyDescent="0.2"/>
    <row r="8960" customFormat="1" ht="16" customHeight="1" x14ac:dyDescent="0.2"/>
    <row r="8961" customFormat="1" ht="16" customHeight="1" x14ac:dyDescent="0.2"/>
    <row r="8962" customFormat="1" ht="16" customHeight="1" x14ac:dyDescent="0.2"/>
    <row r="8963" customFormat="1" ht="16" customHeight="1" x14ac:dyDescent="0.2"/>
    <row r="8964" customFormat="1" ht="16" customHeight="1" x14ac:dyDescent="0.2"/>
    <row r="8965" customFormat="1" ht="16" customHeight="1" x14ac:dyDescent="0.2"/>
    <row r="8966" customFormat="1" ht="16" customHeight="1" x14ac:dyDescent="0.2"/>
    <row r="8967" customFormat="1" ht="16" customHeight="1" x14ac:dyDescent="0.2"/>
    <row r="8968" customFormat="1" ht="16" customHeight="1" x14ac:dyDescent="0.2"/>
    <row r="8969" customFormat="1" ht="16" customHeight="1" x14ac:dyDescent="0.2"/>
    <row r="8970" customFormat="1" ht="16" customHeight="1" x14ac:dyDescent="0.2"/>
    <row r="8971" customFormat="1" ht="16" customHeight="1" x14ac:dyDescent="0.2"/>
    <row r="8972" customFormat="1" ht="16" customHeight="1" x14ac:dyDescent="0.2"/>
    <row r="8973" customFormat="1" ht="16" customHeight="1" x14ac:dyDescent="0.2"/>
    <row r="8974" customFormat="1" ht="16" customHeight="1" x14ac:dyDescent="0.2"/>
    <row r="8975" customFormat="1" ht="16" customHeight="1" x14ac:dyDescent="0.2"/>
    <row r="8976" customFormat="1" ht="16" customHeight="1" x14ac:dyDescent="0.2"/>
    <row r="8977" customFormat="1" ht="16" customHeight="1" x14ac:dyDescent="0.2"/>
    <row r="8978" customFormat="1" ht="16" customHeight="1" x14ac:dyDescent="0.2"/>
    <row r="8979" customFormat="1" ht="16" customHeight="1" x14ac:dyDescent="0.2"/>
    <row r="8980" customFormat="1" ht="16" customHeight="1" x14ac:dyDescent="0.2"/>
    <row r="8981" customFormat="1" ht="16" customHeight="1" x14ac:dyDescent="0.2"/>
    <row r="8982" customFormat="1" ht="16" customHeight="1" x14ac:dyDescent="0.2"/>
    <row r="8983" customFormat="1" ht="16" customHeight="1" x14ac:dyDescent="0.2"/>
    <row r="8984" customFormat="1" ht="16" customHeight="1" x14ac:dyDescent="0.2"/>
    <row r="8985" customFormat="1" ht="16" customHeight="1" x14ac:dyDescent="0.2"/>
    <row r="8986" customFormat="1" ht="16" customHeight="1" x14ac:dyDescent="0.2"/>
    <row r="8987" customFormat="1" ht="16" customHeight="1" x14ac:dyDescent="0.2"/>
    <row r="8988" customFormat="1" ht="16" customHeight="1" x14ac:dyDescent="0.2"/>
    <row r="8989" customFormat="1" ht="16" customHeight="1" x14ac:dyDescent="0.2"/>
    <row r="8990" customFormat="1" ht="16" customHeight="1" x14ac:dyDescent="0.2"/>
    <row r="8991" customFormat="1" ht="16" customHeight="1" x14ac:dyDescent="0.2"/>
    <row r="8992" customFormat="1" ht="16" customHeight="1" x14ac:dyDescent="0.2"/>
    <row r="8993" customFormat="1" ht="16" customHeight="1" x14ac:dyDescent="0.2"/>
    <row r="8994" customFormat="1" ht="16" customHeight="1" x14ac:dyDescent="0.2"/>
    <row r="8995" customFormat="1" ht="16" customHeight="1" x14ac:dyDescent="0.2"/>
    <row r="8996" customFormat="1" ht="16" customHeight="1" x14ac:dyDescent="0.2"/>
    <row r="8997" customFormat="1" ht="16" customHeight="1" x14ac:dyDescent="0.2"/>
    <row r="8998" customFormat="1" ht="16" customHeight="1" x14ac:dyDescent="0.2"/>
    <row r="8999" customFormat="1" ht="16" customHeight="1" x14ac:dyDescent="0.2"/>
    <row r="9000" customFormat="1" ht="16" customHeight="1" x14ac:dyDescent="0.2"/>
    <row r="9001" customFormat="1" ht="16" customHeight="1" x14ac:dyDescent="0.2"/>
    <row r="9002" customFormat="1" ht="16" customHeight="1" x14ac:dyDescent="0.2"/>
    <row r="9003" customFormat="1" ht="16" customHeight="1" x14ac:dyDescent="0.2"/>
    <row r="9004" customFormat="1" ht="16" customHeight="1" x14ac:dyDescent="0.2"/>
    <row r="9005" customFormat="1" ht="16" customHeight="1" x14ac:dyDescent="0.2"/>
    <row r="9006" customFormat="1" ht="16" customHeight="1" x14ac:dyDescent="0.2"/>
    <row r="9007" customFormat="1" ht="16" customHeight="1" x14ac:dyDescent="0.2"/>
    <row r="9008" customFormat="1" ht="16" customHeight="1" x14ac:dyDescent="0.2"/>
    <row r="9009" customFormat="1" ht="16" customHeight="1" x14ac:dyDescent="0.2"/>
    <row r="9010" customFormat="1" ht="16" customHeight="1" x14ac:dyDescent="0.2"/>
    <row r="9011" customFormat="1" ht="16" customHeight="1" x14ac:dyDescent="0.2"/>
    <row r="9012" customFormat="1" ht="16" customHeight="1" x14ac:dyDescent="0.2"/>
    <row r="9013" customFormat="1" ht="16" customHeight="1" x14ac:dyDescent="0.2"/>
    <row r="9014" customFormat="1" ht="16" customHeight="1" x14ac:dyDescent="0.2"/>
    <row r="9015" customFormat="1" ht="16" customHeight="1" x14ac:dyDescent="0.2"/>
    <row r="9016" customFormat="1" ht="16" customHeight="1" x14ac:dyDescent="0.2"/>
    <row r="9017" customFormat="1" ht="16" customHeight="1" x14ac:dyDescent="0.2"/>
    <row r="9018" customFormat="1" ht="16" customHeight="1" x14ac:dyDescent="0.2"/>
    <row r="9019" customFormat="1" ht="16" customHeight="1" x14ac:dyDescent="0.2"/>
    <row r="9020" customFormat="1" ht="16" customHeight="1" x14ac:dyDescent="0.2"/>
    <row r="9021" customFormat="1" ht="16" customHeight="1" x14ac:dyDescent="0.2"/>
    <row r="9022" customFormat="1" ht="16" customHeight="1" x14ac:dyDescent="0.2"/>
    <row r="9023" customFormat="1" ht="16" customHeight="1" x14ac:dyDescent="0.2"/>
    <row r="9024" customFormat="1" ht="16" customHeight="1" x14ac:dyDescent="0.2"/>
    <row r="9025" customFormat="1" ht="16" customHeight="1" x14ac:dyDescent="0.2"/>
    <row r="9026" customFormat="1" ht="16" customHeight="1" x14ac:dyDescent="0.2"/>
    <row r="9027" customFormat="1" ht="16" customHeight="1" x14ac:dyDescent="0.2"/>
    <row r="9028" customFormat="1" ht="16" customHeight="1" x14ac:dyDescent="0.2"/>
    <row r="9029" customFormat="1" ht="16" customHeight="1" x14ac:dyDescent="0.2"/>
    <row r="9030" customFormat="1" ht="16" customHeight="1" x14ac:dyDescent="0.2"/>
    <row r="9031" customFormat="1" ht="16" customHeight="1" x14ac:dyDescent="0.2"/>
    <row r="9032" customFormat="1" ht="16" customHeight="1" x14ac:dyDescent="0.2"/>
    <row r="9033" customFormat="1" ht="16" customHeight="1" x14ac:dyDescent="0.2"/>
    <row r="9034" customFormat="1" ht="16" customHeight="1" x14ac:dyDescent="0.2"/>
    <row r="9035" customFormat="1" ht="16" customHeight="1" x14ac:dyDescent="0.2"/>
    <row r="9036" customFormat="1" ht="16" customHeight="1" x14ac:dyDescent="0.2"/>
    <row r="9037" customFormat="1" ht="16" customHeight="1" x14ac:dyDescent="0.2"/>
    <row r="9038" customFormat="1" ht="16" customHeight="1" x14ac:dyDescent="0.2"/>
    <row r="9039" customFormat="1" ht="16" customHeight="1" x14ac:dyDescent="0.2"/>
    <row r="9040" customFormat="1" ht="16" customHeight="1" x14ac:dyDescent="0.2"/>
    <row r="9041" customFormat="1" ht="16" customHeight="1" x14ac:dyDescent="0.2"/>
    <row r="9042" customFormat="1" ht="16" customHeight="1" x14ac:dyDescent="0.2"/>
    <row r="9043" customFormat="1" ht="16" customHeight="1" x14ac:dyDescent="0.2"/>
    <row r="9044" customFormat="1" ht="16" customHeight="1" x14ac:dyDescent="0.2"/>
    <row r="9045" customFormat="1" ht="16" customHeight="1" x14ac:dyDescent="0.2"/>
    <row r="9046" customFormat="1" ht="16" customHeight="1" x14ac:dyDescent="0.2"/>
    <row r="9047" customFormat="1" ht="16" customHeight="1" x14ac:dyDescent="0.2"/>
    <row r="9048" customFormat="1" ht="16" customHeight="1" x14ac:dyDescent="0.2"/>
    <row r="9049" customFormat="1" ht="16" customHeight="1" x14ac:dyDescent="0.2"/>
    <row r="9050" customFormat="1" ht="16" customHeight="1" x14ac:dyDescent="0.2"/>
    <row r="9051" customFormat="1" ht="16" customHeight="1" x14ac:dyDescent="0.2"/>
    <row r="9052" customFormat="1" ht="16" customHeight="1" x14ac:dyDescent="0.2"/>
    <row r="9053" customFormat="1" ht="16" customHeight="1" x14ac:dyDescent="0.2"/>
    <row r="9054" customFormat="1" ht="16" customHeight="1" x14ac:dyDescent="0.2"/>
    <row r="9055" customFormat="1" ht="16" customHeight="1" x14ac:dyDescent="0.2"/>
    <row r="9056" customFormat="1" ht="16" customHeight="1" x14ac:dyDescent="0.2"/>
    <row r="9057" customFormat="1" ht="16" customHeight="1" x14ac:dyDescent="0.2"/>
    <row r="9058" customFormat="1" ht="16" customHeight="1" x14ac:dyDescent="0.2"/>
    <row r="9059" customFormat="1" ht="16" customHeight="1" x14ac:dyDescent="0.2"/>
    <row r="9060" customFormat="1" ht="16" customHeight="1" x14ac:dyDescent="0.2"/>
    <row r="9061" customFormat="1" ht="16" customHeight="1" x14ac:dyDescent="0.2"/>
    <row r="9062" customFormat="1" ht="16" customHeight="1" x14ac:dyDescent="0.2"/>
    <row r="9063" customFormat="1" ht="16" customHeight="1" x14ac:dyDescent="0.2"/>
    <row r="9064" customFormat="1" ht="16" customHeight="1" x14ac:dyDescent="0.2"/>
    <row r="9065" customFormat="1" ht="16" customHeight="1" x14ac:dyDescent="0.2"/>
    <row r="9066" customFormat="1" ht="16" customHeight="1" x14ac:dyDescent="0.2"/>
    <row r="9067" customFormat="1" ht="16" customHeight="1" x14ac:dyDescent="0.2"/>
    <row r="9068" customFormat="1" ht="16" customHeight="1" x14ac:dyDescent="0.2"/>
    <row r="9069" customFormat="1" ht="16" customHeight="1" x14ac:dyDescent="0.2"/>
    <row r="9070" customFormat="1" ht="16" customHeight="1" x14ac:dyDescent="0.2"/>
    <row r="9071" customFormat="1" ht="16" customHeight="1" x14ac:dyDescent="0.2"/>
    <row r="9072" customFormat="1" ht="16" customHeight="1" x14ac:dyDescent="0.2"/>
    <row r="9073" customFormat="1" ht="16" customHeight="1" x14ac:dyDescent="0.2"/>
    <row r="9074" customFormat="1" ht="16" customHeight="1" x14ac:dyDescent="0.2"/>
    <row r="9075" customFormat="1" ht="16" customHeight="1" x14ac:dyDescent="0.2"/>
    <row r="9076" customFormat="1" ht="16" customHeight="1" x14ac:dyDescent="0.2"/>
    <row r="9077" customFormat="1" ht="16" customHeight="1" x14ac:dyDescent="0.2"/>
    <row r="9078" customFormat="1" ht="16" customHeight="1" x14ac:dyDescent="0.2"/>
    <row r="9079" customFormat="1" ht="16" customHeight="1" x14ac:dyDescent="0.2"/>
    <row r="9080" customFormat="1" ht="16" customHeight="1" x14ac:dyDescent="0.2"/>
    <row r="9081" customFormat="1" ht="16" customHeight="1" x14ac:dyDescent="0.2"/>
    <row r="9082" customFormat="1" ht="16" customHeight="1" x14ac:dyDescent="0.2"/>
    <row r="9083" customFormat="1" ht="16" customHeight="1" x14ac:dyDescent="0.2"/>
    <row r="9084" customFormat="1" ht="16" customHeight="1" x14ac:dyDescent="0.2"/>
    <row r="9085" customFormat="1" ht="16" customHeight="1" x14ac:dyDescent="0.2"/>
    <row r="9086" customFormat="1" ht="16" customHeight="1" x14ac:dyDescent="0.2"/>
    <row r="9087" customFormat="1" ht="16" customHeight="1" x14ac:dyDescent="0.2"/>
    <row r="9088" customFormat="1" ht="16" customHeight="1" x14ac:dyDescent="0.2"/>
    <row r="9089" customFormat="1" ht="16" customHeight="1" x14ac:dyDescent="0.2"/>
    <row r="9090" customFormat="1" ht="16" customHeight="1" x14ac:dyDescent="0.2"/>
    <row r="9091" customFormat="1" ht="16" customHeight="1" x14ac:dyDescent="0.2"/>
    <row r="9092" customFormat="1" ht="16" customHeight="1" x14ac:dyDescent="0.2"/>
    <row r="9093" customFormat="1" ht="16" customHeight="1" x14ac:dyDescent="0.2"/>
    <row r="9094" customFormat="1" ht="16" customHeight="1" x14ac:dyDescent="0.2"/>
    <row r="9095" customFormat="1" ht="16" customHeight="1" x14ac:dyDescent="0.2"/>
    <row r="9096" customFormat="1" ht="16" customHeight="1" x14ac:dyDescent="0.2"/>
    <row r="9097" customFormat="1" ht="16" customHeight="1" x14ac:dyDescent="0.2"/>
    <row r="9098" customFormat="1" ht="16" customHeight="1" x14ac:dyDescent="0.2"/>
    <row r="9099" customFormat="1" ht="16" customHeight="1" x14ac:dyDescent="0.2"/>
    <row r="9100" customFormat="1" ht="16" customHeight="1" x14ac:dyDescent="0.2"/>
    <row r="9101" customFormat="1" ht="16" customHeight="1" x14ac:dyDescent="0.2"/>
    <row r="9102" customFormat="1" ht="16" customHeight="1" x14ac:dyDescent="0.2"/>
    <row r="9103" customFormat="1" ht="16" customHeight="1" x14ac:dyDescent="0.2"/>
    <row r="9104" customFormat="1" ht="16" customHeight="1" x14ac:dyDescent="0.2"/>
    <row r="9105" customFormat="1" ht="16" customHeight="1" x14ac:dyDescent="0.2"/>
    <row r="9106" customFormat="1" ht="16" customHeight="1" x14ac:dyDescent="0.2"/>
    <row r="9107" customFormat="1" ht="16" customHeight="1" x14ac:dyDescent="0.2"/>
    <row r="9108" customFormat="1" ht="16" customHeight="1" x14ac:dyDescent="0.2"/>
    <row r="9109" customFormat="1" ht="16" customHeight="1" x14ac:dyDescent="0.2"/>
    <row r="9110" customFormat="1" ht="16" customHeight="1" x14ac:dyDescent="0.2"/>
    <row r="9111" customFormat="1" ht="16" customHeight="1" x14ac:dyDescent="0.2"/>
    <row r="9112" customFormat="1" ht="16" customHeight="1" x14ac:dyDescent="0.2"/>
    <row r="9113" customFormat="1" ht="16" customHeight="1" x14ac:dyDescent="0.2"/>
    <row r="9114" customFormat="1" ht="16" customHeight="1" x14ac:dyDescent="0.2"/>
    <row r="9115" customFormat="1" ht="16" customHeight="1" x14ac:dyDescent="0.2"/>
    <row r="9116" customFormat="1" ht="16" customHeight="1" x14ac:dyDescent="0.2"/>
    <row r="9117" customFormat="1" ht="16" customHeight="1" x14ac:dyDescent="0.2"/>
    <row r="9118" customFormat="1" ht="16" customHeight="1" x14ac:dyDescent="0.2"/>
    <row r="9119" customFormat="1" ht="16" customHeight="1" x14ac:dyDescent="0.2"/>
    <row r="9120" customFormat="1" ht="16" customHeight="1" x14ac:dyDescent="0.2"/>
    <row r="9121" customFormat="1" ht="16" customHeight="1" x14ac:dyDescent="0.2"/>
    <row r="9122" customFormat="1" ht="16" customHeight="1" x14ac:dyDescent="0.2"/>
    <row r="9123" customFormat="1" ht="16" customHeight="1" x14ac:dyDescent="0.2"/>
    <row r="9124" customFormat="1" ht="16" customHeight="1" x14ac:dyDescent="0.2"/>
    <row r="9125" customFormat="1" ht="16" customHeight="1" x14ac:dyDescent="0.2"/>
    <row r="9126" customFormat="1" ht="16" customHeight="1" x14ac:dyDescent="0.2"/>
    <row r="9127" customFormat="1" ht="16" customHeight="1" x14ac:dyDescent="0.2"/>
    <row r="9128" customFormat="1" ht="16" customHeight="1" x14ac:dyDescent="0.2"/>
    <row r="9129" customFormat="1" ht="16" customHeight="1" x14ac:dyDescent="0.2"/>
    <row r="9130" customFormat="1" ht="16" customHeight="1" x14ac:dyDescent="0.2"/>
    <row r="9131" customFormat="1" ht="16" customHeight="1" x14ac:dyDescent="0.2"/>
    <row r="9132" customFormat="1" ht="16" customHeight="1" x14ac:dyDescent="0.2"/>
    <row r="9133" customFormat="1" ht="16" customHeight="1" x14ac:dyDescent="0.2"/>
    <row r="9134" customFormat="1" ht="16" customHeight="1" x14ac:dyDescent="0.2"/>
    <row r="9135" customFormat="1" ht="16" customHeight="1" x14ac:dyDescent="0.2"/>
    <row r="9136" customFormat="1" ht="16" customHeight="1" x14ac:dyDescent="0.2"/>
    <row r="9137" customFormat="1" ht="16" customHeight="1" x14ac:dyDescent="0.2"/>
    <row r="9138" customFormat="1" ht="16" customHeight="1" x14ac:dyDescent="0.2"/>
    <row r="9139" customFormat="1" ht="16" customHeight="1" x14ac:dyDescent="0.2"/>
    <row r="9140" customFormat="1" ht="16" customHeight="1" x14ac:dyDescent="0.2"/>
    <row r="9141" customFormat="1" ht="16" customHeight="1" x14ac:dyDescent="0.2"/>
    <row r="9142" customFormat="1" ht="16" customHeight="1" x14ac:dyDescent="0.2"/>
    <row r="9143" customFormat="1" ht="16" customHeight="1" x14ac:dyDescent="0.2"/>
    <row r="9144" customFormat="1" ht="16" customHeight="1" x14ac:dyDescent="0.2"/>
    <row r="9145" customFormat="1" ht="16" customHeight="1" x14ac:dyDescent="0.2"/>
    <row r="9146" customFormat="1" ht="16" customHeight="1" x14ac:dyDescent="0.2"/>
    <row r="9147" customFormat="1" ht="16" customHeight="1" x14ac:dyDescent="0.2"/>
    <row r="9148" customFormat="1" ht="16" customHeight="1" x14ac:dyDescent="0.2"/>
    <row r="9149" customFormat="1" ht="16" customHeight="1" x14ac:dyDescent="0.2"/>
    <row r="9150" customFormat="1" ht="16" customHeight="1" x14ac:dyDescent="0.2"/>
    <row r="9151" customFormat="1" ht="16" customHeight="1" x14ac:dyDescent="0.2"/>
    <row r="9152" customFormat="1" ht="16" customHeight="1" x14ac:dyDescent="0.2"/>
    <row r="9153" customFormat="1" ht="16" customHeight="1" x14ac:dyDescent="0.2"/>
    <row r="9154" customFormat="1" ht="16" customHeight="1" x14ac:dyDescent="0.2"/>
    <row r="9155" customFormat="1" ht="16" customHeight="1" x14ac:dyDescent="0.2"/>
    <row r="9156" customFormat="1" ht="16" customHeight="1" x14ac:dyDescent="0.2"/>
    <row r="9157" customFormat="1" ht="16" customHeight="1" x14ac:dyDescent="0.2"/>
    <row r="9158" customFormat="1" ht="16" customHeight="1" x14ac:dyDescent="0.2"/>
    <row r="9159" customFormat="1" ht="16" customHeight="1" x14ac:dyDescent="0.2"/>
    <row r="9160" customFormat="1" ht="16" customHeight="1" x14ac:dyDescent="0.2"/>
    <row r="9161" customFormat="1" ht="16" customHeight="1" x14ac:dyDescent="0.2"/>
    <row r="9162" customFormat="1" ht="16" customHeight="1" x14ac:dyDescent="0.2"/>
    <row r="9163" customFormat="1" ht="16" customHeight="1" x14ac:dyDescent="0.2"/>
    <row r="9164" customFormat="1" ht="16" customHeight="1" x14ac:dyDescent="0.2"/>
    <row r="9165" customFormat="1" ht="16" customHeight="1" x14ac:dyDescent="0.2"/>
    <row r="9166" customFormat="1" ht="16" customHeight="1" x14ac:dyDescent="0.2"/>
    <row r="9167" customFormat="1" ht="16" customHeight="1" x14ac:dyDescent="0.2"/>
    <row r="9168" customFormat="1" ht="16" customHeight="1" x14ac:dyDescent="0.2"/>
    <row r="9169" customFormat="1" ht="16" customHeight="1" x14ac:dyDescent="0.2"/>
    <row r="9170" customFormat="1" ht="16" customHeight="1" x14ac:dyDescent="0.2"/>
    <row r="9171" customFormat="1" ht="16" customHeight="1" x14ac:dyDescent="0.2"/>
    <row r="9172" customFormat="1" ht="16" customHeight="1" x14ac:dyDescent="0.2"/>
    <row r="9173" customFormat="1" ht="16" customHeight="1" x14ac:dyDescent="0.2"/>
    <row r="9174" customFormat="1" ht="16" customHeight="1" x14ac:dyDescent="0.2"/>
    <row r="9175" customFormat="1" ht="16" customHeight="1" x14ac:dyDescent="0.2"/>
    <row r="9176" customFormat="1" ht="16" customHeight="1" x14ac:dyDescent="0.2"/>
    <row r="9177" customFormat="1" ht="16" customHeight="1" x14ac:dyDescent="0.2"/>
    <row r="9178" customFormat="1" ht="16" customHeight="1" x14ac:dyDescent="0.2"/>
    <row r="9179" customFormat="1" ht="16" customHeight="1" x14ac:dyDescent="0.2"/>
    <row r="9180" customFormat="1" ht="16" customHeight="1" x14ac:dyDescent="0.2"/>
    <row r="9181" customFormat="1" ht="16" customHeight="1" x14ac:dyDescent="0.2"/>
    <row r="9182" customFormat="1" ht="16" customHeight="1" x14ac:dyDescent="0.2"/>
    <row r="9183" customFormat="1" ht="16" customHeight="1" x14ac:dyDescent="0.2"/>
    <row r="9184" customFormat="1" ht="16" customHeight="1" x14ac:dyDescent="0.2"/>
    <row r="9185" customFormat="1" ht="16" customHeight="1" x14ac:dyDescent="0.2"/>
    <row r="9186" customFormat="1" ht="16" customHeight="1" x14ac:dyDescent="0.2"/>
    <row r="9187" customFormat="1" ht="16" customHeight="1" x14ac:dyDescent="0.2"/>
    <row r="9188" customFormat="1" ht="16" customHeight="1" x14ac:dyDescent="0.2"/>
    <row r="9189" customFormat="1" ht="16" customHeight="1" x14ac:dyDescent="0.2"/>
    <row r="9190" customFormat="1" ht="16" customHeight="1" x14ac:dyDescent="0.2"/>
    <row r="9191" customFormat="1" ht="16" customHeight="1" x14ac:dyDescent="0.2"/>
    <row r="9192" customFormat="1" ht="16" customHeight="1" x14ac:dyDescent="0.2"/>
    <row r="9193" customFormat="1" ht="16" customHeight="1" x14ac:dyDescent="0.2"/>
    <row r="9194" customFormat="1" ht="16" customHeight="1" x14ac:dyDescent="0.2"/>
    <row r="9195" customFormat="1" ht="16" customHeight="1" x14ac:dyDescent="0.2"/>
    <row r="9196" customFormat="1" ht="16" customHeight="1" x14ac:dyDescent="0.2"/>
    <row r="9197" customFormat="1" ht="16" customHeight="1" x14ac:dyDescent="0.2"/>
    <row r="9198" customFormat="1" ht="16" customHeight="1" x14ac:dyDescent="0.2"/>
    <row r="9199" customFormat="1" ht="16" customHeight="1" x14ac:dyDescent="0.2"/>
    <row r="9200" customFormat="1" ht="16" customHeight="1" x14ac:dyDescent="0.2"/>
    <row r="9201" customFormat="1" ht="16" customHeight="1" x14ac:dyDescent="0.2"/>
    <row r="9202" customFormat="1" ht="16" customHeight="1" x14ac:dyDescent="0.2"/>
    <row r="9203" customFormat="1" ht="16" customHeight="1" x14ac:dyDescent="0.2"/>
    <row r="9204" customFormat="1" ht="16" customHeight="1" x14ac:dyDescent="0.2"/>
    <row r="9205" customFormat="1" ht="16" customHeight="1" x14ac:dyDescent="0.2"/>
    <row r="9206" customFormat="1" ht="16" customHeight="1" x14ac:dyDescent="0.2"/>
    <row r="9207" customFormat="1" ht="16" customHeight="1" x14ac:dyDescent="0.2"/>
    <row r="9208" customFormat="1" ht="16" customHeight="1" x14ac:dyDescent="0.2"/>
    <row r="9209" customFormat="1" ht="16" customHeight="1" x14ac:dyDescent="0.2"/>
    <row r="9210" customFormat="1" ht="16" customHeight="1" x14ac:dyDescent="0.2"/>
    <row r="9211" customFormat="1" ht="16" customHeight="1" x14ac:dyDescent="0.2"/>
    <row r="9212" customFormat="1" ht="16" customHeight="1" x14ac:dyDescent="0.2"/>
    <row r="9213" customFormat="1" ht="16" customHeight="1" x14ac:dyDescent="0.2"/>
    <row r="9214" customFormat="1" ht="16" customHeight="1" x14ac:dyDescent="0.2"/>
    <row r="9215" customFormat="1" ht="16" customHeight="1" x14ac:dyDescent="0.2"/>
    <row r="9216" customFormat="1" ht="16" customHeight="1" x14ac:dyDescent="0.2"/>
    <row r="9217" customFormat="1" ht="16" customHeight="1" x14ac:dyDescent="0.2"/>
    <row r="9218" customFormat="1" ht="16" customHeight="1" x14ac:dyDescent="0.2"/>
    <row r="9219" customFormat="1" ht="16" customHeight="1" x14ac:dyDescent="0.2"/>
    <row r="9220" customFormat="1" ht="16" customHeight="1" x14ac:dyDescent="0.2"/>
    <row r="9221" customFormat="1" ht="16" customHeight="1" x14ac:dyDescent="0.2"/>
    <row r="9222" customFormat="1" ht="16" customHeight="1" x14ac:dyDescent="0.2"/>
    <row r="9223" customFormat="1" ht="16" customHeight="1" x14ac:dyDescent="0.2"/>
    <row r="9224" customFormat="1" ht="16" customHeight="1" x14ac:dyDescent="0.2"/>
    <row r="9225" customFormat="1" ht="16" customHeight="1" x14ac:dyDescent="0.2"/>
    <row r="9226" customFormat="1" ht="16" customHeight="1" x14ac:dyDescent="0.2"/>
    <row r="9227" customFormat="1" ht="16" customHeight="1" x14ac:dyDescent="0.2"/>
    <row r="9228" customFormat="1" ht="16" customHeight="1" x14ac:dyDescent="0.2"/>
    <row r="9229" customFormat="1" ht="16" customHeight="1" x14ac:dyDescent="0.2"/>
    <row r="9230" customFormat="1" ht="16" customHeight="1" x14ac:dyDescent="0.2"/>
    <row r="9231" customFormat="1" ht="16" customHeight="1" x14ac:dyDescent="0.2"/>
    <row r="9232" customFormat="1" ht="16" customHeight="1" x14ac:dyDescent="0.2"/>
    <row r="9233" customFormat="1" ht="16" customHeight="1" x14ac:dyDescent="0.2"/>
    <row r="9234" customFormat="1" ht="16" customHeight="1" x14ac:dyDescent="0.2"/>
    <row r="9235" customFormat="1" ht="16" customHeight="1" x14ac:dyDescent="0.2"/>
    <row r="9236" customFormat="1" ht="16" customHeight="1" x14ac:dyDescent="0.2"/>
    <row r="9237" customFormat="1" ht="16" customHeight="1" x14ac:dyDescent="0.2"/>
    <row r="9238" customFormat="1" ht="16" customHeight="1" x14ac:dyDescent="0.2"/>
    <row r="9239" customFormat="1" ht="16" customHeight="1" x14ac:dyDescent="0.2"/>
    <row r="9240" customFormat="1" ht="16" customHeight="1" x14ac:dyDescent="0.2"/>
    <row r="9241" customFormat="1" ht="16" customHeight="1" x14ac:dyDescent="0.2"/>
    <row r="9242" customFormat="1" ht="16" customHeight="1" x14ac:dyDescent="0.2"/>
    <row r="9243" customFormat="1" ht="16" customHeight="1" x14ac:dyDescent="0.2"/>
    <row r="9244" customFormat="1" ht="16" customHeight="1" x14ac:dyDescent="0.2"/>
    <row r="9245" customFormat="1" ht="16" customHeight="1" x14ac:dyDescent="0.2"/>
    <row r="9246" customFormat="1" ht="16" customHeight="1" x14ac:dyDescent="0.2"/>
    <row r="9247" customFormat="1" ht="16" customHeight="1" x14ac:dyDescent="0.2"/>
    <row r="9248" customFormat="1" ht="16" customHeight="1" x14ac:dyDescent="0.2"/>
    <row r="9249" customFormat="1" ht="16" customHeight="1" x14ac:dyDescent="0.2"/>
    <row r="9250" customFormat="1" ht="16" customHeight="1" x14ac:dyDescent="0.2"/>
    <row r="9251" customFormat="1" ht="16" customHeight="1" x14ac:dyDescent="0.2"/>
    <row r="9252" customFormat="1" ht="16" customHeight="1" x14ac:dyDescent="0.2"/>
    <row r="9253" customFormat="1" ht="16" customHeight="1" x14ac:dyDescent="0.2"/>
    <row r="9254" customFormat="1" ht="16" customHeight="1" x14ac:dyDescent="0.2"/>
    <row r="9255" customFormat="1" ht="16" customHeight="1" x14ac:dyDescent="0.2"/>
    <row r="9256" customFormat="1" ht="16" customHeight="1" x14ac:dyDescent="0.2"/>
    <row r="9257" customFormat="1" ht="16" customHeight="1" x14ac:dyDescent="0.2"/>
    <row r="9258" customFormat="1" ht="16" customHeight="1" x14ac:dyDescent="0.2"/>
    <row r="9259" customFormat="1" ht="16" customHeight="1" x14ac:dyDescent="0.2"/>
    <row r="9260" customFormat="1" ht="16" customHeight="1" x14ac:dyDescent="0.2"/>
    <row r="9261" customFormat="1" ht="16" customHeight="1" x14ac:dyDescent="0.2"/>
    <row r="9262" customFormat="1" ht="16" customHeight="1" x14ac:dyDescent="0.2"/>
    <row r="9263" customFormat="1" ht="16" customHeight="1" x14ac:dyDescent="0.2"/>
    <row r="9264" customFormat="1" ht="16" customHeight="1" x14ac:dyDescent="0.2"/>
    <row r="9265" customFormat="1" ht="16" customHeight="1" x14ac:dyDescent="0.2"/>
    <row r="9266" customFormat="1" ht="16" customHeight="1" x14ac:dyDescent="0.2"/>
    <row r="9267" customFormat="1" ht="16" customHeight="1" x14ac:dyDescent="0.2"/>
    <row r="9268" customFormat="1" ht="16" customHeight="1" x14ac:dyDescent="0.2"/>
    <row r="9269" customFormat="1" ht="16" customHeight="1" x14ac:dyDescent="0.2"/>
    <row r="9270" customFormat="1" ht="16" customHeight="1" x14ac:dyDescent="0.2"/>
    <row r="9271" customFormat="1" ht="16" customHeight="1" x14ac:dyDescent="0.2"/>
    <row r="9272" customFormat="1" ht="16" customHeight="1" x14ac:dyDescent="0.2"/>
    <row r="9273" customFormat="1" ht="16" customHeight="1" x14ac:dyDescent="0.2"/>
    <row r="9274" customFormat="1" ht="16" customHeight="1" x14ac:dyDescent="0.2"/>
    <row r="9275" customFormat="1" ht="16" customHeight="1" x14ac:dyDescent="0.2"/>
    <row r="9276" customFormat="1" ht="16" customHeight="1" x14ac:dyDescent="0.2"/>
    <row r="9277" customFormat="1" ht="16" customHeight="1" x14ac:dyDescent="0.2"/>
    <row r="9278" customFormat="1" ht="16" customHeight="1" x14ac:dyDescent="0.2"/>
    <row r="9279" customFormat="1" ht="16" customHeight="1" x14ac:dyDescent="0.2"/>
    <row r="9280" customFormat="1" ht="16" customHeight="1" x14ac:dyDescent="0.2"/>
    <row r="9281" customFormat="1" ht="16" customHeight="1" x14ac:dyDescent="0.2"/>
    <row r="9282" customFormat="1" ht="16" customHeight="1" x14ac:dyDescent="0.2"/>
    <row r="9283" customFormat="1" ht="16" customHeight="1" x14ac:dyDescent="0.2"/>
    <row r="9284" customFormat="1" ht="16" customHeight="1" x14ac:dyDescent="0.2"/>
    <row r="9285" customFormat="1" ht="16" customHeight="1" x14ac:dyDescent="0.2"/>
    <row r="9286" customFormat="1" ht="16" customHeight="1" x14ac:dyDescent="0.2"/>
    <row r="9287" customFormat="1" ht="16" customHeight="1" x14ac:dyDescent="0.2"/>
    <row r="9288" customFormat="1" ht="16" customHeight="1" x14ac:dyDescent="0.2"/>
    <row r="9289" customFormat="1" ht="16" customHeight="1" x14ac:dyDescent="0.2"/>
    <row r="9290" customFormat="1" ht="16" customHeight="1" x14ac:dyDescent="0.2"/>
    <row r="9291" customFormat="1" ht="16" customHeight="1" x14ac:dyDescent="0.2"/>
    <row r="9292" customFormat="1" ht="16" customHeight="1" x14ac:dyDescent="0.2"/>
    <row r="9293" customFormat="1" ht="16" customHeight="1" x14ac:dyDescent="0.2"/>
    <row r="9294" customFormat="1" ht="16" customHeight="1" x14ac:dyDescent="0.2"/>
    <row r="9295" customFormat="1" ht="16" customHeight="1" x14ac:dyDescent="0.2"/>
    <row r="9296" customFormat="1" ht="16" customHeight="1" x14ac:dyDescent="0.2"/>
    <row r="9297" customFormat="1" ht="16" customHeight="1" x14ac:dyDescent="0.2"/>
    <row r="9298" customFormat="1" ht="16" customHeight="1" x14ac:dyDescent="0.2"/>
    <row r="9299" customFormat="1" ht="16" customHeight="1" x14ac:dyDescent="0.2"/>
    <row r="9300" customFormat="1" ht="16" customHeight="1" x14ac:dyDescent="0.2"/>
    <row r="9301" customFormat="1" ht="16" customHeight="1" x14ac:dyDescent="0.2"/>
    <row r="9302" customFormat="1" ht="16" customHeight="1" x14ac:dyDescent="0.2"/>
    <row r="9303" customFormat="1" ht="16" customHeight="1" x14ac:dyDescent="0.2"/>
    <row r="9304" customFormat="1" ht="16" customHeight="1" x14ac:dyDescent="0.2"/>
    <row r="9305" customFormat="1" ht="16" customHeight="1" x14ac:dyDescent="0.2"/>
    <row r="9306" customFormat="1" ht="16" customHeight="1" x14ac:dyDescent="0.2"/>
    <row r="9307" customFormat="1" ht="16" customHeight="1" x14ac:dyDescent="0.2"/>
    <row r="9308" customFormat="1" ht="16" customHeight="1" x14ac:dyDescent="0.2"/>
    <row r="9309" customFormat="1" ht="16" customHeight="1" x14ac:dyDescent="0.2"/>
    <row r="9310" customFormat="1" ht="16" customHeight="1" x14ac:dyDescent="0.2"/>
    <row r="9311" customFormat="1" ht="16" customHeight="1" x14ac:dyDescent="0.2"/>
    <row r="9312" customFormat="1" ht="16" customHeight="1" x14ac:dyDescent="0.2"/>
    <row r="9313" customFormat="1" ht="16" customHeight="1" x14ac:dyDescent="0.2"/>
    <row r="9314" customFormat="1" ht="16" customHeight="1" x14ac:dyDescent="0.2"/>
    <row r="9315" customFormat="1" ht="16" customHeight="1" x14ac:dyDescent="0.2"/>
    <row r="9316" customFormat="1" ht="16" customHeight="1" x14ac:dyDescent="0.2"/>
    <row r="9317" customFormat="1" ht="16" customHeight="1" x14ac:dyDescent="0.2"/>
    <row r="9318" customFormat="1" ht="16" customHeight="1" x14ac:dyDescent="0.2"/>
    <row r="9319" customFormat="1" ht="16" customHeight="1" x14ac:dyDescent="0.2"/>
    <row r="9320" customFormat="1" ht="16" customHeight="1" x14ac:dyDescent="0.2"/>
    <row r="9321" customFormat="1" ht="16" customHeight="1" x14ac:dyDescent="0.2"/>
    <row r="9322" customFormat="1" ht="16" customHeight="1" x14ac:dyDescent="0.2"/>
    <row r="9323" customFormat="1" ht="16" customHeight="1" x14ac:dyDescent="0.2"/>
    <row r="9324" customFormat="1" ht="16" customHeight="1" x14ac:dyDescent="0.2"/>
    <row r="9325" customFormat="1" ht="16" customHeight="1" x14ac:dyDescent="0.2"/>
    <row r="9326" customFormat="1" ht="16" customHeight="1" x14ac:dyDescent="0.2"/>
    <row r="9327" customFormat="1" ht="16" customHeight="1" x14ac:dyDescent="0.2"/>
    <row r="9328" customFormat="1" ht="16" customHeight="1" x14ac:dyDescent="0.2"/>
    <row r="9329" customFormat="1" ht="16" customHeight="1" x14ac:dyDescent="0.2"/>
    <row r="9330" customFormat="1" ht="16" customHeight="1" x14ac:dyDescent="0.2"/>
    <row r="9331" customFormat="1" ht="16" customHeight="1" x14ac:dyDescent="0.2"/>
    <row r="9332" customFormat="1" ht="16" customHeight="1" x14ac:dyDescent="0.2"/>
    <row r="9333" customFormat="1" ht="16" customHeight="1" x14ac:dyDescent="0.2"/>
    <row r="9334" customFormat="1" ht="16" customHeight="1" x14ac:dyDescent="0.2"/>
    <row r="9335" customFormat="1" ht="16" customHeight="1" x14ac:dyDescent="0.2"/>
    <row r="9336" customFormat="1" ht="16" customHeight="1" x14ac:dyDescent="0.2"/>
    <row r="9337" customFormat="1" ht="16" customHeight="1" x14ac:dyDescent="0.2"/>
    <row r="9338" customFormat="1" ht="16" customHeight="1" x14ac:dyDescent="0.2"/>
    <row r="9339" customFormat="1" ht="16" customHeight="1" x14ac:dyDescent="0.2"/>
    <row r="9340" customFormat="1" ht="16" customHeight="1" x14ac:dyDescent="0.2"/>
    <row r="9341" customFormat="1" ht="16" customHeight="1" x14ac:dyDescent="0.2"/>
    <row r="9342" customFormat="1" ht="16" customHeight="1" x14ac:dyDescent="0.2"/>
    <row r="9343" customFormat="1" ht="16" customHeight="1" x14ac:dyDescent="0.2"/>
    <row r="9344" customFormat="1" ht="16" customHeight="1" x14ac:dyDescent="0.2"/>
    <row r="9345" customFormat="1" ht="16" customHeight="1" x14ac:dyDescent="0.2"/>
    <row r="9346" customFormat="1" ht="16" customHeight="1" x14ac:dyDescent="0.2"/>
    <row r="9347" customFormat="1" ht="16" customHeight="1" x14ac:dyDescent="0.2"/>
    <row r="9348" customFormat="1" ht="16" customHeight="1" x14ac:dyDescent="0.2"/>
    <row r="9349" customFormat="1" ht="16" customHeight="1" x14ac:dyDescent="0.2"/>
    <row r="9350" customFormat="1" ht="16" customHeight="1" x14ac:dyDescent="0.2"/>
    <row r="9351" customFormat="1" ht="16" customHeight="1" x14ac:dyDescent="0.2"/>
    <row r="9352" customFormat="1" ht="16" customHeight="1" x14ac:dyDescent="0.2"/>
    <row r="9353" customFormat="1" ht="16" customHeight="1" x14ac:dyDescent="0.2"/>
    <row r="9354" customFormat="1" ht="16" customHeight="1" x14ac:dyDescent="0.2"/>
    <row r="9355" customFormat="1" ht="16" customHeight="1" x14ac:dyDescent="0.2"/>
    <row r="9356" customFormat="1" ht="16" customHeight="1" x14ac:dyDescent="0.2"/>
    <row r="9357" customFormat="1" ht="16" customHeight="1" x14ac:dyDescent="0.2"/>
    <row r="9358" customFormat="1" ht="16" customHeight="1" x14ac:dyDescent="0.2"/>
    <row r="9359" customFormat="1" ht="16" customHeight="1" x14ac:dyDescent="0.2"/>
    <row r="9360" customFormat="1" ht="16" customHeight="1" x14ac:dyDescent="0.2"/>
    <row r="9361" customFormat="1" ht="16" customHeight="1" x14ac:dyDescent="0.2"/>
    <row r="9362" customFormat="1" ht="16" customHeight="1" x14ac:dyDescent="0.2"/>
    <row r="9363" customFormat="1" ht="16" customHeight="1" x14ac:dyDescent="0.2"/>
    <row r="9364" customFormat="1" ht="16" customHeight="1" x14ac:dyDescent="0.2"/>
    <row r="9365" customFormat="1" ht="16" customHeight="1" x14ac:dyDescent="0.2"/>
    <row r="9366" customFormat="1" ht="16" customHeight="1" x14ac:dyDescent="0.2"/>
    <row r="9367" customFormat="1" ht="16" customHeight="1" x14ac:dyDescent="0.2"/>
    <row r="9368" customFormat="1" ht="16" customHeight="1" x14ac:dyDescent="0.2"/>
    <row r="9369" customFormat="1" ht="16" customHeight="1" x14ac:dyDescent="0.2"/>
    <row r="9370" customFormat="1" ht="16" customHeight="1" x14ac:dyDescent="0.2"/>
    <row r="9371" customFormat="1" ht="16" customHeight="1" x14ac:dyDescent="0.2"/>
    <row r="9372" customFormat="1" ht="16" customHeight="1" x14ac:dyDescent="0.2"/>
    <row r="9373" customFormat="1" ht="16" customHeight="1" x14ac:dyDescent="0.2"/>
    <row r="9374" customFormat="1" ht="16" customHeight="1" x14ac:dyDescent="0.2"/>
    <row r="9375" customFormat="1" ht="16" customHeight="1" x14ac:dyDescent="0.2"/>
    <row r="9376" customFormat="1" ht="16" customHeight="1" x14ac:dyDescent="0.2"/>
    <row r="9377" customFormat="1" ht="16" customHeight="1" x14ac:dyDescent="0.2"/>
    <row r="9378" customFormat="1" ht="16" customHeight="1" x14ac:dyDescent="0.2"/>
    <row r="9379" customFormat="1" ht="16" customHeight="1" x14ac:dyDescent="0.2"/>
    <row r="9380" customFormat="1" ht="16" customHeight="1" x14ac:dyDescent="0.2"/>
    <row r="9381" customFormat="1" ht="16" customHeight="1" x14ac:dyDescent="0.2"/>
    <row r="9382" customFormat="1" ht="16" customHeight="1" x14ac:dyDescent="0.2"/>
    <row r="9383" customFormat="1" ht="16" customHeight="1" x14ac:dyDescent="0.2"/>
    <row r="9384" customFormat="1" ht="16" customHeight="1" x14ac:dyDescent="0.2"/>
    <row r="9385" customFormat="1" ht="16" customHeight="1" x14ac:dyDescent="0.2"/>
    <row r="9386" customFormat="1" ht="16" customHeight="1" x14ac:dyDescent="0.2"/>
    <row r="9387" customFormat="1" ht="16" customHeight="1" x14ac:dyDescent="0.2"/>
    <row r="9388" customFormat="1" ht="16" customHeight="1" x14ac:dyDescent="0.2"/>
    <row r="9389" customFormat="1" ht="16" customHeight="1" x14ac:dyDescent="0.2"/>
    <row r="9390" customFormat="1" ht="16" customHeight="1" x14ac:dyDescent="0.2"/>
    <row r="9391" customFormat="1" ht="16" customHeight="1" x14ac:dyDescent="0.2"/>
    <row r="9392" customFormat="1" ht="16" customHeight="1" x14ac:dyDescent="0.2"/>
    <row r="9393" customFormat="1" ht="16" customHeight="1" x14ac:dyDescent="0.2"/>
    <row r="9394" customFormat="1" ht="16" customHeight="1" x14ac:dyDescent="0.2"/>
    <row r="9395" customFormat="1" ht="16" customHeight="1" x14ac:dyDescent="0.2"/>
    <row r="9396" customFormat="1" ht="16" customHeight="1" x14ac:dyDescent="0.2"/>
    <row r="9397" customFormat="1" ht="16" customHeight="1" x14ac:dyDescent="0.2"/>
    <row r="9398" customFormat="1" ht="16" customHeight="1" x14ac:dyDescent="0.2"/>
    <row r="9399" customFormat="1" ht="16" customHeight="1" x14ac:dyDescent="0.2"/>
    <row r="9400" customFormat="1" ht="16" customHeight="1" x14ac:dyDescent="0.2"/>
    <row r="9401" customFormat="1" ht="16" customHeight="1" x14ac:dyDescent="0.2"/>
    <row r="9402" customFormat="1" ht="16" customHeight="1" x14ac:dyDescent="0.2"/>
    <row r="9403" customFormat="1" ht="16" customHeight="1" x14ac:dyDescent="0.2"/>
    <row r="9404" customFormat="1" ht="16" customHeight="1" x14ac:dyDescent="0.2"/>
    <row r="9405" customFormat="1" ht="16" customHeight="1" x14ac:dyDescent="0.2"/>
    <row r="9406" customFormat="1" ht="16" customHeight="1" x14ac:dyDescent="0.2"/>
    <row r="9407" customFormat="1" ht="16" customHeight="1" x14ac:dyDescent="0.2"/>
    <row r="9408" customFormat="1" ht="16" customHeight="1" x14ac:dyDescent="0.2"/>
    <row r="9409" customFormat="1" ht="16" customHeight="1" x14ac:dyDescent="0.2"/>
    <row r="9410" customFormat="1" ht="16" customHeight="1" x14ac:dyDescent="0.2"/>
    <row r="9411" customFormat="1" ht="16" customHeight="1" x14ac:dyDescent="0.2"/>
    <row r="9412" customFormat="1" ht="16" customHeight="1" x14ac:dyDescent="0.2"/>
    <row r="9413" customFormat="1" ht="16" customHeight="1" x14ac:dyDescent="0.2"/>
    <row r="9414" customFormat="1" ht="16" customHeight="1" x14ac:dyDescent="0.2"/>
    <row r="9415" customFormat="1" ht="16" customHeight="1" x14ac:dyDescent="0.2"/>
    <row r="9416" customFormat="1" ht="16" customHeight="1" x14ac:dyDescent="0.2"/>
    <row r="9417" customFormat="1" ht="16" customHeight="1" x14ac:dyDescent="0.2"/>
    <row r="9418" customFormat="1" ht="16" customHeight="1" x14ac:dyDescent="0.2"/>
    <row r="9419" customFormat="1" ht="16" customHeight="1" x14ac:dyDescent="0.2"/>
    <row r="9420" customFormat="1" ht="16" customHeight="1" x14ac:dyDescent="0.2"/>
    <row r="9421" customFormat="1" ht="16" customHeight="1" x14ac:dyDescent="0.2"/>
    <row r="9422" customFormat="1" ht="16" customHeight="1" x14ac:dyDescent="0.2"/>
    <row r="9423" customFormat="1" ht="16" customHeight="1" x14ac:dyDescent="0.2"/>
    <row r="9424" customFormat="1" ht="16" customHeight="1" x14ac:dyDescent="0.2"/>
    <row r="9425" customFormat="1" ht="16" customHeight="1" x14ac:dyDescent="0.2"/>
    <row r="9426" customFormat="1" ht="16" customHeight="1" x14ac:dyDescent="0.2"/>
    <row r="9427" customFormat="1" ht="16" customHeight="1" x14ac:dyDescent="0.2"/>
    <row r="9428" customFormat="1" ht="16" customHeight="1" x14ac:dyDescent="0.2"/>
    <row r="9429" customFormat="1" ht="16" customHeight="1" x14ac:dyDescent="0.2"/>
    <row r="9430" customFormat="1" ht="16" customHeight="1" x14ac:dyDescent="0.2"/>
    <row r="9431" customFormat="1" ht="16" customHeight="1" x14ac:dyDescent="0.2"/>
    <row r="9432" customFormat="1" ht="16" customHeight="1" x14ac:dyDescent="0.2"/>
    <row r="9433" customFormat="1" ht="16" customHeight="1" x14ac:dyDescent="0.2"/>
    <row r="9434" customFormat="1" ht="16" customHeight="1" x14ac:dyDescent="0.2"/>
    <row r="9435" customFormat="1" ht="16" customHeight="1" x14ac:dyDescent="0.2"/>
    <row r="9436" customFormat="1" ht="16" customHeight="1" x14ac:dyDescent="0.2"/>
    <row r="9437" customFormat="1" ht="16" customHeight="1" x14ac:dyDescent="0.2"/>
    <row r="9438" customFormat="1" ht="16" customHeight="1" x14ac:dyDescent="0.2"/>
    <row r="9439" customFormat="1" ht="16" customHeight="1" x14ac:dyDescent="0.2"/>
    <row r="9440" customFormat="1" ht="16" customHeight="1" x14ac:dyDescent="0.2"/>
    <row r="9441" customFormat="1" ht="16" customHeight="1" x14ac:dyDescent="0.2"/>
    <row r="9442" customFormat="1" ht="16" customHeight="1" x14ac:dyDescent="0.2"/>
    <row r="9443" customFormat="1" ht="16" customHeight="1" x14ac:dyDescent="0.2"/>
    <row r="9444" customFormat="1" ht="16" customHeight="1" x14ac:dyDescent="0.2"/>
    <row r="9445" customFormat="1" ht="16" customHeight="1" x14ac:dyDescent="0.2"/>
    <row r="9446" customFormat="1" ht="16" customHeight="1" x14ac:dyDescent="0.2"/>
    <row r="9447" customFormat="1" ht="16" customHeight="1" x14ac:dyDescent="0.2"/>
    <row r="9448" customFormat="1" ht="16" customHeight="1" x14ac:dyDescent="0.2"/>
    <row r="9449" customFormat="1" ht="16" customHeight="1" x14ac:dyDescent="0.2"/>
    <row r="9450" customFormat="1" ht="16" customHeight="1" x14ac:dyDescent="0.2"/>
    <row r="9451" customFormat="1" ht="16" customHeight="1" x14ac:dyDescent="0.2"/>
    <row r="9452" customFormat="1" ht="16" customHeight="1" x14ac:dyDescent="0.2"/>
    <row r="9453" customFormat="1" ht="16" customHeight="1" x14ac:dyDescent="0.2"/>
    <row r="9454" customFormat="1" ht="16" customHeight="1" x14ac:dyDescent="0.2"/>
    <row r="9455" customFormat="1" ht="16" customHeight="1" x14ac:dyDescent="0.2"/>
    <row r="9456" customFormat="1" ht="16" customHeight="1" x14ac:dyDescent="0.2"/>
    <row r="9457" customFormat="1" ht="16" customHeight="1" x14ac:dyDescent="0.2"/>
    <row r="9458" customFormat="1" ht="16" customHeight="1" x14ac:dyDescent="0.2"/>
    <row r="9459" customFormat="1" ht="16" customHeight="1" x14ac:dyDescent="0.2"/>
    <row r="9460" customFormat="1" ht="16" customHeight="1" x14ac:dyDescent="0.2"/>
    <row r="9461" customFormat="1" ht="16" customHeight="1" x14ac:dyDescent="0.2"/>
    <row r="9462" customFormat="1" ht="16" customHeight="1" x14ac:dyDescent="0.2"/>
    <row r="9463" customFormat="1" ht="16" customHeight="1" x14ac:dyDescent="0.2"/>
    <row r="9464" customFormat="1" ht="16" customHeight="1" x14ac:dyDescent="0.2"/>
    <row r="9465" customFormat="1" ht="16" customHeight="1" x14ac:dyDescent="0.2"/>
    <row r="9466" customFormat="1" ht="16" customHeight="1" x14ac:dyDescent="0.2"/>
    <row r="9467" customFormat="1" ht="16" customHeight="1" x14ac:dyDescent="0.2"/>
    <row r="9468" customFormat="1" ht="16" customHeight="1" x14ac:dyDescent="0.2"/>
    <row r="9469" customFormat="1" ht="16" customHeight="1" x14ac:dyDescent="0.2"/>
    <row r="9470" customFormat="1" ht="16" customHeight="1" x14ac:dyDescent="0.2"/>
    <row r="9471" customFormat="1" ht="16" customHeight="1" x14ac:dyDescent="0.2"/>
    <row r="9472" customFormat="1" ht="16" customHeight="1" x14ac:dyDescent="0.2"/>
    <row r="9473" customFormat="1" ht="16" customHeight="1" x14ac:dyDescent="0.2"/>
    <row r="9474" customFormat="1" ht="16" customHeight="1" x14ac:dyDescent="0.2"/>
    <row r="9475" customFormat="1" ht="16" customHeight="1" x14ac:dyDescent="0.2"/>
    <row r="9476" customFormat="1" ht="16" customHeight="1" x14ac:dyDescent="0.2"/>
    <row r="9477" customFormat="1" ht="16" customHeight="1" x14ac:dyDescent="0.2"/>
    <row r="9478" customFormat="1" ht="16" customHeight="1" x14ac:dyDescent="0.2"/>
    <row r="9479" customFormat="1" ht="16" customHeight="1" x14ac:dyDescent="0.2"/>
    <row r="9480" customFormat="1" ht="16" customHeight="1" x14ac:dyDescent="0.2"/>
    <row r="9481" customFormat="1" ht="16" customHeight="1" x14ac:dyDescent="0.2"/>
    <row r="9482" customFormat="1" ht="16" customHeight="1" x14ac:dyDescent="0.2"/>
    <row r="9483" customFormat="1" ht="16" customHeight="1" x14ac:dyDescent="0.2"/>
    <row r="9484" customFormat="1" ht="16" customHeight="1" x14ac:dyDescent="0.2"/>
    <row r="9485" customFormat="1" ht="16" customHeight="1" x14ac:dyDescent="0.2"/>
    <row r="9486" customFormat="1" ht="16" customHeight="1" x14ac:dyDescent="0.2"/>
    <row r="9487" customFormat="1" ht="16" customHeight="1" x14ac:dyDescent="0.2"/>
    <row r="9488" customFormat="1" ht="16" customHeight="1" x14ac:dyDescent="0.2"/>
    <row r="9489" customFormat="1" ht="16" customHeight="1" x14ac:dyDescent="0.2"/>
    <row r="9490" customFormat="1" ht="16" customHeight="1" x14ac:dyDescent="0.2"/>
    <row r="9491" customFormat="1" ht="16" customHeight="1" x14ac:dyDescent="0.2"/>
    <row r="9492" customFormat="1" ht="16" customHeight="1" x14ac:dyDescent="0.2"/>
    <row r="9493" customFormat="1" ht="16" customHeight="1" x14ac:dyDescent="0.2"/>
    <row r="9494" customFormat="1" ht="16" customHeight="1" x14ac:dyDescent="0.2"/>
    <row r="9495" customFormat="1" ht="16" customHeight="1" x14ac:dyDescent="0.2"/>
    <row r="9496" customFormat="1" ht="16" customHeight="1" x14ac:dyDescent="0.2"/>
    <row r="9497" customFormat="1" ht="16" customHeight="1" x14ac:dyDescent="0.2"/>
    <row r="9498" customFormat="1" ht="16" customHeight="1" x14ac:dyDescent="0.2"/>
    <row r="9499" customFormat="1" ht="16" customHeight="1" x14ac:dyDescent="0.2"/>
    <row r="9500" customFormat="1" ht="16" customHeight="1" x14ac:dyDescent="0.2"/>
    <row r="9501" customFormat="1" ht="16" customHeight="1" x14ac:dyDescent="0.2"/>
    <row r="9502" customFormat="1" ht="16" customHeight="1" x14ac:dyDescent="0.2"/>
    <row r="9503" customFormat="1" ht="16" customHeight="1" x14ac:dyDescent="0.2"/>
    <row r="9504" customFormat="1" ht="16" customHeight="1" x14ac:dyDescent="0.2"/>
    <row r="9505" customFormat="1" ht="16" customHeight="1" x14ac:dyDescent="0.2"/>
    <row r="9506" customFormat="1" ht="16" customHeight="1" x14ac:dyDescent="0.2"/>
    <row r="9507" customFormat="1" ht="16" customHeight="1" x14ac:dyDescent="0.2"/>
    <row r="9508" customFormat="1" ht="16" customHeight="1" x14ac:dyDescent="0.2"/>
    <row r="9509" customFormat="1" ht="16" customHeight="1" x14ac:dyDescent="0.2"/>
    <row r="9510" customFormat="1" ht="16" customHeight="1" x14ac:dyDescent="0.2"/>
    <row r="9511" customFormat="1" ht="16" customHeight="1" x14ac:dyDescent="0.2"/>
    <row r="9512" customFormat="1" ht="16" customHeight="1" x14ac:dyDescent="0.2"/>
    <row r="9513" customFormat="1" ht="16" customHeight="1" x14ac:dyDescent="0.2"/>
    <row r="9514" customFormat="1" ht="16" customHeight="1" x14ac:dyDescent="0.2"/>
    <row r="9515" customFormat="1" ht="16" customHeight="1" x14ac:dyDescent="0.2"/>
    <row r="9516" customFormat="1" ht="16" customHeight="1" x14ac:dyDescent="0.2"/>
    <row r="9517" customFormat="1" ht="16" customHeight="1" x14ac:dyDescent="0.2"/>
    <row r="9518" customFormat="1" ht="16" customHeight="1" x14ac:dyDescent="0.2"/>
    <row r="9519" customFormat="1" ht="16" customHeight="1" x14ac:dyDescent="0.2"/>
    <row r="9520" customFormat="1" ht="16" customHeight="1" x14ac:dyDescent="0.2"/>
    <row r="9521" customFormat="1" ht="16" customHeight="1" x14ac:dyDescent="0.2"/>
    <row r="9522" customFormat="1" ht="16" customHeight="1" x14ac:dyDescent="0.2"/>
    <row r="9523" customFormat="1" ht="16" customHeight="1" x14ac:dyDescent="0.2"/>
    <row r="9524" customFormat="1" ht="16" customHeight="1" x14ac:dyDescent="0.2"/>
    <row r="9525" customFormat="1" ht="16" customHeight="1" x14ac:dyDescent="0.2"/>
    <row r="9526" customFormat="1" ht="16" customHeight="1" x14ac:dyDescent="0.2"/>
    <row r="9527" customFormat="1" ht="16" customHeight="1" x14ac:dyDescent="0.2"/>
    <row r="9528" customFormat="1" ht="16" customHeight="1" x14ac:dyDescent="0.2"/>
    <row r="9529" customFormat="1" ht="16" customHeight="1" x14ac:dyDescent="0.2"/>
    <row r="9530" customFormat="1" ht="16" customHeight="1" x14ac:dyDescent="0.2"/>
    <row r="9531" customFormat="1" ht="16" customHeight="1" x14ac:dyDescent="0.2"/>
    <row r="9532" customFormat="1" ht="16" customHeight="1" x14ac:dyDescent="0.2"/>
    <row r="9533" customFormat="1" ht="16" customHeight="1" x14ac:dyDescent="0.2"/>
    <row r="9534" customFormat="1" ht="16" customHeight="1" x14ac:dyDescent="0.2"/>
    <row r="9535" customFormat="1" ht="16" customHeight="1" x14ac:dyDescent="0.2"/>
    <row r="9536" customFormat="1" ht="16" customHeight="1" x14ac:dyDescent="0.2"/>
    <row r="9537" customFormat="1" ht="16" customHeight="1" x14ac:dyDescent="0.2"/>
    <row r="9538" customFormat="1" ht="16" customHeight="1" x14ac:dyDescent="0.2"/>
    <row r="9539" customFormat="1" ht="16" customHeight="1" x14ac:dyDescent="0.2"/>
    <row r="9540" customFormat="1" ht="16" customHeight="1" x14ac:dyDescent="0.2"/>
    <row r="9541" customFormat="1" ht="16" customHeight="1" x14ac:dyDescent="0.2"/>
    <row r="9542" customFormat="1" ht="16" customHeight="1" x14ac:dyDescent="0.2"/>
    <row r="9543" customFormat="1" ht="16" customHeight="1" x14ac:dyDescent="0.2"/>
    <row r="9544" customFormat="1" ht="16" customHeight="1" x14ac:dyDescent="0.2"/>
    <row r="9545" customFormat="1" ht="16" customHeight="1" x14ac:dyDescent="0.2"/>
    <row r="9546" customFormat="1" ht="16" customHeight="1" x14ac:dyDescent="0.2"/>
    <row r="9547" customFormat="1" ht="16" customHeight="1" x14ac:dyDescent="0.2"/>
    <row r="9548" customFormat="1" ht="16" customHeight="1" x14ac:dyDescent="0.2"/>
    <row r="9549" customFormat="1" ht="16" customHeight="1" x14ac:dyDescent="0.2"/>
    <row r="9550" customFormat="1" ht="16" customHeight="1" x14ac:dyDescent="0.2"/>
    <row r="9551" customFormat="1" ht="16" customHeight="1" x14ac:dyDescent="0.2"/>
    <row r="9552" customFormat="1" ht="16" customHeight="1" x14ac:dyDescent="0.2"/>
    <row r="9553" customFormat="1" ht="16" customHeight="1" x14ac:dyDescent="0.2"/>
    <row r="9554" customFormat="1" ht="16" customHeight="1" x14ac:dyDescent="0.2"/>
    <row r="9555" customFormat="1" ht="16" customHeight="1" x14ac:dyDescent="0.2"/>
    <row r="9556" customFormat="1" ht="16" customHeight="1" x14ac:dyDescent="0.2"/>
    <row r="9557" customFormat="1" ht="16" customHeight="1" x14ac:dyDescent="0.2"/>
    <row r="9558" customFormat="1" ht="16" customHeight="1" x14ac:dyDescent="0.2"/>
    <row r="9559" customFormat="1" ht="16" customHeight="1" x14ac:dyDescent="0.2"/>
    <row r="9560" customFormat="1" ht="16" customHeight="1" x14ac:dyDescent="0.2"/>
    <row r="9561" customFormat="1" ht="16" customHeight="1" x14ac:dyDescent="0.2"/>
    <row r="9562" customFormat="1" ht="16" customHeight="1" x14ac:dyDescent="0.2"/>
    <row r="9563" customFormat="1" ht="16" customHeight="1" x14ac:dyDescent="0.2"/>
    <row r="9564" customFormat="1" ht="16" customHeight="1" x14ac:dyDescent="0.2"/>
    <row r="9565" customFormat="1" ht="16" customHeight="1" x14ac:dyDescent="0.2"/>
    <row r="9566" customFormat="1" ht="16" customHeight="1" x14ac:dyDescent="0.2"/>
    <row r="9567" customFormat="1" ht="16" customHeight="1" x14ac:dyDescent="0.2"/>
    <row r="9568" customFormat="1" ht="16" customHeight="1" x14ac:dyDescent="0.2"/>
    <row r="9569" customFormat="1" ht="16" customHeight="1" x14ac:dyDescent="0.2"/>
    <row r="9570" customFormat="1" ht="16" customHeight="1" x14ac:dyDescent="0.2"/>
    <row r="9571" customFormat="1" ht="16" customHeight="1" x14ac:dyDescent="0.2"/>
    <row r="9572" customFormat="1" ht="16" customHeight="1" x14ac:dyDescent="0.2"/>
    <row r="9573" customFormat="1" ht="16" customHeight="1" x14ac:dyDescent="0.2"/>
    <row r="9574" customFormat="1" ht="16" customHeight="1" x14ac:dyDescent="0.2"/>
    <row r="9575" customFormat="1" ht="16" customHeight="1" x14ac:dyDescent="0.2"/>
    <row r="9576" customFormat="1" ht="16" customHeight="1" x14ac:dyDescent="0.2"/>
    <row r="9577" customFormat="1" ht="16" customHeight="1" x14ac:dyDescent="0.2"/>
    <row r="9578" customFormat="1" ht="16" customHeight="1" x14ac:dyDescent="0.2"/>
    <row r="9579" customFormat="1" ht="16" customHeight="1" x14ac:dyDescent="0.2"/>
    <row r="9580" customFormat="1" ht="16" customHeight="1" x14ac:dyDescent="0.2"/>
    <row r="9581" customFormat="1" ht="16" customHeight="1" x14ac:dyDescent="0.2"/>
    <row r="9582" customFormat="1" ht="16" customHeight="1" x14ac:dyDescent="0.2"/>
    <row r="9583" customFormat="1" ht="16" customHeight="1" x14ac:dyDescent="0.2"/>
    <row r="9584" customFormat="1" ht="16" customHeight="1" x14ac:dyDescent="0.2"/>
    <row r="9585" customFormat="1" ht="16" customHeight="1" x14ac:dyDescent="0.2"/>
    <row r="9586" customFormat="1" ht="16" customHeight="1" x14ac:dyDescent="0.2"/>
    <row r="9587" customFormat="1" ht="16" customHeight="1" x14ac:dyDescent="0.2"/>
    <row r="9588" customFormat="1" ht="16" customHeight="1" x14ac:dyDescent="0.2"/>
    <row r="9589" customFormat="1" ht="16" customHeight="1" x14ac:dyDescent="0.2"/>
    <row r="9590" customFormat="1" ht="16" customHeight="1" x14ac:dyDescent="0.2"/>
    <row r="9591" customFormat="1" ht="16" customHeight="1" x14ac:dyDescent="0.2"/>
    <row r="9592" customFormat="1" ht="16" customHeight="1" x14ac:dyDescent="0.2"/>
    <row r="9593" customFormat="1" ht="16" customHeight="1" x14ac:dyDescent="0.2"/>
    <row r="9594" customFormat="1" ht="16" customHeight="1" x14ac:dyDescent="0.2"/>
    <row r="9595" customFormat="1" ht="16" customHeight="1" x14ac:dyDescent="0.2"/>
    <row r="9596" customFormat="1" ht="16" customHeight="1" x14ac:dyDescent="0.2"/>
    <row r="9597" customFormat="1" ht="16" customHeight="1" x14ac:dyDescent="0.2"/>
    <row r="9598" customFormat="1" ht="16" customHeight="1" x14ac:dyDescent="0.2"/>
    <row r="9599" customFormat="1" ht="16" customHeight="1" x14ac:dyDescent="0.2"/>
    <row r="9600" customFormat="1" ht="16" customHeight="1" x14ac:dyDescent="0.2"/>
    <row r="9601" customFormat="1" ht="16" customHeight="1" x14ac:dyDescent="0.2"/>
    <row r="9602" customFormat="1" ht="16" customHeight="1" x14ac:dyDescent="0.2"/>
    <row r="9603" customFormat="1" ht="16" customHeight="1" x14ac:dyDescent="0.2"/>
    <row r="9604" customFormat="1" ht="16" customHeight="1" x14ac:dyDescent="0.2"/>
    <row r="9605" customFormat="1" ht="16" customHeight="1" x14ac:dyDescent="0.2"/>
    <row r="9606" customFormat="1" ht="16" customHeight="1" x14ac:dyDescent="0.2"/>
    <row r="9607" customFormat="1" ht="16" customHeight="1" x14ac:dyDescent="0.2"/>
    <row r="9608" customFormat="1" ht="16" customHeight="1" x14ac:dyDescent="0.2"/>
    <row r="9609" customFormat="1" ht="16" customHeight="1" x14ac:dyDescent="0.2"/>
    <row r="9610" customFormat="1" ht="16" customHeight="1" x14ac:dyDescent="0.2"/>
    <row r="9611" customFormat="1" ht="16" customHeight="1" x14ac:dyDescent="0.2"/>
    <row r="9612" customFormat="1" ht="16" customHeight="1" x14ac:dyDescent="0.2"/>
    <row r="9613" customFormat="1" ht="16" customHeight="1" x14ac:dyDescent="0.2"/>
    <row r="9614" customFormat="1" ht="16" customHeight="1" x14ac:dyDescent="0.2"/>
    <row r="9615" customFormat="1" ht="16" customHeight="1" x14ac:dyDescent="0.2"/>
    <row r="9616" customFormat="1" ht="16" customHeight="1" x14ac:dyDescent="0.2"/>
    <row r="9617" customFormat="1" ht="16" customHeight="1" x14ac:dyDescent="0.2"/>
    <row r="9618" customFormat="1" ht="16" customHeight="1" x14ac:dyDescent="0.2"/>
    <row r="9619" customFormat="1" ht="16" customHeight="1" x14ac:dyDescent="0.2"/>
    <row r="9620" customFormat="1" ht="16" customHeight="1" x14ac:dyDescent="0.2"/>
    <row r="9621" customFormat="1" ht="16" customHeight="1" x14ac:dyDescent="0.2"/>
    <row r="9622" customFormat="1" ht="16" customHeight="1" x14ac:dyDescent="0.2"/>
    <row r="9623" customFormat="1" ht="16" customHeight="1" x14ac:dyDescent="0.2"/>
    <row r="9624" customFormat="1" ht="16" customHeight="1" x14ac:dyDescent="0.2"/>
    <row r="9625" customFormat="1" ht="16" customHeight="1" x14ac:dyDescent="0.2"/>
    <row r="9626" customFormat="1" ht="16" customHeight="1" x14ac:dyDescent="0.2"/>
    <row r="9627" customFormat="1" ht="16" customHeight="1" x14ac:dyDescent="0.2"/>
    <row r="9628" customFormat="1" ht="16" customHeight="1" x14ac:dyDescent="0.2"/>
    <row r="9629" customFormat="1" ht="16" customHeight="1" x14ac:dyDescent="0.2"/>
    <row r="9630" customFormat="1" ht="16" customHeight="1" x14ac:dyDescent="0.2"/>
    <row r="9631" customFormat="1" ht="16" customHeight="1" x14ac:dyDescent="0.2"/>
    <row r="9632" customFormat="1" ht="16" customHeight="1" x14ac:dyDescent="0.2"/>
    <row r="9633" customFormat="1" ht="16" customHeight="1" x14ac:dyDescent="0.2"/>
    <row r="9634" customFormat="1" ht="16" customHeight="1" x14ac:dyDescent="0.2"/>
    <row r="9635" customFormat="1" ht="16" customHeight="1" x14ac:dyDescent="0.2"/>
    <row r="9636" customFormat="1" ht="16" customHeight="1" x14ac:dyDescent="0.2"/>
    <row r="9637" customFormat="1" ht="16" customHeight="1" x14ac:dyDescent="0.2"/>
    <row r="9638" customFormat="1" ht="16" customHeight="1" x14ac:dyDescent="0.2"/>
    <row r="9639" customFormat="1" ht="16" customHeight="1" x14ac:dyDescent="0.2"/>
    <row r="9640" customFormat="1" ht="16" customHeight="1" x14ac:dyDescent="0.2"/>
    <row r="9641" customFormat="1" ht="16" customHeight="1" x14ac:dyDescent="0.2"/>
    <row r="9642" customFormat="1" ht="16" customHeight="1" x14ac:dyDescent="0.2"/>
    <row r="9643" customFormat="1" ht="16" customHeight="1" x14ac:dyDescent="0.2"/>
    <row r="9644" customFormat="1" ht="16" customHeight="1" x14ac:dyDescent="0.2"/>
    <row r="9645" customFormat="1" ht="16" customHeight="1" x14ac:dyDescent="0.2"/>
    <row r="9646" customFormat="1" ht="16" customHeight="1" x14ac:dyDescent="0.2"/>
    <row r="9647" customFormat="1" ht="16" customHeight="1" x14ac:dyDescent="0.2"/>
    <row r="9648" customFormat="1" ht="16" customHeight="1" x14ac:dyDescent="0.2"/>
    <row r="9649" customFormat="1" ht="16" customHeight="1" x14ac:dyDescent="0.2"/>
    <row r="9650" customFormat="1" ht="16" customHeight="1" x14ac:dyDescent="0.2"/>
    <row r="9651" customFormat="1" ht="16" customHeight="1" x14ac:dyDescent="0.2"/>
    <row r="9652" customFormat="1" ht="16" customHeight="1" x14ac:dyDescent="0.2"/>
    <row r="9653" customFormat="1" ht="16" customHeight="1" x14ac:dyDescent="0.2"/>
    <row r="9654" customFormat="1" ht="16" customHeight="1" x14ac:dyDescent="0.2"/>
    <row r="9655" customFormat="1" ht="16" customHeight="1" x14ac:dyDescent="0.2"/>
    <row r="9656" customFormat="1" ht="16" customHeight="1" x14ac:dyDescent="0.2"/>
    <row r="9657" customFormat="1" ht="16" customHeight="1" x14ac:dyDescent="0.2"/>
    <row r="9658" customFormat="1" ht="16" customHeight="1" x14ac:dyDescent="0.2"/>
    <row r="9659" customFormat="1" ht="16" customHeight="1" x14ac:dyDescent="0.2"/>
    <row r="9660" customFormat="1" ht="16" customHeight="1" x14ac:dyDescent="0.2"/>
    <row r="9661" customFormat="1" ht="16" customHeight="1" x14ac:dyDescent="0.2"/>
    <row r="9662" customFormat="1" ht="16" customHeight="1" x14ac:dyDescent="0.2"/>
    <row r="9663" customFormat="1" ht="16" customHeight="1" x14ac:dyDescent="0.2"/>
    <row r="9664" customFormat="1" ht="16" customHeight="1" x14ac:dyDescent="0.2"/>
    <row r="9665" customFormat="1" ht="16" customHeight="1" x14ac:dyDescent="0.2"/>
    <row r="9666" customFormat="1" ht="16" customHeight="1" x14ac:dyDescent="0.2"/>
    <row r="9667" customFormat="1" ht="16" customHeight="1" x14ac:dyDescent="0.2"/>
    <row r="9668" customFormat="1" ht="16" customHeight="1" x14ac:dyDescent="0.2"/>
    <row r="9669" customFormat="1" ht="16" customHeight="1" x14ac:dyDescent="0.2"/>
    <row r="9670" customFormat="1" ht="16" customHeight="1" x14ac:dyDescent="0.2"/>
    <row r="9671" customFormat="1" ht="16" customHeight="1" x14ac:dyDescent="0.2"/>
    <row r="9672" customFormat="1" ht="16" customHeight="1" x14ac:dyDescent="0.2"/>
    <row r="9673" customFormat="1" ht="16" customHeight="1" x14ac:dyDescent="0.2"/>
    <row r="9674" customFormat="1" ht="16" customHeight="1" x14ac:dyDescent="0.2"/>
    <row r="9675" customFormat="1" ht="16" customHeight="1" x14ac:dyDescent="0.2"/>
    <row r="9676" customFormat="1" ht="16" customHeight="1" x14ac:dyDescent="0.2"/>
    <row r="9677" customFormat="1" ht="16" customHeight="1" x14ac:dyDescent="0.2"/>
    <row r="9678" customFormat="1" ht="16" customHeight="1" x14ac:dyDescent="0.2"/>
    <row r="9679" customFormat="1" ht="16" customHeight="1" x14ac:dyDescent="0.2"/>
    <row r="9680" customFormat="1" ht="16" customHeight="1" x14ac:dyDescent="0.2"/>
    <row r="9681" customFormat="1" ht="16" customHeight="1" x14ac:dyDescent="0.2"/>
    <row r="9682" customFormat="1" ht="16" customHeight="1" x14ac:dyDescent="0.2"/>
    <row r="9683" customFormat="1" ht="16" customHeight="1" x14ac:dyDescent="0.2"/>
    <row r="9684" customFormat="1" ht="16" customHeight="1" x14ac:dyDescent="0.2"/>
    <row r="9685" customFormat="1" ht="16" customHeight="1" x14ac:dyDescent="0.2"/>
    <row r="9686" customFormat="1" ht="16" customHeight="1" x14ac:dyDescent="0.2"/>
    <row r="9687" customFormat="1" ht="16" customHeight="1" x14ac:dyDescent="0.2"/>
    <row r="9688" customFormat="1" ht="16" customHeight="1" x14ac:dyDescent="0.2"/>
    <row r="9689" customFormat="1" ht="16" customHeight="1" x14ac:dyDescent="0.2"/>
    <row r="9690" customFormat="1" ht="16" customHeight="1" x14ac:dyDescent="0.2"/>
    <row r="9691" customFormat="1" ht="16" customHeight="1" x14ac:dyDescent="0.2"/>
    <row r="9692" customFormat="1" ht="16" customHeight="1" x14ac:dyDescent="0.2"/>
    <row r="9693" customFormat="1" ht="16" customHeight="1" x14ac:dyDescent="0.2"/>
    <row r="9694" customFormat="1" ht="16" customHeight="1" x14ac:dyDescent="0.2"/>
    <row r="9695" customFormat="1" ht="16" customHeight="1" x14ac:dyDescent="0.2"/>
    <row r="9696" customFormat="1" ht="16" customHeight="1" x14ac:dyDescent="0.2"/>
    <row r="9697" customFormat="1" ht="16" customHeight="1" x14ac:dyDescent="0.2"/>
    <row r="9698" customFormat="1" ht="16" customHeight="1" x14ac:dyDescent="0.2"/>
    <row r="9699" customFormat="1" ht="16" customHeight="1" x14ac:dyDescent="0.2"/>
    <row r="9700" customFormat="1" ht="16" customHeight="1" x14ac:dyDescent="0.2"/>
    <row r="9701" customFormat="1" ht="16" customHeight="1" x14ac:dyDescent="0.2"/>
    <row r="9702" customFormat="1" ht="16" customHeight="1" x14ac:dyDescent="0.2"/>
    <row r="9703" customFormat="1" ht="16" customHeight="1" x14ac:dyDescent="0.2"/>
    <row r="9704" customFormat="1" ht="16" customHeight="1" x14ac:dyDescent="0.2"/>
    <row r="9705" customFormat="1" ht="16" customHeight="1" x14ac:dyDescent="0.2"/>
    <row r="9706" customFormat="1" ht="16" customHeight="1" x14ac:dyDescent="0.2"/>
    <row r="9707" customFormat="1" ht="16" customHeight="1" x14ac:dyDescent="0.2"/>
    <row r="9708" customFormat="1" ht="16" customHeight="1" x14ac:dyDescent="0.2"/>
    <row r="9709" customFormat="1" ht="16" customHeight="1" x14ac:dyDescent="0.2"/>
    <row r="9710" customFormat="1" ht="16" customHeight="1" x14ac:dyDescent="0.2"/>
    <row r="9711" customFormat="1" ht="16" customHeight="1" x14ac:dyDescent="0.2"/>
    <row r="9712" customFormat="1" ht="16" customHeight="1" x14ac:dyDescent="0.2"/>
    <row r="9713" customFormat="1" ht="16" customHeight="1" x14ac:dyDescent="0.2"/>
    <row r="9714" customFormat="1" ht="16" customHeight="1" x14ac:dyDescent="0.2"/>
    <row r="9715" customFormat="1" ht="16" customHeight="1" x14ac:dyDescent="0.2"/>
    <row r="9716" customFormat="1" ht="16" customHeight="1" x14ac:dyDescent="0.2"/>
    <row r="9717" customFormat="1" ht="16" customHeight="1" x14ac:dyDescent="0.2"/>
    <row r="9718" customFormat="1" ht="16" customHeight="1" x14ac:dyDescent="0.2"/>
    <row r="9719" customFormat="1" ht="16" customHeight="1" x14ac:dyDescent="0.2"/>
    <row r="9720" customFormat="1" ht="16" customHeight="1" x14ac:dyDescent="0.2"/>
    <row r="9721" customFormat="1" ht="16" customHeight="1" x14ac:dyDescent="0.2"/>
    <row r="9722" customFormat="1" ht="16" customHeight="1" x14ac:dyDescent="0.2"/>
    <row r="9723" customFormat="1" ht="16" customHeight="1" x14ac:dyDescent="0.2"/>
    <row r="9724" customFormat="1" ht="16" customHeight="1" x14ac:dyDescent="0.2"/>
    <row r="9725" customFormat="1" ht="16" customHeight="1" x14ac:dyDescent="0.2"/>
    <row r="9726" customFormat="1" ht="16" customHeight="1" x14ac:dyDescent="0.2"/>
    <row r="9727" customFormat="1" ht="16" customHeight="1" x14ac:dyDescent="0.2"/>
    <row r="9728" customFormat="1" ht="16" customHeight="1" x14ac:dyDescent="0.2"/>
    <row r="9729" customFormat="1" ht="16" customHeight="1" x14ac:dyDescent="0.2"/>
    <row r="9730" customFormat="1" ht="16" customHeight="1" x14ac:dyDescent="0.2"/>
    <row r="9731" customFormat="1" ht="16" customHeight="1" x14ac:dyDescent="0.2"/>
    <row r="9732" customFormat="1" ht="16" customHeight="1" x14ac:dyDescent="0.2"/>
    <row r="9733" customFormat="1" ht="16" customHeight="1" x14ac:dyDescent="0.2"/>
    <row r="9734" customFormat="1" ht="16" customHeight="1" x14ac:dyDescent="0.2"/>
    <row r="9735" customFormat="1" ht="16" customHeight="1" x14ac:dyDescent="0.2"/>
    <row r="9736" customFormat="1" ht="16" customHeight="1" x14ac:dyDescent="0.2"/>
    <row r="9737" customFormat="1" ht="16" customHeight="1" x14ac:dyDescent="0.2"/>
    <row r="9738" customFormat="1" ht="16" customHeight="1" x14ac:dyDescent="0.2"/>
    <row r="9739" customFormat="1" ht="16" customHeight="1" x14ac:dyDescent="0.2"/>
    <row r="9740" customFormat="1" ht="16" customHeight="1" x14ac:dyDescent="0.2"/>
    <row r="9741" customFormat="1" ht="16" customHeight="1" x14ac:dyDescent="0.2"/>
    <row r="9742" customFormat="1" ht="16" customHeight="1" x14ac:dyDescent="0.2"/>
    <row r="9743" customFormat="1" ht="16" customHeight="1" x14ac:dyDescent="0.2"/>
    <row r="9744" customFormat="1" ht="16" customHeight="1" x14ac:dyDescent="0.2"/>
    <row r="9745" customFormat="1" ht="16" customHeight="1" x14ac:dyDescent="0.2"/>
    <row r="9746" customFormat="1" ht="16" customHeight="1" x14ac:dyDescent="0.2"/>
    <row r="9747" customFormat="1" ht="16" customHeight="1" x14ac:dyDescent="0.2"/>
    <row r="9748" customFormat="1" ht="16" customHeight="1" x14ac:dyDescent="0.2"/>
    <row r="9749" customFormat="1" ht="16" customHeight="1" x14ac:dyDescent="0.2"/>
    <row r="9750" customFormat="1" ht="16" customHeight="1" x14ac:dyDescent="0.2"/>
    <row r="9751" customFormat="1" ht="16" customHeight="1" x14ac:dyDescent="0.2"/>
    <row r="9752" customFormat="1" ht="16" customHeight="1" x14ac:dyDescent="0.2"/>
    <row r="9753" customFormat="1" ht="16" customHeight="1" x14ac:dyDescent="0.2"/>
    <row r="9754" customFormat="1" ht="16" customHeight="1" x14ac:dyDescent="0.2"/>
    <row r="9755" customFormat="1" ht="16" customHeight="1" x14ac:dyDescent="0.2"/>
    <row r="9756" customFormat="1" ht="16" customHeight="1" x14ac:dyDescent="0.2"/>
    <row r="9757" customFormat="1" ht="16" customHeight="1" x14ac:dyDescent="0.2"/>
    <row r="9758" customFormat="1" ht="16" customHeight="1" x14ac:dyDescent="0.2"/>
    <row r="9759" customFormat="1" ht="16" customHeight="1" x14ac:dyDescent="0.2"/>
    <row r="9760" customFormat="1" ht="16" customHeight="1" x14ac:dyDescent="0.2"/>
    <row r="9761" customFormat="1" ht="16" customHeight="1" x14ac:dyDescent="0.2"/>
    <row r="9762" customFormat="1" ht="16" customHeight="1" x14ac:dyDescent="0.2"/>
    <row r="9763" customFormat="1" ht="16" customHeight="1" x14ac:dyDescent="0.2"/>
    <row r="9764" customFormat="1" ht="16" customHeight="1" x14ac:dyDescent="0.2"/>
    <row r="9765" customFormat="1" ht="16" customHeight="1" x14ac:dyDescent="0.2"/>
    <row r="9766" customFormat="1" ht="16" customHeight="1" x14ac:dyDescent="0.2"/>
    <row r="9767" customFormat="1" ht="16" customHeight="1" x14ac:dyDescent="0.2"/>
    <row r="9768" customFormat="1" ht="16" customHeight="1" x14ac:dyDescent="0.2"/>
    <row r="9769" customFormat="1" ht="16" customHeight="1" x14ac:dyDescent="0.2"/>
    <row r="9770" customFormat="1" ht="16" customHeight="1" x14ac:dyDescent="0.2"/>
    <row r="9771" customFormat="1" ht="16" customHeight="1" x14ac:dyDescent="0.2"/>
    <row r="9772" customFormat="1" ht="16" customHeight="1" x14ac:dyDescent="0.2"/>
    <row r="9773" customFormat="1" ht="16" customHeight="1" x14ac:dyDescent="0.2"/>
    <row r="9774" customFormat="1" ht="16" customHeight="1" x14ac:dyDescent="0.2"/>
    <row r="9775" customFormat="1" ht="16" customHeight="1" x14ac:dyDescent="0.2"/>
    <row r="9776" customFormat="1" ht="16" customHeight="1" x14ac:dyDescent="0.2"/>
    <row r="9777" customFormat="1" ht="16" customHeight="1" x14ac:dyDescent="0.2"/>
    <row r="9778" customFormat="1" ht="16" customHeight="1" x14ac:dyDescent="0.2"/>
    <row r="9779" customFormat="1" ht="16" customHeight="1" x14ac:dyDescent="0.2"/>
    <row r="9780" customFormat="1" ht="16" customHeight="1" x14ac:dyDescent="0.2"/>
    <row r="9781" customFormat="1" ht="16" customHeight="1" x14ac:dyDescent="0.2"/>
    <row r="9782" customFormat="1" ht="16" customHeight="1" x14ac:dyDescent="0.2"/>
    <row r="9783" customFormat="1" ht="16" customHeight="1" x14ac:dyDescent="0.2"/>
    <row r="9784" customFormat="1" ht="16" customHeight="1" x14ac:dyDescent="0.2"/>
    <row r="9785" customFormat="1" ht="16" customHeight="1" x14ac:dyDescent="0.2"/>
    <row r="9786" customFormat="1" ht="16" customHeight="1" x14ac:dyDescent="0.2"/>
    <row r="9787" customFormat="1" ht="16" customHeight="1" x14ac:dyDescent="0.2"/>
    <row r="9788" customFormat="1" ht="16" customHeight="1" x14ac:dyDescent="0.2"/>
    <row r="9789" customFormat="1" ht="16" customHeight="1" x14ac:dyDescent="0.2"/>
    <row r="9790" customFormat="1" ht="16" customHeight="1" x14ac:dyDescent="0.2"/>
    <row r="9791" customFormat="1" ht="16" customHeight="1" x14ac:dyDescent="0.2"/>
    <row r="9792" customFormat="1" ht="16" customHeight="1" x14ac:dyDescent="0.2"/>
    <row r="9793" customFormat="1" ht="16" customHeight="1" x14ac:dyDescent="0.2"/>
    <row r="9794" customFormat="1" ht="16" customHeight="1" x14ac:dyDescent="0.2"/>
    <row r="9795" customFormat="1" ht="16" customHeight="1" x14ac:dyDescent="0.2"/>
    <row r="9796" customFormat="1" ht="16" customHeight="1" x14ac:dyDescent="0.2"/>
    <row r="9797" customFormat="1" ht="16" customHeight="1" x14ac:dyDescent="0.2"/>
    <row r="9798" customFormat="1" ht="16" customHeight="1" x14ac:dyDescent="0.2"/>
    <row r="9799" customFormat="1" ht="16" customHeight="1" x14ac:dyDescent="0.2"/>
    <row r="9800" customFormat="1" ht="16" customHeight="1" x14ac:dyDescent="0.2"/>
    <row r="9801" customFormat="1" ht="16" customHeight="1" x14ac:dyDescent="0.2"/>
    <row r="9802" customFormat="1" ht="16" customHeight="1" x14ac:dyDescent="0.2"/>
    <row r="9803" customFormat="1" ht="16" customHeight="1" x14ac:dyDescent="0.2"/>
    <row r="9804" customFormat="1" ht="16" customHeight="1" x14ac:dyDescent="0.2"/>
    <row r="9805" customFormat="1" ht="16" customHeight="1" x14ac:dyDescent="0.2"/>
    <row r="9806" customFormat="1" ht="16" customHeight="1" x14ac:dyDescent="0.2"/>
    <row r="9807" customFormat="1" ht="16" customHeight="1" x14ac:dyDescent="0.2"/>
    <row r="9808" customFormat="1" ht="16" customHeight="1" x14ac:dyDescent="0.2"/>
    <row r="9809" customFormat="1" ht="16" customHeight="1" x14ac:dyDescent="0.2"/>
    <row r="9810" customFormat="1" ht="16" customHeight="1" x14ac:dyDescent="0.2"/>
    <row r="9811" customFormat="1" ht="16" customHeight="1" x14ac:dyDescent="0.2"/>
    <row r="9812" customFormat="1" ht="16" customHeight="1" x14ac:dyDescent="0.2"/>
    <row r="9813" customFormat="1" ht="16" customHeight="1" x14ac:dyDescent="0.2"/>
    <row r="9814" customFormat="1" ht="16" customHeight="1" x14ac:dyDescent="0.2"/>
    <row r="9815" customFormat="1" ht="16" customHeight="1" x14ac:dyDescent="0.2"/>
    <row r="9816" customFormat="1" ht="16" customHeight="1" x14ac:dyDescent="0.2"/>
    <row r="9817" customFormat="1" ht="16" customHeight="1" x14ac:dyDescent="0.2"/>
    <row r="9818" customFormat="1" ht="16" customHeight="1" x14ac:dyDescent="0.2"/>
    <row r="9819" customFormat="1" ht="16" customHeight="1" x14ac:dyDescent="0.2"/>
    <row r="9820" customFormat="1" ht="16" customHeight="1" x14ac:dyDescent="0.2"/>
    <row r="9821" customFormat="1" ht="16" customHeight="1" x14ac:dyDescent="0.2"/>
    <row r="9822" customFormat="1" ht="16" customHeight="1" x14ac:dyDescent="0.2"/>
    <row r="9823" customFormat="1" ht="16" customHeight="1" x14ac:dyDescent="0.2"/>
    <row r="9824" customFormat="1" ht="16" customHeight="1" x14ac:dyDescent="0.2"/>
    <row r="9825" customFormat="1" ht="16" customHeight="1" x14ac:dyDescent="0.2"/>
    <row r="9826" customFormat="1" ht="16" customHeight="1" x14ac:dyDescent="0.2"/>
    <row r="9827" customFormat="1" ht="16" customHeight="1" x14ac:dyDescent="0.2"/>
    <row r="9828" customFormat="1" ht="16" customHeight="1" x14ac:dyDescent="0.2"/>
    <row r="9829" customFormat="1" ht="16" customHeight="1" x14ac:dyDescent="0.2"/>
    <row r="9830" customFormat="1" ht="16" customHeight="1" x14ac:dyDescent="0.2"/>
    <row r="9831" customFormat="1" ht="16" customHeight="1" x14ac:dyDescent="0.2"/>
    <row r="9832" customFormat="1" ht="16" customHeight="1" x14ac:dyDescent="0.2"/>
    <row r="9833" customFormat="1" ht="16" customHeight="1" x14ac:dyDescent="0.2"/>
    <row r="9834" customFormat="1" ht="16" customHeight="1" x14ac:dyDescent="0.2"/>
    <row r="9835" customFormat="1" ht="16" customHeight="1" x14ac:dyDescent="0.2"/>
    <row r="9836" customFormat="1" ht="16" customHeight="1" x14ac:dyDescent="0.2"/>
    <row r="9837" customFormat="1" ht="16" customHeight="1" x14ac:dyDescent="0.2"/>
    <row r="9838" customFormat="1" ht="16" customHeight="1" x14ac:dyDescent="0.2"/>
    <row r="9839" customFormat="1" ht="16" customHeight="1" x14ac:dyDescent="0.2"/>
    <row r="9840" customFormat="1" ht="16" customHeight="1" x14ac:dyDescent="0.2"/>
    <row r="9841" customFormat="1" ht="16" customHeight="1" x14ac:dyDescent="0.2"/>
    <row r="9842" customFormat="1" ht="16" customHeight="1" x14ac:dyDescent="0.2"/>
    <row r="9843" customFormat="1" ht="16" customHeight="1" x14ac:dyDescent="0.2"/>
    <row r="9844" customFormat="1" ht="16" customHeight="1" x14ac:dyDescent="0.2"/>
    <row r="9845" customFormat="1" ht="16" customHeight="1" x14ac:dyDescent="0.2"/>
    <row r="9846" customFormat="1" ht="16" customHeight="1" x14ac:dyDescent="0.2"/>
    <row r="9847" customFormat="1" ht="16" customHeight="1" x14ac:dyDescent="0.2"/>
    <row r="9848" customFormat="1" ht="16" customHeight="1" x14ac:dyDescent="0.2"/>
    <row r="9849" customFormat="1" ht="16" customHeight="1" x14ac:dyDescent="0.2"/>
    <row r="9850" customFormat="1" ht="16" customHeight="1" x14ac:dyDescent="0.2"/>
    <row r="9851" customFormat="1" ht="16" customHeight="1" x14ac:dyDescent="0.2"/>
    <row r="9852" customFormat="1" ht="16" customHeight="1" x14ac:dyDescent="0.2"/>
    <row r="9853" customFormat="1" ht="16" customHeight="1" x14ac:dyDescent="0.2"/>
    <row r="9854" customFormat="1" ht="16" customHeight="1" x14ac:dyDescent="0.2"/>
    <row r="9855" customFormat="1" ht="16" customHeight="1" x14ac:dyDescent="0.2"/>
    <row r="9856" customFormat="1" ht="16" customHeight="1" x14ac:dyDescent="0.2"/>
    <row r="9857" customFormat="1" ht="16" customHeight="1" x14ac:dyDescent="0.2"/>
    <row r="9858" customFormat="1" ht="16" customHeight="1" x14ac:dyDescent="0.2"/>
    <row r="9859" customFormat="1" ht="16" customHeight="1" x14ac:dyDescent="0.2"/>
    <row r="9860" customFormat="1" ht="16" customHeight="1" x14ac:dyDescent="0.2"/>
    <row r="9861" customFormat="1" ht="16" customHeight="1" x14ac:dyDescent="0.2"/>
    <row r="9862" customFormat="1" ht="16" customHeight="1" x14ac:dyDescent="0.2"/>
    <row r="9863" customFormat="1" ht="16" customHeight="1" x14ac:dyDescent="0.2"/>
    <row r="9864" customFormat="1" ht="16" customHeight="1" x14ac:dyDescent="0.2"/>
    <row r="9865" customFormat="1" ht="16" customHeight="1" x14ac:dyDescent="0.2"/>
    <row r="9866" customFormat="1" ht="16" customHeight="1" x14ac:dyDescent="0.2"/>
    <row r="9867" customFormat="1" ht="16" customHeight="1" x14ac:dyDescent="0.2"/>
    <row r="9868" customFormat="1" ht="16" customHeight="1" x14ac:dyDescent="0.2"/>
    <row r="9869" customFormat="1" ht="16" customHeight="1" x14ac:dyDescent="0.2"/>
    <row r="9870" customFormat="1" ht="16" customHeight="1" x14ac:dyDescent="0.2"/>
    <row r="9871" customFormat="1" ht="16" customHeight="1" x14ac:dyDescent="0.2"/>
    <row r="9872" customFormat="1" ht="16" customHeight="1" x14ac:dyDescent="0.2"/>
    <row r="9873" customFormat="1" ht="16" customHeight="1" x14ac:dyDescent="0.2"/>
    <row r="9874" customFormat="1" ht="16" customHeight="1" x14ac:dyDescent="0.2"/>
    <row r="9875" customFormat="1" ht="16" customHeight="1" x14ac:dyDescent="0.2"/>
    <row r="9876" customFormat="1" ht="16" customHeight="1" x14ac:dyDescent="0.2"/>
    <row r="9877" customFormat="1" ht="16" customHeight="1" x14ac:dyDescent="0.2"/>
    <row r="9878" customFormat="1" ht="16" customHeight="1" x14ac:dyDescent="0.2"/>
    <row r="9879" customFormat="1" ht="16" customHeight="1" x14ac:dyDescent="0.2"/>
    <row r="9880" customFormat="1" ht="16" customHeight="1" x14ac:dyDescent="0.2"/>
    <row r="9881" customFormat="1" ht="16" customHeight="1" x14ac:dyDescent="0.2"/>
    <row r="9882" customFormat="1" ht="16" customHeight="1" x14ac:dyDescent="0.2"/>
    <row r="9883" customFormat="1" ht="16" customHeight="1" x14ac:dyDescent="0.2"/>
    <row r="9884" customFormat="1" ht="16" customHeight="1" x14ac:dyDescent="0.2"/>
    <row r="9885" customFormat="1" ht="16" customHeight="1" x14ac:dyDescent="0.2"/>
    <row r="9886" customFormat="1" ht="16" customHeight="1" x14ac:dyDescent="0.2"/>
    <row r="9887" customFormat="1" ht="16" customHeight="1" x14ac:dyDescent="0.2"/>
    <row r="9888" customFormat="1" ht="16" customHeight="1" x14ac:dyDescent="0.2"/>
    <row r="9889" customFormat="1" ht="16" customHeight="1" x14ac:dyDescent="0.2"/>
    <row r="9890" customFormat="1" ht="16" customHeight="1" x14ac:dyDescent="0.2"/>
    <row r="9891" customFormat="1" ht="16" customHeight="1" x14ac:dyDescent="0.2"/>
    <row r="9892" customFormat="1" ht="16" customHeight="1" x14ac:dyDescent="0.2"/>
    <row r="9893" customFormat="1" ht="16" customHeight="1" x14ac:dyDescent="0.2"/>
    <row r="9894" customFormat="1" ht="16" customHeight="1" x14ac:dyDescent="0.2"/>
    <row r="9895" customFormat="1" ht="16" customHeight="1" x14ac:dyDescent="0.2"/>
    <row r="9896" customFormat="1" ht="16" customHeight="1" x14ac:dyDescent="0.2"/>
    <row r="9897" customFormat="1" ht="16" customHeight="1" x14ac:dyDescent="0.2"/>
    <row r="9898" customFormat="1" ht="16" customHeight="1" x14ac:dyDescent="0.2"/>
    <row r="9899" customFormat="1" ht="16" customHeight="1" x14ac:dyDescent="0.2"/>
    <row r="9900" customFormat="1" ht="16" customHeight="1" x14ac:dyDescent="0.2"/>
    <row r="9901" customFormat="1" ht="16" customHeight="1" x14ac:dyDescent="0.2"/>
    <row r="9902" customFormat="1" ht="16" customHeight="1" x14ac:dyDescent="0.2"/>
    <row r="9903" customFormat="1" ht="16" customHeight="1" x14ac:dyDescent="0.2"/>
    <row r="9904" customFormat="1" ht="16" customHeight="1" x14ac:dyDescent="0.2"/>
    <row r="9905" customFormat="1" ht="16" customHeight="1" x14ac:dyDescent="0.2"/>
    <row r="9906" customFormat="1" ht="16" customHeight="1" x14ac:dyDescent="0.2"/>
    <row r="9907" customFormat="1" ht="16" customHeight="1" x14ac:dyDescent="0.2"/>
    <row r="9908" customFormat="1" ht="16" customHeight="1" x14ac:dyDescent="0.2"/>
    <row r="9909" customFormat="1" ht="16" customHeight="1" x14ac:dyDescent="0.2"/>
    <row r="9910" customFormat="1" ht="16" customHeight="1" x14ac:dyDescent="0.2"/>
    <row r="9911" customFormat="1" ht="16" customHeight="1" x14ac:dyDescent="0.2"/>
    <row r="9912" customFormat="1" ht="16" customHeight="1" x14ac:dyDescent="0.2"/>
    <row r="9913" customFormat="1" ht="16" customHeight="1" x14ac:dyDescent="0.2"/>
    <row r="9914" customFormat="1" ht="16" customHeight="1" x14ac:dyDescent="0.2"/>
    <row r="9915" customFormat="1" ht="16" customHeight="1" x14ac:dyDescent="0.2"/>
    <row r="9916" customFormat="1" ht="16" customHeight="1" x14ac:dyDescent="0.2"/>
    <row r="9917" customFormat="1" ht="16" customHeight="1" x14ac:dyDescent="0.2"/>
    <row r="9918" customFormat="1" ht="16" customHeight="1" x14ac:dyDescent="0.2"/>
    <row r="9919" customFormat="1" ht="16" customHeight="1" x14ac:dyDescent="0.2"/>
    <row r="9920" customFormat="1" ht="16" customHeight="1" x14ac:dyDescent="0.2"/>
    <row r="9921" customFormat="1" ht="16" customHeight="1" x14ac:dyDescent="0.2"/>
    <row r="9922" customFormat="1" ht="16" customHeight="1" x14ac:dyDescent="0.2"/>
    <row r="9923" customFormat="1" ht="16" customHeight="1" x14ac:dyDescent="0.2"/>
    <row r="9924" customFormat="1" ht="16" customHeight="1" x14ac:dyDescent="0.2"/>
    <row r="9925" customFormat="1" ht="16" customHeight="1" x14ac:dyDescent="0.2"/>
    <row r="9926" customFormat="1" ht="16" customHeight="1" x14ac:dyDescent="0.2"/>
    <row r="9927" customFormat="1" ht="16" customHeight="1" x14ac:dyDescent="0.2"/>
    <row r="9928" customFormat="1" ht="16" customHeight="1" x14ac:dyDescent="0.2"/>
    <row r="9929" customFormat="1" ht="16" customHeight="1" x14ac:dyDescent="0.2"/>
    <row r="9930" customFormat="1" ht="16" customHeight="1" x14ac:dyDescent="0.2"/>
    <row r="9931" customFormat="1" ht="16" customHeight="1" x14ac:dyDescent="0.2"/>
    <row r="9932" customFormat="1" ht="16" customHeight="1" x14ac:dyDescent="0.2"/>
    <row r="9933" customFormat="1" ht="16" customHeight="1" x14ac:dyDescent="0.2"/>
    <row r="9934" customFormat="1" ht="16" customHeight="1" x14ac:dyDescent="0.2"/>
    <row r="9935" customFormat="1" ht="16" customHeight="1" x14ac:dyDescent="0.2"/>
    <row r="9936" customFormat="1" ht="16" customHeight="1" x14ac:dyDescent="0.2"/>
    <row r="9937" customFormat="1" ht="16" customHeight="1" x14ac:dyDescent="0.2"/>
    <row r="9938" customFormat="1" ht="16" customHeight="1" x14ac:dyDescent="0.2"/>
    <row r="9939" customFormat="1" ht="16" customHeight="1" x14ac:dyDescent="0.2"/>
    <row r="9940" customFormat="1" ht="16" customHeight="1" x14ac:dyDescent="0.2"/>
    <row r="9941" customFormat="1" ht="16" customHeight="1" x14ac:dyDescent="0.2"/>
    <row r="9942" customFormat="1" ht="16" customHeight="1" x14ac:dyDescent="0.2"/>
    <row r="9943" customFormat="1" ht="16" customHeight="1" x14ac:dyDescent="0.2"/>
    <row r="9944" customFormat="1" ht="16" customHeight="1" x14ac:dyDescent="0.2"/>
    <row r="9945" customFormat="1" ht="16" customHeight="1" x14ac:dyDescent="0.2"/>
    <row r="9946" customFormat="1" ht="16" customHeight="1" x14ac:dyDescent="0.2"/>
    <row r="9947" customFormat="1" ht="16" customHeight="1" x14ac:dyDescent="0.2"/>
    <row r="9948" customFormat="1" ht="16" customHeight="1" x14ac:dyDescent="0.2"/>
    <row r="9949" customFormat="1" ht="16" customHeight="1" x14ac:dyDescent="0.2"/>
    <row r="9950" customFormat="1" ht="16" customHeight="1" x14ac:dyDescent="0.2"/>
    <row r="9951" customFormat="1" ht="16" customHeight="1" x14ac:dyDescent="0.2"/>
    <row r="9952" customFormat="1" ht="16" customHeight="1" x14ac:dyDescent="0.2"/>
    <row r="9953" customFormat="1" ht="16" customHeight="1" x14ac:dyDescent="0.2"/>
    <row r="9954" customFormat="1" ht="16" customHeight="1" x14ac:dyDescent="0.2"/>
    <row r="9955" customFormat="1" ht="16" customHeight="1" x14ac:dyDescent="0.2"/>
    <row r="9956" customFormat="1" ht="16" customHeight="1" x14ac:dyDescent="0.2"/>
    <row r="9957" customFormat="1" ht="16" customHeight="1" x14ac:dyDescent="0.2"/>
    <row r="9958" customFormat="1" ht="16" customHeight="1" x14ac:dyDescent="0.2"/>
    <row r="9959" customFormat="1" ht="16" customHeight="1" x14ac:dyDescent="0.2"/>
    <row r="9960" customFormat="1" ht="16" customHeight="1" x14ac:dyDescent="0.2"/>
    <row r="9961" customFormat="1" ht="16" customHeight="1" x14ac:dyDescent="0.2"/>
    <row r="9962" customFormat="1" ht="16" customHeight="1" x14ac:dyDescent="0.2"/>
    <row r="9963" customFormat="1" ht="16" customHeight="1" x14ac:dyDescent="0.2"/>
    <row r="9964" customFormat="1" ht="16" customHeight="1" x14ac:dyDescent="0.2"/>
    <row r="9965" customFormat="1" ht="16" customHeight="1" x14ac:dyDescent="0.2"/>
    <row r="9966" customFormat="1" ht="16" customHeight="1" x14ac:dyDescent="0.2"/>
    <row r="9967" customFormat="1" ht="16" customHeight="1" x14ac:dyDescent="0.2"/>
    <row r="9968" customFormat="1" ht="16" customHeight="1" x14ac:dyDescent="0.2"/>
    <row r="9969" customFormat="1" ht="16" customHeight="1" x14ac:dyDescent="0.2"/>
    <row r="9970" customFormat="1" ht="16" customHeight="1" x14ac:dyDescent="0.2"/>
    <row r="9971" customFormat="1" ht="16" customHeight="1" x14ac:dyDescent="0.2"/>
    <row r="9972" customFormat="1" ht="16" customHeight="1" x14ac:dyDescent="0.2"/>
    <row r="9973" customFormat="1" ht="16" customHeight="1" x14ac:dyDescent="0.2"/>
    <row r="9974" customFormat="1" ht="16" customHeight="1" x14ac:dyDescent="0.2"/>
    <row r="9975" customFormat="1" ht="16" customHeight="1" x14ac:dyDescent="0.2"/>
    <row r="9976" customFormat="1" ht="16" customHeight="1" x14ac:dyDescent="0.2"/>
    <row r="9977" customFormat="1" ht="16" customHeight="1" x14ac:dyDescent="0.2"/>
    <row r="9978" customFormat="1" ht="16" customHeight="1" x14ac:dyDescent="0.2"/>
    <row r="9979" customFormat="1" ht="16" customHeight="1" x14ac:dyDescent="0.2"/>
    <row r="9980" customFormat="1" ht="16" customHeight="1" x14ac:dyDescent="0.2"/>
    <row r="9981" customFormat="1" ht="16" customHeight="1" x14ac:dyDescent="0.2"/>
    <row r="9982" customFormat="1" ht="16" customHeight="1" x14ac:dyDescent="0.2"/>
    <row r="9983" customFormat="1" ht="16" customHeight="1" x14ac:dyDescent="0.2"/>
    <row r="9984" customFormat="1" ht="16" customHeight="1" x14ac:dyDescent="0.2"/>
    <row r="9985" customFormat="1" ht="16" customHeight="1" x14ac:dyDescent="0.2"/>
    <row r="9986" customFormat="1" ht="16" customHeight="1" x14ac:dyDescent="0.2"/>
    <row r="9987" customFormat="1" ht="16" customHeight="1" x14ac:dyDescent="0.2"/>
    <row r="9988" customFormat="1" ht="16" customHeight="1" x14ac:dyDescent="0.2"/>
    <row r="9989" customFormat="1" ht="16" customHeight="1" x14ac:dyDescent="0.2"/>
    <row r="9990" customFormat="1" ht="16" customHeight="1" x14ac:dyDescent="0.2"/>
    <row r="9991" customFormat="1" ht="16" customHeight="1" x14ac:dyDescent="0.2"/>
    <row r="9992" customFormat="1" ht="16" customHeight="1" x14ac:dyDescent="0.2"/>
    <row r="9993" customFormat="1" ht="16" customHeight="1" x14ac:dyDescent="0.2"/>
    <row r="9994" customFormat="1" ht="16" customHeight="1" x14ac:dyDescent="0.2"/>
    <row r="9995" customFormat="1" ht="16" customHeight="1" x14ac:dyDescent="0.2"/>
    <row r="9996" customFormat="1" ht="16" customHeight="1" x14ac:dyDescent="0.2"/>
    <row r="9997" customFormat="1" ht="16" customHeight="1" x14ac:dyDescent="0.2"/>
    <row r="9998" customFormat="1" ht="16" customHeight="1" x14ac:dyDescent="0.2"/>
    <row r="9999" customFormat="1" ht="16" customHeight="1" x14ac:dyDescent="0.2"/>
    <row r="10000" customFormat="1" ht="16" customHeight="1" x14ac:dyDescent="0.2"/>
    <row r="10001" customFormat="1" ht="16" customHeight="1" x14ac:dyDescent="0.2"/>
    <row r="10002" customFormat="1" ht="16" customHeight="1" x14ac:dyDescent="0.2"/>
    <row r="10003" customFormat="1" ht="16" customHeight="1" x14ac:dyDescent="0.2"/>
    <row r="10004" customFormat="1" ht="16" customHeight="1" x14ac:dyDescent="0.2"/>
    <row r="10005" customFormat="1" ht="16" customHeight="1" x14ac:dyDescent="0.2"/>
    <row r="10006" customFormat="1" ht="16" customHeight="1" x14ac:dyDescent="0.2"/>
    <row r="10007" customFormat="1" ht="16" customHeight="1" x14ac:dyDescent="0.2"/>
    <row r="10008" customFormat="1" ht="16" customHeight="1" x14ac:dyDescent="0.2"/>
    <row r="10009" customFormat="1" ht="16" customHeight="1" x14ac:dyDescent="0.2"/>
    <row r="10010" customFormat="1" ht="16" customHeight="1" x14ac:dyDescent="0.2"/>
    <row r="10011" customFormat="1" ht="16" customHeight="1" x14ac:dyDescent="0.2"/>
    <row r="10012" customFormat="1" ht="16" customHeight="1" x14ac:dyDescent="0.2"/>
    <row r="10013" customFormat="1" ht="16" customHeight="1" x14ac:dyDescent="0.2"/>
    <row r="10014" customFormat="1" ht="16" customHeight="1" x14ac:dyDescent="0.2"/>
    <row r="10015" customFormat="1" ht="16" customHeight="1" x14ac:dyDescent="0.2"/>
    <row r="10016" customFormat="1" ht="16" customHeight="1" x14ac:dyDescent="0.2"/>
    <row r="10017" customFormat="1" ht="16" customHeight="1" x14ac:dyDescent="0.2"/>
    <row r="10018" customFormat="1" ht="16" customHeight="1" x14ac:dyDescent="0.2"/>
    <row r="10019" customFormat="1" ht="16" customHeight="1" x14ac:dyDescent="0.2"/>
    <row r="10020" customFormat="1" ht="16" customHeight="1" x14ac:dyDescent="0.2"/>
    <row r="10021" customFormat="1" ht="16" customHeight="1" x14ac:dyDescent="0.2"/>
    <row r="10022" customFormat="1" ht="16" customHeight="1" x14ac:dyDescent="0.2"/>
    <row r="10023" customFormat="1" ht="16" customHeight="1" x14ac:dyDescent="0.2"/>
    <row r="10024" customFormat="1" ht="16" customHeight="1" x14ac:dyDescent="0.2"/>
    <row r="10025" customFormat="1" ht="16" customHeight="1" x14ac:dyDescent="0.2"/>
    <row r="10026" customFormat="1" ht="16" customHeight="1" x14ac:dyDescent="0.2"/>
    <row r="10027" customFormat="1" ht="16" customHeight="1" x14ac:dyDescent="0.2"/>
    <row r="10028" customFormat="1" ht="16" customHeight="1" x14ac:dyDescent="0.2"/>
    <row r="10029" customFormat="1" ht="16" customHeight="1" x14ac:dyDescent="0.2"/>
    <row r="10030" customFormat="1" ht="16" customHeight="1" x14ac:dyDescent="0.2"/>
    <row r="10031" customFormat="1" ht="16" customHeight="1" x14ac:dyDescent="0.2"/>
    <row r="10032" customFormat="1" ht="16" customHeight="1" x14ac:dyDescent="0.2"/>
    <row r="10033" customFormat="1" ht="16" customHeight="1" x14ac:dyDescent="0.2"/>
    <row r="10034" customFormat="1" ht="16" customHeight="1" x14ac:dyDescent="0.2"/>
    <row r="10035" customFormat="1" ht="16" customHeight="1" x14ac:dyDescent="0.2"/>
    <row r="10036" customFormat="1" ht="16" customHeight="1" x14ac:dyDescent="0.2"/>
    <row r="10037" customFormat="1" ht="16" customHeight="1" x14ac:dyDescent="0.2"/>
    <row r="10038" customFormat="1" ht="16" customHeight="1" x14ac:dyDescent="0.2"/>
    <row r="10039" customFormat="1" ht="16" customHeight="1" x14ac:dyDescent="0.2"/>
    <row r="10040" customFormat="1" ht="16" customHeight="1" x14ac:dyDescent="0.2"/>
    <row r="10041" customFormat="1" ht="16" customHeight="1" x14ac:dyDescent="0.2"/>
    <row r="10042" customFormat="1" ht="16" customHeight="1" x14ac:dyDescent="0.2"/>
    <row r="10043" customFormat="1" ht="16" customHeight="1" x14ac:dyDescent="0.2"/>
    <row r="10044" customFormat="1" ht="16" customHeight="1" x14ac:dyDescent="0.2"/>
    <row r="10045" customFormat="1" ht="16" customHeight="1" x14ac:dyDescent="0.2"/>
    <row r="10046" customFormat="1" ht="16" customHeight="1" x14ac:dyDescent="0.2"/>
    <row r="10047" customFormat="1" ht="16" customHeight="1" x14ac:dyDescent="0.2"/>
    <row r="10048" customFormat="1" ht="16" customHeight="1" x14ac:dyDescent="0.2"/>
    <row r="10049" customFormat="1" ht="16" customHeight="1" x14ac:dyDescent="0.2"/>
    <row r="10050" customFormat="1" ht="16" customHeight="1" x14ac:dyDescent="0.2"/>
    <row r="10051" customFormat="1" ht="16" customHeight="1" x14ac:dyDescent="0.2"/>
    <row r="10052" customFormat="1" ht="16" customHeight="1" x14ac:dyDescent="0.2"/>
    <row r="10053" customFormat="1" ht="16" customHeight="1" x14ac:dyDescent="0.2"/>
    <row r="10054" customFormat="1" ht="16" customHeight="1" x14ac:dyDescent="0.2"/>
    <row r="10055" customFormat="1" ht="16" customHeight="1" x14ac:dyDescent="0.2"/>
    <row r="10056" customFormat="1" ht="16" customHeight="1" x14ac:dyDescent="0.2"/>
    <row r="10057" customFormat="1" ht="16" customHeight="1" x14ac:dyDescent="0.2"/>
    <row r="10058" customFormat="1" ht="16" customHeight="1" x14ac:dyDescent="0.2"/>
    <row r="10059" customFormat="1" ht="16" customHeight="1" x14ac:dyDescent="0.2"/>
    <row r="10060" customFormat="1" ht="16" customHeight="1" x14ac:dyDescent="0.2"/>
    <row r="10061" customFormat="1" ht="16" customHeight="1" x14ac:dyDescent="0.2"/>
    <row r="10062" customFormat="1" ht="16" customHeight="1" x14ac:dyDescent="0.2"/>
    <row r="10063" customFormat="1" ht="16" customHeight="1" x14ac:dyDescent="0.2"/>
    <row r="10064" customFormat="1" ht="16" customHeight="1" x14ac:dyDescent="0.2"/>
    <row r="10065" customFormat="1" ht="16" customHeight="1" x14ac:dyDescent="0.2"/>
    <row r="10066" customFormat="1" ht="16" customHeight="1" x14ac:dyDescent="0.2"/>
    <row r="10067" customFormat="1" ht="16" customHeight="1" x14ac:dyDescent="0.2"/>
    <row r="10068" customFormat="1" ht="16" customHeight="1" x14ac:dyDescent="0.2"/>
    <row r="10069" customFormat="1" ht="16" customHeight="1" x14ac:dyDescent="0.2"/>
    <row r="10070" customFormat="1" ht="16" customHeight="1" x14ac:dyDescent="0.2"/>
    <row r="10071" customFormat="1" ht="16" customHeight="1" x14ac:dyDescent="0.2"/>
    <row r="10072" customFormat="1" ht="16" customHeight="1" x14ac:dyDescent="0.2"/>
    <row r="10073" customFormat="1" ht="16" customHeight="1" x14ac:dyDescent="0.2"/>
    <row r="10074" customFormat="1" ht="16" customHeight="1" x14ac:dyDescent="0.2"/>
    <row r="10075" customFormat="1" ht="16" customHeight="1" x14ac:dyDescent="0.2"/>
    <row r="10076" customFormat="1" ht="16" customHeight="1" x14ac:dyDescent="0.2"/>
    <row r="10077" customFormat="1" ht="16" customHeight="1" x14ac:dyDescent="0.2"/>
    <row r="10078" customFormat="1" ht="16" customHeight="1" x14ac:dyDescent="0.2"/>
    <row r="10079" customFormat="1" ht="16" customHeight="1" x14ac:dyDescent="0.2"/>
    <row r="10080" customFormat="1" ht="16" customHeight="1" x14ac:dyDescent="0.2"/>
    <row r="10081" customFormat="1" ht="16" customHeight="1" x14ac:dyDescent="0.2"/>
    <row r="10082" customFormat="1" ht="16" customHeight="1" x14ac:dyDescent="0.2"/>
    <row r="10083" customFormat="1" ht="16" customHeight="1" x14ac:dyDescent="0.2"/>
    <row r="10084" customFormat="1" ht="16" customHeight="1" x14ac:dyDescent="0.2"/>
    <row r="10085" customFormat="1" ht="16" customHeight="1" x14ac:dyDescent="0.2"/>
    <row r="10086" customFormat="1" ht="16" customHeight="1" x14ac:dyDescent="0.2"/>
    <row r="10087" customFormat="1" ht="16" customHeight="1" x14ac:dyDescent="0.2"/>
    <row r="10088" customFormat="1" ht="16" customHeight="1" x14ac:dyDescent="0.2"/>
    <row r="10089" customFormat="1" ht="16" customHeight="1" x14ac:dyDescent="0.2"/>
    <row r="10090" customFormat="1" ht="16" customHeight="1" x14ac:dyDescent="0.2"/>
    <row r="10091" customFormat="1" ht="16" customHeight="1" x14ac:dyDescent="0.2"/>
    <row r="10092" customFormat="1" ht="16" customHeight="1" x14ac:dyDescent="0.2"/>
    <row r="10093" customFormat="1" ht="16" customHeight="1" x14ac:dyDescent="0.2"/>
    <row r="10094" customFormat="1" ht="16" customHeight="1" x14ac:dyDescent="0.2"/>
    <row r="10095" customFormat="1" ht="16" customHeight="1" x14ac:dyDescent="0.2"/>
    <row r="10096" customFormat="1" ht="16" customHeight="1" x14ac:dyDescent="0.2"/>
    <row r="10097" customFormat="1" ht="16" customHeight="1" x14ac:dyDescent="0.2"/>
    <row r="10098" customFormat="1" ht="16" customHeight="1" x14ac:dyDescent="0.2"/>
    <row r="10099" customFormat="1" ht="16" customHeight="1" x14ac:dyDescent="0.2"/>
    <row r="10100" customFormat="1" ht="16" customHeight="1" x14ac:dyDescent="0.2"/>
    <row r="10101" customFormat="1" ht="16" customHeight="1" x14ac:dyDescent="0.2"/>
    <row r="10102" customFormat="1" ht="16" customHeight="1" x14ac:dyDescent="0.2"/>
    <row r="10103" customFormat="1" ht="16" customHeight="1" x14ac:dyDescent="0.2"/>
    <row r="10104" customFormat="1" ht="16" customHeight="1" x14ac:dyDescent="0.2"/>
    <row r="10105" customFormat="1" ht="16" customHeight="1" x14ac:dyDescent="0.2"/>
    <row r="10106" customFormat="1" ht="16" customHeight="1" x14ac:dyDescent="0.2"/>
    <row r="10107" customFormat="1" ht="16" customHeight="1" x14ac:dyDescent="0.2"/>
    <row r="10108" customFormat="1" ht="16" customHeight="1" x14ac:dyDescent="0.2"/>
    <row r="10109" customFormat="1" ht="16" customHeight="1" x14ac:dyDescent="0.2"/>
    <row r="10110" customFormat="1" ht="16" customHeight="1" x14ac:dyDescent="0.2"/>
    <row r="10111" customFormat="1" ht="16" customHeight="1" x14ac:dyDescent="0.2"/>
    <row r="10112" customFormat="1" ht="16" customHeight="1" x14ac:dyDescent="0.2"/>
    <row r="10113" customFormat="1" ht="16" customHeight="1" x14ac:dyDescent="0.2"/>
    <row r="10114" customFormat="1" ht="16" customHeight="1" x14ac:dyDescent="0.2"/>
    <row r="10115" customFormat="1" ht="16" customHeight="1" x14ac:dyDescent="0.2"/>
    <row r="10116" customFormat="1" ht="16" customHeight="1" x14ac:dyDescent="0.2"/>
    <row r="10117" customFormat="1" ht="16" customHeight="1" x14ac:dyDescent="0.2"/>
    <row r="10118" customFormat="1" ht="16" customHeight="1" x14ac:dyDescent="0.2"/>
    <row r="10119" customFormat="1" ht="16" customHeight="1" x14ac:dyDescent="0.2"/>
    <row r="10120" customFormat="1" ht="16" customHeight="1" x14ac:dyDescent="0.2"/>
    <row r="10121" customFormat="1" ht="16" customHeight="1" x14ac:dyDescent="0.2"/>
    <row r="10122" customFormat="1" ht="16" customHeight="1" x14ac:dyDescent="0.2"/>
    <row r="10123" customFormat="1" ht="16" customHeight="1" x14ac:dyDescent="0.2"/>
    <row r="10124" customFormat="1" ht="16" customHeight="1" x14ac:dyDescent="0.2"/>
    <row r="10125" customFormat="1" ht="16" customHeight="1" x14ac:dyDescent="0.2"/>
    <row r="10126" customFormat="1" ht="16" customHeight="1" x14ac:dyDescent="0.2"/>
    <row r="10127" customFormat="1" ht="16" customHeight="1" x14ac:dyDescent="0.2"/>
    <row r="10128" customFormat="1" ht="16" customHeight="1" x14ac:dyDescent="0.2"/>
    <row r="10129" customFormat="1" ht="16" customHeight="1" x14ac:dyDescent="0.2"/>
    <row r="10130" customFormat="1" ht="16" customHeight="1" x14ac:dyDescent="0.2"/>
    <row r="10131" customFormat="1" ht="16" customHeight="1" x14ac:dyDescent="0.2"/>
    <row r="10132" customFormat="1" ht="16" customHeight="1" x14ac:dyDescent="0.2"/>
    <row r="10133" customFormat="1" ht="16" customHeight="1" x14ac:dyDescent="0.2"/>
    <row r="10134" customFormat="1" ht="16" customHeight="1" x14ac:dyDescent="0.2"/>
    <row r="10135" customFormat="1" ht="16" customHeight="1" x14ac:dyDescent="0.2"/>
    <row r="10136" customFormat="1" ht="16" customHeight="1" x14ac:dyDescent="0.2"/>
    <row r="10137" customFormat="1" ht="16" customHeight="1" x14ac:dyDescent="0.2"/>
    <row r="10138" customFormat="1" ht="16" customHeight="1" x14ac:dyDescent="0.2"/>
    <row r="10139" customFormat="1" ht="16" customHeight="1" x14ac:dyDescent="0.2"/>
    <row r="10140" customFormat="1" ht="16" customHeight="1" x14ac:dyDescent="0.2"/>
    <row r="10141" customFormat="1" ht="16" customHeight="1" x14ac:dyDescent="0.2"/>
    <row r="10142" customFormat="1" ht="16" customHeight="1" x14ac:dyDescent="0.2"/>
    <row r="10143" customFormat="1" ht="16" customHeight="1" x14ac:dyDescent="0.2"/>
    <row r="10144" customFormat="1" ht="16" customHeight="1" x14ac:dyDescent="0.2"/>
    <row r="10145" customFormat="1" ht="16" customHeight="1" x14ac:dyDescent="0.2"/>
    <row r="10146" customFormat="1" ht="16" customHeight="1" x14ac:dyDescent="0.2"/>
    <row r="10147" customFormat="1" ht="16" customHeight="1" x14ac:dyDescent="0.2"/>
    <row r="10148" customFormat="1" ht="16" customHeight="1" x14ac:dyDescent="0.2"/>
    <row r="10149" customFormat="1" ht="16" customHeight="1" x14ac:dyDescent="0.2"/>
    <row r="10150" customFormat="1" ht="16" customHeight="1" x14ac:dyDescent="0.2"/>
    <row r="10151" customFormat="1" ht="16" customHeight="1" x14ac:dyDescent="0.2"/>
    <row r="10152" customFormat="1" ht="16" customHeight="1" x14ac:dyDescent="0.2"/>
    <row r="10153" customFormat="1" ht="16" customHeight="1" x14ac:dyDescent="0.2"/>
    <row r="10154" customFormat="1" ht="16" customHeight="1" x14ac:dyDescent="0.2"/>
    <row r="10155" customFormat="1" ht="16" customHeight="1" x14ac:dyDescent="0.2"/>
    <row r="10156" customFormat="1" ht="16" customHeight="1" x14ac:dyDescent="0.2"/>
    <row r="10157" customFormat="1" ht="16" customHeight="1" x14ac:dyDescent="0.2"/>
    <row r="10158" customFormat="1" ht="16" customHeight="1" x14ac:dyDescent="0.2"/>
    <row r="10159" customFormat="1" ht="16" customHeight="1" x14ac:dyDescent="0.2"/>
    <row r="10160" customFormat="1" ht="16" customHeight="1" x14ac:dyDescent="0.2"/>
    <row r="10161" customFormat="1" ht="16" customHeight="1" x14ac:dyDescent="0.2"/>
    <row r="10162" customFormat="1" ht="16" customHeight="1" x14ac:dyDescent="0.2"/>
    <row r="10163" customFormat="1" ht="16" customHeight="1" x14ac:dyDescent="0.2"/>
    <row r="10164" customFormat="1" ht="16" customHeight="1" x14ac:dyDescent="0.2"/>
    <row r="10165" customFormat="1" ht="16" customHeight="1" x14ac:dyDescent="0.2"/>
    <row r="10166" customFormat="1" ht="16" customHeight="1" x14ac:dyDescent="0.2"/>
    <row r="10167" customFormat="1" ht="16" customHeight="1" x14ac:dyDescent="0.2"/>
    <row r="10168" customFormat="1" ht="16" customHeight="1" x14ac:dyDescent="0.2"/>
    <row r="10169" customFormat="1" ht="16" customHeight="1" x14ac:dyDescent="0.2"/>
    <row r="10170" customFormat="1" ht="16" customHeight="1" x14ac:dyDescent="0.2"/>
    <row r="10171" customFormat="1" ht="16" customHeight="1" x14ac:dyDescent="0.2"/>
    <row r="10172" customFormat="1" ht="16" customHeight="1" x14ac:dyDescent="0.2"/>
    <row r="10173" customFormat="1" ht="16" customHeight="1" x14ac:dyDescent="0.2"/>
    <row r="10174" customFormat="1" ht="16" customHeight="1" x14ac:dyDescent="0.2"/>
    <row r="10175" customFormat="1" ht="16" customHeight="1" x14ac:dyDescent="0.2"/>
    <row r="10176" customFormat="1" ht="16" customHeight="1" x14ac:dyDescent="0.2"/>
    <row r="10177" customFormat="1" ht="16" customHeight="1" x14ac:dyDescent="0.2"/>
    <row r="10178" customFormat="1" ht="16" customHeight="1" x14ac:dyDescent="0.2"/>
    <row r="10179" customFormat="1" ht="16" customHeight="1" x14ac:dyDescent="0.2"/>
    <row r="10180" customFormat="1" ht="16" customHeight="1" x14ac:dyDescent="0.2"/>
    <row r="10181" customFormat="1" ht="16" customHeight="1" x14ac:dyDescent="0.2"/>
    <row r="10182" customFormat="1" ht="16" customHeight="1" x14ac:dyDescent="0.2"/>
    <row r="10183" customFormat="1" ht="16" customHeight="1" x14ac:dyDescent="0.2"/>
    <row r="10184" customFormat="1" ht="16" customHeight="1" x14ac:dyDescent="0.2"/>
    <row r="10185" customFormat="1" ht="16" customHeight="1" x14ac:dyDescent="0.2"/>
    <row r="10186" customFormat="1" ht="16" customHeight="1" x14ac:dyDescent="0.2"/>
    <row r="10187" customFormat="1" ht="16" customHeight="1" x14ac:dyDescent="0.2"/>
    <row r="10188" customFormat="1" ht="16" customHeight="1" x14ac:dyDescent="0.2"/>
    <row r="10189" customFormat="1" ht="16" customHeight="1" x14ac:dyDescent="0.2"/>
    <row r="10190" customFormat="1" ht="16" customHeight="1" x14ac:dyDescent="0.2"/>
    <row r="10191" customFormat="1" ht="16" customHeight="1" x14ac:dyDescent="0.2"/>
    <row r="10192" customFormat="1" ht="16" customHeight="1" x14ac:dyDescent="0.2"/>
    <row r="10193" customFormat="1" ht="16" customHeight="1" x14ac:dyDescent="0.2"/>
    <row r="10194" customFormat="1" ht="16" customHeight="1" x14ac:dyDescent="0.2"/>
    <row r="10195" customFormat="1" ht="16" customHeight="1" x14ac:dyDescent="0.2"/>
    <row r="10196" customFormat="1" ht="16" customHeight="1" x14ac:dyDescent="0.2"/>
    <row r="10197" customFormat="1" ht="16" customHeight="1" x14ac:dyDescent="0.2"/>
    <row r="10198" customFormat="1" ht="16" customHeight="1" x14ac:dyDescent="0.2"/>
    <row r="10199" customFormat="1" ht="16" customHeight="1" x14ac:dyDescent="0.2"/>
    <row r="10200" customFormat="1" ht="16" customHeight="1" x14ac:dyDescent="0.2"/>
    <row r="10201" customFormat="1" ht="16" customHeight="1" x14ac:dyDescent="0.2"/>
    <row r="10202" customFormat="1" ht="16" customHeight="1" x14ac:dyDescent="0.2"/>
    <row r="10203" customFormat="1" ht="16" customHeight="1" x14ac:dyDescent="0.2"/>
    <row r="10204" customFormat="1" ht="16" customHeight="1" x14ac:dyDescent="0.2"/>
    <row r="10205" customFormat="1" ht="16" customHeight="1" x14ac:dyDescent="0.2"/>
    <row r="10206" customFormat="1" ht="16" customHeight="1" x14ac:dyDescent="0.2"/>
    <row r="10207" customFormat="1" ht="16" customHeight="1" x14ac:dyDescent="0.2"/>
    <row r="10208" customFormat="1" ht="16" customHeight="1" x14ac:dyDescent="0.2"/>
    <row r="10209" customFormat="1" ht="16" customHeight="1" x14ac:dyDescent="0.2"/>
    <row r="10210" customFormat="1" ht="16" customHeight="1" x14ac:dyDescent="0.2"/>
    <row r="10211" customFormat="1" ht="16" customHeight="1" x14ac:dyDescent="0.2"/>
    <row r="10212" customFormat="1" ht="16" customHeight="1" x14ac:dyDescent="0.2"/>
    <row r="10213" customFormat="1" ht="16" customHeight="1" x14ac:dyDescent="0.2"/>
    <row r="10214" customFormat="1" ht="16" customHeight="1" x14ac:dyDescent="0.2"/>
    <row r="10215" customFormat="1" ht="16" customHeight="1" x14ac:dyDescent="0.2"/>
    <row r="10216" customFormat="1" ht="16" customHeight="1" x14ac:dyDescent="0.2"/>
    <row r="10217" customFormat="1" ht="16" customHeight="1" x14ac:dyDescent="0.2"/>
    <row r="10218" customFormat="1" ht="16" customHeight="1" x14ac:dyDescent="0.2"/>
    <row r="10219" customFormat="1" ht="16" customHeight="1" x14ac:dyDescent="0.2"/>
    <row r="10220" customFormat="1" ht="16" customHeight="1" x14ac:dyDescent="0.2"/>
    <row r="10221" customFormat="1" ht="16" customHeight="1" x14ac:dyDescent="0.2"/>
    <row r="10222" customFormat="1" ht="16" customHeight="1" x14ac:dyDescent="0.2"/>
    <row r="10223" customFormat="1" ht="16" customHeight="1" x14ac:dyDescent="0.2"/>
    <row r="10224" customFormat="1" ht="16" customHeight="1" x14ac:dyDescent="0.2"/>
    <row r="10225" customFormat="1" ht="16" customHeight="1" x14ac:dyDescent="0.2"/>
    <row r="10226" customFormat="1" ht="16" customHeight="1" x14ac:dyDescent="0.2"/>
    <row r="10227" customFormat="1" ht="16" customHeight="1" x14ac:dyDescent="0.2"/>
    <row r="10228" customFormat="1" ht="16" customHeight="1" x14ac:dyDescent="0.2"/>
    <row r="10229" customFormat="1" ht="16" customHeight="1" x14ac:dyDescent="0.2"/>
    <row r="10230" customFormat="1" ht="16" customHeight="1" x14ac:dyDescent="0.2"/>
    <row r="10231" customFormat="1" ht="16" customHeight="1" x14ac:dyDescent="0.2"/>
    <row r="10232" customFormat="1" ht="16" customHeight="1" x14ac:dyDescent="0.2"/>
    <row r="10233" customFormat="1" ht="16" customHeight="1" x14ac:dyDescent="0.2"/>
    <row r="10234" customFormat="1" ht="16" customHeight="1" x14ac:dyDescent="0.2"/>
    <row r="10235" customFormat="1" ht="16" customHeight="1" x14ac:dyDescent="0.2"/>
    <row r="10236" customFormat="1" ht="16" customHeight="1" x14ac:dyDescent="0.2"/>
    <row r="10237" customFormat="1" ht="16" customHeight="1" x14ac:dyDescent="0.2"/>
    <row r="10238" customFormat="1" ht="16" customHeight="1" x14ac:dyDescent="0.2"/>
    <row r="10239" customFormat="1" ht="16" customHeight="1" x14ac:dyDescent="0.2"/>
    <row r="10240" customFormat="1" ht="16" customHeight="1" x14ac:dyDescent="0.2"/>
    <row r="10241" customFormat="1" ht="16" customHeight="1" x14ac:dyDescent="0.2"/>
    <row r="10242" customFormat="1" ht="16" customHeight="1" x14ac:dyDescent="0.2"/>
    <row r="10243" customFormat="1" ht="16" customHeight="1" x14ac:dyDescent="0.2"/>
    <row r="10244" customFormat="1" ht="16" customHeight="1" x14ac:dyDescent="0.2"/>
    <row r="10245" customFormat="1" ht="16" customHeight="1" x14ac:dyDescent="0.2"/>
    <row r="10246" customFormat="1" ht="16" customHeight="1" x14ac:dyDescent="0.2"/>
    <row r="10247" customFormat="1" ht="16" customHeight="1" x14ac:dyDescent="0.2"/>
    <row r="10248" customFormat="1" ht="16" customHeight="1" x14ac:dyDescent="0.2"/>
    <row r="10249" customFormat="1" ht="16" customHeight="1" x14ac:dyDescent="0.2"/>
    <row r="10250" customFormat="1" ht="16" customHeight="1" x14ac:dyDescent="0.2"/>
    <row r="10251" customFormat="1" ht="16" customHeight="1" x14ac:dyDescent="0.2"/>
    <row r="10252" customFormat="1" ht="16" customHeight="1" x14ac:dyDescent="0.2"/>
    <row r="10253" customFormat="1" ht="16" customHeight="1" x14ac:dyDescent="0.2"/>
    <row r="10254" customFormat="1" ht="16" customHeight="1" x14ac:dyDescent="0.2"/>
    <row r="10255" customFormat="1" ht="16" customHeight="1" x14ac:dyDescent="0.2"/>
    <row r="10256" customFormat="1" ht="16" customHeight="1" x14ac:dyDescent="0.2"/>
    <row r="10257" customFormat="1" ht="16" customHeight="1" x14ac:dyDescent="0.2"/>
    <row r="10258" customFormat="1" ht="16" customHeight="1" x14ac:dyDescent="0.2"/>
    <row r="10259" customFormat="1" ht="16" customHeight="1" x14ac:dyDescent="0.2"/>
    <row r="10260" customFormat="1" ht="16" customHeight="1" x14ac:dyDescent="0.2"/>
    <row r="10261" customFormat="1" ht="16" customHeight="1" x14ac:dyDescent="0.2"/>
    <row r="10262" customFormat="1" ht="16" customHeight="1" x14ac:dyDescent="0.2"/>
    <row r="10263" customFormat="1" ht="16" customHeight="1" x14ac:dyDescent="0.2"/>
    <row r="10264" customFormat="1" ht="16" customHeight="1" x14ac:dyDescent="0.2"/>
    <row r="10265" customFormat="1" ht="16" customHeight="1" x14ac:dyDescent="0.2"/>
    <row r="10266" customFormat="1" ht="16" customHeight="1" x14ac:dyDescent="0.2"/>
    <row r="10267" customFormat="1" ht="16" customHeight="1" x14ac:dyDescent="0.2"/>
    <row r="10268" customFormat="1" ht="16" customHeight="1" x14ac:dyDescent="0.2"/>
    <row r="10269" customFormat="1" ht="16" customHeight="1" x14ac:dyDescent="0.2"/>
    <row r="10270" customFormat="1" ht="16" customHeight="1" x14ac:dyDescent="0.2"/>
    <row r="10271" customFormat="1" ht="16" customHeight="1" x14ac:dyDescent="0.2"/>
    <row r="10272" customFormat="1" ht="16" customHeight="1" x14ac:dyDescent="0.2"/>
    <row r="10273" customFormat="1" ht="16" customHeight="1" x14ac:dyDescent="0.2"/>
    <row r="10274" customFormat="1" ht="16" customHeight="1" x14ac:dyDescent="0.2"/>
    <row r="10275" customFormat="1" ht="16" customHeight="1" x14ac:dyDescent="0.2"/>
    <row r="10276" customFormat="1" ht="16" customHeight="1" x14ac:dyDescent="0.2"/>
    <row r="10277" customFormat="1" ht="16" customHeight="1" x14ac:dyDescent="0.2"/>
    <row r="10278" customFormat="1" ht="16" customHeight="1" x14ac:dyDescent="0.2"/>
    <row r="10279" customFormat="1" ht="16" customHeight="1" x14ac:dyDescent="0.2"/>
    <row r="10280" customFormat="1" ht="16" customHeight="1" x14ac:dyDescent="0.2"/>
    <row r="10281" customFormat="1" ht="16" customHeight="1" x14ac:dyDescent="0.2"/>
    <row r="10282" customFormat="1" ht="16" customHeight="1" x14ac:dyDescent="0.2"/>
    <row r="10283" customFormat="1" ht="16" customHeight="1" x14ac:dyDescent="0.2"/>
    <row r="10284" customFormat="1" ht="16" customHeight="1" x14ac:dyDescent="0.2"/>
    <row r="10285" customFormat="1" ht="16" customHeight="1" x14ac:dyDescent="0.2"/>
    <row r="10286" customFormat="1" ht="16" customHeight="1" x14ac:dyDescent="0.2"/>
    <row r="10287" customFormat="1" ht="16" customHeight="1" x14ac:dyDescent="0.2"/>
    <row r="10288" customFormat="1" ht="16" customHeight="1" x14ac:dyDescent="0.2"/>
    <row r="10289" customFormat="1" ht="16" customHeight="1" x14ac:dyDescent="0.2"/>
    <row r="10290" customFormat="1" ht="16" customHeight="1" x14ac:dyDescent="0.2"/>
    <row r="10291" customFormat="1" ht="16" customHeight="1" x14ac:dyDescent="0.2"/>
    <row r="10292" customFormat="1" ht="16" customHeight="1" x14ac:dyDescent="0.2"/>
    <row r="10293" customFormat="1" ht="16" customHeight="1" x14ac:dyDescent="0.2"/>
    <row r="10294" customFormat="1" ht="16" customHeight="1" x14ac:dyDescent="0.2"/>
    <row r="10295" customFormat="1" ht="16" customHeight="1" x14ac:dyDescent="0.2"/>
    <row r="10296" customFormat="1" ht="16" customHeight="1" x14ac:dyDescent="0.2"/>
    <row r="10297" customFormat="1" ht="16" customHeight="1" x14ac:dyDescent="0.2"/>
    <row r="10298" customFormat="1" ht="16" customHeight="1" x14ac:dyDescent="0.2"/>
    <row r="10299" customFormat="1" ht="16" customHeight="1" x14ac:dyDescent="0.2"/>
    <row r="10300" customFormat="1" ht="16" customHeight="1" x14ac:dyDescent="0.2"/>
    <row r="10301" customFormat="1" ht="16" customHeight="1" x14ac:dyDescent="0.2"/>
    <row r="10302" customFormat="1" ht="16" customHeight="1" x14ac:dyDescent="0.2"/>
    <row r="10303" customFormat="1" ht="16" customHeight="1" x14ac:dyDescent="0.2"/>
    <row r="10304" customFormat="1" ht="16" customHeight="1" x14ac:dyDescent="0.2"/>
    <row r="10305" customFormat="1" ht="16" customHeight="1" x14ac:dyDescent="0.2"/>
    <row r="10306" customFormat="1" ht="16" customHeight="1" x14ac:dyDescent="0.2"/>
    <row r="10307" customFormat="1" ht="16" customHeight="1" x14ac:dyDescent="0.2"/>
    <row r="10308" customFormat="1" ht="16" customHeight="1" x14ac:dyDescent="0.2"/>
    <row r="10309" customFormat="1" ht="16" customHeight="1" x14ac:dyDescent="0.2"/>
    <row r="10310" customFormat="1" ht="16" customHeight="1" x14ac:dyDescent="0.2"/>
    <row r="10311" customFormat="1" ht="16" customHeight="1" x14ac:dyDescent="0.2"/>
    <row r="10312" customFormat="1" ht="16" customHeight="1" x14ac:dyDescent="0.2"/>
    <row r="10313" customFormat="1" ht="16" customHeight="1" x14ac:dyDescent="0.2"/>
    <row r="10314" customFormat="1" ht="16" customHeight="1" x14ac:dyDescent="0.2"/>
    <row r="10315" customFormat="1" ht="16" customHeight="1" x14ac:dyDescent="0.2"/>
    <row r="10316" customFormat="1" ht="16" customHeight="1" x14ac:dyDescent="0.2"/>
    <row r="10317" customFormat="1" ht="16" customHeight="1" x14ac:dyDescent="0.2"/>
    <row r="10318" customFormat="1" ht="16" customHeight="1" x14ac:dyDescent="0.2"/>
    <row r="10319" customFormat="1" ht="16" customHeight="1" x14ac:dyDescent="0.2"/>
    <row r="10320" customFormat="1" ht="16" customHeight="1" x14ac:dyDescent="0.2"/>
    <row r="10321" customFormat="1" ht="16" customHeight="1" x14ac:dyDescent="0.2"/>
    <row r="10322" customFormat="1" ht="16" customHeight="1" x14ac:dyDescent="0.2"/>
    <row r="10323" customFormat="1" ht="16" customHeight="1" x14ac:dyDescent="0.2"/>
    <row r="10324" customFormat="1" ht="16" customHeight="1" x14ac:dyDescent="0.2"/>
    <row r="10325" customFormat="1" ht="16" customHeight="1" x14ac:dyDescent="0.2"/>
    <row r="10326" customFormat="1" ht="16" customHeight="1" x14ac:dyDescent="0.2"/>
    <row r="10327" customFormat="1" ht="16" customHeight="1" x14ac:dyDescent="0.2"/>
    <row r="10328" customFormat="1" ht="16" customHeight="1" x14ac:dyDescent="0.2"/>
    <row r="10329" customFormat="1" ht="16" customHeight="1" x14ac:dyDescent="0.2"/>
    <row r="10330" customFormat="1" ht="16" customHeight="1" x14ac:dyDescent="0.2"/>
    <row r="10331" customFormat="1" ht="16" customHeight="1" x14ac:dyDescent="0.2"/>
    <row r="10332" customFormat="1" ht="16" customHeight="1" x14ac:dyDescent="0.2"/>
    <row r="10333" customFormat="1" ht="16" customHeight="1" x14ac:dyDescent="0.2"/>
    <row r="10334" customFormat="1" ht="16" customHeight="1" x14ac:dyDescent="0.2"/>
    <row r="10335" customFormat="1" ht="16" customHeight="1" x14ac:dyDescent="0.2"/>
    <row r="10336" customFormat="1" ht="16" customHeight="1" x14ac:dyDescent="0.2"/>
    <row r="10337" customFormat="1" ht="16" customHeight="1" x14ac:dyDescent="0.2"/>
    <row r="10338" customFormat="1" ht="16" customHeight="1" x14ac:dyDescent="0.2"/>
    <row r="10339" customFormat="1" ht="16" customHeight="1" x14ac:dyDescent="0.2"/>
    <row r="10340" customFormat="1" ht="16" customHeight="1" x14ac:dyDescent="0.2"/>
    <row r="10341" customFormat="1" ht="16" customHeight="1" x14ac:dyDescent="0.2"/>
    <row r="10342" customFormat="1" ht="16" customHeight="1" x14ac:dyDescent="0.2"/>
    <row r="10343" customFormat="1" ht="16" customHeight="1" x14ac:dyDescent="0.2"/>
    <row r="10344" customFormat="1" ht="16" customHeight="1" x14ac:dyDescent="0.2"/>
    <row r="10345" customFormat="1" ht="16" customHeight="1" x14ac:dyDescent="0.2"/>
    <row r="10346" customFormat="1" ht="16" customHeight="1" x14ac:dyDescent="0.2"/>
    <row r="10347" customFormat="1" ht="16" customHeight="1" x14ac:dyDescent="0.2"/>
    <row r="10348" customFormat="1" ht="16" customHeight="1" x14ac:dyDescent="0.2"/>
    <row r="10349" customFormat="1" ht="16" customHeight="1" x14ac:dyDescent="0.2"/>
    <row r="10350" customFormat="1" ht="16" customHeight="1" x14ac:dyDescent="0.2"/>
    <row r="10351" customFormat="1" ht="16" customHeight="1" x14ac:dyDescent="0.2"/>
    <row r="10352" customFormat="1" ht="16" customHeight="1" x14ac:dyDescent="0.2"/>
    <row r="10353" customFormat="1" ht="16" customHeight="1" x14ac:dyDescent="0.2"/>
    <row r="10354" customFormat="1" ht="16" customHeight="1" x14ac:dyDescent="0.2"/>
    <row r="10355" customFormat="1" ht="16" customHeight="1" x14ac:dyDescent="0.2"/>
    <row r="10356" customFormat="1" ht="16" customHeight="1" x14ac:dyDescent="0.2"/>
    <row r="10357" customFormat="1" ht="16" customHeight="1" x14ac:dyDescent="0.2"/>
    <row r="10358" customFormat="1" ht="16" customHeight="1" x14ac:dyDescent="0.2"/>
    <row r="10359" customFormat="1" ht="16" customHeight="1" x14ac:dyDescent="0.2"/>
    <row r="10360" customFormat="1" ht="16" customHeight="1" x14ac:dyDescent="0.2"/>
    <row r="10361" customFormat="1" ht="16" customHeight="1" x14ac:dyDescent="0.2"/>
    <row r="10362" customFormat="1" ht="16" customHeight="1" x14ac:dyDescent="0.2"/>
    <row r="10363" customFormat="1" ht="16" customHeight="1" x14ac:dyDescent="0.2"/>
    <row r="10364" customFormat="1" ht="16" customHeight="1" x14ac:dyDescent="0.2"/>
    <row r="10365" customFormat="1" ht="16" customHeight="1" x14ac:dyDescent="0.2"/>
    <row r="10366" customFormat="1" ht="16" customHeight="1" x14ac:dyDescent="0.2"/>
    <row r="10367" customFormat="1" ht="16" customHeight="1" x14ac:dyDescent="0.2"/>
  </sheetData>
  <sheetProtection algorithmName="SHA-512" hashValue="mdw2+3Z7AMhaXFkcNegYt14JcbvBz5QDwNoZwe7qKlynQEsfMsrJDLvfQIYx1tYLl8DXHODCkyOp378Xj8zuhg==" saltValue="TwB6YQxCVfvT8AGYw9rUPg==" spinCount="100000" sheet="1" objects="1" scenarios="1" selectLockedCells="1"/>
  <mergeCells count="3">
    <mergeCell ref="A14:I14"/>
    <mergeCell ref="A15:D15"/>
    <mergeCell ref="F15:I15"/>
  </mergeCells>
  <hyperlinks>
    <hyperlink ref="A11" r:id="rId1" xr:uid="{728CA39D-6BA4-294F-B6FF-133BA26A81E3}"/>
  </hyperlinks>
  <printOptions horizontalCentered="1"/>
  <pageMargins left="0.2" right="0.2" top="0.25" bottom="0.25" header="0" footer="0"/>
  <pageSetup paperSize="9" fitToHeight="0" orientation="portrait" r:id="rId2"/>
  <drawing r:id="rId3"/>
  <legacyDrawing r:id="rId4"/>
  <tableParts count="4">
    <tablePart r:id="rId5"/>
    <tablePart r:id="rId6"/>
    <tablePart r:id="rId7"/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C58E7-3082-D841-967B-1874E19C4C7E}">
  <sheetPr>
    <pageSetUpPr autoPageBreaks="0" fitToPage="1"/>
  </sheetPr>
  <dimension ref="A1:TB10367"/>
  <sheetViews>
    <sheetView showGridLines="0" topLeftCell="A11" workbookViewId="0">
      <selection activeCell="B45" sqref="B45"/>
    </sheetView>
  </sheetViews>
  <sheetFormatPr baseColWidth="10" defaultColWidth="8.83203125" defaultRowHeight="16" customHeight="1" x14ac:dyDescent="0.2"/>
  <cols>
    <col min="1" max="1" width="35.6640625" style="3" bestFit="1" customWidth="1"/>
    <col min="2" max="4" width="14.6640625" style="3" customWidth="1"/>
    <col min="5" max="5" width="4.6640625" style="3" customWidth="1"/>
    <col min="6" max="6" width="38.6640625" style="3" customWidth="1"/>
    <col min="7" max="9" width="14.6640625" style="2" customWidth="1"/>
    <col min="10" max="10" width="21.6640625" style="2" customWidth="1"/>
    <col min="11" max="11" width="14" customWidth="1"/>
    <col min="12" max="13" width="13.83203125" customWidth="1"/>
  </cols>
  <sheetData>
    <row r="1" spans="1:23" s="17" customFormat="1" ht="16" customHeight="1" x14ac:dyDescent="0.2">
      <c r="A1" s="19"/>
      <c r="B1" s="19"/>
      <c r="C1" s="19"/>
      <c r="D1" s="19"/>
      <c r="E1" s="19"/>
      <c r="F1" s="19"/>
      <c r="G1" s="19"/>
      <c r="H1" s="19"/>
      <c r="I1" s="19"/>
    </row>
    <row r="2" spans="1:23" s="17" customFormat="1" ht="16" customHeight="1" x14ac:dyDescent="0.2">
      <c r="A2" s="19"/>
      <c r="B2" s="19"/>
      <c r="C2" s="19"/>
      <c r="D2" s="19"/>
      <c r="E2" s="19"/>
      <c r="F2" s="19"/>
      <c r="G2" s="19"/>
      <c r="H2" s="19"/>
      <c r="I2" s="19"/>
    </row>
    <row r="3" spans="1:23" s="17" customFormat="1" ht="16" customHeight="1" x14ac:dyDescent="0.2">
      <c r="A3" s="19"/>
      <c r="B3" s="19"/>
      <c r="C3" s="19"/>
      <c r="D3" s="19"/>
      <c r="E3" s="19"/>
      <c r="F3" s="19"/>
      <c r="G3" s="19"/>
      <c r="H3" s="19"/>
      <c r="I3" s="19"/>
    </row>
    <row r="4" spans="1:23" s="17" customFormat="1" ht="16" customHeight="1" x14ac:dyDescent="0.2">
      <c r="A4" s="19"/>
      <c r="B4" s="19"/>
      <c r="C4" s="19"/>
      <c r="D4" s="19"/>
      <c r="E4" s="19"/>
      <c r="F4" s="19"/>
      <c r="G4" s="19"/>
      <c r="H4" s="19"/>
      <c r="I4" s="19"/>
    </row>
    <row r="5" spans="1:23" s="17" customFormat="1" ht="16" customHeight="1" x14ac:dyDescent="0.2">
      <c r="A5" s="19"/>
      <c r="B5" s="19"/>
      <c r="C5" s="19"/>
      <c r="D5" s="19"/>
      <c r="E5" s="19"/>
      <c r="F5" s="19"/>
      <c r="G5" s="19"/>
      <c r="H5" s="19"/>
      <c r="I5" s="19"/>
    </row>
    <row r="6" spans="1:23" s="17" customFormat="1" ht="16" customHeight="1" x14ac:dyDescent="0.2">
      <c r="A6" s="19"/>
      <c r="B6" s="19"/>
      <c r="C6" s="19"/>
      <c r="D6" s="19"/>
      <c r="E6" s="19"/>
      <c r="F6" s="19"/>
      <c r="G6" s="19"/>
      <c r="H6" s="19"/>
      <c r="I6" s="19"/>
    </row>
    <row r="7" spans="1:23" s="17" customFormat="1" ht="16" customHeight="1" x14ac:dyDescent="0.2">
      <c r="A7" s="19"/>
      <c r="B7" s="19"/>
      <c r="C7" s="19"/>
      <c r="D7" s="19"/>
      <c r="E7" s="19"/>
      <c r="F7" s="19"/>
      <c r="G7" s="19"/>
      <c r="H7" s="19"/>
      <c r="I7" s="19"/>
    </row>
    <row r="8" spans="1:23" s="17" customFormat="1" ht="16" customHeight="1" x14ac:dyDescent="0.2">
      <c r="A8" s="19"/>
      <c r="B8" s="19"/>
      <c r="C8" s="19"/>
      <c r="D8" s="19"/>
      <c r="E8" s="19"/>
      <c r="F8" s="19"/>
      <c r="G8" s="19"/>
      <c r="H8" s="19"/>
      <c r="I8" s="19"/>
    </row>
    <row r="9" spans="1:23" s="17" customFormat="1" ht="16" customHeight="1" x14ac:dyDescent="0.2">
      <c r="A9" s="19"/>
      <c r="B9" s="19"/>
      <c r="C9" s="19"/>
      <c r="D9" s="19"/>
      <c r="E9" s="19"/>
      <c r="F9" s="19"/>
      <c r="G9" s="19"/>
      <c r="H9" s="19"/>
      <c r="I9" s="19"/>
    </row>
    <row r="10" spans="1:23" s="17" customFormat="1" ht="16" customHeight="1" x14ac:dyDescent="0.2">
      <c r="A10" s="19"/>
      <c r="B10" s="19"/>
      <c r="C10" s="19"/>
      <c r="D10" s="19"/>
      <c r="E10" s="19"/>
      <c r="F10" s="19"/>
      <c r="G10" s="19"/>
      <c r="H10" s="19"/>
      <c r="I10" s="19"/>
    </row>
    <row r="11" spans="1:23" s="17" customFormat="1" ht="16" customHeight="1" x14ac:dyDescent="0.2">
      <c r="A11" s="18" t="s">
        <v>36</v>
      </c>
      <c r="B11" s="20"/>
      <c r="C11" s="20"/>
      <c r="D11" s="21"/>
      <c r="E11" s="22"/>
      <c r="F11" s="19"/>
      <c r="G11" s="19"/>
      <c r="H11" s="21" t="s">
        <v>37</v>
      </c>
      <c r="I11" s="22" t="s">
        <v>38</v>
      </c>
    </row>
    <row r="12" spans="1:23" s="17" customFormat="1" ht="16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</row>
    <row r="13" spans="1:23" s="17" customFormat="1" ht="16" customHeight="1" x14ac:dyDescent="0.2">
      <c r="A13" s="19"/>
      <c r="B13" s="19"/>
      <c r="C13" s="19"/>
      <c r="D13" s="19"/>
      <c r="E13" s="19"/>
      <c r="F13" s="19"/>
      <c r="G13" s="19"/>
      <c r="H13" s="19"/>
      <c r="I13" s="19"/>
    </row>
    <row r="14" spans="1:23" ht="21" x14ac:dyDescent="0.25">
      <c r="A14" s="12" t="s">
        <v>35</v>
      </c>
      <c r="B14" s="13"/>
      <c r="C14" s="13"/>
      <c r="D14" s="13"/>
      <c r="E14" s="13"/>
      <c r="F14" s="13"/>
      <c r="G14" s="13"/>
      <c r="H14" s="13"/>
      <c r="I14" s="1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19" x14ac:dyDescent="0.25">
      <c r="A15" s="23" t="str">
        <f>ANO!A15</f>
        <v>COLOQUE O NOME DA EMPRESA AQUI!</v>
      </c>
      <c r="B15" s="24"/>
      <c r="C15" s="24"/>
      <c r="D15" s="25"/>
      <c r="E15" s="26"/>
      <c r="F15" s="27" t="s">
        <v>43</v>
      </c>
      <c r="G15" s="28"/>
      <c r="H15" s="28"/>
      <c r="I15" s="29"/>
      <c r="J15" s="5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19" x14ac:dyDescent="0.25">
      <c r="A16" s="30"/>
      <c r="B16" s="54">
        <f>ANO!B16</f>
        <v>2024</v>
      </c>
      <c r="C16" s="54">
        <f>ANO!C16</f>
        <v>2024</v>
      </c>
      <c r="D16" s="32"/>
      <c r="E16" s="26"/>
      <c r="F16" s="33"/>
      <c r="G16" s="34"/>
      <c r="H16" s="34"/>
      <c r="I16" s="34"/>
      <c r="J16" s="5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s="1" customFormat="1" ht="15" x14ac:dyDescent="0.2">
      <c r="A17" s="35" t="s">
        <v>12</v>
      </c>
      <c r="B17" s="36" t="s">
        <v>1</v>
      </c>
      <c r="C17" s="36" t="s">
        <v>2</v>
      </c>
      <c r="D17" s="37" t="s">
        <v>3</v>
      </c>
      <c r="E17" s="38"/>
      <c r="F17" s="39" t="s">
        <v>0</v>
      </c>
      <c r="G17" s="40" t="s">
        <v>1</v>
      </c>
      <c r="H17" s="40" t="s">
        <v>2</v>
      </c>
      <c r="I17" s="40" t="s">
        <v>3</v>
      </c>
      <c r="J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3" ht="15" x14ac:dyDescent="0.2">
      <c r="A18" s="41" t="str">
        <f>TabelaDeRendimentos8131563371115[[#This Row],[RENDIMENTOS]]</f>
        <v>Revenda de Mercadorias</v>
      </c>
      <c r="B18" s="7">
        <v>1</v>
      </c>
      <c r="C18" s="8">
        <v>1</v>
      </c>
      <c r="D18" s="6">
        <f>TabelaDeRendimentos8131563371119[[#This Row],[REAL]]-TabelaDeRendimentos8131563371119[[#This Row],[ESTIMADO]]</f>
        <v>0</v>
      </c>
      <c r="E18" s="38"/>
      <c r="F18" s="41" t="s">
        <v>4</v>
      </c>
      <c r="G18" s="6">
        <f>TabelaDeRendimentos8131563371119[[#Totals],[ESTIMADO]]</f>
        <v>5</v>
      </c>
      <c r="H18" s="6">
        <f>TabelaDeRendimentos8131563371119[[#Totals],[REAL]]</f>
        <v>5</v>
      </c>
      <c r="I18" s="6">
        <f>TabelaDeTotais9141664481220[[#This Row],[REAL]]-TabelaDeTotais9141664481220[[#This Row],[ESTIMADO]]</f>
        <v>0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3" ht="15" x14ac:dyDescent="0.2">
      <c r="A19" s="41" t="str">
        <f>TabelaDeRendimentos8131563371115[[#This Row],[RENDIMENTOS]]</f>
        <v>Venda de Produtos Industrializados</v>
      </c>
      <c r="B19" s="7">
        <v>4</v>
      </c>
      <c r="C19" s="8">
        <v>4</v>
      </c>
      <c r="D19" s="6">
        <f>TabelaDeRendimentos8131563371119[[#This Row],[REAL]]-TabelaDeRendimentos8131563371119[[#This Row],[ESTIMADO]]</f>
        <v>0</v>
      </c>
      <c r="E19" s="38"/>
      <c r="F19" s="41" t="s">
        <v>5</v>
      </c>
      <c r="G19" s="6">
        <f>TabelaDeDespesasDePessoal11161865591321[[#Totals],[ESTIMADO]]+TabelaDeDespesasOperacionais7121462261018[[#Totals],[ESTIMADO]]</f>
        <v>0</v>
      </c>
      <c r="H19" s="6">
        <f>TabelaDeDespesasDePessoal11161865591321[[#Totals],[REAL]]+TabelaDeDespesasOperacionais7121462261018[[#Totals],[REAL]]</f>
        <v>0</v>
      </c>
      <c r="I19" s="6">
        <f>TabelaDeTotais9141664481220[[#This Row],[ESTIMADO]]-TabelaDeTotais9141664481220[[#This Row],[REAL]]</f>
        <v>0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3" ht="15" x14ac:dyDescent="0.2">
      <c r="A20" s="41" t="str">
        <f>TabelaDeRendimentos8131563371115[[#This Row],[RENDIMENTOS]]</f>
        <v>Prestação de Serviços</v>
      </c>
      <c r="B20" s="7">
        <v>0</v>
      </c>
      <c r="C20" s="8">
        <v>0</v>
      </c>
      <c r="D20" s="6">
        <f>TabelaDeRendimentos8131563371119[[#This Row],[REAL]]-TabelaDeRendimentos8131563371119[[#This Row],[ESTIMADO]]</f>
        <v>0</v>
      </c>
      <c r="E20" s="38"/>
      <c r="F20" s="42" t="s">
        <v>6</v>
      </c>
      <c r="G20" s="15">
        <f>G18-G19</f>
        <v>5</v>
      </c>
      <c r="H20" s="15">
        <f>H18-H19</f>
        <v>5</v>
      </c>
      <c r="I20" s="16">
        <f>TabelaDeTotais9141664481220[[#Totals],[REAL]]-TabelaDeTotais9141664481220[[#Totals],[ESTIMADO]]</f>
        <v>0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3" ht="15" x14ac:dyDescent="0.2">
      <c r="A21" s="41" t="str">
        <f>TabelaDeRendimentos8131563371115[[#This Row],[RENDIMENTOS]]</f>
        <v>Outras receitas</v>
      </c>
      <c r="B21" s="7">
        <v>0</v>
      </c>
      <c r="C21" s="8">
        <v>0</v>
      </c>
      <c r="D21" s="6">
        <f>TabelaDeRendimentos8131563371119[[#This Row],[REAL]]-TabelaDeRendimentos8131563371119[[#This Row],[ESTIMADO]]</f>
        <v>0</v>
      </c>
      <c r="E21" s="38"/>
      <c r="F21" s="38"/>
      <c r="G21" s="38"/>
      <c r="H21" s="38"/>
      <c r="I21" s="3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3" ht="15" x14ac:dyDescent="0.2">
      <c r="A22" s="43" t="s">
        <v>11</v>
      </c>
      <c r="B22" s="44">
        <f>SUBTOTAL(9,TabelaDeRendimentos8131563371119[ESTIMADO])</f>
        <v>5</v>
      </c>
      <c r="C22" s="44">
        <f>SUBTOTAL(9,TabelaDeRendimentos8131563371119[REAL])</f>
        <v>5</v>
      </c>
      <c r="D22" s="45">
        <f>SUBTOTAL(9,TabelaDeRendimentos8131563371119[DIFERENÇA])</f>
        <v>0</v>
      </c>
      <c r="E22" s="38"/>
      <c r="F22" s="38"/>
      <c r="G22" s="38"/>
      <c r="H22" s="38"/>
      <c r="I22" s="3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3" ht="15" x14ac:dyDescent="0.2">
      <c r="A23" s="46"/>
      <c r="B23" s="47"/>
      <c r="C23" s="47"/>
      <c r="D23" s="47"/>
      <c r="E23" s="38"/>
      <c r="F23" s="38"/>
      <c r="G23" s="38"/>
      <c r="H23" s="38"/>
      <c r="I23" s="3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3" ht="15" x14ac:dyDescent="0.2">
      <c r="A24" s="38"/>
      <c r="B24" s="31">
        <f>$B$16</f>
        <v>2024</v>
      </c>
      <c r="C24" s="31">
        <f>$C$16</f>
        <v>2024</v>
      </c>
      <c r="D24" s="38"/>
      <c r="E24" s="38"/>
      <c r="F24" s="38"/>
      <c r="G24" s="38"/>
      <c r="H24" s="38"/>
      <c r="I24" s="3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15" x14ac:dyDescent="0.2">
      <c r="A25" s="48" t="s">
        <v>17</v>
      </c>
      <c r="B25" s="31" t="s">
        <v>1</v>
      </c>
      <c r="C25" s="31" t="s">
        <v>2</v>
      </c>
      <c r="D25" s="31" t="s">
        <v>3</v>
      </c>
      <c r="E25" s="38"/>
      <c r="F25" s="38"/>
      <c r="G25" s="38"/>
      <c r="H25" s="38"/>
      <c r="I25" s="38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3" ht="15" x14ac:dyDescent="0.2">
      <c r="A26" s="41" t="str">
        <f>TabelaDeDespesasDePessoal11161865591317[[#This Row],[DESPESAS PRINCIPAIS]]</f>
        <v>Compra de Mercadorias</v>
      </c>
      <c r="B26" s="7">
        <v>0</v>
      </c>
      <c r="C26" s="9">
        <v>0</v>
      </c>
      <c r="D26" s="6">
        <f>TabelaDeDespesasDePessoal11161865591321[[#This Row],[ESTIMADO]]-TabelaDeDespesasDePessoal11161865591321[[#This Row],[REAL]]</f>
        <v>0</v>
      </c>
      <c r="E26" s="38"/>
      <c r="F26" s="38"/>
      <c r="G26" s="38"/>
      <c r="H26" s="38"/>
      <c r="I26" s="3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3" ht="15" x14ac:dyDescent="0.2">
      <c r="A27" s="41" t="str">
        <f>TabelaDeDespesasDePessoal11161865591317[[#This Row],[DESPESAS PRINCIPAIS]]</f>
        <v>Material de Expediente</v>
      </c>
      <c r="B27" s="7">
        <v>0</v>
      </c>
      <c r="C27" s="9">
        <v>0</v>
      </c>
      <c r="D27" s="6">
        <f>TabelaDeDespesasDePessoal11161865591321[[#This Row],[ESTIMADO]]-TabelaDeDespesasDePessoal11161865591321[[#This Row],[REAL]]</f>
        <v>0</v>
      </c>
      <c r="E27" s="38"/>
      <c r="F27" s="38"/>
      <c r="G27" s="38"/>
      <c r="H27" s="38"/>
      <c r="I27" s="38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3" ht="15" x14ac:dyDescent="0.2">
      <c r="A28" s="41" t="str">
        <f>TabelaDeDespesasDePessoal11161865591317[[#This Row],[DESPESAS PRINCIPAIS]]</f>
        <v>Funcionários e Pro Labore</v>
      </c>
      <c r="B28" s="7"/>
      <c r="C28" s="9">
        <v>0</v>
      </c>
      <c r="D28" s="6">
        <f>TabelaDeDespesasDePessoal11161865591321[[#This Row],[ESTIMADO]]-TabelaDeDespesasDePessoal11161865591321[[#This Row],[REAL]]</f>
        <v>0</v>
      </c>
      <c r="E28" s="38"/>
      <c r="F28" s="38"/>
      <c r="G28" s="38"/>
      <c r="H28" s="38"/>
      <c r="I28" s="38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3" ht="15" x14ac:dyDescent="0.2">
      <c r="A29" s="41" t="str">
        <f>TabelaDeDespesasDePessoal11161865591317[[#This Row],[DESPESAS PRINCIPAIS]]</f>
        <v>Veículos (Manutenção e Combustível)</v>
      </c>
      <c r="B29" s="7">
        <v>0</v>
      </c>
      <c r="C29" s="9">
        <v>0</v>
      </c>
      <c r="D29" s="6">
        <f>TabelaDeDespesasDePessoal11161865591321[[#This Row],[ESTIMADO]]-TabelaDeDespesasDePessoal11161865591321[[#This Row],[REAL]]</f>
        <v>0</v>
      </c>
      <c r="E29" s="38"/>
      <c r="F29" s="38"/>
      <c r="G29" s="38"/>
      <c r="H29" s="38"/>
      <c r="I29" s="3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3" ht="15" x14ac:dyDescent="0.2">
      <c r="A30" s="49" t="s">
        <v>19</v>
      </c>
      <c r="B30" s="50">
        <f>SUBTOTAL(9,TabelaDeDespesasDePessoal11161865591321[ESTIMADO])</f>
        <v>0</v>
      </c>
      <c r="C30" s="50">
        <f>SUBTOTAL(9,TabelaDeDespesasDePessoal11161865591321[REAL])</f>
        <v>0</v>
      </c>
      <c r="D30" s="50">
        <f>SUBTOTAL(9,TabelaDeDespesasDePessoal11161865591321[DIFERENÇA])</f>
        <v>0</v>
      </c>
      <c r="E30" s="38"/>
      <c r="F30" s="38"/>
      <c r="G30" s="38"/>
      <c r="H30" s="38"/>
      <c r="I30" s="3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3" ht="15" x14ac:dyDescent="0.2">
      <c r="A31" s="38"/>
      <c r="B31" s="38"/>
      <c r="C31" s="38"/>
      <c r="D31" s="38"/>
      <c r="E31" s="38"/>
      <c r="F31" s="38"/>
      <c r="G31" s="38"/>
      <c r="H31" s="38"/>
      <c r="I31" s="3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15" x14ac:dyDescent="0.2">
      <c r="A32" s="38"/>
      <c r="B32" s="31">
        <f>$B$16</f>
        <v>2024</v>
      </c>
      <c r="C32" s="31">
        <f>$C$16</f>
        <v>2024</v>
      </c>
      <c r="D32" s="38"/>
      <c r="E32" s="38"/>
      <c r="F32" s="38"/>
      <c r="G32" s="38"/>
      <c r="H32" s="38"/>
      <c r="I32" s="3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522" s="3" customFormat="1" ht="15" x14ac:dyDescent="0.2">
      <c r="A33" s="48" t="s">
        <v>21</v>
      </c>
      <c r="B33" s="31" t="s">
        <v>1</v>
      </c>
      <c r="C33" s="31" t="s">
        <v>2</v>
      </c>
      <c r="D33" s="31" t="s">
        <v>3</v>
      </c>
      <c r="E33" s="38"/>
      <c r="F33" s="38"/>
      <c r="G33" s="38"/>
      <c r="H33" s="38"/>
      <c r="I33" s="3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</row>
    <row r="34" spans="1:522" s="3" customFormat="1" ht="15" x14ac:dyDescent="0.2">
      <c r="A34" s="41" t="str">
        <f>TabelaDeDespesasOperacionais7121462261014[[#This Row],[OUTRAS DESPESAS]]</f>
        <v>Energia Elétrica</v>
      </c>
      <c r="B34" s="10">
        <v>0</v>
      </c>
      <c r="C34" s="11">
        <v>0</v>
      </c>
      <c r="D34" s="51">
        <f>TabelaDeDespesasOperacionais7121462261018[[#This Row],[ESTIMADO]]-TabelaDeDespesasOperacionais7121462261018[[#This Row],[REAL]]</f>
        <v>0</v>
      </c>
      <c r="E34" s="38"/>
      <c r="F34" s="38"/>
      <c r="G34" s="38"/>
      <c r="H34" s="38"/>
      <c r="I34" s="38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</row>
    <row r="35" spans="1:522" s="3" customFormat="1" ht="16.5" customHeight="1" x14ac:dyDescent="0.2">
      <c r="A35" s="41" t="str">
        <f>TabelaDeDespesasOperacionais7121462261014[[#This Row],[OUTRAS DESPESAS]]</f>
        <v>Telefone e Internet</v>
      </c>
      <c r="B35" s="10">
        <v>0</v>
      </c>
      <c r="C35" s="11">
        <v>0</v>
      </c>
      <c r="D35" s="51">
        <f>TabelaDeDespesasOperacionais7121462261018[[#This Row],[ESTIMADO]]-TabelaDeDespesasOperacionais7121462261018[[#This Row],[REAL]]</f>
        <v>0</v>
      </c>
      <c r="E35" s="38"/>
      <c r="F35" s="38"/>
      <c r="G35" s="38"/>
      <c r="H35" s="38"/>
      <c r="I35" s="38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</row>
    <row r="36" spans="1:522" s="3" customFormat="1" ht="16.5" customHeight="1" x14ac:dyDescent="0.2">
      <c r="A36" s="41" t="str">
        <f>TabelaDeDespesasOperacionais7121462261014[[#This Row],[OUTRAS DESPESAS]]</f>
        <v>Água e Esgoto</v>
      </c>
      <c r="B36" s="10">
        <v>0</v>
      </c>
      <c r="C36" s="11">
        <v>0</v>
      </c>
      <c r="D36" s="51">
        <f>TabelaDeDespesasOperacionais7121462261018[[#This Row],[ESTIMADO]]-TabelaDeDespesasOperacionais7121462261018[[#This Row],[REAL]]</f>
        <v>0</v>
      </c>
      <c r="E36" s="38"/>
      <c r="F36" s="38"/>
      <c r="G36" s="38"/>
      <c r="H36" s="38"/>
      <c r="I36" s="38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</row>
    <row r="37" spans="1:522" s="3" customFormat="1" ht="16.5" customHeight="1" x14ac:dyDescent="0.2">
      <c r="A37" s="41" t="str">
        <f>TabelaDeDespesasOperacionais7121462261014[[#This Row],[OUTRAS DESPESAS]]</f>
        <v>Consultorias</v>
      </c>
      <c r="B37" s="10">
        <v>0</v>
      </c>
      <c r="C37" s="11">
        <v>0</v>
      </c>
      <c r="D37" s="51">
        <f>TabelaDeDespesasOperacionais7121462261018[[#This Row],[ESTIMADO]]-TabelaDeDespesasOperacionais7121462261018[[#This Row],[REAL]]</f>
        <v>0</v>
      </c>
      <c r="E37" s="38"/>
      <c r="F37" s="38"/>
      <c r="G37" s="38"/>
      <c r="H37" s="38"/>
      <c r="I37" s="38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</row>
    <row r="38" spans="1:522" s="3" customFormat="1" ht="16.5" customHeight="1" x14ac:dyDescent="0.2">
      <c r="A38" s="41" t="str">
        <f>TabelaDeDespesasOperacionais7121462261014[[#This Row],[OUTRAS DESPESAS]]</f>
        <v>Assistência Técnica</v>
      </c>
      <c r="B38" s="10">
        <v>0</v>
      </c>
      <c r="C38" s="11">
        <v>0</v>
      </c>
      <c r="D38" s="51">
        <f>TabelaDeDespesasOperacionais7121462261018[[#This Row],[ESTIMADO]]-TabelaDeDespesasOperacionais7121462261018[[#This Row],[REAL]]</f>
        <v>0</v>
      </c>
      <c r="E38" s="38"/>
      <c r="F38" s="38"/>
      <c r="G38" s="38"/>
      <c r="H38" s="38"/>
      <c r="I38" s="38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</row>
    <row r="39" spans="1:522" s="3" customFormat="1" ht="16.5" customHeight="1" x14ac:dyDescent="0.2">
      <c r="A39" s="41" t="str">
        <f>TabelaDeDespesasOperacionais7121462261014[[#This Row],[OUTRAS DESPESAS]]</f>
        <v>Sistema de Gestão</v>
      </c>
      <c r="B39" s="10">
        <v>0</v>
      </c>
      <c r="C39" s="11">
        <v>0</v>
      </c>
      <c r="D39" s="51">
        <f>TabelaDeDespesasOperacionais7121462261018[[#This Row],[ESTIMADO]]-TabelaDeDespesasOperacionais7121462261018[[#This Row],[REAL]]</f>
        <v>0</v>
      </c>
      <c r="E39" s="38"/>
      <c r="F39" s="38"/>
      <c r="G39" s="38"/>
      <c r="H39" s="38"/>
      <c r="I39" s="3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</row>
    <row r="40" spans="1:522" s="3" customFormat="1" ht="16.5" customHeight="1" x14ac:dyDescent="0.2">
      <c r="A40" s="41" t="str">
        <f>TabelaDeDespesasOperacionais7121462261014[[#This Row],[OUTRAS DESPESAS]]</f>
        <v>Marketing e Publicidade</v>
      </c>
      <c r="B40" s="10">
        <v>0</v>
      </c>
      <c r="C40" s="11">
        <v>0</v>
      </c>
      <c r="D40" s="51">
        <f>TabelaDeDespesasOperacionais7121462261018[[#This Row],[ESTIMADO]]-TabelaDeDespesasOperacionais7121462261018[[#This Row],[REAL]]</f>
        <v>0</v>
      </c>
      <c r="E40" s="38"/>
      <c r="F40" s="38"/>
      <c r="G40" s="38"/>
      <c r="H40" s="38"/>
      <c r="I40" s="38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</row>
    <row r="41" spans="1:522" s="3" customFormat="1" ht="16.5" customHeight="1" x14ac:dyDescent="0.2">
      <c r="A41" s="41" t="str">
        <f>TabelaDeDespesasOperacionais7121462261014[[#This Row],[OUTRAS DESPESAS]]</f>
        <v>Fretes, Seguros e Correios</v>
      </c>
      <c r="B41" s="10">
        <v>0</v>
      </c>
      <c r="C41" s="11">
        <v>0</v>
      </c>
      <c r="D41" s="51">
        <f>TabelaDeDespesasOperacionais7121462261018[[#This Row],[ESTIMADO]]-TabelaDeDespesasOperacionais7121462261018[[#This Row],[REAL]]</f>
        <v>0</v>
      </c>
      <c r="E41" s="38"/>
      <c r="F41" s="38"/>
      <c r="G41" s="38"/>
      <c r="H41" s="38"/>
      <c r="I41" s="3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</row>
    <row r="42" spans="1:522" s="3" customFormat="1" ht="16.5" customHeight="1" x14ac:dyDescent="0.2">
      <c r="A42" s="41" t="str">
        <f>TabelaDeDespesasOperacionais7121462261014[[#This Row],[OUTRAS DESPESAS]]</f>
        <v>Comissões</v>
      </c>
      <c r="B42" s="10">
        <v>0</v>
      </c>
      <c r="C42" s="11">
        <v>0</v>
      </c>
      <c r="D42" s="51">
        <f>TabelaDeDespesasOperacionais7121462261018[[#This Row],[ESTIMADO]]-TabelaDeDespesasOperacionais7121462261018[[#This Row],[REAL]]</f>
        <v>0</v>
      </c>
      <c r="E42" s="38"/>
      <c r="F42" s="38"/>
      <c r="G42" s="38"/>
      <c r="H42" s="38"/>
      <c r="I42" s="38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</row>
    <row r="43" spans="1:522" s="3" customFormat="1" ht="16.5" customHeight="1" x14ac:dyDescent="0.2">
      <c r="A43" s="41" t="str">
        <f>TabelaDeDespesasOperacionais7121462261014[[#This Row],[OUTRAS DESPESAS]]</f>
        <v>Empréstimos e Financiamentos</v>
      </c>
      <c r="B43" s="10">
        <v>0</v>
      </c>
      <c r="C43" s="11">
        <v>0</v>
      </c>
      <c r="D43" s="51">
        <f>TabelaDeDespesasOperacionais7121462261018[[#This Row],[ESTIMADO]]-TabelaDeDespesasOperacionais7121462261018[[#This Row],[REAL]]</f>
        <v>0</v>
      </c>
      <c r="E43" s="38"/>
      <c r="F43" s="38"/>
      <c r="G43" s="38"/>
      <c r="H43" s="38"/>
      <c r="I43" s="38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</row>
    <row r="44" spans="1:522" s="3" customFormat="1" ht="16.5" customHeight="1" x14ac:dyDescent="0.2">
      <c r="A44" s="41" t="str">
        <f>TabelaDeDespesasOperacionais7121462261014[[#This Row],[OUTRAS DESPESAS]]</f>
        <v>Impostos</v>
      </c>
      <c r="B44" s="10">
        <v>0</v>
      </c>
      <c r="C44" s="11">
        <v>0</v>
      </c>
      <c r="D44" s="51">
        <f>TabelaDeDespesasOperacionais7121462261018[[#This Row],[ESTIMADO]]-TabelaDeDespesasOperacionais7121462261018[[#This Row],[REAL]]</f>
        <v>0</v>
      </c>
      <c r="E44" s="38"/>
      <c r="F44" s="38"/>
      <c r="G44" s="38"/>
      <c r="H44" s="38"/>
      <c r="I44" s="38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</row>
    <row r="45" spans="1:522" s="3" customFormat="1" ht="16.5" customHeight="1" x14ac:dyDescent="0.2">
      <c r="A45" s="41" t="str">
        <f>TabelaDeDespesasOperacionais7121462261014[[#This Row],[OUTRAS DESPESAS]]</f>
        <v>Outros</v>
      </c>
      <c r="B45" s="10">
        <v>0</v>
      </c>
      <c r="C45" s="11">
        <v>0</v>
      </c>
      <c r="D45" s="51">
        <f>TabelaDeDespesasOperacionais7121462261018[[#This Row],[ESTIMADO]]-TabelaDeDespesasOperacionais7121462261018[[#This Row],[REAL]]</f>
        <v>0</v>
      </c>
      <c r="E45" s="38"/>
      <c r="F45" s="38"/>
      <c r="G45" s="38"/>
      <c r="H45" s="38"/>
      <c r="I45" s="38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</row>
    <row r="46" spans="1:522" s="3" customFormat="1" ht="16.5" customHeight="1" x14ac:dyDescent="0.2">
      <c r="A46" s="41" t="str">
        <f>TabelaDeDespesasOperacionais7121462261014[[#This Row],[OUTRAS DESPESAS]]</f>
        <v>Outros</v>
      </c>
      <c r="B46" s="10">
        <v>0</v>
      </c>
      <c r="C46" s="11">
        <v>0</v>
      </c>
      <c r="D46" s="51">
        <f>TabelaDeDespesasOperacionais7121462261018[[#This Row],[ESTIMADO]]-TabelaDeDespesasOperacionais7121462261018[[#This Row],[REAL]]</f>
        <v>0</v>
      </c>
      <c r="E46" s="38"/>
      <c r="F46" s="38"/>
      <c r="G46" s="38"/>
      <c r="H46" s="38"/>
      <c r="I46" s="3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</row>
    <row r="47" spans="1:522" s="3" customFormat="1" ht="16.5" customHeight="1" x14ac:dyDescent="0.2">
      <c r="A47" s="41" t="str">
        <f>TabelaDeDespesasOperacionais7121462261014[[#This Row],[OUTRAS DESPESAS]]</f>
        <v>Outros</v>
      </c>
      <c r="B47" s="10">
        <v>0</v>
      </c>
      <c r="C47" s="11">
        <v>0</v>
      </c>
      <c r="D47" s="51">
        <f>TabelaDeDespesasOperacionais7121462261018[[#This Row],[ESTIMADO]]-TabelaDeDespesasOperacionais7121462261018[[#This Row],[REAL]]</f>
        <v>0</v>
      </c>
      <c r="E47" s="38"/>
      <c r="F47" s="38"/>
      <c r="G47" s="38"/>
      <c r="H47" s="38"/>
      <c r="I47" s="38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</row>
    <row r="48" spans="1:522" s="3" customFormat="1" ht="16.5" customHeight="1" x14ac:dyDescent="0.2">
      <c r="A48" s="41" t="str">
        <f>TabelaDeDespesasOperacionais7121462261014[[#This Row],[OUTRAS DESPESAS]]</f>
        <v>Outros</v>
      </c>
      <c r="B48" s="10">
        <v>0</v>
      </c>
      <c r="C48" s="11">
        <v>0</v>
      </c>
      <c r="D48" s="51">
        <f>TabelaDeDespesasOperacionais7121462261018[[#This Row],[ESTIMADO]]-TabelaDeDespesasOperacionais7121462261018[[#This Row],[REAL]]</f>
        <v>0</v>
      </c>
      <c r="E48" s="38"/>
      <c r="F48" s="38"/>
      <c r="G48" s="38"/>
      <c r="H48" s="38"/>
      <c r="I48" s="3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</row>
    <row r="49" spans="1:522" s="3" customFormat="1" ht="16.5" customHeight="1" x14ac:dyDescent="0.2">
      <c r="A49" s="41" t="str">
        <f>TabelaDeDespesasOperacionais7121462261014[[#This Row],[OUTRAS DESPESAS]]</f>
        <v>Outros</v>
      </c>
      <c r="B49" s="10">
        <v>0</v>
      </c>
      <c r="C49" s="11">
        <v>0</v>
      </c>
      <c r="D49" s="51">
        <f>TabelaDeDespesasOperacionais7121462261018[[#This Row],[ESTIMADO]]-TabelaDeDespesasOperacionais7121462261018[[#This Row],[REAL]]</f>
        <v>0</v>
      </c>
      <c r="E49" s="38"/>
      <c r="F49" s="38"/>
      <c r="G49" s="38"/>
      <c r="H49" s="38"/>
      <c r="I49" s="3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</row>
    <row r="50" spans="1:522" s="3" customFormat="1" ht="16" customHeight="1" x14ac:dyDescent="0.2">
      <c r="A50" s="49" t="s">
        <v>22</v>
      </c>
      <c r="B50" s="50">
        <f>SUBTOTAL(9,TabelaDeDespesasOperacionais7121462261018[ESTIMADO])</f>
        <v>0</v>
      </c>
      <c r="C50" s="50">
        <f>SUBTOTAL(9,TabelaDeDespesasOperacionais7121462261018[REAL])</f>
        <v>0</v>
      </c>
      <c r="D50" s="50">
        <f>SUBTOTAL(9,TabelaDeDespesasOperacionais7121462261018[DIFERENÇA])</f>
        <v>0</v>
      </c>
      <c r="E50" s="38"/>
      <c r="F50" s="38"/>
      <c r="G50" s="38"/>
      <c r="H50" s="38"/>
      <c r="I50" s="38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</row>
    <row r="51" spans="1:522" ht="16" customHeight="1" x14ac:dyDescent="0.2">
      <c r="A51" s="4" t="s">
        <v>8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522" ht="16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522" ht="16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522" ht="16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522" ht="16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522" ht="16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522" ht="16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522" ht="16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522" ht="16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522" ht="16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522" ht="16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522" ht="16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522" ht="16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522" ht="16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6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6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6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6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6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6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6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6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6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6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6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6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6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6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6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6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6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6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6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6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6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6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6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6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6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6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6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6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6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6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6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6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6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6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6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6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6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6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6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6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6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6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6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6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6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6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6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6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6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6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6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6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6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6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6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6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6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6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6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6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6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6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6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6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6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6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6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6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6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6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6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6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6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6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6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6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6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6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6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6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6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6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6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6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6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6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6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6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6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6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6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6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6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6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6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6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6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6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6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6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6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6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6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6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6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6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6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6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6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6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6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6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6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6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6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6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6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6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6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6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6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6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6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6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6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6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6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6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6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6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6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6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6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6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6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6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6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6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6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6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6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6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6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6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6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6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6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6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6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6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6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6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6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6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6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6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6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6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6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6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6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6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6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6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6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6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6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6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6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6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6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6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6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6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6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6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6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6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6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6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6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6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6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6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6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6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6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6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6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6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6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6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6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6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6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6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6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6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6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6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6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6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6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6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6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6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6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6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6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6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6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6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6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6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6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6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6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6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6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6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6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6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6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6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6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6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6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6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6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6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6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6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6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6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6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6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6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6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6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6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6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6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6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6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6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6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6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6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6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6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6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6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6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6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6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6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6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6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6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6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6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6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6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6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6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6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6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6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6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6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6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6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6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6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6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6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6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6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6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6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6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6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6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6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6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6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6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6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6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6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6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6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6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6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6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6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6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6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6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6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6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6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6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6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6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6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6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6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6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6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6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6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6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6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6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6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6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6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6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6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6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6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6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6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6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6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6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6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6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6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6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6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6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6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6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6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6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6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6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6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6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6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6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6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6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6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6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6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6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6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6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6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6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6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6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6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6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6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6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6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6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6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6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6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6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6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6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6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6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6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6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6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6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6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6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6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6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6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6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6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6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6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6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6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6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6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6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6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6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6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6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6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6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6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6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6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6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6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6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6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6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6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6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6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6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6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6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6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6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6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6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6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6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6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6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6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6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6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6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6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6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6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6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6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6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6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6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6" customHeight="1" x14ac:dyDescent="0.2">
      <c r="A492"/>
      <c r="B492"/>
      <c r="C492"/>
      <c r="D492"/>
      <c r="E492"/>
      <c r="F492"/>
      <c r="G492"/>
      <c r="H492"/>
      <c r="I492"/>
      <c r="J492"/>
    </row>
    <row r="493" spans="1:23" ht="16" customHeight="1" x14ac:dyDescent="0.2">
      <c r="A493"/>
      <c r="B493"/>
      <c r="C493"/>
      <c r="D493"/>
      <c r="E493"/>
      <c r="F493"/>
      <c r="G493"/>
      <c r="H493"/>
      <c r="I493"/>
      <c r="J493"/>
    </row>
    <row r="494" spans="1:23" ht="16" customHeight="1" x14ac:dyDescent="0.2">
      <c r="A494"/>
      <c r="B494"/>
      <c r="C494"/>
      <c r="D494"/>
      <c r="E494"/>
      <c r="F494"/>
      <c r="G494"/>
      <c r="H494"/>
      <c r="I494"/>
      <c r="J494"/>
    </row>
    <row r="495" spans="1:23" ht="16" customHeight="1" x14ac:dyDescent="0.2">
      <c r="A495"/>
      <c r="B495"/>
      <c r="C495"/>
      <c r="D495"/>
      <c r="E495"/>
      <c r="F495"/>
      <c r="G495"/>
      <c r="H495"/>
      <c r="I495"/>
      <c r="J495"/>
    </row>
    <row r="496" spans="1:23" ht="16" customHeight="1" x14ac:dyDescent="0.2">
      <c r="A496"/>
      <c r="B496"/>
      <c r="C496"/>
      <c r="D496"/>
      <c r="E496"/>
      <c r="F496"/>
      <c r="G496"/>
      <c r="H496"/>
      <c r="I496"/>
      <c r="J496"/>
    </row>
    <row r="497" customFormat="1" ht="16" customHeight="1" x14ac:dyDescent="0.2"/>
    <row r="498" customFormat="1" ht="16" customHeight="1" x14ac:dyDescent="0.2"/>
    <row r="499" customFormat="1" ht="16" customHeight="1" x14ac:dyDescent="0.2"/>
    <row r="500" customFormat="1" ht="16" customHeight="1" x14ac:dyDescent="0.2"/>
    <row r="501" customFormat="1" ht="16" customHeight="1" x14ac:dyDescent="0.2"/>
    <row r="502" customFormat="1" ht="16" customHeight="1" x14ac:dyDescent="0.2"/>
    <row r="503" customFormat="1" ht="16" customHeight="1" x14ac:dyDescent="0.2"/>
    <row r="504" customFormat="1" ht="16" customHeight="1" x14ac:dyDescent="0.2"/>
    <row r="505" customFormat="1" ht="16" customHeight="1" x14ac:dyDescent="0.2"/>
    <row r="506" customFormat="1" ht="16" customHeight="1" x14ac:dyDescent="0.2"/>
    <row r="507" customFormat="1" ht="16" customHeight="1" x14ac:dyDescent="0.2"/>
    <row r="508" customFormat="1" ht="16" customHeight="1" x14ac:dyDescent="0.2"/>
    <row r="509" customFormat="1" ht="16" customHeight="1" x14ac:dyDescent="0.2"/>
    <row r="510" customFormat="1" ht="16" customHeight="1" x14ac:dyDescent="0.2"/>
    <row r="511" customFormat="1" ht="16" customHeight="1" x14ac:dyDescent="0.2"/>
    <row r="512" customFormat="1" ht="16" customHeight="1" x14ac:dyDescent="0.2"/>
    <row r="513" customFormat="1" ht="16" customHeight="1" x14ac:dyDescent="0.2"/>
    <row r="514" customFormat="1" ht="16" customHeight="1" x14ac:dyDescent="0.2"/>
    <row r="515" customFormat="1" ht="16" customHeight="1" x14ac:dyDescent="0.2"/>
    <row r="516" customFormat="1" ht="16" customHeight="1" x14ac:dyDescent="0.2"/>
    <row r="517" customFormat="1" ht="16" customHeight="1" x14ac:dyDescent="0.2"/>
    <row r="518" customFormat="1" ht="16" customHeight="1" x14ac:dyDescent="0.2"/>
    <row r="519" customFormat="1" ht="16" customHeight="1" x14ac:dyDescent="0.2"/>
    <row r="520" customFormat="1" ht="16" customHeight="1" x14ac:dyDescent="0.2"/>
    <row r="521" customFormat="1" ht="16" customHeight="1" x14ac:dyDescent="0.2"/>
    <row r="522" customFormat="1" ht="16" customHeight="1" x14ac:dyDescent="0.2"/>
    <row r="523" customFormat="1" ht="16" customHeight="1" x14ac:dyDescent="0.2"/>
    <row r="524" customFormat="1" ht="16" customHeight="1" x14ac:dyDescent="0.2"/>
    <row r="525" customFormat="1" ht="16" customHeight="1" x14ac:dyDescent="0.2"/>
    <row r="526" customFormat="1" ht="16" customHeight="1" x14ac:dyDescent="0.2"/>
    <row r="527" customFormat="1" ht="16" customHeight="1" x14ac:dyDescent="0.2"/>
    <row r="528" customFormat="1" ht="16" customHeight="1" x14ac:dyDescent="0.2"/>
    <row r="529" customFormat="1" ht="16" customHeight="1" x14ac:dyDescent="0.2"/>
    <row r="530" customFormat="1" ht="16" customHeight="1" x14ac:dyDescent="0.2"/>
    <row r="531" customFormat="1" ht="16" customHeight="1" x14ac:dyDescent="0.2"/>
    <row r="532" customFormat="1" ht="16" customHeight="1" x14ac:dyDescent="0.2"/>
    <row r="533" customFormat="1" ht="16" customHeight="1" x14ac:dyDescent="0.2"/>
    <row r="534" customFormat="1" ht="16" customHeight="1" x14ac:dyDescent="0.2"/>
    <row r="535" customFormat="1" ht="16" customHeight="1" x14ac:dyDescent="0.2"/>
    <row r="536" customFormat="1" ht="16" customHeight="1" x14ac:dyDescent="0.2"/>
    <row r="537" customFormat="1" ht="16" customHeight="1" x14ac:dyDescent="0.2"/>
    <row r="538" customFormat="1" ht="16" customHeight="1" x14ac:dyDescent="0.2"/>
    <row r="539" customFormat="1" ht="16" customHeight="1" x14ac:dyDescent="0.2"/>
    <row r="540" customFormat="1" ht="16" customHeight="1" x14ac:dyDescent="0.2"/>
    <row r="541" customFormat="1" ht="16" customHeight="1" x14ac:dyDescent="0.2"/>
    <row r="542" customFormat="1" ht="16" customHeight="1" x14ac:dyDescent="0.2"/>
    <row r="543" customFormat="1" ht="16" customHeight="1" x14ac:dyDescent="0.2"/>
    <row r="544" customFormat="1" ht="16" customHeight="1" x14ac:dyDescent="0.2"/>
    <row r="545" customFormat="1" ht="16" customHeight="1" x14ac:dyDescent="0.2"/>
    <row r="546" customFormat="1" ht="16" customHeight="1" x14ac:dyDescent="0.2"/>
    <row r="547" customFormat="1" ht="16" customHeight="1" x14ac:dyDescent="0.2"/>
    <row r="548" customFormat="1" ht="16" customHeight="1" x14ac:dyDescent="0.2"/>
    <row r="549" customFormat="1" ht="16" customHeight="1" x14ac:dyDescent="0.2"/>
    <row r="550" customFormat="1" ht="16" customHeight="1" x14ac:dyDescent="0.2"/>
    <row r="551" customFormat="1" ht="16" customHeight="1" x14ac:dyDescent="0.2"/>
    <row r="552" customFormat="1" ht="16" customHeight="1" x14ac:dyDescent="0.2"/>
    <row r="553" customFormat="1" ht="16" customHeight="1" x14ac:dyDescent="0.2"/>
    <row r="554" customFormat="1" ht="16" customHeight="1" x14ac:dyDescent="0.2"/>
    <row r="555" customFormat="1" ht="16" customHeight="1" x14ac:dyDescent="0.2"/>
    <row r="556" customFormat="1" ht="16" customHeight="1" x14ac:dyDescent="0.2"/>
    <row r="557" customFormat="1" ht="16" customHeight="1" x14ac:dyDescent="0.2"/>
    <row r="558" customFormat="1" ht="16" customHeight="1" x14ac:dyDescent="0.2"/>
    <row r="559" customFormat="1" ht="16" customHeight="1" x14ac:dyDescent="0.2"/>
    <row r="560" customFormat="1" ht="16" customHeight="1" x14ac:dyDescent="0.2"/>
    <row r="561" customFormat="1" ht="16" customHeight="1" x14ac:dyDescent="0.2"/>
    <row r="562" customFormat="1" ht="16" customHeight="1" x14ac:dyDescent="0.2"/>
    <row r="563" customFormat="1" ht="16" customHeight="1" x14ac:dyDescent="0.2"/>
    <row r="564" customFormat="1" ht="16" customHeight="1" x14ac:dyDescent="0.2"/>
    <row r="565" customFormat="1" ht="16" customHeight="1" x14ac:dyDescent="0.2"/>
    <row r="566" customFormat="1" ht="16" customHeight="1" x14ac:dyDescent="0.2"/>
    <row r="567" customFormat="1" ht="16" customHeight="1" x14ac:dyDescent="0.2"/>
    <row r="568" customFormat="1" ht="16" customHeight="1" x14ac:dyDescent="0.2"/>
    <row r="569" customFormat="1" ht="16" customHeight="1" x14ac:dyDescent="0.2"/>
    <row r="570" customFormat="1" ht="16" customHeight="1" x14ac:dyDescent="0.2"/>
    <row r="571" customFormat="1" ht="16" customHeight="1" x14ac:dyDescent="0.2"/>
    <row r="572" customFormat="1" ht="16" customHeight="1" x14ac:dyDescent="0.2"/>
    <row r="573" customFormat="1" ht="16" customHeight="1" x14ac:dyDescent="0.2"/>
    <row r="574" customFormat="1" ht="16" customHeight="1" x14ac:dyDescent="0.2"/>
    <row r="575" customFormat="1" ht="16" customHeight="1" x14ac:dyDescent="0.2"/>
    <row r="576" customFormat="1" ht="16" customHeight="1" x14ac:dyDescent="0.2"/>
    <row r="577" customFormat="1" ht="16" customHeight="1" x14ac:dyDescent="0.2"/>
    <row r="578" customFormat="1" ht="16" customHeight="1" x14ac:dyDescent="0.2"/>
    <row r="579" customFormat="1" ht="16" customHeight="1" x14ac:dyDescent="0.2"/>
    <row r="580" customFormat="1" ht="16" customHeight="1" x14ac:dyDescent="0.2"/>
    <row r="581" customFormat="1" ht="16" customHeight="1" x14ac:dyDescent="0.2"/>
    <row r="582" customFormat="1" ht="16" customHeight="1" x14ac:dyDescent="0.2"/>
    <row r="583" customFormat="1" ht="16" customHeight="1" x14ac:dyDescent="0.2"/>
    <row r="584" customFormat="1" ht="16" customHeight="1" x14ac:dyDescent="0.2"/>
    <row r="585" customFormat="1" ht="16" customHeight="1" x14ac:dyDescent="0.2"/>
    <row r="586" customFormat="1" ht="16" customHeight="1" x14ac:dyDescent="0.2"/>
    <row r="587" customFormat="1" ht="16" customHeight="1" x14ac:dyDescent="0.2"/>
    <row r="588" customFormat="1" ht="16" customHeight="1" x14ac:dyDescent="0.2"/>
    <row r="589" customFormat="1" ht="16" customHeight="1" x14ac:dyDescent="0.2"/>
    <row r="590" customFormat="1" ht="16" customHeight="1" x14ac:dyDescent="0.2"/>
    <row r="591" customFormat="1" ht="16" customHeight="1" x14ac:dyDescent="0.2"/>
    <row r="592" customFormat="1" ht="16" customHeight="1" x14ac:dyDescent="0.2"/>
    <row r="593" customFormat="1" ht="16" customHeight="1" x14ac:dyDescent="0.2"/>
    <row r="594" customFormat="1" ht="16" customHeight="1" x14ac:dyDescent="0.2"/>
    <row r="595" customFormat="1" ht="16" customHeight="1" x14ac:dyDescent="0.2"/>
    <row r="596" customFormat="1" ht="16" customHeight="1" x14ac:dyDescent="0.2"/>
    <row r="597" customFormat="1" ht="16" customHeight="1" x14ac:dyDescent="0.2"/>
    <row r="598" customFormat="1" ht="16" customHeight="1" x14ac:dyDescent="0.2"/>
    <row r="599" customFormat="1" ht="16" customHeight="1" x14ac:dyDescent="0.2"/>
    <row r="600" customFormat="1" ht="16" customHeight="1" x14ac:dyDescent="0.2"/>
    <row r="601" customFormat="1" ht="16" customHeight="1" x14ac:dyDescent="0.2"/>
    <row r="602" customFormat="1" ht="16" customHeight="1" x14ac:dyDescent="0.2"/>
    <row r="603" customFormat="1" ht="16" customHeight="1" x14ac:dyDescent="0.2"/>
    <row r="604" customFormat="1" ht="16" customHeight="1" x14ac:dyDescent="0.2"/>
    <row r="605" customFormat="1" ht="16" customHeight="1" x14ac:dyDescent="0.2"/>
    <row r="606" customFormat="1" ht="16" customHeight="1" x14ac:dyDescent="0.2"/>
    <row r="607" customFormat="1" ht="16" customHeight="1" x14ac:dyDescent="0.2"/>
    <row r="608" customFormat="1" ht="16" customHeight="1" x14ac:dyDescent="0.2"/>
    <row r="609" customFormat="1" ht="16" customHeight="1" x14ac:dyDescent="0.2"/>
    <row r="610" customFormat="1" ht="16" customHeight="1" x14ac:dyDescent="0.2"/>
    <row r="611" customFormat="1" ht="16" customHeight="1" x14ac:dyDescent="0.2"/>
    <row r="612" customFormat="1" ht="16" customHeight="1" x14ac:dyDescent="0.2"/>
    <row r="613" customFormat="1" ht="16" customHeight="1" x14ac:dyDescent="0.2"/>
    <row r="614" customFormat="1" ht="16" customHeight="1" x14ac:dyDescent="0.2"/>
    <row r="615" customFormat="1" ht="16" customHeight="1" x14ac:dyDescent="0.2"/>
    <row r="616" customFormat="1" ht="16" customHeight="1" x14ac:dyDescent="0.2"/>
    <row r="617" customFormat="1" ht="16" customHeight="1" x14ac:dyDescent="0.2"/>
    <row r="618" customFormat="1" ht="16" customHeight="1" x14ac:dyDescent="0.2"/>
    <row r="619" customFormat="1" ht="16" customHeight="1" x14ac:dyDescent="0.2"/>
    <row r="620" customFormat="1" ht="16" customHeight="1" x14ac:dyDescent="0.2"/>
    <row r="621" customFormat="1" ht="16" customHeight="1" x14ac:dyDescent="0.2"/>
    <row r="622" customFormat="1" ht="16" customHeight="1" x14ac:dyDescent="0.2"/>
    <row r="623" customFormat="1" ht="16" customHeight="1" x14ac:dyDescent="0.2"/>
    <row r="624" customFormat="1" ht="16" customHeight="1" x14ac:dyDescent="0.2"/>
    <row r="625" customFormat="1" ht="16" customHeight="1" x14ac:dyDescent="0.2"/>
    <row r="626" customFormat="1" ht="16" customHeight="1" x14ac:dyDescent="0.2"/>
    <row r="627" customFormat="1" ht="16" customHeight="1" x14ac:dyDescent="0.2"/>
    <row r="628" customFormat="1" ht="16" customHeight="1" x14ac:dyDescent="0.2"/>
    <row r="629" customFormat="1" ht="16" customHeight="1" x14ac:dyDescent="0.2"/>
    <row r="630" customFormat="1" ht="16" customHeight="1" x14ac:dyDescent="0.2"/>
    <row r="631" customFormat="1" ht="16" customHeight="1" x14ac:dyDescent="0.2"/>
    <row r="632" customFormat="1" ht="16" customHeight="1" x14ac:dyDescent="0.2"/>
    <row r="633" customFormat="1" ht="16" customHeight="1" x14ac:dyDescent="0.2"/>
    <row r="634" customFormat="1" ht="16" customHeight="1" x14ac:dyDescent="0.2"/>
    <row r="635" customFormat="1" ht="16" customHeight="1" x14ac:dyDescent="0.2"/>
    <row r="636" customFormat="1" ht="16" customHeight="1" x14ac:dyDescent="0.2"/>
    <row r="637" customFormat="1" ht="16" customHeight="1" x14ac:dyDescent="0.2"/>
    <row r="638" customFormat="1" ht="16" customHeight="1" x14ac:dyDescent="0.2"/>
    <row r="639" customFormat="1" ht="16" customHeight="1" x14ac:dyDescent="0.2"/>
    <row r="640" customFormat="1" ht="16" customHeight="1" x14ac:dyDescent="0.2"/>
    <row r="641" customFormat="1" ht="16" customHeight="1" x14ac:dyDescent="0.2"/>
    <row r="642" customFormat="1" ht="16" customHeight="1" x14ac:dyDescent="0.2"/>
    <row r="643" customFormat="1" ht="16" customHeight="1" x14ac:dyDescent="0.2"/>
    <row r="644" customFormat="1" ht="16" customHeight="1" x14ac:dyDescent="0.2"/>
    <row r="645" customFormat="1" ht="16" customHeight="1" x14ac:dyDescent="0.2"/>
    <row r="646" customFormat="1" ht="16" customHeight="1" x14ac:dyDescent="0.2"/>
    <row r="647" customFormat="1" ht="16" customHeight="1" x14ac:dyDescent="0.2"/>
    <row r="648" customFormat="1" ht="16" customHeight="1" x14ac:dyDescent="0.2"/>
    <row r="649" customFormat="1" ht="16" customHeight="1" x14ac:dyDescent="0.2"/>
    <row r="650" customFormat="1" ht="16" customHeight="1" x14ac:dyDescent="0.2"/>
    <row r="651" customFormat="1" ht="16" customHeight="1" x14ac:dyDescent="0.2"/>
    <row r="652" customFormat="1" ht="16" customHeight="1" x14ac:dyDescent="0.2"/>
    <row r="653" customFormat="1" ht="16" customHeight="1" x14ac:dyDescent="0.2"/>
    <row r="654" customFormat="1" ht="16" customHeight="1" x14ac:dyDescent="0.2"/>
    <row r="655" customFormat="1" ht="16" customHeight="1" x14ac:dyDescent="0.2"/>
    <row r="656" customFormat="1" ht="16" customHeight="1" x14ac:dyDescent="0.2"/>
    <row r="657" customFormat="1" ht="16" customHeight="1" x14ac:dyDescent="0.2"/>
    <row r="658" customFormat="1" ht="16" customHeight="1" x14ac:dyDescent="0.2"/>
    <row r="659" customFormat="1" ht="16" customHeight="1" x14ac:dyDescent="0.2"/>
    <row r="660" customFormat="1" ht="16" customHeight="1" x14ac:dyDescent="0.2"/>
    <row r="661" customFormat="1" ht="16" customHeight="1" x14ac:dyDescent="0.2"/>
    <row r="662" customFormat="1" ht="16" customHeight="1" x14ac:dyDescent="0.2"/>
    <row r="663" customFormat="1" ht="16" customHeight="1" x14ac:dyDescent="0.2"/>
    <row r="664" customFormat="1" ht="16" customHeight="1" x14ac:dyDescent="0.2"/>
    <row r="665" customFormat="1" ht="16" customHeight="1" x14ac:dyDescent="0.2"/>
    <row r="666" customFormat="1" ht="16" customHeight="1" x14ac:dyDescent="0.2"/>
    <row r="667" customFormat="1" ht="16" customHeight="1" x14ac:dyDescent="0.2"/>
    <row r="668" customFormat="1" ht="16" customHeight="1" x14ac:dyDescent="0.2"/>
    <row r="669" customFormat="1" ht="16" customHeight="1" x14ac:dyDescent="0.2"/>
    <row r="670" customFormat="1" ht="16" customHeight="1" x14ac:dyDescent="0.2"/>
    <row r="671" customFormat="1" ht="16" customHeight="1" x14ac:dyDescent="0.2"/>
    <row r="672" customFormat="1" ht="16" customHeight="1" x14ac:dyDescent="0.2"/>
    <row r="673" customFormat="1" ht="16" customHeight="1" x14ac:dyDescent="0.2"/>
    <row r="674" customFormat="1" ht="16" customHeight="1" x14ac:dyDescent="0.2"/>
    <row r="675" customFormat="1" ht="16" customHeight="1" x14ac:dyDescent="0.2"/>
    <row r="676" customFormat="1" ht="16" customHeight="1" x14ac:dyDescent="0.2"/>
    <row r="677" customFormat="1" ht="16" customHeight="1" x14ac:dyDescent="0.2"/>
    <row r="678" customFormat="1" ht="16" customHeight="1" x14ac:dyDescent="0.2"/>
    <row r="679" customFormat="1" ht="16" customHeight="1" x14ac:dyDescent="0.2"/>
    <row r="680" customFormat="1" ht="16" customHeight="1" x14ac:dyDescent="0.2"/>
    <row r="681" customFormat="1" ht="16" customHeight="1" x14ac:dyDescent="0.2"/>
    <row r="682" customFormat="1" ht="16" customHeight="1" x14ac:dyDescent="0.2"/>
    <row r="683" customFormat="1" ht="16" customHeight="1" x14ac:dyDescent="0.2"/>
    <row r="684" customFormat="1" ht="16" customHeight="1" x14ac:dyDescent="0.2"/>
    <row r="685" customFormat="1" ht="16" customHeight="1" x14ac:dyDescent="0.2"/>
    <row r="686" customFormat="1" ht="16" customHeight="1" x14ac:dyDescent="0.2"/>
    <row r="687" customFormat="1" ht="16" customHeight="1" x14ac:dyDescent="0.2"/>
    <row r="688" customFormat="1" ht="16" customHeight="1" x14ac:dyDescent="0.2"/>
    <row r="689" customFormat="1" ht="16" customHeight="1" x14ac:dyDescent="0.2"/>
    <row r="690" customFormat="1" ht="16" customHeight="1" x14ac:dyDescent="0.2"/>
    <row r="691" customFormat="1" ht="16" customHeight="1" x14ac:dyDescent="0.2"/>
    <row r="692" customFormat="1" ht="16" customHeight="1" x14ac:dyDescent="0.2"/>
    <row r="693" customFormat="1" ht="16" customHeight="1" x14ac:dyDescent="0.2"/>
    <row r="694" customFormat="1" ht="16" customHeight="1" x14ac:dyDescent="0.2"/>
    <row r="695" customFormat="1" ht="16" customHeight="1" x14ac:dyDescent="0.2"/>
    <row r="696" customFormat="1" ht="16" customHeight="1" x14ac:dyDescent="0.2"/>
    <row r="697" customFormat="1" ht="16" customHeight="1" x14ac:dyDescent="0.2"/>
    <row r="698" customFormat="1" ht="16" customHeight="1" x14ac:dyDescent="0.2"/>
    <row r="699" customFormat="1" ht="16" customHeight="1" x14ac:dyDescent="0.2"/>
    <row r="700" customFormat="1" ht="16" customHeight="1" x14ac:dyDescent="0.2"/>
    <row r="701" customFormat="1" ht="16" customHeight="1" x14ac:dyDescent="0.2"/>
    <row r="702" customFormat="1" ht="16" customHeight="1" x14ac:dyDescent="0.2"/>
    <row r="703" customFormat="1" ht="16" customHeight="1" x14ac:dyDescent="0.2"/>
    <row r="704" customFormat="1" ht="16" customHeight="1" x14ac:dyDescent="0.2"/>
    <row r="705" customFormat="1" ht="16" customHeight="1" x14ac:dyDescent="0.2"/>
    <row r="706" customFormat="1" ht="16" customHeight="1" x14ac:dyDescent="0.2"/>
    <row r="707" customFormat="1" ht="16" customHeight="1" x14ac:dyDescent="0.2"/>
    <row r="708" customFormat="1" ht="16" customHeight="1" x14ac:dyDescent="0.2"/>
    <row r="709" customFormat="1" ht="16" customHeight="1" x14ac:dyDescent="0.2"/>
    <row r="710" customFormat="1" ht="16" customHeight="1" x14ac:dyDescent="0.2"/>
    <row r="711" customFormat="1" ht="16" customHeight="1" x14ac:dyDescent="0.2"/>
    <row r="712" customFormat="1" ht="16" customHeight="1" x14ac:dyDescent="0.2"/>
    <row r="713" customFormat="1" ht="16" customHeight="1" x14ac:dyDescent="0.2"/>
    <row r="714" customFormat="1" ht="16" customHeight="1" x14ac:dyDescent="0.2"/>
    <row r="715" customFormat="1" ht="16" customHeight="1" x14ac:dyDescent="0.2"/>
    <row r="716" customFormat="1" ht="16" customHeight="1" x14ac:dyDescent="0.2"/>
    <row r="717" customFormat="1" ht="16" customHeight="1" x14ac:dyDescent="0.2"/>
    <row r="718" customFormat="1" ht="16" customHeight="1" x14ac:dyDescent="0.2"/>
    <row r="719" customFormat="1" ht="16" customHeight="1" x14ac:dyDescent="0.2"/>
    <row r="720" customFormat="1" ht="16" customHeight="1" x14ac:dyDescent="0.2"/>
    <row r="721" customFormat="1" ht="16" customHeight="1" x14ac:dyDescent="0.2"/>
    <row r="722" customFormat="1" ht="16" customHeight="1" x14ac:dyDescent="0.2"/>
    <row r="723" customFormat="1" ht="16" customHeight="1" x14ac:dyDescent="0.2"/>
    <row r="724" customFormat="1" ht="16" customHeight="1" x14ac:dyDescent="0.2"/>
    <row r="725" customFormat="1" ht="16" customHeight="1" x14ac:dyDescent="0.2"/>
    <row r="726" customFormat="1" ht="16" customHeight="1" x14ac:dyDescent="0.2"/>
    <row r="727" customFormat="1" ht="16" customHeight="1" x14ac:dyDescent="0.2"/>
    <row r="728" customFormat="1" ht="16" customHeight="1" x14ac:dyDescent="0.2"/>
    <row r="729" customFormat="1" ht="16" customHeight="1" x14ac:dyDescent="0.2"/>
    <row r="730" customFormat="1" ht="16" customHeight="1" x14ac:dyDescent="0.2"/>
    <row r="731" customFormat="1" ht="16" customHeight="1" x14ac:dyDescent="0.2"/>
    <row r="732" customFormat="1" ht="16" customHeight="1" x14ac:dyDescent="0.2"/>
    <row r="733" customFormat="1" ht="16" customHeight="1" x14ac:dyDescent="0.2"/>
    <row r="734" customFormat="1" ht="16" customHeight="1" x14ac:dyDescent="0.2"/>
    <row r="735" customFormat="1" ht="16" customHeight="1" x14ac:dyDescent="0.2"/>
    <row r="736" customFormat="1" ht="16" customHeight="1" x14ac:dyDescent="0.2"/>
    <row r="737" customFormat="1" ht="16" customHeight="1" x14ac:dyDescent="0.2"/>
    <row r="738" customFormat="1" ht="16" customHeight="1" x14ac:dyDescent="0.2"/>
    <row r="739" customFormat="1" ht="16" customHeight="1" x14ac:dyDescent="0.2"/>
    <row r="740" customFormat="1" ht="16" customHeight="1" x14ac:dyDescent="0.2"/>
    <row r="741" customFormat="1" ht="16" customHeight="1" x14ac:dyDescent="0.2"/>
    <row r="742" customFormat="1" ht="16" customHeight="1" x14ac:dyDescent="0.2"/>
    <row r="743" customFormat="1" ht="16" customHeight="1" x14ac:dyDescent="0.2"/>
    <row r="744" customFormat="1" ht="16" customHeight="1" x14ac:dyDescent="0.2"/>
    <row r="745" customFormat="1" ht="16" customHeight="1" x14ac:dyDescent="0.2"/>
    <row r="746" customFormat="1" ht="16" customHeight="1" x14ac:dyDescent="0.2"/>
    <row r="747" customFormat="1" ht="16" customHeight="1" x14ac:dyDescent="0.2"/>
    <row r="748" customFormat="1" ht="16" customHeight="1" x14ac:dyDescent="0.2"/>
    <row r="749" customFormat="1" ht="16" customHeight="1" x14ac:dyDescent="0.2"/>
    <row r="750" customFormat="1" ht="16" customHeight="1" x14ac:dyDescent="0.2"/>
    <row r="751" customFormat="1" ht="16" customHeight="1" x14ac:dyDescent="0.2"/>
    <row r="752" customFormat="1" ht="16" customHeight="1" x14ac:dyDescent="0.2"/>
    <row r="753" customFormat="1" ht="16" customHeight="1" x14ac:dyDescent="0.2"/>
    <row r="754" customFormat="1" ht="16" customHeight="1" x14ac:dyDescent="0.2"/>
    <row r="755" customFormat="1" ht="16" customHeight="1" x14ac:dyDescent="0.2"/>
    <row r="756" customFormat="1" ht="16" customHeight="1" x14ac:dyDescent="0.2"/>
    <row r="757" customFormat="1" ht="16" customHeight="1" x14ac:dyDescent="0.2"/>
    <row r="758" customFormat="1" ht="16" customHeight="1" x14ac:dyDescent="0.2"/>
    <row r="759" customFormat="1" ht="16" customHeight="1" x14ac:dyDescent="0.2"/>
    <row r="760" customFormat="1" ht="16" customHeight="1" x14ac:dyDescent="0.2"/>
    <row r="761" customFormat="1" ht="16" customHeight="1" x14ac:dyDescent="0.2"/>
    <row r="762" customFormat="1" ht="16" customHeight="1" x14ac:dyDescent="0.2"/>
    <row r="763" customFormat="1" ht="16" customHeight="1" x14ac:dyDescent="0.2"/>
    <row r="764" customFormat="1" ht="16" customHeight="1" x14ac:dyDescent="0.2"/>
    <row r="765" customFormat="1" ht="16" customHeight="1" x14ac:dyDescent="0.2"/>
    <row r="766" customFormat="1" ht="16" customHeight="1" x14ac:dyDescent="0.2"/>
    <row r="767" customFormat="1" ht="16" customHeight="1" x14ac:dyDescent="0.2"/>
    <row r="768" customFormat="1" ht="16" customHeight="1" x14ac:dyDescent="0.2"/>
    <row r="769" customFormat="1" ht="16" customHeight="1" x14ac:dyDescent="0.2"/>
    <row r="770" customFormat="1" ht="16" customHeight="1" x14ac:dyDescent="0.2"/>
    <row r="771" customFormat="1" ht="16" customHeight="1" x14ac:dyDescent="0.2"/>
    <row r="772" customFormat="1" ht="16" customHeight="1" x14ac:dyDescent="0.2"/>
    <row r="773" customFormat="1" ht="16" customHeight="1" x14ac:dyDescent="0.2"/>
    <row r="774" customFormat="1" ht="16" customHeight="1" x14ac:dyDescent="0.2"/>
    <row r="775" customFormat="1" ht="16" customHeight="1" x14ac:dyDescent="0.2"/>
    <row r="776" customFormat="1" ht="16" customHeight="1" x14ac:dyDescent="0.2"/>
    <row r="777" customFormat="1" ht="16" customHeight="1" x14ac:dyDescent="0.2"/>
    <row r="778" customFormat="1" ht="16" customHeight="1" x14ac:dyDescent="0.2"/>
    <row r="779" customFormat="1" ht="16" customHeight="1" x14ac:dyDescent="0.2"/>
    <row r="780" customFormat="1" ht="16" customHeight="1" x14ac:dyDescent="0.2"/>
    <row r="781" customFormat="1" ht="16" customHeight="1" x14ac:dyDescent="0.2"/>
    <row r="782" customFormat="1" ht="16" customHeight="1" x14ac:dyDescent="0.2"/>
    <row r="783" customFormat="1" ht="16" customHeight="1" x14ac:dyDescent="0.2"/>
    <row r="784" customFormat="1" ht="16" customHeight="1" x14ac:dyDescent="0.2"/>
    <row r="785" customFormat="1" ht="16" customHeight="1" x14ac:dyDescent="0.2"/>
    <row r="786" customFormat="1" ht="16" customHeight="1" x14ac:dyDescent="0.2"/>
    <row r="787" customFormat="1" ht="16" customHeight="1" x14ac:dyDescent="0.2"/>
    <row r="788" customFormat="1" ht="16" customHeight="1" x14ac:dyDescent="0.2"/>
    <row r="789" customFormat="1" ht="16" customHeight="1" x14ac:dyDescent="0.2"/>
    <row r="790" customFormat="1" ht="16" customHeight="1" x14ac:dyDescent="0.2"/>
    <row r="791" customFormat="1" ht="16" customHeight="1" x14ac:dyDescent="0.2"/>
    <row r="792" customFormat="1" ht="16" customHeight="1" x14ac:dyDescent="0.2"/>
    <row r="793" customFormat="1" ht="16" customHeight="1" x14ac:dyDescent="0.2"/>
    <row r="794" customFormat="1" ht="16" customHeight="1" x14ac:dyDescent="0.2"/>
    <row r="795" customFormat="1" ht="16" customHeight="1" x14ac:dyDescent="0.2"/>
    <row r="796" customFormat="1" ht="16" customHeight="1" x14ac:dyDescent="0.2"/>
    <row r="797" customFormat="1" ht="16" customHeight="1" x14ac:dyDescent="0.2"/>
    <row r="798" customFormat="1" ht="16" customHeight="1" x14ac:dyDescent="0.2"/>
    <row r="799" customFormat="1" ht="16" customHeight="1" x14ac:dyDescent="0.2"/>
    <row r="800" customFormat="1" ht="16" customHeight="1" x14ac:dyDescent="0.2"/>
    <row r="801" customFormat="1" ht="16" customHeight="1" x14ac:dyDescent="0.2"/>
    <row r="802" customFormat="1" ht="16" customHeight="1" x14ac:dyDescent="0.2"/>
    <row r="803" customFormat="1" ht="16" customHeight="1" x14ac:dyDescent="0.2"/>
    <row r="804" customFormat="1" ht="16" customHeight="1" x14ac:dyDescent="0.2"/>
    <row r="805" customFormat="1" ht="16" customHeight="1" x14ac:dyDescent="0.2"/>
    <row r="806" customFormat="1" ht="16" customHeight="1" x14ac:dyDescent="0.2"/>
    <row r="807" customFormat="1" ht="16" customHeight="1" x14ac:dyDescent="0.2"/>
    <row r="808" customFormat="1" ht="16" customHeight="1" x14ac:dyDescent="0.2"/>
    <row r="809" customFormat="1" ht="16" customHeight="1" x14ac:dyDescent="0.2"/>
    <row r="810" customFormat="1" ht="16" customHeight="1" x14ac:dyDescent="0.2"/>
    <row r="811" customFormat="1" ht="16" customHeight="1" x14ac:dyDescent="0.2"/>
    <row r="812" customFormat="1" ht="16" customHeight="1" x14ac:dyDescent="0.2"/>
    <row r="813" customFormat="1" ht="16" customHeight="1" x14ac:dyDescent="0.2"/>
    <row r="814" customFormat="1" ht="16" customHeight="1" x14ac:dyDescent="0.2"/>
    <row r="815" customFormat="1" ht="16" customHeight="1" x14ac:dyDescent="0.2"/>
    <row r="816" customFormat="1" ht="16" customHeight="1" x14ac:dyDescent="0.2"/>
    <row r="817" customFormat="1" ht="16" customHeight="1" x14ac:dyDescent="0.2"/>
    <row r="818" customFormat="1" ht="16" customHeight="1" x14ac:dyDescent="0.2"/>
    <row r="819" customFormat="1" ht="16" customHeight="1" x14ac:dyDescent="0.2"/>
    <row r="820" customFormat="1" ht="16" customHeight="1" x14ac:dyDescent="0.2"/>
    <row r="821" customFormat="1" ht="16" customHeight="1" x14ac:dyDescent="0.2"/>
    <row r="822" customFormat="1" ht="16" customHeight="1" x14ac:dyDescent="0.2"/>
    <row r="823" customFormat="1" ht="16" customHeight="1" x14ac:dyDescent="0.2"/>
    <row r="824" customFormat="1" ht="16" customHeight="1" x14ac:dyDescent="0.2"/>
    <row r="825" customFormat="1" ht="16" customHeight="1" x14ac:dyDescent="0.2"/>
    <row r="826" customFormat="1" ht="16" customHeight="1" x14ac:dyDescent="0.2"/>
    <row r="827" customFormat="1" ht="16" customHeight="1" x14ac:dyDescent="0.2"/>
    <row r="828" customFormat="1" ht="16" customHeight="1" x14ac:dyDescent="0.2"/>
    <row r="829" customFormat="1" ht="16" customHeight="1" x14ac:dyDescent="0.2"/>
    <row r="830" customFormat="1" ht="16" customHeight="1" x14ac:dyDescent="0.2"/>
    <row r="831" customFormat="1" ht="16" customHeight="1" x14ac:dyDescent="0.2"/>
    <row r="832" customFormat="1" ht="16" customHeight="1" x14ac:dyDescent="0.2"/>
    <row r="833" customFormat="1" ht="16" customHeight="1" x14ac:dyDescent="0.2"/>
    <row r="834" customFormat="1" ht="16" customHeight="1" x14ac:dyDescent="0.2"/>
    <row r="835" customFormat="1" ht="16" customHeight="1" x14ac:dyDescent="0.2"/>
    <row r="836" customFormat="1" ht="16" customHeight="1" x14ac:dyDescent="0.2"/>
    <row r="837" customFormat="1" ht="16" customHeight="1" x14ac:dyDescent="0.2"/>
    <row r="838" customFormat="1" ht="16" customHeight="1" x14ac:dyDescent="0.2"/>
    <row r="839" customFormat="1" ht="16" customHeight="1" x14ac:dyDescent="0.2"/>
    <row r="840" customFormat="1" ht="16" customHeight="1" x14ac:dyDescent="0.2"/>
    <row r="841" customFormat="1" ht="16" customHeight="1" x14ac:dyDescent="0.2"/>
    <row r="842" customFormat="1" ht="16" customHeight="1" x14ac:dyDescent="0.2"/>
    <row r="843" customFormat="1" ht="16" customHeight="1" x14ac:dyDescent="0.2"/>
    <row r="844" customFormat="1" ht="16" customHeight="1" x14ac:dyDescent="0.2"/>
    <row r="845" customFormat="1" ht="16" customHeight="1" x14ac:dyDescent="0.2"/>
    <row r="846" customFormat="1" ht="16" customHeight="1" x14ac:dyDescent="0.2"/>
    <row r="847" customFormat="1" ht="16" customHeight="1" x14ac:dyDescent="0.2"/>
    <row r="848" customFormat="1" ht="16" customHeight="1" x14ac:dyDescent="0.2"/>
    <row r="849" customFormat="1" ht="16" customHeight="1" x14ac:dyDescent="0.2"/>
    <row r="850" customFormat="1" ht="16" customHeight="1" x14ac:dyDescent="0.2"/>
    <row r="851" customFormat="1" ht="16" customHeight="1" x14ac:dyDescent="0.2"/>
    <row r="852" customFormat="1" ht="16" customHeight="1" x14ac:dyDescent="0.2"/>
    <row r="853" customFormat="1" ht="16" customHeight="1" x14ac:dyDescent="0.2"/>
    <row r="854" customFormat="1" ht="16" customHeight="1" x14ac:dyDescent="0.2"/>
    <row r="855" customFormat="1" ht="16" customHeight="1" x14ac:dyDescent="0.2"/>
    <row r="856" customFormat="1" ht="16" customHeight="1" x14ac:dyDescent="0.2"/>
    <row r="857" customFormat="1" ht="16" customHeight="1" x14ac:dyDescent="0.2"/>
    <row r="858" customFormat="1" ht="16" customHeight="1" x14ac:dyDescent="0.2"/>
    <row r="859" customFormat="1" ht="16" customHeight="1" x14ac:dyDescent="0.2"/>
    <row r="860" customFormat="1" ht="16" customHeight="1" x14ac:dyDescent="0.2"/>
    <row r="861" customFormat="1" ht="16" customHeight="1" x14ac:dyDescent="0.2"/>
    <row r="862" customFormat="1" ht="16" customHeight="1" x14ac:dyDescent="0.2"/>
    <row r="863" customFormat="1" ht="16" customHeight="1" x14ac:dyDescent="0.2"/>
    <row r="864" customFormat="1" ht="16" customHeight="1" x14ac:dyDescent="0.2"/>
    <row r="865" customFormat="1" ht="16" customHeight="1" x14ac:dyDescent="0.2"/>
    <row r="866" customFormat="1" ht="16" customHeight="1" x14ac:dyDescent="0.2"/>
    <row r="867" customFormat="1" ht="16" customHeight="1" x14ac:dyDescent="0.2"/>
    <row r="868" customFormat="1" ht="16" customHeight="1" x14ac:dyDescent="0.2"/>
    <row r="869" customFormat="1" ht="16" customHeight="1" x14ac:dyDescent="0.2"/>
    <row r="870" customFormat="1" ht="16" customHeight="1" x14ac:dyDescent="0.2"/>
    <row r="871" customFormat="1" ht="16" customHeight="1" x14ac:dyDescent="0.2"/>
    <row r="872" customFormat="1" ht="16" customHeight="1" x14ac:dyDescent="0.2"/>
    <row r="873" customFormat="1" ht="16" customHeight="1" x14ac:dyDescent="0.2"/>
    <row r="874" customFormat="1" ht="16" customHeight="1" x14ac:dyDescent="0.2"/>
    <row r="875" customFormat="1" ht="16" customHeight="1" x14ac:dyDescent="0.2"/>
    <row r="876" customFormat="1" ht="16" customHeight="1" x14ac:dyDescent="0.2"/>
    <row r="877" customFormat="1" ht="16" customHeight="1" x14ac:dyDescent="0.2"/>
    <row r="878" customFormat="1" ht="16" customHeight="1" x14ac:dyDescent="0.2"/>
    <row r="879" customFormat="1" ht="16" customHeight="1" x14ac:dyDescent="0.2"/>
    <row r="880" customFormat="1" ht="16" customHeight="1" x14ac:dyDescent="0.2"/>
    <row r="881" customFormat="1" ht="16" customHeight="1" x14ac:dyDescent="0.2"/>
    <row r="882" customFormat="1" ht="16" customHeight="1" x14ac:dyDescent="0.2"/>
    <row r="883" customFormat="1" ht="16" customHeight="1" x14ac:dyDescent="0.2"/>
    <row r="884" customFormat="1" ht="16" customHeight="1" x14ac:dyDescent="0.2"/>
    <row r="885" customFormat="1" ht="16" customHeight="1" x14ac:dyDescent="0.2"/>
    <row r="886" customFormat="1" ht="16" customHeight="1" x14ac:dyDescent="0.2"/>
    <row r="887" customFormat="1" ht="16" customHeight="1" x14ac:dyDescent="0.2"/>
    <row r="888" customFormat="1" ht="16" customHeight="1" x14ac:dyDescent="0.2"/>
    <row r="889" customFormat="1" ht="16" customHeight="1" x14ac:dyDescent="0.2"/>
    <row r="890" customFormat="1" ht="16" customHeight="1" x14ac:dyDescent="0.2"/>
    <row r="891" customFormat="1" ht="16" customHeight="1" x14ac:dyDescent="0.2"/>
    <row r="892" customFormat="1" ht="16" customHeight="1" x14ac:dyDescent="0.2"/>
    <row r="893" customFormat="1" ht="16" customHeight="1" x14ac:dyDescent="0.2"/>
    <row r="894" customFormat="1" ht="16" customHeight="1" x14ac:dyDescent="0.2"/>
    <row r="895" customFormat="1" ht="16" customHeight="1" x14ac:dyDescent="0.2"/>
    <row r="896" customFormat="1" ht="16" customHeight="1" x14ac:dyDescent="0.2"/>
    <row r="897" customFormat="1" ht="16" customHeight="1" x14ac:dyDescent="0.2"/>
    <row r="898" customFormat="1" ht="16" customHeight="1" x14ac:dyDescent="0.2"/>
    <row r="899" customFormat="1" ht="16" customHeight="1" x14ac:dyDescent="0.2"/>
    <row r="900" customFormat="1" ht="16" customHeight="1" x14ac:dyDescent="0.2"/>
    <row r="901" customFormat="1" ht="16" customHeight="1" x14ac:dyDescent="0.2"/>
    <row r="902" customFormat="1" ht="16" customHeight="1" x14ac:dyDescent="0.2"/>
    <row r="903" customFormat="1" ht="16" customHeight="1" x14ac:dyDescent="0.2"/>
    <row r="904" customFormat="1" ht="16" customHeight="1" x14ac:dyDescent="0.2"/>
    <row r="905" customFormat="1" ht="16" customHeight="1" x14ac:dyDescent="0.2"/>
    <row r="906" customFormat="1" ht="16" customHeight="1" x14ac:dyDescent="0.2"/>
    <row r="907" customFormat="1" ht="16" customHeight="1" x14ac:dyDescent="0.2"/>
    <row r="908" customFormat="1" ht="16" customHeight="1" x14ac:dyDescent="0.2"/>
    <row r="909" customFormat="1" ht="16" customHeight="1" x14ac:dyDescent="0.2"/>
    <row r="910" customFormat="1" ht="16" customHeight="1" x14ac:dyDescent="0.2"/>
    <row r="911" customFormat="1" ht="16" customHeight="1" x14ac:dyDescent="0.2"/>
    <row r="912" customFormat="1" ht="16" customHeight="1" x14ac:dyDescent="0.2"/>
    <row r="913" customFormat="1" ht="16" customHeight="1" x14ac:dyDescent="0.2"/>
    <row r="914" customFormat="1" ht="16" customHeight="1" x14ac:dyDescent="0.2"/>
    <row r="915" customFormat="1" ht="16" customHeight="1" x14ac:dyDescent="0.2"/>
    <row r="916" customFormat="1" ht="16" customHeight="1" x14ac:dyDescent="0.2"/>
    <row r="917" customFormat="1" ht="16" customHeight="1" x14ac:dyDescent="0.2"/>
    <row r="918" customFormat="1" ht="16" customHeight="1" x14ac:dyDescent="0.2"/>
    <row r="919" customFormat="1" ht="16" customHeight="1" x14ac:dyDescent="0.2"/>
    <row r="920" customFormat="1" ht="16" customHeight="1" x14ac:dyDescent="0.2"/>
    <row r="921" customFormat="1" ht="16" customHeight="1" x14ac:dyDescent="0.2"/>
    <row r="922" customFormat="1" ht="16" customHeight="1" x14ac:dyDescent="0.2"/>
    <row r="923" customFormat="1" ht="16" customHeight="1" x14ac:dyDescent="0.2"/>
    <row r="924" customFormat="1" ht="16" customHeight="1" x14ac:dyDescent="0.2"/>
    <row r="925" customFormat="1" ht="16" customHeight="1" x14ac:dyDescent="0.2"/>
    <row r="926" customFormat="1" ht="16" customHeight="1" x14ac:dyDescent="0.2"/>
    <row r="927" customFormat="1" ht="16" customHeight="1" x14ac:dyDescent="0.2"/>
    <row r="928" customFormat="1" ht="16" customHeight="1" x14ac:dyDescent="0.2"/>
    <row r="929" customFormat="1" ht="16" customHeight="1" x14ac:dyDescent="0.2"/>
    <row r="930" customFormat="1" ht="16" customHeight="1" x14ac:dyDescent="0.2"/>
    <row r="931" customFormat="1" ht="16" customHeight="1" x14ac:dyDescent="0.2"/>
    <row r="932" customFormat="1" ht="16" customHeight="1" x14ac:dyDescent="0.2"/>
    <row r="933" customFormat="1" ht="16" customHeight="1" x14ac:dyDescent="0.2"/>
    <row r="934" customFormat="1" ht="16" customHeight="1" x14ac:dyDescent="0.2"/>
    <row r="935" customFormat="1" ht="16" customHeight="1" x14ac:dyDescent="0.2"/>
    <row r="936" customFormat="1" ht="16" customHeight="1" x14ac:dyDescent="0.2"/>
    <row r="937" customFormat="1" ht="16" customHeight="1" x14ac:dyDescent="0.2"/>
    <row r="938" customFormat="1" ht="16" customHeight="1" x14ac:dyDescent="0.2"/>
    <row r="939" customFormat="1" ht="16" customHeight="1" x14ac:dyDescent="0.2"/>
    <row r="940" customFormat="1" ht="16" customHeight="1" x14ac:dyDescent="0.2"/>
    <row r="941" customFormat="1" ht="16" customHeight="1" x14ac:dyDescent="0.2"/>
    <row r="942" customFormat="1" ht="16" customHeight="1" x14ac:dyDescent="0.2"/>
    <row r="943" customFormat="1" ht="16" customHeight="1" x14ac:dyDescent="0.2"/>
    <row r="944" customFormat="1" ht="16" customHeight="1" x14ac:dyDescent="0.2"/>
    <row r="945" customFormat="1" ht="16" customHeight="1" x14ac:dyDescent="0.2"/>
    <row r="946" customFormat="1" ht="16" customHeight="1" x14ac:dyDescent="0.2"/>
    <row r="947" customFormat="1" ht="16" customHeight="1" x14ac:dyDescent="0.2"/>
    <row r="948" customFormat="1" ht="16" customHeight="1" x14ac:dyDescent="0.2"/>
    <row r="949" customFormat="1" ht="16" customHeight="1" x14ac:dyDescent="0.2"/>
    <row r="950" customFormat="1" ht="16" customHeight="1" x14ac:dyDescent="0.2"/>
    <row r="951" customFormat="1" ht="16" customHeight="1" x14ac:dyDescent="0.2"/>
    <row r="952" customFormat="1" ht="16" customHeight="1" x14ac:dyDescent="0.2"/>
    <row r="953" customFormat="1" ht="16" customHeight="1" x14ac:dyDescent="0.2"/>
    <row r="954" customFormat="1" ht="16" customHeight="1" x14ac:dyDescent="0.2"/>
    <row r="955" customFormat="1" ht="16" customHeight="1" x14ac:dyDescent="0.2"/>
    <row r="956" customFormat="1" ht="16" customHeight="1" x14ac:dyDescent="0.2"/>
    <row r="957" customFormat="1" ht="16" customHeight="1" x14ac:dyDescent="0.2"/>
    <row r="958" customFormat="1" ht="16" customHeight="1" x14ac:dyDescent="0.2"/>
    <row r="959" customFormat="1" ht="16" customHeight="1" x14ac:dyDescent="0.2"/>
    <row r="960" customFormat="1" ht="16" customHeight="1" x14ac:dyDescent="0.2"/>
    <row r="961" customFormat="1" ht="16" customHeight="1" x14ac:dyDescent="0.2"/>
    <row r="962" customFormat="1" ht="16" customHeight="1" x14ac:dyDescent="0.2"/>
    <row r="963" customFormat="1" ht="16" customHeight="1" x14ac:dyDescent="0.2"/>
    <row r="964" customFormat="1" ht="16" customHeight="1" x14ac:dyDescent="0.2"/>
    <row r="965" customFormat="1" ht="16" customHeight="1" x14ac:dyDescent="0.2"/>
    <row r="966" customFormat="1" ht="16" customHeight="1" x14ac:dyDescent="0.2"/>
    <row r="967" customFormat="1" ht="16" customHeight="1" x14ac:dyDescent="0.2"/>
    <row r="968" customFormat="1" ht="16" customHeight="1" x14ac:dyDescent="0.2"/>
    <row r="969" customFormat="1" ht="16" customHeight="1" x14ac:dyDescent="0.2"/>
    <row r="970" customFormat="1" ht="16" customHeight="1" x14ac:dyDescent="0.2"/>
    <row r="971" customFormat="1" ht="16" customHeight="1" x14ac:dyDescent="0.2"/>
    <row r="972" customFormat="1" ht="16" customHeight="1" x14ac:dyDescent="0.2"/>
    <row r="973" customFormat="1" ht="16" customHeight="1" x14ac:dyDescent="0.2"/>
    <row r="974" customFormat="1" ht="16" customHeight="1" x14ac:dyDescent="0.2"/>
    <row r="975" customFormat="1" ht="16" customHeight="1" x14ac:dyDescent="0.2"/>
    <row r="976" customFormat="1" ht="16" customHeight="1" x14ac:dyDescent="0.2"/>
    <row r="977" customFormat="1" ht="16" customHeight="1" x14ac:dyDescent="0.2"/>
    <row r="978" customFormat="1" ht="16" customHeight="1" x14ac:dyDescent="0.2"/>
    <row r="979" customFormat="1" ht="16" customHeight="1" x14ac:dyDescent="0.2"/>
    <row r="980" customFormat="1" ht="16" customHeight="1" x14ac:dyDescent="0.2"/>
    <row r="981" customFormat="1" ht="16" customHeight="1" x14ac:dyDescent="0.2"/>
    <row r="982" customFormat="1" ht="16" customHeight="1" x14ac:dyDescent="0.2"/>
    <row r="983" customFormat="1" ht="16" customHeight="1" x14ac:dyDescent="0.2"/>
    <row r="984" customFormat="1" ht="16" customHeight="1" x14ac:dyDescent="0.2"/>
    <row r="985" customFormat="1" ht="16" customHeight="1" x14ac:dyDescent="0.2"/>
    <row r="986" customFormat="1" ht="16" customHeight="1" x14ac:dyDescent="0.2"/>
    <row r="987" customFormat="1" ht="16" customHeight="1" x14ac:dyDescent="0.2"/>
    <row r="988" customFormat="1" ht="16" customHeight="1" x14ac:dyDescent="0.2"/>
    <row r="989" customFormat="1" ht="16" customHeight="1" x14ac:dyDescent="0.2"/>
    <row r="990" customFormat="1" ht="16" customHeight="1" x14ac:dyDescent="0.2"/>
    <row r="991" customFormat="1" ht="16" customHeight="1" x14ac:dyDescent="0.2"/>
    <row r="992" customFormat="1" ht="16" customHeight="1" x14ac:dyDescent="0.2"/>
    <row r="993" customFormat="1" ht="16" customHeight="1" x14ac:dyDescent="0.2"/>
    <row r="994" customFormat="1" ht="16" customHeight="1" x14ac:dyDescent="0.2"/>
    <row r="995" customFormat="1" ht="16" customHeight="1" x14ac:dyDescent="0.2"/>
    <row r="996" customFormat="1" ht="16" customHeight="1" x14ac:dyDescent="0.2"/>
    <row r="997" customFormat="1" ht="16" customHeight="1" x14ac:dyDescent="0.2"/>
    <row r="998" customFormat="1" ht="16" customHeight="1" x14ac:dyDescent="0.2"/>
    <row r="999" customFormat="1" ht="16" customHeight="1" x14ac:dyDescent="0.2"/>
    <row r="1000" customFormat="1" ht="16" customHeight="1" x14ac:dyDescent="0.2"/>
    <row r="1001" customFormat="1" ht="16" customHeight="1" x14ac:dyDescent="0.2"/>
    <row r="1002" customFormat="1" ht="16" customHeight="1" x14ac:dyDescent="0.2"/>
    <row r="1003" customFormat="1" ht="16" customHeight="1" x14ac:dyDescent="0.2"/>
    <row r="1004" customFormat="1" ht="16" customHeight="1" x14ac:dyDescent="0.2"/>
    <row r="1005" customFormat="1" ht="16" customHeight="1" x14ac:dyDescent="0.2"/>
    <row r="1006" customFormat="1" ht="16" customHeight="1" x14ac:dyDescent="0.2"/>
    <row r="1007" customFormat="1" ht="16" customHeight="1" x14ac:dyDescent="0.2"/>
    <row r="1008" customFormat="1" ht="16" customHeight="1" x14ac:dyDescent="0.2"/>
    <row r="1009" customFormat="1" ht="16" customHeight="1" x14ac:dyDescent="0.2"/>
    <row r="1010" customFormat="1" ht="16" customHeight="1" x14ac:dyDescent="0.2"/>
    <row r="1011" customFormat="1" ht="16" customHeight="1" x14ac:dyDescent="0.2"/>
    <row r="1012" customFormat="1" ht="16" customHeight="1" x14ac:dyDescent="0.2"/>
    <row r="1013" customFormat="1" ht="16" customHeight="1" x14ac:dyDescent="0.2"/>
    <row r="1014" customFormat="1" ht="16" customHeight="1" x14ac:dyDescent="0.2"/>
    <row r="1015" customFormat="1" ht="16" customHeight="1" x14ac:dyDescent="0.2"/>
    <row r="1016" customFormat="1" ht="16" customHeight="1" x14ac:dyDescent="0.2"/>
    <row r="1017" customFormat="1" ht="16" customHeight="1" x14ac:dyDescent="0.2"/>
    <row r="1018" customFormat="1" ht="16" customHeight="1" x14ac:dyDescent="0.2"/>
    <row r="1019" customFormat="1" ht="16" customHeight="1" x14ac:dyDescent="0.2"/>
    <row r="1020" customFormat="1" ht="16" customHeight="1" x14ac:dyDescent="0.2"/>
    <row r="1021" customFormat="1" ht="16" customHeight="1" x14ac:dyDescent="0.2"/>
    <row r="1022" customFormat="1" ht="16" customHeight="1" x14ac:dyDescent="0.2"/>
    <row r="1023" customFormat="1" ht="16" customHeight="1" x14ac:dyDescent="0.2"/>
    <row r="1024" customFormat="1" ht="16" customHeight="1" x14ac:dyDescent="0.2"/>
    <row r="1025" customFormat="1" ht="16" customHeight="1" x14ac:dyDescent="0.2"/>
    <row r="1026" customFormat="1" ht="16" customHeight="1" x14ac:dyDescent="0.2"/>
    <row r="1027" customFormat="1" ht="16" customHeight="1" x14ac:dyDescent="0.2"/>
    <row r="1028" customFormat="1" ht="16" customHeight="1" x14ac:dyDescent="0.2"/>
    <row r="1029" customFormat="1" ht="16" customHeight="1" x14ac:dyDescent="0.2"/>
    <row r="1030" customFormat="1" ht="16" customHeight="1" x14ac:dyDescent="0.2"/>
    <row r="1031" customFormat="1" ht="16" customHeight="1" x14ac:dyDescent="0.2"/>
    <row r="1032" customFormat="1" ht="16" customHeight="1" x14ac:dyDescent="0.2"/>
    <row r="1033" customFormat="1" ht="16" customHeight="1" x14ac:dyDescent="0.2"/>
    <row r="1034" customFormat="1" ht="16" customHeight="1" x14ac:dyDescent="0.2"/>
    <row r="1035" customFormat="1" ht="16" customHeight="1" x14ac:dyDescent="0.2"/>
    <row r="1036" customFormat="1" ht="16" customHeight="1" x14ac:dyDescent="0.2"/>
    <row r="1037" customFormat="1" ht="16" customHeight="1" x14ac:dyDescent="0.2"/>
    <row r="1038" customFormat="1" ht="16" customHeight="1" x14ac:dyDescent="0.2"/>
    <row r="1039" customFormat="1" ht="16" customHeight="1" x14ac:dyDescent="0.2"/>
    <row r="1040" customFormat="1" ht="16" customHeight="1" x14ac:dyDescent="0.2"/>
    <row r="1041" customFormat="1" ht="16" customHeight="1" x14ac:dyDescent="0.2"/>
    <row r="1042" customFormat="1" ht="16" customHeight="1" x14ac:dyDescent="0.2"/>
    <row r="1043" customFormat="1" ht="16" customHeight="1" x14ac:dyDescent="0.2"/>
    <row r="1044" customFormat="1" ht="16" customHeight="1" x14ac:dyDescent="0.2"/>
    <row r="1045" customFormat="1" ht="16" customHeight="1" x14ac:dyDescent="0.2"/>
    <row r="1046" customFormat="1" ht="16" customHeight="1" x14ac:dyDescent="0.2"/>
    <row r="1047" customFormat="1" ht="16" customHeight="1" x14ac:dyDescent="0.2"/>
    <row r="1048" customFormat="1" ht="16" customHeight="1" x14ac:dyDescent="0.2"/>
    <row r="1049" customFormat="1" ht="16" customHeight="1" x14ac:dyDescent="0.2"/>
    <row r="1050" customFormat="1" ht="16" customHeight="1" x14ac:dyDescent="0.2"/>
    <row r="1051" customFormat="1" ht="16" customHeight="1" x14ac:dyDescent="0.2"/>
    <row r="1052" customFormat="1" ht="16" customHeight="1" x14ac:dyDescent="0.2"/>
    <row r="1053" customFormat="1" ht="16" customHeight="1" x14ac:dyDescent="0.2"/>
    <row r="1054" customFormat="1" ht="16" customHeight="1" x14ac:dyDescent="0.2"/>
    <row r="1055" customFormat="1" ht="16" customHeight="1" x14ac:dyDescent="0.2"/>
    <row r="1056" customFormat="1" ht="16" customHeight="1" x14ac:dyDescent="0.2"/>
    <row r="1057" customFormat="1" ht="16" customHeight="1" x14ac:dyDescent="0.2"/>
    <row r="1058" customFormat="1" ht="16" customHeight="1" x14ac:dyDescent="0.2"/>
    <row r="1059" customFormat="1" ht="16" customHeight="1" x14ac:dyDescent="0.2"/>
    <row r="1060" customFormat="1" ht="16" customHeight="1" x14ac:dyDescent="0.2"/>
    <row r="1061" customFormat="1" ht="16" customHeight="1" x14ac:dyDescent="0.2"/>
    <row r="1062" customFormat="1" ht="16" customHeight="1" x14ac:dyDescent="0.2"/>
    <row r="1063" customFormat="1" ht="16" customHeight="1" x14ac:dyDescent="0.2"/>
    <row r="1064" customFormat="1" ht="16" customHeight="1" x14ac:dyDescent="0.2"/>
    <row r="1065" customFormat="1" ht="16" customHeight="1" x14ac:dyDescent="0.2"/>
    <row r="1066" customFormat="1" ht="16" customHeight="1" x14ac:dyDescent="0.2"/>
    <row r="1067" customFormat="1" ht="16" customHeight="1" x14ac:dyDescent="0.2"/>
    <row r="1068" customFormat="1" ht="16" customHeight="1" x14ac:dyDescent="0.2"/>
    <row r="1069" customFormat="1" ht="16" customHeight="1" x14ac:dyDescent="0.2"/>
    <row r="1070" customFormat="1" ht="16" customHeight="1" x14ac:dyDescent="0.2"/>
    <row r="1071" customFormat="1" ht="16" customHeight="1" x14ac:dyDescent="0.2"/>
    <row r="1072" customFormat="1" ht="16" customHeight="1" x14ac:dyDescent="0.2"/>
    <row r="1073" customFormat="1" ht="16" customHeight="1" x14ac:dyDescent="0.2"/>
    <row r="1074" customFormat="1" ht="16" customHeight="1" x14ac:dyDescent="0.2"/>
    <row r="1075" customFormat="1" ht="16" customHeight="1" x14ac:dyDescent="0.2"/>
    <row r="1076" customFormat="1" ht="16" customHeight="1" x14ac:dyDescent="0.2"/>
    <row r="1077" customFormat="1" ht="16" customHeight="1" x14ac:dyDescent="0.2"/>
    <row r="1078" customFormat="1" ht="16" customHeight="1" x14ac:dyDescent="0.2"/>
    <row r="1079" customFormat="1" ht="16" customHeight="1" x14ac:dyDescent="0.2"/>
    <row r="1080" customFormat="1" ht="16" customHeight="1" x14ac:dyDescent="0.2"/>
    <row r="1081" customFormat="1" ht="16" customHeight="1" x14ac:dyDescent="0.2"/>
    <row r="1082" customFormat="1" ht="16" customHeight="1" x14ac:dyDescent="0.2"/>
    <row r="1083" customFormat="1" ht="16" customHeight="1" x14ac:dyDescent="0.2"/>
    <row r="1084" customFormat="1" ht="16" customHeight="1" x14ac:dyDescent="0.2"/>
    <row r="1085" customFormat="1" ht="16" customHeight="1" x14ac:dyDescent="0.2"/>
    <row r="1086" customFormat="1" ht="16" customHeight="1" x14ac:dyDescent="0.2"/>
    <row r="1087" customFormat="1" ht="16" customHeight="1" x14ac:dyDescent="0.2"/>
    <row r="1088" customFormat="1" ht="16" customHeight="1" x14ac:dyDescent="0.2"/>
    <row r="1089" customFormat="1" ht="16" customHeight="1" x14ac:dyDescent="0.2"/>
    <row r="1090" customFormat="1" ht="16" customHeight="1" x14ac:dyDescent="0.2"/>
    <row r="1091" customFormat="1" ht="16" customHeight="1" x14ac:dyDescent="0.2"/>
    <row r="1092" customFormat="1" ht="16" customHeight="1" x14ac:dyDescent="0.2"/>
    <row r="1093" customFormat="1" ht="16" customHeight="1" x14ac:dyDescent="0.2"/>
    <row r="1094" customFormat="1" ht="16" customHeight="1" x14ac:dyDescent="0.2"/>
    <row r="1095" customFormat="1" ht="16" customHeight="1" x14ac:dyDescent="0.2"/>
    <row r="1096" customFormat="1" ht="16" customHeight="1" x14ac:dyDescent="0.2"/>
    <row r="1097" customFormat="1" ht="16" customHeight="1" x14ac:dyDescent="0.2"/>
    <row r="1098" customFormat="1" ht="16" customHeight="1" x14ac:dyDescent="0.2"/>
    <row r="1099" customFormat="1" ht="16" customHeight="1" x14ac:dyDescent="0.2"/>
    <row r="1100" customFormat="1" ht="16" customHeight="1" x14ac:dyDescent="0.2"/>
    <row r="1101" customFormat="1" ht="16" customHeight="1" x14ac:dyDescent="0.2"/>
    <row r="1102" customFormat="1" ht="16" customHeight="1" x14ac:dyDescent="0.2"/>
    <row r="1103" customFormat="1" ht="16" customHeight="1" x14ac:dyDescent="0.2"/>
    <row r="1104" customFormat="1" ht="16" customHeight="1" x14ac:dyDescent="0.2"/>
    <row r="1105" customFormat="1" ht="16" customHeight="1" x14ac:dyDescent="0.2"/>
    <row r="1106" customFormat="1" ht="16" customHeight="1" x14ac:dyDescent="0.2"/>
    <row r="1107" customFormat="1" ht="16" customHeight="1" x14ac:dyDescent="0.2"/>
    <row r="1108" customFormat="1" ht="16" customHeight="1" x14ac:dyDescent="0.2"/>
    <row r="1109" customFormat="1" ht="16" customHeight="1" x14ac:dyDescent="0.2"/>
    <row r="1110" customFormat="1" ht="16" customHeight="1" x14ac:dyDescent="0.2"/>
    <row r="1111" customFormat="1" ht="16" customHeight="1" x14ac:dyDescent="0.2"/>
    <row r="1112" customFormat="1" ht="16" customHeight="1" x14ac:dyDescent="0.2"/>
    <row r="1113" customFormat="1" ht="16" customHeight="1" x14ac:dyDescent="0.2"/>
    <row r="1114" customFormat="1" ht="16" customHeight="1" x14ac:dyDescent="0.2"/>
    <row r="1115" customFormat="1" ht="16" customHeight="1" x14ac:dyDescent="0.2"/>
    <row r="1116" customFormat="1" ht="16" customHeight="1" x14ac:dyDescent="0.2"/>
    <row r="1117" customFormat="1" ht="16" customHeight="1" x14ac:dyDescent="0.2"/>
    <row r="1118" customFormat="1" ht="16" customHeight="1" x14ac:dyDescent="0.2"/>
    <row r="1119" customFormat="1" ht="16" customHeight="1" x14ac:dyDescent="0.2"/>
    <row r="1120" customFormat="1" ht="16" customHeight="1" x14ac:dyDescent="0.2"/>
    <row r="1121" customFormat="1" ht="16" customHeight="1" x14ac:dyDescent="0.2"/>
    <row r="1122" customFormat="1" ht="16" customHeight="1" x14ac:dyDescent="0.2"/>
    <row r="1123" customFormat="1" ht="16" customHeight="1" x14ac:dyDescent="0.2"/>
    <row r="1124" customFormat="1" ht="16" customHeight="1" x14ac:dyDescent="0.2"/>
    <row r="1125" customFormat="1" ht="16" customHeight="1" x14ac:dyDescent="0.2"/>
    <row r="1126" customFormat="1" ht="16" customHeight="1" x14ac:dyDescent="0.2"/>
    <row r="1127" customFormat="1" ht="16" customHeight="1" x14ac:dyDescent="0.2"/>
    <row r="1128" customFormat="1" ht="16" customHeight="1" x14ac:dyDescent="0.2"/>
    <row r="1129" customFormat="1" ht="16" customHeight="1" x14ac:dyDescent="0.2"/>
    <row r="1130" customFormat="1" ht="16" customHeight="1" x14ac:dyDescent="0.2"/>
    <row r="1131" customFormat="1" ht="16" customHeight="1" x14ac:dyDescent="0.2"/>
    <row r="1132" customFormat="1" ht="16" customHeight="1" x14ac:dyDescent="0.2"/>
    <row r="1133" customFormat="1" ht="16" customHeight="1" x14ac:dyDescent="0.2"/>
    <row r="1134" customFormat="1" ht="16" customHeight="1" x14ac:dyDescent="0.2"/>
    <row r="1135" customFormat="1" ht="16" customHeight="1" x14ac:dyDescent="0.2"/>
    <row r="1136" customFormat="1" ht="16" customHeight="1" x14ac:dyDescent="0.2"/>
    <row r="1137" customFormat="1" ht="16" customHeight="1" x14ac:dyDescent="0.2"/>
    <row r="1138" customFormat="1" ht="16" customHeight="1" x14ac:dyDescent="0.2"/>
    <row r="1139" customFormat="1" ht="16" customHeight="1" x14ac:dyDescent="0.2"/>
    <row r="1140" customFormat="1" ht="16" customHeight="1" x14ac:dyDescent="0.2"/>
    <row r="1141" customFormat="1" ht="16" customHeight="1" x14ac:dyDescent="0.2"/>
    <row r="1142" customFormat="1" ht="16" customHeight="1" x14ac:dyDescent="0.2"/>
    <row r="1143" customFormat="1" ht="16" customHeight="1" x14ac:dyDescent="0.2"/>
    <row r="1144" customFormat="1" ht="16" customHeight="1" x14ac:dyDescent="0.2"/>
    <row r="1145" customFormat="1" ht="16" customHeight="1" x14ac:dyDescent="0.2"/>
    <row r="1146" customFormat="1" ht="16" customHeight="1" x14ac:dyDescent="0.2"/>
    <row r="1147" customFormat="1" ht="16" customHeight="1" x14ac:dyDescent="0.2"/>
    <row r="1148" customFormat="1" ht="16" customHeight="1" x14ac:dyDescent="0.2"/>
    <row r="1149" customFormat="1" ht="16" customHeight="1" x14ac:dyDescent="0.2"/>
    <row r="1150" customFormat="1" ht="16" customHeight="1" x14ac:dyDescent="0.2"/>
    <row r="1151" customFormat="1" ht="16" customHeight="1" x14ac:dyDescent="0.2"/>
    <row r="1152" customFormat="1" ht="16" customHeight="1" x14ac:dyDescent="0.2"/>
    <row r="1153" customFormat="1" ht="16" customHeight="1" x14ac:dyDescent="0.2"/>
    <row r="1154" customFormat="1" ht="16" customHeight="1" x14ac:dyDescent="0.2"/>
    <row r="1155" customFormat="1" ht="16" customHeight="1" x14ac:dyDescent="0.2"/>
    <row r="1156" customFormat="1" ht="16" customHeight="1" x14ac:dyDescent="0.2"/>
    <row r="1157" customFormat="1" ht="16" customHeight="1" x14ac:dyDescent="0.2"/>
    <row r="1158" customFormat="1" ht="16" customHeight="1" x14ac:dyDescent="0.2"/>
    <row r="1159" customFormat="1" ht="16" customHeight="1" x14ac:dyDescent="0.2"/>
    <row r="1160" customFormat="1" ht="16" customHeight="1" x14ac:dyDescent="0.2"/>
    <row r="1161" customFormat="1" ht="16" customHeight="1" x14ac:dyDescent="0.2"/>
    <row r="1162" customFormat="1" ht="16" customHeight="1" x14ac:dyDescent="0.2"/>
    <row r="1163" customFormat="1" ht="16" customHeight="1" x14ac:dyDescent="0.2"/>
    <row r="1164" customFormat="1" ht="16" customHeight="1" x14ac:dyDescent="0.2"/>
    <row r="1165" customFormat="1" ht="16" customHeight="1" x14ac:dyDescent="0.2"/>
    <row r="1166" customFormat="1" ht="16" customHeight="1" x14ac:dyDescent="0.2"/>
    <row r="1167" customFormat="1" ht="16" customHeight="1" x14ac:dyDescent="0.2"/>
    <row r="1168" customFormat="1" ht="16" customHeight="1" x14ac:dyDescent="0.2"/>
    <row r="1169" customFormat="1" ht="16" customHeight="1" x14ac:dyDescent="0.2"/>
    <row r="1170" customFormat="1" ht="16" customHeight="1" x14ac:dyDescent="0.2"/>
    <row r="1171" customFormat="1" ht="16" customHeight="1" x14ac:dyDescent="0.2"/>
    <row r="1172" customFormat="1" ht="16" customHeight="1" x14ac:dyDescent="0.2"/>
    <row r="1173" customFormat="1" ht="16" customHeight="1" x14ac:dyDescent="0.2"/>
    <row r="1174" customFormat="1" ht="16" customHeight="1" x14ac:dyDescent="0.2"/>
    <row r="1175" customFormat="1" ht="16" customHeight="1" x14ac:dyDescent="0.2"/>
    <row r="1176" customFormat="1" ht="16" customHeight="1" x14ac:dyDescent="0.2"/>
    <row r="1177" customFormat="1" ht="16" customHeight="1" x14ac:dyDescent="0.2"/>
    <row r="1178" customFormat="1" ht="16" customHeight="1" x14ac:dyDescent="0.2"/>
    <row r="1179" customFormat="1" ht="16" customHeight="1" x14ac:dyDescent="0.2"/>
    <row r="1180" customFormat="1" ht="16" customHeight="1" x14ac:dyDescent="0.2"/>
    <row r="1181" customFormat="1" ht="16" customHeight="1" x14ac:dyDescent="0.2"/>
    <row r="1182" customFormat="1" ht="16" customHeight="1" x14ac:dyDescent="0.2"/>
    <row r="1183" customFormat="1" ht="16" customHeight="1" x14ac:dyDescent="0.2"/>
    <row r="1184" customFormat="1" ht="16" customHeight="1" x14ac:dyDescent="0.2"/>
    <row r="1185" customFormat="1" ht="16" customHeight="1" x14ac:dyDescent="0.2"/>
    <row r="1186" customFormat="1" ht="16" customHeight="1" x14ac:dyDescent="0.2"/>
    <row r="1187" customFormat="1" ht="16" customHeight="1" x14ac:dyDescent="0.2"/>
    <row r="1188" customFormat="1" ht="16" customHeight="1" x14ac:dyDescent="0.2"/>
    <row r="1189" customFormat="1" ht="16" customHeight="1" x14ac:dyDescent="0.2"/>
    <row r="1190" customFormat="1" ht="16" customHeight="1" x14ac:dyDescent="0.2"/>
    <row r="1191" customFormat="1" ht="16" customHeight="1" x14ac:dyDescent="0.2"/>
    <row r="1192" customFormat="1" ht="16" customHeight="1" x14ac:dyDescent="0.2"/>
    <row r="1193" customFormat="1" ht="16" customHeight="1" x14ac:dyDescent="0.2"/>
    <row r="1194" customFormat="1" ht="16" customHeight="1" x14ac:dyDescent="0.2"/>
    <row r="1195" customFormat="1" ht="16" customHeight="1" x14ac:dyDescent="0.2"/>
    <row r="1196" customFormat="1" ht="16" customHeight="1" x14ac:dyDescent="0.2"/>
    <row r="1197" customFormat="1" ht="16" customHeight="1" x14ac:dyDescent="0.2"/>
    <row r="1198" customFormat="1" ht="16" customHeight="1" x14ac:dyDescent="0.2"/>
    <row r="1199" customFormat="1" ht="16" customHeight="1" x14ac:dyDescent="0.2"/>
    <row r="1200" customFormat="1" ht="16" customHeight="1" x14ac:dyDescent="0.2"/>
    <row r="1201" customFormat="1" ht="16" customHeight="1" x14ac:dyDescent="0.2"/>
    <row r="1202" customFormat="1" ht="16" customHeight="1" x14ac:dyDescent="0.2"/>
    <row r="1203" customFormat="1" ht="16" customHeight="1" x14ac:dyDescent="0.2"/>
    <row r="1204" customFormat="1" ht="16" customHeight="1" x14ac:dyDescent="0.2"/>
    <row r="1205" customFormat="1" ht="16" customHeight="1" x14ac:dyDescent="0.2"/>
    <row r="1206" customFormat="1" ht="16" customHeight="1" x14ac:dyDescent="0.2"/>
    <row r="1207" customFormat="1" ht="16" customHeight="1" x14ac:dyDescent="0.2"/>
    <row r="1208" customFormat="1" ht="16" customHeight="1" x14ac:dyDescent="0.2"/>
    <row r="1209" customFormat="1" ht="16" customHeight="1" x14ac:dyDescent="0.2"/>
    <row r="1210" customFormat="1" ht="16" customHeight="1" x14ac:dyDescent="0.2"/>
    <row r="1211" customFormat="1" ht="16" customHeight="1" x14ac:dyDescent="0.2"/>
    <row r="1212" customFormat="1" ht="16" customHeight="1" x14ac:dyDescent="0.2"/>
    <row r="1213" customFormat="1" ht="16" customHeight="1" x14ac:dyDescent="0.2"/>
    <row r="1214" customFormat="1" ht="16" customHeight="1" x14ac:dyDescent="0.2"/>
    <row r="1215" customFormat="1" ht="16" customHeight="1" x14ac:dyDescent="0.2"/>
    <row r="1216" customFormat="1" ht="16" customHeight="1" x14ac:dyDescent="0.2"/>
    <row r="1217" customFormat="1" ht="16" customHeight="1" x14ac:dyDescent="0.2"/>
    <row r="1218" customFormat="1" ht="16" customHeight="1" x14ac:dyDescent="0.2"/>
    <row r="1219" customFormat="1" ht="16" customHeight="1" x14ac:dyDescent="0.2"/>
    <row r="1220" customFormat="1" ht="16" customHeight="1" x14ac:dyDescent="0.2"/>
    <row r="1221" customFormat="1" ht="16" customHeight="1" x14ac:dyDescent="0.2"/>
    <row r="1222" customFormat="1" ht="16" customHeight="1" x14ac:dyDescent="0.2"/>
    <row r="1223" customFormat="1" ht="16" customHeight="1" x14ac:dyDescent="0.2"/>
    <row r="1224" customFormat="1" ht="16" customHeight="1" x14ac:dyDescent="0.2"/>
    <row r="1225" customFormat="1" ht="16" customHeight="1" x14ac:dyDescent="0.2"/>
    <row r="1226" customFormat="1" ht="16" customHeight="1" x14ac:dyDescent="0.2"/>
    <row r="1227" customFormat="1" ht="16" customHeight="1" x14ac:dyDescent="0.2"/>
    <row r="1228" customFormat="1" ht="16" customHeight="1" x14ac:dyDescent="0.2"/>
    <row r="1229" customFormat="1" ht="16" customHeight="1" x14ac:dyDescent="0.2"/>
    <row r="1230" customFormat="1" ht="16" customHeight="1" x14ac:dyDescent="0.2"/>
    <row r="1231" customFormat="1" ht="16" customHeight="1" x14ac:dyDescent="0.2"/>
    <row r="1232" customFormat="1" ht="16" customHeight="1" x14ac:dyDescent="0.2"/>
    <row r="1233" customFormat="1" ht="16" customHeight="1" x14ac:dyDescent="0.2"/>
    <row r="1234" customFormat="1" ht="16" customHeight="1" x14ac:dyDescent="0.2"/>
    <row r="1235" customFormat="1" ht="16" customHeight="1" x14ac:dyDescent="0.2"/>
    <row r="1236" customFormat="1" ht="16" customHeight="1" x14ac:dyDescent="0.2"/>
    <row r="1237" customFormat="1" ht="16" customHeight="1" x14ac:dyDescent="0.2"/>
    <row r="1238" customFormat="1" ht="16" customHeight="1" x14ac:dyDescent="0.2"/>
    <row r="1239" customFormat="1" ht="16" customHeight="1" x14ac:dyDescent="0.2"/>
    <row r="1240" customFormat="1" ht="16" customHeight="1" x14ac:dyDescent="0.2"/>
    <row r="1241" customFormat="1" ht="16" customHeight="1" x14ac:dyDescent="0.2"/>
    <row r="1242" customFormat="1" ht="16" customHeight="1" x14ac:dyDescent="0.2"/>
    <row r="1243" customFormat="1" ht="16" customHeight="1" x14ac:dyDescent="0.2"/>
    <row r="1244" customFormat="1" ht="16" customHeight="1" x14ac:dyDescent="0.2"/>
    <row r="1245" customFormat="1" ht="16" customHeight="1" x14ac:dyDescent="0.2"/>
    <row r="1246" customFormat="1" ht="16" customHeight="1" x14ac:dyDescent="0.2"/>
    <row r="1247" customFormat="1" ht="16" customHeight="1" x14ac:dyDescent="0.2"/>
    <row r="1248" customFormat="1" ht="16" customHeight="1" x14ac:dyDescent="0.2"/>
    <row r="1249" customFormat="1" ht="16" customHeight="1" x14ac:dyDescent="0.2"/>
    <row r="1250" customFormat="1" ht="16" customHeight="1" x14ac:dyDescent="0.2"/>
    <row r="1251" customFormat="1" ht="16" customHeight="1" x14ac:dyDescent="0.2"/>
    <row r="1252" customFormat="1" ht="16" customHeight="1" x14ac:dyDescent="0.2"/>
    <row r="1253" customFormat="1" ht="16" customHeight="1" x14ac:dyDescent="0.2"/>
    <row r="1254" customFormat="1" ht="16" customHeight="1" x14ac:dyDescent="0.2"/>
    <row r="1255" customFormat="1" ht="16" customHeight="1" x14ac:dyDescent="0.2"/>
    <row r="1256" customFormat="1" ht="16" customHeight="1" x14ac:dyDescent="0.2"/>
    <row r="1257" customFormat="1" ht="16" customHeight="1" x14ac:dyDescent="0.2"/>
    <row r="1258" customFormat="1" ht="16" customHeight="1" x14ac:dyDescent="0.2"/>
    <row r="1259" customFormat="1" ht="16" customHeight="1" x14ac:dyDescent="0.2"/>
    <row r="1260" customFormat="1" ht="16" customHeight="1" x14ac:dyDescent="0.2"/>
    <row r="1261" customFormat="1" ht="16" customHeight="1" x14ac:dyDescent="0.2"/>
    <row r="1262" customFormat="1" ht="16" customHeight="1" x14ac:dyDescent="0.2"/>
    <row r="1263" customFormat="1" ht="16" customHeight="1" x14ac:dyDescent="0.2"/>
    <row r="1264" customFormat="1" ht="16" customHeight="1" x14ac:dyDescent="0.2"/>
    <row r="1265" customFormat="1" ht="16" customHeight="1" x14ac:dyDescent="0.2"/>
    <row r="1266" customFormat="1" ht="16" customHeight="1" x14ac:dyDescent="0.2"/>
    <row r="1267" customFormat="1" ht="16" customHeight="1" x14ac:dyDescent="0.2"/>
    <row r="1268" customFormat="1" ht="16" customHeight="1" x14ac:dyDescent="0.2"/>
    <row r="1269" customFormat="1" ht="16" customHeight="1" x14ac:dyDescent="0.2"/>
    <row r="1270" customFormat="1" ht="16" customHeight="1" x14ac:dyDescent="0.2"/>
    <row r="1271" customFormat="1" ht="16" customHeight="1" x14ac:dyDescent="0.2"/>
    <row r="1272" customFormat="1" ht="16" customHeight="1" x14ac:dyDescent="0.2"/>
    <row r="1273" customFormat="1" ht="16" customHeight="1" x14ac:dyDescent="0.2"/>
    <row r="1274" customFormat="1" ht="16" customHeight="1" x14ac:dyDescent="0.2"/>
    <row r="1275" customFormat="1" ht="16" customHeight="1" x14ac:dyDescent="0.2"/>
    <row r="1276" customFormat="1" ht="16" customHeight="1" x14ac:dyDescent="0.2"/>
    <row r="1277" customFormat="1" ht="16" customHeight="1" x14ac:dyDescent="0.2"/>
    <row r="1278" customFormat="1" ht="16" customHeight="1" x14ac:dyDescent="0.2"/>
    <row r="1279" customFormat="1" ht="16" customHeight="1" x14ac:dyDescent="0.2"/>
    <row r="1280" customFormat="1" ht="16" customHeight="1" x14ac:dyDescent="0.2"/>
    <row r="1281" customFormat="1" ht="16" customHeight="1" x14ac:dyDescent="0.2"/>
    <row r="1282" customFormat="1" ht="16" customHeight="1" x14ac:dyDescent="0.2"/>
    <row r="1283" customFormat="1" ht="16" customHeight="1" x14ac:dyDescent="0.2"/>
    <row r="1284" customFormat="1" ht="16" customHeight="1" x14ac:dyDescent="0.2"/>
    <row r="1285" customFormat="1" ht="16" customHeight="1" x14ac:dyDescent="0.2"/>
    <row r="1286" customFormat="1" ht="16" customHeight="1" x14ac:dyDescent="0.2"/>
    <row r="1287" customFormat="1" ht="16" customHeight="1" x14ac:dyDescent="0.2"/>
    <row r="1288" customFormat="1" ht="16" customHeight="1" x14ac:dyDescent="0.2"/>
    <row r="1289" customFormat="1" ht="16" customHeight="1" x14ac:dyDescent="0.2"/>
    <row r="1290" customFormat="1" ht="16" customHeight="1" x14ac:dyDescent="0.2"/>
    <row r="1291" customFormat="1" ht="16" customHeight="1" x14ac:dyDescent="0.2"/>
    <row r="1292" customFormat="1" ht="16" customHeight="1" x14ac:dyDescent="0.2"/>
    <row r="1293" customFormat="1" ht="16" customHeight="1" x14ac:dyDescent="0.2"/>
    <row r="1294" customFormat="1" ht="16" customHeight="1" x14ac:dyDescent="0.2"/>
    <row r="1295" customFormat="1" ht="16" customHeight="1" x14ac:dyDescent="0.2"/>
    <row r="1296" customFormat="1" ht="16" customHeight="1" x14ac:dyDescent="0.2"/>
    <row r="1297" customFormat="1" ht="16" customHeight="1" x14ac:dyDescent="0.2"/>
    <row r="1298" customFormat="1" ht="16" customHeight="1" x14ac:dyDescent="0.2"/>
    <row r="1299" customFormat="1" ht="16" customHeight="1" x14ac:dyDescent="0.2"/>
    <row r="1300" customFormat="1" ht="16" customHeight="1" x14ac:dyDescent="0.2"/>
    <row r="1301" customFormat="1" ht="16" customHeight="1" x14ac:dyDescent="0.2"/>
    <row r="1302" customFormat="1" ht="16" customHeight="1" x14ac:dyDescent="0.2"/>
    <row r="1303" customFormat="1" ht="16" customHeight="1" x14ac:dyDescent="0.2"/>
    <row r="1304" customFormat="1" ht="16" customHeight="1" x14ac:dyDescent="0.2"/>
    <row r="1305" customFormat="1" ht="16" customHeight="1" x14ac:dyDescent="0.2"/>
    <row r="1306" customFormat="1" ht="16" customHeight="1" x14ac:dyDescent="0.2"/>
    <row r="1307" customFormat="1" ht="16" customHeight="1" x14ac:dyDescent="0.2"/>
    <row r="1308" customFormat="1" ht="16" customHeight="1" x14ac:dyDescent="0.2"/>
    <row r="1309" customFormat="1" ht="16" customHeight="1" x14ac:dyDescent="0.2"/>
    <row r="1310" customFormat="1" ht="16" customHeight="1" x14ac:dyDescent="0.2"/>
    <row r="1311" customFormat="1" ht="16" customHeight="1" x14ac:dyDescent="0.2"/>
    <row r="1312" customFormat="1" ht="16" customHeight="1" x14ac:dyDescent="0.2"/>
    <row r="1313" customFormat="1" ht="16" customHeight="1" x14ac:dyDescent="0.2"/>
    <row r="1314" customFormat="1" ht="16" customHeight="1" x14ac:dyDescent="0.2"/>
    <row r="1315" customFormat="1" ht="16" customHeight="1" x14ac:dyDescent="0.2"/>
    <row r="1316" customFormat="1" ht="16" customHeight="1" x14ac:dyDescent="0.2"/>
    <row r="1317" customFormat="1" ht="16" customHeight="1" x14ac:dyDescent="0.2"/>
    <row r="1318" customFormat="1" ht="16" customHeight="1" x14ac:dyDescent="0.2"/>
    <row r="1319" customFormat="1" ht="16" customHeight="1" x14ac:dyDescent="0.2"/>
    <row r="1320" customFormat="1" ht="16" customHeight="1" x14ac:dyDescent="0.2"/>
    <row r="1321" customFormat="1" ht="16" customHeight="1" x14ac:dyDescent="0.2"/>
    <row r="1322" customFormat="1" ht="16" customHeight="1" x14ac:dyDescent="0.2"/>
    <row r="1323" customFormat="1" ht="16" customHeight="1" x14ac:dyDescent="0.2"/>
    <row r="1324" customFormat="1" ht="16" customHeight="1" x14ac:dyDescent="0.2"/>
    <row r="1325" customFormat="1" ht="16" customHeight="1" x14ac:dyDescent="0.2"/>
    <row r="1326" customFormat="1" ht="16" customHeight="1" x14ac:dyDescent="0.2"/>
    <row r="1327" customFormat="1" ht="16" customHeight="1" x14ac:dyDescent="0.2"/>
    <row r="1328" customFormat="1" ht="16" customHeight="1" x14ac:dyDescent="0.2"/>
    <row r="1329" customFormat="1" ht="16" customHeight="1" x14ac:dyDescent="0.2"/>
    <row r="1330" customFormat="1" ht="16" customHeight="1" x14ac:dyDescent="0.2"/>
    <row r="1331" customFormat="1" ht="16" customHeight="1" x14ac:dyDescent="0.2"/>
    <row r="1332" customFormat="1" ht="16" customHeight="1" x14ac:dyDescent="0.2"/>
    <row r="1333" customFormat="1" ht="16" customHeight="1" x14ac:dyDescent="0.2"/>
    <row r="1334" customFormat="1" ht="16" customHeight="1" x14ac:dyDescent="0.2"/>
    <row r="1335" customFormat="1" ht="16" customHeight="1" x14ac:dyDescent="0.2"/>
    <row r="1336" customFormat="1" ht="16" customHeight="1" x14ac:dyDescent="0.2"/>
    <row r="1337" customFormat="1" ht="16" customHeight="1" x14ac:dyDescent="0.2"/>
    <row r="1338" customFormat="1" ht="16" customHeight="1" x14ac:dyDescent="0.2"/>
    <row r="1339" customFormat="1" ht="16" customHeight="1" x14ac:dyDescent="0.2"/>
    <row r="1340" customFormat="1" ht="16" customHeight="1" x14ac:dyDescent="0.2"/>
    <row r="1341" customFormat="1" ht="16" customHeight="1" x14ac:dyDescent="0.2"/>
    <row r="1342" customFormat="1" ht="16" customHeight="1" x14ac:dyDescent="0.2"/>
    <row r="1343" customFormat="1" ht="16" customHeight="1" x14ac:dyDescent="0.2"/>
    <row r="1344" customFormat="1" ht="16" customHeight="1" x14ac:dyDescent="0.2"/>
    <row r="1345" customFormat="1" ht="16" customHeight="1" x14ac:dyDescent="0.2"/>
    <row r="1346" customFormat="1" ht="16" customHeight="1" x14ac:dyDescent="0.2"/>
    <row r="1347" customFormat="1" ht="16" customHeight="1" x14ac:dyDescent="0.2"/>
    <row r="1348" customFormat="1" ht="16" customHeight="1" x14ac:dyDescent="0.2"/>
    <row r="1349" customFormat="1" ht="16" customHeight="1" x14ac:dyDescent="0.2"/>
    <row r="1350" customFormat="1" ht="16" customHeight="1" x14ac:dyDescent="0.2"/>
    <row r="1351" customFormat="1" ht="16" customHeight="1" x14ac:dyDescent="0.2"/>
    <row r="1352" customFormat="1" ht="16" customHeight="1" x14ac:dyDescent="0.2"/>
    <row r="1353" customFormat="1" ht="16" customHeight="1" x14ac:dyDescent="0.2"/>
    <row r="1354" customFormat="1" ht="16" customHeight="1" x14ac:dyDescent="0.2"/>
    <row r="1355" customFormat="1" ht="16" customHeight="1" x14ac:dyDescent="0.2"/>
    <row r="1356" customFormat="1" ht="16" customHeight="1" x14ac:dyDescent="0.2"/>
    <row r="1357" customFormat="1" ht="16" customHeight="1" x14ac:dyDescent="0.2"/>
    <row r="1358" customFormat="1" ht="16" customHeight="1" x14ac:dyDescent="0.2"/>
    <row r="1359" customFormat="1" ht="16" customHeight="1" x14ac:dyDescent="0.2"/>
    <row r="1360" customFormat="1" ht="16" customHeight="1" x14ac:dyDescent="0.2"/>
    <row r="1361" customFormat="1" ht="16" customHeight="1" x14ac:dyDescent="0.2"/>
    <row r="1362" customFormat="1" ht="16" customHeight="1" x14ac:dyDescent="0.2"/>
    <row r="1363" customFormat="1" ht="16" customHeight="1" x14ac:dyDescent="0.2"/>
    <row r="1364" customFormat="1" ht="16" customHeight="1" x14ac:dyDescent="0.2"/>
    <row r="1365" customFormat="1" ht="16" customHeight="1" x14ac:dyDescent="0.2"/>
    <row r="1366" customFormat="1" ht="16" customHeight="1" x14ac:dyDescent="0.2"/>
    <row r="1367" customFormat="1" ht="16" customHeight="1" x14ac:dyDescent="0.2"/>
    <row r="1368" customFormat="1" ht="16" customHeight="1" x14ac:dyDescent="0.2"/>
    <row r="1369" customFormat="1" ht="16" customHeight="1" x14ac:dyDescent="0.2"/>
    <row r="1370" customFormat="1" ht="16" customHeight="1" x14ac:dyDescent="0.2"/>
    <row r="1371" customFormat="1" ht="16" customHeight="1" x14ac:dyDescent="0.2"/>
    <row r="1372" customFormat="1" ht="16" customHeight="1" x14ac:dyDescent="0.2"/>
    <row r="1373" customFormat="1" ht="16" customHeight="1" x14ac:dyDescent="0.2"/>
    <row r="1374" customFormat="1" ht="16" customHeight="1" x14ac:dyDescent="0.2"/>
    <row r="1375" customFormat="1" ht="16" customHeight="1" x14ac:dyDescent="0.2"/>
    <row r="1376" customFormat="1" ht="16" customHeight="1" x14ac:dyDescent="0.2"/>
    <row r="1377" customFormat="1" ht="16" customHeight="1" x14ac:dyDescent="0.2"/>
    <row r="1378" customFormat="1" ht="16" customHeight="1" x14ac:dyDescent="0.2"/>
    <row r="1379" customFormat="1" ht="16" customHeight="1" x14ac:dyDescent="0.2"/>
    <row r="1380" customFormat="1" ht="16" customHeight="1" x14ac:dyDescent="0.2"/>
    <row r="1381" customFormat="1" ht="16" customHeight="1" x14ac:dyDescent="0.2"/>
    <row r="1382" customFormat="1" ht="16" customHeight="1" x14ac:dyDescent="0.2"/>
    <row r="1383" customFormat="1" ht="16" customHeight="1" x14ac:dyDescent="0.2"/>
    <row r="1384" customFormat="1" ht="16" customHeight="1" x14ac:dyDescent="0.2"/>
    <row r="1385" customFormat="1" ht="16" customHeight="1" x14ac:dyDescent="0.2"/>
    <row r="1386" customFormat="1" ht="16" customHeight="1" x14ac:dyDescent="0.2"/>
    <row r="1387" customFormat="1" ht="16" customHeight="1" x14ac:dyDescent="0.2"/>
    <row r="1388" customFormat="1" ht="16" customHeight="1" x14ac:dyDescent="0.2"/>
    <row r="1389" customFormat="1" ht="16" customHeight="1" x14ac:dyDescent="0.2"/>
    <row r="1390" customFormat="1" ht="16" customHeight="1" x14ac:dyDescent="0.2"/>
    <row r="1391" customFormat="1" ht="16" customHeight="1" x14ac:dyDescent="0.2"/>
    <row r="1392" customFormat="1" ht="16" customHeight="1" x14ac:dyDescent="0.2"/>
    <row r="1393" customFormat="1" ht="16" customHeight="1" x14ac:dyDescent="0.2"/>
    <row r="1394" customFormat="1" ht="16" customHeight="1" x14ac:dyDescent="0.2"/>
    <row r="1395" customFormat="1" ht="16" customHeight="1" x14ac:dyDescent="0.2"/>
    <row r="1396" customFormat="1" ht="16" customHeight="1" x14ac:dyDescent="0.2"/>
    <row r="1397" customFormat="1" ht="16" customHeight="1" x14ac:dyDescent="0.2"/>
    <row r="1398" customFormat="1" ht="16" customHeight="1" x14ac:dyDescent="0.2"/>
    <row r="1399" customFormat="1" ht="16" customHeight="1" x14ac:dyDescent="0.2"/>
    <row r="1400" customFormat="1" ht="16" customHeight="1" x14ac:dyDescent="0.2"/>
    <row r="1401" customFormat="1" ht="16" customHeight="1" x14ac:dyDescent="0.2"/>
    <row r="1402" customFormat="1" ht="16" customHeight="1" x14ac:dyDescent="0.2"/>
    <row r="1403" customFormat="1" ht="16" customHeight="1" x14ac:dyDescent="0.2"/>
    <row r="1404" customFormat="1" ht="16" customHeight="1" x14ac:dyDescent="0.2"/>
    <row r="1405" customFormat="1" ht="16" customHeight="1" x14ac:dyDescent="0.2"/>
    <row r="1406" customFormat="1" ht="16" customHeight="1" x14ac:dyDescent="0.2"/>
    <row r="1407" customFormat="1" ht="16" customHeight="1" x14ac:dyDescent="0.2"/>
    <row r="1408" customFormat="1" ht="16" customHeight="1" x14ac:dyDescent="0.2"/>
    <row r="1409" customFormat="1" ht="16" customHeight="1" x14ac:dyDescent="0.2"/>
    <row r="1410" customFormat="1" ht="16" customHeight="1" x14ac:dyDescent="0.2"/>
    <row r="1411" customFormat="1" ht="16" customHeight="1" x14ac:dyDescent="0.2"/>
    <row r="1412" customFormat="1" ht="16" customHeight="1" x14ac:dyDescent="0.2"/>
    <row r="1413" customFormat="1" ht="16" customHeight="1" x14ac:dyDescent="0.2"/>
    <row r="1414" customFormat="1" ht="16" customHeight="1" x14ac:dyDescent="0.2"/>
    <row r="1415" customFormat="1" ht="16" customHeight="1" x14ac:dyDescent="0.2"/>
    <row r="1416" customFormat="1" ht="16" customHeight="1" x14ac:dyDescent="0.2"/>
    <row r="1417" customFormat="1" ht="16" customHeight="1" x14ac:dyDescent="0.2"/>
    <row r="1418" customFormat="1" ht="16" customHeight="1" x14ac:dyDescent="0.2"/>
    <row r="1419" customFormat="1" ht="16" customHeight="1" x14ac:dyDescent="0.2"/>
    <row r="1420" customFormat="1" ht="16" customHeight="1" x14ac:dyDescent="0.2"/>
    <row r="1421" customFormat="1" ht="16" customHeight="1" x14ac:dyDescent="0.2"/>
    <row r="1422" customFormat="1" ht="16" customHeight="1" x14ac:dyDescent="0.2"/>
    <row r="1423" customFormat="1" ht="16" customHeight="1" x14ac:dyDescent="0.2"/>
    <row r="1424" customFormat="1" ht="16" customHeight="1" x14ac:dyDescent="0.2"/>
    <row r="1425" customFormat="1" ht="16" customHeight="1" x14ac:dyDescent="0.2"/>
    <row r="1426" customFormat="1" ht="16" customHeight="1" x14ac:dyDescent="0.2"/>
    <row r="1427" customFormat="1" ht="16" customHeight="1" x14ac:dyDescent="0.2"/>
    <row r="1428" customFormat="1" ht="16" customHeight="1" x14ac:dyDescent="0.2"/>
    <row r="1429" customFormat="1" ht="16" customHeight="1" x14ac:dyDescent="0.2"/>
    <row r="1430" customFormat="1" ht="16" customHeight="1" x14ac:dyDescent="0.2"/>
    <row r="1431" customFormat="1" ht="16" customHeight="1" x14ac:dyDescent="0.2"/>
    <row r="1432" customFormat="1" ht="16" customHeight="1" x14ac:dyDescent="0.2"/>
    <row r="1433" customFormat="1" ht="16" customHeight="1" x14ac:dyDescent="0.2"/>
    <row r="1434" customFormat="1" ht="16" customHeight="1" x14ac:dyDescent="0.2"/>
    <row r="1435" customFormat="1" ht="16" customHeight="1" x14ac:dyDescent="0.2"/>
    <row r="1436" customFormat="1" ht="16" customHeight="1" x14ac:dyDescent="0.2"/>
    <row r="1437" customFormat="1" ht="16" customHeight="1" x14ac:dyDescent="0.2"/>
    <row r="1438" customFormat="1" ht="16" customHeight="1" x14ac:dyDescent="0.2"/>
    <row r="1439" customFormat="1" ht="16" customHeight="1" x14ac:dyDescent="0.2"/>
    <row r="1440" customFormat="1" ht="16" customHeight="1" x14ac:dyDescent="0.2"/>
    <row r="1441" customFormat="1" ht="16" customHeight="1" x14ac:dyDescent="0.2"/>
    <row r="1442" customFormat="1" ht="16" customHeight="1" x14ac:dyDescent="0.2"/>
    <row r="1443" customFormat="1" ht="16" customHeight="1" x14ac:dyDescent="0.2"/>
    <row r="1444" customFormat="1" ht="16" customHeight="1" x14ac:dyDescent="0.2"/>
    <row r="1445" customFormat="1" ht="16" customHeight="1" x14ac:dyDescent="0.2"/>
    <row r="1446" customFormat="1" ht="16" customHeight="1" x14ac:dyDescent="0.2"/>
    <row r="1447" customFormat="1" ht="16" customHeight="1" x14ac:dyDescent="0.2"/>
    <row r="1448" customFormat="1" ht="16" customHeight="1" x14ac:dyDescent="0.2"/>
    <row r="1449" customFormat="1" ht="16" customHeight="1" x14ac:dyDescent="0.2"/>
    <row r="1450" customFormat="1" ht="16" customHeight="1" x14ac:dyDescent="0.2"/>
    <row r="1451" customFormat="1" ht="16" customHeight="1" x14ac:dyDescent="0.2"/>
    <row r="1452" customFormat="1" ht="16" customHeight="1" x14ac:dyDescent="0.2"/>
    <row r="1453" customFormat="1" ht="16" customHeight="1" x14ac:dyDescent="0.2"/>
    <row r="1454" customFormat="1" ht="16" customHeight="1" x14ac:dyDescent="0.2"/>
    <row r="1455" customFormat="1" ht="16" customHeight="1" x14ac:dyDescent="0.2"/>
    <row r="1456" customFormat="1" ht="16" customHeight="1" x14ac:dyDescent="0.2"/>
    <row r="1457" customFormat="1" ht="16" customHeight="1" x14ac:dyDescent="0.2"/>
    <row r="1458" customFormat="1" ht="16" customHeight="1" x14ac:dyDescent="0.2"/>
    <row r="1459" customFormat="1" ht="16" customHeight="1" x14ac:dyDescent="0.2"/>
    <row r="1460" customFormat="1" ht="16" customHeight="1" x14ac:dyDescent="0.2"/>
    <row r="1461" customFormat="1" ht="16" customHeight="1" x14ac:dyDescent="0.2"/>
    <row r="1462" customFormat="1" ht="16" customHeight="1" x14ac:dyDescent="0.2"/>
    <row r="1463" customFormat="1" ht="16" customHeight="1" x14ac:dyDescent="0.2"/>
    <row r="1464" customFormat="1" ht="16" customHeight="1" x14ac:dyDescent="0.2"/>
    <row r="1465" customFormat="1" ht="16" customHeight="1" x14ac:dyDescent="0.2"/>
    <row r="1466" customFormat="1" ht="16" customHeight="1" x14ac:dyDescent="0.2"/>
    <row r="1467" customFormat="1" ht="16" customHeight="1" x14ac:dyDescent="0.2"/>
    <row r="1468" customFormat="1" ht="16" customHeight="1" x14ac:dyDescent="0.2"/>
    <row r="1469" customFormat="1" ht="16" customHeight="1" x14ac:dyDescent="0.2"/>
    <row r="1470" customFormat="1" ht="16" customHeight="1" x14ac:dyDescent="0.2"/>
    <row r="1471" customFormat="1" ht="16" customHeight="1" x14ac:dyDescent="0.2"/>
    <row r="1472" customFormat="1" ht="16" customHeight="1" x14ac:dyDescent="0.2"/>
    <row r="1473" customFormat="1" ht="16" customHeight="1" x14ac:dyDescent="0.2"/>
    <row r="1474" customFormat="1" ht="16" customHeight="1" x14ac:dyDescent="0.2"/>
    <row r="1475" customFormat="1" ht="16" customHeight="1" x14ac:dyDescent="0.2"/>
    <row r="1476" customFormat="1" ht="16" customHeight="1" x14ac:dyDescent="0.2"/>
    <row r="1477" customFormat="1" ht="16" customHeight="1" x14ac:dyDescent="0.2"/>
    <row r="1478" customFormat="1" ht="16" customHeight="1" x14ac:dyDescent="0.2"/>
    <row r="1479" customFormat="1" ht="16" customHeight="1" x14ac:dyDescent="0.2"/>
    <row r="1480" customFormat="1" ht="16" customHeight="1" x14ac:dyDescent="0.2"/>
    <row r="1481" customFormat="1" ht="16" customHeight="1" x14ac:dyDescent="0.2"/>
    <row r="1482" customFormat="1" ht="16" customHeight="1" x14ac:dyDescent="0.2"/>
    <row r="1483" customFormat="1" ht="16" customHeight="1" x14ac:dyDescent="0.2"/>
    <row r="1484" customFormat="1" ht="16" customHeight="1" x14ac:dyDescent="0.2"/>
    <row r="1485" customFormat="1" ht="16" customHeight="1" x14ac:dyDescent="0.2"/>
    <row r="1486" customFormat="1" ht="16" customHeight="1" x14ac:dyDescent="0.2"/>
    <row r="1487" customFormat="1" ht="16" customHeight="1" x14ac:dyDescent="0.2"/>
    <row r="1488" customFormat="1" ht="16" customHeight="1" x14ac:dyDescent="0.2"/>
    <row r="1489" customFormat="1" ht="16" customHeight="1" x14ac:dyDescent="0.2"/>
    <row r="1490" customFormat="1" ht="16" customHeight="1" x14ac:dyDescent="0.2"/>
    <row r="1491" customFormat="1" ht="16" customHeight="1" x14ac:dyDescent="0.2"/>
    <row r="1492" customFormat="1" ht="16" customHeight="1" x14ac:dyDescent="0.2"/>
    <row r="1493" customFormat="1" ht="16" customHeight="1" x14ac:dyDescent="0.2"/>
    <row r="1494" customFormat="1" ht="16" customHeight="1" x14ac:dyDescent="0.2"/>
    <row r="1495" customFormat="1" ht="16" customHeight="1" x14ac:dyDescent="0.2"/>
    <row r="1496" customFormat="1" ht="16" customHeight="1" x14ac:dyDescent="0.2"/>
    <row r="1497" customFormat="1" ht="16" customHeight="1" x14ac:dyDescent="0.2"/>
    <row r="1498" customFormat="1" ht="16" customHeight="1" x14ac:dyDescent="0.2"/>
    <row r="1499" customFormat="1" ht="16" customHeight="1" x14ac:dyDescent="0.2"/>
    <row r="1500" customFormat="1" ht="16" customHeight="1" x14ac:dyDescent="0.2"/>
    <row r="1501" customFormat="1" ht="16" customHeight="1" x14ac:dyDescent="0.2"/>
    <row r="1502" customFormat="1" ht="16" customHeight="1" x14ac:dyDescent="0.2"/>
    <row r="1503" customFormat="1" ht="16" customHeight="1" x14ac:dyDescent="0.2"/>
    <row r="1504" customFormat="1" ht="16" customHeight="1" x14ac:dyDescent="0.2"/>
    <row r="1505" customFormat="1" ht="16" customHeight="1" x14ac:dyDescent="0.2"/>
    <row r="1506" customFormat="1" ht="16" customHeight="1" x14ac:dyDescent="0.2"/>
    <row r="1507" customFormat="1" ht="16" customHeight="1" x14ac:dyDescent="0.2"/>
    <row r="1508" customFormat="1" ht="16" customHeight="1" x14ac:dyDescent="0.2"/>
    <row r="1509" customFormat="1" ht="16" customHeight="1" x14ac:dyDescent="0.2"/>
    <row r="1510" customFormat="1" ht="16" customHeight="1" x14ac:dyDescent="0.2"/>
    <row r="1511" customFormat="1" ht="16" customHeight="1" x14ac:dyDescent="0.2"/>
    <row r="1512" customFormat="1" ht="16" customHeight="1" x14ac:dyDescent="0.2"/>
    <row r="1513" customFormat="1" ht="16" customHeight="1" x14ac:dyDescent="0.2"/>
    <row r="1514" customFormat="1" ht="16" customHeight="1" x14ac:dyDescent="0.2"/>
    <row r="1515" customFormat="1" ht="16" customHeight="1" x14ac:dyDescent="0.2"/>
    <row r="1516" customFormat="1" ht="16" customHeight="1" x14ac:dyDescent="0.2"/>
    <row r="1517" customFormat="1" ht="16" customHeight="1" x14ac:dyDescent="0.2"/>
    <row r="1518" customFormat="1" ht="16" customHeight="1" x14ac:dyDescent="0.2"/>
    <row r="1519" customFormat="1" ht="16" customHeight="1" x14ac:dyDescent="0.2"/>
    <row r="1520" customFormat="1" ht="16" customHeight="1" x14ac:dyDescent="0.2"/>
    <row r="1521" customFormat="1" ht="16" customHeight="1" x14ac:dyDescent="0.2"/>
    <row r="1522" customFormat="1" ht="16" customHeight="1" x14ac:dyDescent="0.2"/>
    <row r="1523" customFormat="1" ht="16" customHeight="1" x14ac:dyDescent="0.2"/>
    <row r="1524" customFormat="1" ht="16" customHeight="1" x14ac:dyDescent="0.2"/>
    <row r="1525" customFormat="1" ht="16" customHeight="1" x14ac:dyDescent="0.2"/>
    <row r="1526" customFormat="1" ht="16" customHeight="1" x14ac:dyDescent="0.2"/>
    <row r="1527" customFormat="1" ht="16" customHeight="1" x14ac:dyDescent="0.2"/>
    <row r="1528" customFormat="1" ht="16" customHeight="1" x14ac:dyDescent="0.2"/>
    <row r="1529" customFormat="1" ht="16" customHeight="1" x14ac:dyDescent="0.2"/>
    <row r="1530" customFormat="1" ht="16" customHeight="1" x14ac:dyDescent="0.2"/>
    <row r="1531" customFormat="1" ht="16" customHeight="1" x14ac:dyDescent="0.2"/>
    <row r="1532" customFormat="1" ht="16" customHeight="1" x14ac:dyDescent="0.2"/>
    <row r="1533" customFormat="1" ht="16" customHeight="1" x14ac:dyDescent="0.2"/>
    <row r="1534" customFormat="1" ht="16" customHeight="1" x14ac:dyDescent="0.2"/>
    <row r="1535" customFormat="1" ht="16" customHeight="1" x14ac:dyDescent="0.2"/>
    <row r="1536" customFormat="1" ht="16" customHeight="1" x14ac:dyDescent="0.2"/>
    <row r="1537" customFormat="1" ht="16" customHeight="1" x14ac:dyDescent="0.2"/>
    <row r="1538" customFormat="1" ht="16" customHeight="1" x14ac:dyDescent="0.2"/>
    <row r="1539" customFormat="1" ht="16" customHeight="1" x14ac:dyDescent="0.2"/>
    <row r="1540" customFormat="1" ht="16" customHeight="1" x14ac:dyDescent="0.2"/>
    <row r="1541" customFormat="1" ht="16" customHeight="1" x14ac:dyDescent="0.2"/>
    <row r="1542" customFormat="1" ht="16" customHeight="1" x14ac:dyDescent="0.2"/>
    <row r="1543" customFormat="1" ht="16" customHeight="1" x14ac:dyDescent="0.2"/>
    <row r="1544" customFormat="1" ht="16" customHeight="1" x14ac:dyDescent="0.2"/>
    <row r="1545" customFormat="1" ht="16" customHeight="1" x14ac:dyDescent="0.2"/>
    <row r="1546" customFormat="1" ht="16" customHeight="1" x14ac:dyDescent="0.2"/>
    <row r="1547" customFormat="1" ht="16" customHeight="1" x14ac:dyDescent="0.2"/>
    <row r="1548" customFormat="1" ht="16" customHeight="1" x14ac:dyDescent="0.2"/>
    <row r="1549" customFormat="1" ht="16" customHeight="1" x14ac:dyDescent="0.2"/>
    <row r="1550" customFormat="1" ht="16" customHeight="1" x14ac:dyDescent="0.2"/>
    <row r="1551" customFormat="1" ht="16" customHeight="1" x14ac:dyDescent="0.2"/>
    <row r="1552" customFormat="1" ht="16" customHeight="1" x14ac:dyDescent="0.2"/>
    <row r="1553" customFormat="1" ht="16" customHeight="1" x14ac:dyDescent="0.2"/>
    <row r="1554" customFormat="1" ht="16" customHeight="1" x14ac:dyDescent="0.2"/>
    <row r="1555" customFormat="1" ht="16" customHeight="1" x14ac:dyDescent="0.2"/>
    <row r="1556" customFormat="1" ht="16" customHeight="1" x14ac:dyDescent="0.2"/>
    <row r="1557" customFormat="1" ht="16" customHeight="1" x14ac:dyDescent="0.2"/>
    <row r="1558" customFormat="1" ht="16" customHeight="1" x14ac:dyDescent="0.2"/>
    <row r="1559" customFormat="1" ht="16" customHeight="1" x14ac:dyDescent="0.2"/>
    <row r="1560" customFormat="1" ht="16" customHeight="1" x14ac:dyDescent="0.2"/>
    <row r="1561" customFormat="1" ht="16" customHeight="1" x14ac:dyDescent="0.2"/>
    <row r="1562" customFormat="1" ht="16" customHeight="1" x14ac:dyDescent="0.2"/>
    <row r="1563" customFormat="1" ht="16" customHeight="1" x14ac:dyDescent="0.2"/>
    <row r="1564" customFormat="1" ht="16" customHeight="1" x14ac:dyDescent="0.2"/>
    <row r="1565" customFormat="1" ht="16" customHeight="1" x14ac:dyDescent="0.2"/>
    <row r="1566" customFormat="1" ht="16" customHeight="1" x14ac:dyDescent="0.2"/>
    <row r="1567" customFormat="1" ht="16" customHeight="1" x14ac:dyDescent="0.2"/>
    <row r="1568" customFormat="1" ht="16" customHeight="1" x14ac:dyDescent="0.2"/>
    <row r="1569" customFormat="1" ht="16" customHeight="1" x14ac:dyDescent="0.2"/>
    <row r="1570" customFormat="1" ht="16" customHeight="1" x14ac:dyDescent="0.2"/>
    <row r="1571" customFormat="1" ht="16" customHeight="1" x14ac:dyDescent="0.2"/>
    <row r="1572" customFormat="1" ht="16" customHeight="1" x14ac:dyDescent="0.2"/>
    <row r="1573" customFormat="1" ht="16" customHeight="1" x14ac:dyDescent="0.2"/>
    <row r="1574" customFormat="1" ht="16" customHeight="1" x14ac:dyDescent="0.2"/>
    <row r="1575" customFormat="1" ht="16" customHeight="1" x14ac:dyDescent="0.2"/>
    <row r="1576" customFormat="1" ht="16" customHeight="1" x14ac:dyDescent="0.2"/>
    <row r="1577" customFormat="1" ht="16" customHeight="1" x14ac:dyDescent="0.2"/>
    <row r="1578" customFormat="1" ht="16" customHeight="1" x14ac:dyDescent="0.2"/>
    <row r="1579" customFormat="1" ht="16" customHeight="1" x14ac:dyDescent="0.2"/>
    <row r="1580" customFormat="1" ht="16" customHeight="1" x14ac:dyDescent="0.2"/>
    <row r="1581" customFormat="1" ht="16" customHeight="1" x14ac:dyDescent="0.2"/>
    <row r="1582" customFormat="1" ht="16" customHeight="1" x14ac:dyDescent="0.2"/>
    <row r="1583" customFormat="1" ht="16" customHeight="1" x14ac:dyDescent="0.2"/>
    <row r="1584" customFormat="1" ht="16" customHeight="1" x14ac:dyDescent="0.2"/>
    <row r="1585" customFormat="1" ht="16" customHeight="1" x14ac:dyDescent="0.2"/>
    <row r="1586" customFormat="1" ht="16" customHeight="1" x14ac:dyDescent="0.2"/>
    <row r="1587" customFormat="1" ht="16" customHeight="1" x14ac:dyDescent="0.2"/>
    <row r="1588" customFormat="1" ht="16" customHeight="1" x14ac:dyDescent="0.2"/>
    <row r="1589" customFormat="1" ht="16" customHeight="1" x14ac:dyDescent="0.2"/>
    <row r="1590" customFormat="1" ht="16" customHeight="1" x14ac:dyDescent="0.2"/>
    <row r="1591" customFormat="1" ht="16" customHeight="1" x14ac:dyDescent="0.2"/>
    <row r="1592" customFormat="1" ht="16" customHeight="1" x14ac:dyDescent="0.2"/>
    <row r="1593" customFormat="1" ht="16" customHeight="1" x14ac:dyDescent="0.2"/>
    <row r="1594" customFormat="1" ht="16" customHeight="1" x14ac:dyDescent="0.2"/>
    <row r="1595" customFormat="1" ht="16" customHeight="1" x14ac:dyDescent="0.2"/>
    <row r="1596" customFormat="1" ht="16" customHeight="1" x14ac:dyDescent="0.2"/>
    <row r="1597" customFormat="1" ht="16" customHeight="1" x14ac:dyDescent="0.2"/>
    <row r="1598" customFormat="1" ht="16" customHeight="1" x14ac:dyDescent="0.2"/>
    <row r="1599" customFormat="1" ht="16" customHeight="1" x14ac:dyDescent="0.2"/>
    <row r="1600" customFormat="1" ht="16" customHeight="1" x14ac:dyDescent="0.2"/>
    <row r="1601" customFormat="1" ht="16" customHeight="1" x14ac:dyDescent="0.2"/>
    <row r="1602" customFormat="1" ht="16" customHeight="1" x14ac:dyDescent="0.2"/>
    <row r="1603" customFormat="1" ht="16" customHeight="1" x14ac:dyDescent="0.2"/>
    <row r="1604" customFormat="1" ht="16" customHeight="1" x14ac:dyDescent="0.2"/>
    <row r="1605" customFormat="1" ht="16" customHeight="1" x14ac:dyDescent="0.2"/>
    <row r="1606" customFormat="1" ht="16" customHeight="1" x14ac:dyDescent="0.2"/>
    <row r="1607" customFormat="1" ht="16" customHeight="1" x14ac:dyDescent="0.2"/>
    <row r="1608" customFormat="1" ht="16" customHeight="1" x14ac:dyDescent="0.2"/>
    <row r="1609" customFormat="1" ht="16" customHeight="1" x14ac:dyDescent="0.2"/>
    <row r="1610" customFormat="1" ht="16" customHeight="1" x14ac:dyDescent="0.2"/>
    <row r="1611" customFormat="1" ht="16" customHeight="1" x14ac:dyDescent="0.2"/>
    <row r="1612" customFormat="1" ht="16" customHeight="1" x14ac:dyDescent="0.2"/>
    <row r="1613" customFormat="1" ht="16" customHeight="1" x14ac:dyDescent="0.2"/>
    <row r="1614" customFormat="1" ht="16" customHeight="1" x14ac:dyDescent="0.2"/>
    <row r="1615" customFormat="1" ht="16" customHeight="1" x14ac:dyDescent="0.2"/>
    <row r="1616" customFormat="1" ht="16" customHeight="1" x14ac:dyDescent="0.2"/>
    <row r="1617" customFormat="1" ht="16" customHeight="1" x14ac:dyDescent="0.2"/>
    <row r="1618" customFormat="1" ht="16" customHeight="1" x14ac:dyDescent="0.2"/>
    <row r="1619" customFormat="1" ht="16" customHeight="1" x14ac:dyDescent="0.2"/>
    <row r="1620" customFormat="1" ht="16" customHeight="1" x14ac:dyDescent="0.2"/>
    <row r="1621" customFormat="1" ht="16" customHeight="1" x14ac:dyDescent="0.2"/>
    <row r="1622" customFormat="1" ht="16" customHeight="1" x14ac:dyDescent="0.2"/>
    <row r="1623" customFormat="1" ht="16" customHeight="1" x14ac:dyDescent="0.2"/>
    <row r="1624" customFormat="1" ht="16" customHeight="1" x14ac:dyDescent="0.2"/>
    <row r="1625" customFormat="1" ht="16" customHeight="1" x14ac:dyDescent="0.2"/>
    <row r="1626" customFormat="1" ht="16" customHeight="1" x14ac:dyDescent="0.2"/>
    <row r="1627" customFormat="1" ht="16" customHeight="1" x14ac:dyDescent="0.2"/>
    <row r="1628" customFormat="1" ht="16" customHeight="1" x14ac:dyDescent="0.2"/>
    <row r="1629" customFormat="1" ht="16" customHeight="1" x14ac:dyDescent="0.2"/>
    <row r="1630" customFormat="1" ht="16" customHeight="1" x14ac:dyDescent="0.2"/>
    <row r="1631" customFormat="1" ht="16" customHeight="1" x14ac:dyDescent="0.2"/>
    <row r="1632" customFormat="1" ht="16" customHeight="1" x14ac:dyDescent="0.2"/>
    <row r="1633" customFormat="1" ht="16" customHeight="1" x14ac:dyDescent="0.2"/>
    <row r="1634" customFormat="1" ht="16" customHeight="1" x14ac:dyDescent="0.2"/>
    <row r="1635" customFormat="1" ht="16" customHeight="1" x14ac:dyDescent="0.2"/>
    <row r="1636" customFormat="1" ht="16" customHeight="1" x14ac:dyDescent="0.2"/>
    <row r="1637" customFormat="1" ht="16" customHeight="1" x14ac:dyDescent="0.2"/>
    <row r="1638" customFormat="1" ht="16" customHeight="1" x14ac:dyDescent="0.2"/>
    <row r="1639" customFormat="1" ht="16" customHeight="1" x14ac:dyDescent="0.2"/>
    <row r="1640" customFormat="1" ht="16" customHeight="1" x14ac:dyDescent="0.2"/>
    <row r="1641" customFormat="1" ht="16" customHeight="1" x14ac:dyDescent="0.2"/>
    <row r="1642" customFormat="1" ht="16" customHeight="1" x14ac:dyDescent="0.2"/>
    <row r="1643" customFormat="1" ht="16" customHeight="1" x14ac:dyDescent="0.2"/>
    <row r="1644" customFormat="1" ht="16" customHeight="1" x14ac:dyDescent="0.2"/>
    <row r="1645" customFormat="1" ht="16" customHeight="1" x14ac:dyDescent="0.2"/>
    <row r="1646" customFormat="1" ht="16" customHeight="1" x14ac:dyDescent="0.2"/>
    <row r="1647" customFormat="1" ht="16" customHeight="1" x14ac:dyDescent="0.2"/>
    <row r="1648" customFormat="1" ht="16" customHeight="1" x14ac:dyDescent="0.2"/>
    <row r="1649" customFormat="1" ht="16" customHeight="1" x14ac:dyDescent="0.2"/>
    <row r="1650" customFormat="1" ht="16" customHeight="1" x14ac:dyDescent="0.2"/>
    <row r="1651" customFormat="1" ht="16" customHeight="1" x14ac:dyDescent="0.2"/>
    <row r="1652" customFormat="1" ht="16" customHeight="1" x14ac:dyDescent="0.2"/>
    <row r="1653" customFormat="1" ht="16" customHeight="1" x14ac:dyDescent="0.2"/>
    <row r="1654" customFormat="1" ht="16" customHeight="1" x14ac:dyDescent="0.2"/>
    <row r="1655" customFormat="1" ht="16" customHeight="1" x14ac:dyDescent="0.2"/>
    <row r="1656" customFormat="1" ht="16" customHeight="1" x14ac:dyDescent="0.2"/>
    <row r="1657" customFormat="1" ht="16" customHeight="1" x14ac:dyDescent="0.2"/>
    <row r="1658" customFormat="1" ht="16" customHeight="1" x14ac:dyDescent="0.2"/>
    <row r="1659" customFormat="1" ht="16" customHeight="1" x14ac:dyDescent="0.2"/>
    <row r="1660" customFormat="1" ht="16" customHeight="1" x14ac:dyDescent="0.2"/>
    <row r="1661" customFormat="1" ht="16" customHeight="1" x14ac:dyDescent="0.2"/>
    <row r="1662" customFormat="1" ht="16" customHeight="1" x14ac:dyDescent="0.2"/>
    <row r="1663" customFormat="1" ht="16" customHeight="1" x14ac:dyDescent="0.2"/>
    <row r="1664" customFormat="1" ht="16" customHeight="1" x14ac:dyDescent="0.2"/>
    <row r="1665" customFormat="1" ht="16" customHeight="1" x14ac:dyDescent="0.2"/>
    <row r="1666" customFormat="1" ht="16" customHeight="1" x14ac:dyDescent="0.2"/>
    <row r="1667" customFormat="1" ht="16" customHeight="1" x14ac:dyDescent="0.2"/>
    <row r="1668" customFormat="1" ht="16" customHeight="1" x14ac:dyDescent="0.2"/>
    <row r="1669" customFormat="1" ht="16" customHeight="1" x14ac:dyDescent="0.2"/>
    <row r="1670" customFormat="1" ht="16" customHeight="1" x14ac:dyDescent="0.2"/>
    <row r="1671" customFormat="1" ht="16" customHeight="1" x14ac:dyDescent="0.2"/>
    <row r="1672" customFormat="1" ht="16" customHeight="1" x14ac:dyDescent="0.2"/>
    <row r="1673" customFormat="1" ht="16" customHeight="1" x14ac:dyDescent="0.2"/>
    <row r="1674" customFormat="1" ht="16" customHeight="1" x14ac:dyDescent="0.2"/>
    <row r="1675" customFormat="1" ht="16" customHeight="1" x14ac:dyDescent="0.2"/>
    <row r="1676" customFormat="1" ht="16" customHeight="1" x14ac:dyDescent="0.2"/>
    <row r="1677" customFormat="1" ht="16" customHeight="1" x14ac:dyDescent="0.2"/>
    <row r="1678" customFormat="1" ht="16" customHeight="1" x14ac:dyDescent="0.2"/>
    <row r="1679" customFormat="1" ht="16" customHeight="1" x14ac:dyDescent="0.2"/>
    <row r="1680" customFormat="1" ht="16" customHeight="1" x14ac:dyDescent="0.2"/>
    <row r="1681" customFormat="1" ht="16" customHeight="1" x14ac:dyDescent="0.2"/>
    <row r="1682" customFormat="1" ht="16" customHeight="1" x14ac:dyDescent="0.2"/>
    <row r="1683" customFormat="1" ht="16" customHeight="1" x14ac:dyDescent="0.2"/>
    <row r="1684" customFormat="1" ht="16" customHeight="1" x14ac:dyDescent="0.2"/>
    <row r="1685" customFormat="1" ht="16" customHeight="1" x14ac:dyDescent="0.2"/>
    <row r="1686" customFormat="1" ht="16" customHeight="1" x14ac:dyDescent="0.2"/>
    <row r="1687" customFormat="1" ht="16" customHeight="1" x14ac:dyDescent="0.2"/>
    <row r="1688" customFormat="1" ht="16" customHeight="1" x14ac:dyDescent="0.2"/>
    <row r="1689" customFormat="1" ht="16" customHeight="1" x14ac:dyDescent="0.2"/>
    <row r="1690" customFormat="1" ht="16" customHeight="1" x14ac:dyDescent="0.2"/>
    <row r="1691" customFormat="1" ht="16" customHeight="1" x14ac:dyDescent="0.2"/>
    <row r="1692" customFormat="1" ht="16" customHeight="1" x14ac:dyDescent="0.2"/>
    <row r="1693" customFormat="1" ht="16" customHeight="1" x14ac:dyDescent="0.2"/>
    <row r="1694" customFormat="1" ht="16" customHeight="1" x14ac:dyDescent="0.2"/>
    <row r="1695" customFormat="1" ht="16" customHeight="1" x14ac:dyDescent="0.2"/>
    <row r="1696" customFormat="1" ht="16" customHeight="1" x14ac:dyDescent="0.2"/>
    <row r="1697" customFormat="1" ht="16" customHeight="1" x14ac:dyDescent="0.2"/>
    <row r="1698" customFormat="1" ht="16" customHeight="1" x14ac:dyDescent="0.2"/>
    <row r="1699" customFormat="1" ht="16" customHeight="1" x14ac:dyDescent="0.2"/>
    <row r="1700" customFormat="1" ht="16" customHeight="1" x14ac:dyDescent="0.2"/>
    <row r="1701" customFormat="1" ht="16" customHeight="1" x14ac:dyDescent="0.2"/>
    <row r="1702" customFormat="1" ht="16" customHeight="1" x14ac:dyDescent="0.2"/>
    <row r="1703" customFormat="1" ht="16" customHeight="1" x14ac:dyDescent="0.2"/>
    <row r="1704" customFormat="1" ht="16" customHeight="1" x14ac:dyDescent="0.2"/>
    <row r="1705" customFormat="1" ht="16" customHeight="1" x14ac:dyDescent="0.2"/>
    <row r="1706" customFormat="1" ht="16" customHeight="1" x14ac:dyDescent="0.2"/>
    <row r="1707" customFormat="1" ht="16" customHeight="1" x14ac:dyDescent="0.2"/>
    <row r="1708" customFormat="1" ht="16" customHeight="1" x14ac:dyDescent="0.2"/>
    <row r="1709" customFormat="1" ht="16" customHeight="1" x14ac:dyDescent="0.2"/>
    <row r="1710" customFormat="1" ht="16" customHeight="1" x14ac:dyDescent="0.2"/>
    <row r="1711" customFormat="1" ht="16" customHeight="1" x14ac:dyDescent="0.2"/>
    <row r="1712" customFormat="1" ht="16" customHeight="1" x14ac:dyDescent="0.2"/>
    <row r="1713" customFormat="1" ht="16" customHeight="1" x14ac:dyDescent="0.2"/>
    <row r="1714" customFormat="1" ht="16" customHeight="1" x14ac:dyDescent="0.2"/>
    <row r="1715" customFormat="1" ht="16" customHeight="1" x14ac:dyDescent="0.2"/>
    <row r="1716" customFormat="1" ht="16" customHeight="1" x14ac:dyDescent="0.2"/>
    <row r="1717" customFormat="1" ht="16" customHeight="1" x14ac:dyDescent="0.2"/>
    <row r="1718" customFormat="1" ht="16" customHeight="1" x14ac:dyDescent="0.2"/>
    <row r="1719" customFormat="1" ht="16" customHeight="1" x14ac:dyDescent="0.2"/>
    <row r="1720" customFormat="1" ht="16" customHeight="1" x14ac:dyDescent="0.2"/>
    <row r="1721" customFormat="1" ht="16" customHeight="1" x14ac:dyDescent="0.2"/>
    <row r="1722" customFormat="1" ht="16" customHeight="1" x14ac:dyDescent="0.2"/>
    <row r="1723" customFormat="1" ht="16" customHeight="1" x14ac:dyDescent="0.2"/>
    <row r="1724" customFormat="1" ht="16" customHeight="1" x14ac:dyDescent="0.2"/>
    <row r="1725" customFormat="1" ht="16" customHeight="1" x14ac:dyDescent="0.2"/>
    <row r="1726" customFormat="1" ht="16" customHeight="1" x14ac:dyDescent="0.2"/>
    <row r="1727" customFormat="1" ht="16" customHeight="1" x14ac:dyDescent="0.2"/>
    <row r="1728" customFormat="1" ht="16" customHeight="1" x14ac:dyDescent="0.2"/>
    <row r="1729" customFormat="1" ht="16" customHeight="1" x14ac:dyDescent="0.2"/>
    <row r="1730" customFormat="1" ht="16" customHeight="1" x14ac:dyDescent="0.2"/>
    <row r="1731" customFormat="1" ht="16" customHeight="1" x14ac:dyDescent="0.2"/>
    <row r="1732" customFormat="1" ht="16" customHeight="1" x14ac:dyDescent="0.2"/>
    <row r="1733" customFormat="1" ht="16" customHeight="1" x14ac:dyDescent="0.2"/>
    <row r="1734" customFormat="1" ht="16" customHeight="1" x14ac:dyDescent="0.2"/>
    <row r="1735" customFormat="1" ht="16" customHeight="1" x14ac:dyDescent="0.2"/>
    <row r="1736" customFormat="1" ht="16" customHeight="1" x14ac:dyDescent="0.2"/>
    <row r="1737" customFormat="1" ht="16" customHeight="1" x14ac:dyDescent="0.2"/>
    <row r="1738" customFormat="1" ht="16" customHeight="1" x14ac:dyDescent="0.2"/>
    <row r="1739" customFormat="1" ht="16" customHeight="1" x14ac:dyDescent="0.2"/>
    <row r="1740" customFormat="1" ht="16" customHeight="1" x14ac:dyDescent="0.2"/>
    <row r="1741" customFormat="1" ht="16" customHeight="1" x14ac:dyDescent="0.2"/>
    <row r="1742" customFormat="1" ht="16" customHeight="1" x14ac:dyDescent="0.2"/>
    <row r="1743" customFormat="1" ht="16" customHeight="1" x14ac:dyDescent="0.2"/>
    <row r="1744" customFormat="1" ht="16" customHeight="1" x14ac:dyDescent="0.2"/>
    <row r="1745" customFormat="1" ht="16" customHeight="1" x14ac:dyDescent="0.2"/>
    <row r="1746" customFormat="1" ht="16" customHeight="1" x14ac:dyDescent="0.2"/>
    <row r="1747" customFormat="1" ht="16" customHeight="1" x14ac:dyDescent="0.2"/>
    <row r="1748" customFormat="1" ht="16" customHeight="1" x14ac:dyDescent="0.2"/>
    <row r="1749" customFormat="1" ht="16" customHeight="1" x14ac:dyDescent="0.2"/>
    <row r="1750" customFormat="1" ht="16" customHeight="1" x14ac:dyDescent="0.2"/>
    <row r="1751" customFormat="1" ht="16" customHeight="1" x14ac:dyDescent="0.2"/>
    <row r="1752" customFormat="1" ht="16" customHeight="1" x14ac:dyDescent="0.2"/>
    <row r="1753" customFormat="1" ht="16" customHeight="1" x14ac:dyDescent="0.2"/>
    <row r="1754" customFormat="1" ht="16" customHeight="1" x14ac:dyDescent="0.2"/>
    <row r="1755" customFormat="1" ht="16" customHeight="1" x14ac:dyDescent="0.2"/>
    <row r="1756" customFormat="1" ht="16" customHeight="1" x14ac:dyDescent="0.2"/>
    <row r="1757" customFormat="1" ht="16" customHeight="1" x14ac:dyDescent="0.2"/>
    <row r="1758" customFormat="1" ht="16" customHeight="1" x14ac:dyDescent="0.2"/>
    <row r="1759" customFormat="1" ht="16" customHeight="1" x14ac:dyDescent="0.2"/>
    <row r="1760" customFormat="1" ht="16" customHeight="1" x14ac:dyDescent="0.2"/>
    <row r="1761" customFormat="1" ht="16" customHeight="1" x14ac:dyDescent="0.2"/>
    <row r="1762" customFormat="1" ht="16" customHeight="1" x14ac:dyDescent="0.2"/>
    <row r="1763" customFormat="1" ht="16" customHeight="1" x14ac:dyDescent="0.2"/>
    <row r="1764" customFormat="1" ht="16" customHeight="1" x14ac:dyDescent="0.2"/>
    <row r="1765" customFormat="1" ht="16" customHeight="1" x14ac:dyDescent="0.2"/>
    <row r="1766" customFormat="1" ht="16" customHeight="1" x14ac:dyDescent="0.2"/>
    <row r="1767" customFormat="1" ht="16" customHeight="1" x14ac:dyDescent="0.2"/>
    <row r="1768" customFormat="1" ht="16" customHeight="1" x14ac:dyDescent="0.2"/>
    <row r="1769" customFormat="1" ht="16" customHeight="1" x14ac:dyDescent="0.2"/>
    <row r="1770" customFormat="1" ht="16" customHeight="1" x14ac:dyDescent="0.2"/>
    <row r="1771" customFormat="1" ht="16" customHeight="1" x14ac:dyDescent="0.2"/>
    <row r="1772" customFormat="1" ht="16" customHeight="1" x14ac:dyDescent="0.2"/>
    <row r="1773" customFormat="1" ht="16" customHeight="1" x14ac:dyDescent="0.2"/>
    <row r="1774" customFormat="1" ht="16" customHeight="1" x14ac:dyDescent="0.2"/>
    <row r="1775" customFormat="1" ht="16" customHeight="1" x14ac:dyDescent="0.2"/>
    <row r="1776" customFormat="1" ht="16" customHeight="1" x14ac:dyDescent="0.2"/>
    <row r="1777" customFormat="1" ht="16" customHeight="1" x14ac:dyDescent="0.2"/>
    <row r="1778" customFormat="1" ht="16" customHeight="1" x14ac:dyDescent="0.2"/>
    <row r="1779" customFormat="1" ht="16" customHeight="1" x14ac:dyDescent="0.2"/>
    <row r="1780" customFormat="1" ht="16" customHeight="1" x14ac:dyDescent="0.2"/>
    <row r="1781" customFormat="1" ht="16" customHeight="1" x14ac:dyDescent="0.2"/>
    <row r="1782" customFormat="1" ht="16" customHeight="1" x14ac:dyDescent="0.2"/>
    <row r="1783" customFormat="1" ht="16" customHeight="1" x14ac:dyDescent="0.2"/>
    <row r="1784" customFormat="1" ht="16" customHeight="1" x14ac:dyDescent="0.2"/>
    <row r="1785" customFormat="1" ht="16" customHeight="1" x14ac:dyDescent="0.2"/>
    <row r="1786" customFormat="1" ht="16" customHeight="1" x14ac:dyDescent="0.2"/>
    <row r="1787" customFormat="1" ht="16" customHeight="1" x14ac:dyDescent="0.2"/>
    <row r="1788" customFormat="1" ht="16" customHeight="1" x14ac:dyDescent="0.2"/>
    <row r="1789" customFormat="1" ht="16" customHeight="1" x14ac:dyDescent="0.2"/>
    <row r="1790" customFormat="1" ht="16" customHeight="1" x14ac:dyDescent="0.2"/>
    <row r="1791" customFormat="1" ht="16" customHeight="1" x14ac:dyDescent="0.2"/>
    <row r="1792" customFormat="1" ht="16" customHeight="1" x14ac:dyDescent="0.2"/>
    <row r="1793" customFormat="1" ht="16" customHeight="1" x14ac:dyDescent="0.2"/>
    <row r="1794" customFormat="1" ht="16" customHeight="1" x14ac:dyDescent="0.2"/>
    <row r="1795" customFormat="1" ht="16" customHeight="1" x14ac:dyDescent="0.2"/>
    <row r="1796" customFormat="1" ht="16" customHeight="1" x14ac:dyDescent="0.2"/>
    <row r="1797" customFormat="1" ht="16" customHeight="1" x14ac:dyDescent="0.2"/>
    <row r="1798" customFormat="1" ht="16" customHeight="1" x14ac:dyDescent="0.2"/>
    <row r="1799" customFormat="1" ht="16" customHeight="1" x14ac:dyDescent="0.2"/>
    <row r="1800" customFormat="1" ht="16" customHeight="1" x14ac:dyDescent="0.2"/>
    <row r="1801" customFormat="1" ht="16" customHeight="1" x14ac:dyDescent="0.2"/>
    <row r="1802" customFormat="1" ht="16" customHeight="1" x14ac:dyDescent="0.2"/>
    <row r="1803" customFormat="1" ht="16" customHeight="1" x14ac:dyDescent="0.2"/>
    <row r="1804" customFormat="1" ht="16" customHeight="1" x14ac:dyDescent="0.2"/>
    <row r="1805" customFormat="1" ht="16" customHeight="1" x14ac:dyDescent="0.2"/>
    <row r="1806" customFormat="1" ht="16" customHeight="1" x14ac:dyDescent="0.2"/>
    <row r="1807" customFormat="1" ht="16" customHeight="1" x14ac:dyDescent="0.2"/>
    <row r="1808" customFormat="1" ht="16" customHeight="1" x14ac:dyDescent="0.2"/>
    <row r="1809" customFormat="1" ht="16" customHeight="1" x14ac:dyDescent="0.2"/>
    <row r="1810" customFormat="1" ht="16" customHeight="1" x14ac:dyDescent="0.2"/>
    <row r="1811" customFormat="1" ht="16" customHeight="1" x14ac:dyDescent="0.2"/>
    <row r="1812" customFormat="1" ht="16" customHeight="1" x14ac:dyDescent="0.2"/>
    <row r="1813" customFormat="1" ht="16" customHeight="1" x14ac:dyDescent="0.2"/>
    <row r="1814" customFormat="1" ht="16" customHeight="1" x14ac:dyDescent="0.2"/>
    <row r="1815" customFormat="1" ht="16" customHeight="1" x14ac:dyDescent="0.2"/>
    <row r="1816" customFormat="1" ht="16" customHeight="1" x14ac:dyDescent="0.2"/>
    <row r="1817" customFormat="1" ht="16" customHeight="1" x14ac:dyDescent="0.2"/>
    <row r="1818" customFormat="1" ht="16" customHeight="1" x14ac:dyDescent="0.2"/>
    <row r="1819" customFormat="1" ht="16" customHeight="1" x14ac:dyDescent="0.2"/>
    <row r="1820" customFormat="1" ht="16" customHeight="1" x14ac:dyDescent="0.2"/>
    <row r="1821" customFormat="1" ht="16" customHeight="1" x14ac:dyDescent="0.2"/>
    <row r="1822" customFormat="1" ht="16" customHeight="1" x14ac:dyDescent="0.2"/>
    <row r="1823" customFormat="1" ht="16" customHeight="1" x14ac:dyDescent="0.2"/>
    <row r="1824" customFormat="1" ht="16" customHeight="1" x14ac:dyDescent="0.2"/>
    <row r="1825" customFormat="1" ht="16" customHeight="1" x14ac:dyDescent="0.2"/>
    <row r="1826" customFormat="1" ht="16" customHeight="1" x14ac:dyDescent="0.2"/>
    <row r="1827" customFormat="1" ht="16" customHeight="1" x14ac:dyDescent="0.2"/>
    <row r="1828" customFormat="1" ht="16" customHeight="1" x14ac:dyDescent="0.2"/>
    <row r="1829" customFormat="1" ht="16" customHeight="1" x14ac:dyDescent="0.2"/>
    <row r="1830" customFormat="1" ht="16" customHeight="1" x14ac:dyDescent="0.2"/>
    <row r="1831" customFormat="1" ht="16" customHeight="1" x14ac:dyDescent="0.2"/>
    <row r="1832" customFormat="1" ht="16" customHeight="1" x14ac:dyDescent="0.2"/>
    <row r="1833" customFormat="1" ht="16" customHeight="1" x14ac:dyDescent="0.2"/>
    <row r="1834" customFormat="1" ht="16" customHeight="1" x14ac:dyDescent="0.2"/>
    <row r="1835" customFormat="1" ht="16" customHeight="1" x14ac:dyDescent="0.2"/>
    <row r="1836" customFormat="1" ht="16" customHeight="1" x14ac:dyDescent="0.2"/>
    <row r="1837" customFormat="1" ht="16" customHeight="1" x14ac:dyDescent="0.2"/>
    <row r="1838" customFormat="1" ht="16" customHeight="1" x14ac:dyDescent="0.2"/>
    <row r="1839" customFormat="1" ht="16" customHeight="1" x14ac:dyDescent="0.2"/>
    <row r="1840" customFormat="1" ht="16" customHeight="1" x14ac:dyDescent="0.2"/>
    <row r="1841" customFormat="1" ht="16" customHeight="1" x14ac:dyDescent="0.2"/>
    <row r="1842" customFormat="1" ht="16" customHeight="1" x14ac:dyDescent="0.2"/>
    <row r="1843" customFormat="1" ht="16" customHeight="1" x14ac:dyDescent="0.2"/>
    <row r="1844" customFormat="1" ht="16" customHeight="1" x14ac:dyDescent="0.2"/>
    <row r="1845" customFormat="1" ht="16" customHeight="1" x14ac:dyDescent="0.2"/>
    <row r="1846" customFormat="1" ht="16" customHeight="1" x14ac:dyDescent="0.2"/>
    <row r="1847" customFormat="1" ht="16" customHeight="1" x14ac:dyDescent="0.2"/>
    <row r="1848" customFormat="1" ht="16" customHeight="1" x14ac:dyDescent="0.2"/>
    <row r="1849" customFormat="1" ht="16" customHeight="1" x14ac:dyDescent="0.2"/>
    <row r="1850" customFormat="1" ht="16" customHeight="1" x14ac:dyDescent="0.2"/>
    <row r="1851" customFormat="1" ht="16" customHeight="1" x14ac:dyDescent="0.2"/>
    <row r="1852" customFormat="1" ht="16" customHeight="1" x14ac:dyDescent="0.2"/>
    <row r="1853" customFormat="1" ht="16" customHeight="1" x14ac:dyDescent="0.2"/>
    <row r="1854" customFormat="1" ht="16" customHeight="1" x14ac:dyDescent="0.2"/>
    <row r="1855" customFormat="1" ht="16" customHeight="1" x14ac:dyDescent="0.2"/>
    <row r="1856" customFormat="1" ht="16" customHeight="1" x14ac:dyDescent="0.2"/>
    <row r="1857" customFormat="1" ht="16" customHeight="1" x14ac:dyDescent="0.2"/>
    <row r="1858" customFormat="1" ht="16" customHeight="1" x14ac:dyDescent="0.2"/>
    <row r="1859" customFormat="1" ht="16" customHeight="1" x14ac:dyDescent="0.2"/>
    <row r="1860" customFormat="1" ht="16" customHeight="1" x14ac:dyDescent="0.2"/>
    <row r="1861" customFormat="1" ht="16" customHeight="1" x14ac:dyDescent="0.2"/>
    <row r="1862" customFormat="1" ht="16" customHeight="1" x14ac:dyDescent="0.2"/>
    <row r="1863" customFormat="1" ht="16" customHeight="1" x14ac:dyDescent="0.2"/>
    <row r="1864" customFormat="1" ht="16" customHeight="1" x14ac:dyDescent="0.2"/>
    <row r="1865" customFormat="1" ht="16" customHeight="1" x14ac:dyDescent="0.2"/>
    <row r="1866" customFormat="1" ht="16" customHeight="1" x14ac:dyDescent="0.2"/>
    <row r="1867" customFormat="1" ht="16" customHeight="1" x14ac:dyDescent="0.2"/>
    <row r="1868" customFormat="1" ht="16" customHeight="1" x14ac:dyDescent="0.2"/>
    <row r="1869" customFormat="1" ht="16" customHeight="1" x14ac:dyDescent="0.2"/>
    <row r="1870" customFormat="1" ht="16" customHeight="1" x14ac:dyDescent="0.2"/>
    <row r="1871" customFormat="1" ht="16" customHeight="1" x14ac:dyDescent="0.2"/>
    <row r="1872" customFormat="1" ht="16" customHeight="1" x14ac:dyDescent="0.2"/>
    <row r="1873" customFormat="1" ht="16" customHeight="1" x14ac:dyDescent="0.2"/>
    <row r="1874" customFormat="1" ht="16" customHeight="1" x14ac:dyDescent="0.2"/>
    <row r="1875" customFormat="1" ht="16" customHeight="1" x14ac:dyDescent="0.2"/>
    <row r="1876" customFormat="1" ht="16" customHeight="1" x14ac:dyDescent="0.2"/>
    <row r="1877" customFormat="1" ht="16" customHeight="1" x14ac:dyDescent="0.2"/>
    <row r="1878" customFormat="1" ht="16" customHeight="1" x14ac:dyDescent="0.2"/>
    <row r="1879" customFormat="1" ht="16" customHeight="1" x14ac:dyDescent="0.2"/>
    <row r="1880" customFormat="1" ht="16" customHeight="1" x14ac:dyDescent="0.2"/>
    <row r="1881" customFormat="1" ht="16" customHeight="1" x14ac:dyDescent="0.2"/>
    <row r="1882" customFormat="1" ht="16" customHeight="1" x14ac:dyDescent="0.2"/>
    <row r="1883" customFormat="1" ht="16" customHeight="1" x14ac:dyDescent="0.2"/>
    <row r="1884" customFormat="1" ht="16" customHeight="1" x14ac:dyDescent="0.2"/>
    <row r="1885" customFormat="1" ht="16" customHeight="1" x14ac:dyDescent="0.2"/>
    <row r="1886" customFormat="1" ht="16" customHeight="1" x14ac:dyDescent="0.2"/>
    <row r="1887" customFormat="1" ht="16" customHeight="1" x14ac:dyDescent="0.2"/>
    <row r="1888" customFormat="1" ht="16" customHeight="1" x14ac:dyDescent="0.2"/>
    <row r="1889" customFormat="1" ht="16" customHeight="1" x14ac:dyDescent="0.2"/>
    <row r="1890" customFormat="1" ht="16" customHeight="1" x14ac:dyDescent="0.2"/>
    <row r="1891" customFormat="1" ht="16" customHeight="1" x14ac:dyDescent="0.2"/>
    <row r="1892" customFormat="1" ht="16" customHeight="1" x14ac:dyDescent="0.2"/>
    <row r="1893" customFormat="1" ht="16" customHeight="1" x14ac:dyDescent="0.2"/>
    <row r="1894" customFormat="1" ht="16" customHeight="1" x14ac:dyDescent="0.2"/>
    <row r="1895" customFormat="1" ht="16" customHeight="1" x14ac:dyDescent="0.2"/>
    <row r="1896" customFormat="1" ht="16" customHeight="1" x14ac:dyDescent="0.2"/>
    <row r="1897" customFormat="1" ht="16" customHeight="1" x14ac:dyDescent="0.2"/>
    <row r="1898" customFormat="1" ht="16" customHeight="1" x14ac:dyDescent="0.2"/>
    <row r="1899" customFormat="1" ht="16" customHeight="1" x14ac:dyDescent="0.2"/>
    <row r="1900" customFormat="1" ht="16" customHeight="1" x14ac:dyDescent="0.2"/>
    <row r="1901" customFormat="1" ht="16" customHeight="1" x14ac:dyDescent="0.2"/>
    <row r="1902" customFormat="1" ht="16" customHeight="1" x14ac:dyDescent="0.2"/>
    <row r="1903" customFormat="1" ht="16" customHeight="1" x14ac:dyDescent="0.2"/>
    <row r="1904" customFormat="1" ht="16" customHeight="1" x14ac:dyDescent="0.2"/>
    <row r="1905" customFormat="1" ht="16" customHeight="1" x14ac:dyDescent="0.2"/>
    <row r="1906" customFormat="1" ht="16" customHeight="1" x14ac:dyDescent="0.2"/>
    <row r="1907" customFormat="1" ht="16" customHeight="1" x14ac:dyDescent="0.2"/>
    <row r="1908" customFormat="1" ht="16" customHeight="1" x14ac:dyDescent="0.2"/>
    <row r="1909" customFormat="1" ht="16" customHeight="1" x14ac:dyDescent="0.2"/>
    <row r="1910" customFormat="1" ht="16" customHeight="1" x14ac:dyDescent="0.2"/>
    <row r="1911" customFormat="1" ht="16" customHeight="1" x14ac:dyDescent="0.2"/>
    <row r="1912" customFormat="1" ht="16" customHeight="1" x14ac:dyDescent="0.2"/>
    <row r="1913" customFormat="1" ht="16" customHeight="1" x14ac:dyDescent="0.2"/>
    <row r="1914" customFormat="1" ht="16" customHeight="1" x14ac:dyDescent="0.2"/>
    <row r="1915" customFormat="1" ht="16" customHeight="1" x14ac:dyDescent="0.2"/>
    <row r="1916" customFormat="1" ht="16" customHeight="1" x14ac:dyDescent="0.2"/>
    <row r="1917" customFormat="1" ht="16" customHeight="1" x14ac:dyDescent="0.2"/>
    <row r="1918" customFormat="1" ht="16" customHeight="1" x14ac:dyDescent="0.2"/>
    <row r="1919" customFormat="1" ht="16" customHeight="1" x14ac:dyDescent="0.2"/>
    <row r="1920" customFormat="1" ht="16" customHeight="1" x14ac:dyDescent="0.2"/>
    <row r="1921" customFormat="1" ht="16" customHeight="1" x14ac:dyDescent="0.2"/>
    <row r="1922" customFormat="1" ht="16" customHeight="1" x14ac:dyDescent="0.2"/>
    <row r="1923" customFormat="1" ht="16" customHeight="1" x14ac:dyDescent="0.2"/>
    <row r="1924" customFormat="1" ht="16" customHeight="1" x14ac:dyDescent="0.2"/>
    <row r="1925" customFormat="1" ht="16" customHeight="1" x14ac:dyDescent="0.2"/>
    <row r="1926" customFormat="1" ht="16" customHeight="1" x14ac:dyDescent="0.2"/>
    <row r="1927" customFormat="1" ht="16" customHeight="1" x14ac:dyDescent="0.2"/>
    <row r="1928" customFormat="1" ht="16" customHeight="1" x14ac:dyDescent="0.2"/>
    <row r="1929" customFormat="1" ht="16" customHeight="1" x14ac:dyDescent="0.2"/>
    <row r="1930" customFormat="1" ht="16" customHeight="1" x14ac:dyDescent="0.2"/>
    <row r="1931" customFormat="1" ht="16" customHeight="1" x14ac:dyDescent="0.2"/>
    <row r="1932" customFormat="1" ht="16" customHeight="1" x14ac:dyDescent="0.2"/>
    <row r="1933" customFormat="1" ht="16" customHeight="1" x14ac:dyDescent="0.2"/>
    <row r="1934" customFormat="1" ht="16" customHeight="1" x14ac:dyDescent="0.2"/>
    <row r="1935" customFormat="1" ht="16" customHeight="1" x14ac:dyDescent="0.2"/>
    <row r="1936" customFormat="1" ht="16" customHeight="1" x14ac:dyDescent="0.2"/>
    <row r="1937" customFormat="1" ht="16" customHeight="1" x14ac:dyDescent="0.2"/>
    <row r="1938" customFormat="1" ht="16" customHeight="1" x14ac:dyDescent="0.2"/>
    <row r="1939" customFormat="1" ht="16" customHeight="1" x14ac:dyDescent="0.2"/>
    <row r="1940" customFormat="1" ht="16" customHeight="1" x14ac:dyDescent="0.2"/>
    <row r="1941" customFormat="1" ht="16" customHeight="1" x14ac:dyDescent="0.2"/>
    <row r="1942" customFormat="1" ht="16" customHeight="1" x14ac:dyDescent="0.2"/>
    <row r="1943" customFormat="1" ht="16" customHeight="1" x14ac:dyDescent="0.2"/>
    <row r="1944" customFormat="1" ht="16" customHeight="1" x14ac:dyDescent="0.2"/>
    <row r="1945" customFormat="1" ht="16" customHeight="1" x14ac:dyDescent="0.2"/>
    <row r="1946" customFormat="1" ht="16" customHeight="1" x14ac:dyDescent="0.2"/>
    <row r="1947" customFormat="1" ht="16" customHeight="1" x14ac:dyDescent="0.2"/>
    <row r="1948" customFormat="1" ht="16" customHeight="1" x14ac:dyDescent="0.2"/>
    <row r="1949" customFormat="1" ht="16" customHeight="1" x14ac:dyDescent="0.2"/>
    <row r="1950" customFormat="1" ht="16" customHeight="1" x14ac:dyDescent="0.2"/>
    <row r="1951" customFormat="1" ht="16" customHeight="1" x14ac:dyDescent="0.2"/>
    <row r="1952" customFormat="1" ht="16" customHeight="1" x14ac:dyDescent="0.2"/>
    <row r="1953" customFormat="1" ht="16" customHeight="1" x14ac:dyDescent="0.2"/>
    <row r="1954" customFormat="1" ht="16" customHeight="1" x14ac:dyDescent="0.2"/>
    <row r="1955" customFormat="1" ht="16" customHeight="1" x14ac:dyDescent="0.2"/>
    <row r="1956" customFormat="1" ht="16" customHeight="1" x14ac:dyDescent="0.2"/>
    <row r="1957" customFormat="1" ht="16" customHeight="1" x14ac:dyDescent="0.2"/>
    <row r="1958" customFormat="1" ht="16" customHeight="1" x14ac:dyDescent="0.2"/>
    <row r="1959" customFormat="1" ht="16" customHeight="1" x14ac:dyDescent="0.2"/>
    <row r="1960" customFormat="1" ht="16" customHeight="1" x14ac:dyDescent="0.2"/>
    <row r="1961" customFormat="1" ht="16" customHeight="1" x14ac:dyDescent="0.2"/>
    <row r="1962" customFormat="1" ht="16" customHeight="1" x14ac:dyDescent="0.2"/>
    <row r="1963" customFormat="1" ht="16" customHeight="1" x14ac:dyDescent="0.2"/>
    <row r="1964" customFormat="1" ht="16" customHeight="1" x14ac:dyDescent="0.2"/>
    <row r="1965" customFormat="1" ht="16" customHeight="1" x14ac:dyDescent="0.2"/>
    <row r="1966" customFormat="1" ht="16" customHeight="1" x14ac:dyDescent="0.2"/>
    <row r="1967" customFormat="1" ht="16" customHeight="1" x14ac:dyDescent="0.2"/>
    <row r="1968" customFormat="1" ht="16" customHeight="1" x14ac:dyDescent="0.2"/>
    <row r="1969" customFormat="1" ht="16" customHeight="1" x14ac:dyDescent="0.2"/>
    <row r="1970" customFormat="1" ht="16" customHeight="1" x14ac:dyDescent="0.2"/>
    <row r="1971" customFormat="1" ht="16" customHeight="1" x14ac:dyDescent="0.2"/>
    <row r="1972" customFormat="1" ht="16" customHeight="1" x14ac:dyDescent="0.2"/>
    <row r="1973" customFormat="1" ht="16" customHeight="1" x14ac:dyDescent="0.2"/>
    <row r="1974" customFormat="1" ht="16" customHeight="1" x14ac:dyDescent="0.2"/>
    <row r="1975" customFormat="1" ht="16" customHeight="1" x14ac:dyDescent="0.2"/>
    <row r="1976" customFormat="1" ht="16" customHeight="1" x14ac:dyDescent="0.2"/>
    <row r="1977" customFormat="1" ht="16" customHeight="1" x14ac:dyDescent="0.2"/>
    <row r="1978" customFormat="1" ht="16" customHeight="1" x14ac:dyDescent="0.2"/>
    <row r="1979" customFormat="1" ht="16" customHeight="1" x14ac:dyDescent="0.2"/>
    <row r="1980" customFormat="1" ht="16" customHeight="1" x14ac:dyDescent="0.2"/>
    <row r="1981" customFormat="1" ht="16" customHeight="1" x14ac:dyDescent="0.2"/>
    <row r="1982" customFormat="1" ht="16" customHeight="1" x14ac:dyDescent="0.2"/>
    <row r="1983" customFormat="1" ht="16" customHeight="1" x14ac:dyDescent="0.2"/>
    <row r="1984" customFormat="1" ht="16" customHeight="1" x14ac:dyDescent="0.2"/>
    <row r="1985" customFormat="1" ht="16" customHeight="1" x14ac:dyDescent="0.2"/>
    <row r="1986" customFormat="1" ht="16" customHeight="1" x14ac:dyDescent="0.2"/>
    <row r="1987" customFormat="1" ht="16" customHeight="1" x14ac:dyDescent="0.2"/>
    <row r="1988" customFormat="1" ht="16" customHeight="1" x14ac:dyDescent="0.2"/>
    <row r="1989" customFormat="1" ht="16" customHeight="1" x14ac:dyDescent="0.2"/>
    <row r="1990" customFormat="1" ht="16" customHeight="1" x14ac:dyDescent="0.2"/>
    <row r="1991" customFormat="1" ht="16" customHeight="1" x14ac:dyDescent="0.2"/>
    <row r="1992" customFormat="1" ht="16" customHeight="1" x14ac:dyDescent="0.2"/>
    <row r="1993" customFormat="1" ht="16" customHeight="1" x14ac:dyDescent="0.2"/>
    <row r="1994" customFormat="1" ht="16" customHeight="1" x14ac:dyDescent="0.2"/>
    <row r="1995" customFormat="1" ht="16" customHeight="1" x14ac:dyDescent="0.2"/>
    <row r="1996" customFormat="1" ht="16" customHeight="1" x14ac:dyDescent="0.2"/>
    <row r="1997" customFormat="1" ht="16" customHeight="1" x14ac:dyDescent="0.2"/>
    <row r="1998" customFormat="1" ht="16" customHeight="1" x14ac:dyDescent="0.2"/>
    <row r="1999" customFormat="1" ht="16" customHeight="1" x14ac:dyDescent="0.2"/>
    <row r="2000" customFormat="1" ht="16" customHeight="1" x14ac:dyDescent="0.2"/>
    <row r="2001" customFormat="1" ht="16" customHeight="1" x14ac:dyDescent="0.2"/>
    <row r="2002" customFormat="1" ht="16" customHeight="1" x14ac:dyDescent="0.2"/>
    <row r="2003" customFormat="1" ht="16" customHeight="1" x14ac:dyDescent="0.2"/>
    <row r="2004" customFormat="1" ht="16" customHeight="1" x14ac:dyDescent="0.2"/>
    <row r="2005" customFormat="1" ht="16" customHeight="1" x14ac:dyDescent="0.2"/>
    <row r="2006" customFormat="1" ht="16" customHeight="1" x14ac:dyDescent="0.2"/>
    <row r="2007" customFormat="1" ht="16" customHeight="1" x14ac:dyDescent="0.2"/>
    <row r="2008" customFormat="1" ht="16" customHeight="1" x14ac:dyDescent="0.2"/>
    <row r="2009" customFormat="1" ht="16" customHeight="1" x14ac:dyDescent="0.2"/>
    <row r="2010" customFormat="1" ht="16" customHeight="1" x14ac:dyDescent="0.2"/>
    <row r="2011" customFormat="1" ht="16" customHeight="1" x14ac:dyDescent="0.2"/>
    <row r="2012" customFormat="1" ht="16" customHeight="1" x14ac:dyDescent="0.2"/>
    <row r="2013" customFormat="1" ht="16" customHeight="1" x14ac:dyDescent="0.2"/>
    <row r="2014" customFormat="1" ht="16" customHeight="1" x14ac:dyDescent="0.2"/>
    <row r="2015" customFormat="1" ht="16" customHeight="1" x14ac:dyDescent="0.2"/>
    <row r="2016" customFormat="1" ht="16" customHeight="1" x14ac:dyDescent="0.2"/>
    <row r="2017" customFormat="1" ht="16" customHeight="1" x14ac:dyDescent="0.2"/>
    <row r="2018" customFormat="1" ht="16" customHeight="1" x14ac:dyDescent="0.2"/>
    <row r="2019" customFormat="1" ht="16" customHeight="1" x14ac:dyDescent="0.2"/>
    <row r="2020" customFormat="1" ht="16" customHeight="1" x14ac:dyDescent="0.2"/>
    <row r="2021" customFormat="1" ht="16" customHeight="1" x14ac:dyDescent="0.2"/>
    <row r="2022" customFormat="1" ht="16" customHeight="1" x14ac:dyDescent="0.2"/>
    <row r="2023" customFormat="1" ht="16" customHeight="1" x14ac:dyDescent="0.2"/>
    <row r="2024" customFormat="1" ht="16" customHeight="1" x14ac:dyDescent="0.2"/>
    <row r="2025" customFormat="1" ht="16" customHeight="1" x14ac:dyDescent="0.2"/>
    <row r="2026" customFormat="1" ht="16" customHeight="1" x14ac:dyDescent="0.2"/>
    <row r="2027" customFormat="1" ht="16" customHeight="1" x14ac:dyDescent="0.2"/>
    <row r="2028" customFormat="1" ht="16" customHeight="1" x14ac:dyDescent="0.2"/>
    <row r="2029" customFormat="1" ht="16" customHeight="1" x14ac:dyDescent="0.2"/>
    <row r="2030" customFormat="1" ht="16" customHeight="1" x14ac:dyDescent="0.2"/>
    <row r="2031" customFormat="1" ht="16" customHeight="1" x14ac:dyDescent="0.2"/>
    <row r="2032" customFormat="1" ht="16" customHeight="1" x14ac:dyDescent="0.2"/>
    <row r="2033" customFormat="1" ht="16" customHeight="1" x14ac:dyDescent="0.2"/>
    <row r="2034" customFormat="1" ht="16" customHeight="1" x14ac:dyDescent="0.2"/>
    <row r="2035" customFormat="1" ht="16" customHeight="1" x14ac:dyDescent="0.2"/>
    <row r="2036" customFormat="1" ht="16" customHeight="1" x14ac:dyDescent="0.2"/>
    <row r="2037" customFormat="1" ht="16" customHeight="1" x14ac:dyDescent="0.2"/>
    <row r="2038" customFormat="1" ht="16" customHeight="1" x14ac:dyDescent="0.2"/>
    <row r="2039" customFormat="1" ht="16" customHeight="1" x14ac:dyDescent="0.2"/>
    <row r="2040" customFormat="1" ht="16" customHeight="1" x14ac:dyDescent="0.2"/>
    <row r="2041" customFormat="1" ht="16" customHeight="1" x14ac:dyDescent="0.2"/>
    <row r="2042" customFormat="1" ht="16" customHeight="1" x14ac:dyDescent="0.2"/>
    <row r="2043" customFormat="1" ht="16" customHeight="1" x14ac:dyDescent="0.2"/>
    <row r="2044" customFormat="1" ht="16" customHeight="1" x14ac:dyDescent="0.2"/>
    <row r="2045" customFormat="1" ht="16" customHeight="1" x14ac:dyDescent="0.2"/>
    <row r="2046" customFormat="1" ht="16" customHeight="1" x14ac:dyDescent="0.2"/>
    <row r="2047" customFormat="1" ht="16" customHeight="1" x14ac:dyDescent="0.2"/>
    <row r="2048" customFormat="1" ht="16" customHeight="1" x14ac:dyDescent="0.2"/>
    <row r="2049" customFormat="1" ht="16" customHeight="1" x14ac:dyDescent="0.2"/>
    <row r="2050" customFormat="1" ht="16" customHeight="1" x14ac:dyDescent="0.2"/>
    <row r="2051" customFormat="1" ht="16" customHeight="1" x14ac:dyDescent="0.2"/>
    <row r="2052" customFormat="1" ht="16" customHeight="1" x14ac:dyDescent="0.2"/>
    <row r="2053" customFormat="1" ht="16" customHeight="1" x14ac:dyDescent="0.2"/>
    <row r="2054" customFormat="1" ht="16" customHeight="1" x14ac:dyDescent="0.2"/>
    <row r="2055" customFormat="1" ht="16" customHeight="1" x14ac:dyDescent="0.2"/>
    <row r="2056" customFormat="1" ht="16" customHeight="1" x14ac:dyDescent="0.2"/>
    <row r="2057" customFormat="1" ht="16" customHeight="1" x14ac:dyDescent="0.2"/>
    <row r="2058" customFormat="1" ht="16" customHeight="1" x14ac:dyDescent="0.2"/>
    <row r="2059" customFormat="1" ht="16" customHeight="1" x14ac:dyDescent="0.2"/>
    <row r="2060" customFormat="1" ht="16" customHeight="1" x14ac:dyDescent="0.2"/>
    <row r="2061" customFormat="1" ht="16" customHeight="1" x14ac:dyDescent="0.2"/>
    <row r="2062" customFormat="1" ht="16" customHeight="1" x14ac:dyDescent="0.2"/>
    <row r="2063" customFormat="1" ht="16" customHeight="1" x14ac:dyDescent="0.2"/>
    <row r="2064" customFormat="1" ht="16" customHeight="1" x14ac:dyDescent="0.2"/>
    <row r="2065" customFormat="1" ht="16" customHeight="1" x14ac:dyDescent="0.2"/>
    <row r="2066" customFormat="1" ht="16" customHeight="1" x14ac:dyDescent="0.2"/>
    <row r="2067" customFormat="1" ht="16" customHeight="1" x14ac:dyDescent="0.2"/>
    <row r="2068" customFormat="1" ht="16" customHeight="1" x14ac:dyDescent="0.2"/>
    <row r="2069" customFormat="1" ht="16" customHeight="1" x14ac:dyDescent="0.2"/>
    <row r="2070" customFormat="1" ht="16" customHeight="1" x14ac:dyDescent="0.2"/>
    <row r="2071" customFormat="1" ht="16" customHeight="1" x14ac:dyDescent="0.2"/>
    <row r="2072" customFormat="1" ht="16" customHeight="1" x14ac:dyDescent="0.2"/>
    <row r="2073" customFormat="1" ht="16" customHeight="1" x14ac:dyDescent="0.2"/>
    <row r="2074" customFormat="1" ht="16" customHeight="1" x14ac:dyDescent="0.2"/>
    <row r="2075" customFormat="1" ht="16" customHeight="1" x14ac:dyDescent="0.2"/>
    <row r="2076" customFormat="1" ht="16" customHeight="1" x14ac:dyDescent="0.2"/>
    <row r="2077" customFormat="1" ht="16" customHeight="1" x14ac:dyDescent="0.2"/>
    <row r="2078" customFormat="1" ht="16" customHeight="1" x14ac:dyDescent="0.2"/>
    <row r="2079" customFormat="1" ht="16" customHeight="1" x14ac:dyDescent="0.2"/>
    <row r="2080" customFormat="1" ht="16" customHeight="1" x14ac:dyDescent="0.2"/>
    <row r="2081" customFormat="1" ht="16" customHeight="1" x14ac:dyDescent="0.2"/>
    <row r="2082" customFormat="1" ht="16" customHeight="1" x14ac:dyDescent="0.2"/>
    <row r="2083" customFormat="1" ht="16" customHeight="1" x14ac:dyDescent="0.2"/>
    <row r="2084" customFormat="1" ht="16" customHeight="1" x14ac:dyDescent="0.2"/>
    <row r="2085" customFormat="1" ht="16" customHeight="1" x14ac:dyDescent="0.2"/>
    <row r="2086" customFormat="1" ht="16" customHeight="1" x14ac:dyDescent="0.2"/>
    <row r="2087" customFormat="1" ht="16" customHeight="1" x14ac:dyDescent="0.2"/>
    <row r="2088" customFormat="1" ht="16" customHeight="1" x14ac:dyDescent="0.2"/>
    <row r="2089" customFormat="1" ht="16" customHeight="1" x14ac:dyDescent="0.2"/>
    <row r="2090" customFormat="1" ht="16" customHeight="1" x14ac:dyDescent="0.2"/>
    <row r="2091" customFormat="1" ht="16" customHeight="1" x14ac:dyDescent="0.2"/>
    <row r="2092" customFormat="1" ht="16" customHeight="1" x14ac:dyDescent="0.2"/>
    <row r="2093" customFormat="1" ht="16" customHeight="1" x14ac:dyDescent="0.2"/>
    <row r="2094" customFormat="1" ht="16" customHeight="1" x14ac:dyDescent="0.2"/>
    <row r="2095" customFormat="1" ht="16" customHeight="1" x14ac:dyDescent="0.2"/>
    <row r="2096" customFormat="1" ht="16" customHeight="1" x14ac:dyDescent="0.2"/>
    <row r="2097" customFormat="1" ht="16" customHeight="1" x14ac:dyDescent="0.2"/>
    <row r="2098" customFormat="1" ht="16" customHeight="1" x14ac:dyDescent="0.2"/>
    <row r="2099" customFormat="1" ht="16" customHeight="1" x14ac:dyDescent="0.2"/>
    <row r="2100" customFormat="1" ht="16" customHeight="1" x14ac:dyDescent="0.2"/>
    <row r="2101" customFormat="1" ht="16" customHeight="1" x14ac:dyDescent="0.2"/>
    <row r="2102" customFormat="1" ht="16" customHeight="1" x14ac:dyDescent="0.2"/>
    <row r="2103" customFormat="1" ht="16" customHeight="1" x14ac:dyDescent="0.2"/>
    <row r="2104" customFormat="1" ht="16" customHeight="1" x14ac:dyDescent="0.2"/>
    <row r="2105" customFormat="1" ht="16" customHeight="1" x14ac:dyDescent="0.2"/>
    <row r="2106" customFormat="1" ht="16" customHeight="1" x14ac:dyDescent="0.2"/>
    <row r="2107" customFormat="1" ht="16" customHeight="1" x14ac:dyDescent="0.2"/>
    <row r="2108" customFormat="1" ht="16" customHeight="1" x14ac:dyDescent="0.2"/>
    <row r="2109" customFormat="1" ht="16" customHeight="1" x14ac:dyDescent="0.2"/>
    <row r="2110" customFormat="1" ht="16" customHeight="1" x14ac:dyDescent="0.2"/>
    <row r="2111" customFormat="1" ht="16" customHeight="1" x14ac:dyDescent="0.2"/>
    <row r="2112" customFormat="1" ht="16" customHeight="1" x14ac:dyDescent="0.2"/>
    <row r="2113" customFormat="1" ht="16" customHeight="1" x14ac:dyDescent="0.2"/>
    <row r="2114" customFormat="1" ht="16" customHeight="1" x14ac:dyDescent="0.2"/>
    <row r="2115" customFormat="1" ht="16" customHeight="1" x14ac:dyDescent="0.2"/>
    <row r="2116" customFormat="1" ht="16" customHeight="1" x14ac:dyDescent="0.2"/>
    <row r="2117" customFormat="1" ht="16" customHeight="1" x14ac:dyDescent="0.2"/>
    <row r="2118" customFormat="1" ht="16" customHeight="1" x14ac:dyDescent="0.2"/>
    <row r="2119" customFormat="1" ht="16" customHeight="1" x14ac:dyDescent="0.2"/>
    <row r="2120" customFormat="1" ht="16" customHeight="1" x14ac:dyDescent="0.2"/>
    <row r="2121" customFormat="1" ht="16" customHeight="1" x14ac:dyDescent="0.2"/>
    <row r="2122" customFormat="1" ht="16" customHeight="1" x14ac:dyDescent="0.2"/>
    <row r="2123" customFormat="1" ht="16" customHeight="1" x14ac:dyDescent="0.2"/>
    <row r="2124" customFormat="1" ht="16" customHeight="1" x14ac:dyDescent="0.2"/>
    <row r="2125" customFormat="1" ht="16" customHeight="1" x14ac:dyDescent="0.2"/>
    <row r="2126" customFormat="1" ht="16" customHeight="1" x14ac:dyDescent="0.2"/>
    <row r="2127" customFormat="1" ht="16" customHeight="1" x14ac:dyDescent="0.2"/>
    <row r="2128" customFormat="1" ht="16" customHeight="1" x14ac:dyDescent="0.2"/>
    <row r="2129" customFormat="1" ht="16" customHeight="1" x14ac:dyDescent="0.2"/>
    <row r="2130" customFormat="1" ht="16" customHeight="1" x14ac:dyDescent="0.2"/>
    <row r="2131" customFormat="1" ht="16" customHeight="1" x14ac:dyDescent="0.2"/>
    <row r="2132" customFormat="1" ht="16" customHeight="1" x14ac:dyDescent="0.2"/>
    <row r="2133" customFormat="1" ht="16" customHeight="1" x14ac:dyDescent="0.2"/>
    <row r="2134" customFormat="1" ht="16" customHeight="1" x14ac:dyDescent="0.2"/>
    <row r="2135" customFormat="1" ht="16" customHeight="1" x14ac:dyDescent="0.2"/>
    <row r="2136" customFormat="1" ht="16" customHeight="1" x14ac:dyDescent="0.2"/>
    <row r="2137" customFormat="1" ht="16" customHeight="1" x14ac:dyDescent="0.2"/>
    <row r="2138" customFormat="1" ht="16" customHeight="1" x14ac:dyDescent="0.2"/>
    <row r="2139" customFormat="1" ht="16" customHeight="1" x14ac:dyDescent="0.2"/>
    <row r="2140" customFormat="1" ht="16" customHeight="1" x14ac:dyDescent="0.2"/>
    <row r="2141" customFormat="1" ht="16" customHeight="1" x14ac:dyDescent="0.2"/>
    <row r="2142" customFormat="1" ht="16" customHeight="1" x14ac:dyDescent="0.2"/>
    <row r="2143" customFormat="1" ht="16" customHeight="1" x14ac:dyDescent="0.2"/>
    <row r="2144" customFormat="1" ht="16" customHeight="1" x14ac:dyDescent="0.2"/>
    <row r="2145" customFormat="1" ht="16" customHeight="1" x14ac:dyDescent="0.2"/>
    <row r="2146" customFormat="1" ht="16" customHeight="1" x14ac:dyDescent="0.2"/>
    <row r="2147" customFormat="1" ht="16" customHeight="1" x14ac:dyDescent="0.2"/>
    <row r="2148" customFormat="1" ht="16" customHeight="1" x14ac:dyDescent="0.2"/>
    <row r="2149" customFormat="1" ht="16" customHeight="1" x14ac:dyDescent="0.2"/>
    <row r="2150" customFormat="1" ht="16" customHeight="1" x14ac:dyDescent="0.2"/>
    <row r="2151" customFormat="1" ht="16" customHeight="1" x14ac:dyDescent="0.2"/>
    <row r="2152" customFormat="1" ht="16" customHeight="1" x14ac:dyDescent="0.2"/>
    <row r="2153" customFormat="1" ht="16" customHeight="1" x14ac:dyDescent="0.2"/>
    <row r="2154" customFormat="1" ht="16" customHeight="1" x14ac:dyDescent="0.2"/>
    <row r="2155" customFormat="1" ht="16" customHeight="1" x14ac:dyDescent="0.2"/>
    <row r="2156" customFormat="1" ht="16" customHeight="1" x14ac:dyDescent="0.2"/>
    <row r="2157" customFormat="1" ht="16" customHeight="1" x14ac:dyDescent="0.2"/>
    <row r="2158" customFormat="1" ht="16" customHeight="1" x14ac:dyDescent="0.2"/>
    <row r="2159" customFormat="1" ht="16" customHeight="1" x14ac:dyDescent="0.2"/>
    <row r="2160" customFormat="1" ht="16" customHeight="1" x14ac:dyDescent="0.2"/>
    <row r="2161" customFormat="1" ht="16" customHeight="1" x14ac:dyDescent="0.2"/>
    <row r="2162" customFormat="1" ht="16" customHeight="1" x14ac:dyDescent="0.2"/>
    <row r="2163" customFormat="1" ht="16" customHeight="1" x14ac:dyDescent="0.2"/>
    <row r="2164" customFormat="1" ht="16" customHeight="1" x14ac:dyDescent="0.2"/>
    <row r="2165" customFormat="1" ht="16" customHeight="1" x14ac:dyDescent="0.2"/>
    <row r="2166" customFormat="1" ht="16" customHeight="1" x14ac:dyDescent="0.2"/>
    <row r="2167" customFormat="1" ht="16" customHeight="1" x14ac:dyDescent="0.2"/>
    <row r="2168" customFormat="1" ht="16" customHeight="1" x14ac:dyDescent="0.2"/>
    <row r="2169" customFormat="1" ht="16" customHeight="1" x14ac:dyDescent="0.2"/>
    <row r="2170" customFormat="1" ht="16" customHeight="1" x14ac:dyDescent="0.2"/>
    <row r="2171" customFormat="1" ht="16" customHeight="1" x14ac:dyDescent="0.2"/>
    <row r="2172" customFormat="1" ht="16" customHeight="1" x14ac:dyDescent="0.2"/>
    <row r="2173" customFormat="1" ht="16" customHeight="1" x14ac:dyDescent="0.2"/>
    <row r="2174" customFormat="1" ht="16" customHeight="1" x14ac:dyDescent="0.2"/>
    <row r="2175" customFormat="1" ht="16" customHeight="1" x14ac:dyDescent="0.2"/>
    <row r="2176" customFormat="1" ht="16" customHeight="1" x14ac:dyDescent="0.2"/>
    <row r="2177" customFormat="1" ht="16" customHeight="1" x14ac:dyDescent="0.2"/>
    <row r="2178" customFormat="1" ht="16" customHeight="1" x14ac:dyDescent="0.2"/>
    <row r="2179" customFormat="1" ht="16" customHeight="1" x14ac:dyDescent="0.2"/>
    <row r="2180" customFormat="1" ht="16" customHeight="1" x14ac:dyDescent="0.2"/>
    <row r="2181" customFormat="1" ht="16" customHeight="1" x14ac:dyDescent="0.2"/>
    <row r="2182" customFormat="1" ht="16" customHeight="1" x14ac:dyDescent="0.2"/>
    <row r="2183" customFormat="1" ht="16" customHeight="1" x14ac:dyDescent="0.2"/>
    <row r="2184" customFormat="1" ht="16" customHeight="1" x14ac:dyDescent="0.2"/>
    <row r="2185" customFormat="1" ht="16" customHeight="1" x14ac:dyDescent="0.2"/>
    <row r="2186" customFormat="1" ht="16" customHeight="1" x14ac:dyDescent="0.2"/>
    <row r="2187" customFormat="1" ht="16" customHeight="1" x14ac:dyDescent="0.2"/>
    <row r="2188" customFormat="1" ht="16" customHeight="1" x14ac:dyDescent="0.2"/>
    <row r="2189" customFormat="1" ht="16" customHeight="1" x14ac:dyDescent="0.2"/>
    <row r="2190" customFormat="1" ht="16" customHeight="1" x14ac:dyDescent="0.2"/>
    <row r="2191" customFormat="1" ht="16" customHeight="1" x14ac:dyDescent="0.2"/>
    <row r="2192" customFormat="1" ht="16" customHeight="1" x14ac:dyDescent="0.2"/>
    <row r="2193" customFormat="1" ht="16" customHeight="1" x14ac:dyDescent="0.2"/>
    <row r="2194" customFormat="1" ht="16" customHeight="1" x14ac:dyDescent="0.2"/>
    <row r="2195" customFormat="1" ht="16" customHeight="1" x14ac:dyDescent="0.2"/>
    <row r="2196" customFormat="1" ht="16" customHeight="1" x14ac:dyDescent="0.2"/>
    <row r="2197" customFormat="1" ht="16" customHeight="1" x14ac:dyDescent="0.2"/>
    <row r="2198" customFormat="1" ht="16" customHeight="1" x14ac:dyDescent="0.2"/>
    <row r="2199" customFormat="1" ht="16" customHeight="1" x14ac:dyDescent="0.2"/>
    <row r="2200" customFormat="1" ht="16" customHeight="1" x14ac:dyDescent="0.2"/>
    <row r="2201" customFormat="1" ht="16" customHeight="1" x14ac:dyDescent="0.2"/>
    <row r="2202" customFormat="1" ht="16" customHeight="1" x14ac:dyDescent="0.2"/>
    <row r="2203" customFormat="1" ht="16" customHeight="1" x14ac:dyDescent="0.2"/>
    <row r="2204" customFormat="1" ht="16" customHeight="1" x14ac:dyDescent="0.2"/>
    <row r="2205" customFormat="1" ht="16" customHeight="1" x14ac:dyDescent="0.2"/>
    <row r="2206" customFormat="1" ht="16" customHeight="1" x14ac:dyDescent="0.2"/>
    <row r="2207" customFormat="1" ht="16" customHeight="1" x14ac:dyDescent="0.2"/>
    <row r="2208" customFormat="1" ht="16" customHeight="1" x14ac:dyDescent="0.2"/>
    <row r="2209" customFormat="1" ht="16" customHeight="1" x14ac:dyDescent="0.2"/>
    <row r="2210" customFormat="1" ht="16" customHeight="1" x14ac:dyDescent="0.2"/>
    <row r="2211" customFormat="1" ht="16" customHeight="1" x14ac:dyDescent="0.2"/>
    <row r="2212" customFormat="1" ht="16" customHeight="1" x14ac:dyDescent="0.2"/>
    <row r="2213" customFormat="1" ht="16" customHeight="1" x14ac:dyDescent="0.2"/>
    <row r="2214" customFormat="1" ht="16" customHeight="1" x14ac:dyDescent="0.2"/>
    <row r="2215" customFormat="1" ht="16" customHeight="1" x14ac:dyDescent="0.2"/>
    <row r="2216" customFormat="1" ht="16" customHeight="1" x14ac:dyDescent="0.2"/>
    <row r="2217" customFormat="1" ht="16" customHeight="1" x14ac:dyDescent="0.2"/>
    <row r="2218" customFormat="1" ht="16" customHeight="1" x14ac:dyDescent="0.2"/>
    <row r="2219" customFormat="1" ht="16" customHeight="1" x14ac:dyDescent="0.2"/>
    <row r="2220" customFormat="1" ht="16" customHeight="1" x14ac:dyDescent="0.2"/>
    <row r="2221" customFormat="1" ht="16" customHeight="1" x14ac:dyDescent="0.2"/>
    <row r="2222" customFormat="1" ht="16" customHeight="1" x14ac:dyDescent="0.2"/>
    <row r="2223" customFormat="1" ht="16" customHeight="1" x14ac:dyDescent="0.2"/>
    <row r="2224" customFormat="1" ht="16" customHeight="1" x14ac:dyDescent="0.2"/>
    <row r="2225" customFormat="1" ht="16" customHeight="1" x14ac:dyDescent="0.2"/>
    <row r="2226" customFormat="1" ht="16" customHeight="1" x14ac:dyDescent="0.2"/>
    <row r="2227" customFormat="1" ht="16" customHeight="1" x14ac:dyDescent="0.2"/>
    <row r="2228" customFormat="1" ht="16" customHeight="1" x14ac:dyDescent="0.2"/>
    <row r="2229" customFormat="1" ht="16" customHeight="1" x14ac:dyDescent="0.2"/>
    <row r="2230" customFormat="1" ht="16" customHeight="1" x14ac:dyDescent="0.2"/>
    <row r="2231" customFormat="1" ht="16" customHeight="1" x14ac:dyDescent="0.2"/>
    <row r="2232" customFormat="1" ht="16" customHeight="1" x14ac:dyDescent="0.2"/>
    <row r="2233" customFormat="1" ht="16" customHeight="1" x14ac:dyDescent="0.2"/>
    <row r="2234" customFormat="1" ht="16" customHeight="1" x14ac:dyDescent="0.2"/>
    <row r="2235" customFormat="1" ht="16" customHeight="1" x14ac:dyDescent="0.2"/>
    <row r="2236" customFormat="1" ht="16" customHeight="1" x14ac:dyDescent="0.2"/>
    <row r="2237" customFormat="1" ht="16" customHeight="1" x14ac:dyDescent="0.2"/>
    <row r="2238" customFormat="1" ht="16" customHeight="1" x14ac:dyDescent="0.2"/>
    <row r="2239" customFormat="1" ht="16" customHeight="1" x14ac:dyDescent="0.2"/>
    <row r="2240" customFormat="1" ht="16" customHeight="1" x14ac:dyDescent="0.2"/>
    <row r="2241" customFormat="1" ht="16" customHeight="1" x14ac:dyDescent="0.2"/>
    <row r="2242" customFormat="1" ht="16" customHeight="1" x14ac:dyDescent="0.2"/>
    <row r="2243" customFormat="1" ht="16" customHeight="1" x14ac:dyDescent="0.2"/>
    <row r="2244" customFormat="1" ht="16" customHeight="1" x14ac:dyDescent="0.2"/>
    <row r="2245" customFormat="1" ht="16" customHeight="1" x14ac:dyDescent="0.2"/>
    <row r="2246" customFormat="1" ht="16" customHeight="1" x14ac:dyDescent="0.2"/>
    <row r="2247" customFormat="1" ht="16" customHeight="1" x14ac:dyDescent="0.2"/>
    <row r="2248" customFormat="1" ht="16" customHeight="1" x14ac:dyDescent="0.2"/>
    <row r="2249" customFormat="1" ht="16" customHeight="1" x14ac:dyDescent="0.2"/>
    <row r="2250" customFormat="1" ht="16" customHeight="1" x14ac:dyDescent="0.2"/>
    <row r="2251" customFormat="1" ht="16" customHeight="1" x14ac:dyDescent="0.2"/>
    <row r="2252" customFormat="1" ht="16" customHeight="1" x14ac:dyDescent="0.2"/>
    <row r="2253" customFormat="1" ht="16" customHeight="1" x14ac:dyDescent="0.2"/>
    <row r="2254" customFormat="1" ht="16" customHeight="1" x14ac:dyDescent="0.2"/>
    <row r="2255" customFormat="1" ht="16" customHeight="1" x14ac:dyDescent="0.2"/>
    <row r="2256" customFormat="1" ht="16" customHeight="1" x14ac:dyDescent="0.2"/>
    <row r="2257" customFormat="1" ht="16" customHeight="1" x14ac:dyDescent="0.2"/>
    <row r="2258" customFormat="1" ht="16" customHeight="1" x14ac:dyDescent="0.2"/>
    <row r="2259" customFormat="1" ht="16" customHeight="1" x14ac:dyDescent="0.2"/>
    <row r="2260" customFormat="1" ht="16" customHeight="1" x14ac:dyDescent="0.2"/>
    <row r="2261" customFormat="1" ht="16" customHeight="1" x14ac:dyDescent="0.2"/>
    <row r="2262" customFormat="1" ht="16" customHeight="1" x14ac:dyDescent="0.2"/>
    <row r="2263" customFormat="1" ht="16" customHeight="1" x14ac:dyDescent="0.2"/>
    <row r="2264" customFormat="1" ht="16" customHeight="1" x14ac:dyDescent="0.2"/>
    <row r="2265" customFormat="1" ht="16" customHeight="1" x14ac:dyDescent="0.2"/>
    <row r="2266" customFormat="1" ht="16" customHeight="1" x14ac:dyDescent="0.2"/>
    <row r="2267" customFormat="1" ht="16" customHeight="1" x14ac:dyDescent="0.2"/>
    <row r="2268" customFormat="1" ht="16" customHeight="1" x14ac:dyDescent="0.2"/>
    <row r="2269" customFormat="1" ht="16" customHeight="1" x14ac:dyDescent="0.2"/>
    <row r="2270" customFormat="1" ht="16" customHeight="1" x14ac:dyDescent="0.2"/>
    <row r="2271" customFormat="1" ht="16" customHeight="1" x14ac:dyDescent="0.2"/>
    <row r="2272" customFormat="1" ht="16" customHeight="1" x14ac:dyDescent="0.2"/>
    <row r="2273" customFormat="1" ht="16" customHeight="1" x14ac:dyDescent="0.2"/>
    <row r="2274" customFormat="1" ht="16" customHeight="1" x14ac:dyDescent="0.2"/>
    <row r="2275" customFormat="1" ht="16" customHeight="1" x14ac:dyDescent="0.2"/>
    <row r="2276" customFormat="1" ht="16" customHeight="1" x14ac:dyDescent="0.2"/>
    <row r="2277" customFormat="1" ht="16" customHeight="1" x14ac:dyDescent="0.2"/>
    <row r="2278" customFormat="1" ht="16" customHeight="1" x14ac:dyDescent="0.2"/>
    <row r="2279" customFormat="1" ht="16" customHeight="1" x14ac:dyDescent="0.2"/>
    <row r="2280" customFormat="1" ht="16" customHeight="1" x14ac:dyDescent="0.2"/>
    <row r="2281" customFormat="1" ht="16" customHeight="1" x14ac:dyDescent="0.2"/>
    <row r="2282" customFormat="1" ht="16" customHeight="1" x14ac:dyDescent="0.2"/>
    <row r="2283" customFormat="1" ht="16" customHeight="1" x14ac:dyDescent="0.2"/>
    <row r="2284" customFormat="1" ht="16" customHeight="1" x14ac:dyDescent="0.2"/>
    <row r="2285" customFormat="1" ht="16" customHeight="1" x14ac:dyDescent="0.2"/>
    <row r="2286" customFormat="1" ht="16" customHeight="1" x14ac:dyDescent="0.2"/>
    <row r="2287" customFormat="1" ht="16" customHeight="1" x14ac:dyDescent="0.2"/>
    <row r="2288" customFormat="1" ht="16" customHeight="1" x14ac:dyDescent="0.2"/>
    <row r="2289" customFormat="1" ht="16" customHeight="1" x14ac:dyDescent="0.2"/>
    <row r="2290" customFormat="1" ht="16" customHeight="1" x14ac:dyDescent="0.2"/>
    <row r="2291" customFormat="1" ht="16" customHeight="1" x14ac:dyDescent="0.2"/>
    <row r="2292" customFormat="1" ht="16" customHeight="1" x14ac:dyDescent="0.2"/>
    <row r="2293" customFormat="1" ht="16" customHeight="1" x14ac:dyDescent="0.2"/>
    <row r="2294" customFormat="1" ht="16" customHeight="1" x14ac:dyDescent="0.2"/>
    <row r="2295" customFormat="1" ht="16" customHeight="1" x14ac:dyDescent="0.2"/>
    <row r="2296" customFormat="1" ht="16" customHeight="1" x14ac:dyDescent="0.2"/>
    <row r="2297" customFormat="1" ht="16" customHeight="1" x14ac:dyDescent="0.2"/>
    <row r="2298" customFormat="1" ht="16" customHeight="1" x14ac:dyDescent="0.2"/>
    <row r="2299" customFormat="1" ht="16" customHeight="1" x14ac:dyDescent="0.2"/>
    <row r="2300" customFormat="1" ht="16" customHeight="1" x14ac:dyDescent="0.2"/>
    <row r="2301" customFormat="1" ht="16" customHeight="1" x14ac:dyDescent="0.2"/>
    <row r="2302" customFormat="1" ht="16" customHeight="1" x14ac:dyDescent="0.2"/>
    <row r="2303" customFormat="1" ht="16" customHeight="1" x14ac:dyDescent="0.2"/>
    <row r="2304" customFormat="1" ht="16" customHeight="1" x14ac:dyDescent="0.2"/>
    <row r="2305" customFormat="1" ht="16" customHeight="1" x14ac:dyDescent="0.2"/>
    <row r="2306" customFormat="1" ht="16" customHeight="1" x14ac:dyDescent="0.2"/>
    <row r="2307" customFormat="1" ht="16" customHeight="1" x14ac:dyDescent="0.2"/>
    <row r="2308" customFormat="1" ht="16" customHeight="1" x14ac:dyDescent="0.2"/>
    <row r="2309" customFormat="1" ht="16" customHeight="1" x14ac:dyDescent="0.2"/>
    <row r="2310" customFormat="1" ht="16" customHeight="1" x14ac:dyDescent="0.2"/>
    <row r="2311" customFormat="1" ht="16" customHeight="1" x14ac:dyDescent="0.2"/>
    <row r="2312" customFormat="1" ht="16" customHeight="1" x14ac:dyDescent="0.2"/>
    <row r="2313" customFormat="1" ht="16" customHeight="1" x14ac:dyDescent="0.2"/>
    <row r="2314" customFormat="1" ht="16" customHeight="1" x14ac:dyDescent="0.2"/>
    <row r="2315" customFormat="1" ht="16" customHeight="1" x14ac:dyDescent="0.2"/>
    <row r="2316" customFormat="1" ht="16" customHeight="1" x14ac:dyDescent="0.2"/>
    <row r="2317" customFormat="1" ht="16" customHeight="1" x14ac:dyDescent="0.2"/>
    <row r="2318" customFormat="1" ht="16" customHeight="1" x14ac:dyDescent="0.2"/>
    <row r="2319" customFormat="1" ht="16" customHeight="1" x14ac:dyDescent="0.2"/>
    <row r="2320" customFormat="1" ht="16" customHeight="1" x14ac:dyDescent="0.2"/>
    <row r="2321" customFormat="1" ht="16" customHeight="1" x14ac:dyDescent="0.2"/>
    <row r="2322" customFormat="1" ht="16" customHeight="1" x14ac:dyDescent="0.2"/>
    <row r="2323" customFormat="1" ht="16" customHeight="1" x14ac:dyDescent="0.2"/>
    <row r="2324" customFormat="1" ht="16" customHeight="1" x14ac:dyDescent="0.2"/>
    <row r="2325" customFormat="1" ht="16" customHeight="1" x14ac:dyDescent="0.2"/>
    <row r="2326" customFormat="1" ht="16" customHeight="1" x14ac:dyDescent="0.2"/>
    <row r="2327" customFormat="1" ht="16" customHeight="1" x14ac:dyDescent="0.2"/>
    <row r="2328" customFormat="1" ht="16" customHeight="1" x14ac:dyDescent="0.2"/>
    <row r="2329" customFormat="1" ht="16" customHeight="1" x14ac:dyDescent="0.2"/>
    <row r="2330" customFormat="1" ht="16" customHeight="1" x14ac:dyDescent="0.2"/>
    <row r="2331" customFormat="1" ht="16" customHeight="1" x14ac:dyDescent="0.2"/>
    <row r="2332" customFormat="1" ht="16" customHeight="1" x14ac:dyDescent="0.2"/>
    <row r="2333" customFormat="1" ht="16" customHeight="1" x14ac:dyDescent="0.2"/>
    <row r="2334" customFormat="1" ht="16" customHeight="1" x14ac:dyDescent="0.2"/>
    <row r="2335" customFormat="1" ht="16" customHeight="1" x14ac:dyDescent="0.2"/>
    <row r="2336" customFormat="1" ht="16" customHeight="1" x14ac:dyDescent="0.2"/>
    <row r="2337" customFormat="1" ht="16" customHeight="1" x14ac:dyDescent="0.2"/>
    <row r="2338" customFormat="1" ht="16" customHeight="1" x14ac:dyDescent="0.2"/>
    <row r="2339" customFormat="1" ht="16" customHeight="1" x14ac:dyDescent="0.2"/>
    <row r="2340" customFormat="1" ht="16" customHeight="1" x14ac:dyDescent="0.2"/>
    <row r="2341" customFormat="1" ht="16" customHeight="1" x14ac:dyDescent="0.2"/>
    <row r="2342" customFormat="1" ht="16" customHeight="1" x14ac:dyDescent="0.2"/>
    <row r="2343" customFormat="1" ht="16" customHeight="1" x14ac:dyDescent="0.2"/>
    <row r="2344" customFormat="1" ht="16" customHeight="1" x14ac:dyDescent="0.2"/>
    <row r="2345" customFormat="1" ht="16" customHeight="1" x14ac:dyDescent="0.2"/>
    <row r="2346" customFormat="1" ht="16" customHeight="1" x14ac:dyDescent="0.2"/>
    <row r="2347" customFormat="1" ht="16" customHeight="1" x14ac:dyDescent="0.2"/>
    <row r="2348" customFormat="1" ht="16" customHeight="1" x14ac:dyDescent="0.2"/>
    <row r="2349" customFormat="1" ht="16" customHeight="1" x14ac:dyDescent="0.2"/>
    <row r="2350" customFormat="1" ht="16" customHeight="1" x14ac:dyDescent="0.2"/>
    <row r="2351" customFormat="1" ht="16" customHeight="1" x14ac:dyDescent="0.2"/>
    <row r="2352" customFormat="1" ht="16" customHeight="1" x14ac:dyDescent="0.2"/>
    <row r="2353" customFormat="1" ht="16" customHeight="1" x14ac:dyDescent="0.2"/>
    <row r="2354" customFormat="1" ht="16" customHeight="1" x14ac:dyDescent="0.2"/>
    <row r="2355" customFormat="1" ht="16" customHeight="1" x14ac:dyDescent="0.2"/>
    <row r="2356" customFormat="1" ht="16" customHeight="1" x14ac:dyDescent="0.2"/>
    <row r="2357" customFormat="1" ht="16" customHeight="1" x14ac:dyDescent="0.2"/>
    <row r="2358" customFormat="1" ht="16" customHeight="1" x14ac:dyDescent="0.2"/>
    <row r="2359" customFormat="1" ht="16" customHeight="1" x14ac:dyDescent="0.2"/>
    <row r="2360" customFormat="1" ht="16" customHeight="1" x14ac:dyDescent="0.2"/>
    <row r="2361" customFormat="1" ht="16" customHeight="1" x14ac:dyDescent="0.2"/>
    <row r="2362" customFormat="1" ht="16" customHeight="1" x14ac:dyDescent="0.2"/>
    <row r="2363" customFormat="1" ht="16" customHeight="1" x14ac:dyDescent="0.2"/>
    <row r="2364" customFormat="1" ht="16" customHeight="1" x14ac:dyDescent="0.2"/>
    <row r="2365" customFormat="1" ht="16" customHeight="1" x14ac:dyDescent="0.2"/>
    <row r="2366" customFormat="1" ht="16" customHeight="1" x14ac:dyDescent="0.2"/>
    <row r="2367" customFormat="1" ht="16" customHeight="1" x14ac:dyDescent="0.2"/>
    <row r="2368" customFormat="1" ht="16" customHeight="1" x14ac:dyDescent="0.2"/>
    <row r="2369" customFormat="1" ht="16" customHeight="1" x14ac:dyDescent="0.2"/>
    <row r="2370" customFormat="1" ht="16" customHeight="1" x14ac:dyDescent="0.2"/>
    <row r="2371" customFormat="1" ht="16" customHeight="1" x14ac:dyDescent="0.2"/>
    <row r="2372" customFormat="1" ht="16" customHeight="1" x14ac:dyDescent="0.2"/>
    <row r="2373" customFormat="1" ht="16" customHeight="1" x14ac:dyDescent="0.2"/>
    <row r="2374" customFormat="1" ht="16" customHeight="1" x14ac:dyDescent="0.2"/>
    <row r="2375" customFormat="1" ht="16" customHeight="1" x14ac:dyDescent="0.2"/>
    <row r="2376" customFormat="1" ht="16" customHeight="1" x14ac:dyDescent="0.2"/>
    <row r="2377" customFormat="1" ht="16" customHeight="1" x14ac:dyDescent="0.2"/>
    <row r="2378" customFormat="1" ht="16" customHeight="1" x14ac:dyDescent="0.2"/>
    <row r="2379" customFormat="1" ht="16" customHeight="1" x14ac:dyDescent="0.2"/>
    <row r="2380" customFormat="1" ht="16" customHeight="1" x14ac:dyDescent="0.2"/>
    <row r="2381" customFormat="1" ht="16" customHeight="1" x14ac:dyDescent="0.2"/>
    <row r="2382" customFormat="1" ht="16" customHeight="1" x14ac:dyDescent="0.2"/>
    <row r="2383" customFormat="1" ht="16" customHeight="1" x14ac:dyDescent="0.2"/>
    <row r="2384" customFormat="1" ht="16" customHeight="1" x14ac:dyDescent="0.2"/>
    <row r="2385" customFormat="1" ht="16" customHeight="1" x14ac:dyDescent="0.2"/>
    <row r="2386" customFormat="1" ht="16" customHeight="1" x14ac:dyDescent="0.2"/>
    <row r="2387" customFormat="1" ht="16" customHeight="1" x14ac:dyDescent="0.2"/>
    <row r="2388" customFormat="1" ht="16" customHeight="1" x14ac:dyDescent="0.2"/>
    <row r="2389" customFormat="1" ht="16" customHeight="1" x14ac:dyDescent="0.2"/>
    <row r="2390" customFormat="1" ht="16" customHeight="1" x14ac:dyDescent="0.2"/>
    <row r="2391" customFormat="1" ht="16" customHeight="1" x14ac:dyDescent="0.2"/>
    <row r="2392" customFormat="1" ht="16" customHeight="1" x14ac:dyDescent="0.2"/>
    <row r="2393" customFormat="1" ht="16" customHeight="1" x14ac:dyDescent="0.2"/>
    <row r="2394" customFormat="1" ht="16" customHeight="1" x14ac:dyDescent="0.2"/>
    <row r="2395" customFormat="1" ht="16" customHeight="1" x14ac:dyDescent="0.2"/>
    <row r="2396" customFormat="1" ht="16" customHeight="1" x14ac:dyDescent="0.2"/>
    <row r="2397" customFormat="1" ht="16" customHeight="1" x14ac:dyDescent="0.2"/>
    <row r="2398" customFormat="1" ht="16" customHeight="1" x14ac:dyDescent="0.2"/>
    <row r="2399" customFormat="1" ht="16" customHeight="1" x14ac:dyDescent="0.2"/>
    <row r="2400" customFormat="1" ht="16" customHeight="1" x14ac:dyDescent="0.2"/>
    <row r="2401" customFormat="1" ht="16" customHeight="1" x14ac:dyDescent="0.2"/>
    <row r="2402" customFormat="1" ht="16" customHeight="1" x14ac:dyDescent="0.2"/>
    <row r="2403" customFormat="1" ht="16" customHeight="1" x14ac:dyDescent="0.2"/>
    <row r="2404" customFormat="1" ht="16" customHeight="1" x14ac:dyDescent="0.2"/>
    <row r="2405" customFormat="1" ht="16" customHeight="1" x14ac:dyDescent="0.2"/>
    <row r="2406" customFormat="1" ht="16" customHeight="1" x14ac:dyDescent="0.2"/>
    <row r="2407" customFormat="1" ht="16" customHeight="1" x14ac:dyDescent="0.2"/>
    <row r="2408" customFormat="1" ht="16" customHeight="1" x14ac:dyDescent="0.2"/>
    <row r="2409" customFormat="1" ht="16" customHeight="1" x14ac:dyDescent="0.2"/>
    <row r="2410" customFormat="1" ht="16" customHeight="1" x14ac:dyDescent="0.2"/>
    <row r="2411" customFormat="1" ht="16" customHeight="1" x14ac:dyDescent="0.2"/>
    <row r="2412" customFormat="1" ht="16" customHeight="1" x14ac:dyDescent="0.2"/>
    <row r="2413" customFormat="1" ht="16" customHeight="1" x14ac:dyDescent="0.2"/>
    <row r="2414" customFormat="1" ht="16" customHeight="1" x14ac:dyDescent="0.2"/>
    <row r="2415" customFormat="1" ht="16" customHeight="1" x14ac:dyDescent="0.2"/>
    <row r="2416" customFormat="1" ht="16" customHeight="1" x14ac:dyDescent="0.2"/>
    <row r="2417" customFormat="1" ht="16" customHeight="1" x14ac:dyDescent="0.2"/>
    <row r="2418" customFormat="1" ht="16" customHeight="1" x14ac:dyDescent="0.2"/>
    <row r="2419" customFormat="1" ht="16" customHeight="1" x14ac:dyDescent="0.2"/>
    <row r="2420" customFormat="1" ht="16" customHeight="1" x14ac:dyDescent="0.2"/>
    <row r="2421" customFormat="1" ht="16" customHeight="1" x14ac:dyDescent="0.2"/>
    <row r="2422" customFormat="1" ht="16" customHeight="1" x14ac:dyDescent="0.2"/>
    <row r="2423" customFormat="1" ht="16" customHeight="1" x14ac:dyDescent="0.2"/>
    <row r="2424" customFormat="1" ht="16" customHeight="1" x14ac:dyDescent="0.2"/>
    <row r="2425" customFormat="1" ht="16" customHeight="1" x14ac:dyDescent="0.2"/>
    <row r="2426" customFormat="1" ht="16" customHeight="1" x14ac:dyDescent="0.2"/>
    <row r="2427" customFormat="1" ht="16" customHeight="1" x14ac:dyDescent="0.2"/>
    <row r="2428" customFormat="1" ht="16" customHeight="1" x14ac:dyDescent="0.2"/>
    <row r="2429" customFormat="1" ht="16" customHeight="1" x14ac:dyDescent="0.2"/>
    <row r="2430" customFormat="1" ht="16" customHeight="1" x14ac:dyDescent="0.2"/>
    <row r="2431" customFormat="1" ht="16" customHeight="1" x14ac:dyDescent="0.2"/>
    <row r="2432" customFormat="1" ht="16" customHeight="1" x14ac:dyDescent="0.2"/>
    <row r="2433" customFormat="1" ht="16" customHeight="1" x14ac:dyDescent="0.2"/>
    <row r="2434" customFormat="1" ht="16" customHeight="1" x14ac:dyDescent="0.2"/>
    <row r="2435" customFormat="1" ht="16" customHeight="1" x14ac:dyDescent="0.2"/>
    <row r="2436" customFormat="1" ht="16" customHeight="1" x14ac:dyDescent="0.2"/>
    <row r="2437" customFormat="1" ht="16" customHeight="1" x14ac:dyDescent="0.2"/>
    <row r="2438" customFormat="1" ht="16" customHeight="1" x14ac:dyDescent="0.2"/>
    <row r="2439" customFormat="1" ht="16" customHeight="1" x14ac:dyDescent="0.2"/>
    <row r="2440" customFormat="1" ht="16" customHeight="1" x14ac:dyDescent="0.2"/>
    <row r="2441" customFormat="1" ht="16" customHeight="1" x14ac:dyDescent="0.2"/>
    <row r="2442" customFormat="1" ht="16" customHeight="1" x14ac:dyDescent="0.2"/>
    <row r="2443" customFormat="1" ht="16" customHeight="1" x14ac:dyDescent="0.2"/>
    <row r="2444" customFormat="1" ht="16" customHeight="1" x14ac:dyDescent="0.2"/>
    <row r="2445" customFormat="1" ht="16" customHeight="1" x14ac:dyDescent="0.2"/>
    <row r="2446" customFormat="1" ht="16" customHeight="1" x14ac:dyDescent="0.2"/>
    <row r="2447" customFormat="1" ht="16" customHeight="1" x14ac:dyDescent="0.2"/>
    <row r="2448" customFormat="1" ht="16" customHeight="1" x14ac:dyDescent="0.2"/>
    <row r="2449" customFormat="1" ht="16" customHeight="1" x14ac:dyDescent="0.2"/>
    <row r="2450" customFormat="1" ht="16" customHeight="1" x14ac:dyDescent="0.2"/>
    <row r="2451" customFormat="1" ht="16" customHeight="1" x14ac:dyDescent="0.2"/>
    <row r="2452" customFormat="1" ht="16" customHeight="1" x14ac:dyDescent="0.2"/>
    <row r="2453" customFormat="1" ht="16" customHeight="1" x14ac:dyDescent="0.2"/>
    <row r="2454" customFormat="1" ht="16" customHeight="1" x14ac:dyDescent="0.2"/>
    <row r="2455" customFormat="1" ht="16" customHeight="1" x14ac:dyDescent="0.2"/>
    <row r="2456" customFormat="1" ht="16" customHeight="1" x14ac:dyDescent="0.2"/>
    <row r="2457" customFormat="1" ht="16" customHeight="1" x14ac:dyDescent="0.2"/>
    <row r="2458" customFormat="1" ht="16" customHeight="1" x14ac:dyDescent="0.2"/>
    <row r="2459" customFormat="1" ht="16" customHeight="1" x14ac:dyDescent="0.2"/>
    <row r="2460" customFormat="1" ht="16" customHeight="1" x14ac:dyDescent="0.2"/>
    <row r="2461" customFormat="1" ht="16" customHeight="1" x14ac:dyDescent="0.2"/>
    <row r="2462" customFormat="1" ht="16" customHeight="1" x14ac:dyDescent="0.2"/>
    <row r="2463" customFormat="1" ht="16" customHeight="1" x14ac:dyDescent="0.2"/>
    <row r="2464" customFormat="1" ht="16" customHeight="1" x14ac:dyDescent="0.2"/>
    <row r="2465" customFormat="1" ht="16" customHeight="1" x14ac:dyDescent="0.2"/>
    <row r="2466" customFormat="1" ht="16" customHeight="1" x14ac:dyDescent="0.2"/>
    <row r="2467" customFormat="1" ht="16" customHeight="1" x14ac:dyDescent="0.2"/>
    <row r="2468" customFormat="1" ht="16" customHeight="1" x14ac:dyDescent="0.2"/>
    <row r="2469" customFormat="1" ht="16" customHeight="1" x14ac:dyDescent="0.2"/>
    <row r="2470" customFormat="1" ht="16" customHeight="1" x14ac:dyDescent="0.2"/>
    <row r="2471" customFormat="1" ht="16" customHeight="1" x14ac:dyDescent="0.2"/>
    <row r="2472" customFormat="1" ht="16" customHeight="1" x14ac:dyDescent="0.2"/>
    <row r="2473" customFormat="1" ht="16" customHeight="1" x14ac:dyDescent="0.2"/>
    <row r="2474" customFormat="1" ht="16" customHeight="1" x14ac:dyDescent="0.2"/>
    <row r="2475" customFormat="1" ht="16" customHeight="1" x14ac:dyDescent="0.2"/>
    <row r="2476" customFormat="1" ht="16" customHeight="1" x14ac:dyDescent="0.2"/>
    <row r="2477" customFormat="1" ht="16" customHeight="1" x14ac:dyDescent="0.2"/>
    <row r="2478" customFormat="1" ht="16" customHeight="1" x14ac:dyDescent="0.2"/>
    <row r="2479" customFormat="1" ht="16" customHeight="1" x14ac:dyDescent="0.2"/>
    <row r="2480" customFormat="1" ht="16" customHeight="1" x14ac:dyDescent="0.2"/>
    <row r="2481" customFormat="1" ht="16" customHeight="1" x14ac:dyDescent="0.2"/>
    <row r="2482" customFormat="1" ht="16" customHeight="1" x14ac:dyDescent="0.2"/>
    <row r="2483" customFormat="1" ht="16" customHeight="1" x14ac:dyDescent="0.2"/>
    <row r="2484" customFormat="1" ht="16" customHeight="1" x14ac:dyDescent="0.2"/>
    <row r="2485" customFormat="1" ht="16" customHeight="1" x14ac:dyDescent="0.2"/>
    <row r="2486" customFormat="1" ht="16" customHeight="1" x14ac:dyDescent="0.2"/>
    <row r="2487" customFormat="1" ht="16" customHeight="1" x14ac:dyDescent="0.2"/>
    <row r="2488" customFormat="1" ht="16" customHeight="1" x14ac:dyDescent="0.2"/>
    <row r="2489" customFormat="1" ht="16" customHeight="1" x14ac:dyDescent="0.2"/>
    <row r="2490" customFormat="1" ht="16" customHeight="1" x14ac:dyDescent="0.2"/>
    <row r="2491" customFormat="1" ht="16" customHeight="1" x14ac:dyDescent="0.2"/>
    <row r="2492" customFormat="1" ht="16" customHeight="1" x14ac:dyDescent="0.2"/>
    <row r="2493" customFormat="1" ht="16" customHeight="1" x14ac:dyDescent="0.2"/>
    <row r="2494" customFormat="1" ht="16" customHeight="1" x14ac:dyDescent="0.2"/>
    <row r="2495" customFormat="1" ht="16" customHeight="1" x14ac:dyDescent="0.2"/>
    <row r="2496" customFormat="1" ht="16" customHeight="1" x14ac:dyDescent="0.2"/>
    <row r="2497" customFormat="1" ht="16" customHeight="1" x14ac:dyDescent="0.2"/>
    <row r="2498" customFormat="1" ht="16" customHeight="1" x14ac:dyDescent="0.2"/>
    <row r="2499" customFormat="1" ht="16" customHeight="1" x14ac:dyDescent="0.2"/>
    <row r="2500" customFormat="1" ht="16" customHeight="1" x14ac:dyDescent="0.2"/>
    <row r="2501" customFormat="1" ht="16" customHeight="1" x14ac:dyDescent="0.2"/>
    <row r="2502" customFormat="1" ht="16" customHeight="1" x14ac:dyDescent="0.2"/>
    <row r="2503" customFormat="1" ht="16" customHeight="1" x14ac:dyDescent="0.2"/>
    <row r="2504" customFormat="1" ht="16" customHeight="1" x14ac:dyDescent="0.2"/>
    <row r="2505" customFormat="1" ht="16" customHeight="1" x14ac:dyDescent="0.2"/>
    <row r="2506" customFormat="1" ht="16" customHeight="1" x14ac:dyDescent="0.2"/>
    <row r="2507" customFormat="1" ht="16" customHeight="1" x14ac:dyDescent="0.2"/>
    <row r="2508" customFormat="1" ht="16" customHeight="1" x14ac:dyDescent="0.2"/>
    <row r="2509" customFormat="1" ht="16" customHeight="1" x14ac:dyDescent="0.2"/>
    <row r="2510" customFormat="1" ht="16" customHeight="1" x14ac:dyDescent="0.2"/>
    <row r="2511" customFormat="1" ht="16" customHeight="1" x14ac:dyDescent="0.2"/>
    <row r="2512" customFormat="1" ht="16" customHeight="1" x14ac:dyDescent="0.2"/>
    <row r="2513" customFormat="1" ht="16" customHeight="1" x14ac:dyDescent="0.2"/>
    <row r="2514" customFormat="1" ht="16" customHeight="1" x14ac:dyDescent="0.2"/>
    <row r="2515" customFormat="1" ht="16" customHeight="1" x14ac:dyDescent="0.2"/>
    <row r="2516" customFormat="1" ht="16" customHeight="1" x14ac:dyDescent="0.2"/>
    <row r="2517" customFormat="1" ht="16" customHeight="1" x14ac:dyDescent="0.2"/>
    <row r="2518" customFormat="1" ht="16" customHeight="1" x14ac:dyDescent="0.2"/>
    <row r="2519" customFormat="1" ht="16" customHeight="1" x14ac:dyDescent="0.2"/>
    <row r="2520" customFormat="1" ht="16" customHeight="1" x14ac:dyDescent="0.2"/>
    <row r="2521" customFormat="1" ht="16" customHeight="1" x14ac:dyDescent="0.2"/>
    <row r="2522" customFormat="1" ht="16" customHeight="1" x14ac:dyDescent="0.2"/>
    <row r="2523" customFormat="1" ht="16" customHeight="1" x14ac:dyDescent="0.2"/>
    <row r="2524" customFormat="1" ht="16" customHeight="1" x14ac:dyDescent="0.2"/>
    <row r="2525" customFormat="1" ht="16" customHeight="1" x14ac:dyDescent="0.2"/>
    <row r="2526" customFormat="1" ht="16" customHeight="1" x14ac:dyDescent="0.2"/>
    <row r="2527" customFormat="1" ht="16" customHeight="1" x14ac:dyDescent="0.2"/>
    <row r="2528" customFormat="1" ht="16" customHeight="1" x14ac:dyDescent="0.2"/>
    <row r="2529" customFormat="1" ht="16" customHeight="1" x14ac:dyDescent="0.2"/>
    <row r="2530" customFormat="1" ht="16" customHeight="1" x14ac:dyDescent="0.2"/>
    <row r="2531" customFormat="1" ht="16" customHeight="1" x14ac:dyDescent="0.2"/>
    <row r="2532" customFormat="1" ht="16" customHeight="1" x14ac:dyDescent="0.2"/>
    <row r="2533" customFormat="1" ht="16" customHeight="1" x14ac:dyDescent="0.2"/>
    <row r="2534" customFormat="1" ht="16" customHeight="1" x14ac:dyDescent="0.2"/>
    <row r="2535" customFormat="1" ht="16" customHeight="1" x14ac:dyDescent="0.2"/>
    <row r="2536" customFormat="1" ht="16" customHeight="1" x14ac:dyDescent="0.2"/>
    <row r="2537" customFormat="1" ht="16" customHeight="1" x14ac:dyDescent="0.2"/>
    <row r="2538" customFormat="1" ht="16" customHeight="1" x14ac:dyDescent="0.2"/>
    <row r="2539" customFormat="1" ht="16" customHeight="1" x14ac:dyDescent="0.2"/>
    <row r="2540" customFormat="1" ht="16" customHeight="1" x14ac:dyDescent="0.2"/>
    <row r="2541" customFormat="1" ht="16" customHeight="1" x14ac:dyDescent="0.2"/>
    <row r="2542" customFormat="1" ht="16" customHeight="1" x14ac:dyDescent="0.2"/>
    <row r="2543" customFormat="1" ht="16" customHeight="1" x14ac:dyDescent="0.2"/>
    <row r="2544" customFormat="1" ht="16" customHeight="1" x14ac:dyDescent="0.2"/>
    <row r="2545" customFormat="1" ht="16" customHeight="1" x14ac:dyDescent="0.2"/>
    <row r="2546" customFormat="1" ht="16" customHeight="1" x14ac:dyDescent="0.2"/>
    <row r="2547" customFormat="1" ht="16" customHeight="1" x14ac:dyDescent="0.2"/>
    <row r="2548" customFormat="1" ht="16" customHeight="1" x14ac:dyDescent="0.2"/>
    <row r="2549" customFormat="1" ht="16" customHeight="1" x14ac:dyDescent="0.2"/>
    <row r="2550" customFormat="1" ht="16" customHeight="1" x14ac:dyDescent="0.2"/>
    <row r="2551" customFormat="1" ht="16" customHeight="1" x14ac:dyDescent="0.2"/>
    <row r="2552" customFormat="1" ht="16" customHeight="1" x14ac:dyDescent="0.2"/>
    <row r="2553" customFormat="1" ht="16" customHeight="1" x14ac:dyDescent="0.2"/>
    <row r="2554" customFormat="1" ht="16" customHeight="1" x14ac:dyDescent="0.2"/>
    <row r="2555" customFormat="1" ht="16" customHeight="1" x14ac:dyDescent="0.2"/>
    <row r="2556" customFormat="1" ht="16" customHeight="1" x14ac:dyDescent="0.2"/>
    <row r="2557" customFormat="1" ht="16" customHeight="1" x14ac:dyDescent="0.2"/>
    <row r="2558" customFormat="1" ht="16" customHeight="1" x14ac:dyDescent="0.2"/>
    <row r="2559" customFormat="1" ht="16" customHeight="1" x14ac:dyDescent="0.2"/>
    <row r="2560" customFormat="1" ht="16" customHeight="1" x14ac:dyDescent="0.2"/>
    <row r="2561" customFormat="1" ht="16" customHeight="1" x14ac:dyDescent="0.2"/>
    <row r="2562" customFormat="1" ht="16" customHeight="1" x14ac:dyDescent="0.2"/>
    <row r="2563" customFormat="1" ht="16" customHeight="1" x14ac:dyDescent="0.2"/>
    <row r="2564" customFormat="1" ht="16" customHeight="1" x14ac:dyDescent="0.2"/>
    <row r="2565" customFormat="1" ht="16" customHeight="1" x14ac:dyDescent="0.2"/>
    <row r="2566" customFormat="1" ht="16" customHeight="1" x14ac:dyDescent="0.2"/>
    <row r="2567" customFormat="1" ht="16" customHeight="1" x14ac:dyDescent="0.2"/>
    <row r="2568" customFormat="1" ht="16" customHeight="1" x14ac:dyDescent="0.2"/>
    <row r="2569" customFormat="1" ht="16" customHeight="1" x14ac:dyDescent="0.2"/>
    <row r="2570" customFormat="1" ht="16" customHeight="1" x14ac:dyDescent="0.2"/>
    <row r="2571" customFormat="1" ht="16" customHeight="1" x14ac:dyDescent="0.2"/>
    <row r="2572" customFormat="1" ht="16" customHeight="1" x14ac:dyDescent="0.2"/>
    <row r="2573" customFormat="1" ht="16" customHeight="1" x14ac:dyDescent="0.2"/>
    <row r="2574" customFormat="1" ht="16" customHeight="1" x14ac:dyDescent="0.2"/>
    <row r="2575" customFormat="1" ht="16" customHeight="1" x14ac:dyDescent="0.2"/>
    <row r="2576" customFormat="1" ht="16" customHeight="1" x14ac:dyDescent="0.2"/>
    <row r="2577" customFormat="1" ht="16" customHeight="1" x14ac:dyDescent="0.2"/>
    <row r="2578" customFormat="1" ht="16" customHeight="1" x14ac:dyDescent="0.2"/>
    <row r="2579" customFormat="1" ht="16" customHeight="1" x14ac:dyDescent="0.2"/>
    <row r="2580" customFormat="1" ht="16" customHeight="1" x14ac:dyDescent="0.2"/>
    <row r="2581" customFormat="1" ht="16" customHeight="1" x14ac:dyDescent="0.2"/>
    <row r="2582" customFormat="1" ht="16" customHeight="1" x14ac:dyDescent="0.2"/>
    <row r="2583" customFormat="1" ht="16" customHeight="1" x14ac:dyDescent="0.2"/>
    <row r="2584" customFormat="1" ht="16" customHeight="1" x14ac:dyDescent="0.2"/>
    <row r="2585" customFormat="1" ht="16" customHeight="1" x14ac:dyDescent="0.2"/>
    <row r="2586" customFormat="1" ht="16" customHeight="1" x14ac:dyDescent="0.2"/>
    <row r="2587" customFormat="1" ht="16" customHeight="1" x14ac:dyDescent="0.2"/>
    <row r="2588" customFormat="1" ht="16" customHeight="1" x14ac:dyDescent="0.2"/>
    <row r="2589" customFormat="1" ht="16" customHeight="1" x14ac:dyDescent="0.2"/>
    <row r="2590" customFormat="1" ht="16" customHeight="1" x14ac:dyDescent="0.2"/>
    <row r="2591" customFormat="1" ht="16" customHeight="1" x14ac:dyDescent="0.2"/>
    <row r="2592" customFormat="1" ht="16" customHeight="1" x14ac:dyDescent="0.2"/>
    <row r="2593" customFormat="1" ht="16" customHeight="1" x14ac:dyDescent="0.2"/>
    <row r="2594" customFormat="1" ht="16" customHeight="1" x14ac:dyDescent="0.2"/>
    <row r="2595" customFormat="1" ht="16" customHeight="1" x14ac:dyDescent="0.2"/>
    <row r="2596" customFormat="1" ht="16" customHeight="1" x14ac:dyDescent="0.2"/>
    <row r="2597" customFormat="1" ht="16" customHeight="1" x14ac:dyDescent="0.2"/>
    <row r="2598" customFormat="1" ht="16" customHeight="1" x14ac:dyDescent="0.2"/>
    <row r="2599" customFormat="1" ht="16" customHeight="1" x14ac:dyDescent="0.2"/>
    <row r="2600" customFormat="1" ht="16" customHeight="1" x14ac:dyDescent="0.2"/>
    <row r="2601" customFormat="1" ht="16" customHeight="1" x14ac:dyDescent="0.2"/>
    <row r="2602" customFormat="1" ht="16" customHeight="1" x14ac:dyDescent="0.2"/>
    <row r="2603" customFormat="1" ht="16" customHeight="1" x14ac:dyDescent="0.2"/>
    <row r="2604" customFormat="1" ht="16" customHeight="1" x14ac:dyDescent="0.2"/>
    <row r="2605" customFormat="1" ht="16" customHeight="1" x14ac:dyDescent="0.2"/>
    <row r="2606" customFormat="1" ht="16" customHeight="1" x14ac:dyDescent="0.2"/>
    <row r="2607" customFormat="1" ht="16" customHeight="1" x14ac:dyDescent="0.2"/>
    <row r="2608" customFormat="1" ht="16" customHeight="1" x14ac:dyDescent="0.2"/>
    <row r="2609" customFormat="1" ht="16" customHeight="1" x14ac:dyDescent="0.2"/>
    <row r="2610" customFormat="1" ht="16" customHeight="1" x14ac:dyDescent="0.2"/>
    <row r="2611" customFormat="1" ht="16" customHeight="1" x14ac:dyDescent="0.2"/>
    <row r="2612" customFormat="1" ht="16" customHeight="1" x14ac:dyDescent="0.2"/>
    <row r="2613" customFormat="1" ht="16" customHeight="1" x14ac:dyDescent="0.2"/>
    <row r="2614" customFormat="1" ht="16" customHeight="1" x14ac:dyDescent="0.2"/>
    <row r="2615" customFormat="1" ht="16" customHeight="1" x14ac:dyDescent="0.2"/>
    <row r="2616" customFormat="1" ht="16" customHeight="1" x14ac:dyDescent="0.2"/>
    <row r="2617" customFormat="1" ht="16" customHeight="1" x14ac:dyDescent="0.2"/>
    <row r="2618" customFormat="1" ht="16" customHeight="1" x14ac:dyDescent="0.2"/>
    <row r="2619" customFormat="1" ht="16" customHeight="1" x14ac:dyDescent="0.2"/>
    <row r="2620" customFormat="1" ht="16" customHeight="1" x14ac:dyDescent="0.2"/>
    <row r="2621" customFormat="1" ht="16" customHeight="1" x14ac:dyDescent="0.2"/>
    <row r="2622" customFormat="1" ht="16" customHeight="1" x14ac:dyDescent="0.2"/>
    <row r="2623" customFormat="1" ht="16" customHeight="1" x14ac:dyDescent="0.2"/>
    <row r="2624" customFormat="1" ht="16" customHeight="1" x14ac:dyDescent="0.2"/>
    <row r="2625" customFormat="1" ht="16" customHeight="1" x14ac:dyDescent="0.2"/>
    <row r="2626" customFormat="1" ht="16" customHeight="1" x14ac:dyDescent="0.2"/>
    <row r="2627" customFormat="1" ht="16" customHeight="1" x14ac:dyDescent="0.2"/>
    <row r="2628" customFormat="1" ht="16" customHeight="1" x14ac:dyDescent="0.2"/>
    <row r="2629" customFormat="1" ht="16" customHeight="1" x14ac:dyDescent="0.2"/>
    <row r="2630" customFormat="1" ht="16" customHeight="1" x14ac:dyDescent="0.2"/>
    <row r="2631" customFormat="1" ht="16" customHeight="1" x14ac:dyDescent="0.2"/>
    <row r="2632" customFormat="1" ht="16" customHeight="1" x14ac:dyDescent="0.2"/>
    <row r="2633" customFormat="1" ht="16" customHeight="1" x14ac:dyDescent="0.2"/>
    <row r="2634" customFormat="1" ht="16" customHeight="1" x14ac:dyDescent="0.2"/>
    <row r="2635" customFormat="1" ht="16" customHeight="1" x14ac:dyDescent="0.2"/>
    <row r="2636" customFormat="1" ht="16" customHeight="1" x14ac:dyDescent="0.2"/>
    <row r="2637" customFormat="1" ht="16" customHeight="1" x14ac:dyDescent="0.2"/>
    <row r="2638" customFormat="1" ht="16" customHeight="1" x14ac:dyDescent="0.2"/>
    <row r="2639" customFormat="1" ht="16" customHeight="1" x14ac:dyDescent="0.2"/>
    <row r="2640" customFormat="1" ht="16" customHeight="1" x14ac:dyDescent="0.2"/>
    <row r="2641" customFormat="1" ht="16" customHeight="1" x14ac:dyDescent="0.2"/>
    <row r="2642" customFormat="1" ht="16" customHeight="1" x14ac:dyDescent="0.2"/>
    <row r="2643" customFormat="1" ht="16" customHeight="1" x14ac:dyDescent="0.2"/>
    <row r="2644" customFormat="1" ht="16" customHeight="1" x14ac:dyDescent="0.2"/>
    <row r="2645" customFormat="1" ht="16" customHeight="1" x14ac:dyDescent="0.2"/>
    <row r="2646" customFormat="1" ht="16" customHeight="1" x14ac:dyDescent="0.2"/>
    <row r="2647" customFormat="1" ht="16" customHeight="1" x14ac:dyDescent="0.2"/>
    <row r="2648" customFormat="1" ht="16" customHeight="1" x14ac:dyDescent="0.2"/>
    <row r="2649" customFormat="1" ht="16" customHeight="1" x14ac:dyDescent="0.2"/>
    <row r="2650" customFormat="1" ht="16" customHeight="1" x14ac:dyDescent="0.2"/>
    <row r="2651" customFormat="1" ht="16" customHeight="1" x14ac:dyDescent="0.2"/>
    <row r="2652" customFormat="1" ht="16" customHeight="1" x14ac:dyDescent="0.2"/>
    <row r="2653" customFormat="1" ht="16" customHeight="1" x14ac:dyDescent="0.2"/>
    <row r="2654" customFormat="1" ht="16" customHeight="1" x14ac:dyDescent="0.2"/>
    <row r="2655" customFormat="1" ht="16" customHeight="1" x14ac:dyDescent="0.2"/>
    <row r="2656" customFormat="1" ht="16" customHeight="1" x14ac:dyDescent="0.2"/>
    <row r="2657" customFormat="1" ht="16" customHeight="1" x14ac:dyDescent="0.2"/>
    <row r="2658" customFormat="1" ht="16" customHeight="1" x14ac:dyDescent="0.2"/>
    <row r="2659" customFormat="1" ht="16" customHeight="1" x14ac:dyDescent="0.2"/>
    <row r="2660" customFormat="1" ht="16" customHeight="1" x14ac:dyDescent="0.2"/>
    <row r="2661" customFormat="1" ht="16" customHeight="1" x14ac:dyDescent="0.2"/>
    <row r="2662" customFormat="1" ht="16" customHeight="1" x14ac:dyDescent="0.2"/>
    <row r="2663" customFormat="1" ht="16" customHeight="1" x14ac:dyDescent="0.2"/>
    <row r="2664" customFormat="1" ht="16" customHeight="1" x14ac:dyDescent="0.2"/>
    <row r="2665" customFormat="1" ht="16" customHeight="1" x14ac:dyDescent="0.2"/>
    <row r="2666" customFormat="1" ht="16" customHeight="1" x14ac:dyDescent="0.2"/>
    <row r="2667" customFormat="1" ht="16" customHeight="1" x14ac:dyDescent="0.2"/>
    <row r="2668" customFormat="1" ht="16" customHeight="1" x14ac:dyDescent="0.2"/>
    <row r="2669" customFormat="1" ht="16" customHeight="1" x14ac:dyDescent="0.2"/>
    <row r="2670" customFormat="1" ht="16" customHeight="1" x14ac:dyDescent="0.2"/>
    <row r="2671" customFormat="1" ht="16" customHeight="1" x14ac:dyDescent="0.2"/>
    <row r="2672" customFormat="1" ht="16" customHeight="1" x14ac:dyDescent="0.2"/>
    <row r="2673" customFormat="1" ht="16" customHeight="1" x14ac:dyDescent="0.2"/>
    <row r="2674" customFormat="1" ht="16" customHeight="1" x14ac:dyDescent="0.2"/>
    <row r="2675" customFormat="1" ht="16" customHeight="1" x14ac:dyDescent="0.2"/>
    <row r="2676" customFormat="1" ht="16" customHeight="1" x14ac:dyDescent="0.2"/>
    <row r="2677" customFormat="1" ht="16" customHeight="1" x14ac:dyDescent="0.2"/>
    <row r="2678" customFormat="1" ht="16" customHeight="1" x14ac:dyDescent="0.2"/>
    <row r="2679" customFormat="1" ht="16" customHeight="1" x14ac:dyDescent="0.2"/>
    <row r="2680" customFormat="1" ht="16" customHeight="1" x14ac:dyDescent="0.2"/>
    <row r="2681" customFormat="1" ht="16" customHeight="1" x14ac:dyDescent="0.2"/>
    <row r="2682" customFormat="1" ht="16" customHeight="1" x14ac:dyDescent="0.2"/>
    <row r="2683" customFormat="1" ht="16" customHeight="1" x14ac:dyDescent="0.2"/>
    <row r="2684" customFormat="1" ht="16" customHeight="1" x14ac:dyDescent="0.2"/>
    <row r="2685" customFormat="1" ht="16" customHeight="1" x14ac:dyDescent="0.2"/>
    <row r="2686" customFormat="1" ht="16" customHeight="1" x14ac:dyDescent="0.2"/>
    <row r="2687" customFormat="1" ht="16" customHeight="1" x14ac:dyDescent="0.2"/>
    <row r="2688" customFormat="1" ht="16" customHeight="1" x14ac:dyDescent="0.2"/>
    <row r="2689" customFormat="1" ht="16" customHeight="1" x14ac:dyDescent="0.2"/>
    <row r="2690" customFormat="1" ht="16" customHeight="1" x14ac:dyDescent="0.2"/>
    <row r="2691" customFormat="1" ht="16" customHeight="1" x14ac:dyDescent="0.2"/>
    <row r="2692" customFormat="1" ht="16" customHeight="1" x14ac:dyDescent="0.2"/>
    <row r="2693" customFormat="1" ht="16" customHeight="1" x14ac:dyDescent="0.2"/>
    <row r="2694" customFormat="1" ht="16" customHeight="1" x14ac:dyDescent="0.2"/>
    <row r="2695" customFormat="1" ht="16" customHeight="1" x14ac:dyDescent="0.2"/>
    <row r="2696" customFormat="1" ht="16" customHeight="1" x14ac:dyDescent="0.2"/>
    <row r="2697" customFormat="1" ht="16" customHeight="1" x14ac:dyDescent="0.2"/>
    <row r="2698" customFormat="1" ht="16" customHeight="1" x14ac:dyDescent="0.2"/>
    <row r="2699" customFormat="1" ht="16" customHeight="1" x14ac:dyDescent="0.2"/>
    <row r="2700" customFormat="1" ht="16" customHeight="1" x14ac:dyDescent="0.2"/>
    <row r="2701" customFormat="1" ht="16" customHeight="1" x14ac:dyDescent="0.2"/>
    <row r="2702" customFormat="1" ht="16" customHeight="1" x14ac:dyDescent="0.2"/>
    <row r="2703" customFormat="1" ht="16" customHeight="1" x14ac:dyDescent="0.2"/>
    <row r="2704" customFormat="1" ht="16" customHeight="1" x14ac:dyDescent="0.2"/>
    <row r="2705" customFormat="1" ht="16" customHeight="1" x14ac:dyDescent="0.2"/>
    <row r="2706" customFormat="1" ht="16" customHeight="1" x14ac:dyDescent="0.2"/>
    <row r="2707" customFormat="1" ht="16" customHeight="1" x14ac:dyDescent="0.2"/>
    <row r="2708" customFormat="1" ht="16" customHeight="1" x14ac:dyDescent="0.2"/>
    <row r="2709" customFormat="1" ht="16" customHeight="1" x14ac:dyDescent="0.2"/>
    <row r="2710" customFormat="1" ht="16" customHeight="1" x14ac:dyDescent="0.2"/>
    <row r="2711" customFormat="1" ht="16" customHeight="1" x14ac:dyDescent="0.2"/>
    <row r="2712" customFormat="1" ht="16" customHeight="1" x14ac:dyDescent="0.2"/>
    <row r="2713" customFormat="1" ht="16" customHeight="1" x14ac:dyDescent="0.2"/>
    <row r="2714" customFormat="1" ht="16" customHeight="1" x14ac:dyDescent="0.2"/>
    <row r="2715" customFormat="1" ht="16" customHeight="1" x14ac:dyDescent="0.2"/>
    <row r="2716" customFormat="1" ht="16" customHeight="1" x14ac:dyDescent="0.2"/>
    <row r="2717" customFormat="1" ht="16" customHeight="1" x14ac:dyDescent="0.2"/>
    <row r="2718" customFormat="1" ht="16" customHeight="1" x14ac:dyDescent="0.2"/>
    <row r="2719" customFormat="1" ht="16" customHeight="1" x14ac:dyDescent="0.2"/>
    <row r="2720" customFormat="1" ht="16" customHeight="1" x14ac:dyDescent="0.2"/>
    <row r="2721" customFormat="1" ht="16" customHeight="1" x14ac:dyDescent="0.2"/>
    <row r="2722" customFormat="1" ht="16" customHeight="1" x14ac:dyDescent="0.2"/>
    <row r="2723" customFormat="1" ht="16" customHeight="1" x14ac:dyDescent="0.2"/>
    <row r="2724" customFormat="1" ht="16" customHeight="1" x14ac:dyDescent="0.2"/>
    <row r="2725" customFormat="1" ht="16" customHeight="1" x14ac:dyDescent="0.2"/>
    <row r="2726" customFormat="1" ht="16" customHeight="1" x14ac:dyDescent="0.2"/>
    <row r="2727" customFormat="1" ht="16" customHeight="1" x14ac:dyDescent="0.2"/>
    <row r="2728" customFormat="1" ht="16" customHeight="1" x14ac:dyDescent="0.2"/>
    <row r="2729" customFormat="1" ht="16" customHeight="1" x14ac:dyDescent="0.2"/>
    <row r="2730" customFormat="1" ht="16" customHeight="1" x14ac:dyDescent="0.2"/>
    <row r="2731" customFormat="1" ht="16" customHeight="1" x14ac:dyDescent="0.2"/>
    <row r="2732" customFormat="1" ht="16" customHeight="1" x14ac:dyDescent="0.2"/>
    <row r="2733" customFormat="1" ht="16" customHeight="1" x14ac:dyDescent="0.2"/>
    <row r="2734" customFormat="1" ht="16" customHeight="1" x14ac:dyDescent="0.2"/>
    <row r="2735" customFormat="1" ht="16" customHeight="1" x14ac:dyDescent="0.2"/>
    <row r="2736" customFormat="1" ht="16" customHeight="1" x14ac:dyDescent="0.2"/>
    <row r="2737" customFormat="1" ht="16" customHeight="1" x14ac:dyDescent="0.2"/>
    <row r="2738" customFormat="1" ht="16" customHeight="1" x14ac:dyDescent="0.2"/>
    <row r="2739" customFormat="1" ht="16" customHeight="1" x14ac:dyDescent="0.2"/>
    <row r="2740" customFormat="1" ht="16" customHeight="1" x14ac:dyDescent="0.2"/>
    <row r="2741" customFormat="1" ht="16" customHeight="1" x14ac:dyDescent="0.2"/>
    <row r="2742" customFormat="1" ht="16" customHeight="1" x14ac:dyDescent="0.2"/>
    <row r="2743" customFormat="1" ht="16" customHeight="1" x14ac:dyDescent="0.2"/>
    <row r="2744" customFormat="1" ht="16" customHeight="1" x14ac:dyDescent="0.2"/>
    <row r="2745" customFormat="1" ht="16" customHeight="1" x14ac:dyDescent="0.2"/>
    <row r="2746" customFormat="1" ht="16" customHeight="1" x14ac:dyDescent="0.2"/>
    <row r="2747" customFormat="1" ht="16" customHeight="1" x14ac:dyDescent="0.2"/>
    <row r="2748" customFormat="1" ht="16" customHeight="1" x14ac:dyDescent="0.2"/>
    <row r="2749" customFormat="1" ht="16" customHeight="1" x14ac:dyDescent="0.2"/>
    <row r="2750" customFormat="1" ht="16" customHeight="1" x14ac:dyDescent="0.2"/>
    <row r="2751" customFormat="1" ht="16" customHeight="1" x14ac:dyDescent="0.2"/>
    <row r="2752" customFormat="1" ht="16" customHeight="1" x14ac:dyDescent="0.2"/>
    <row r="2753" customFormat="1" ht="16" customHeight="1" x14ac:dyDescent="0.2"/>
    <row r="2754" customFormat="1" ht="16" customHeight="1" x14ac:dyDescent="0.2"/>
    <row r="2755" customFormat="1" ht="16" customHeight="1" x14ac:dyDescent="0.2"/>
    <row r="2756" customFormat="1" ht="16" customHeight="1" x14ac:dyDescent="0.2"/>
    <row r="2757" customFormat="1" ht="16" customHeight="1" x14ac:dyDescent="0.2"/>
    <row r="2758" customFormat="1" ht="16" customHeight="1" x14ac:dyDescent="0.2"/>
    <row r="2759" customFormat="1" ht="16" customHeight="1" x14ac:dyDescent="0.2"/>
    <row r="2760" customFormat="1" ht="16" customHeight="1" x14ac:dyDescent="0.2"/>
    <row r="2761" customFormat="1" ht="16" customHeight="1" x14ac:dyDescent="0.2"/>
    <row r="2762" customFormat="1" ht="16" customHeight="1" x14ac:dyDescent="0.2"/>
    <row r="2763" customFormat="1" ht="16" customHeight="1" x14ac:dyDescent="0.2"/>
    <row r="2764" customFormat="1" ht="16" customHeight="1" x14ac:dyDescent="0.2"/>
    <row r="2765" customFormat="1" ht="16" customHeight="1" x14ac:dyDescent="0.2"/>
    <row r="2766" customFormat="1" ht="16" customHeight="1" x14ac:dyDescent="0.2"/>
    <row r="2767" customFormat="1" ht="16" customHeight="1" x14ac:dyDescent="0.2"/>
    <row r="2768" customFormat="1" ht="16" customHeight="1" x14ac:dyDescent="0.2"/>
    <row r="2769" customFormat="1" ht="16" customHeight="1" x14ac:dyDescent="0.2"/>
    <row r="2770" customFormat="1" ht="16" customHeight="1" x14ac:dyDescent="0.2"/>
    <row r="2771" customFormat="1" ht="16" customHeight="1" x14ac:dyDescent="0.2"/>
    <row r="2772" customFormat="1" ht="16" customHeight="1" x14ac:dyDescent="0.2"/>
    <row r="2773" customFormat="1" ht="16" customHeight="1" x14ac:dyDescent="0.2"/>
    <row r="2774" customFormat="1" ht="16" customHeight="1" x14ac:dyDescent="0.2"/>
    <row r="2775" customFormat="1" ht="16" customHeight="1" x14ac:dyDescent="0.2"/>
    <row r="2776" customFormat="1" ht="16" customHeight="1" x14ac:dyDescent="0.2"/>
    <row r="2777" customFormat="1" ht="16" customHeight="1" x14ac:dyDescent="0.2"/>
    <row r="2778" customFormat="1" ht="16" customHeight="1" x14ac:dyDescent="0.2"/>
    <row r="2779" customFormat="1" ht="16" customHeight="1" x14ac:dyDescent="0.2"/>
    <row r="2780" customFormat="1" ht="16" customHeight="1" x14ac:dyDescent="0.2"/>
    <row r="2781" customFormat="1" ht="16" customHeight="1" x14ac:dyDescent="0.2"/>
    <row r="2782" customFormat="1" ht="16" customHeight="1" x14ac:dyDescent="0.2"/>
    <row r="2783" customFormat="1" ht="16" customHeight="1" x14ac:dyDescent="0.2"/>
    <row r="2784" customFormat="1" ht="16" customHeight="1" x14ac:dyDescent="0.2"/>
    <row r="2785" customFormat="1" ht="16" customHeight="1" x14ac:dyDescent="0.2"/>
    <row r="2786" customFormat="1" ht="16" customHeight="1" x14ac:dyDescent="0.2"/>
    <row r="2787" customFormat="1" ht="16" customHeight="1" x14ac:dyDescent="0.2"/>
    <row r="2788" customFormat="1" ht="16" customHeight="1" x14ac:dyDescent="0.2"/>
    <row r="2789" customFormat="1" ht="16" customHeight="1" x14ac:dyDescent="0.2"/>
    <row r="2790" customFormat="1" ht="16" customHeight="1" x14ac:dyDescent="0.2"/>
    <row r="2791" customFormat="1" ht="16" customHeight="1" x14ac:dyDescent="0.2"/>
    <row r="2792" customFormat="1" ht="16" customHeight="1" x14ac:dyDescent="0.2"/>
    <row r="2793" customFormat="1" ht="16" customHeight="1" x14ac:dyDescent="0.2"/>
    <row r="2794" customFormat="1" ht="16" customHeight="1" x14ac:dyDescent="0.2"/>
    <row r="2795" customFormat="1" ht="16" customHeight="1" x14ac:dyDescent="0.2"/>
    <row r="2796" customFormat="1" ht="16" customHeight="1" x14ac:dyDescent="0.2"/>
    <row r="2797" customFormat="1" ht="16" customHeight="1" x14ac:dyDescent="0.2"/>
    <row r="2798" customFormat="1" ht="16" customHeight="1" x14ac:dyDescent="0.2"/>
    <row r="2799" customFormat="1" ht="16" customHeight="1" x14ac:dyDescent="0.2"/>
    <row r="2800" customFormat="1" ht="16" customHeight="1" x14ac:dyDescent="0.2"/>
    <row r="2801" customFormat="1" ht="16" customHeight="1" x14ac:dyDescent="0.2"/>
    <row r="2802" customFormat="1" ht="16" customHeight="1" x14ac:dyDescent="0.2"/>
    <row r="2803" customFormat="1" ht="16" customHeight="1" x14ac:dyDescent="0.2"/>
    <row r="2804" customFormat="1" ht="16" customHeight="1" x14ac:dyDescent="0.2"/>
    <row r="2805" customFormat="1" ht="16" customHeight="1" x14ac:dyDescent="0.2"/>
    <row r="2806" customFormat="1" ht="16" customHeight="1" x14ac:dyDescent="0.2"/>
    <row r="2807" customFormat="1" ht="16" customHeight="1" x14ac:dyDescent="0.2"/>
    <row r="2808" customFormat="1" ht="16" customHeight="1" x14ac:dyDescent="0.2"/>
    <row r="2809" customFormat="1" ht="16" customHeight="1" x14ac:dyDescent="0.2"/>
    <row r="2810" customFormat="1" ht="16" customHeight="1" x14ac:dyDescent="0.2"/>
    <row r="2811" customFormat="1" ht="16" customHeight="1" x14ac:dyDescent="0.2"/>
    <row r="2812" customFormat="1" ht="16" customHeight="1" x14ac:dyDescent="0.2"/>
    <row r="2813" customFormat="1" ht="16" customHeight="1" x14ac:dyDescent="0.2"/>
    <row r="2814" customFormat="1" ht="16" customHeight="1" x14ac:dyDescent="0.2"/>
    <row r="2815" customFormat="1" ht="16" customHeight="1" x14ac:dyDescent="0.2"/>
    <row r="2816" customFormat="1" ht="16" customHeight="1" x14ac:dyDescent="0.2"/>
    <row r="2817" customFormat="1" ht="16" customHeight="1" x14ac:dyDescent="0.2"/>
    <row r="2818" customFormat="1" ht="16" customHeight="1" x14ac:dyDescent="0.2"/>
    <row r="2819" customFormat="1" ht="16" customHeight="1" x14ac:dyDescent="0.2"/>
    <row r="2820" customFormat="1" ht="16" customHeight="1" x14ac:dyDescent="0.2"/>
    <row r="2821" customFormat="1" ht="16" customHeight="1" x14ac:dyDescent="0.2"/>
    <row r="2822" customFormat="1" ht="16" customHeight="1" x14ac:dyDescent="0.2"/>
    <row r="2823" customFormat="1" ht="16" customHeight="1" x14ac:dyDescent="0.2"/>
    <row r="2824" customFormat="1" ht="16" customHeight="1" x14ac:dyDescent="0.2"/>
    <row r="2825" customFormat="1" ht="16" customHeight="1" x14ac:dyDescent="0.2"/>
    <row r="2826" customFormat="1" ht="16" customHeight="1" x14ac:dyDescent="0.2"/>
    <row r="2827" customFormat="1" ht="16" customHeight="1" x14ac:dyDescent="0.2"/>
    <row r="2828" customFormat="1" ht="16" customHeight="1" x14ac:dyDescent="0.2"/>
    <row r="2829" customFormat="1" ht="16" customHeight="1" x14ac:dyDescent="0.2"/>
    <row r="2830" customFormat="1" ht="16" customHeight="1" x14ac:dyDescent="0.2"/>
    <row r="2831" customFormat="1" ht="16" customHeight="1" x14ac:dyDescent="0.2"/>
    <row r="2832" customFormat="1" ht="16" customHeight="1" x14ac:dyDescent="0.2"/>
    <row r="2833" customFormat="1" ht="16" customHeight="1" x14ac:dyDescent="0.2"/>
    <row r="2834" customFormat="1" ht="16" customHeight="1" x14ac:dyDescent="0.2"/>
    <row r="2835" customFormat="1" ht="16" customHeight="1" x14ac:dyDescent="0.2"/>
    <row r="2836" customFormat="1" ht="16" customHeight="1" x14ac:dyDescent="0.2"/>
    <row r="2837" customFormat="1" ht="16" customHeight="1" x14ac:dyDescent="0.2"/>
    <row r="2838" customFormat="1" ht="16" customHeight="1" x14ac:dyDescent="0.2"/>
    <row r="2839" customFormat="1" ht="16" customHeight="1" x14ac:dyDescent="0.2"/>
    <row r="2840" customFormat="1" ht="16" customHeight="1" x14ac:dyDescent="0.2"/>
    <row r="2841" customFormat="1" ht="16" customHeight="1" x14ac:dyDescent="0.2"/>
    <row r="2842" customFormat="1" ht="16" customHeight="1" x14ac:dyDescent="0.2"/>
    <row r="2843" customFormat="1" ht="16" customHeight="1" x14ac:dyDescent="0.2"/>
    <row r="2844" customFormat="1" ht="16" customHeight="1" x14ac:dyDescent="0.2"/>
    <row r="2845" customFormat="1" ht="16" customHeight="1" x14ac:dyDescent="0.2"/>
    <row r="2846" customFormat="1" ht="16" customHeight="1" x14ac:dyDescent="0.2"/>
    <row r="2847" customFormat="1" ht="16" customHeight="1" x14ac:dyDescent="0.2"/>
    <row r="2848" customFormat="1" ht="16" customHeight="1" x14ac:dyDescent="0.2"/>
    <row r="2849" customFormat="1" ht="16" customHeight="1" x14ac:dyDescent="0.2"/>
    <row r="2850" customFormat="1" ht="16" customHeight="1" x14ac:dyDescent="0.2"/>
    <row r="2851" customFormat="1" ht="16" customHeight="1" x14ac:dyDescent="0.2"/>
    <row r="2852" customFormat="1" ht="16" customHeight="1" x14ac:dyDescent="0.2"/>
    <row r="2853" customFormat="1" ht="16" customHeight="1" x14ac:dyDescent="0.2"/>
    <row r="2854" customFormat="1" ht="16" customHeight="1" x14ac:dyDescent="0.2"/>
    <row r="2855" customFormat="1" ht="16" customHeight="1" x14ac:dyDescent="0.2"/>
    <row r="2856" customFormat="1" ht="16" customHeight="1" x14ac:dyDescent="0.2"/>
    <row r="2857" customFormat="1" ht="16" customHeight="1" x14ac:dyDescent="0.2"/>
    <row r="2858" customFormat="1" ht="16" customHeight="1" x14ac:dyDescent="0.2"/>
    <row r="2859" customFormat="1" ht="16" customHeight="1" x14ac:dyDescent="0.2"/>
    <row r="2860" customFormat="1" ht="16" customHeight="1" x14ac:dyDescent="0.2"/>
    <row r="2861" customFormat="1" ht="16" customHeight="1" x14ac:dyDescent="0.2"/>
    <row r="2862" customFormat="1" ht="16" customHeight="1" x14ac:dyDescent="0.2"/>
    <row r="2863" customFormat="1" ht="16" customHeight="1" x14ac:dyDescent="0.2"/>
    <row r="2864" customFormat="1" ht="16" customHeight="1" x14ac:dyDescent="0.2"/>
    <row r="2865" customFormat="1" ht="16" customHeight="1" x14ac:dyDescent="0.2"/>
    <row r="2866" customFormat="1" ht="16" customHeight="1" x14ac:dyDescent="0.2"/>
    <row r="2867" customFormat="1" ht="16" customHeight="1" x14ac:dyDescent="0.2"/>
    <row r="2868" customFormat="1" ht="16" customHeight="1" x14ac:dyDescent="0.2"/>
    <row r="2869" customFormat="1" ht="16" customHeight="1" x14ac:dyDescent="0.2"/>
    <row r="2870" customFormat="1" ht="16" customHeight="1" x14ac:dyDescent="0.2"/>
    <row r="2871" customFormat="1" ht="16" customHeight="1" x14ac:dyDescent="0.2"/>
    <row r="2872" customFormat="1" ht="16" customHeight="1" x14ac:dyDescent="0.2"/>
    <row r="2873" customFormat="1" ht="16" customHeight="1" x14ac:dyDescent="0.2"/>
    <row r="2874" customFormat="1" ht="16" customHeight="1" x14ac:dyDescent="0.2"/>
    <row r="2875" customFormat="1" ht="16" customHeight="1" x14ac:dyDescent="0.2"/>
    <row r="2876" customFormat="1" ht="16" customHeight="1" x14ac:dyDescent="0.2"/>
    <row r="2877" customFormat="1" ht="16" customHeight="1" x14ac:dyDescent="0.2"/>
    <row r="2878" customFormat="1" ht="16" customHeight="1" x14ac:dyDescent="0.2"/>
    <row r="2879" customFormat="1" ht="16" customHeight="1" x14ac:dyDescent="0.2"/>
    <row r="2880" customFormat="1" ht="16" customHeight="1" x14ac:dyDescent="0.2"/>
    <row r="2881" customFormat="1" ht="16" customHeight="1" x14ac:dyDescent="0.2"/>
    <row r="2882" customFormat="1" ht="16" customHeight="1" x14ac:dyDescent="0.2"/>
    <row r="2883" customFormat="1" ht="16" customHeight="1" x14ac:dyDescent="0.2"/>
    <row r="2884" customFormat="1" ht="16" customHeight="1" x14ac:dyDescent="0.2"/>
    <row r="2885" customFormat="1" ht="16" customHeight="1" x14ac:dyDescent="0.2"/>
    <row r="2886" customFormat="1" ht="16" customHeight="1" x14ac:dyDescent="0.2"/>
    <row r="2887" customFormat="1" ht="16" customHeight="1" x14ac:dyDescent="0.2"/>
    <row r="2888" customFormat="1" ht="16" customHeight="1" x14ac:dyDescent="0.2"/>
    <row r="2889" customFormat="1" ht="16" customHeight="1" x14ac:dyDescent="0.2"/>
    <row r="2890" customFormat="1" ht="16" customHeight="1" x14ac:dyDescent="0.2"/>
    <row r="2891" customFormat="1" ht="16" customHeight="1" x14ac:dyDescent="0.2"/>
    <row r="2892" customFormat="1" ht="16" customHeight="1" x14ac:dyDescent="0.2"/>
    <row r="2893" customFormat="1" ht="16" customHeight="1" x14ac:dyDescent="0.2"/>
    <row r="2894" customFormat="1" ht="16" customHeight="1" x14ac:dyDescent="0.2"/>
    <row r="2895" customFormat="1" ht="16" customHeight="1" x14ac:dyDescent="0.2"/>
    <row r="2896" customFormat="1" ht="16" customHeight="1" x14ac:dyDescent="0.2"/>
    <row r="2897" customFormat="1" ht="16" customHeight="1" x14ac:dyDescent="0.2"/>
    <row r="2898" customFormat="1" ht="16" customHeight="1" x14ac:dyDescent="0.2"/>
    <row r="2899" customFormat="1" ht="16" customHeight="1" x14ac:dyDescent="0.2"/>
    <row r="2900" customFormat="1" ht="16" customHeight="1" x14ac:dyDescent="0.2"/>
    <row r="2901" customFormat="1" ht="16" customHeight="1" x14ac:dyDescent="0.2"/>
    <row r="2902" customFormat="1" ht="16" customHeight="1" x14ac:dyDescent="0.2"/>
    <row r="2903" customFormat="1" ht="16" customHeight="1" x14ac:dyDescent="0.2"/>
    <row r="2904" customFormat="1" ht="16" customHeight="1" x14ac:dyDescent="0.2"/>
    <row r="2905" customFormat="1" ht="16" customHeight="1" x14ac:dyDescent="0.2"/>
    <row r="2906" customFormat="1" ht="16" customHeight="1" x14ac:dyDescent="0.2"/>
    <row r="2907" customFormat="1" ht="16" customHeight="1" x14ac:dyDescent="0.2"/>
    <row r="2908" customFormat="1" ht="16" customHeight="1" x14ac:dyDescent="0.2"/>
    <row r="2909" customFormat="1" ht="16" customHeight="1" x14ac:dyDescent="0.2"/>
    <row r="2910" customFormat="1" ht="16" customHeight="1" x14ac:dyDescent="0.2"/>
    <row r="2911" customFormat="1" ht="16" customHeight="1" x14ac:dyDescent="0.2"/>
    <row r="2912" customFormat="1" ht="16" customHeight="1" x14ac:dyDescent="0.2"/>
    <row r="2913" customFormat="1" ht="16" customHeight="1" x14ac:dyDescent="0.2"/>
    <row r="2914" customFormat="1" ht="16" customHeight="1" x14ac:dyDescent="0.2"/>
    <row r="2915" customFormat="1" ht="16" customHeight="1" x14ac:dyDescent="0.2"/>
    <row r="2916" customFormat="1" ht="16" customHeight="1" x14ac:dyDescent="0.2"/>
    <row r="2917" customFormat="1" ht="16" customHeight="1" x14ac:dyDescent="0.2"/>
    <row r="2918" customFormat="1" ht="16" customHeight="1" x14ac:dyDescent="0.2"/>
    <row r="2919" customFormat="1" ht="16" customHeight="1" x14ac:dyDescent="0.2"/>
    <row r="2920" customFormat="1" ht="16" customHeight="1" x14ac:dyDescent="0.2"/>
    <row r="2921" customFormat="1" ht="16" customHeight="1" x14ac:dyDescent="0.2"/>
    <row r="2922" customFormat="1" ht="16" customHeight="1" x14ac:dyDescent="0.2"/>
    <row r="2923" customFormat="1" ht="16" customHeight="1" x14ac:dyDescent="0.2"/>
    <row r="2924" customFormat="1" ht="16" customHeight="1" x14ac:dyDescent="0.2"/>
    <row r="2925" customFormat="1" ht="16" customHeight="1" x14ac:dyDescent="0.2"/>
    <row r="2926" customFormat="1" ht="16" customHeight="1" x14ac:dyDescent="0.2"/>
    <row r="2927" customFormat="1" ht="16" customHeight="1" x14ac:dyDescent="0.2"/>
    <row r="2928" customFormat="1" ht="16" customHeight="1" x14ac:dyDescent="0.2"/>
    <row r="2929" customFormat="1" ht="16" customHeight="1" x14ac:dyDescent="0.2"/>
    <row r="2930" customFormat="1" ht="16" customHeight="1" x14ac:dyDescent="0.2"/>
    <row r="2931" customFormat="1" ht="16" customHeight="1" x14ac:dyDescent="0.2"/>
    <row r="2932" customFormat="1" ht="16" customHeight="1" x14ac:dyDescent="0.2"/>
    <row r="2933" customFormat="1" ht="16" customHeight="1" x14ac:dyDescent="0.2"/>
    <row r="2934" customFormat="1" ht="16" customHeight="1" x14ac:dyDescent="0.2"/>
    <row r="2935" customFormat="1" ht="16" customHeight="1" x14ac:dyDescent="0.2"/>
    <row r="2936" customFormat="1" ht="16" customHeight="1" x14ac:dyDescent="0.2"/>
    <row r="2937" customFormat="1" ht="16" customHeight="1" x14ac:dyDescent="0.2"/>
    <row r="2938" customFormat="1" ht="16" customHeight="1" x14ac:dyDescent="0.2"/>
    <row r="2939" customFormat="1" ht="16" customHeight="1" x14ac:dyDescent="0.2"/>
    <row r="2940" customFormat="1" ht="16" customHeight="1" x14ac:dyDescent="0.2"/>
    <row r="2941" customFormat="1" ht="16" customHeight="1" x14ac:dyDescent="0.2"/>
    <row r="2942" customFormat="1" ht="16" customHeight="1" x14ac:dyDescent="0.2"/>
    <row r="2943" customFormat="1" ht="16" customHeight="1" x14ac:dyDescent="0.2"/>
    <row r="2944" customFormat="1" ht="16" customHeight="1" x14ac:dyDescent="0.2"/>
    <row r="2945" customFormat="1" ht="16" customHeight="1" x14ac:dyDescent="0.2"/>
    <row r="2946" customFormat="1" ht="16" customHeight="1" x14ac:dyDescent="0.2"/>
    <row r="2947" customFormat="1" ht="16" customHeight="1" x14ac:dyDescent="0.2"/>
    <row r="2948" customFormat="1" ht="16" customHeight="1" x14ac:dyDescent="0.2"/>
    <row r="2949" customFormat="1" ht="16" customHeight="1" x14ac:dyDescent="0.2"/>
    <row r="2950" customFormat="1" ht="16" customHeight="1" x14ac:dyDescent="0.2"/>
    <row r="2951" customFormat="1" ht="16" customHeight="1" x14ac:dyDescent="0.2"/>
    <row r="2952" customFormat="1" ht="16" customHeight="1" x14ac:dyDescent="0.2"/>
    <row r="2953" customFormat="1" ht="16" customHeight="1" x14ac:dyDescent="0.2"/>
    <row r="2954" customFormat="1" ht="16" customHeight="1" x14ac:dyDescent="0.2"/>
    <row r="2955" customFormat="1" ht="16" customHeight="1" x14ac:dyDescent="0.2"/>
    <row r="2956" customFormat="1" ht="16" customHeight="1" x14ac:dyDescent="0.2"/>
    <row r="2957" customFormat="1" ht="16" customHeight="1" x14ac:dyDescent="0.2"/>
    <row r="2958" customFormat="1" ht="16" customHeight="1" x14ac:dyDescent="0.2"/>
    <row r="2959" customFormat="1" ht="16" customHeight="1" x14ac:dyDescent="0.2"/>
    <row r="2960" customFormat="1" ht="16" customHeight="1" x14ac:dyDescent="0.2"/>
    <row r="2961" customFormat="1" ht="16" customHeight="1" x14ac:dyDescent="0.2"/>
    <row r="2962" customFormat="1" ht="16" customHeight="1" x14ac:dyDescent="0.2"/>
    <row r="2963" customFormat="1" ht="16" customHeight="1" x14ac:dyDescent="0.2"/>
    <row r="2964" customFormat="1" ht="16" customHeight="1" x14ac:dyDescent="0.2"/>
    <row r="2965" customFormat="1" ht="16" customHeight="1" x14ac:dyDescent="0.2"/>
    <row r="2966" customFormat="1" ht="16" customHeight="1" x14ac:dyDescent="0.2"/>
    <row r="2967" customFormat="1" ht="16" customHeight="1" x14ac:dyDescent="0.2"/>
    <row r="2968" customFormat="1" ht="16" customHeight="1" x14ac:dyDescent="0.2"/>
    <row r="2969" customFormat="1" ht="16" customHeight="1" x14ac:dyDescent="0.2"/>
    <row r="2970" customFormat="1" ht="16" customHeight="1" x14ac:dyDescent="0.2"/>
    <row r="2971" customFormat="1" ht="16" customHeight="1" x14ac:dyDescent="0.2"/>
    <row r="2972" customFormat="1" ht="16" customHeight="1" x14ac:dyDescent="0.2"/>
    <row r="2973" customFormat="1" ht="16" customHeight="1" x14ac:dyDescent="0.2"/>
    <row r="2974" customFormat="1" ht="16" customHeight="1" x14ac:dyDescent="0.2"/>
    <row r="2975" customFormat="1" ht="16" customHeight="1" x14ac:dyDescent="0.2"/>
    <row r="2976" customFormat="1" ht="16" customHeight="1" x14ac:dyDescent="0.2"/>
    <row r="2977" customFormat="1" ht="16" customHeight="1" x14ac:dyDescent="0.2"/>
    <row r="2978" customFormat="1" ht="16" customHeight="1" x14ac:dyDescent="0.2"/>
    <row r="2979" customFormat="1" ht="16" customHeight="1" x14ac:dyDescent="0.2"/>
    <row r="2980" customFormat="1" ht="16" customHeight="1" x14ac:dyDescent="0.2"/>
    <row r="2981" customFormat="1" ht="16" customHeight="1" x14ac:dyDescent="0.2"/>
    <row r="2982" customFormat="1" ht="16" customHeight="1" x14ac:dyDescent="0.2"/>
    <row r="2983" customFormat="1" ht="16" customHeight="1" x14ac:dyDescent="0.2"/>
    <row r="2984" customFormat="1" ht="16" customHeight="1" x14ac:dyDescent="0.2"/>
    <row r="2985" customFormat="1" ht="16" customHeight="1" x14ac:dyDescent="0.2"/>
    <row r="2986" customFormat="1" ht="16" customHeight="1" x14ac:dyDescent="0.2"/>
    <row r="2987" customFormat="1" ht="16" customHeight="1" x14ac:dyDescent="0.2"/>
    <row r="2988" customFormat="1" ht="16" customHeight="1" x14ac:dyDescent="0.2"/>
    <row r="2989" customFormat="1" ht="16" customHeight="1" x14ac:dyDescent="0.2"/>
    <row r="2990" customFormat="1" ht="16" customHeight="1" x14ac:dyDescent="0.2"/>
    <row r="2991" customFormat="1" ht="16" customHeight="1" x14ac:dyDescent="0.2"/>
    <row r="2992" customFormat="1" ht="16" customHeight="1" x14ac:dyDescent="0.2"/>
    <row r="2993" customFormat="1" ht="16" customHeight="1" x14ac:dyDescent="0.2"/>
    <row r="2994" customFormat="1" ht="16" customHeight="1" x14ac:dyDescent="0.2"/>
    <row r="2995" customFormat="1" ht="16" customHeight="1" x14ac:dyDescent="0.2"/>
    <row r="2996" customFormat="1" ht="16" customHeight="1" x14ac:dyDescent="0.2"/>
    <row r="2997" customFormat="1" ht="16" customHeight="1" x14ac:dyDescent="0.2"/>
    <row r="2998" customFormat="1" ht="16" customHeight="1" x14ac:dyDescent="0.2"/>
    <row r="2999" customFormat="1" ht="16" customHeight="1" x14ac:dyDescent="0.2"/>
    <row r="3000" customFormat="1" ht="16" customHeight="1" x14ac:dyDescent="0.2"/>
    <row r="3001" customFormat="1" ht="16" customHeight="1" x14ac:dyDescent="0.2"/>
    <row r="3002" customFormat="1" ht="16" customHeight="1" x14ac:dyDescent="0.2"/>
    <row r="3003" customFormat="1" ht="16" customHeight="1" x14ac:dyDescent="0.2"/>
    <row r="3004" customFormat="1" ht="16" customHeight="1" x14ac:dyDescent="0.2"/>
    <row r="3005" customFormat="1" ht="16" customHeight="1" x14ac:dyDescent="0.2"/>
    <row r="3006" customFormat="1" ht="16" customHeight="1" x14ac:dyDescent="0.2"/>
    <row r="3007" customFormat="1" ht="16" customHeight="1" x14ac:dyDescent="0.2"/>
    <row r="3008" customFormat="1" ht="16" customHeight="1" x14ac:dyDescent="0.2"/>
    <row r="3009" customFormat="1" ht="16" customHeight="1" x14ac:dyDescent="0.2"/>
    <row r="3010" customFormat="1" ht="16" customHeight="1" x14ac:dyDescent="0.2"/>
    <row r="3011" customFormat="1" ht="16" customHeight="1" x14ac:dyDescent="0.2"/>
    <row r="3012" customFormat="1" ht="16" customHeight="1" x14ac:dyDescent="0.2"/>
    <row r="3013" customFormat="1" ht="16" customHeight="1" x14ac:dyDescent="0.2"/>
    <row r="3014" customFormat="1" ht="16" customHeight="1" x14ac:dyDescent="0.2"/>
    <row r="3015" customFormat="1" ht="16" customHeight="1" x14ac:dyDescent="0.2"/>
    <row r="3016" customFormat="1" ht="16" customHeight="1" x14ac:dyDescent="0.2"/>
    <row r="3017" customFormat="1" ht="16" customHeight="1" x14ac:dyDescent="0.2"/>
    <row r="3018" customFormat="1" ht="16" customHeight="1" x14ac:dyDescent="0.2"/>
    <row r="3019" customFormat="1" ht="16" customHeight="1" x14ac:dyDescent="0.2"/>
    <row r="3020" customFormat="1" ht="16" customHeight="1" x14ac:dyDescent="0.2"/>
    <row r="3021" customFormat="1" ht="16" customHeight="1" x14ac:dyDescent="0.2"/>
    <row r="3022" customFormat="1" ht="16" customHeight="1" x14ac:dyDescent="0.2"/>
    <row r="3023" customFormat="1" ht="16" customHeight="1" x14ac:dyDescent="0.2"/>
    <row r="3024" customFormat="1" ht="16" customHeight="1" x14ac:dyDescent="0.2"/>
    <row r="3025" customFormat="1" ht="16" customHeight="1" x14ac:dyDescent="0.2"/>
    <row r="3026" customFormat="1" ht="16" customHeight="1" x14ac:dyDescent="0.2"/>
    <row r="3027" customFormat="1" ht="16" customHeight="1" x14ac:dyDescent="0.2"/>
    <row r="3028" customFormat="1" ht="16" customHeight="1" x14ac:dyDescent="0.2"/>
    <row r="3029" customFormat="1" ht="16" customHeight="1" x14ac:dyDescent="0.2"/>
    <row r="3030" customFormat="1" ht="16" customHeight="1" x14ac:dyDescent="0.2"/>
    <row r="3031" customFormat="1" ht="16" customHeight="1" x14ac:dyDescent="0.2"/>
    <row r="3032" customFormat="1" ht="16" customHeight="1" x14ac:dyDescent="0.2"/>
    <row r="3033" customFormat="1" ht="16" customHeight="1" x14ac:dyDescent="0.2"/>
    <row r="3034" customFormat="1" ht="16" customHeight="1" x14ac:dyDescent="0.2"/>
    <row r="3035" customFormat="1" ht="16" customHeight="1" x14ac:dyDescent="0.2"/>
    <row r="3036" customFormat="1" ht="16" customHeight="1" x14ac:dyDescent="0.2"/>
    <row r="3037" customFormat="1" ht="16" customHeight="1" x14ac:dyDescent="0.2"/>
    <row r="3038" customFormat="1" ht="16" customHeight="1" x14ac:dyDescent="0.2"/>
    <row r="3039" customFormat="1" ht="16" customHeight="1" x14ac:dyDescent="0.2"/>
    <row r="3040" customFormat="1" ht="16" customHeight="1" x14ac:dyDescent="0.2"/>
    <row r="3041" customFormat="1" ht="16" customHeight="1" x14ac:dyDescent="0.2"/>
    <row r="3042" customFormat="1" ht="16" customHeight="1" x14ac:dyDescent="0.2"/>
    <row r="3043" customFormat="1" ht="16" customHeight="1" x14ac:dyDescent="0.2"/>
    <row r="3044" customFormat="1" ht="16" customHeight="1" x14ac:dyDescent="0.2"/>
    <row r="3045" customFormat="1" ht="16" customHeight="1" x14ac:dyDescent="0.2"/>
    <row r="3046" customFormat="1" ht="16" customHeight="1" x14ac:dyDescent="0.2"/>
    <row r="3047" customFormat="1" ht="16" customHeight="1" x14ac:dyDescent="0.2"/>
    <row r="3048" customFormat="1" ht="16" customHeight="1" x14ac:dyDescent="0.2"/>
    <row r="3049" customFormat="1" ht="16" customHeight="1" x14ac:dyDescent="0.2"/>
    <row r="3050" customFormat="1" ht="16" customHeight="1" x14ac:dyDescent="0.2"/>
    <row r="3051" customFormat="1" ht="16" customHeight="1" x14ac:dyDescent="0.2"/>
    <row r="3052" customFormat="1" ht="16" customHeight="1" x14ac:dyDescent="0.2"/>
    <row r="3053" customFormat="1" ht="16" customHeight="1" x14ac:dyDescent="0.2"/>
    <row r="3054" customFormat="1" ht="16" customHeight="1" x14ac:dyDescent="0.2"/>
    <row r="3055" customFormat="1" ht="16" customHeight="1" x14ac:dyDescent="0.2"/>
    <row r="3056" customFormat="1" ht="16" customHeight="1" x14ac:dyDescent="0.2"/>
    <row r="3057" customFormat="1" ht="16" customHeight="1" x14ac:dyDescent="0.2"/>
    <row r="3058" customFormat="1" ht="16" customHeight="1" x14ac:dyDescent="0.2"/>
    <row r="3059" customFormat="1" ht="16" customHeight="1" x14ac:dyDescent="0.2"/>
    <row r="3060" customFormat="1" ht="16" customHeight="1" x14ac:dyDescent="0.2"/>
    <row r="3061" customFormat="1" ht="16" customHeight="1" x14ac:dyDescent="0.2"/>
    <row r="3062" customFormat="1" ht="16" customHeight="1" x14ac:dyDescent="0.2"/>
    <row r="3063" customFormat="1" ht="16" customHeight="1" x14ac:dyDescent="0.2"/>
    <row r="3064" customFormat="1" ht="16" customHeight="1" x14ac:dyDescent="0.2"/>
    <row r="3065" customFormat="1" ht="16" customHeight="1" x14ac:dyDescent="0.2"/>
    <row r="3066" customFormat="1" ht="16" customHeight="1" x14ac:dyDescent="0.2"/>
    <row r="3067" customFormat="1" ht="16" customHeight="1" x14ac:dyDescent="0.2"/>
    <row r="3068" customFormat="1" ht="16" customHeight="1" x14ac:dyDescent="0.2"/>
    <row r="3069" customFormat="1" ht="16" customHeight="1" x14ac:dyDescent="0.2"/>
    <row r="3070" customFormat="1" ht="16" customHeight="1" x14ac:dyDescent="0.2"/>
    <row r="3071" customFormat="1" ht="16" customHeight="1" x14ac:dyDescent="0.2"/>
    <row r="3072" customFormat="1" ht="16" customHeight="1" x14ac:dyDescent="0.2"/>
    <row r="3073" customFormat="1" ht="16" customHeight="1" x14ac:dyDescent="0.2"/>
    <row r="3074" customFormat="1" ht="16" customHeight="1" x14ac:dyDescent="0.2"/>
    <row r="3075" customFormat="1" ht="16" customHeight="1" x14ac:dyDescent="0.2"/>
    <row r="3076" customFormat="1" ht="16" customHeight="1" x14ac:dyDescent="0.2"/>
    <row r="3077" customFormat="1" ht="16" customHeight="1" x14ac:dyDescent="0.2"/>
    <row r="3078" customFormat="1" ht="16" customHeight="1" x14ac:dyDescent="0.2"/>
    <row r="3079" customFormat="1" ht="16" customHeight="1" x14ac:dyDescent="0.2"/>
    <row r="3080" customFormat="1" ht="16" customHeight="1" x14ac:dyDescent="0.2"/>
    <row r="3081" customFormat="1" ht="16" customHeight="1" x14ac:dyDescent="0.2"/>
    <row r="3082" customFormat="1" ht="16" customHeight="1" x14ac:dyDescent="0.2"/>
    <row r="3083" customFormat="1" ht="16" customHeight="1" x14ac:dyDescent="0.2"/>
    <row r="3084" customFormat="1" ht="16" customHeight="1" x14ac:dyDescent="0.2"/>
    <row r="3085" customFormat="1" ht="16" customHeight="1" x14ac:dyDescent="0.2"/>
    <row r="3086" customFormat="1" ht="16" customHeight="1" x14ac:dyDescent="0.2"/>
    <row r="3087" customFormat="1" ht="16" customHeight="1" x14ac:dyDescent="0.2"/>
    <row r="3088" customFormat="1" ht="16" customHeight="1" x14ac:dyDescent="0.2"/>
    <row r="3089" customFormat="1" ht="16" customHeight="1" x14ac:dyDescent="0.2"/>
    <row r="3090" customFormat="1" ht="16" customHeight="1" x14ac:dyDescent="0.2"/>
    <row r="3091" customFormat="1" ht="16" customHeight="1" x14ac:dyDescent="0.2"/>
    <row r="3092" customFormat="1" ht="16" customHeight="1" x14ac:dyDescent="0.2"/>
    <row r="3093" customFormat="1" ht="16" customHeight="1" x14ac:dyDescent="0.2"/>
    <row r="3094" customFormat="1" ht="16" customHeight="1" x14ac:dyDescent="0.2"/>
    <row r="3095" customFormat="1" ht="16" customHeight="1" x14ac:dyDescent="0.2"/>
    <row r="3096" customFormat="1" ht="16" customHeight="1" x14ac:dyDescent="0.2"/>
    <row r="3097" customFormat="1" ht="16" customHeight="1" x14ac:dyDescent="0.2"/>
    <row r="3098" customFormat="1" ht="16" customHeight="1" x14ac:dyDescent="0.2"/>
    <row r="3099" customFormat="1" ht="16" customHeight="1" x14ac:dyDescent="0.2"/>
    <row r="3100" customFormat="1" ht="16" customHeight="1" x14ac:dyDescent="0.2"/>
    <row r="3101" customFormat="1" ht="16" customHeight="1" x14ac:dyDescent="0.2"/>
    <row r="3102" customFormat="1" ht="16" customHeight="1" x14ac:dyDescent="0.2"/>
    <row r="3103" customFormat="1" ht="16" customHeight="1" x14ac:dyDescent="0.2"/>
    <row r="3104" customFormat="1" ht="16" customHeight="1" x14ac:dyDescent="0.2"/>
    <row r="3105" customFormat="1" ht="16" customHeight="1" x14ac:dyDescent="0.2"/>
    <row r="3106" customFormat="1" ht="16" customHeight="1" x14ac:dyDescent="0.2"/>
    <row r="3107" customFormat="1" ht="16" customHeight="1" x14ac:dyDescent="0.2"/>
    <row r="3108" customFormat="1" ht="16" customHeight="1" x14ac:dyDescent="0.2"/>
    <row r="3109" customFormat="1" ht="16" customHeight="1" x14ac:dyDescent="0.2"/>
    <row r="3110" customFormat="1" ht="16" customHeight="1" x14ac:dyDescent="0.2"/>
    <row r="3111" customFormat="1" ht="16" customHeight="1" x14ac:dyDescent="0.2"/>
    <row r="3112" customFormat="1" ht="16" customHeight="1" x14ac:dyDescent="0.2"/>
    <row r="3113" customFormat="1" ht="16" customHeight="1" x14ac:dyDescent="0.2"/>
    <row r="3114" customFormat="1" ht="16" customHeight="1" x14ac:dyDescent="0.2"/>
    <row r="3115" customFormat="1" ht="16" customHeight="1" x14ac:dyDescent="0.2"/>
    <row r="3116" customFormat="1" ht="16" customHeight="1" x14ac:dyDescent="0.2"/>
    <row r="3117" customFormat="1" ht="16" customHeight="1" x14ac:dyDescent="0.2"/>
    <row r="3118" customFormat="1" ht="16" customHeight="1" x14ac:dyDescent="0.2"/>
    <row r="3119" customFormat="1" ht="16" customHeight="1" x14ac:dyDescent="0.2"/>
    <row r="3120" customFormat="1" ht="16" customHeight="1" x14ac:dyDescent="0.2"/>
    <row r="3121" customFormat="1" ht="16" customHeight="1" x14ac:dyDescent="0.2"/>
    <row r="3122" customFormat="1" ht="16" customHeight="1" x14ac:dyDescent="0.2"/>
    <row r="3123" customFormat="1" ht="16" customHeight="1" x14ac:dyDescent="0.2"/>
    <row r="3124" customFormat="1" ht="16" customHeight="1" x14ac:dyDescent="0.2"/>
    <row r="3125" customFormat="1" ht="16" customHeight="1" x14ac:dyDescent="0.2"/>
    <row r="3126" customFormat="1" ht="16" customHeight="1" x14ac:dyDescent="0.2"/>
    <row r="3127" customFormat="1" ht="16" customHeight="1" x14ac:dyDescent="0.2"/>
    <row r="3128" customFormat="1" ht="16" customHeight="1" x14ac:dyDescent="0.2"/>
    <row r="3129" customFormat="1" ht="16" customHeight="1" x14ac:dyDescent="0.2"/>
    <row r="3130" customFormat="1" ht="16" customHeight="1" x14ac:dyDescent="0.2"/>
    <row r="3131" customFormat="1" ht="16" customHeight="1" x14ac:dyDescent="0.2"/>
    <row r="3132" customFormat="1" ht="16" customHeight="1" x14ac:dyDescent="0.2"/>
    <row r="3133" customFormat="1" ht="16" customHeight="1" x14ac:dyDescent="0.2"/>
    <row r="3134" customFormat="1" ht="16" customHeight="1" x14ac:dyDescent="0.2"/>
    <row r="3135" customFormat="1" ht="16" customHeight="1" x14ac:dyDescent="0.2"/>
    <row r="3136" customFormat="1" ht="16" customHeight="1" x14ac:dyDescent="0.2"/>
    <row r="3137" customFormat="1" ht="16" customHeight="1" x14ac:dyDescent="0.2"/>
    <row r="3138" customFormat="1" ht="16" customHeight="1" x14ac:dyDescent="0.2"/>
    <row r="3139" customFormat="1" ht="16" customHeight="1" x14ac:dyDescent="0.2"/>
    <row r="3140" customFormat="1" ht="16" customHeight="1" x14ac:dyDescent="0.2"/>
    <row r="3141" customFormat="1" ht="16" customHeight="1" x14ac:dyDescent="0.2"/>
    <row r="3142" customFormat="1" ht="16" customHeight="1" x14ac:dyDescent="0.2"/>
    <row r="3143" customFormat="1" ht="16" customHeight="1" x14ac:dyDescent="0.2"/>
    <row r="3144" customFormat="1" ht="16" customHeight="1" x14ac:dyDescent="0.2"/>
    <row r="3145" customFormat="1" ht="16" customHeight="1" x14ac:dyDescent="0.2"/>
    <row r="3146" customFormat="1" ht="16" customHeight="1" x14ac:dyDescent="0.2"/>
    <row r="3147" customFormat="1" ht="16" customHeight="1" x14ac:dyDescent="0.2"/>
    <row r="3148" customFormat="1" ht="16" customHeight="1" x14ac:dyDescent="0.2"/>
    <row r="3149" customFormat="1" ht="16" customHeight="1" x14ac:dyDescent="0.2"/>
    <row r="3150" customFormat="1" ht="16" customHeight="1" x14ac:dyDescent="0.2"/>
    <row r="3151" customFormat="1" ht="16" customHeight="1" x14ac:dyDescent="0.2"/>
    <row r="3152" customFormat="1" ht="16" customHeight="1" x14ac:dyDescent="0.2"/>
    <row r="3153" customFormat="1" ht="16" customHeight="1" x14ac:dyDescent="0.2"/>
    <row r="3154" customFormat="1" ht="16" customHeight="1" x14ac:dyDescent="0.2"/>
    <row r="3155" customFormat="1" ht="16" customHeight="1" x14ac:dyDescent="0.2"/>
    <row r="3156" customFormat="1" ht="16" customHeight="1" x14ac:dyDescent="0.2"/>
    <row r="3157" customFormat="1" ht="16" customHeight="1" x14ac:dyDescent="0.2"/>
    <row r="3158" customFormat="1" ht="16" customHeight="1" x14ac:dyDescent="0.2"/>
    <row r="3159" customFormat="1" ht="16" customHeight="1" x14ac:dyDescent="0.2"/>
    <row r="3160" customFormat="1" ht="16" customHeight="1" x14ac:dyDescent="0.2"/>
    <row r="3161" customFormat="1" ht="16" customHeight="1" x14ac:dyDescent="0.2"/>
    <row r="3162" customFormat="1" ht="16" customHeight="1" x14ac:dyDescent="0.2"/>
    <row r="3163" customFormat="1" ht="16" customHeight="1" x14ac:dyDescent="0.2"/>
    <row r="3164" customFormat="1" ht="16" customHeight="1" x14ac:dyDescent="0.2"/>
    <row r="3165" customFormat="1" ht="16" customHeight="1" x14ac:dyDescent="0.2"/>
    <row r="3166" customFormat="1" ht="16" customHeight="1" x14ac:dyDescent="0.2"/>
    <row r="3167" customFormat="1" ht="16" customHeight="1" x14ac:dyDescent="0.2"/>
    <row r="3168" customFormat="1" ht="16" customHeight="1" x14ac:dyDescent="0.2"/>
    <row r="3169" customFormat="1" ht="16" customHeight="1" x14ac:dyDescent="0.2"/>
    <row r="3170" customFormat="1" ht="16" customHeight="1" x14ac:dyDescent="0.2"/>
    <row r="3171" customFormat="1" ht="16" customHeight="1" x14ac:dyDescent="0.2"/>
    <row r="3172" customFormat="1" ht="16" customHeight="1" x14ac:dyDescent="0.2"/>
    <row r="3173" customFormat="1" ht="16" customHeight="1" x14ac:dyDescent="0.2"/>
    <row r="3174" customFormat="1" ht="16" customHeight="1" x14ac:dyDescent="0.2"/>
    <row r="3175" customFormat="1" ht="16" customHeight="1" x14ac:dyDescent="0.2"/>
    <row r="3176" customFormat="1" ht="16" customHeight="1" x14ac:dyDescent="0.2"/>
    <row r="3177" customFormat="1" ht="16" customHeight="1" x14ac:dyDescent="0.2"/>
    <row r="3178" customFormat="1" ht="16" customHeight="1" x14ac:dyDescent="0.2"/>
    <row r="3179" customFormat="1" ht="16" customHeight="1" x14ac:dyDescent="0.2"/>
    <row r="3180" customFormat="1" ht="16" customHeight="1" x14ac:dyDescent="0.2"/>
    <row r="3181" customFormat="1" ht="16" customHeight="1" x14ac:dyDescent="0.2"/>
    <row r="3182" customFormat="1" ht="16" customHeight="1" x14ac:dyDescent="0.2"/>
    <row r="3183" customFormat="1" ht="16" customHeight="1" x14ac:dyDescent="0.2"/>
    <row r="3184" customFormat="1" ht="16" customHeight="1" x14ac:dyDescent="0.2"/>
    <row r="3185" customFormat="1" ht="16" customHeight="1" x14ac:dyDescent="0.2"/>
    <row r="3186" customFormat="1" ht="16" customHeight="1" x14ac:dyDescent="0.2"/>
    <row r="3187" customFormat="1" ht="16" customHeight="1" x14ac:dyDescent="0.2"/>
    <row r="3188" customFormat="1" ht="16" customHeight="1" x14ac:dyDescent="0.2"/>
    <row r="3189" customFormat="1" ht="16" customHeight="1" x14ac:dyDescent="0.2"/>
    <row r="3190" customFormat="1" ht="16" customHeight="1" x14ac:dyDescent="0.2"/>
    <row r="3191" customFormat="1" ht="16" customHeight="1" x14ac:dyDescent="0.2"/>
    <row r="3192" customFormat="1" ht="16" customHeight="1" x14ac:dyDescent="0.2"/>
    <row r="3193" customFormat="1" ht="16" customHeight="1" x14ac:dyDescent="0.2"/>
    <row r="3194" customFormat="1" ht="16" customHeight="1" x14ac:dyDescent="0.2"/>
    <row r="3195" customFormat="1" ht="16" customHeight="1" x14ac:dyDescent="0.2"/>
    <row r="3196" customFormat="1" ht="16" customHeight="1" x14ac:dyDescent="0.2"/>
    <row r="3197" customFormat="1" ht="16" customHeight="1" x14ac:dyDescent="0.2"/>
    <row r="3198" customFormat="1" ht="16" customHeight="1" x14ac:dyDescent="0.2"/>
    <row r="3199" customFormat="1" ht="16" customHeight="1" x14ac:dyDescent="0.2"/>
    <row r="3200" customFormat="1" ht="16" customHeight="1" x14ac:dyDescent="0.2"/>
    <row r="3201" customFormat="1" ht="16" customHeight="1" x14ac:dyDescent="0.2"/>
    <row r="3202" customFormat="1" ht="16" customHeight="1" x14ac:dyDescent="0.2"/>
    <row r="3203" customFormat="1" ht="16" customHeight="1" x14ac:dyDescent="0.2"/>
    <row r="3204" customFormat="1" ht="16" customHeight="1" x14ac:dyDescent="0.2"/>
    <row r="3205" customFormat="1" ht="16" customHeight="1" x14ac:dyDescent="0.2"/>
    <row r="3206" customFormat="1" ht="16" customHeight="1" x14ac:dyDescent="0.2"/>
    <row r="3207" customFormat="1" ht="16" customHeight="1" x14ac:dyDescent="0.2"/>
    <row r="3208" customFormat="1" ht="16" customHeight="1" x14ac:dyDescent="0.2"/>
    <row r="3209" customFormat="1" ht="16" customHeight="1" x14ac:dyDescent="0.2"/>
    <row r="3210" customFormat="1" ht="16" customHeight="1" x14ac:dyDescent="0.2"/>
    <row r="3211" customFormat="1" ht="16" customHeight="1" x14ac:dyDescent="0.2"/>
    <row r="3212" customFormat="1" ht="16" customHeight="1" x14ac:dyDescent="0.2"/>
    <row r="3213" customFormat="1" ht="16" customHeight="1" x14ac:dyDescent="0.2"/>
    <row r="3214" customFormat="1" ht="16" customHeight="1" x14ac:dyDescent="0.2"/>
    <row r="3215" customFormat="1" ht="16" customHeight="1" x14ac:dyDescent="0.2"/>
    <row r="3216" customFormat="1" ht="16" customHeight="1" x14ac:dyDescent="0.2"/>
    <row r="3217" customFormat="1" ht="16" customHeight="1" x14ac:dyDescent="0.2"/>
    <row r="3218" customFormat="1" ht="16" customHeight="1" x14ac:dyDescent="0.2"/>
    <row r="3219" customFormat="1" ht="16" customHeight="1" x14ac:dyDescent="0.2"/>
    <row r="3220" customFormat="1" ht="16" customHeight="1" x14ac:dyDescent="0.2"/>
    <row r="3221" customFormat="1" ht="16" customHeight="1" x14ac:dyDescent="0.2"/>
    <row r="3222" customFormat="1" ht="16" customHeight="1" x14ac:dyDescent="0.2"/>
    <row r="3223" customFormat="1" ht="16" customHeight="1" x14ac:dyDescent="0.2"/>
    <row r="3224" customFormat="1" ht="16" customHeight="1" x14ac:dyDescent="0.2"/>
    <row r="3225" customFormat="1" ht="16" customHeight="1" x14ac:dyDescent="0.2"/>
    <row r="3226" customFormat="1" ht="16" customHeight="1" x14ac:dyDescent="0.2"/>
    <row r="3227" customFormat="1" ht="16" customHeight="1" x14ac:dyDescent="0.2"/>
    <row r="3228" customFormat="1" ht="16" customHeight="1" x14ac:dyDescent="0.2"/>
    <row r="3229" customFormat="1" ht="16" customHeight="1" x14ac:dyDescent="0.2"/>
    <row r="3230" customFormat="1" ht="16" customHeight="1" x14ac:dyDescent="0.2"/>
    <row r="3231" customFormat="1" ht="16" customHeight="1" x14ac:dyDescent="0.2"/>
    <row r="3232" customFormat="1" ht="16" customHeight="1" x14ac:dyDescent="0.2"/>
    <row r="3233" customFormat="1" ht="16" customHeight="1" x14ac:dyDescent="0.2"/>
    <row r="3234" customFormat="1" ht="16" customHeight="1" x14ac:dyDescent="0.2"/>
    <row r="3235" customFormat="1" ht="16" customHeight="1" x14ac:dyDescent="0.2"/>
    <row r="3236" customFormat="1" ht="16" customHeight="1" x14ac:dyDescent="0.2"/>
    <row r="3237" customFormat="1" ht="16" customHeight="1" x14ac:dyDescent="0.2"/>
    <row r="3238" customFormat="1" ht="16" customHeight="1" x14ac:dyDescent="0.2"/>
    <row r="3239" customFormat="1" ht="16" customHeight="1" x14ac:dyDescent="0.2"/>
    <row r="3240" customFormat="1" ht="16" customHeight="1" x14ac:dyDescent="0.2"/>
    <row r="3241" customFormat="1" ht="16" customHeight="1" x14ac:dyDescent="0.2"/>
    <row r="3242" customFormat="1" ht="16" customHeight="1" x14ac:dyDescent="0.2"/>
    <row r="3243" customFormat="1" ht="16" customHeight="1" x14ac:dyDescent="0.2"/>
    <row r="3244" customFormat="1" ht="16" customHeight="1" x14ac:dyDescent="0.2"/>
    <row r="3245" customFormat="1" ht="16" customHeight="1" x14ac:dyDescent="0.2"/>
    <row r="3246" customFormat="1" ht="16" customHeight="1" x14ac:dyDescent="0.2"/>
    <row r="3247" customFormat="1" ht="16" customHeight="1" x14ac:dyDescent="0.2"/>
    <row r="3248" customFormat="1" ht="16" customHeight="1" x14ac:dyDescent="0.2"/>
    <row r="3249" customFormat="1" ht="16" customHeight="1" x14ac:dyDescent="0.2"/>
    <row r="3250" customFormat="1" ht="16" customHeight="1" x14ac:dyDescent="0.2"/>
    <row r="3251" customFormat="1" ht="16" customHeight="1" x14ac:dyDescent="0.2"/>
    <row r="3252" customFormat="1" ht="16" customHeight="1" x14ac:dyDescent="0.2"/>
    <row r="3253" customFormat="1" ht="16" customHeight="1" x14ac:dyDescent="0.2"/>
    <row r="3254" customFormat="1" ht="16" customHeight="1" x14ac:dyDescent="0.2"/>
    <row r="3255" customFormat="1" ht="16" customHeight="1" x14ac:dyDescent="0.2"/>
    <row r="3256" customFormat="1" ht="16" customHeight="1" x14ac:dyDescent="0.2"/>
    <row r="3257" customFormat="1" ht="16" customHeight="1" x14ac:dyDescent="0.2"/>
    <row r="3258" customFormat="1" ht="16" customHeight="1" x14ac:dyDescent="0.2"/>
    <row r="3259" customFormat="1" ht="16" customHeight="1" x14ac:dyDescent="0.2"/>
    <row r="3260" customFormat="1" ht="16" customHeight="1" x14ac:dyDescent="0.2"/>
    <row r="3261" customFormat="1" ht="16" customHeight="1" x14ac:dyDescent="0.2"/>
    <row r="3262" customFormat="1" ht="16" customHeight="1" x14ac:dyDescent="0.2"/>
    <row r="3263" customFormat="1" ht="16" customHeight="1" x14ac:dyDescent="0.2"/>
    <row r="3264" customFormat="1" ht="16" customHeight="1" x14ac:dyDescent="0.2"/>
    <row r="3265" customFormat="1" ht="16" customHeight="1" x14ac:dyDescent="0.2"/>
    <row r="3266" customFormat="1" ht="16" customHeight="1" x14ac:dyDescent="0.2"/>
    <row r="3267" customFormat="1" ht="16" customHeight="1" x14ac:dyDescent="0.2"/>
    <row r="3268" customFormat="1" ht="16" customHeight="1" x14ac:dyDescent="0.2"/>
    <row r="3269" customFormat="1" ht="16" customHeight="1" x14ac:dyDescent="0.2"/>
    <row r="3270" customFormat="1" ht="16" customHeight="1" x14ac:dyDescent="0.2"/>
    <row r="3271" customFormat="1" ht="16" customHeight="1" x14ac:dyDescent="0.2"/>
    <row r="3272" customFormat="1" ht="16" customHeight="1" x14ac:dyDescent="0.2"/>
    <row r="3273" customFormat="1" ht="16" customHeight="1" x14ac:dyDescent="0.2"/>
    <row r="3274" customFormat="1" ht="16" customHeight="1" x14ac:dyDescent="0.2"/>
    <row r="3275" customFormat="1" ht="16" customHeight="1" x14ac:dyDescent="0.2"/>
    <row r="3276" customFormat="1" ht="16" customHeight="1" x14ac:dyDescent="0.2"/>
    <row r="3277" customFormat="1" ht="16" customHeight="1" x14ac:dyDescent="0.2"/>
    <row r="3278" customFormat="1" ht="16" customHeight="1" x14ac:dyDescent="0.2"/>
    <row r="3279" customFormat="1" ht="16" customHeight="1" x14ac:dyDescent="0.2"/>
    <row r="3280" customFormat="1" ht="16" customHeight="1" x14ac:dyDescent="0.2"/>
    <row r="3281" customFormat="1" ht="16" customHeight="1" x14ac:dyDescent="0.2"/>
    <row r="3282" customFormat="1" ht="16" customHeight="1" x14ac:dyDescent="0.2"/>
    <row r="3283" customFormat="1" ht="16" customHeight="1" x14ac:dyDescent="0.2"/>
    <row r="3284" customFormat="1" ht="16" customHeight="1" x14ac:dyDescent="0.2"/>
    <row r="3285" customFormat="1" ht="16" customHeight="1" x14ac:dyDescent="0.2"/>
    <row r="3286" customFormat="1" ht="16" customHeight="1" x14ac:dyDescent="0.2"/>
    <row r="3287" customFormat="1" ht="16" customHeight="1" x14ac:dyDescent="0.2"/>
    <row r="3288" customFormat="1" ht="16" customHeight="1" x14ac:dyDescent="0.2"/>
    <row r="3289" customFormat="1" ht="16" customHeight="1" x14ac:dyDescent="0.2"/>
    <row r="3290" customFormat="1" ht="16" customHeight="1" x14ac:dyDescent="0.2"/>
    <row r="3291" customFormat="1" ht="16" customHeight="1" x14ac:dyDescent="0.2"/>
    <row r="3292" customFormat="1" ht="16" customHeight="1" x14ac:dyDescent="0.2"/>
    <row r="3293" customFormat="1" ht="16" customHeight="1" x14ac:dyDescent="0.2"/>
    <row r="3294" customFormat="1" ht="16" customHeight="1" x14ac:dyDescent="0.2"/>
    <row r="3295" customFormat="1" ht="16" customHeight="1" x14ac:dyDescent="0.2"/>
    <row r="3296" customFormat="1" ht="16" customHeight="1" x14ac:dyDescent="0.2"/>
    <row r="3297" customFormat="1" ht="16" customHeight="1" x14ac:dyDescent="0.2"/>
    <row r="3298" customFormat="1" ht="16" customHeight="1" x14ac:dyDescent="0.2"/>
    <row r="3299" customFormat="1" ht="16" customHeight="1" x14ac:dyDescent="0.2"/>
    <row r="3300" customFormat="1" ht="16" customHeight="1" x14ac:dyDescent="0.2"/>
    <row r="3301" customFormat="1" ht="16" customHeight="1" x14ac:dyDescent="0.2"/>
    <row r="3302" customFormat="1" ht="16" customHeight="1" x14ac:dyDescent="0.2"/>
    <row r="3303" customFormat="1" ht="16" customHeight="1" x14ac:dyDescent="0.2"/>
    <row r="3304" customFormat="1" ht="16" customHeight="1" x14ac:dyDescent="0.2"/>
    <row r="3305" customFormat="1" ht="16" customHeight="1" x14ac:dyDescent="0.2"/>
    <row r="3306" customFormat="1" ht="16" customHeight="1" x14ac:dyDescent="0.2"/>
    <row r="3307" customFormat="1" ht="16" customHeight="1" x14ac:dyDescent="0.2"/>
    <row r="3308" customFormat="1" ht="16" customHeight="1" x14ac:dyDescent="0.2"/>
    <row r="3309" customFormat="1" ht="16" customHeight="1" x14ac:dyDescent="0.2"/>
    <row r="3310" customFormat="1" ht="16" customHeight="1" x14ac:dyDescent="0.2"/>
    <row r="3311" customFormat="1" ht="16" customHeight="1" x14ac:dyDescent="0.2"/>
    <row r="3312" customFormat="1" ht="16" customHeight="1" x14ac:dyDescent="0.2"/>
    <row r="3313" customFormat="1" ht="16" customHeight="1" x14ac:dyDescent="0.2"/>
    <row r="3314" customFormat="1" ht="16" customHeight="1" x14ac:dyDescent="0.2"/>
    <row r="3315" customFormat="1" ht="16" customHeight="1" x14ac:dyDescent="0.2"/>
    <row r="3316" customFormat="1" ht="16" customHeight="1" x14ac:dyDescent="0.2"/>
    <row r="3317" customFormat="1" ht="16" customHeight="1" x14ac:dyDescent="0.2"/>
    <row r="3318" customFormat="1" ht="16" customHeight="1" x14ac:dyDescent="0.2"/>
    <row r="3319" customFormat="1" ht="16" customHeight="1" x14ac:dyDescent="0.2"/>
    <row r="3320" customFormat="1" ht="16" customHeight="1" x14ac:dyDescent="0.2"/>
    <row r="3321" customFormat="1" ht="16" customHeight="1" x14ac:dyDescent="0.2"/>
    <row r="3322" customFormat="1" ht="16" customHeight="1" x14ac:dyDescent="0.2"/>
    <row r="3323" customFormat="1" ht="16" customHeight="1" x14ac:dyDescent="0.2"/>
    <row r="3324" customFormat="1" ht="16" customHeight="1" x14ac:dyDescent="0.2"/>
    <row r="3325" customFormat="1" ht="16" customHeight="1" x14ac:dyDescent="0.2"/>
    <row r="3326" customFormat="1" ht="16" customHeight="1" x14ac:dyDescent="0.2"/>
    <row r="3327" customFormat="1" ht="16" customHeight="1" x14ac:dyDescent="0.2"/>
    <row r="3328" customFormat="1" ht="16" customHeight="1" x14ac:dyDescent="0.2"/>
    <row r="3329" customFormat="1" ht="16" customHeight="1" x14ac:dyDescent="0.2"/>
    <row r="3330" customFormat="1" ht="16" customHeight="1" x14ac:dyDescent="0.2"/>
    <row r="3331" customFormat="1" ht="16" customHeight="1" x14ac:dyDescent="0.2"/>
    <row r="3332" customFormat="1" ht="16" customHeight="1" x14ac:dyDescent="0.2"/>
    <row r="3333" customFormat="1" ht="16" customHeight="1" x14ac:dyDescent="0.2"/>
    <row r="3334" customFormat="1" ht="16" customHeight="1" x14ac:dyDescent="0.2"/>
    <row r="3335" customFormat="1" ht="16" customHeight="1" x14ac:dyDescent="0.2"/>
    <row r="3336" customFormat="1" ht="16" customHeight="1" x14ac:dyDescent="0.2"/>
    <row r="3337" customFormat="1" ht="16" customHeight="1" x14ac:dyDescent="0.2"/>
    <row r="3338" customFormat="1" ht="16" customHeight="1" x14ac:dyDescent="0.2"/>
    <row r="3339" customFormat="1" ht="16" customHeight="1" x14ac:dyDescent="0.2"/>
    <row r="3340" customFormat="1" ht="16" customHeight="1" x14ac:dyDescent="0.2"/>
    <row r="3341" customFormat="1" ht="16" customHeight="1" x14ac:dyDescent="0.2"/>
    <row r="3342" customFormat="1" ht="16" customHeight="1" x14ac:dyDescent="0.2"/>
    <row r="3343" customFormat="1" ht="16" customHeight="1" x14ac:dyDescent="0.2"/>
    <row r="3344" customFormat="1" ht="16" customHeight="1" x14ac:dyDescent="0.2"/>
    <row r="3345" customFormat="1" ht="16" customHeight="1" x14ac:dyDescent="0.2"/>
    <row r="3346" customFormat="1" ht="16" customHeight="1" x14ac:dyDescent="0.2"/>
    <row r="3347" customFormat="1" ht="16" customHeight="1" x14ac:dyDescent="0.2"/>
    <row r="3348" customFormat="1" ht="16" customHeight="1" x14ac:dyDescent="0.2"/>
    <row r="3349" customFormat="1" ht="16" customHeight="1" x14ac:dyDescent="0.2"/>
    <row r="3350" customFormat="1" ht="16" customHeight="1" x14ac:dyDescent="0.2"/>
    <row r="3351" customFormat="1" ht="16" customHeight="1" x14ac:dyDescent="0.2"/>
    <row r="3352" customFormat="1" ht="16" customHeight="1" x14ac:dyDescent="0.2"/>
    <row r="3353" customFormat="1" ht="16" customHeight="1" x14ac:dyDescent="0.2"/>
    <row r="3354" customFormat="1" ht="16" customHeight="1" x14ac:dyDescent="0.2"/>
    <row r="3355" customFormat="1" ht="16" customHeight="1" x14ac:dyDescent="0.2"/>
    <row r="3356" customFormat="1" ht="16" customHeight="1" x14ac:dyDescent="0.2"/>
    <row r="3357" customFormat="1" ht="16" customHeight="1" x14ac:dyDescent="0.2"/>
    <row r="3358" customFormat="1" ht="16" customHeight="1" x14ac:dyDescent="0.2"/>
    <row r="3359" customFormat="1" ht="16" customHeight="1" x14ac:dyDescent="0.2"/>
    <row r="3360" customFormat="1" ht="16" customHeight="1" x14ac:dyDescent="0.2"/>
    <row r="3361" customFormat="1" ht="16" customHeight="1" x14ac:dyDescent="0.2"/>
    <row r="3362" customFormat="1" ht="16" customHeight="1" x14ac:dyDescent="0.2"/>
    <row r="3363" customFormat="1" ht="16" customHeight="1" x14ac:dyDescent="0.2"/>
    <row r="3364" customFormat="1" ht="16" customHeight="1" x14ac:dyDescent="0.2"/>
    <row r="3365" customFormat="1" ht="16" customHeight="1" x14ac:dyDescent="0.2"/>
    <row r="3366" customFormat="1" ht="16" customHeight="1" x14ac:dyDescent="0.2"/>
    <row r="3367" customFormat="1" ht="16" customHeight="1" x14ac:dyDescent="0.2"/>
    <row r="3368" customFormat="1" ht="16" customHeight="1" x14ac:dyDescent="0.2"/>
    <row r="3369" customFormat="1" ht="16" customHeight="1" x14ac:dyDescent="0.2"/>
    <row r="3370" customFormat="1" ht="16" customHeight="1" x14ac:dyDescent="0.2"/>
    <row r="3371" customFormat="1" ht="16" customHeight="1" x14ac:dyDescent="0.2"/>
    <row r="3372" customFormat="1" ht="16" customHeight="1" x14ac:dyDescent="0.2"/>
    <row r="3373" customFormat="1" ht="16" customHeight="1" x14ac:dyDescent="0.2"/>
    <row r="3374" customFormat="1" ht="16" customHeight="1" x14ac:dyDescent="0.2"/>
    <row r="3375" customFormat="1" ht="16" customHeight="1" x14ac:dyDescent="0.2"/>
    <row r="3376" customFormat="1" ht="16" customHeight="1" x14ac:dyDescent="0.2"/>
    <row r="3377" customFormat="1" ht="16" customHeight="1" x14ac:dyDescent="0.2"/>
    <row r="3378" customFormat="1" ht="16" customHeight="1" x14ac:dyDescent="0.2"/>
    <row r="3379" customFormat="1" ht="16" customHeight="1" x14ac:dyDescent="0.2"/>
    <row r="3380" customFormat="1" ht="16" customHeight="1" x14ac:dyDescent="0.2"/>
    <row r="3381" customFormat="1" ht="16" customHeight="1" x14ac:dyDescent="0.2"/>
    <row r="3382" customFormat="1" ht="16" customHeight="1" x14ac:dyDescent="0.2"/>
    <row r="3383" customFormat="1" ht="16" customHeight="1" x14ac:dyDescent="0.2"/>
    <row r="3384" customFormat="1" ht="16" customHeight="1" x14ac:dyDescent="0.2"/>
    <row r="3385" customFormat="1" ht="16" customHeight="1" x14ac:dyDescent="0.2"/>
    <row r="3386" customFormat="1" ht="16" customHeight="1" x14ac:dyDescent="0.2"/>
    <row r="3387" customFormat="1" ht="16" customHeight="1" x14ac:dyDescent="0.2"/>
    <row r="3388" customFormat="1" ht="16" customHeight="1" x14ac:dyDescent="0.2"/>
    <row r="3389" customFormat="1" ht="16" customHeight="1" x14ac:dyDescent="0.2"/>
    <row r="3390" customFormat="1" ht="16" customHeight="1" x14ac:dyDescent="0.2"/>
    <row r="3391" customFormat="1" ht="16" customHeight="1" x14ac:dyDescent="0.2"/>
    <row r="3392" customFormat="1" ht="16" customHeight="1" x14ac:dyDescent="0.2"/>
    <row r="3393" customFormat="1" ht="16" customHeight="1" x14ac:dyDescent="0.2"/>
    <row r="3394" customFormat="1" ht="16" customHeight="1" x14ac:dyDescent="0.2"/>
    <row r="3395" customFormat="1" ht="16" customHeight="1" x14ac:dyDescent="0.2"/>
    <row r="3396" customFormat="1" ht="16" customHeight="1" x14ac:dyDescent="0.2"/>
    <row r="3397" customFormat="1" ht="16" customHeight="1" x14ac:dyDescent="0.2"/>
    <row r="3398" customFormat="1" ht="16" customHeight="1" x14ac:dyDescent="0.2"/>
    <row r="3399" customFormat="1" ht="16" customHeight="1" x14ac:dyDescent="0.2"/>
    <row r="3400" customFormat="1" ht="16" customHeight="1" x14ac:dyDescent="0.2"/>
    <row r="3401" customFormat="1" ht="16" customHeight="1" x14ac:dyDescent="0.2"/>
    <row r="3402" customFormat="1" ht="16" customHeight="1" x14ac:dyDescent="0.2"/>
    <row r="3403" customFormat="1" ht="16" customHeight="1" x14ac:dyDescent="0.2"/>
    <row r="3404" customFormat="1" ht="16" customHeight="1" x14ac:dyDescent="0.2"/>
    <row r="3405" customFormat="1" ht="16" customHeight="1" x14ac:dyDescent="0.2"/>
    <row r="3406" customFormat="1" ht="16" customHeight="1" x14ac:dyDescent="0.2"/>
    <row r="3407" customFormat="1" ht="16" customHeight="1" x14ac:dyDescent="0.2"/>
    <row r="3408" customFormat="1" ht="16" customHeight="1" x14ac:dyDescent="0.2"/>
    <row r="3409" customFormat="1" ht="16" customHeight="1" x14ac:dyDescent="0.2"/>
    <row r="3410" customFormat="1" ht="16" customHeight="1" x14ac:dyDescent="0.2"/>
    <row r="3411" customFormat="1" ht="16" customHeight="1" x14ac:dyDescent="0.2"/>
    <row r="3412" customFormat="1" ht="16" customHeight="1" x14ac:dyDescent="0.2"/>
    <row r="3413" customFormat="1" ht="16" customHeight="1" x14ac:dyDescent="0.2"/>
    <row r="3414" customFormat="1" ht="16" customHeight="1" x14ac:dyDescent="0.2"/>
    <row r="3415" customFormat="1" ht="16" customHeight="1" x14ac:dyDescent="0.2"/>
    <row r="3416" customFormat="1" ht="16" customHeight="1" x14ac:dyDescent="0.2"/>
    <row r="3417" customFormat="1" ht="16" customHeight="1" x14ac:dyDescent="0.2"/>
    <row r="3418" customFormat="1" ht="16" customHeight="1" x14ac:dyDescent="0.2"/>
    <row r="3419" customFormat="1" ht="16" customHeight="1" x14ac:dyDescent="0.2"/>
    <row r="3420" customFormat="1" ht="16" customHeight="1" x14ac:dyDescent="0.2"/>
    <row r="3421" customFormat="1" ht="16" customHeight="1" x14ac:dyDescent="0.2"/>
    <row r="3422" customFormat="1" ht="16" customHeight="1" x14ac:dyDescent="0.2"/>
    <row r="3423" customFormat="1" ht="16" customHeight="1" x14ac:dyDescent="0.2"/>
    <row r="3424" customFormat="1" ht="16" customHeight="1" x14ac:dyDescent="0.2"/>
    <row r="3425" customFormat="1" ht="16" customHeight="1" x14ac:dyDescent="0.2"/>
    <row r="3426" customFormat="1" ht="16" customHeight="1" x14ac:dyDescent="0.2"/>
    <row r="3427" customFormat="1" ht="16" customHeight="1" x14ac:dyDescent="0.2"/>
    <row r="3428" customFormat="1" ht="16" customHeight="1" x14ac:dyDescent="0.2"/>
    <row r="3429" customFormat="1" ht="16" customHeight="1" x14ac:dyDescent="0.2"/>
    <row r="3430" customFormat="1" ht="16" customHeight="1" x14ac:dyDescent="0.2"/>
    <row r="3431" customFormat="1" ht="16" customHeight="1" x14ac:dyDescent="0.2"/>
    <row r="3432" customFormat="1" ht="16" customHeight="1" x14ac:dyDescent="0.2"/>
    <row r="3433" customFormat="1" ht="16" customHeight="1" x14ac:dyDescent="0.2"/>
    <row r="3434" customFormat="1" ht="16" customHeight="1" x14ac:dyDescent="0.2"/>
    <row r="3435" customFormat="1" ht="16" customHeight="1" x14ac:dyDescent="0.2"/>
    <row r="3436" customFormat="1" ht="16" customHeight="1" x14ac:dyDescent="0.2"/>
    <row r="3437" customFormat="1" ht="16" customHeight="1" x14ac:dyDescent="0.2"/>
    <row r="3438" customFormat="1" ht="16" customHeight="1" x14ac:dyDescent="0.2"/>
    <row r="3439" customFormat="1" ht="16" customHeight="1" x14ac:dyDescent="0.2"/>
    <row r="3440" customFormat="1" ht="16" customHeight="1" x14ac:dyDescent="0.2"/>
    <row r="3441" customFormat="1" ht="16" customHeight="1" x14ac:dyDescent="0.2"/>
    <row r="3442" customFormat="1" ht="16" customHeight="1" x14ac:dyDescent="0.2"/>
    <row r="3443" customFormat="1" ht="16" customHeight="1" x14ac:dyDescent="0.2"/>
    <row r="3444" customFormat="1" ht="16" customHeight="1" x14ac:dyDescent="0.2"/>
    <row r="3445" customFormat="1" ht="16" customHeight="1" x14ac:dyDescent="0.2"/>
    <row r="3446" customFormat="1" ht="16" customHeight="1" x14ac:dyDescent="0.2"/>
    <row r="3447" customFormat="1" ht="16" customHeight="1" x14ac:dyDescent="0.2"/>
    <row r="3448" customFormat="1" ht="16" customHeight="1" x14ac:dyDescent="0.2"/>
    <row r="3449" customFormat="1" ht="16" customHeight="1" x14ac:dyDescent="0.2"/>
    <row r="3450" customFormat="1" ht="16" customHeight="1" x14ac:dyDescent="0.2"/>
    <row r="3451" customFormat="1" ht="16" customHeight="1" x14ac:dyDescent="0.2"/>
    <row r="3452" customFormat="1" ht="16" customHeight="1" x14ac:dyDescent="0.2"/>
    <row r="3453" customFormat="1" ht="16" customHeight="1" x14ac:dyDescent="0.2"/>
    <row r="3454" customFormat="1" ht="16" customHeight="1" x14ac:dyDescent="0.2"/>
    <row r="3455" customFormat="1" ht="16" customHeight="1" x14ac:dyDescent="0.2"/>
    <row r="3456" customFormat="1" ht="16" customHeight="1" x14ac:dyDescent="0.2"/>
    <row r="3457" customFormat="1" ht="16" customHeight="1" x14ac:dyDescent="0.2"/>
    <row r="3458" customFormat="1" ht="16" customHeight="1" x14ac:dyDescent="0.2"/>
    <row r="3459" customFormat="1" ht="16" customHeight="1" x14ac:dyDescent="0.2"/>
    <row r="3460" customFormat="1" ht="16" customHeight="1" x14ac:dyDescent="0.2"/>
    <row r="3461" customFormat="1" ht="16" customHeight="1" x14ac:dyDescent="0.2"/>
    <row r="3462" customFormat="1" ht="16" customHeight="1" x14ac:dyDescent="0.2"/>
    <row r="3463" customFormat="1" ht="16" customHeight="1" x14ac:dyDescent="0.2"/>
    <row r="3464" customFormat="1" ht="16" customHeight="1" x14ac:dyDescent="0.2"/>
    <row r="3465" customFormat="1" ht="16" customHeight="1" x14ac:dyDescent="0.2"/>
    <row r="3466" customFormat="1" ht="16" customHeight="1" x14ac:dyDescent="0.2"/>
    <row r="3467" customFormat="1" ht="16" customHeight="1" x14ac:dyDescent="0.2"/>
    <row r="3468" customFormat="1" ht="16" customHeight="1" x14ac:dyDescent="0.2"/>
    <row r="3469" customFormat="1" ht="16" customHeight="1" x14ac:dyDescent="0.2"/>
    <row r="3470" customFormat="1" ht="16" customHeight="1" x14ac:dyDescent="0.2"/>
    <row r="3471" customFormat="1" ht="16" customHeight="1" x14ac:dyDescent="0.2"/>
    <row r="3472" customFormat="1" ht="16" customHeight="1" x14ac:dyDescent="0.2"/>
    <row r="3473" customFormat="1" ht="16" customHeight="1" x14ac:dyDescent="0.2"/>
    <row r="3474" customFormat="1" ht="16" customHeight="1" x14ac:dyDescent="0.2"/>
    <row r="3475" customFormat="1" ht="16" customHeight="1" x14ac:dyDescent="0.2"/>
    <row r="3476" customFormat="1" ht="16" customHeight="1" x14ac:dyDescent="0.2"/>
    <row r="3477" customFormat="1" ht="16" customHeight="1" x14ac:dyDescent="0.2"/>
    <row r="3478" customFormat="1" ht="16" customHeight="1" x14ac:dyDescent="0.2"/>
    <row r="3479" customFormat="1" ht="16" customHeight="1" x14ac:dyDescent="0.2"/>
    <row r="3480" customFormat="1" ht="16" customHeight="1" x14ac:dyDescent="0.2"/>
    <row r="3481" customFormat="1" ht="16" customHeight="1" x14ac:dyDescent="0.2"/>
    <row r="3482" customFormat="1" ht="16" customHeight="1" x14ac:dyDescent="0.2"/>
    <row r="3483" customFormat="1" ht="16" customHeight="1" x14ac:dyDescent="0.2"/>
    <row r="3484" customFormat="1" ht="16" customHeight="1" x14ac:dyDescent="0.2"/>
    <row r="3485" customFormat="1" ht="16" customHeight="1" x14ac:dyDescent="0.2"/>
    <row r="3486" customFormat="1" ht="16" customHeight="1" x14ac:dyDescent="0.2"/>
    <row r="3487" customFormat="1" ht="16" customHeight="1" x14ac:dyDescent="0.2"/>
    <row r="3488" customFormat="1" ht="16" customHeight="1" x14ac:dyDescent="0.2"/>
    <row r="3489" customFormat="1" ht="16" customHeight="1" x14ac:dyDescent="0.2"/>
    <row r="3490" customFormat="1" ht="16" customHeight="1" x14ac:dyDescent="0.2"/>
    <row r="3491" customFormat="1" ht="16" customHeight="1" x14ac:dyDescent="0.2"/>
    <row r="3492" customFormat="1" ht="16" customHeight="1" x14ac:dyDescent="0.2"/>
    <row r="3493" customFormat="1" ht="16" customHeight="1" x14ac:dyDescent="0.2"/>
    <row r="3494" customFormat="1" ht="16" customHeight="1" x14ac:dyDescent="0.2"/>
    <row r="3495" customFormat="1" ht="16" customHeight="1" x14ac:dyDescent="0.2"/>
    <row r="3496" customFormat="1" ht="16" customHeight="1" x14ac:dyDescent="0.2"/>
    <row r="3497" customFormat="1" ht="16" customHeight="1" x14ac:dyDescent="0.2"/>
    <row r="3498" customFormat="1" ht="16" customHeight="1" x14ac:dyDescent="0.2"/>
    <row r="3499" customFormat="1" ht="16" customHeight="1" x14ac:dyDescent="0.2"/>
    <row r="3500" customFormat="1" ht="16" customHeight="1" x14ac:dyDescent="0.2"/>
    <row r="3501" customFormat="1" ht="16" customHeight="1" x14ac:dyDescent="0.2"/>
    <row r="3502" customFormat="1" ht="16" customHeight="1" x14ac:dyDescent="0.2"/>
    <row r="3503" customFormat="1" ht="16" customHeight="1" x14ac:dyDescent="0.2"/>
    <row r="3504" customFormat="1" ht="16" customHeight="1" x14ac:dyDescent="0.2"/>
    <row r="3505" customFormat="1" ht="16" customHeight="1" x14ac:dyDescent="0.2"/>
    <row r="3506" customFormat="1" ht="16" customHeight="1" x14ac:dyDescent="0.2"/>
    <row r="3507" customFormat="1" ht="16" customHeight="1" x14ac:dyDescent="0.2"/>
    <row r="3508" customFormat="1" ht="16" customHeight="1" x14ac:dyDescent="0.2"/>
    <row r="3509" customFormat="1" ht="16" customHeight="1" x14ac:dyDescent="0.2"/>
    <row r="3510" customFormat="1" ht="16" customHeight="1" x14ac:dyDescent="0.2"/>
    <row r="3511" customFormat="1" ht="16" customHeight="1" x14ac:dyDescent="0.2"/>
    <row r="3512" customFormat="1" ht="16" customHeight="1" x14ac:dyDescent="0.2"/>
    <row r="3513" customFormat="1" ht="16" customHeight="1" x14ac:dyDescent="0.2"/>
    <row r="3514" customFormat="1" ht="16" customHeight="1" x14ac:dyDescent="0.2"/>
    <row r="3515" customFormat="1" ht="16" customHeight="1" x14ac:dyDescent="0.2"/>
    <row r="3516" customFormat="1" ht="16" customHeight="1" x14ac:dyDescent="0.2"/>
    <row r="3517" customFormat="1" ht="16" customHeight="1" x14ac:dyDescent="0.2"/>
    <row r="3518" customFormat="1" ht="16" customHeight="1" x14ac:dyDescent="0.2"/>
    <row r="3519" customFormat="1" ht="16" customHeight="1" x14ac:dyDescent="0.2"/>
    <row r="3520" customFormat="1" ht="16" customHeight="1" x14ac:dyDescent="0.2"/>
    <row r="3521" customFormat="1" ht="16" customHeight="1" x14ac:dyDescent="0.2"/>
    <row r="3522" customFormat="1" ht="16" customHeight="1" x14ac:dyDescent="0.2"/>
    <row r="3523" customFormat="1" ht="16" customHeight="1" x14ac:dyDescent="0.2"/>
    <row r="3524" customFormat="1" ht="16" customHeight="1" x14ac:dyDescent="0.2"/>
    <row r="3525" customFormat="1" ht="16" customHeight="1" x14ac:dyDescent="0.2"/>
    <row r="3526" customFormat="1" ht="16" customHeight="1" x14ac:dyDescent="0.2"/>
    <row r="3527" customFormat="1" ht="16" customHeight="1" x14ac:dyDescent="0.2"/>
    <row r="3528" customFormat="1" ht="16" customHeight="1" x14ac:dyDescent="0.2"/>
    <row r="3529" customFormat="1" ht="16" customHeight="1" x14ac:dyDescent="0.2"/>
    <row r="3530" customFormat="1" ht="16" customHeight="1" x14ac:dyDescent="0.2"/>
    <row r="3531" customFormat="1" ht="16" customHeight="1" x14ac:dyDescent="0.2"/>
    <row r="3532" customFormat="1" ht="16" customHeight="1" x14ac:dyDescent="0.2"/>
    <row r="3533" customFormat="1" ht="16" customHeight="1" x14ac:dyDescent="0.2"/>
    <row r="3534" customFormat="1" ht="16" customHeight="1" x14ac:dyDescent="0.2"/>
    <row r="3535" customFormat="1" ht="16" customHeight="1" x14ac:dyDescent="0.2"/>
    <row r="3536" customFormat="1" ht="16" customHeight="1" x14ac:dyDescent="0.2"/>
    <row r="3537" customFormat="1" ht="16" customHeight="1" x14ac:dyDescent="0.2"/>
    <row r="3538" customFormat="1" ht="16" customHeight="1" x14ac:dyDescent="0.2"/>
    <row r="3539" customFormat="1" ht="16" customHeight="1" x14ac:dyDescent="0.2"/>
    <row r="3540" customFormat="1" ht="16" customHeight="1" x14ac:dyDescent="0.2"/>
    <row r="3541" customFormat="1" ht="16" customHeight="1" x14ac:dyDescent="0.2"/>
    <row r="3542" customFormat="1" ht="16" customHeight="1" x14ac:dyDescent="0.2"/>
    <row r="3543" customFormat="1" ht="16" customHeight="1" x14ac:dyDescent="0.2"/>
    <row r="3544" customFormat="1" ht="16" customHeight="1" x14ac:dyDescent="0.2"/>
    <row r="3545" customFormat="1" ht="16" customHeight="1" x14ac:dyDescent="0.2"/>
    <row r="3546" customFormat="1" ht="16" customHeight="1" x14ac:dyDescent="0.2"/>
    <row r="3547" customFormat="1" ht="16" customHeight="1" x14ac:dyDescent="0.2"/>
    <row r="3548" customFormat="1" ht="16" customHeight="1" x14ac:dyDescent="0.2"/>
    <row r="3549" customFormat="1" ht="16" customHeight="1" x14ac:dyDescent="0.2"/>
    <row r="3550" customFormat="1" ht="16" customHeight="1" x14ac:dyDescent="0.2"/>
    <row r="3551" customFormat="1" ht="16" customHeight="1" x14ac:dyDescent="0.2"/>
    <row r="3552" customFormat="1" ht="16" customHeight="1" x14ac:dyDescent="0.2"/>
    <row r="3553" customFormat="1" ht="16" customHeight="1" x14ac:dyDescent="0.2"/>
    <row r="3554" customFormat="1" ht="16" customHeight="1" x14ac:dyDescent="0.2"/>
    <row r="3555" customFormat="1" ht="16" customHeight="1" x14ac:dyDescent="0.2"/>
    <row r="3556" customFormat="1" ht="16" customHeight="1" x14ac:dyDescent="0.2"/>
    <row r="3557" customFormat="1" ht="16" customHeight="1" x14ac:dyDescent="0.2"/>
    <row r="3558" customFormat="1" ht="16" customHeight="1" x14ac:dyDescent="0.2"/>
    <row r="3559" customFormat="1" ht="16" customHeight="1" x14ac:dyDescent="0.2"/>
    <row r="3560" customFormat="1" ht="16" customHeight="1" x14ac:dyDescent="0.2"/>
    <row r="3561" customFormat="1" ht="16" customHeight="1" x14ac:dyDescent="0.2"/>
    <row r="3562" customFormat="1" ht="16" customHeight="1" x14ac:dyDescent="0.2"/>
    <row r="3563" customFormat="1" ht="16" customHeight="1" x14ac:dyDescent="0.2"/>
    <row r="3564" customFormat="1" ht="16" customHeight="1" x14ac:dyDescent="0.2"/>
    <row r="3565" customFormat="1" ht="16" customHeight="1" x14ac:dyDescent="0.2"/>
    <row r="3566" customFormat="1" ht="16" customHeight="1" x14ac:dyDescent="0.2"/>
    <row r="3567" customFormat="1" ht="16" customHeight="1" x14ac:dyDescent="0.2"/>
    <row r="3568" customFormat="1" ht="16" customHeight="1" x14ac:dyDescent="0.2"/>
    <row r="3569" customFormat="1" ht="16" customHeight="1" x14ac:dyDescent="0.2"/>
    <row r="3570" customFormat="1" ht="16" customHeight="1" x14ac:dyDescent="0.2"/>
    <row r="3571" customFormat="1" ht="16" customHeight="1" x14ac:dyDescent="0.2"/>
    <row r="3572" customFormat="1" ht="16" customHeight="1" x14ac:dyDescent="0.2"/>
    <row r="3573" customFormat="1" ht="16" customHeight="1" x14ac:dyDescent="0.2"/>
    <row r="3574" customFormat="1" ht="16" customHeight="1" x14ac:dyDescent="0.2"/>
    <row r="3575" customFormat="1" ht="16" customHeight="1" x14ac:dyDescent="0.2"/>
    <row r="3576" customFormat="1" ht="16" customHeight="1" x14ac:dyDescent="0.2"/>
    <row r="3577" customFormat="1" ht="16" customHeight="1" x14ac:dyDescent="0.2"/>
    <row r="3578" customFormat="1" ht="16" customHeight="1" x14ac:dyDescent="0.2"/>
    <row r="3579" customFormat="1" ht="16" customHeight="1" x14ac:dyDescent="0.2"/>
    <row r="3580" customFormat="1" ht="16" customHeight="1" x14ac:dyDescent="0.2"/>
    <row r="3581" customFormat="1" ht="16" customHeight="1" x14ac:dyDescent="0.2"/>
    <row r="3582" customFormat="1" ht="16" customHeight="1" x14ac:dyDescent="0.2"/>
    <row r="3583" customFormat="1" ht="16" customHeight="1" x14ac:dyDescent="0.2"/>
    <row r="3584" customFormat="1" ht="16" customHeight="1" x14ac:dyDescent="0.2"/>
    <row r="3585" customFormat="1" ht="16" customHeight="1" x14ac:dyDescent="0.2"/>
    <row r="3586" customFormat="1" ht="16" customHeight="1" x14ac:dyDescent="0.2"/>
    <row r="3587" customFormat="1" ht="16" customHeight="1" x14ac:dyDescent="0.2"/>
    <row r="3588" customFormat="1" ht="16" customHeight="1" x14ac:dyDescent="0.2"/>
    <row r="3589" customFormat="1" ht="16" customHeight="1" x14ac:dyDescent="0.2"/>
    <row r="3590" customFormat="1" ht="16" customHeight="1" x14ac:dyDescent="0.2"/>
    <row r="3591" customFormat="1" ht="16" customHeight="1" x14ac:dyDescent="0.2"/>
    <row r="3592" customFormat="1" ht="16" customHeight="1" x14ac:dyDescent="0.2"/>
    <row r="3593" customFormat="1" ht="16" customHeight="1" x14ac:dyDescent="0.2"/>
    <row r="3594" customFormat="1" ht="16" customHeight="1" x14ac:dyDescent="0.2"/>
    <row r="3595" customFormat="1" ht="16" customHeight="1" x14ac:dyDescent="0.2"/>
    <row r="3596" customFormat="1" ht="16" customHeight="1" x14ac:dyDescent="0.2"/>
    <row r="3597" customFormat="1" ht="16" customHeight="1" x14ac:dyDescent="0.2"/>
    <row r="3598" customFormat="1" ht="16" customHeight="1" x14ac:dyDescent="0.2"/>
    <row r="3599" customFormat="1" ht="16" customHeight="1" x14ac:dyDescent="0.2"/>
    <row r="3600" customFormat="1" ht="16" customHeight="1" x14ac:dyDescent="0.2"/>
    <row r="3601" customFormat="1" ht="16" customHeight="1" x14ac:dyDescent="0.2"/>
    <row r="3602" customFormat="1" ht="16" customHeight="1" x14ac:dyDescent="0.2"/>
    <row r="3603" customFormat="1" ht="16" customHeight="1" x14ac:dyDescent="0.2"/>
    <row r="3604" customFormat="1" ht="16" customHeight="1" x14ac:dyDescent="0.2"/>
    <row r="3605" customFormat="1" ht="16" customHeight="1" x14ac:dyDescent="0.2"/>
    <row r="3606" customFormat="1" ht="16" customHeight="1" x14ac:dyDescent="0.2"/>
    <row r="3607" customFormat="1" ht="16" customHeight="1" x14ac:dyDescent="0.2"/>
    <row r="3608" customFormat="1" ht="16" customHeight="1" x14ac:dyDescent="0.2"/>
    <row r="3609" customFormat="1" ht="16" customHeight="1" x14ac:dyDescent="0.2"/>
    <row r="3610" customFormat="1" ht="16" customHeight="1" x14ac:dyDescent="0.2"/>
    <row r="3611" customFormat="1" ht="16" customHeight="1" x14ac:dyDescent="0.2"/>
    <row r="3612" customFormat="1" ht="16" customHeight="1" x14ac:dyDescent="0.2"/>
    <row r="3613" customFormat="1" ht="16" customHeight="1" x14ac:dyDescent="0.2"/>
    <row r="3614" customFormat="1" ht="16" customHeight="1" x14ac:dyDescent="0.2"/>
    <row r="3615" customFormat="1" ht="16" customHeight="1" x14ac:dyDescent="0.2"/>
    <row r="3616" customFormat="1" ht="16" customHeight="1" x14ac:dyDescent="0.2"/>
    <row r="3617" customFormat="1" ht="16" customHeight="1" x14ac:dyDescent="0.2"/>
    <row r="3618" customFormat="1" ht="16" customHeight="1" x14ac:dyDescent="0.2"/>
    <row r="3619" customFormat="1" ht="16" customHeight="1" x14ac:dyDescent="0.2"/>
    <row r="3620" customFormat="1" ht="16" customHeight="1" x14ac:dyDescent="0.2"/>
    <row r="3621" customFormat="1" ht="16" customHeight="1" x14ac:dyDescent="0.2"/>
    <row r="3622" customFormat="1" ht="16" customHeight="1" x14ac:dyDescent="0.2"/>
    <row r="3623" customFormat="1" ht="16" customHeight="1" x14ac:dyDescent="0.2"/>
    <row r="3624" customFormat="1" ht="16" customHeight="1" x14ac:dyDescent="0.2"/>
    <row r="3625" customFormat="1" ht="16" customHeight="1" x14ac:dyDescent="0.2"/>
    <row r="3626" customFormat="1" ht="16" customHeight="1" x14ac:dyDescent="0.2"/>
    <row r="3627" customFormat="1" ht="16" customHeight="1" x14ac:dyDescent="0.2"/>
    <row r="3628" customFormat="1" ht="16" customHeight="1" x14ac:dyDescent="0.2"/>
    <row r="3629" customFormat="1" ht="16" customHeight="1" x14ac:dyDescent="0.2"/>
    <row r="3630" customFormat="1" ht="16" customHeight="1" x14ac:dyDescent="0.2"/>
    <row r="3631" customFormat="1" ht="16" customHeight="1" x14ac:dyDescent="0.2"/>
    <row r="3632" customFormat="1" ht="16" customHeight="1" x14ac:dyDescent="0.2"/>
    <row r="3633" customFormat="1" ht="16" customHeight="1" x14ac:dyDescent="0.2"/>
    <row r="3634" customFormat="1" ht="16" customHeight="1" x14ac:dyDescent="0.2"/>
    <row r="3635" customFormat="1" ht="16" customHeight="1" x14ac:dyDescent="0.2"/>
    <row r="3636" customFormat="1" ht="16" customHeight="1" x14ac:dyDescent="0.2"/>
    <row r="3637" customFormat="1" ht="16" customHeight="1" x14ac:dyDescent="0.2"/>
    <row r="3638" customFormat="1" ht="16" customHeight="1" x14ac:dyDescent="0.2"/>
    <row r="3639" customFormat="1" ht="16" customHeight="1" x14ac:dyDescent="0.2"/>
    <row r="3640" customFormat="1" ht="16" customHeight="1" x14ac:dyDescent="0.2"/>
    <row r="3641" customFormat="1" ht="16" customHeight="1" x14ac:dyDescent="0.2"/>
    <row r="3642" customFormat="1" ht="16" customHeight="1" x14ac:dyDescent="0.2"/>
    <row r="3643" customFormat="1" ht="16" customHeight="1" x14ac:dyDescent="0.2"/>
    <row r="3644" customFormat="1" ht="16" customHeight="1" x14ac:dyDescent="0.2"/>
    <row r="3645" customFormat="1" ht="16" customHeight="1" x14ac:dyDescent="0.2"/>
    <row r="3646" customFormat="1" ht="16" customHeight="1" x14ac:dyDescent="0.2"/>
    <row r="3647" customFormat="1" ht="16" customHeight="1" x14ac:dyDescent="0.2"/>
    <row r="3648" customFormat="1" ht="16" customHeight="1" x14ac:dyDescent="0.2"/>
    <row r="3649" customFormat="1" ht="16" customHeight="1" x14ac:dyDescent="0.2"/>
    <row r="3650" customFormat="1" ht="16" customHeight="1" x14ac:dyDescent="0.2"/>
    <row r="3651" customFormat="1" ht="16" customHeight="1" x14ac:dyDescent="0.2"/>
    <row r="3652" customFormat="1" ht="16" customHeight="1" x14ac:dyDescent="0.2"/>
    <row r="3653" customFormat="1" ht="16" customHeight="1" x14ac:dyDescent="0.2"/>
    <row r="3654" customFormat="1" ht="16" customHeight="1" x14ac:dyDescent="0.2"/>
    <row r="3655" customFormat="1" ht="16" customHeight="1" x14ac:dyDescent="0.2"/>
    <row r="3656" customFormat="1" ht="16" customHeight="1" x14ac:dyDescent="0.2"/>
    <row r="3657" customFormat="1" ht="16" customHeight="1" x14ac:dyDescent="0.2"/>
    <row r="3658" customFormat="1" ht="16" customHeight="1" x14ac:dyDescent="0.2"/>
    <row r="3659" customFormat="1" ht="16" customHeight="1" x14ac:dyDescent="0.2"/>
    <row r="3660" customFormat="1" ht="16" customHeight="1" x14ac:dyDescent="0.2"/>
    <row r="3661" customFormat="1" ht="16" customHeight="1" x14ac:dyDescent="0.2"/>
    <row r="3662" customFormat="1" ht="16" customHeight="1" x14ac:dyDescent="0.2"/>
    <row r="3663" customFormat="1" ht="16" customHeight="1" x14ac:dyDescent="0.2"/>
    <row r="3664" customFormat="1" ht="16" customHeight="1" x14ac:dyDescent="0.2"/>
    <row r="3665" customFormat="1" ht="16" customHeight="1" x14ac:dyDescent="0.2"/>
    <row r="3666" customFormat="1" ht="16" customHeight="1" x14ac:dyDescent="0.2"/>
    <row r="3667" customFormat="1" ht="16" customHeight="1" x14ac:dyDescent="0.2"/>
    <row r="3668" customFormat="1" ht="16" customHeight="1" x14ac:dyDescent="0.2"/>
    <row r="3669" customFormat="1" ht="16" customHeight="1" x14ac:dyDescent="0.2"/>
    <row r="3670" customFormat="1" ht="16" customHeight="1" x14ac:dyDescent="0.2"/>
    <row r="3671" customFormat="1" ht="16" customHeight="1" x14ac:dyDescent="0.2"/>
    <row r="3672" customFormat="1" ht="16" customHeight="1" x14ac:dyDescent="0.2"/>
    <row r="3673" customFormat="1" ht="16" customHeight="1" x14ac:dyDescent="0.2"/>
    <row r="3674" customFormat="1" ht="16" customHeight="1" x14ac:dyDescent="0.2"/>
    <row r="3675" customFormat="1" ht="16" customHeight="1" x14ac:dyDescent="0.2"/>
    <row r="3676" customFormat="1" ht="16" customHeight="1" x14ac:dyDescent="0.2"/>
    <row r="3677" customFormat="1" ht="16" customHeight="1" x14ac:dyDescent="0.2"/>
    <row r="3678" customFormat="1" ht="16" customHeight="1" x14ac:dyDescent="0.2"/>
    <row r="3679" customFormat="1" ht="16" customHeight="1" x14ac:dyDescent="0.2"/>
    <row r="3680" customFormat="1" ht="16" customHeight="1" x14ac:dyDescent="0.2"/>
    <row r="3681" customFormat="1" ht="16" customHeight="1" x14ac:dyDescent="0.2"/>
    <row r="3682" customFormat="1" ht="16" customHeight="1" x14ac:dyDescent="0.2"/>
    <row r="3683" customFormat="1" ht="16" customHeight="1" x14ac:dyDescent="0.2"/>
    <row r="3684" customFormat="1" ht="16" customHeight="1" x14ac:dyDescent="0.2"/>
    <row r="3685" customFormat="1" ht="16" customHeight="1" x14ac:dyDescent="0.2"/>
    <row r="3686" customFormat="1" ht="16" customHeight="1" x14ac:dyDescent="0.2"/>
    <row r="3687" customFormat="1" ht="16" customHeight="1" x14ac:dyDescent="0.2"/>
    <row r="3688" customFormat="1" ht="16" customHeight="1" x14ac:dyDescent="0.2"/>
    <row r="3689" customFormat="1" ht="16" customHeight="1" x14ac:dyDescent="0.2"/>
    <row r="3690" customFormat="1" ht="16" customHeight="1" x14ac:dyDescent="0.2"/>
    <row r="3691" customFormat="1" ht="16" customHeight="1" x14ac:dyDescent="0.2"/>
    <row r="3692" customFormat="1" ht="16" customHeight="1" x14ac:dyDescent="0.2"/>
    <row r="3693" customFormat="1" ht="16" customHeight="1" x14ac:dyDescent="0.2"/>
    <row r="3694" customFormat="1" ht="16" customHeight="1" x14ac:dyDescent="0.2"/>
    <row r="3695" customFormat="1" ht="16" customHeight="1" x14ac:dyDescent="0.2"/>
    <row r="3696" customFormat="1" ht="16" customHeight="1" x14ac:dyDescent="0.2"/>
    <row r="3697" customFormat="1" ht="16" customHeight="1" x14ac:dyDescent="0.2"/>
    <row r="3698" customFormat="1" ht="16" customHeight="1" x14ac:dyDescent="0.2"/>
    <row r="3699" customFormat="1" ht="16" customHeight="1" x14ac:dyDescent="0.2"/>
    <row r="3700" customFormat="1" ht="16" customHeight="1" x14ac:dyDescent="0.2"/>
    <row r="3701" customFormat="1" ht="16" customHeight="1" x14ac:dyDescent="0.2"/>
    <row r="3702" customFormat="1" ht="16" customHeight="1" x14ac:dyDescent="0.2"/>
    <row r="3703" customFormat="1" ht="16" customHeight="1" x14ac:dyDescent="0.2"/>
    <row r="3704" customFormat="1" ht="16" customHeight="1" x14ac:dyDescent="0.2"/>
    <row r="3705" customFormat="1" ht="16" customHeight="1" x14ac:dyDescent="0.2"/>
    <row r="3706" customFormat="1" ht="16" customHeight="1" x14ac:dyDescent="0.2"/>
    <row r="3707" customFormat="1" ht="16" customHeight="1" x14ac:dyDescent="0.2"/>
    <row r="3708" customFormat="1" ht="16" customHeight="1" x14ac:dyDescent="0.2"/>
    <row r="3709" customFormat="1" ht="16" customHeight="1" x14ac:dyDescent="0.2"/>
    <row r="3710" customFormat="1" ht="16" customHeight="1" x14ac:dyDescent="0.2"/>
    <row r="3711" customFormat="1" ht="16" customHeight="1" x14ac:dyDescent="0.2"/>
    <row r="3712" customFormat="1" ht="16" customHeight="1" x14ac:dyDescent="0.2"/>
    <row r="3713" customFormat="1" ht="16" customHeight="1" x14ac:dyDescent="0.2"/>
    <row r="3714" customFormat="1" ht="16" customHeight="1" x14ac:dyDescent="0.2"/>
    <row r="3715" customFormat="1" ht="16" customHeight="1" x14ac:dyDescent="0.2"/>
    <row r="3716" customFormat="1" ht="16" customHeight="1" x14ac:dyDescent="0.2"/>
    <row r="3717" customFormat="1" ht="16" customHeight="1" x14ac:dyDescent="0.2"/>
    <row r="3718" customFormat="1" ht="16" customHeight="1" x14ac:dyDescent="0.2"/>
    <row r="3719" customFormat="1" ht="16" customHeight="1" x14ac:dyDescent="0.2"/>
    <row r="3720" customFormat="1" ht="16" customHeight="1" x14ac:dyDescent="0.2"/>
    <row r="3721" customFormat="1" ht="16" customHeight="1" x14ac:dyDescent="0.2"/>
    <row r="3722" customFormat="1" ht="16" customHeight="1" x14ac:dyDescent="0.2"/>
    <row r="3723" customFormat="1" ht="16" customHeight="1" x14ac:dyDescent="0.2"/>
    <row r="3724" customFormat="1" ht="16" customHeight="1" x14ac:dyDescent="0.2"/>
    <row r="3725" customFormat="1" ht="16" customHeight="1" x14ac:dyDescent="0.2"/>
    <row r="3726" customFormat="1" ht="16" customHeight="1" x14ac:dyDescent="0.2"/>
    <row r="3727" customFormat="1" ht="16" customHeight="1" x14ac:dyDescent="0.2"/>
    <row r="3728" customFormat="1" ht="16" customHeight="1" x14ac:dyDescent="0.2"/>
    <row r="3729" customFormat="1" ht="16" customHeight="1" x14ac:dyDescent="0.2"/>
    <row r="3730" customFormat="1" ht="16" customHeight="1" x14ac:dyDescent="0.2"/>
    <row r="3731" customFormat="1" ht="16" customHeight="1" x14ac:dyDescent="0.2"/>
    <row r="3732" customFormat="1" ht="16" customHeight="1" x14ac:dyDescent="0.2"/>
    <row r="3733" customFormat="1" ht="16" customHeight="1" x14ac:dyDescent="0.2"/>
    <row r="3734" customFormat="1" ht="16" customHeight="1" x14ac:dyDescent="0.2"/>
    <row r="3735" customFormat="1" ht="16" customHeight="1" x14ac:dyDescent="0.2"/>
    <row r="3736" customFormat="1" ht="16" customHeight="1" x14ac:dyDescent="0.2"/>
    <row r="3737" customFormat="1" ht="16" customHeight="1" x14ac:dyDescent="0.2"/>
    <row r="3738" customFormat="1" ht="16" customHeight="1" x14ac:dyDescent="0.2"/>
    <row r="3739" customFormat="1" ht="16" customHeight="1" x14ac:dyDescent="0.2"/>
    <row r="3740" customFormat="1" ht="16" customHeight="1" x14ac:dyDescent="0.2"/>
    <row r="3741" customFormat="1" ht="16" customHeight="1" x14ac:dyDescent="0.2"/>
    <row r="3742" customFormat="1" ht="16" customHeight="1" x14ac:dyDescent="0.2"/>
    <row r="3743" customFormat="1" ht="16" customHeight="1" x14ac:dyDescent="0.2"/>
    <row r="3744" customFormat="1" ht="16" customHeight="1" x14ac:dyDescent="0.2"/>
    <row r="3745" customFormat="1" ht="16" customHeight="1" x14ac:dyDescent="0.2"/>
    <row r="3746" customFormat="1" ht="16" customHeight="1" x14ac:dyDescent="0.2"/>
    <row r="3747" customFormat="1" ht="16" customHeight="1" x14ac:dyDescent="0.2"/>
    <row r="3748" customFormat="1" ht="16" customHeight="1" x14ac:dyDescent="0.2"/>
    <row r="3749" customFormat="1" ht="16" customHeight="1" x14ac:dyDescent="0.2"/>
    <row r="3750" customFormat="1" ht="16" customHeight="1" x14ac:dyDescent="0.2"/>
    <row r="3751" customFormat="1" ht="16" customHeight="1" x14ac:dyDescent="0.2"/>
    <row r="3752" customFormat="1" ht="16" customHeight="1" x14ac:dyDescent="0.2"/>
    <row r="3753" customFormat="1" ht="16" customHeight="1" x14ac:dyDescent="0.2"/>
    <row r="3754" customFormat="1" ht="16" customHeight="1" x14ac:dyDescent="0.2"/>
    <row r="3755" customFormat="1" ht="16" customHeight="1" x14ac:dyDescent="0.2"/>
    <row r="3756" customFormat="1" ht="16" customHeight="1" x14ac:dyDescent="0.2"/>
    <row r="3757" customFormat="1" ht="16" customHeight="1" x14ac:dyDescent="0.2"/>
    <row r="3758" customFormat="1" ht="16" customHeight="1" x14ac:dyDescent="0.2"/>
    <row r="3759" customFormat="1" ht="16" customHeight="1" x14ac:dyDescent="0.2"/>
    <row r="3760" customFormat="1" ht="16" customHeight="1" x14ac:dyDescent="0.2"/>
    <row r="3761" customFormat="1" ht="16" customHeight="1" x14ac:dyDescent="0.2"/>
    <row r="3762" customFormat="1" ht="16" customHeight="1" x14ac:dyDescent="0.2"/>
    <row r="3763" customFormat="1" ht="16" customHeight="1" x14ac:dyDescent="0.2"/>
    <row r="3764" customFormat="1" ht="16" customHeight="1" x14ac:dyDescent="0.2"/>
    <row r="3765" customFormat="1" ht="16" customHeight="1" x14ac:dyDescent="0.2"/>
    <row r="3766" customFormat="1" ht="16" customHeight="1" x14ac:dyDescent="0.2"/>
    <row r="3767" customFormat="1" ht="16" customHeight="1" x14ac:dyDescent="0.2"/>
    <row r="3768" customFormat="1" ht="16" customHeight="1" x14ac:dyDescent="0.2"/>
    <row r="3769" customFormat="1" ht="16" customHeight="1" x14ac:dyDescent="0.2"/>
    <row r="3770" customFormat="1" ht="16" customHeight="1" x14ac:dyDescent="0.2"/>
    <row r="3771" customFormat="1" ht="16" customHeight="1" x14ac:dyDescent="0.2"/>
    <row r="3772" customFormat="1" ht="16" customHeight="1" x14ac:dyDescent="0.2"/>
    <row r="3773" customFormat="1" ht="16" customHeight="1" x14ac:dyDescent="0.2"/>
    <row r="3774" customFormat="1" ht="16" customHeight="1" x14ac:dyDescent="0.2"/>
    <row r="3775" customFormat="1" ht="16" customHeight="1" x14ac:dyDescent="0.2"/>
    <row r="3776" customFormat="1" ht="16" customHeight="1" x14ac:dyDescent="0.2"/>
    <row r="3777" customFormat="1" ht="16" customHeight="1" x14ac:dyDescent="0.2"/>
    <row r="3778" customFormat="1" ht="16" customHeight="1" x14ac:dyDescent="0.2"/>
    <row r="3779" customFormat="1" ht="16" customHeight="1" x14ac:dyDescent="0.2"/>
    <row r="3780" customFormat="1" ht="16" customHeight="1" x14ac:dyDescent="0.2"/>
    <row r="3781" customFormat="1" ht="16" customHeight="1" x14ac:dyDescent="0.2"/>
    <row r="3782" customFormat="1" ht="16" customHeight="1" x14ac:dyDescent="0.2"/>
    <row r="3783" customFormat="1" ht="16" customHeight="1" x14ac:dyDescent="0.2"/>
    <row r="3784" customFormat="1" ht="16" customHeight="1" x14ac:dyDescent="0.2"/>
    <row r="3785" customFormat="1" ht="16" customHeight="1" x14ac:dyDescent="0.2"/>
    <row r="3786" customFormat="1" ht="16" customHeight="1" x14ac:dyDescent="0.2"/>
    <row r="3787" customFormat="1" ht="16" customHeight="1" x14ac:dyDescent="0.2"/>
    <row r="3788" customFormat="1" ht="16" customHeight="1" x14ac:dyDescent="0.2"/>
    <row r="3789" customFormat="1" ht="16" customHeight="1" x14ac:dyDescent="0.2"/>
    <row r="3790" customFormat="1" ht="16" customHeight="1" x14ac:dyDescent="0.2"/>
    <row r="3791" customFormat="1" ht="16" customHeight="1" x14ac:dyDescent="0.2"/>
    <row r="3792" customFormat="1" ht="16" customHeight="1" x14ac:dyDescent="0.2"/>
    <row r="3793" customFormat="1" ht="16" customHeight="1" x14ac:dyDescent="0.2"/>
    <row r="3794" customFormat="1" ht="16" customHeight="1" x14ac:dyDescent="0.2"/>
    <row r="3795" customFormat="1" ht="16" customHeight="1" x14ac:dyDescent="0.2"/>
    <row r="3796" customFormat="1" ht="16" customHeight="1" x14ac:dyDescent="0.2"/>
    <row r="3797" customFormat="1" ht="16" customHeight="1" x14ac:dyDescent="0.2"/>
    <row r="3798" customFormat="1" ht="16" customHeight="1" x14ac:dyDescent="0.2"/>
    <row r="3799" customFormat="1" ht="16" customHeight="1" x14ac:dyDescent="0.2"/>
    <row r="3800" customFormat="1" ht="16" customHeight="1" x14ac:dyDescent="0.2"/>
    <row r="3801" customFormat="1" ht="16" customHeight="1" x14ac:dyDescent="0.2"/>
    <row r="3802" customFormat="1" ht="16" customHeight="1" x14ac:dyDescent="0.2"/>
    <row r="3803" customFormat="1" ht="16" customHeight="1" x14ac:dyDescent="0.2"/>
    <row r="3804" customFormat="1" ht="16" customHeight="1" x14ac:dyDescent="0.2"/>
    <row r="3805" customFormat="1" ht="16" customHeight="1" x14ac:dyDescent="0.2"/>
    <row r="3806" customFormat="1" ht="16" customHeight="1" x14ac:dyDescent="0.2"/>
    <row r="3807" customFormat="1" ht="16" customHeight="1" x14ac:dyDescent="0.2"/>
    <row r="3808" customFormat="1" ht="16" customHeight="1" x14ac:dyDescent="0.2"/>
    <row r="3809" customFormat="1" ht="16" customHeight="1" x14ac:dyDescent="0.2"/>
    <row r="3810" customFormat="1" ht="16" customHeight="1" x14ac:dyDescent="0.2"/>
    <row r="3811" customFormat="1" ht="16" customHeight="1" x14ac:dyDescent="0.2"/>
    <row r="3812" customFormat="1" ht="16" customHeight="1" x14ac:dyDescent="0.2"/>
    <row r="3813" customFormat="1" ht="16" customHeight="1" x14ac:dyDescent="0.2"/>
    <row r="3814" customFormat="1" ht="16" customHeight="1" x14ac:dyDescent="0.2"/>
    <row r="3815" customFormat="1" ht="16" customHeight="1" x14ac:dyDescent="0.2"/>
    <row r="3816" customFormat="1" ht="16" customHeight="1" x14ac:dyDescent="0.2"/>
    <row r="3817" customFormat="1" ht="16" customHeight="1" x14ac:dyDescent="0.2"/>
    <row r="3818" customFormat="1" ht="16" customHeight="1" x14ac:dyDescent="0.2"/>
    <row r="3819" customFormat="1" ht="16" customHeight="1" x14ac:dyDescent="0.2"/>
    <row r="3820" customFormat="1" ht="16" customHeight="1" x14ac:dyDescent="0.2"/>
    <row r="3821" customFormat="1" ht="16" customHeight="1" x14ac:dyDescent="0.2"/>
    <row r="3822" customFormat="1" ht="16" customHeight="1" x14ac:dyDescent="0.2"/>
    <row r="3823" customFormat="1" ht="16" customHeight="1" x14ac:dyDescent="0.2"/>
    <row r="3824" customFormat="1" ht="16" customHeight="1" x14ac:dyDescent="0.2"/>
    <row r="3825" customFormat="1" ht="16" customHeight="1" x14ac:dyDescent="0.2"/>
    <row r="3826" customFormat="1" ht="16" customHeight="1" x14ac:dyDescent="0.2"/>
    <row r="3827" customFormat="1" ht="16" customHeight="1" x14ac:dyDescent="0.2"/>
    <row r="3828" customFormat="1" ht="16" customHeight="1" x14ac:dyDescent="0.2"/>
    <row r="3829" customFormat="1" ht="16" customHeight="1" x14ac:dyDescent="0.2"/>
    <row r="3830" customFormat="1" ht="16" customHeight="1" x14ac:dyDescent="0.2"/>
    <row r="3831" customFormat="1" ht="16" customHeight="1" x14ac:dyDescent="0.2"/>
    <row r="3832" customFormat="1" ht="16" customHeight="1" x14ac:dyDescent="0.2"/>
    <row r="3833" customFormat="1" ht="16" customHeight="1" x14ac:dyDescent="0.2"/>
    <row r="3834" customFormat="1" ht="16" customHeight="1" x14ac:dyDescent="0.2"/>
    <row r="3835" customFormat="1" ht="16" customHeight="1" x14ac:dyDescent="0.2"/>
    <row r="3836" customFormat="1" ht="16" customHeight="1" x14ac:dyDescent="0.2"/>
    <row r="3837" customFormat="1" ht="16" customHeight="1" x14ac:dyDescent="0.2"/>
    <row r="3838" customFormat="1" ht="16" customHeight="1" x14ac:dyDescent="0.2"/>
    <row r="3839" customFormat="1" ht="16" customHeight="1" x14ac:dyDescent="0.2"/>
    <row r="3840" customFormat="1" ht="16" customHeight="1" x14ac:dyDescent="0.2"/>
    <row r="3841" customFormat="1" ht="16" customHeight="1" x14ac:dyDescent="0.2"/>
    <row r="3842" customFormat="1" ht="16" customHeight="1" x14ac:dyDescent="0.2"/>
    <row r="3843" customFormat="1" ht="16" customHeight="1" x14ac:dyDescent="0.2"/>
    <row r="3844" customFormat="1" ht="16" customHeight="1" x14ac:dyDescent="0.2"/>
    <row r="3845" customFormat="1" ht="16" customHeight="1" x14ac:dyDescent="0.2"/>
    <row r="3846" customFormat="1" ht="16" customHeight="1" x14ac:dyDescent="0.2"/>
    <row r="3847" customFormat="1" ht="16" customHeight="1" x14ac:dyDescent="0.2"/>
    <row r="3848" customFormat="1" ht="16" customHeight="1" x14ac:dyDescent="0.2"/>
    <row r="3849" customFormat="1" ht="16" customHeight="1" x14ac:dyDescent="0.2"/>
    <row r="3850" customFormat="1" ht="16" customHeight="1" x14ac:dyDescent="0.2"/>
    <row r="3851" customFormat="1" ht="16" customHeight="1" x14ac:dyDescent="0.2"/>
    <row r="3852" customFormat="1" ht="16" customHeight="1" x14ac:dyDescent="0.2"/>
    <row r="3853" customFormat="1" ht="16" customHeight="1" x14ac:dyDescent="0.2"/>
    <row r="3854" customFormat="1" ht="16" customHeight="1" x14ac:dyDescent="0.2"/>
    <row r="3855" customFormat="1" ht="16" customHeight="1" x14ac:dyDescent="0.2"/>
    <row r="3856" customFormat="1" ht="16" customHeight="1" x14ac:dyDescent="0.2"/>
    <row r="3857" customFormat="1" ht="16" customHeight="1" x14ac:dyDescent="0.2"/>
    <row r="3858" customFormat="1" ht="16" customHeight="1" x14ac:dyDescent="0.2"/>
    <row r="3859" customFormat="1" ht="16" customHeight="1" x14ac:dyDescent="0.2"/>
    <row r="3860" customFormat="1" ht="16" customHeight="1" x14ac:dyDescent="0.2"/>
    <row r="3861" customFormat="1" ht="16" customHeight="1" x14ac:dyDescent="0.2"/>
    <row r="3862" customFormat="1" ht="16" customHeight="1" x14ac:dyDescent="0.2"/>
    <row r="3863" customFormat="1" ht="16" customHeight="1" x14ac:dyDescent="0.2"/>
    <row r="3864" customFormat="1" ht="16" customHeight="1" x14ac:dyDescent="0.2"/>
    <row r="3865" customFormat="1" ht="16" customHeight="1" x14ac:dyDescent="0.2"/>
    <row r="3866" customFormat="1" ht="16" customHeight="1" x14ac:dyDescent="0.2"/>
    <row r="3867" customFormat="1" ht="16" customHeight="1" x14ac:dyDescent="0.2"/>
    <row r="3868" customFormat="1" ht="16" customHeight="1" x14ac:dyDescent="0.2"/>
    <row r="3869" customFormat="1" ht="16" customHeight="1" x14ac:dyDescent="0.2"/>
    <row r="3870" customFormat="1" ht="16" customHeight="1" x14ac:dyDescent="0.2"/>
    <row r="3871" customFormat="1" ht="16" customHeight="1" x14ac:dyDescent="0.2"/>
    <row r="3872" customFormat="1" ht="16" customHeight="1" x14ac:dyDescent="0.2"/>
    <row r="3873" customFormat="1" ht="16" customHeight="1" x14ac:dyDescent="0.2"/>
    <row r="3874" customFormat="1" ht="16" customHeight="1" x14ac:dyDescent="0.2"/>
    <row r="3875" customFormat="1" ht="16" customHeight="1" x14ac:dyDescent="0.2"/>
    <row r="3876" customFormat="1" ht="16" customHeight="1" x14ac:dyDescent="0.2"/>
    <row r="3877" customFormat="1" ht="16" customHeight="1" x14ac:dyDescent="0.2"/>
    <row r="3878" customFormat="1" ht="16" customHeight="1" x14ac:dyDescent="0.2"/>
    <row r="3879" customFormat="1" ht="16" customHeight="1" x14ac:dyDescent="0.2"/>
    <row r="3880" customFormat="1" ht="16" customHeight="1" x14ac:dyDescent="0.2"/>
    <row r="3881" customFormat="1" ht="16" customHeight="1" x14ac:dyDescent="0.2"/>
    <row r="3882" customFormat="1" ht="16" customHeight="1" x14ac:dyDescent="0.2"/>
    <row r="3883" customFormat="1" ht="16" customHeight="1" x14ac:dyDescent="0.2"/>
    <row r="3884" customFormat="1" ht="16" customHeight="1" x14ac:dyDescent="0.2"/>
    <row r="3885" customFormat="1" ht="16" customHeight="1" x14ac:dyDescent="0.2"/>
    <row r="3886" customFormat="1" ht="16" customHeight="1" x14ac:dyDescent="0.2"/>
    <row r="3887" customFormat="1" ht="16" customHeight="1" x14ac:dyDescent="0.2"/>
    <row r="3888" customFormat="1" ht="16" customHeight="1" x14ac:dyDescent="0.2"/>
    <row r="3889" customFormat="1" ht="16" customHeight="1" x14ac:dyDescent="0.2"/>
    <row r="3890" customFormat="1" ht="16" customHeight="1" x14ac:dyDescent="0.2"/>
    <row r="3891" customFormat="1" ht="16" customHeight="1" x14ac:dyDescent="0.2"/>
    <row r="3892" customFormat="1" ht="16" customHeight="1" x14ac:dyDescent="0.2"/>
    <row r="3893" customFormat="1" ht="16" customHeight="1" x14ac:dyDescent="0.2"/>
    <row r="3894" customFormat="1" ht="16" customHeight="1" x14ac:dyDescent="0.2"/>
    <row r="3895" customFormat="1" ht="16" customHeight="1" x14ac:dyDescent="0.2"/>
    <row r="3896" customFormat="1" ht="16" customHeight="1" x14ac:dyDescent="0.2"/>
    <row r="3897" customFormat="1" ht="16" customHeight="1" x14ac:dyDescent="0.2"/>
    <row r="3898" customFormat="1" ht="16" customHeight="1" x14ac:dyDescent="0.2"/>
    <row r="3899" customFormat="1" ht="16" customHeight="1" x14ac:dyDescent="0.2"/>
    <row r="3900" customFormat="1" ht="16" customHeight="1" x14ac:dyDescent="0.2"/>
    <row r="3901" customFormat="1" ht="16" customHeight="1" x14ac:dyDescent="0.2"/>
    <row r="3902" customFormat="1" ht="16" customHeight="1" x14ac:dyDescent="0.2"/>
    <row r="3903" customFormat="1" ht="16" customHeight="1" x14ac:dyDescent="0.2"/>
    <row r="3904" customFormat="1" ht="16" customHeight="1" x14ac:dyDescent="0.2"/>
    <row r="3905" customFormat="1" ht="16" customHeight="1" x14ac:dyDescent="0.2"/>
    <row r="3906" customFormat="1" ht="16" customHeight="1" x14ac:dyDescent="0.2"/>
    <row r="3907" customFormat="1" ht="16" customHeight="1" x14ac:dyDescent="0.2"/>
    <row r="3908" customFormat="1" ht="16" customHeight="1" x14ac:dyDescent="0.2"/>
    <row r="3909" customFormat="1" ht="16" customHeight="1" x14ac:dyDescent="0.2"/>
    <row r="3910" customFormat="1" ht="16" customHeight="1" x14ac:dyDescent="0.2"/>
    <row r="3911" customFormat="1" ht="16" customHeight="1" x14ac:dyDescent="0.2"/>
    <row r="3912" customFormat="1" ht="16" customHeight="1" x14ac:dyDescent="0.2"/>
    <row r="3913" customFormat="1" ht="16" customHeight="1" x14ac:dyDescent="0.2"/>
    <row r="3914" customFormat="1" ht="16" customHeight="1" x14ac:dyDescent="0.2"/>
    <row r="3915" customFormat="1" ht="16" customHeight="1" x14ac:dyDescent="0.2"/>
    <row r="3916" customFormat="1" ht="16" customHeight="1" x14ac:dyDescent="0.2"/>
    <row r="3917" customFormat="1" ht="16" customHeight="1" x14ac:dyDescent="0.2"/>
    <row r="3918" customFormat="1" ht="16" customHeight="1" x14ac:dyDescent="0.2"/>
    <row r="3919" customFormat="1" ht="16" customHeight="1" x14ac:dyDescent="0.2"/>
    <row r="3920" customFormat="1" ht="16" customHeight="1" x14ac:dyDescent="0.2"/>
    <row r="3921" customFormat="1" ht="16" customHeight="1" x14ac:dyDescent="0.2"/>
    <row r="3922" customFormat="1" ht="16" customHeight="1" x14ac:dyDescent="0.2"/>
    <row r="3923" customFormat="1" ht="16" customHeight="1" x14ac:dyDescent="0.2"/>
    <row r="3924" customFormat="1" ht="16" customHeight="1" x14ac:dyDescent="0.2"/>
    <row r="3925" customFormat="1" ht="16" customHeight="1" x14ac:dyDescent="0.2"/>
    <row r="3926" customFormat="1" ht="16" customHeight="1" x14ac:dyDescent="0.2"/>
    <row r="3927" customFormat="1" ht="16" customHeight="1" x14ac:dyDescent="0.2"/>
    <row r="3928" customFormat="1" ht="16" customHeight="1" x14ac:dyDescent="0.2"/>
    <row r="3929" customFormat="1" ht="16" customHeight="1" x14ac:dyDescent="0.2"/>
    <row r="3930" customFormat="1" ht="16" customHeight="1" x14ac:dyDescent="0.2"/>
    <row r="3931" customFormat="1" ht="16" customHeight="1" x14ac:dyDescent="0.2"/>
    <row r="3932" customFormat="1" ht="16" customHeight="1" x14ac:dyDescent="0.2"/>
    <row r="3933" customFormat="1" ht="16" customHeight="1" x14ac:dyDescent="0.2"/>
    <row r="3934" customFormat="1" ht="16" customHeight="1" x14ac:dyDescent="0.2"/>
    <row r="3935" customFormat="1" ht="16" customHeight="1" x14ac:dyDescent="0.2"/>
    <row r="3936" customFormat="1" ht="16" customHeight="1" x14ac:dyDescent="0.2"/>
    <row r="3937" customFormat="1" ht="16" customHeight="1" x14ac:dyDescent="0.2"/>
    <row r="3938" customFormat="1" ht="16" customHeight="1" x14ac:dyDescent="0.2"/>
    <row r="3939" customFormat="1" ht="16" customHeight="1" x14ac:dyDescent="0.2"/>
    <row r="3940" customFormat="1" ht="16" customHeight="1" x14ac:dyDescent="0.2"/>
    <row r="3941" customFormat="1" ht="16" customHeight="1" x14ac:dyDescent="0.2"/>
    <row r="3942" customFormat="1" ht="16" customHeight="1" x14ac:dyDescent="0.2"/>
    <row r="3943" customFormat="1" ht="16" customHeight="1" x14ac:dyDescent="0.2"/>
    <row r="3944" customFormat="1" ht="16" customHeight="1" x14ac:dyDescent="0.2"/>
    <row r="3945" customFormat="1" ht="16" customHeight="1" x14ac:dyDescent="0.2"/>
    <row r="3946" customFormat="1" ht="16" customHeight="1" x14ac:dyDescent="0.2"/>
    <row r="3947" customFormat="1" ht="16" customHeight="1" x14ac:dyDescent="0.2"/>
    <row r="3948" customFormat="1" ht="16" customHeight="1" x14ac:dyDescent="0.2"/>
    <row r="3949" customFormat="1" ht="16" customHeight="1" x14ac:dyDescent="0.2"/>
    <row r="3950" customFormat="1" ht="16" customHeight="1" x14ac:dyDescent="0.2"/>
    <row r="3951" customFormat="1" ht="16" customHeight="1" x14ac:dyDescent="0.2"/>
    <row r="3952" customFormat="1" ht="16" customHeight="1" x14ac:dyDescent="0.2"/>
    <row r="3953" customFormat="1" ht="16" customHeight="1" x14ac:dyDescent="0.2"/>
    <row r="3954" customFormat="1" ht="16" customHeight="1" x14ac:dyDescent="0.2"/>
    <row r="3955" customFormat="1" ht="16" customHeight="1" x14ac:dyDescent="0.2"/>
    <row r="3956" customFormat="1" ht="16" customHeight="1" x14ac:dyDescent="0.2"/>
    <row r="3957" customFormat="1" ht="16" customHeight="1" x14ac:dyDescent="0.2"/>
    <row r="3958" customFormat="1" ht="16" customHeight="1" x14ac:dyDescent="0.2"/>
    <row r="3959" customFormat="1" ht="16" customHeight="1" x14ac:dyDescent="0.2"/>
    <row r="3960" customFormat="1" ht="16" customHeight="1" x14ac:dyDescent="0.2"/>
    <row r="3961" customFormat="1" ht="16" customHeight="1" x14ac:dyDescent="0.2"/>
    <row r="3962" customFormat="1" ht="16" customHeight="1" x14ac:dyDescent="0.2"/>
    <row r="3963" customFormat="1" ht="16" customHeight="1" x14ac:dyDescent="0.2"/>
    <row r="3964" customFormat="1" ht="16" customHeight="1" x14ac:dyDescent="0.2"/>
    <row r="3965" customFormat="1" ht="16" customHeight="1" x14ac:dyDescent="0.2"/>
    <row r="3966" customFormat="1" ht="16" customHeight="1" x14ac:dyDescent="0.2"/>
    <row r="3967" customFormat="1" ht="16" customHeight="1" x14ac:dyDescent="0.2"/>
    <row r="3968" customFormat="1" ht="16" customHeight="1" x14ac:dyDescent="0.2"/>
    <row r="3969" customFormat="1" ht="16" customHeight="1" x14ac:dyDescent="0.2"/>
    <row r="3970" customFormat="1" ht="16" customHeight="1" x14ac:dyDescent="0.2"/>
    <row r="3971" customFormat="1" ht="16" customHeight="1" x14ac:dyDescent="0.2"/>
    <row r="3972" customFormat="1" ht="16" customHeight="1" x14ac:dyDescent="0.2"/>
    <row r="3973" customFormat="1" ht="16" customHeight="1" x14ac:dyDescent="0.2"/>
    <row r="3974" customFormat="1" ht="16" customHeight="1" x14ac:dyDescent="0.2"/>
    <row r="3975" customFormat="1" ht="16" customHeight="1" x14ac:dyDescent="0.2"/>
    <row r="3976" customFormat="1" ht="16" customHeight="1" x14ac:dyDescent="0.2"/>
    <row r="3977" customFormat="1" ht="16" customHeight="1" x14ac:dyDescent="0.2"/>
    <row r="3978" customFormat="1" ht="16" customHeight="1" x14ac:dyDescent="0.2"/>
    <row r="3979" customFormat="1" ht="16" customHeight="1" x14ac:dyDescent="0.2"/>
    <row r="3980" customFormat="1" ht="16" customHeight="1" x14ac:dyDescent="0.2"/>
    <row r="3981" customFormat="1" ht="16" customHeight="1" x14ac:dyDescent="0.2"/>
    <row r="3982" customFormat="1" ht="16" customHeight="1" x14ac:dyDescent="0.2"/>
    <row r="3983" customFormat="1" ht="16" customHeight="1" x14ac:dyDescent="0.2"/>
    <row r="3984" customFormat="1" ht="16" customHeight="1" x14ac:dyDescent="0.2"/>
    <row r="3985" customFormat="1" ht="16" customHeight="1" x14ac:dyDescent="0.2"/>
    <row r="3986" customFormat="1" ht="16" customHeight="1" x14ac:dyDescent="0.2"/>
    <row r="3987" customFormat="1" ht="16" customHeight="1" x14ac:dyDescent="0.2"/>
    <row r="3988" customFormat="1" ht="16" customHeight="1" x14ac:dyDescent="0.2"/>
    <row r="3989" customFormat="1" ht="16" customHeight="1" x14ac:dyDescent="0.2"/>
    <row r="3990" customFormat="1" ht="16" customHeight="1" x14ac:dyDescent="0.2"/>
    <row r="3991" customFormat="1" ht="16" customHeight="1" x14ac:dyDescent="0.2"/>
    <row r="3992" customFormat="1" ht="16" customHeight="1" x14ac:dyDescent="0.2"/>
    <row r="3993" customFormat="1" ht="16" customHeight="1" x14ac:dyDescent="0.2"/>
    <row r="3994" customFormat="1" ht="16" customHeight="1" x14ac:dyDescent="0.2"/>
    <row r="3995" customFormat="1" ht="16" customHeight="1" x14ac:dyDescent="0.2"/>
    <row r="3996" customFormat="1" ht="16" customHeight="1" x14ac:dyDescent="0.2"/>
    <row r="3997" customFormat="1" ht="16" customHeight="1" x14ac:dyDescent="0.2"/>
    <row r="3998" customFormat="1" ht="16" customHeight="1" x14ac:dyDescent="0.2"/>
    <row r="3999" customFormat="1" ht="16" customHeight="1" x14ac:dyDescent="0.2"/>
    <row r="4000" customFormat="1" ht="16" customHeight="1" x14ac:dyDescent="0.2"/>
    <row r="4001" customFormat="1" ht="16" customHeight="1" x14ac:dyDescent="0.2"/>
    <row r="4002" customFormat="1" ht="16" customHeight="1" x14ac:dyDescent="0.2"/>
    <row r="4003" customFormat="1" ht="16" customHeight="1" x14ac:dyDescent="0.2"/>
    <row r="4004" customFormat="1" ht="16" customHeight="1" x14ac:dyDescent="0.2"/>
    <row r="4005" customFormat="1" ht="16" customHeight="1" x14ac:dyDescent="0.2"/>
    <row r="4006" customFormat="1" ht="16" customHeight="1" x14ac:dyDescent="0.2"/>
    <row r="4007" customFormat="1" ht="16" customHeight="1" x14ac:dyDescent="0.2"/>
    <row r="4008" customFormat="1" ht="16" customHeight="1" x14ac:dyDescent="0.2"/>
    <row r="4009" customFormat="1" ht="16" customHeight="1" x14ac:dyDescent="0.2"/>
    <row r="4010" customFormat="1" ht="16" customHeight="1" x14ac:dyDescent="0.2"/>
    <row r="4011" customFormat="1" ht="16" customHeight="1" x14ac:dyDescent="0.2"/>
    <row r="4012" customFormat="1" ht="16" customHeight="1" x14ac:dyDescent="0.2"/>
    <row r="4013" customFormat="1" ht="16" customHeight="1" x14ac:dyDescent="0.2"/>
    <row r="4014" customFormat="1" ht="16" customHeight="1" x14ac:dyDescent="0.2"/>
    <row r="4015" customFormat="1" ht="16" customHeight="1" x14ac:dyDescent="0.2"/>
    <row r="4016" customFormat="1" ht="16" customHeight="1" x14ac:dyDescent="0.2"/>
    <row r="4017" customFormat="1" ht="16" customHeight="1" x14ac:dyDescent="0.2"/>
    <row r="4018" customFormat="1" ht="16" customHeight="1" x14ac:dyDescent="0.2"/>
    <row r="4019" customFormat="1" ht="16" customHeight="1" x14ac:dyDescent="0.2"/>
    <row r="4020" customFormat="1" ht="16" customHeight="1" x14ac:dyDescent="0.2"/>
    <row r="4021" customFormat="1" ht="16" customHeight="1" x14ac:dyDescent="0.2"/>
    <row r="4022" customFormat="1" ht="16" customHeight="1" x14ac:dyDescent="0.2"/>
    <row r="4023" customFormat="1" ht="16" customHeight="1" x14ac:dyDescent="0.2"/>
    <row r="4024" customFormat="1" ht="16" customHeight="1" x14ac:dyDescent="0.2"/>
    <row r="4025" customFormat="1" ht="16" customHeight="1" x14ac:dyDescent="0.2"/>
    <row r="4026" customFormat="1" ht="16" customHeight="1" x14ac:dyDescent="0.2"/>
    <row r="4027" customFormat="1" ht="16" customHeight="1" x14ac:dyDescent="0.2"/>
    <row r="4028" customFormat="1" ht="16" customHeight="1" x14ac:dyDescent="0.2"/>
    <row r="4029" customFormat="1" ht="16" customHeight="1" x14ac:dyDescent="0.2"/>
    <row r="4030" customFormat="1" ht="16" customHeight="1" x14ac:dyDescent="0.2"/>
    <row r="4031" customFormat="1" ht="16" customHeight="1" x14ac:dyDescent="0.2"/>
    <row r="4032" customFormat="1" ht="16" customHeight="1" x14ac:dyDescent="0.2"/>
    <row r="4033" customFormat="1" ht="16" customHeight="1" x14ac:dyDescent="0.2"/>
    <row r="4034" customFormat="1" ht="16" customHeight="1" x14ac:dyDescent="0.2"/>
    <row r="4035" customFormat="1" ht="16" customHeight="1" x14ac:dyDescent="0.2"/>
    <row r="4036" customFormat="1" ht="16" customHeight="1" x14ac:dyDescent="0.2"/>
    <row r="4037" customFormat="1" ht="16" customHeight="1" x14ac:dyDescent="0.2"/>
    <row r="4038" customFormat="1" ht="16" customHeight="1" x14ac:dyDescent="0.2"/>
    <row r="4039" customFormat="1" ht="16" customHeight="1" x14ac:dyDescent="0.2"/>
    <row r="4040" customFormat="1" ht="16" customHeight="1" x14ac:dyDescent="0.2"/>
    <row r="4041" customFormat="1" ht="16" customHeight="1" x14ac:dyDescent="0.2"/>
    <row r="4042" customFormat="1" ht="16" customHeight="1" x14ac:dyDescent="0.2"/>
    <row r="4043" customFormat="1" ht="16" customHeight="1" x14ac:dyDescent="0.2"/>
    <row r="4044" customFormat="1" ht="16" customHeight="1" x14ac:dyDescent="0.2"/>
    <row r="4045" customFormat="1" ht="16" customHeight="1" x14ac:dyDescent="0.2"/>
    <row r="4046" customFormat="1" ht="16" customHeight="1" x14ac:dyDescent="0.2"/>
    <row r="4047" customFormat="1" ht="16" customHeight="1" x14ac:dyDescent="0.2"/>
    <row r="4048" customFormat="1" ht="16" customHeight="1" x14ac:dyDescent="0.2"/>
    <row r="4049" customFormat="1" ht="16" customHeight="1" x14ac:dyDescent="0.2"/>
    <row r="4050" customFormat="1" ht="16" customHeight="1" x14ac:dyDescent="0.2"/>
    <row r="4051" customFormat="1" ht="16" customHeight="1" x14ac:dyDescent="0.2"/>
    <row r="4052" customFormat="1" ht="16" customHeight="1" x14ac:dyDescent="0.2"/>
    <row r="4053" customFormat="1" ht="16" customHeight="1" x14ac:dyDescent="0.2"/>
    <row r="4054" customFormat="1" ht="16" customHeight="1" x14ac:dyDescent="0.2"/>
    <row r="4055" customFormat="1" ht="16" customHeight="1" x14ac:dyDescent="0.2"/>
    <row r="4056" customFormat="1" ht="16" customHeight="1" x14ac:dyDescent="0.2"/>
    <row r="4057" customFormat="1" ht="16" customHeight="1" x14ac:dyDescent="0.2"/>
    <row r="4058" customFormat="1" ht="16" customHeight="1" x14ac:dyDescent="0.2"/>
    <row r="4059" customFormat="1" ht="16" customHeight="1" x14ac:dyDescent="0.2"/>
    <row r="4060" customFormat="1" ht="16" customHeight="1" x14ac:dyDescent="0.2"/>
    <row r="4061" customFormat="1" ht="16" customHeight="1" x14ac:dyDescent="0.2"/>
    <row r="4062" customFormat="1" ht="16" customHeight="1" x14ac:dyDescent="0.2"/>
    <row r="4063" customFormat="1" ht="16" customHeight="1" x14ac:dyDescent="0.2"/>
    <row r="4064" customFormat="1" ht="16" customHeight="1" x14ac:dyDescent="0.2"/>
    <row r="4065" customFormat="1" ht="16" customHeight="1" x14ac:dyDescent="0.2"/>
    <row r="4066" customFormat="1" ht="16" customHeight="1" x14ac:dyDescent="0.2"/>
    <row r="4067" customFormat="1" ht="16" customHeight="1" x14ac:dyDescent="0.2"/>
    <row r="4068" customFormat="1" ht="16" customHeight="1" x14ac:dyDescent="0.2"/>
    <row r="4069" customFormat="1" ht="16" customHeight="1" x14ac:dyDescent="0.2"/>
    <row r="4070" customFormat="1" ht="16" customHeight="1" x14ac:dyDescent="0.2"/>
    <row r="4071" customFormat="1" ht="16" customHeight="1" x14ac:dyDescent="0.2"/>
    <row r="4072" customFormat="1" ht="16" customHeight="1" x14ac:dyDescent="0.2"/>
    <row r="4073" customFormat="1" ht="16" customHeight="1" x14ac:dyDescent="0.2"/>
    <row r="4074" customFormat="1" ht="16" customHeight="1" x14ac:dyDescent="0.2"/>
    <row r="4075" customFormat="1" ht="16" customHeight="1" x14ac:dyDescent="0.2"/>
    <row r="4076" customFormat="1" ht="16" customHeight="1" x14ac:dyDescent="0.2"/>
    <row r="4077" customFormat="1" ht="16" customHeight="1" x14ac:dyDescent="0.2"/>
    <row r="4078" customFormat="1" ht="16" customHeight="1" x14ac:dyDescent="0.2"/>
    <row r="4079" customFormat="1" ht="16" customHeight="1" x14ac:dyDescent="0.2"/>
    <row r="4080" customFormat="1" ht="16" customHeight="1" x14ac:dyDescent="0.2"/>
    <row r="4081" customFormat="1" ht="16" customHeight="1" x14ac:dyDescent="0.2"/>
    <row r="4082" customFormat="1" ht="16" customHeight="1" x14ac:dyDescent="0.2"/>
    <row r="4083" customFormat="1" ht="16" customHeight="1" x14ac:dyDescent="0.2"/>
    <row r="4084" customFormat="1" ht="16" customHeight="1" x14ac:dyDescent="0.2"/>
    <row r="4085" customFormat="1" ht="16" customHeight="1" x14ac:dyDescent="0.2"/>
    <row r="4086" customFormat="1" ht="16" customHeight="1" x14ac:dyDescent="0.2"/>
    <row r="4087" customFormat="1" ht="16" customHeight="1" x14ac:dyDescent="0.2"/>
    <row r="4088" customFormat="1" ht="16" customHeight="1" x14ac:dyDescent="0.2"/>
    <row r="4089" customFormat="1" ht="16" customHeight="1" x14ac:dyDescent="0.2"/>
    <row r="4090" customFormat="1" ht="16" customHeight="1" x14ac:dyDescent="0.2"/>
    <row r="4091" customFormat="1" ht="16" customHeight="1" x14ac:dyDescent="0.2"/>
    <row r="4092" customFormat="1" ht="16" customHeight="1" x14ac:dyDescent="0.2"/>
    <row r="4093" customFormat="1" ht="16" customHeight="1" x14ac:dyDescent="0.2"/>
    <row r="4094" customFormat="1" ht="16" customHeight="1" x14ac:dyDescent="0.2"/>
    <row r="4095" customFormat="1" ht="16" customHeight="1" x14ac:dyDescent="0.2"/>
    <row r="4096" customFormat="1" ht="16" customHeight="1" x14ac:dyDescent="0.2"/>
    <row r="4097" customFormat="1" ht="16" customHeight="1" x14ac:dyDescent="0.2"/>
    <row r="4098" customFormat="1" ht="16" customHeight="1" x14ac:dyDescent="0.2"/>
    <row r="4099" customFormat="1" ht="16" customHeight="1" x14ac:dyDescent="0.2"/>
    <row r="4100" customFormat="1" ht="16" customHeight="1" x14ac:dyDescent="0.2"/>
    <row r="4101" customFormat="1" ht="16" customHeight="1" x14ac:dyDescent="0.2"/>
    <row r="4102" customFormat="1" ht="16" customHeight="1" x14ac:dyDescent="0.2"/>
    <row r="4103" customFormat="1" ht="16" customHeight="1" x14ac:dyDescent="0.2"/>
    <row r="4104" customFormat="1" ht="16" customHeight="1" x14ac:dyDescent="0.2"/>
    <row r="4105" customFormat="1" ht="16" customHeight="1" x14ac:dyDescent="0.2"/>
    <row r="4106" customFormat="1" ht="16" customHeight="1" x14ac:dyDescent="0.2"/>
    <row r="4107" customFormat="1" ht="16" customHeight="1" x14ac:dyDescent="0.2"/>
    <row r="4108" customFormat="1" ht="16" customHeight="1" x14ac:dyDescent="0.2"/>
    <row r="4109" customFormat="1" ht="16" customHeight="1" x14ac:dyDescent="0.2"/>
    <row r="4110" customFormat="1" ht="16" customHeight="1" x14ac:dyDescent="0.2"/>
    <row r="4111" customFormat="1" ht="16" customHeight="1" x14ac:dyDescent="0.2"/>
    <row r="4112" customFormat="1" ht="16" customHeight="1" x14ac:dyDescent="0.2"/>
    <row r="4113" customFormat="1" ht="16" customHeight="1" x14ac:dyDescent="0.2"/>
    <row r="4114" customFormat="1" ht="16" customHeight="1" x14ac:dyDescent="0.2"/>
    <row r="4115" customFormat="1" ht="16" customHeight="1" x14ac:dyDescent="0.2"/>
    <row r="4116" customFormat="1" ht="16" customHeight="1" x14ac:dyDescent="0.2"/>
    <row r="4117" customFormat="1" ht="16" customHeight="1" x14ac:dyDescent="0.2"/>
    <row r="4118" customFormat="1" ht="16" customHeight="1" x14ac:dyDescent="0.2"/>
    <row r="4119" customFormat="1" ht="16" customHeight="1" x14ac:dyDescent="0.2"/>
    <row r="4120" customFormat="1" ht="16" customHeight="1" x14ac:dyDescent="0.2"/>
    <row r="4121" customFormat="1" ht="16" customHeight="1" x14ac:dyDescent="0.2"/>
    <row r="4122" customFormat="1" ht="16" customHeight="1" x14ac:dyDescent="0.2"/>
    <row r="4123" customFormat="1" ht="16" customHeight="1" x14ac:dyDescent="0.2"/>
    <row r="4124" customFormat="1" ht="16" customHeight="1" x14ac:dyDescent="0.2"/>
    <row r="4125" customFormat="1" ht="16" customHeight="1" x14ac:dyDescent="0.2"/>
    <row r="4126" customFormat="1" ht="16" customHeight="1" x14ac:dyDescent="0.2"/>
    <row r="4127" customFormat="1" ht="16" customHeight="1" x14ac:dyDescent="0.2"/>
    <row r="4128" customFormat="1" ht="16" customHeight="1" x14ac:dyDescent="0.2"/>
    <row r="4129" customFormat="1" ht="16" customHeight="1" x14ac:dyDescent="0.2"/>
    <row r="4130" customFormat="1" ht="16" customHeight="1" x14ac:dyDescent="0.2"/>
    <row r="4131" customFormat="1" ht="16" customHeight="1" x14ac:dyDescent="0.2"/>
    <row r="4132" customFormat="1" ht="16" customHeight="1" x14ac:dyDescent="0.2"/>
    <row r="4133" customFormat="1" ht="16" customHeight="1" x14ac:dyDescent="0.2"/>
    <row r="4134" customFormat="1" ht="16" customHeight="1" x14ac:dyDescent="0.2"/>
    <row r="4135" customFormat="1" ht="16" customHeight="1" x14ac:dyDescent="0.2"/>
    <row r="4136" customFormat="1" ht="16" customHeight="1" x14ac:dyDescent="0.2"/>
    <row r="4137" customFormat="1" ht="16" customHeight="1" x14ac:dyDescent="0.2"/>
    <row r="4138" customFormat="1" ht="16" customHeight="1" x14ac:dyDescent="0.2"/>
    <row r="4139" customFormat="1" ht="16" customHeight="1" x14ac:dyDescent="0.2"/>
    <row r="4140" customFormat="1" ht="16" customHeight="1" x14ac:dyDescent="0.2"/>
    <row r="4141" customFormat="1" ht="16" customHeight="1" x14ac:dyDescent="0.2"/>
    <row r="4142" customFormat="1" ht="16" customHeight="1" x14ac:dyDescent="0.2"/>
    <row r="4143" customFormat="1" ht="16" customHeight="1" x14ac:dyDescent="0.2"/>
    <row r="4144" customFormat="1" ht="16" customHeight="1" x14ac:dyDescent="0.2"/>
    <row r="4145" customFormat="1" ht="16" customHeight="1" x14ac:dyDescent="0.2"/>
    <row r="4146" customFormat="1" ht="16" customHeight="1" x14ac:dyDescent="0.2"/>
    <row r="4147" customFormat="1" ht="16" customHeight="1" x14ac:dyDescent="0.2"/>
    <row r="4148" customFormat="1" ht="16" customHeight="1" x14ac:dyDescent="0.2"/>
    <row r="4149" customFormat="1" ht="16" customHeight="1" x14ac:dyDescent="0.2"/>
    <row r="4150" customFormat="1" ht="16" customHeight="1" x14ac:dyDescent="0.2"/>
    <row r="4151" customFormat="1" ht="16" customHeight="1" x14ac:dyDescent="0.2"/>
    <row r="4152" customFormat="1" ht="16" customHeight="1" x14ac:dyDescent="0.2"/>
    <row r="4153" customFormat="1" ht="16" customHeight="1" x14ac:dyDescent="0.2"/>
    <row r="4154" customFormat="1" ht="16" customHeight="1" x14ac:dyDescent="0.2"/>
    <row r="4155" customFormat="1" ht="16" customHeight="1" x14ac:dyDescent="0.2"/>
    <row r="4156" customFormat="1" ht="16" customHeight="1" x14ac:dyDescent="0.2"/>
    <row r="4157" customFormat="1" ht="16" customHeight="1" x14ac:dyDescent="0.2"/>
    <row r="4158" customFormat="1" ht="16" customHeight="1" x14ac:dyDescent="0.2"/>
    <row r="4159" customFormat="1" ht="16" customHeight="1" x14ac:dyDescent="0.2"/>
    <row r="4160" customFormat="1" ht="16" customHeight="1" x14ac:dyDescent="0.2"/>
    <row r="4161" customFormat="1" ht="16" customHeight="1" x14ac:dyDescent="0.2"/>
    <row r="4162" customFormat="1" ht="16" customHeight="1" x14ac:dyDescent="0.2"/>
    <row r="4163" customFormat="1" ht="16" customHeight="1" x14ac:dyDescent="0.2"/>
    <row r="4164" customFormat="1" ht="16" customHeight="1" x14ac:dyDescent="0.2"/>
    <row r="4165" customFormat="1" ht="16" customHeight="1" x14ac:dyDescent="0.2"/>
    <row r="4166" customFormat="1" ht="16" customHeight="1" x14ac:dyDescent="0.2"/>
    <row r="4167" customFormat="1" ht="16" customHeight="1" x14ac:dyDescent="0.2"/>
    <row r="4168" customFormat="1" ht="16" customHeight="1" x14ac:dyDescent="0.2"/>
    <row r="4169" customFormat="1" ht="16" customHeight="1" x14ac:dyDescent="0.2"/>
    <row r="4170" customFormat="1" ht="16" customHeight="1" x14ac:dyDescent="0.2"/>
    <row r="4171" customFormat="1" ht="16" customHeight="1" x14ac:dyDescent="0.2"/>
    <row r="4172" customFormat="1" ht="16" customHeight="1" x14ac:dyDescent="0.2"/>
    <row r="4173" customFormat="1" ht="16" customHeight="1" x14ac:dyDescent="0.2"/>
    <row r="4174" customFormat="1" ht="16" customHeight="1" x14ac:dyDescent="0.2"/>
    <row r="4175" customFormat="1" ht="16" customHeight="1" x14ac:dyDescent="0.2"/>
    <row r="4176" customFormat="1" ht="16" customHeight="1" x14ac:dyDescent="0.2"/>
    <row r="4177" customFormat="1" ht="16" customHeight="1" x14ac:dyDescent="0.2"/>
    <row r="4178" customFormat="1" ht="16" customHeight="1" x14ac:dyDescent="0.2"/>
    <row r="4179" customFormat="1" ht="16" customHeight="1" x14ac:dyDescent="0.2"/>
    <row r="4180" customFormat="1" ht="16" customHeight="1" x14ac:dyDescent="0.2"/>
    <row r="4181" customFormat="1" ht="16" customHeight="1" x14ac:dyDescent="0.2"/>
    <row r="4182" customFormat="1" ht="16" customHeight="1" x14ac:dyDescent="0.2"/>
    <row r="4183" customFormat="1" ht="16" customHeight="1" x14ac:dyDescent="0.2"/>
    <row r="4184" customFormat="1" ht="16" customHeight="1" x14ac:dyDescent="0.2"/>
    <row r="4185" customFormat="1" ht="16" customHeight="1" x14ac:dyDescent="0.2"/>
    <row r="4186" customFormat="1" ht="16" customHeight="1" x14ac:dyDescent="0.2"/>
    <row r="4187" customFormat="1" ht="16" customHeight="1" x14ac:dyDescent="0.2"/>
    <row r="4188" customFormat="1" ht="16" customHeight="1" x14ac:dyDescent="0.2"/>
    <row r="4189" customFormat="1" ht="16" customHeight="1" x14ac:dyDescent="0.2"/>
    <row r="4190" customFormat="1" ht="16" customHeight="1" x14ac:dyDescent="0.2"/>
    <row r="4191" customFormat="1" ht="16" customHeight="1" x14ac:dyDescent="0.2"/>
    <row r="4192" customFormat="1" ht="16" customHeight="1" x14ac:dyDescent="0.2"/>
    <row r="4193" customFormat="1" ht="16" customHeight="1" x14ac:dyDescent="0.2"/>
    <row r="4194" customFormat="1" ht="16" customHeight="1" x14ac:dyDescent="0.2"/>
    <row r="4195" customFormat="1" ht="16" customHeight="1" x14ac:dyDescent="0.2"/>
    <row r="4196" customFormat="1" ht="16" customHeight="1" x14ac:dyDescent="0.2"/>
    <row r="4197" customFormat="1" ht="16" customHeight="1" x14ac:dyDescent="0.2"/>
    <row r="4198" customFormat="1" ht="16" customHeight="1" x14ac:dyDescent="0.2"/>
    <row r="4199" customFormat="1" ht="16" customHeight="1" x14ac:dyDescent="0.2"/>
    <row r="4200" customFormat="1" ht="16" customHeight="1" x14ac:dyDescent="0.2"/>
    <row r="4201" customFormat="1" ht="16" customHeight="1" x14ac:dyDescent="0.2"/>
    <row r="4202" customFormat="1" ht="16" customHeight="1" x14ac:dyDescent="0.2"/>
    <row r="4203" customFormat="1" ht="16" customHeight="1" x14ac:dyDescent="0.2"/>
    <row r="4204" customFormat="1" ht="16" customHeight="1" x14ac:dyDescent="0.2"/>
    <row r="4205" customFormat="1" ht="16" customHeight="1" x14ac:dyDescent="0.2"/>
    <row r="4206" customFormat="1" ht="16" customHeight="1" x14ac:dyDescent="0.2"/>
    <row r="4207" customFormat="1" ht="16" customHeight="1" x14ac:dyDescent="0.2"/>
    <row r="4208" customFormat="1" ht="16" customHeight="1" x14ac:dyDescent="0.2"/>
    <row r="4209" customFormat="1" ht="16" customHeight="1" x14ac:dyDescent="0.2"/>
    <row r="4210" customFormat="1" ht="16" customHeight="1" x14ac:dyDescent="0.2"/>
    <row r="4211" customFormat="1" ht="16" customHeight="1" x14ac:dyDescent="0.2"/>
    <row r="4212" customFormat="1" ht="16" customHeight="1" x14ac:dyDescent="0.2"/>
    <row r="4213" customFormat="1" ht="16" customHeight="1" x14ac:dyDescent="0.2"/>
    <row r="4214" customFormat="1" ht="16" customHeight="1" x14ac:dyDescent="0.2"/>
    <row r="4215" customFormat="1" ht="16" customHeight="1" x14ac:dyDescent="0.2"/>
    <row r="4216" customFormat="1" ht="16" customHeight="1" x14ac:dyDescent="0.2"/>
    <row r="4217" customFormat="1" ht="16" customHeight="1" x14ac:dyDescent="0.2"/>
    <row r="4218" customFormat="1" ht="16" customHeight="1" x14ac:dyDescent="0.2"/>
    <row r="4219" customFormat="1" ht="16" customHeight="1" x14ac:dyDescent="0.2"/>
    <row r="4220" customFormat="1" ht="16" customHeight="1" x14ac:dyDescent="0.2"/>
    <row r="4221" customFormat="1" ht="16" customHeight="1" x14ac:dyDescent="0.2"/>
    <row r="4222" customFormat="1" ht="16" customHeight="1" x14ac:dyDescent="0.2"/>
    <row r="4223" customFormat="1" ht="16" customHeight="1" x14ac:dyDescent="0.2"/>
    <row r="4224" customFormat="1" ht="16" customHeight="1" x14ac:dyDescent="0.2"/>
    <row r="4225" customFormat="1" ht="16" customHeight="1" x14ac:dyDescent="0.2"/>
    <row r="4226" customFormat="1" ht="16" customHeight="1" x14ac:dyDescent="0.2"/>
    <row r="4227" customFormat="1" ht="16" customHeight="1" x14ac:dyDescent="0.2"/>
    <row r="4228" customFormat="1" ht="16" customHeight="1" x14ac:dyDescent="0.2"/>
    <row r="4229" customFormat="1" ht="16" customHeight="1" x14ac:dyDescent="0.2"/>
    <row r="4230" customFormat="1" ht="16" customHeight="1" x14ac:dyDescent="0.2"/>
    <row r="4231" customFormat="1" ht="16" customHeight="1" x14ac:dyDescent="0.2"/>
    <row r="4232" customFormat="1" ht="16" customHeight="1" x14ac:dyDescent="0.2"/>
    <row r="4233" customFormat="1" ht="16" customHeight="1" x14ac:dyDescent="0.2"/>
    <row r="4234" customFormat="1" ht="16" customHeight="1" x14ac:dyDescent="0.2"/>
    <row r="4235" customFormat="1" ht="16" customHeight="1" x14ac:dyDescent="0.2"/>
    <row r="4236" customFormat="1" ht="16" customHeight="1" x14ac:dyDescent="0.2"/>
    <row r="4237" customFormat="1" ht="16" customHeight="1" x14ac:dyDescent="0.2"/>
    <row r="4238" customFormat="1" ht="16" customHeight="1" x14ac:dyDescent="0.2"/>
    <row r="4239" customFormat="1" ht="16" customHeight="1" x14ac:dyDescent="0.2"/>
    <row r="4240" customFormat="1" ht="16" customHeight="1" x14ac:dyDescent="0.2"/>
    <row r="4241" customFormat="1" ht="16" customHeight="1" x14ac:dyDescent="0.2"/>
    <row r="4242" customFormat="1" ht="16" customHeight="1" x14ac:dyDescent="0.2"/>
    <row r="4243" customFormat="1" ht="16" customHeight="1" x14ac:dyDescent="0.2"/>
    <row r="4244" customFormat="1" ht="16" customHeight="1" x14ac:dyDescent="0.2"/>
    <row r="4245" customFormat="1" ht="16" customHeight="1" x14ac:dyDescent="0.2"/>
    <row r="4246" customFormat="1" ht="16" customHeight="1" x14ac:dyDescent="0.2"/>
    <row r="4247" customFormat="1" ht="16" customHeight="1" x14ac:dyDescent="0.2"/>
    <row r="4248" customFormat="1" ht="16" customHeight="1" x14ac:dyDescent="0.2"/>
    <row r="4249" customFormat="1" ht="16" customHeight="1" x14ac:dyDescent="0.2"/>
    <row r="4250" customFormat="1" ht="16" customHeight="1" x14ac:dyDescent="0.2"/>
    <row r="4251" customFormat="1" ht="16" customHeight="1" x14ac:dyDescent="0.2"/>
    <row r="4252" customFormat="1" ht="16" customHeight="1" x14ac:dyDescent="0.2"/>
    <row r="4253" customFormat="1" ht="16" customHeight="1" x14ac:dyDescent="0.2"/>
    <row r="4254" customFormat="1" ht="16" customHeight="1" x14ac:dyDescent="0.2"/>
    <row r="4255" customFormat="1" ht="16" customHeight="1" x14ac:dyDescent="0.2"/>
    <row r="4256" customFormat="1" ht="16" customHeight="1" x14ac:dyDescent="0.2"/>
    <row r="4257" customFormat="1" ht="16" customHeight="1" x14ac:dyDescent="0.2"/>
    <row r="4258" customFormat="1" ht="16" customHeight="1" x14ac:dyDescent="0.2"/>
    <row r="4259" customFormat="1" ht="16" customHeight="1" x14ac:dyDescent="0.2"/>
    <row r="4260" customFormat="1" ht="16" customHeight="1" x14ac:dyDescent="0.2"/>
    <row r="4261" customFormat="1" ht="16" customHeight="1" x14ac:dyDescent="0.2"/>
    <row r="4262" customFormat="1" ht="16" customHeight="1" x14ac:dyDescent="0.2"/>
    <row r="4263" customFormat="1" ht="16" customHeight="1" x14ac:dyDescent="0.2"/>
    <row r="4264" customFormat="1" ht="16" customHeight="1" x14ac:dyDescent="0.2"/>
    <row r="4265" customFormat="1" ht="16" customHeight="1" x14ac:dyDescent="0.2"/>
    <row r="4266" customFormat="1" ht="16" customHeight="1" x14ac:dyDescent="0.2"/>
    <row r="4267" customFormat="1" ht="16" customHeight="1" x14ac:dyDescent="0.2"/>
    <row r="4268" customFormat="1" ht="16" customHeight="1" x14ac:dyDescent="0.2"/>
    <row r="4269" customFormat="1" ht="16" customHeight="1" x14ac:dyDescent="0.2"/>
    <row r="4270" customFormat="1" ht="16" customHeight="1" x14ac:dyDescent="0.2"/>
    <row r="4271" customFormat="1" ht="16" customHeight="1" x14ac:dyDescent="0.2"/>
    <row r="4272" customFormat="1" ht="16" customHeight="1" x14ac:dyDescent="0.2"/>
    <row r="4273" customFormat="1" ht="16" customHeight="1" x14ac:dyDescent="0.2"/>
    <row r="4274" customFormat="1" ht="16" customHeight="1" x14ac:dyDescent="0.2"/>
    <row r="4275" customFormat="1" ht="16" customHeight="1" x14ac:dyDescent="0.2"/>
    <row r="4276" customFormat="1" ht="16" customHeight="1" x14ac:dyDescent="0.2"/>
    <row r="4277" customFormat="1" ht="16" customHeight="1" x14ac:dyDescent="0.2"/>
    <row r="4278" customFormat="1" ht="16" customHeight="1" x14ac:dyDescent="0.2"/>
    <row r="4279" customFormat="1" ht="16" customHeight="1" x14ac:dyDescent="0.2"/>
    <row r="4280" customFormat="1" ht="16" customHeight="1" x14ac:dyDescent="0.2"/>
    <row r="4281" customFormat="1" ht="16" customHeight="1" x14ac:dyDescent="0.2"/>
    <row r="4282" customFormat="1" ht="16" customHeight="1" x14ac:dyDescent="0.2"/>
    <row r="4283" customFormat="1" ht="16" customHeight="1" x14ac:dyDescent="0.2"/>
    <row r="4284" customFormat="1" ht="16" customHeight="1" x14ac:dyDescent="0.2"/>
    <row r="4285" customFormat="1" ht="16" customHeight="1" x14ac:dyDescent="0.2"/>
    <row r="4286" customFormat="1" ht="16" customHeight="1" x14ac:dyDescent="0.2"/>
    <row r="4287" customFormat="1" ht="16" customHeight="1" x14ac:dyDescent="0.2"/>
    <row r="4288" customFormat="1" ht="16" customHeight="1" x14ac:dyDescent="0.2"/>
    <row r="4289" customFormat="1" ht="16" customHeight="1" x14ac:dyDescent="0.2"/>
    <row r="4290" customFormat="1" ht="16" customHeight="1" x14ac:dyDescent="0.2"/>
    <row r="4291" customFormat="1" ht="16" customHeight="1" x14ac:dyDescent="0.2"/>
    <row r="4292" customFormat="1" ht="16" customHeight="1" x14ac:dyDescent="0.2"/>
    <row r="4293" customFormat="1" ht="16" customHeight="1" x14ac:dyDescent="0.2"/>
    <row r="4294" customFormat="1" ht="16" customHeight="1" x14ac:dyDescent="0.2"/>
    <row r="4295" customFormat="1" ht="16" customHeight="1" x14ac:dyDescent="0.2"/>
    <row r="4296" customFormat="1" ht="16" customHeight="1" x14ac:dyDescent="0.2"/>
    <row r="4297" customFormat="1" ht="16" customHeight="1" x14ac:dyDescent="0.2"/>
    <row r="4298" customFormat="1" ht="16" customHeight="1" x14ac:dyDescent="0.2"/>
    <row r="4299" customFormat="1" ht="16" customHeight="1" x14ac:dyDescent="0.2"/>
    <row r="4300" customFormat="1" ht="16" customHeight="1" x14ac:dyDescent="0.2"/>
    <row r="4301" customFormat="1" ht="16" customHeight="1" x14ac:dyDescent="0.2"/>
    <row r="4302" customFormat="1" ht="16" customHeight="1" x14ac:dyDescent="0.2"/>
    <row r="4303" customFormat="1" ht="16" customHeight="1" x14ac:dyDescent="0.2"/>
    <row r="4304" customFormat="1" ht="16" customHeight="1" x14ac:dyDescent="0.2"/>
    <row r="4305" customFormat="1" ht="16" customHeight="1" x14ac:dyDescent="0.2"/>
    <row r="4306" customFormat="1" ht="16" customHeight="1" x14ac:dyDescent="0.2"/>
    <row r="4307" customFormat="1" ht="16" customHeight="1" x14ac:dyDescent="0.2"/>
    <row r="4308" customFormat="1" ht="16" customHeight="1" x14ac:dyDescent="0.2"/>
    <row r="4309" customFormat="1" ht="16" customHeight="1" x14ac:dyDescent="0.2"/>
    <row r="4310" customFormat="1" ht="16" customHeight="1" x14ac:dyDescent="0.2"/>
    <row r="4311" customFormat="1" ht="16" customHeight="1" x14ac:dyDescent="0.2"/>
    <row r="4312" customFormat="1" ht="16" customHeight="1" x14ac:dyDescent="0.2"/>
    <row r="4313" customFormat="1" ht="16" customHeight="1" x14ac:dyDescent="0.2"/>
    <row r="4314" customFormat="1" ht="16" customHeight="1" x14ac:dyDescent="0.2"/>
    <row r="4315" customFormat="1" ht="16" customHeight="1" x14ac:dyDescent="0.2"/>
    <row r="4316" customFormat="1" ht="16" customHeight="1" x14ac:dyDescent="0.2"/>
    <row r="4317" customFormat="1" ht="16" customHeight="1" x14ac:dyDescent="0.2"/>
    <row r="4318" customFormat="1" ht="16" customHeight="1" x14ac:dyDescent="0.2"/>
    <row r="4319" customFormat="1" ht="16" customHeight="1" x14ac:dyDescent="0.2"/>
    <row r="4320" customFormat="1" ht="16" customHeight="1" x14ac:dyDescent="0.2"/>
    <row r="4321" customFormat="1" ht="16" customHeight="1" x14ac:dyDescent="0.2"/>
    <row r="4322" customFormat="1" ht="16" customHeight="1" x14ac:dyDescent="0.2"/>
    <row r="4323" customFormat="1" ht="16" customHeight="1" x14ac:dyDescent="0.2"/>
    <row r="4324" customFormat="1" ht="16" customHeight="1" x14ac:dyDescent="0.2"/>
    <row r="4325" customFormat="1" ht="16" customHeight="1" x14ac:dyDescent="0.2"/>
    <row r="4326" customFormat="1" ht="16" customHeight="1" x14ac:dyDescent="0.2"/>
    <row r="4327" customFormat="1" ht="16" customHeight="1" x14ac:dyDescent="0.2"/>
    <row r="4328" customFormat="1" ht="16" customHeight="1" x14ac:dyDescent="0.2"/>
    <row r="4329" customFormat="1" ht="16" customHeight="1" x14ac:dyDescent="0.2"/>
    <row r="4330" customFormat="1" ht="16" customHeight="1" x14ac:dyDescent="0.2"/>
    <row r="4331" customFormat="1" ht="16" customHeight="1" x14ac:dyDescent="0.2"/>
    <row r="4332" customFormat="1" ht="16" customHeight="1" x14ac:dyDescent="0.2"/>
    <row r="4333" customFormat="1" ht="16" customHeight="1" x14ac:dyDescent="0.2"/>
    <row r="4334" customFormat="1" ht="16" customHeight="1" x14ac:dyDescent="0.2"/>
    <row r="4335" customFormat="1" ht="16" customHeight="1" x14ac:dyDescent="0.2"/>
    <row r="4336" customFormat="1" ht="16" customHeight="1" x14ac:dyDescent="0.2"/>
    <row r="4337" customFormat="1" ht="16" customHeight="1" x14ac:dyDescent="0.2"/>
    <row r="4338" customFormat="1" ht="16" customHeight="1" x14ac:dyDescent="0.2"/>
    <row r="4339" customFormat="1" ht="16" customHeight="1" x14ac:dyDescent="0.2"/>
    <row r="4340" customFormat="1" ht="16" customHeight="1" x14ac:dyDescent="0.2"/>
    <row r="4341" customFormat="1" ht="16" customHeight="1" x14ac:dyDescent="0.2"/>
    <row r="4342" customFormat="1" ht="16" customHeight="1" x14ac:dyDescent="0.2"/>
    <row r="4343" customFormat="1" ht="16" customHeight="1" x14ac:dyDescent="0.2"/>
    <row r="4344" customFormat="1" ht="16" customHeight="1" x14ac:dyDescent="0.2"/>
    <row r="4345" customFormat="1" ht="16" customHeight="1" x14ac:dyDescent="0.2"/>
    <row r="4346" customFormat="1" ht="16" customHeight="1" x14ac:dyDescent="0.2"/>
    <row r="4347" customFormat="1" ht="16" customHeight="1" x14ac:dyDescent="0.2"/>
    <row r="4348" customFormat="1" ht="16" customHeight="1" x14ac:dyDescent="0.2"/>
    <row r="4349" customFormat="1" ht="16" customHeight="1" x14ac:dyDescent="0.2"/>
    <row r="4350" customFormat="1" ht="16" customHeight="1" x14ac:dyDescent="0.2"/>
    <row r="4351" customFormat="1" ht="16" customHeight="1" x14ac:dyDescent="0.2"/>
    <row r="4352" customFormat="1" ht="16" customHeight="1" x14ac:dyDescent="0.2"/>
    <row r="4353" customFormat="1" ht="16" customHeight="1" x14ac:dyDescent="0.2"/>
    <row r="4354" customFormat="1" ht="16" customHeight="1" x14ac:dyDescent="0.2"/>
    <row r="4355" customFormat="1" ht="16" customHeight="1" x14ac:dyDescent="0.2"/>
    <row r="4356" customFormat="1" ht="16" customHeight="1" x14ac:dyDescent="0.2"/>
    <row r="4357" customFormat="1" ht="16" customHeight="1" x14ac:dyDescent="0.2"/>
    <row r="4358" customFormat="1" ht="16" customHeight="1" x14ac:dyDescent="0.2"/>
    <row r="4359" customFormat="1" ht="16" customHeight="1" x14ac:dyDescent="0.2"/>
    <row r="4360" customFormat="1" ht="16" customHeight="1" x14ac:dyDescent="0.2"/>
    <row r="4361" customFormat="1" ht="16" customHeight="1" x14ac:dyDescent="0.2"/>
    <row r="4362" customFormat="1" ht="16" customHeight="1" x14ac:dyDescent="0.2"/>
    <row r="4363" customFormat="1" ht="16" customHeight="1" x14ac:dyDescent="0.2"/>
    <row r="4364" customFormat="1" ht="16" customHeight="1" x14ac:dyDescent="0.2"/>
    <row r="4365" customFormat="1" ht="16" customHeight="1" x14ac:dyDescent="0.2"/>
    <row r="4366" customFormat="1" ht="16" customHeight="1" x14ac:dyDescent="0.2"/>
    <row r="4367" customFormat="1" ht="16" customHeight="1" x14ac:dyDescent="0.2"/>
    <row r="4368" customFormat="1" ht="16" customHeight="1" x14ac:dyDescent="0.2"/>
    <row r="4369" customFormat="1" ht="16" customHeight="1" x14ac:dyDescent="0.2"/>
    <row r="4370" customFormat="1" ht="16" customHeight="1" x14ac:dyDescent="0.2"/>
    <row r="4371" customFormat="1" ht="16" customHeight="1" x14ac:dyDescent="0.2"/>
    <row r="4372" customFormat="1" ht="16" customHeight="1" x14ac:dyDescent="0.2"/>
    <row r="4373" customFormat="1" ht="16" customHeight="1" x14ac:dyDescent="0.2"/>
    <row r="4374" customFormat="1" ht="16" customHeight="1" x14ac:dyDescent="0.2"/>
    <row r="4375" customFormat="1" ht="16" customHeight="1" x14ac:dyDescent="0.2"/>
    <row r="4376" customFormat="1" ht="16" customHeight="1" x14ac:dyDescent="0.2"/>
    <row r="4377" customFormat="1" ht="16" customHeight="1" x14ac:dyDescent="0.2"/>
    <row r="4378" customFormat="1" ht="16" customHeight="1" x14ac:dyDescent="0.2"/>
    <row r="4379" customFormat="1" ht="16" customHeight="1" x14ac:dyDescent="0.2"/>
    <row r="4380" customFormat="1" ht="16" customHeight="1" x14ac:dyDescent="0.2"/>
    <row r="4381" customFormat="1" ht="16" customHeight="1" x14ac:dyDescent="0.2"/>
    <row r="4382" customFormat="1" ht="16" customHeight="1" x14ac:dyDescent="0.2"/>
    <row r="4383" customFormat="1" ht="16" customHeight="1" x14ac:dyDescent="0.2"/>
    <row r="4384" customFormat="1" ht="16" customHeight="1" x14ac:dyDescent="0.2"/>
    <row r="4385" customFormat="1" ht="16" customHeight="1" x14ac:dyDescent="0.2"/>
    <row r="4386" customFormat="1" ht="16" customHeight="1" x14ac:dyDescent="0.2"/>
    <row r="4387" customFormat="1" ht="16" customHeight="1" x14ac:dyDescent="0.2"/>
    <row r="4388" customFormat="1" ht="16" customHeight="1" x14ac:dyDescent="0.2"/>
    <row r="4389" customFormat="1" ht="16" customHeight="1" x14ac:dyDescent="0.2"/>
    <row r="4390" customFormat="1" ht="16" customHeight="1" x14ac:dyDescent="0.2"/>
    <row r="4391" customFormat="1" ht="16" customHeight="1" x14ac:dyDescent="0.2"/>
    <row r="4392" customFormat="1" ht="16" customHeight="1" x14ac:dyDescent="0.2"/>
    <row r="4393" customFormat="1" ht="16" customHeight="1" x14ac:dyDescent="0.2"/>
    <row r="4394" customFormat="1" ht="16" customHeight="1" x14ac:dyDescent="0.2"/>
    <row r="4395" customFormat="1" ht="16" customHeight="1" x14ac:dyDescent="0.2"/>
    <row r="4396" customFormat="1" ht="16" customHeight="1" x14ac:dyDescent="0.2"/>
    <row r="4397" customFormat="1" ht="16" customHeight="1" x14ac:dyDescent="0.2"/>
    <row r="4398" customFormat="1" ht="16" customHeight="1" x14ac:dyDescent="0.2"/>
    <row r="4399" customFormat="1" ht="16" customHeight="1" x14ac:dyDescent="0.2"/>
    <row r="4400" customFormat="1" ht="16" customHeight="1" x14ac:dyDescent="0.2"/>
    <row r="4401" customFormat="1" ht="16" customHeight="1" x14ac:dyDescent="0.2"/>
    <row r="4402" customFormat="1" ht="16" customHeight="1" x14ac:dyDescent="0.2"/>
    <row r="4403" customFormat="1" ht="16" customHeight="1" x14ac:dyDescent="0.2"/>
    <row r="4404" customFormat="1" ht="16" customHeight="1" x14ac:dyDescent="0.2"/>
    <row r="4405" customFormat="1" ht="16" customHeight="1" x14ac:dyDescent="0.2"/>
    <row r="4406" customFormat="1" ht="16" customHeight="1" x14ac:dyDescent="0.2"/>
    <row r="4407" customFormat="1" ht="16" customHeight="1" x14ac:dyDescent="0.2"/>
    <row r="4408" customFormat="1" ht="16" customHeight="1" x14ac:dyDescent="0.2"/>
    <row r="4409" customFormat="1" ht="16" customHeight="1" x14ac:dyDescent="0.2"/>
    <row r="4410" customFormat="1" ht="16" customHeight="1" x14ac:dyDescent="0.2"/>
    <row r="4411" customFormat="1" ht="16" customHeight="1" x14ac:dyDescent="0.2"/>
    <row r="4412" customFormat="1" ht="16" customHeight="1" x14ac:dyDescent="0.2"/>
    <row r="4413" customFormat="1" ht="16" customHeight="1" x14ac:dyDescent="0.2"/>
    <row r="4414" customFormat="1" ht="16" customHeight="1" x14ac:dyDescent="0.2"/>
    <row r="4415" customFormat="1" ht="16" customHeight="1" x14ac:dyDescent="0.2"/>
    <row r="4416" customFormat="1" ht="16" customHeight="1" x14ac:dyDescent="0.2"/>
    <row r="4417" customFormat="1" ht="16" customHeight="1" x14ac:dyDescent="0.2"/>
    <row r="4418" customFormat="1" ht="16" customHeight="1" x14ac:dyDescent="0.2"/>
    <row r="4419" customFormat="1" ht="16" customHeight="1" x14ac:dyDescent="0.2"/>
    <row r="4420" customFormat="1" ht="16" customHeight="1" x14ac:dyDescent="0.2"/>
    <row r="4421" customFormat="1" ht="16" customHeight="1" x14ac:dyDescent="0.2"/>
    <row r="4422" customFormat="1" ht="16" customHeight="1" x14ac:dyDescent="0.2"/>
    <row r="4423" customFormat="1" ht="16" customHeight="1" x14ac:dyDescent="0.2"/>
    <row r="4424" customFormat="1" ht="16" customHeight="1" x14ac:dyDescent="0.2"/>
    <row r="4425" customFormat="1" ht="16" customHeight="1" x14ac:dyDescent="0.2"/>
    <row r="4426" customFormat="1" ht="16" customHeight="1" x14ac:dyDescent="0.2"/>
    <row r="4427" customFormat="1" ht="16" customHeight="1" x14ac:dyDescent="0.2"/>
    <row r="4428" customFormat="1" ht="16" customHeight="1" x14ac:dyDescent="0.2"/>
    <row r="4429" customFormat="1" ht="16" customHeight="1" x14ac:dyDescent="0.2"/>
    <row r="4430" customFormat="1" ht="16" customHeight="1" x14ac:dyDescent="0.2"/>
    <row r="4431" customFormat="1" ht="16" customHeight="1" x14ac:dyDescent="0.2"/>
    <row r="4432" customFormat="1" ht="16" customHeight="1" x14ac:dyDescent="0.2"/>
    <row r="4433" customFormat="1" ht="16" customHeight="1" x14ac:dyDescent="0.2"/>
    <row r="4434" customFormat="1" ht="16" customHeight="1" x14ac:dyDescent="0.2"/>
    <row r="4435" customFormat="1" ht="16" customHeight="1" x14ac:dyDescent="0.2"/>
    <row r="4436" customFormat="1" ht="16" customHeight="1" x14ac:dyDescent="0.2"/>
    <row r="4437" customFormat="1" ht="16" customHeight="1" x14ac:dyDescent="0.2"/>
    <row r="4438" customFormat="1" ht="16" customHeight="1" x14ac:dyDescent="0.2"/>
    <row r="4439" customFormat="1" ht="16" customHeight="1" x14ac:dyDescent="0.2"/>
    <row r="4440" customFormat="1" ht="16" customHeight="1" x14ac:dyDescent="0.2"/>
    <row r="4441" customFormat="1" ht="16" customHeight="1" x14ac:dyDescent="0.2"/>
    <row r="4442" customFormat="1" ht="16" customHeight="1" x14ac:dyDescent="0.2"/>
    <row r="4443" customFormat="1" ht="16" customHeight="1" x14ac:dyDescent="0.2"/>
    <row r="4444" customFormat="1" ht="16" customHeight="1" x14ac:dyDescent="0.2"/>
    <row r="4445" customFormat="1" ht="16" customHeight="1" x14ac:dyDescent="0.2"/>
    <row r="4446" customFormat="1" ht="16" customHeight="1" x14ac:dyDescent="0.2"/>
    <row r="4447" customFormat="1" ht="16" customHeight="1" x14ac:dyDescent="0.2"/>
    <row r="4448" customFormat="1" ht="16" customHeight="1" x14ac:dyDescent="0.2"/>
    <row r="4449" customFormat="1" ht="16" customHeight="1" x14ac:dyDescent="0.2"/>
    <row r="4450" customFormat="1" ht="16" customHeight="1" x14ac:dyDescent="0.2"/>
    <row r="4451" customFormat="1" ht="16" customHeight="1" x14ac:dyDescent="0.2"/>
    <row r="4452" customFormat="1" ht="16" customHeight="1" x14ac:dyDescent="0.2"/>
    <row r="4453" customFormat="1" ht="16" customHeight="1" x14ac:dyDescent="0.2"/>
    <row r="4454" customFormat="1" ht="16" customHeight="1" x14ac:dyDescent="0.2"/>
    <row r="4455" customFormat="1" ht="16" customHeight="1" x14ac:dyDescent="0.2"/>
    <row r="4456" customFormat="1" ht="16" customHeight="1" x14ac:dyDescent="0.2"/>
    <row r="4457" customFormat="1" ht="16" customHeight="1" x14ac:dyDescent="0.2"/>
    <row r="4458" customFormat="1" ht="16" customHeight="1" x14ac:dyDescent="0.2"/>
    <row r="4459" customFormat="1" ht="16" customHeight="1" x14ac:dyDescent="0.2"/>
    <row r="4460" customFormat="1" ht="16" customHeight="1" x14ac:dyDescent="0.2"/>
    <row r="4461" customFormat="1" ht="16" customHeight="1" x14ac:dyDescent="0.2"/>
    <row r="4462" customFormat="1" ht="16" customHeight="1" x14ac:dyDescent="0.2"/>
    <row r="4463" customFormat="1" ht="16" customHeight="1" x14ac:dyDescent="0.2"/>
    <row r="4464" customFormat="1" ht="16" customHeight="1" x14ac:dyDescent="0.2"/>
    <row r="4465" customFormat="1" ht="16" customHeight="1" x14ac:dyDescent="0.2"/>
    <row r="4466" customFormat="1" ht="16" customHeight="1" x14ac:dyDescent="0.2"/>
    <row r="4467" customFormat="1" ht="16" customHeight="1" x14ac:dyDescent="0.2"/>
    <row r="4468" customFormat="1" ht="16" customHeight="1" x14ac:dyDescent="0.2"/>
    <row r="4469" customFormat="1" ht="16" customHeight="1" x14ac:dyDescent="0.2"/>
    <row r="4470" customFormat="1" ht="16" customHeight="1" x14ac:dyDescent="0.2"/>
    <row r="4471" customFormat="1" ht="16" customHeight="1" x14ac:dyDescent="0.2"/>
    <row r="4472" customFormat="1" ht="16" customHeight="1" x14ac:dyDescent="0.2"/>
    <row r="4473" customFormat="1" ht="16" customHeight="1" x14ac:dyDescent="0.2"/>
    <row r="4474" customFormat="1" ht="16" customHeight="1" x14ac:dyDescent="0.2"/>
    <row r="4475" customFormat="1" ht="16" customHeight="1" x14ac:dyDescent="0.2"/>
    <row r="4476" customFormat="1" ht="16" customHeight="1" x14ac:dyDescent="0.2"/>
    <row r="4477" customFormat="1" ht="16" customHeight="1" x14ac:dyDescent="0.2"/>
    <row r="4478" customFormat="1" ht="16" customHeight="1" x14ac:dyDescent="0.2"/>
    <row r="4479" customFormat="1" ht="16" customHeight="1" x14ac:dyDescent="0.2"/>
    <row r="4480" customFormat="1" ht="16" customHeight="1" x14ac:dyDescent="0.2"/>
    <row r="4481" customFormat="1" ht="16" customHeight="1" x14ac:dyDescent="0.2"/>
    <row r="4482" customFormat="1" ht="16" customHeight="1" x14ac:dyDescent="0.2"/>
    <row r="4483" customFormat="1" ht="16" customHeight="1" x14ac:dyDescent="0.2"/>
    <row r="4484" customFormat="1" ht="16" customHeight="1" x14ac:dyDescent="0.2"/>
    <row r="4485" customFormat="1" ht="16" customHeight="1" x14ac:dyDescent="0.2"/>
    <row r="4486" customFormat="1" ht="16" customHeight="1" x14ac:dyDescent="0.2"/>
    <row r="4487" customFormat="1" ht="16" customHeight="1" x14ac:dyDescent="0.2"/>
    <row r="4488" customFormat="1" ht="16" customHeight="1" x14ac:dyDescent="0.2"/>
    <row r="4489" customFormat="1" ht="16" customHeight="1" x14ac:dyDescent="0.2"/>
    <row r="4490" customFormat="1" ht="16" customHeight="1" x14ac:dyDescent="0.2"/>
    <row r="4491" customFormat="1" ht="16" customHeight="1" x14ac:dyDescent="0.2"/>
    <row r="4492" customFormat="1" ht="16" customHeight="1" x14ac:dyDescent="0.2"/>
    <row r="4493" customFormat="1" ht="16" customHeight="1" x14ac:dyDescent="0.2"/>
    <row r="4494" customFormat="1" ht="16" customHeight="1" x14ac:dyDescent="0.2"/>
    <row r="4495" customFormat="1" ht="16" customHeight="1" x14ac:dyDescent="0.2"/>
    <row r="4496" customFormat="1" ht="16" customHeight="1" x14ac:dyDescent="0.2"/>
    <row r="4497" customFormat="1" ht="16" customHeight="1" x14ac:dyDescent="0.2"/>
    <row r="4498" customFormat="1" ht="16" customHeight="1" x14ac:dyDescent="0.2"/>
    <row r="4499" customFormat="1" ht="16" customHeight="1" x14ac:dyDescent="0.2"/>
    <row r="4500" customFormat="1" ht="16" customHeight="1" x14ac:dyDescent="0.2"/>
    <row r="4501" customFormat="1" ht="16" customHeight="1" x14ac:dyDescent="0.2"/>
    <row r="4502" customFormat="1" ht="16" customHeight="1" x14ac:dyDescent="0.2"/>
    <row r="4503" customFormat="1" ht="16" customHeight="1" x14ac:dyDescent="0.2"/>
    <row r="4504" customFormat="1" ht="16" customHeight="1" x14ac:dyDescent="0.2"/>
    <row r="4505" customFormat="1" ht="16" customHeight="1" x14ac:dyDescent="0.2"/>
    <row r="4506" customFormat="1" ht="16" customHeight="1" x14ac:dyDescent="0.2"/>
    <row r="4507" customFormat="1" ht="16" customHeight="1" x14ac:dyDescent="0.2"/>
    <row r="4508" customFormat="1" ht="16" customHeight="1" x14ac:dyDescent="0.2"/>
    <row r="4509" customFormat="1" ht="16" customHeight="1" x14ac:dyDescent="0.2"/>
    <row r="4510" customFormat="1" ht="16" customHeight="1" x14ac:dyDescent="0.2"/>
    <row r="4511" customFormat="1" ht="16" customHeight="1" x14ac:dyDescent="0.2"/>
    <row r="4512" customFormat="1" ht="16" customHeight="1" x14ac:dyDescent="0.2"/>
    <row r="4513" customFormat="1" ht="16" customHeight="1" x14ac:dyDescent="0.2"/>
    <row r="4514" customFormat="1" ht="16" customHeight="1" x14ac:dyDescent="0.2"/>
    <row r="4515" customFormat="1" ht="16" customHeight="1" x14ac:dyDescent="0.2"/>
    <row r="4516" customFormat="1" ht="16" customHeight="1" x14ac:dyDescent="0.2"/>
    <row r="4517" customFormat="1" ht="16" customHeight="1" x14ac:dyDescent="0.2"/>
    <row r="4518" customFormat="1" ht="16" customHeight="1" x14ac:dyDescent="0.2"/>
    <row r="4519" customFormat="1" ht="16" customHeight="1" x14ac:dyDescent="0.2"/>
    <row r="4520" customFormat="1" ht="16" customHeight="1" x14ac:dyDescent="0.2"/>
    <row r="4521" customFormat="1" ht="16" customHeight="1" x14ac:dyDescent="0.2"/>
    <row r="4522" customFormat="1" ht="16" customHeight="1" x14ac:dyDescent="0.2"/>
    <row r="4523" customFormat="1" ht="16" customHeight="1" x14ac:dyDescent="0.2"/>
    <row r="4524" customFormat="1" ht="16" customHeight="1" x14ac:dyDescent="0.2"/>
    <row r="4525" customFormat="1" ht="16" customHeight="1" x14ac:dyDescent="0.2"/>
    <row r="4526" customFormat="1" ht="16" customHeight="1" x14ac:dyDescent="0.2"/>
    <row r="4527" customFormat="1" ht="16" customHeight="1" x14ac:dyDescent="0.2"/>
    <row r="4528" customFormat="1" ht="16" customHeight="1" x14ac:dyDescent="0.2"/>
    <row r="4529" customFormat="1" ht="16" customHeight="1" x14ac:dyDescent="0.2"/>
    <row r="4530" customFormat="1" ht="16" customHeight="1" x14ac:dyDescent="0.2"/>
    <row r="4531" customFormat="1" ht="16" customHeight="1" x14ac:dyDescent="0.2"/>
    <row r="4532" customFormat="1" ht="16" customHeight="1" x14ac:dyDescent="0.2"/>
    <row r="4533" customFormat="1" ht="16" customHeight="1" x14ac:dyDescent="0.2"/>
    <row r="4534" customFormat="1" ht="16" customHeight="1" x14ac:dyDescent="0.2"/>
    <row r="4535" customFormat="1" ht="16" customHeight="1" x14ac:dyDescent="0.2"/>
    <row r="4536" customFormat="1" ht="16" customHeight="1" x14ac:dyDescent="0.2"/>
    <row r="4537" customFormat="1" ht="16" customHeight="1" x14ac:dyDescent="0.2"/>
    <row r="4538" customFormat="1" ht="16" customHeight="1" x14ac:dyDescent="0.2"/>
    <row r="4539" customFormat="1" ht="16" customHeight="1" x14ac:dyDescent="0.2"/>
    <row r="4540" customFormat="1" ht="16" customHeight="1" x14ac:dyDescent="0.2"/>
    <row r="4541" customFormat="1" ht="16" customHeight="1" x14ac:dyDescent="0.2"/>
    <row r="4542" customFormat="1" ht="16" customHeight="1" x14ac:dyDescent="0.2"/>
    <row r="4543" customFormat="1" ht="16" customHeight="1" x14ac:dyDescent="0.2"/>
    <row r="4544" customFormat="1" ht="16" customHeight="1" x14ac:dyDescent="0.2"/>
    <row r="4545" customFormat="1" ht="16" customHeight="1" x14ac:dyDescent="0.2"/>
    <row r="4546" customFormat="1" ht="16" customHeight="1" x14ac:dyDescent="0.2"/>
    <row r="4547" customFormat="1" ht="16" customHeight="1" x14ac:dyDescent="0.2"/>
    <row r="4548" customFormat="1" ht="16" customHeight="1" x14ac:dyDescent="0.2"/>
    <row r="4549" customFormat="1" ht="16" customHeight="1" x14ac:dyDescent="0.2"/>
    <row r="4550" customFormat="1" ht="16" customHeight="1" x14ac:dyDescent="0.2"/>
    <row r="4551" customFormat="1" ht="16" customHeight="1" x14ac:dyDescent="0.2"/>
    <row r="4552" customFormat="1" ht="16" customHeight="1" x14ac:dyDescent="0.2"/>
    <row r="4553" customFormat="1" ht="16" customHeight="1" x14ac:dyDescent="0.2"/>
    <row r="4554" customFormat="1" ht="16" customHeight="1" x14ac:dyDescent="0.2"/>
    <row r="4555" customFormat="1" ht="16" customHeight="1" x14ac:dyDescent="0.2"/>
    <row r="4556" customFormat="1" ht="16" customHeight="1" x14ac:dyDescent="0.2"/>
    <row r="4557" customFormat="1" ht="16" customHeight="1" x14ac:dyDescent="0.2"/>
    <row r="4558" customFormat="1" ht="16" customHeight="1" x14ac:dyDescent="0.2"/>
    <row r="4559" customFormat="1" ht="16" customHeight="1" x14ac:dyDescent="0.2"/>
    <row r="4560" customFormat="1" ht="16" customHeight="1" x14ac:dyDescent="0.2"/>
    <row r="4561" customFormat="1" ht="16" customHeight="1" x14ac:dyDescent="0.2"/>
    <row r="4562" customFormat="1" ht="16" customHeight="1" x14ac:dyDescent="0.2"/>
    <row r="4563" customFormat="1" ht="16" customHeight="1" x14ac:dyDescent="0.2"/>
    <row r="4564" customFormat="1" ht="16" customHeight="1" x14ac:dyDescent="0.2"/>
    <row r="4565" customFormat="1" ht="16" customHeight="1" x14ac:dyDescent="0.2"/>
    <row r="4566" customFormat="1" ht="16" customHeight="1" x14ac:dyDescent="0.2"/>
    <row r="4567" customFormat="1" ht="16" customHeight="1" x14ac:dyDescent="0.2"/>
    <row r="4568" customFormat="1" ht="16" customHeight="1" x14ac:dyDescent="0.2"/>
    <row r="4569" customFormat="1" ht="16" customHeight="1" x14ac:dyDescent="0.2"/>
    <row r="4570" customFormat="1" ht="16" customHeight="1" x14ac:dyDescent="0.2"/>
    <row r="4571" customFormat="1" ht="16" customHeight="1" x14ac:dyDescent="0.2"/>
    <row r="4572" customFormat="1" ht="16" customHeight="1" x14ac:dyDescent="0.2"/>
    <row r="4573" customFormat="1" ht="16" customHeight="1" x14ac:dyDescent="0.2"/>
    <row r="4574" customFormat="1" ht="16" customHeight="1" x14ac:dyDescent="0.2"/>
    <row r="4575" customFormat="1" ht="16" customHeight="1" x14ac:dyDescent="0.2"/>
    <row r="4576" customFormat="1" ht="16" customHeight="1" x14ac:dyDescent="0.2"/>
    <row r="4577" customFormat="1" ht="16" customHeight="1" x14ac:dyDescent="0.2"/>
    <row r="4578" customFormat="1" ht="16" customHeight="1" x14ac:dyDescent="0.2"/>
    <row r="4579" customFormat="1" ht="16" customHeight="1" x14ac:dyDescent="0.2"/>
    <row r="4580" customFormat="1" ht="16" customHeight="1" x14ac:dyDescent="0.2"/>
    <row r="4581" customFormat="1" ht="16" customHeight="1" x14ac:dyDescent="0.2"/>
    <row r="4582" customFormat="1" ht="16" customHeight="1" x14ac:dyDescent="0.2"/>
    <row r="4583" customFormat="1" ht="16" customHeight="1" x14ac:dyDescent="0.2"/>
    <row r="4584" customFormat="1" ht="16" customHeight="1" x14ac:dyDescent="0.2"/>
    <row r="4585" customFormat="1" ht="16" customHeight="1" x14ac:dyDescent="0.2"/>
    <row r="4586" customFormat="1" ht="16" customHeight="1" x14ac:dyDescent="0.2"/>
    <row r="4587" customFormat="1" ht="16" customHeight="1" x14ac:dyDescent="0.2"/>
    <row r="4588" customFormat="1" ht="16" customHeight="1" x14ac:dyDescent="0.2"/>
    <row r="4589" customFormat="1" ht="16" customHeight="1" x14ac:dyDescent="0.2"/>
    <row r="4590" customFormat="1" ht="16" customHeight="1" x14ac:dyDescent="0.2"/>
    <row r="4591" customFormat="1" ht="16" customHeight="1" x14ac:dyDescent="0.2"/>
    <row r="4592" customFormat="1" ht="16" customHeight="1" x14ac:dyDescent="0.2"/>
    <row r="4593" customFormat="1" ht="16" customHeight="1" x14ac:dyDescent="0.2"/>
    <row r="4594" customFormat="1" ht="16" customHeight="1" x14ac:dyDescent="0.2"/>
    <row r="4595" customFormat="1" ht="16" customHeight="1" x14ac:dyDescent="0.2"/>
    <row r="4596" customFormat="1" ht="16" customHeight="1" x14ac:dyDescent="0.2"/>
    <row r="4597" customFormat="1" ht="16" customHeight="1" x14ac:dyDescent="0.2"/>
    <row r="4598" customFormat="1" ht="16" customHeight="1" x14ac:dyDescent="0.2"/>
    <row r="4599" customFormat="1" ht="16" customHeight="1" x14ac:dyDescent="0.2"/>
    <row r="4600" customFormat="1" ht="16" customHeight="1" x14ac:dyDescent="0.2"/>
    <row r="4601" customFormat="1" ht="16" customHeight="1" x14ac:dyDescent="0.2"/>
    <row r="4602" customFormat="1" ht="16" customHeight="1" x14ac:dyDescent="0.2"/>
    <row r="4603" customFormat="1" ht="16" customHeight="1" x14ac:dyDescent="0.2"/>
    <row r="4604" customFormat="1" ht="16" customHeight="1" x14ac:dyDescent="0.2"/>
    <row r="4605" customFormat="1" ht="16" customHeight="1" x14ac:dyDescent="0.2"/>
    <row r="4606" customFormat="1" ht="16" customHeight="1" x14ac:dyDescent="0.2"/>
    <row r="4607" customFormat="1" ht="16" customHeight="1" x14ac:dyDescent="0.2"/>
    <row r="4608" customFormat="1" ht="16" customHeight="1" x14ac:dyDescent="0.2"/>
    <row r="4609" customFormat="1" ht="16" customHeight="1" x14ac:dyDescent="0.2"/>
    <row r="4610" customFormat="1" ht="16" customHeight="1" x14ac:dyDescent="0.2"/>
    <row r="4611" customFormat="1" ht="16" customHeight="1" x14ac:dyDescent="0.2"/>
    <row r="4612" customFormat="1" ht="16" customHeight="1" x14ac:dyDescent="0.2"/>
    <row r="4613" customFormat="1" ht="16" customHeight="1" x14ac:dyDescent="0.2"/>
    <row r="4614" customFormat="1" ht="16" customHeight="1" x14ac:dyDescent="0.2"/>
    <row r="4615" customFormat="1" ht="16" customHeight="1" x14ac:dyDescent="0.2"/>
    <row r="4616" customFormat="1" ht="16" customHeight="1" x14ac:dyDescent="0.2"/>
    <row r="4617" customFormat="1" ht="16" customHeight="1" x14ac:dyDescent="0.2"/>
    <row r="4618" customFormat="1" ht="16" customHeight="1" x14ac:dyDescent="0.2"/>
    <row r="4619" customFormat="1" ht="16" customHeight="1" x14ac:dyDescent="0.2"/>
    <row r="4620" customFormat="1" ht="16" customHeight="1" x14ac:dyDescent="0.2"/>
    <row r="4621" customFormat="1" ht="16" customHeight="1" x14ac:dyDescent="0.2"/>
    <row r="4622" customFormat="1" ht="16" customHeight="1" x14ac:dyDescent="0.2"/>
    <row r="4623" customFormat="1" ht="16" customHeight="1" x14ac:dyDescent="0.2"/>
    <row r="4624" customFormat="1" ht="16" customHeight="1" x14ac:dyDescent="0.2"/>
    <row r="4625" customFormat="1" ht="16" customHeight="1" x14ac:dyDescent="0.2"/>
    <row r="4626" customFormat="1" ht="16" customHeight="1" x14ac:dyDescent="0.2"/>
    <row r="4627" customFormat="1" ht="16" customHeight="1" x14ac:dyDescent="0.2"/>
    <row r="4628" customFormat="1" ht="16" customHeight="1" x14ac:dyDescent="0.2"/>
    <row r="4629" customFormat="1" ht="16" customHeight="1" x14ac:dyDescent="0.2"/>
    <row r="4630" customFormat="1" ht="16" customHeight="1" x14ac:dyDescent="0.2"/>
    <row r="4631" customFormat="1" ht="16" customHeight="1" x14ac:dyDescent="0.2"/>
    <row r="4632" customFormat="1" ht="16" customHeight="1" x14ac:dyDescent="0.2"/>
    <row r="4633" customFormat="1" ht="16" customHeight="1" x14ac:dyDescent="0.2"/>
    <row r="4634" customFormat="1" ht="16" customHeight="1" x14ac:dyDescent="0.2"/>
    <row r="4635" customFormat="1" ht="16" customHeight="1" x14ac:dyDescent="0.2"/>
    <row r="4636" customFormat="1" ht="16" customHeight="1" x14ac:dyDescent="0.2"/>
    <row r="4637" customFormat="1" ht="16" customHeight="1" x14ac:dyDescent="0.2"/>
    <row r="4638" customFormat="1" ht="16" customHeight="1" x14ac:dyDescent="0.2"/>
    <row r="4639" customFormat="1" ht="16" customHeight="1" x14ac:dyDescent="0.2"/>
    <row r="4640" customFormat="1" ht="16" customHeight="1" x14ac:dyDescent="0.2"/>
    <row r="4641" customFormat="1" ht="16" customHeight="1" x14ac:dyDescent="0.2"/>
    <row r="4642" customFormat="1" ht="16" customHeight="1" x14ac:dyDescent="0.2"/>
    <row r="4643" customFormat="1" ht="16" customHeight="1" x14ac:dyDescent="0.2"/>
    <row r="4644" customFormat="1" ht="16" customHeight="1" x14ac:dyDescent="0.2"/>
    <row r="4645" customFormat="1" ht="16" customHeight="1" x14ac:dyDescent="0.2"/>
    <row r="4646" customFormat="1" ht="16" customHeight="1" x14ac:dyDescent="0.2"/>
    <row r="4647" customFormat="1" ht="16" customHeight="1" x14ac:dyDescent="0.2"/>
    <row r="4648" customFormat="1" ht="16" customHeight="1" x14ac:dyDescent="0.2"/>
    <row r="4649" customFormat="1" ht="16" customHeight="1" x14ac:dyDescent="0.2"/>
    <row r="4650" customFormat="1" ht="16" customHeight="1" x14ac:dyDescent="0.2"/>
    <row r="4651" customFormat="1" ht="16" customHeight="1" x14ac:dyDescent="0.2"/>
    <row r="4652" customFormat="1" ht="16" customHeight="1" x14ac:dyDescent="0.2"/>
    <row r="4653" customFormat="1" ht="16" customHeight="1" x14ac:dyDescent="0.2"/>
    <row r="4654" customFormat="1" ht="16" customHeight="1" x14ac:dyDescent="0.2"/>
    <row r="4655" customFormat="1" ht="16" customHeight="1" x14ac:dyDescent="0.2"/>
    <row r="4656" customFormat="1" ht="16" customHeight="1" x14ac:dyDescent="0.2"/>
    <row r="4657" customFormat="1" ht="16" customHeight="1" x14ac:dyDescent="0.2"/>
    <row r="4658" customFormat="1" ht="16" customHeight="1" x14ac:dyDescent="0.2"/>
    <row r="4659" customFormat="1" ht="16" customHeight="1" x14ac:dyDescent="0.2"/>
    <row r="4660" customFormat="1" ht="16" customHeight="1" x14ac:dyDescent="0.2"/>
    <row r="4661" customFormat="1" ht="16" customHeight="1" x14ac:dyDescent="0.2"/>
    <row r="4662" customFormat="1" ht="16" customHeight="1" x14ac:dyDescent="0.2"/>
    <row r="4663" customFormat="1" ht="16" customHeight="1" x14ac:dyDescent="0.2"/>
    <row r="4664" customFormat="1" ht="16" customHeight="1" x14ac:dyDescent="0.2"/>
    <row r="4665" customFormat="1" ht="16" customHeight="1" x14ac:dyDescent="0.2"/>
    <row r="4666" customFormat="1" ht="16" customHeight="1" x14ac:dyDescent="0.2"/>
    <row r="4667" customFormat="1" ht="16" customHeight="1" x14ac:dyDescent="0.2"/>
    <row r="4668" customFormat="1" ht="16" customHeight="1" x14ac:dyDescent="0.2"/>
    <row r="4669" customFormat="1" ht="16" customHeight="1" x14ac:dyDescent="0.2"/>
    <row r="4670" customFormat="1" ht="16" customHeight="1" x14ac:dyDescent="0.2"/>
    <row r="4671" customFormat="1" ht="16" customHeight="1" x14ac:dyDescent="0.2"/>
    <row r="4672" customFormat="1" ht="16" customHeight="1" x14ac:dyDescent="0.2"/>
    <row r="4673" customFormat="1" ht="16" customHeight="1" x14ac:dyDescent="0.2"/>
    <row r="4674" customFormat="1" ht="16" customHeight="1" x14ac:dyDescent="0.2"/>
    <row r="4675" customFormat="1" ht="16" customHeight="1" x14ac:dyDescent="0.2"/>
    <row r="4676" customFormat="1" ht="16" customHeight="1" x14ac:dyDescent="0.2"/>
    <row r="4677" customFormat="1" ht="16" customHeight="1" x14ac:dyDescent="0.2"/>
    <row r="4678" customFormat="1" ht="16" customHeight="1" x14ac:dyDescent="0.2"/>
    <row r="4679" customFormat="1" ht="16" customHeight="1" x14ac:dyDescent="0.2"/>
    <row r="4680" customFormat="1" ht="16" customHeight="1" x14ac:dyDescent="0.2"/>
    <row r="4681" customFormat="1" ht="16" customHeight="1" x14ac:dyDescent="0.2"/>
    <row r="4682" customFormat="1" ht="16" customHeight="1" x14ac:dyDescent="0.2"/>
    <row r="4683" customFormat="1" ht="16" customHeight="1" x14ac:dyDescent="0.2"/>
    <row r="4684" customFormat="1" ht="16" customHeight="1" x14ac:dyDescent="0.2"/>
    <row r="4685" customFormat="1" ht="16" customHeight="1" x14ac:dyDescent="0.2"/>
    <row r="4686" customFormat="1" ht="16" customHeight="1" x14ac:dyDescent="0.2"/>
    <row r="4687" customFormat="1" ht="16" customHeight="1" x14ac:dyDescent="0.2"/>
    <row r="4688" customFormat="1" ht="16" customHeight="1" x14ac:dyDescent="0.2"/>
    <row r="4689" customFormat="1" ht="16" customHeight="1" x14ac:dyDescent="0.2"/>
    <row r="4690" customFormat="1" ht="16" customHeight="1" x14ac:dyDescent="0.2"/>
    <row r="4691" customFormat="1" ht="16" customHeight="1" x14ac:dyDescent="0.2"/>
    <row r="4692" customFormat="1" ht="16" customHeight="1" x14ac:dyDescent="0.2"/>
    <row r="4693" customFormat="1" ht="16" customHeight="1" x14ac:dyDescent="0.2"/>
    <row r="4694" customFormat="1" ht="16" customHeight="1" x14ac:dyDescent="0.2"/>
    <row r="4695" customFormat="1" ht="16" customHeight="1" x14ac:dyDescent="0.2"/>
    <row r="4696" customFormat="1" ht="16" customHeight="1" x14ac:dyDescent="0.2"/>
    <row r="4697" customFormat="1" ht="16" customHeight="1" x14ac:dyDescent="0.2"/>
    <row r="4698" customFormat="1" ht="16" customHeight="1" x14ac:dyDescent="0.2"/>
    <row r="4699" customFormat="1" ht="16" customHeight="1" x14ac:dyDescent="0.2"/>
    <row r="4700" customFormat="1" ht="16" customHeight="1" x14ac:dyDescent="0.2"/>
    <row r="4701" customFormat="1" ht="16" customHeight="1" x14ac:dyDescent="0.2"/>
    <row r="4702" customFormat="1" ht="16" customHeight="1" x14ac:dyDescent="0.2"/>
    <row r="4703" customFormat="1" ht="16" customHeight="1" x14ac:dyDescent="0.2"/>
    <row r="4704" customFormat="1" ht="16" customHeight="1" x14ac:dyDescent="0.2"/>
    <row r="4705" customFormat="1" ht="16" customHeight="1" x14ac:dyDescent="0.2"/>
    <row r="4706" customFormat="1" ht="16" customHeight="1" x14ac:dyDescent="0.2"/>
    <row r="4707" customFormat="1" ht="16" customHeight="1" x14ac:dyDescent="0.2"/>
    <row r="4708" customFormat="1" ht="16" customHeight="1" x14ac:dyDescent="0.2"/>
    <row r="4709" customFormat="1" ht="16" customHeight="1" x14ac:dyDescent="0.2"/>
    <row r="4710" customFormat="1" ht="16" customHeight="1" x14ac:dyDescent="0.2"/>
    <row r="4711" customFormat="1" ht="16" customHeight="1" x14ac:dyDescent="0.2"/>
    <row r="4712" customFormat="1" ht="16" customHeight="1" x14ac:dyDescent="0.2"/>
    <row r="4713" customFormat="1" ht="16" customHeight="1" x14ac:dyDescent="0.2"/>
    <row r="4714" customFormat="1" ht="16" customHeight="1" x14ac:dyDescent="0.2"/>
    <row r="4715" customFormat="1" ht="16" customHeight="1" x14ac:dyDescent="0.2"/>
    <row r="4716" customFormat="1" ht="16" customHeight="1" x14ac:dyDescent="0.2"/>
    <row r="4717" customFormat="1" ht="16" customHeight="1" x14ac:dyDescent="0.2"/>
    <row r="4718" customFormat="1" ht="16" customHeight="1" x14ac:dyDescent="0.2"/>
    <row r="4719" customFormat="1" ht="16" customHeight="1" x14ac:dyDescent="0.2"/>
    <row r="4720" customFormat="1" ht="16" customHeight="1" x14ac:dyDescent="0.2"/>
    <row r="4721" customFormat="1" ht="16" customHeight="1" x14ac:dyDescent="0.2"/>
    <row r="4722" customFormat="1" ht="16" customHeight="1" x14ac:dyDescent="0.2"/>
    <row r="4723" customFormat="1" ht="16" customHeight="1" x14ac:dyDescent="0.2"/>
    <row r="4724" customFormat="1" ht="16" customHeight="1" x14ac:dyDescent="0.2"/>
    <row r="4725" customFormat="1" ht="16" customHeight="1" x14ac:dyDescent="0.2"/>
    <row r="4726" customFormat="1" ht="16" customHeight="1" x14ac:dyDescent="0.2"/>
    <row r="4727" customFormat="1" ht="16" customHeight="1" x14ac:dyDescent="0.2"/>
    <row r="4728" customFormat="1" ht="16" customHeight="1" x14ac:dyDescent="0.2"/>
    <row r="4729" customFormat="1" ht="16" customHeight="1" x14ac:dyDescent="0.2"/>
    <row r="4730" customFormat="1" ht="16" customHeight="1" x14ac:dyDescent="0.2"/>
    <row r="4731" customFormat="1" ht="16" customHeight="1" x14ac:dyDescent="0.2"/>
    <row r="4732" customFormat="1" ht="16" customHeight="1" x14ac:dyDescent="0.2"/>
    <row r="4733" customFormat="1" ht="16" customHeight="1" x14ac:dyDescent="0.2"/>
    <row r="4734" customFormat="1" ht="16" customHeight="1" x14ac:dyDescent="0.2"/>
    <row r="4735" customFormat="1" ht="16" customHeight="1" x14ac:dyDescent="0.2"/>
    <row r="4736" customFormat="1" ht="16" customHeight="1" x14ac:dyDescent="0.2"/>
    <row r="4737" customFormat="1" ht="16" customHeight="1" x14ac:dyDescent="0.2"/>
    <row r="4738" customFormat="1" ht="16" customHeight="1" x14ac:dyDescent="0.2"/>
    <row r="4739" customFormat="1" ht="16" customHeight="1" x14ac:dyDescent="0.2"/>
    <row r="4740" customFormat="1" ht="16" customHeight="1" x14ac:dyDescent="0.2"/>
    <row r="4741" customFormat="1" ht="16" customHeight="1" x14ac:dyDescent="0.2"/>
    <row r="4742" customFormat="1" ht="16" customHeight="1" x14ac:dyDescent="0.2"/>
    <row r="4743" customFormat="1" ht="16" customHeight="1" x14ac:dyDescent="0.2"/>
    <row r="4744" customFormat="1" ht="16" customHeight="1" x14ac:dyDescent="0.2"/>
    <row r="4745" customFormat="1" ht="16" customHeight="1" x14ac:dyDescent="0.2"/>
    <row r="4746" customFormat="1" ht="16" customHeight="1" x14ac:dyDescent="0.2"/>
    <row r="4747" customFormat="1" ht="16" customHeight="1" x14ac:dyDescent="0.2"/>
    <row r="4748" customFormat="1" ht="16" customHeight="1" x14ac:dyDescent="0.2"/>
    <row r="4749" customFormat="1" ht="16" customHeight="1" x14ac:dyDescent="0.2"/>
    <row r="4750" customFormat="1" ht="16" customHeight="1" x14ac:dyDescent="0.2"/>
    <row r="4751" customFormat="1" ht="16" customHeight="1" x14ac:dyDescent="0.2"/>
    <row r="4752" customFormat="1" ht="16" customHeight="1" x14ac:dyDescent="0.2"/>
    <row r="4753" customFormat="1" ht="16" customHeight="1" x14ac:dyDescent="0.2"/>
    <row r="4754" customFormat="1" ht="16" customHeight="1" x14ac:dyDescent="0.2"/>
    <row r="4755" customFormat="1" ht="16" customHeight="1" x14ac:dyDescent="0.2"/>
    <row r="4756" customFormat="1" ht="16" customHeight="1" x14ac:dyDescent="0.2"/>
    <row r="4757" customFormat="1" ht="16" customHeight="1" x14ac:dyDescent="0.2"/>
    <row r="4758" customFormat="1" ht="16" customHeight="1" x14ac:dyDescent="0.2"/>
    <row r="4759" customFormat="1" ht="16" customHeight="1" x14ac:dyDescent="0.2"/>
    <row r="4760" customFormat="1" ht="16" customHeight="1" x14ac:dyDescent="0.2"/>
    <row r="4761" customFormat="1" ht="16" customHeight="1" x14ac:dyDescent="0.2"/>
    <row r="4762" customFormat="1" ht="16" customHeight="1" x14ac:dyDescent="0.2"/>
    <row r="4763" customFormat="1" ht="16" customHeight="1" x14ac:dyDescent="0.2"/>
    <row r="4764" customFormat="1" ht="16" customHeight="1" x14ac:dyDescent="0.2"/>
    <row r="4765" customFormat="1" ht="16" customHeight="1" x14ac:dyDescent="0.2"/>
    <row r="4766" customFormat="1" ht="16" customHeight="1" x14ac:dyDescent="0.2"/>
    <row r="4767" customFormat="1" ht="16" customHeight="1" x14ac:dyDescent="0.2"/>
    <row r="4768" customFormat="1" ht="16" customHeight="1" x14ac:dyDescent="0.2"/>
    <row r="4769" customFormat="1" ht="16" customHeight="1" x14ac:dyDescent="0.2"/>
    <row r="4770" customFormat="1" ht="16" customHeight="1" x14ac:dyDescent="0.2"/>
    <row r="4771" customFormat="1" ht="16" customHeight="1" x14ac:dyDescent="0.2"/>
    <row r="4772" customFormat="1" ht="16" customHeight="1" x14ac:dyDescent="0.2"/>
    <row r="4773" customFormat="1" ht="16" customHeight="1" x14ac:dyDescent="0.2"/>
    <row r="4774" customFormat="1" ht="16" customHeight="1" x14ac:dyDescent="0.2"/>
    <row r="4775" customFormat="1" ht="16" customHeight="1" x14ac:dyDescent="0.2"/>
    <row r="4776" customFormat="1" ht="16" customHeight="1" x14ac:dyDescent="0.2"/>
    <row r="4777" customFormat="1" ht="16" customHeight="1" x14ac:dyDescent="0.2"/>
    <row r="4778" customFormat="1" ht="16" customHeight="1" x14ac:dyDescent="0.2"/>
    <row r="4779" customFormat="1" ht="16" customHeight="1" x14ac:dyDescent="0.2"/>
    <row r="4780" customFormat="1" ht="16" customHeight="1" x14ac:dyDescent="0.2"/>
    <row r="4781" customFormat="1" ht="16" customHeight="1" x14ac:dyDescent="0.2"/>
    <row r="4782" customFormat="1" ht="16" customHeight="1" x14ac:dyDescent="0.2"/>
    <row r="4783" customFormat="1" ht="16" customHeight="1" x14ac:dyDescent="0.2"/>
    <row r="4784" customFormat="1" ht="16" customHeight="1" x14ac:dyDescent="0.2"/>
    <row r="4785" customFormat="1" ht="16" customHeight="1" x14ac:dyDescent="0.2"/>
    <row r="4786" customFormat="1" ht="16" customHeight="1" x14ac:dyDescent="0.2"/>
    <row r="4787" customFormat="1" ht="16" customHeight="1" x14ac:dyDescent="0.2"/>
    <row r="4788" customFormat="1" ht="16" customHeight="1" x14ac:dyDescent="0.2"/>
    <row r="4789" customFormat="1" ht="16" customHeight="1" x14ac:dyDescent="0.2"/>
    <row r="4790" customFormat="1" ht="16" customHeight="1" x14ac:dyDescent="0.2"/>
    <row r="4791" customFormat="1" ht="16" customHeight="1" x14ac:dyDescent="0.2"/>
    <row r="4792" customFormat="1" ht="16" customHeight="1" x14ac:dyDescent="0.2"/>
    <row r="4793" customFormat="1" ht="16" customHeight="1" x14ac:dyDescent="0.2"/>
    <row r="4794" customFormat="1" ht="16" customHeight="1" x14ac:dyDescent="0.2"/>
    <row r="4795" customFormat="1" ht="16" customHeight="1" x14ac:dyDescent="0.2"/>
    <row r="4796" customFormat="1" ht="16" customHeight="1" x14ac:dyDescent="0.2"/>
    <row r="4797" customFormat="1" ht="16" customHeight="1" x14ac:dyDescent="0.2"/>
    <row r="4798" customFormat="1" ht="16" customHeight="1" x14ac:dyDescent="0.2"/>
    <row r="4799" customFormat="1" ht="16" customHeight="1" x14ac:dyDescent="0.2"/>
    <row r="4800" customFormat="1" ht="16" customHeight="1" x14ac:dyDescent="0.2"/>
    <row r="4801" customFormat="1" ht="16" customHeight="1" x14ac:dyDescent="0.2"/>
    <row r="4802" customFormat="1" ht="16" customHeight="1" x14ac:dyDescent="0.2"/>
    <row r="4803" customFormat="1" ht="16" customHeight="1" x14ac:dyDescent="0.2"/>
    <row r="4804" customFormat="1" ht="16" customHeight="1" x14ac:dyDescent="0.2"/>
    <row r="4805" customFormat="1" ht="16" customHeight="1" x14ac:dyDescent="0.2"/>
    <row r="4806" customFormat="1" ht="16" customHeight="1" x14ac:dyDescent="0.2"/>
    <row r="4807" customFormat="1" ht="16" customHeight="1" x14ac:dyDescent="0.2"/>
    <row r="4808" customFormat="1" ht="16" customHeight="1" x14ac:dyDescent="0.2"/>
    <row r="4809" customFormat="1" ht="16" customHeight="1" x14ac:dyDescent="0.2"/>
    <row r="4810" customFormat="1" ht="16" customHeight="1" x14ac:dyDescent="0.2"/>
    <row r="4811" customFormat="1" ht="16" customHeight="1" x14ac:dyDescent="0.2"/>
    <row r="4812" customFormat="1" ht="16" customHeight="1" x14ac:dyDescent="0.2"/>
    <row r="4813" customFormat="1" ht="16" customHeight="1" x14ac:dyDescent="0.2"/>
    <row r="4814" customFormat="1" ht="16" customHeight="1" x14ac:dyDescent="0.2"/>
    <row r="4815" customFormat="1" ht="16" customHeight="1" x14ac:dyDescent="0.2"/>
    <row r="4816" customFormat="1" ht="16" customHeight="1" x14ac:dyDescent="0.2"/>
    <row r="4817" customFormat="1" ht="16" customHeight="1" x14ac:dyDescent="0.2"/>
    <row r="4818" customFormat="1" ht="16" customHeight="1" x14ac:dyDescent="0.2"/>
    <row r="4819" customFormat="1" ht="16" customHeight="1" x14ac:dyDescent="0.2"/>
    <row r="4820" customFormat="1" ht="16" customHeight="1" x14ac:dyDescent="0.2"/>
    <row r="4821" customFormat="1" ht="16" customHeight="1" x14ac:dyDescent="0.2"/>
    <row r="4822" customFormat="1" ht="16" customHeight="1" x14ac:dyDescent="0.2"/>
    <row r="4823" customFormat="1" ht="16" customHeight="1" x14ac:dyDescent="0.2"/>
    <row r="4824" customFormat="1" ht="16" customHeight="1" x14ac:dyDescent="0.2"/>
    <row r="4825" customFormat="1" ht="16" customHeight="1" x14ac:dyDescent="0.2"/>
    <row r="4826" customFormat="1" ht="16" customHeight="1" x14ac:dyDescent="0.2"/>
    <row r="4827" customFormat="1" ht="16" customHeight="1" x14ac:dyDescent="0.2"/>
    <row r="4828" customFormat="1" ht="16" customHeight="1" x14ac:dyDescent="0.2"/>
    <row r="4829" customFormat="1" ht="16" customHeight="1" x14ac:dyDescent="0.2"/>
    <row r="4830" customFormat="1" ht="16" customHeight="1" x14ac:dyDescent="0.2"/>
    <row r="4831" customFormat="1" ht="16" customHeight="1" x14ac:dyDescent="0.2"/>
    <row r="4832" customFormat="1" ht="16" customHeight="1" x14ac:dyDescent="0.2"/>
    <row r="4833" customFormat="1" ht="16" customHeight="1" x14ac:dyDescent="0.2"/>
    <row r="4834" customFormat="1" ht="16" customHeight="1" x14ac:dyDescent="0.2"/>
    <row r="4835" customFormat="1" ht="16" customHeight="1" x14ac:dyDescent="0.2"/>
    <row r="4836" customFormat="1" ht="16" customHeight="1" x14ac:dyDescent="0.2"/>
    <row r="4837" customFormat="1" ht="16" customHeight="1" x14ac:dyDescent="0.2"/>
    <row r="4838" customFormat="1" ht="16" customHeight="1" x14ac:dyDescent="0.2"/>
    <row r="4839" customFormat="1" ht="16" customHeight="1" x14ac:dyDescent="0.2"/>
    <row r="4840" customFormat="1" ht="16" customHeight="1" x14ac:dyDescent="0.2"/>
    <row r="4841" customFormat="1" ht="16" customHeight="1" x14ac:dyDescent="0.2"/>
    <row r="4842" customFormat="1" ht="16" customHeight="1" x14ac:dyDescent="0.2"/>
    <row r="4843" customFormat="1" ht="16" customHeight="1" x14ac:dyDescent="0.2"/>
    <row r="4844" customFormat="1" ht="16" customHeight="1" x14ac:dyDescent="0.2"/>
    <row r="4845" customFormat="1" ht="16" customHeight="1" x14ac:dyDescent="0.2"/>
    <row r="4846" customFormat="1" ht="16" customHeight="1" x14ac:dyDescent="0.2"/>
    <row r="4847" customFormat="1" ht="16" customHeight="1" x14ac:dyDescent="0.2"/>
    <row r="4848" customFormat="1" ht="16" customHeight="1" x14ac:dyDescent="0.2"/>
    <row r="4849" customFormat="1" ht="16" customHeight="1" x14ac:dyDescent="0.2"/>
    <row r="4850" customFormat="1" ht="16" customHeight="1" x14ac:dyDescent="0.2"/>
    <row r="4851" customFormat="1" ht="16" customHeight="1" x14ac:dyDescent="0.2"/>
    <row r="4852" customFormat="1" ht="16" customHeight="1" x14ac:dyDescent="0.2"/>
    <row r="4853" customFormat="1" ht="16" customHeight="1" x14ac:dyDescent="0.2"/>
    <row r="4854" customFormat="1" ht="16" customHeight="1" x14ac:dyDescent="0.2"/>
    <row r="4855" customFormat="1" ht="16" customHeight="1" x14ac:dyDescent="0.2"/>
    <row r="4856" customFormat="1" ht="16" customHeight="1" x14ac:dyDescent="0.2"/>
    <row r="4857" customFormat="1" ht="16" customHeight="1" x14ac:dyDescent="0.2"/>
    <row r="4858" customFormat="1" ht="16" customHeight="1" x14ac:dyDescent="0.2"/>
    <row r="4859" customFormat="1" ht="16" customHeight="1" x14ac:dyDescent="0.2"/>
    <row r="4860" customFormat="1" ht="16" customHeight="1" x14ac:dyDescent="0.2"/>
    <row r="4861" customFormat="1" ht="16" customHeight="1" x14ac:dyDescent="0.2"/>
    <row r="4862" customFormat="1" ht="16" customHeight="1" x14ac:dyDescent="0.2"/>
    <row r="4863" customFormat="1" ht="16" customHeight="1" x14ac:dyDescent="0.2"/>
    <row r="4864" customFormat="1" ht="16" customHeight="1" x14ac:dyDescent="0.2"/>
    <row r="4865" customFormat="1" ht="16" customHeight="1" x14ac:dyDescent="0.2"/>
    <row r="4866" customFormat="1" ht="16" customHeight="1" x14ac:dyDescent="0.2"/>
    <row r="4867" customFormat="1" ht="16" customHeight="1" x14ac:dyDescent="0.2"/>
    <row r="4868" customFormat="1" ht="16" customHeight="1" x14ac:dyDescent="0.2"/>
    <row r="4869" customFormat="1" ht="16" customHeight="1" x14ac:dyDescent="0.2"/>
    <row r="4870" customFormat="1" ht="16" customHeight="1" x14ac:dyDescent="0.2"/>
    <row r="4871" customFormat="1" ht="16" customHeight="1" x14ac:dyDescent="0.2"/>
    <row r="4872" customFormat="1" ht="16" customHeight="1" x14ac:dyDescent="0.2"/>
    <row r="4873" customFormat="1" ht="16" customHeight="1" x14ac:dyDescent="0.2"/>
    <row r="4874" customFormat="1" ht="16" customHeight="1" x14ac:dyDescent="0.2"/>
    <row r="4875" customFormat="1" ht="16" customHeight="1" x14ac:dyDescent="0.2"/>
    <row r="4876" customFormat="1" ht="16" customHeight="1" x14ac:dyDescent="0.2"/>
    <row r="4877" customFormat="1" ht="16" customHeight="1" x14ac:dyDescent="0.2"/>
    <row r="4878" customFormat="1" ht="16" customHeight="1" x14ac:dyDescent="0.2"/>
    <row r="4879" customFormat="1" ht="16" customHeight="1" x14ac:dyDescent="0.2"/>
    <row r="4880" customFormat="1" ht="16" customHeight="1" x14ac:dyDescent="0.2"/>
    <row r="4881" customFormat="1" ht="16" customHeight="1" x14ac:dyDescent="0.2"/>
    <row r="4882" customFormat="1" ht="16" customHeight="1" x14ac:dyDescent="0.2"/>
    <row r="4883" customFormat="1" ht="16" customHeight="1" x14ac:dyDescent="0.2"/>
    <row r="4884" customFormat="1" ht="16" customHeight="1" x14ac:dyDescent="0.2"/>
    <row r="4885" customFormat="1" ht="16" customHeight="1" x14ac:dyDescent="0.2"/>
    <row r="4886" customFormat="1" ht="16" customHeight="1" x14ac:dyDescent="0.2"/>
    <row r="4887" customFormat="1" ht="16" customHeight="1" x14ac:dyDescent="0.2"/>
    <row r="4888" customFormat="1" ht="16" customHeight="1" x14ac:dyDescent="0.2"/>
    <row r="4889" customFormat="1" ht="16" customHeight="1" x14ac:dyDescent="0.2"/>
    <row r="4890" customFormat="1" ht="16" customHeight="1" x14ac:dyDescent="0.2"/>
    <row r="4891" customFormat="1" ht="16" customHeight="1" x14ac:dyDescent="0.2"/>
    <row r="4892" customFormat="1" ht="16" customHeight="1" x14ac:dyDescent="0.2"/>
    <row r="4893" customFormat="1" ht="16" customHeight="1" x14ac:dyDescent="0.2"/>
    <row r="4894" customFormat="1" ht="16" customHeight="1" x14ac:dyDescent="0.2"/>
    <row r="4895" customFormat="1" ht="16" customHeight="1" x14ac:dyDescent="0.2"/>
    <row r="4896" customFormat="1" ht="16" customHeight="1" x14ac:dyDescent="0.2"/>
    <row r="4897" customFormat="1" ht="16" customHeight="1" x14ac:dyDescent="0.2"/>
    <row r="4898" customFormat="1" ht="16" customHeight="1" x14ac:dyDescent="0.2"/>
    <row r="4899" customFormat="1" ht="16" customHeight="1" x14ac:dyDescent="0.2"/>
    <row r="4900" customFormat="1" ht="16" customHeight="1" x14ac:dyDescent="0.2"/>
    <row r="4901" customFormat="1" ht="16" customHeight="1" x14ac:dyDescent="0.2"/>
    <row r="4902" customFormat="1" ht="16" customHeight="1" x14ac:dyDescent="0.2"/>
    <row r="4903" customFormat="1" ht="16" customHeight="1" x14ac:dyDescent="0.2"/>
    <row r="4904" customFormat="1" ht="16" customHeight="1" x14ac:dyDescent="0.2"/>
    <row r="4905" customFormat="1" ht="16" customHeight="1" x14ac:dyDescent="0.2"/>
    <row r="4906" customFormat="1" ht="16" customHeight="1" x14ac:dyDescent="0.2"/>
    <row r="4907" customFormat="1" ht="16" customHeight="1" x14ac:dyDescent="0.2"/>
    <row r="4908" customFormat="1" ht="16" customHeight="1" x14ac:dyDescent="0.2"/>
    <row r="4909" customFormat="1" ht="16" customHeight="1" x14ac:dyDescent="0.2"/>
    <row r="4910" customFormat="1" ht="16" customHeight="1" x14ac:dyDescent="0.2"/>
    <row r="4911" customFormat="1" ht="16" customHeight="1" x14ac:dyDescent="0.2"/>
    <row r="4912" customFormat="1" ht="16" customHeight="1" x14ac:dyDescent="0.2"/>
    <row r="4913" customFormat="1" ht="16" customHeight="1" x14ac:dyDescent="0.2"/>
    <row r="4914" customFormat="1" ht="16" customHeight="1" x14ac:dyDescent="0.2"/>
    <row r="4915" customFormat="1" ht="16" customHeight="1" x14ac:dyDescent="0.2"/>
    <row r="4916" customFormat="1" ht="16" customHeight="1" x14ac:dyDescent="0.2"/>
    <row r="4917" customFormat="1" ht="16" customHeight="1" x14ac:dyDescent="0.2"/>
    <row r="4918" customFormat="1" ht="16" customHeight="1" x14ac:dyDescent="0.2"/>
    <row r="4919" customFormat="1" ht="16" customHeight="1" x14ac:dyDescent="0.2"/>
    <row r="4920" customFormat="1" ht="16" customHeight="1" x14ac:dyDescent="0.2"/>
    <row r="4921" customFormat="1" ht="16" customHeight="1" x14ac:dyDescent="0.2"/>
    <row r="4922" customFormat="1" ht="16" customHeight="1" x14ac:dyDescent="0.2"/>
    <row r="4923" customFormat="1" ht="16" customHeight="1" x14ac:dyDescent="0.2"/>
    <row r="4924" customFormat="1" ht="16" customHeight="1" x14ac:dyDescent="0.2"/>
    <row r="4925" customFormat="1" ht="16" customHeight="1" x14ac:dyDescent="0.2"/>
    <row r="4926" customFormat="1" ht="16" customHeight="1" x14ac:dyDescent="0.2"/>
    <row r="4927" customFormat="1" ht="16" customHeight="1" x14ac:dyDescent="0.2"/>
    <row r="4928" customFormat="1" ht="16" customHeight="1" x14ac:dyDescent="0.2"/>
    <row r="4929" customFormat="1" ht="16" customHeight="1" x14ac:dyDescent="0.2"/>
    <row r="4930" customFormat="1" ht="16" customHeight="1" x14ac:dyDescent="0.2"/>
    <row r="4931" customFormat="1" ht="16" customHeight="1" x14ac:dyDescent="0.2"/>
    <row r="4932" customFormat="1" ht="16" customHeight="1" x14ac:dyDescent="0.2"/>
    <row r="4933" customFormat="1" ht="16" customHeight="1" x14ac:dyDescent="0.2"/>
    <row r="4934" customFormat="1" ht="16" customHeight="1" x14ac:dyDescent="0.2"/>
    <row r="4935" customFormat="1" ht="16" customHeight="1" x14ac:dyDescent="0.2"/>
    <row r="4936" customFormat="1" ht="16" customHeight="1" x14ac:dyDescent="0.2"/>
    <row r="4937" customFormat="1" ht="16" customHeight="1" x14ac:dyDescent="0.2"/>
    <row r="4938" customFormat="1" ht="16" customHeight="1" x14ac:dyDescent="0.2"/>
    <row r="4939" customFormat="1" ht="16" customHeight="1" x14ac:dyDescent="0.2"/>
    <row r="4940" customFormat="1" ht="16" customHeight="1" x14ac:dyDescent="0.2"/>
    <row r="4941" customFormat="1" ht="16" customHeight="1" x14ac:dyDescent="0.2"/>
    <row r="4942" customFormat="1" ht="16" customHeight="1" x14ac:dyDescent="0.2"/>
    <row r="4943" customFormat="1" ht="16" customHeight="1" x14ac:dyDescent="0.2"/>
    <row r="4944" customFormat="1" ht="16" customHeight="1" x14ac:dyDescent="0.2"/>
    <row r="4945" customFormat="1" ht="16" customHeight="1" x14ac:dyDescent="0.2"/>
    <row r="4946" customFormat="1" ht="16" customHeight="1" x14ac:dyDescent="0.2"/>
    <row r="4947" customFormat="1" ht="16" customHeight="1" x14ac:dyDescent="0.2"/>
    <row r="4948" customFormat="1" ht="16" customHeight="1" x14ac:dyDescent="0.2"/>
    <row r="4949" customFormat="1" ht="16" customHeight="1" x14ac:dyDescent="0.2"/>
    <row r="4950" customFormat="1" ht="16" customHeight="1" x14ac:dyDescent="0.2"/>
    <row r="4951" customFormat="1" ht="16" customHeight="1" x14ac:dyDescent="0.2"/>
    <row r="4952" customFormat="1" ht="16" customHeight="1" x14ac:dyDescent="0.2"/>
    <row r="4953" customFormat="1" ht="16" customHeight="1" x14ac:dyDescent="0.2"/>
    <row r="4954" customFormat="1" ht="16" customHeight="1" x14ac:dyDescent="0.2"/>
    <row r="4955" customFormat="1" ht="16" customHeight="1" x14ac:dyDescent="0.2"/>
    <row r="4956" customFormat="1" ht="16" customHeight="1" x14ac:dyDescent="0.2"/>
    <row r="4957" customFormat="1" ht="16" customHeight="1" x14ac:dyDescent="0.2"/>
    <row r="4958" customFormat="1" ht="16" customHeight="1" x14ac:dyDescent="0.2"/>
    <row r="4959" customFormat="1" ht="16" customHeight="1" x14ac:dyDescent="0.2"/>
    <row r="4960" customFormat="1" ht="16" customHeight="1" x14ac:dyDescent="0.2"/>
    <row r="4961" customFormat="1" ht="16" customHeight="1" x14ac:dyDescent="0.2"/>
    <row r="4962" customFormat="1" ht="16" customHeight="1" x14ac:dyDescent="0.2"/>
    <row r="4963" customFormat="1" ht="16" customHeight="1" x14ac:dyDescent="0.2"/>
    <row r="4964" customFormat="1" ht="16" customHeight="1" x14ac:dyDescent="0.2"/>
    <row r="4965" customFormat="1" ht="16" customHeight="1" x14ac:dyDescent="0.2"/>
    <row r="4966" customFormat="1" ht="16" customHeight="1" x14ac:dyDescent="0.2"/>
    <row r="4967" customFormat="1" ht="16" customHeight="1" x14ac:dyDescent="0.2"/>
    <row r="4968" customFormat="1" ht="16" customHeight="1" x14ac:dyDescent="0.2"/>
    <row r="4969" customFormat="1" ht="16" customHeight="1" x14ac:dyDescent="0.2"/>
    <row r="4970" customFormat="1" ht="16" customHeight="1" x14ac:dyDescent="0.2"/>
    <row r="4971" customFormat="1" ht="16" customHeight="1" x14ac:dyDescent="0.2"/>
    <row r="4972" customFormat="1" ht="16" customHeight="1" x14ac:dyDescent="0.2"/>
    <row r="4973" customFormat="1" ht="16" customHeight="1" x14ac:dyDescent="0.2"/>
    <row r="4974" customFormat="1" ht="16" customHeight="1" x14ac:dyDescent="0.2"/>
    <row r="4975" customFormat="1" ht="16" customHeight="1" x14ac:dyDescent="0.2"/>
    <row r="4976" customFormat="1" ht="16" customHeight="1" x14ac:dyDescent="0.2"/>
    <row r="4977" customFormat="1" ht="16" customHeight="1" x14ac:dyDescent="0.2"/>
    <row r="4978" customFormat="1" ht="16" customHeight="1" x14ac:dyDescent="0.2"/>
    <row r="4979" customFormat="1" ht="16" customHeight="1" x14ac:dyDescent="0.2"/>
    <row r="4980" customFormat="1" ht="16" customHeight="1" x14ac:dyDescent="0.2"/>
    <row r="4981" customFormat="1" ht="16" customHeight="1" x14ac:dyDescent="0.2"/>
    <row r="4982" customFormat="1" ht="16" customHeight="1" x14ac:dyDescent="0.2"/>
    <row r="4983" customFormat="1" ht="16" customHeight="1" x14ac:dyDescent="0.2"/>
    <row r="4984" customFormat="1" ht="16" customHeight="1" x14ac:dyDescent="0.2"/>
    <row r="4985" customFormat="1" ht="16" customHeight="1" x14ac:dyDescent="0.2"/>
    <row r="4986" customFormat="1" ht="16" customHeight="1" x14ac:dyDescent="0.2"/>
    <row r="4987" customFormat="1" ht="16" customHeight="1" x14ac:dyDescent="0.2"/>
    <row r="4988" customFormat="1" ht="16" customHeight="1" x14ac:dyDescent="0.2"/>
    <row r="4989" customFormat="1" ht="16" customHeight="1" x14ac:dyDescent="0.2"/>
    <row r="4990" customFormat="1" ht="16" customHeight="1" x14ac:dyDescent="0.2"/>
    <row r="4991" customFormat="1" ht="16" customHeight="1" x14ac:dyDescent="0.2"/>
    <row r="4992" customFormat="1" ht="16" customHeight="1" x14ac:dyDescent="0.2"/>
    <row r="4993" customFormat="1" ht="16" customHeight="1" x14ac:dyDescent="0.2"/>
    <row r="4994" customFormat="1" ht="16" customHeight="1" x14ac:dyDescent="0.2"/>
    <row r="4995" customFormat="1" ht="16" customHeight="1" x14ac:dyDescent="0.2"/>
    <row r="4996" customFormat="1" ht="16" customHeight="1" x14ac:dyDescent="0.2"/>
    <row r="4997" customFormat="1" ht="16" customHeight="1" x14ac:dyDescent="0.2"/>
    <row r="4998" customFormat="1" ht="16" customHeight="1" x14ac:dyDescent="0.2"/>
    <row r="4999" customFormat="1" ht="16" customHeight="1" x14ac:dyDescent="0.2"/>
    <row r="5000" customFormat="1" ht="16" customHeight="1" x14ac:dyDescent="0.2"/>
    <row r="5001" customFormat="1" ht="16" customHeight="1" x14ac:dyDescent="0.2"/>
    <row r="5002" customFormat="1" ht="16" customHeight="1" x14ac:dyDescent="0.2"/>
    <row r="5003" customFormat="1" ht="16" customHeight="1" x14ac:dyDescent="0.2"/>
    <row r="5004" customFormat="1" ht="16" customHeight="1" x14ac:dyDescent="0.2"/>
    <row r="5005" customFormat="1" ht="16" customHeight="1" x14ac:dyDescent="0.2"/>
    <row r="5006" customFormat="1" ht="16" customHeight="1" x14ac:dyDescent="0.2"/>
    <row r="5007" customFormat="1" ht="16" customHeight="1" x14ac:dyDescent="0.2"/>
    <row r="5008" customFormat="1" ht="16" customHeight="1" x14ac:dyDescent="0.2"/>
    <row r="5009" customFormat="1" ht="16" customHeight="1" x14ac:dyDescent="0.2"/>
    <row r="5010" customFormat="1" ht="16" customHeight="1" x14ac:dyDescent="0.2"/>
    <row r="5011" customFormat="1" ht="16" customHeight="1" x14ac:dyDescent="0.2"/>
    <row r="5012" customFormat="1" ht="16" customHeight="1" x14ac:dyDescent="0.2"/>
    <row r="5013" customFormat="1" ht="16" customHeight="1" x14ac:dyDescent="0.2"/>
    <row r="5014" customFormat="1" ht="16" customHeight="1" x14ac:dyDescent="0.2"/>
    <row r="5015" customFormat="1" ht="16" customHeight="1" x14ac:dyDescent="0.2"/>
    <row r="5016" customFormat="1" ht="16" customHeight="1" x14ac:dyDescent="0.2"/>
    <row r="5017" customFormat="1" ht="16" customHeight="1" x14ac:dyDescent="0.2"/>
    <row r="5018" customFormat="1" ht="16" customHeight="1" x14ac:dyDescent="0.2"/>
    <row r="5019" customFormat="1" ht="16" customHeight="1" x14ac:dyDescent="0.2"/>
    <row r="5020" customFormat="1" ht="16" customHeight="1" x14ac:dyDescent="0.2"/>
    <row r="5021" customFormat="1" ht="16" customHeight="1" x14ac:dyDescent="0.2"/>
    <row r="5022" customFormat="1" ht="16" customHeight="1" x14ac:dyDescent="0.2"/>
    <row r="5023" customFormat="1" ht="16" customHeight="1" x14ac:dyDescent="0.2"/>
    <row r="5024" customFormat="1" ht="16" customHeight="1" x14ac:dyDescent="0.2"/>
    <row r="5025" customFormat="1" ht="16" customHeight="1" x14ac:dyDescent="0.2"/>
    <row r="5026" customFormat="1" ht="16" customHeight="1" x14ac:dyDescent="0.2"/>
    <row r="5027" customFormat="1" ht="16" customHeight="1" x14ac:dyDescent="0.2"/>
    <row r="5028" customFormat="1" ht="16" customHeight="1" x14ac:dyDescent="0.2"/>
    <row r="5029" customFormat="1" ht="16" customHeight="1" x14ac:dyDescent="0.2"/>
    <row r="5030" customFormat="1" ht="16" customHeight="1" x14ac:dyDescent="0.2"/>
    <row r="5031" customFormat="1" ht="16" customHeight="1" x14ac:dyDescent="0.2"/>
    <row r="5032" customFormat="1" ht="16" customHeight="1" x14ac:dyDescent="0.2"/>
    <row r="5033" customFormat="1" ht="16" customHeight="1" x14ac:dyDescent="0.2"/>
    <row r="5034" customFormat="1" ht="16" customHeight="1" x14ac:dyDescent="0.2"/>
    <row r="5035" customFormat="1" ht="16" customHeight="1" x14ac:dyDescent="0.2"/>
    <row r="5036" customFormat="1" ht="16" customHeight="1" x14ac:dyDescent="0.2"/>
    <row r="5037" customFormat="1" ht="16" customHeight="1" x14ac:dyDescent="0.2"/>
    <row r="5038" customFormat="1" ht="16" customHeight="1" x14ac:dyDescent="0.2"/>
    <row r="5039" customFormat="1" ht="16" customHeight="1" x14ac:dyDescent="0.2"/>
    <row r="5040" customFormat="1" ht="16" customHeight="1" x14ac:dyDescent="0.2"/>
    <row r="5041" customFormat="1" ht="16" customHeight="1" x14ac:dyDescent="0.2"/>
    <row r="5042" customFormat="1" ht="16" customHeight="1" x14ac:dyDescent="0.2"/>
    <row r="5043" customFormat="1" ht="16" customHeight="1" x14ac:dyDescent="0.2"/>
    <row r="5044" customFormat="1" ht="16" customHeight="1" x14ac:dyDescent="0.2"/>
    <row r="5045" customFormat="1" ht="16" customHeight="1" x14ac:dyDescent="0.2"/>
    <row r="5046" customFormat="1" ht="16" customHeight="1" x14ac:dyDescent="0.2"/>
    <row r="5047" customFormat="1" ht="16" customHeight="1" x14ac:dyDescent="0.2"/>
    <row r="5048" customFormat="1" ht="16" customHeight="1" x14ac:dyDescent="0.2"/>
    <row r="5049" customFormat="1" ht="16" customHeight="1" x14ac:dyDescent="0.2"/>
    <row r="5050" customFormat="1" ht="16" customHeight="1" x14ac:dyDescent="0.2"/>
    <row r="5051" customFormat="1" ht="16" customHeight="1" x14ac:dyDescent="0.2"/>
    <row r="5052" customFormat="1" ht="16" customHeight="1" x14ac:dyDescent="0.2"/>
    <row r="5053" customFormat="1" ht="16" customHeight="1" x14ac:dyDescent="0.2"/>
    <row r="5054" customFormat="1" ht="16" customHeight="1" x14ac:dyDescent="0.2"/>
    <row r="5055" customFormat="1" ht="16" customHeight="1" x14ac:dyDescent="0.2"/>
    <row r="5056" customFormat="1" ht="16" customHeight="1" x14ac:dyDescent="0.2"/>
    <row r="5057" customFormat="1" ht="16" customHeight="1" x14ac:dyDescent="0.2"/>
    <row r="5058" customFormat="1" ht="16" customHeight="1" x14ac:dyDescent="0.2"/>
    <row r="5059" customFormat="1" ht="16" customHeight="1" x14ac:dyDescent="0.2"/>
    <row r="5060" customFormat="1" ht="16" customHeight="1" x14ac:dyDescent="0.2"/>
    <row r="5061" customFormat="1" ht="16" customHeight="1" x14ac:dyDescent="0.2"/>
    <row r="5062" customFormat="1" ht="16" customHeight="1" x14ac:dyDescent="0.2"/>
    <row r="5063" customFormat="1" ht="16" customHeight="1" x14ac:dyDescent="0.2"/>
    <row r="5064" customFormat="1" ht="16" customHeight="1" x14ac:dyDescent="0.2"/>
    <row r="5065" customFormat="1" ht="16" customHeight="1" x14ac:dyDescent="0.2"/>
    <row r="5066" customFormat="1" ht="16" customHeight="1" x14ac:dyDescent="0.2"/>
    <row r="5067" customFormat="1" ht="16" customHeight="1" x14ac:dyDescent="0.2"/>
    <row r="5068" customFormat="1" ht="16" customHeight="1" x14ac:dyDescent="0.2"/>
    <row r="5069" customFormat="1" ht="16" customHeight="1" x14ac:dyDescent="0.2"/>
    <row r="5070" customFormat="1" ht="16" customHeight="1" x14ac:dyDescent="0.2"/>
    <row r="5071" customFormat="1" ht="16" customHeight="1" x14ac:dyDescent="0.2"/>
    <row r="5072" customFormat="1" ht="16" customHeight="1" x14ac:dyDescent="0.2"/>
    <row r="5073" customFormat="1" ht="16" customHeight="1" x14ac:dyDescent="0.2"/>
    <row r="5074" customFormat="1" ht="16" customHeight="1" x14ac:dyDescent="0.2"/>
    <row r="5075" customFormat="1" ht="16" customHeight="1" x14ac:dyDescent="0.2"/>
    <row r="5076" customFormat="1" ht="16" customHeight="1" x14ac:dyDescent="0.2"/>
    <row r="5077" customFormat="1" ht="16" customHeight="1" x14ac:dyDescent="0.2"/>
    <row r="5078" customFormat="1" ht="16" customHeight="1" x14ac:dyDescent="0.2"/>
    <row r="5079" customFormat="1" ht="16" customHeight="1" x14ac:dyDescent="0.2"/>
    <row r="5080" customFormat="1" ht="16" customHeight="1" x14ac:dyDescent="0.2"/>
    <row r="5081" customFormat="1" ht="16" customHeight="1" x14ac:dyDescent="0.2"/>
    <row r="5082" customFormat="1" ht="16" customHeight="1" x14ac:dyDescent="0.2"/>
    <row r="5083" customFormat="1" ht="16" customHeight="1" x14ac:dyDescent="0.2"/>
    <row r="5084" customFormat="1" ht="16" customHeight="1" x14ac:dyDescent="0.2"/>
    <row r="5085" customFormat="1" ht="16" customHeight="1" x14ac:dyDescent="0.2"/>
    <row r="5086" customFormat="1" ht="16" customHeight="1" x14ac:dyDescent="0.2"/>
    <row r="5087" customFormat="1" ht="16" customHeight="1" x14ac:dyDescent="0.2"/>
    <row r="5088" customFormat="1" ht="16" customHeight="1" x14ac:dyDescent="0.2"/>
    <row r="5089" customFormat="1" ht="16" customHeight="1" x14ac:dyDescent="0.2"/>
    <row r="5090" customFormat="1" ht="16" customHeight="1" x14ac:dyDescent="0.2"/>
    <row r="5091" customFormat="1" ht="16" customHeight="1" x14ac:dyDescent="0.2"/>
    <row r="5092" customFormat="1" ht="16" customHeight="1" x14ac:dyDescent="0.2"/>
    <row r="5093" customFormat="1" ht="16" customHeight="1" x14ac:dyDescent="0.2"/>
    <row r="5094" customFormat="1" ht="16" customHeight="1" x14ac:dyDescent="0.2"/>
    <row r="5095" customFormat="1" ht="16" customHeight="1" x14ac:dyDescent="0.2"/>
    <row r="5096" customFormat="1" ht="16" customHeight="1" x14ac:dyDescent="0.2"/>
    <row r="5097" customFormat="1" ht="16" customHeight="1" x14ac:dyDescent="0.2"/>
    <row r="5098" customFormat="1" ht="16" customHeight="1" x14ac:dyDescent="0.2"/>
    <row r="5099" customFormat="1" ht="16" customHeight="1" x14ac:dyDescent="0.2"/>
    <row r="5100" customFormat="1" ht="16" customHeight="1" x14ac:dyDescent="0.2"/>
    <row r="5101" customFormat="1" ht="16" customHeight="1" x14ac:dyDescent="0.2"/>
    <row r="5102" customFormat="1" ht="16" customHeight="1" x14ac:dyDescent="0.2"/>
    <row r="5103" customFormat="1" ht="16" customHeight="1" x14ac:dyDescent="0.2"/>
    <row r="5104" customFormat="1" ht="16" customHeight="1" x14ac:dyDescent="0.2"/>
    <row r="5105" customFormat="1" ht="16" customHeight="1" x14ac:dyDescent="0.2"/>
    <row r="5106" customFormat="1" ht="16" customHeight="1" x14ac:dyDescent="0.2"/>
    <row r="5107" customFormat="1" ht="16" customHeight="1" x14ac:dyDescent="0.2"/>
    <row r="5108" customFormat="1" ht="16" customHeight="1" x14ac:dyDescent="0.2"/>
    <row r="5109" customFormat="1" ht="16" customHeight="1" x14ac:dyDescent="0.2"/>
    <row r="5110" customFormat="1" ht="16" customHeight="1" x14ac:dyDescent="0.2"/>
    <row r="5111" customFormat="1" ht="16" customHeight="1" x14ac:dyDescent="0.2"/>
    <row r="5112" customFormat="1" ht="16" customHeight="1" x14ac:dyDescent="0.2"/>
    <row r="5113" customFormat="1" ht="16" customHeight="1" x14ac:dyDescent="0.2"/>
    <row r="5114" customFormat="1" ht="16" customHeight="1" x14ac:dyDescent="0.2"/>
    <row r="5115" customFormat="1" ht="16" customHeight="1" x14ac:dyDescent="0.2"/>
    <row r="5116" customFormat="1" ht="16" customHeight="1" x14ac:dyDescent="0.2"/>
    <row r="5117" customFormat="1" ht="16" customHeight="1" x14ac:dyDescent="0.2"/>
    <row r="5118" customFormat="1" ht="16" customHeight="1" x14ac:dyDescent="0.2"/>
    <row r="5119" customFormat="1" ht="16" customHeight="1" x14ac:dyDescent="0.2"/>
    <row r="5120" customFormat="1" ht="16" customHeight="1" x14ac:dyDescent="0.2"/>
    <row r="5121" customFormat="1" ht="16" customHeight="1" x14ac:dyDescent="0.2"/>
    <row r="5122" customFormat="1" ht="16" customHeight="1" x14ac:dyDescent="0.2"/>
    <row r="5123" customFormat="1" ht="16" customHeight="1" x14ac:dyDescent="0.2"/>
    <row r="5124" customFormat="1" ht="16" customHeight="1" x14ac:dyDescent="0.2"/>
    <row r="5125" customFormat="1" ht="16" customHeight="1" x14ac:dyDescent="0.2"/>
    <row r="5126" customFormat="1" ht="16" customHeight="1" x14ac:dyDescent="0.2"/>
    <row r="5127" customFormat="1" ht="16" customHeight="1" x14ac:dyDescent="0.2"/>
    <row r="5128" customFormat="1" ht="16" customHeight="1" x14ac:dyDescent="0.2"/>
    <row r="5129" customFormat="1" ht="16" customHeight="1" x14ac:dyDescent="0.2"/>
    <row r="5130" customFormat="1" ht="16" customHeight="1" x14ac:dyDescent="0.2"/>
    <row r="5131" customFormat="1" ht="16" customHeight="1" x14ac:dyDescent="0.2"/>
    <row r="5132" customFormat="1" ht="16" customHeight="1" x14ac:dyDescent="0.2"/>
    <row r="5133" customFormat="1" ht="16" customHeight="1" x14ac:dyDescent="0.2"/>
    <row r="5134" customFormat="1" ht="16" customHeight="1" x14ac:dyDescent="0.2"/>
    <row r="5135" customFormat="1" ht="16" customHeight="1" x14ac:dyDescent="0.2"/>
    <row r="5136" customFormat="1" ht="16" customHeight="1" x14ac:dyDescent="0.2"/>
    <row r="5137" customFormat="1" ht="16" customHeight="1" x14ac:dyDescent="0.2"/>
    <row r="5138" customFormat="1" ht="16" customHeight="1" x14ac:dyDescent="0.2"/>
    <row r="5139" customFormat="1" ht="16" customHeight="1" x14ac:dyDescent="0.2"/>
    <row r="5140" customFormat="1" ht="16" customHeight="1" x14ac:dyDescent="0.2"/>
    <row r="5141" customFormat="1" ht="16" customHeight="1" x14ac:dyDescent="0.2"/>
    <row r="5142" customFormat="1" ht="16" customHeight="1" x14ac:dyDescent="0.2"/>
    <row r="5143" customFormat="1" ht="16" customHeight="1" x14ac:dyDescent="0.2"/>
    <row r="5144" customFormat="1" ht="16" customHeight="1" x14ac:dyDescent="0.2"/>
    <row r="5145" customFormat="1" ht="16" customHeight="1" x14ac:dyDescent="0.2"/>
    <row r="5146" customFormat="1" ht="16" customHeight="1" x14ac:dyDescent="0.2"/>
    <row r="5147" customFormat="1" ht="16" customHeight="1" x14ac:dyDescent="0.2"/>
    <row r="5148" customFormat="1" ht="16" customHeight="1" x14ac:dyDescent="0.2"/>
    <row r="5149" customFormat="1" ht="16" customHeight="1" x14ac:dyDescent="0.2"/>
    <row r="5150" customFormat="1" ht="16" customHeight="1" x14ac:dyDescent="0.2"/>
    <row r="5151" customFormat="1" ht="16" customHeight="1" x14ac:dyDescent="0.2"/>
    <row r="5152" customFormat="1" ht="16" customHeight="1" x14ac:dyDescent="0.2"/>
    <row r="5153" customFormat="1" ht="16" customHeight="1" x14ac:dyDescent="0.2"/>
    <row r="5154" customFormat="1" ht="16" customHeight="1" x14ac:dyDescent="0.2"/>
    <row r="5155" customFormat="1" ht="16" customHeight="1" x14ac:dyDescent="0.2"/>
    <row r="5156" customFormat="1" ht="16" customHeight="1" x14ac:dyDescent="0.2"/>
    <row r="5157" customFormat="1" ht="16" customHeight="1" x14ac:dyDescent="0.2"/>
    <row r="5158" customFormat="1" ht="16" customHeight="1" x14ac:dyDescent="0.2"/>
    <row r="5159" customFormat="1" ht="16" customHeight="1" x14ac:dyDescent="0.2"/>
    <row r="5160" customFormat="1" ht="16" customHeight="1" x14ac:dyDescent="0.2"/>
    <row r="5161" customFormat="1" ht="16" customHeight="1" x14ac:dyDescent="0.2"/>
    <row r="5162" customFormat="1" ht="16" customHeight="1" x14ac:dyDescent="0.2"/>
    <row r="5163" customFormat="1" ht="16" customHeight="1" x14ac:dyDescent="0.2"/>
    <row r="5164" customFormat="1" ht="16" customHeight="1" x14ac:dyDescent="0.2"/>
    <row r="5165" customFormat="1" ht="16" customHeight="1" x14ac:dyDescent="0.2"/>
    <row r="5166" customFormat="1" ht="16" customHeight="1" x14ac:dyDescent="0.2"/>
    <row r="5167" customFormat="1" ht="16" customHeight="1" x14ac:dyDescent="0.2"/>
    <row r="5168" customFormat="1" ht="16" customHeight="1" x14ac:dyDescent="0.2"/>
    <row r="5169" customFormat="1" ht="16" customHeight="1" x14ac:dyDescent="0.2"/>
    <row r="5170" customFormat="1" ht="16" customHeight="1" x14ac:dyDescent="0.2"/>
    <row r="5171" customFormat="1" ht="16" customHeight="1" x14ac:dyDescent="0.2"/>
    <row r="5172" customFormat="1" ht="16" customHeight="1" x14ac:dyDescent="0.2"/>
    <row r="5173" customFormat="1" ht="16" customHeight="1" x14ac:dyDescent="0.2"/>
    <row r="5174" customFormat="1" ht="16" customHeight="1" x14ac:dyDescent="0.2"/>
    <row r="5175" customFormat="1" ht="16" customHeight="1" x14ac:dyDescent="0.2"/>
    <row r="5176" customFormat="1" ht="16" customHeight="1" x14ac:dyDescent="0.2"/>
    <row r="5177" customFormat="1" ht="16" customHeight="1" x14ac:dyDescent="0.2"/>
    <row r="5178" customFormat="1" ht="16" customHeight="1" x14ac:dyDescent="0.2"/>
    <row r="5179" customFormat="1" ht="16" customHeight="1" x14ac:dyDescent="0.2"/>
    <row r="5180" customFormat="1" ht="16" customHeight="1" x14ac:dyDescent="0.2"/>
    <row r="5181" customFormat="1" ht="16" customHeight="1" x14ac:dyDescent="0.2"/>
    <row r="5182" customFormat="1" ht="16" customHeight="1" x14ac:dyDescent="0.2"/>
    <row r="5183" customFormat="1" ht="16" customHeight="1" x14ac:dyDescent="0.2"/>
    <row r="5184" customFormat="1" ht="16" customHeight="1" x14ac:dyDescent="0.2"/>
    <row r="5185" customFormat="1" ht="16" customHeight="1" x14ac:dyDescent="0.2"/>
    <row r="5186" customFormat="1" ht="16" customHeight="1" x14ac:dyDescent="0.2"/>
    <row r="5187" customFormat="1" ht="16" customHeight="1" x14ac:dyDescent="0.2"/>
    <row r="5188" customFormat="1" ht="16" customHeight="1" x14ac:dyDescent="0.2"/>
    <row r="5189" customFormat="1" ht="16" customHeight="1" x14ac:dyDescent="0.2"/>
    <row r="5190" customFormat="1" ht="16" customHeight="1" x14ac:dyDescent="0.2"/>
    <row r="5191" customFormat="1" ht="16" customHeight="1" x14ac:dyDescent="0.2"/>
    <row r="5192" customFormat="1" ht="16" customHeight="1" x14ac:dyDescent="0.2"/>
    <row r="5193" customFormat="1" ht="16" customHeight="1" x14ac:dyDescent="0.2"/>
    <row r="5194" customFormat="1" ht="16" customHeight="1" x14ac:dyDescent="0.2"/>
    <row r="5195" customFormat="1" ht="16" customHeight="1" x14ac:dyDescent="0.2"/>
    <row r="5196" customFormat="1" ht="16" customHeight="1" x14ac:dyDescent="0.2"/>
    <row r="5197" customFormat="1" ht="16" customHeight="1" x14ac:dyDescent="0.2"/>
    <row r="5198" customFormat="1" ht="16" customHeight="1" x14ac:dyDescent="0.2"/>
    <row r="5199" customFormat="1" ht="16" customHeight="1" x14ac:dyDescent="0.2"/>
    <row r="5200" customFormat="1" ht="16" customHeight="1" x14ac:dyDescent="0.2"/>
    <row r="5201" customFormat="1" ht="16" customHeight="1" x14ac:dyDescent="0.2"/>
    <row r="5202" customFormat="1" ht="16" customHeight="1" x14ac:dyDescent="0.2"/>
    <row r="5203" customFormat="1" ht="16" customHeight="1" x14ac:dyDescent="0.2"/>
    <row r="5204" customFormat="1" ht="16" customHeight="1" x14ac:dyDescent="0.2"/>
    <row r="5205" customFormat="1" ht="16" customHeight="1" x14ac:dyDescent="0.2"/>
    <row r="5206" customFormat="1" ht="16" customHeight="1" x14ac:dyDescent="0.2"/>
    <row r="5207" customFormat="1" ht="16" customHeight="1" x14ac:dyDescent="0.2"/>
    <row r="5208" customFormat="1" ht="16" customHeight="1" x14ac:dyDescent="0.2"/>
    <row r="5209" customFormat="1" ht="16" customHeight="1" x14ac:dyDescent="0.2"/>
    <row r="5210" customFormat="1" ht="16" customHeight="1" x14ac:dyDescent="0.2"/>
    <row r="5211" customFormat="1" ht="16" customHeight="1" x14ac:dyDescent="0.2"/>
    <row r="5212" customFormat="1" ht="16" customHeight="1" x14ac:dyDescent="0.2"/>
    <row r="5213" customFormat="1" ht="16" customHeight="1" x14ac:dyDescent="0.2"/>
    <row r="5214" customFormat="1" ht="16" customHeight="1" x14ac:dyDescent="0.2"/>
    <row r="5215" customFormat="1" ht="16" customHeight="1" x14ac:dyDescent="0.2"/>
    <row r="5216" customFormat="1" ht="16" customHeight="1" x14ac:dyDescent="0.2"/>
    <row r="5217" customFormat="1" ht="16" customHeight="1" x14ac:dyDescent="0.2"/>
    <row r="5218" customFormat="1" ht="16" customHeight="1" x14ac:dyDescent="0.2"/>
    <row r="5219" customFormat="1" ht="16" customHeight="1" x14ac:dyDescent="0.2"/>
    <row r="5220" customFormat="1" ht="16" customHeight="1" x14ac:dyDescent="0.2"/>
    <row r="5221" customFormat="1" ht="16" customHeight="1" x14ac:dyDescent="0.2"/>
    <row r="5222" customFormat="1" ht="16" customHeight="1" x14ac:dyDescent="0.2"/>
    <row r="5223" customFormat="1" ht="16" customHeight="1" x14ac:dyDescent="0.2"/>
    <row r="5224" customFormat="1" ht="16" customHeight="1" x14ac:dyDescent="0.2"/>
    <row r="5225" customFormat="1" ht="16" customHeight="1" x14ac:dyDescent="0.2"/>
    <row r="5226" customFormat="1" ht="16" customHeight="1" x14ac:dyDescent="0.2"/>
    <row r="5227" customFormat="1" ht="16" customHeight="1" x14ac:dyDescent="0.2"/>
    <row r="5228" customFormat="1" ht="16" customHeight="1" x14ac:dyDescent="0.2"/>
    <row r="5229" customFormat="1" ht="16" customHeight="1" x14ac:dyDescent="0.2"/>
    <row r="5230" customFormat="1" ht="16" customHeight="1" x14ac:dyDescent="0.2"/>
    <row r="5231" customFormat="1" ht="16" customHeight="1" x14ac:dyDescent="0.2"/>
    <row r="5232" customFormat="1" ht="16" customHeight="1" x14ac:dyDescent="0.2"/>
    <row r="5233" customFormat="1" ht="16" customHeight="1" x14ac:dyDescent="0.2"/>
    <row r="5234" customFormat="1" ht="16" customHeight="1" x14ac:dyDescent="0.2"/>
    <row r="5235" customFormat="1" ht="16" customHeight="1" x14ac:dyDescent="0.2"/>
    <row r="5236" customFormat="1" ht="16" customHeight="1" x14ac:dyDescent="0.2"/>
    <row r="5237" customFormat="1" ht="16" customHeight="1" x14ac:dyDescent="0.2"/>
    <row r="5238" customFormat="1" ht="16" customHeight="1" x14ac:dyDescent="0.2"/>
    <row r="5239" customFormat="1" ht="16" customHeight="1" x14ac:dyDescent="0.2"/>
    <row r="5240" customFormat="1" ht="16" customHeight="1" x14ac:dyDescent="0.2"/>
    <row r="5241" customFormat="1" ht="16" customHeight="1" x14ac:dyDescent="0.2"/>
    <row r="5242" customFormat="1" ht="16" customHeight="1" x14ac:dyDescent="0.2"/>
    <row r="5243" customFormat="1" ht="16" customHeight="1" x14ac:dyDescent="0.2"/>
    <row r="5244" customFormat="1" ht="16" customHeight="1" x14ac:dyDescent="0.2"/>
    <row r="5245" customFormat="1" ht="16" customHeight="1" x14ac:dyDescent="0.2"/>
    <row r="5246" customFormat="1" ht="16" customHeight="1" x14ac:dyDescent="0.2"/>
    <row r="5247" customFormat="1" ht="16" customHeight="1" x14ac:dyDescent="0.2"/>
    <row r="5248" customFormat="1" ht="16" customHeight="1" x14ac:dyDescent="0.2"/>
    <row r="5249" customFormat="1" ht="16" customHeight="1" x14ac:dyDescent="0.2"/>
    <row r="5250" customFormat="1" ht="16" customHeight="1" x14ac:dyDescent="0.2"/>
    <row r="5251" customFormat="1" ht="16" customHeight="1" x14ac:dyDescent="0.2"/>
    <row r="5252" customFormat="1" ht="16" customHeight="1" x14ac:dyDescent="0.2"/>
    <row r="5253" customFormat="1" ht="16" customHeight="1" x14ac:dyDescent="0.2"/>
    <row r="5254" customFormat="1" ht="16" customHeight="1" x14ac:dyDescent="0.2"/>
    <row r="5255" customFormat="1" ht="16" customHeight="1" x14ac:dyDescent="0.2"/>
    <row r="5256" customFormat="1" ht="16" customHeight="1" x14ac:dyDescent="0.2"/>
    <row r="5257" customFormat="1" ht="16" customHeight="1" x14ac:dyDescent="0.2"/>
    <row r="5258" customFormat="1" ht="16" customHeight="1" x14ac:dyDescent="0.2"/>
    <row r="5259" customFormat="1" ht="16" customHeight="1" x14ac:dyDescent="0.2"/>
    <row r="5260" customFormat="1" ht="16" customHeight="1" x14ac:dyDescent="0.2"/>
    <row r="5261" customFormat="1" ht="16" customHeight="1" x14ac:dyDescent="0.2"/>
    <row r="5262" customFormat="1" ht="16" customHeight="1" x14ac:dyDescent="0.2"/>
    <row r="5263" customFormat="1" ht="16" customHeight="1" x14ac:dyDescent="0.2"/>
    <row r="5264" customFormat="1" ht="16" customHeight="1" x14ac:dyDescent="0.2"/>
    <row r="5265" customFormat="1" ht="16" customHeight="1" x14ac:dyDescent="0.2"/>
    <row r="5266" customFormat="1" ht="16" customHeight="1" x14ac:dyDescent="0.2"/>
    <row r="5267" customFormat="1" ht="16" customHeight="1" x14ac:dyDescent="0.2"/>
    <row r="5268" customFormat="1" ht="16" customHeight="1" x14ac:dyDescent="0.2"/>
    <row r="5269" customFormat="1" ht="16" customHeight="1" x14ac:dyDescent="0.2"/>
    <row r="5270" customFormat="1" ht="16" customHeight="1" x14ac:dyDescent="0.2"/>
    <row r="5271" customFormat="1" ht="16" customHeight="1" x14ac:dyDescent="0.2"/>
    <row r="5272" customFormat="1" ht="16" customHeight="1" x14ac:dyDescent="0.2"/>
    <row r="5273" customFormat="1" ht="16" customHeight="1" x14ac:dyDescent="0.2"/>
    <row r="5274" customFormat="1" ht="16" customHeight="1" x14ac:dyDescent="0.2"/>
    <row r="5275" customFormat="1" ht="16" customHeight="1" x14ac:dyDescent="0.2"/>
    <row r="5276" customFormat="1" ht="16" customHeight="1" x14ac:dyDescent="0.2"/>
    <row r="5277" customFormat="1" ht="16" customHeight="1" x14ac:dyDescent="0.2"/>
    <row r="5278" customFormat="1" ht="16" customHeight="1" x14ac:dyDescent="0.2"/>
    <row r="5279" customFormat="1" ht="16" customHeight="1" x14ac:dyDescent="0.2"/>
    <row r="5280" customFormat="1" ht="16" customHeight="1" x14ac:dyDescent="0.2"/>
    <row r="5281" customFormat="1" ht="16" customHeight="1" x14ac:dyDescent="0.2"/>
    <row r="5282" customFormat="1" ht="16" customHeight="1" x14ac:dyDescent="0.2"/>
    <row r="5283" customFormat="1" ht="16" customHeight="1" x14ac:dyDescent="0.2"/>
    <row r="5284" customFormat="1" ht="16" customHeight="1" x14ac:dyDescent="0.2"/>
    <row r="5285" customFormat="1" ht="16" customHeight="1" x14ac:dyDescent="0.2"/>
    <row r="5286" customFormat="1" ht="16" customHeight="1" x14ac:dyDescent="0.2"/>
    <row r="5287" customFormat="1" ht="16" customHeight="1" x14ac:dyDescent="0.2"/>
    <row r="5288" customFormat="1" ht="16" customHeight="1" x14ac:dyDescent="0.2"/>
    <row r="5289" customFormat="1" ht="16" customHeight="1" x14ac:dyDescent="0.2"/>
    <row r="5290" customFormat="1" ht="16" customHeight="1" x14ac:dyDescent="0.2"/>
    <row r="5291" customFormat="1" ht="16" customHeight="1" x14ac:dyDescent="0.2"/>
    <row r="5292" customFormat="1" ht="16" customHeight="1" x14ac:dyDescent="0.2"/>
    <row r="5293" customFormat="1" ht="16" customHeight="1" x14ac:dyDescent="0.2"/>
    <row r="5294" customFormat="1" ht="16" customHeight="1" x14ac:dyDescent="0.2"/>
    <row r="5295" customFormat="1" ht="16" customHeight="1" x14ac:dyDescent="0.2"/>
    <row r="5296" customFormat="1" ht="16" customHeight="1" x14ac:dyDescent="0.2"/>
    <row r="5297" customFormat="1" ht="16" customHeight="1" x14ac:dyDescent="0.2"/>
    <row r="5298" customFormat="1" ht="16" customHeight="1" x14ac:dyDescent="0.2"/>
    <row r="5299" customFormat="1" ht="16" customHeight="1" x14ac:dyDescent="0.2"/>
    <row r="5300" customFormat="1" ht="16" customHeight="1" x14ac:dyDescent="0.2"/>
    <row r="5301" customFormat="1" ht="16" customHeight="1" x14ac:dyDescent="0.2"/>
    <row r="5302" customFormat="1" ht="16" customHeight="1" x14ac:dyDescent="0.2"/>
    <row r="5303" customFormat="1" ht="16" customHeight="1" x14ac:dyDescent="0.2"/>
    <row r="5304" customFormat="1" ht="16" customHeight="1" x14ac:dyDescent="0.2"/>
    <row r="5305" customFormat="1" ht="16" customHeight="1" x14ac:dyDescent="0.2"/>
    <row r="5306" customFormat="1" ht="16" customHeight="1" x14ac:dyDescent="0.2"/>
    <row r="5307" customFormat="1" ht="16" customHeight="1" x14ac:dyDescent="0.2"/>
    <row r="5308" customFormat="1" ht="16" customHeight="1" x14ac:dyDescent="0.2"/>
    <row r="5309" customFormat="1" ht="16" customHeight="1" x14ac:dyDescent="0.2"/>
    <row r="5310" customFormat="1" ht="16" customHeight="1" x14ac:dyDescent="0.2"/>
    <row r="5311" customFormat="1" ht="16" customHeight="1" x14ac:dyDescent="0.2"/>
    <row r="5312" customFormat="1" ht="16" customHeight="1" x14ac:dyDescent="0.2"/>
    <row r="5313" customFormat="1" ht="16" customHeight="1" x14ac:dyDescent="0.2"/>
    <row r="5314" customFormat="1" ht="16" customHeight="1" x14ac:dyDescent="0.2"/>
    <row r="5315" customFormat="1" ht="16" customHeight="1" x14ac:dyDescent="0.2"/>
    <row r="5316" customFormat="1" ht="16" customHeight="1" x14ac:dyDescent="0.2"/>
    <row r="5317" customFormat="1" ht="16" customHeight="1" x14ac:dyDescent="0.2"/>
    <row r="5318" customFormat="1" ht="16" customHeight="1" x14ac:dyDescent="0.2"/>
    <row r="5319" customFormat="1" ht="16" customHeight="1" x14ac:dyDescent="0.2"/>
    <row r="5320" customFormat="1" ht="16" customHeight="1" x14ac:dyDescent="0.2"/>
    <row r="5321" customFormat="1" ht="16" customHeight="1" x14ac:dyDescent="0.2"/>
    <row r="5322" customFormat="1" ht="16" customHeight="1" x14ac:dyDescent="0.2"/>
    <row r="5323" customFormat="1" ht="16" customHeight="1" x14ac:dyDescent="0.2"/>
    <row r="5324" customFormat="1" ht="16" customHeight="1" x14ac:dyDescent="0.2"/>
    <row r="5325" customFormat="1" ht="16" customHeight="1" x14ac:dyDescent="0.2"/>
    <row r="5326" customFormat="1" ht="16" customHeight="1" x14ac:dyDescent="0.2"/>
    <row r="5327" customFormat="1" ht="16" customHeight="1" x14ac:dyDescent="0.2"/>
    <row r="5328" customFormat="1" ht="16" customHeight="1" x14ac:dyDescent="0.2"/>
    <row r="5329" customFormat="1" ht="16" customHeight="1" x14ac:dyDescent="0.2"/>
    <row r="5330" customFormat="1" ht="16" customHeight="1" x14ac:dyDescent="0.2"/>
    <row r="5331" customFormat="1" ht="16" customHeight="1" x14ac:dyDescent="0.2"/>
    <row r="5332" customFormat="1" ht="16" customHeight="1" x14ac:dyDescent="0.2"/>
    <row r="5333" customFormat="1" ht="16" customHeight="1" x14ac:dyDescent="0.2"/>
    <row r="5334" customFormat="1" ht="16" customHeight="1" x14ac:dyDescent="0.2"/>
    <row r="5335" customFormat="1" ht="16" customHeight="1" x14ac:dyDescent="0.2"/>
    <row r="5336" customFormat="1" ht="16" customHeight="1" x14ac:dyDescent="0.2"/>
    <row r="5337" customFormat="1" ht="16" customHeight="1" x14ac:dyDescent="0.2"/>
    <row r="5338" customFormat="1" ht="16" customHeight="1" x14ac:dyDescent="0.2"/>
    <row r="5339" customFormat="1" ht="16" customHeight="1" x14ac:dyDescent="0.2"/>
    <row r="5340" customFormat="1" ht="16" customHeight="1" x14ac:dyDescent="0.2"/>
    <row r="5341" customFormat="1" ht="16" customHeight="1" x14ac:dyDescent="0.2"/>
    <row r="5342" customFormat="1" ht="16" customHeight="1" x14ac:dyDescent="0.2"/>
    <row r="5343" customFormat="1" ht="16" customHeight="1" x14ac:dyDescent="0.2"/>
    <row r="5344" customFormat="1" ht="16" customHeight="1" x14ac:dyDescent="0.2"/>
    <row r="5345" customFormat="1" ht="16" customHeight="1" x14ac:dyDescent="0.2"/>
    <row r="5346" customFormat="1" ht="16" customHeight="1" x14ac:dyDescent="0.2"/>
    <row r="5347" customFormat="1" ht="16" customHeight="1" x14ac:dyDescent="0.2"/>
    <row r="5348" customFormat="1" ht="16" customHeight="1" x14ac:dyDescent="0.2"/>
    <row r="5349" customFormat="1" ht="16" customHeight="1" x14ac:dyDescent="0.2"/>
    <row r="5350" customFormat="1" ht="16" customHeight="1" x14ac:dyDescent="0.2"/>
    <row r="5351" customFormat="1" ht="16" customHeight="1" x14ac:dyDescent="0.2"/>
    <row r="5352" customFormat="1" ht="16" customHeight="1" x14ac:dyDescent="0.2"/>
    <row r="5353" customFormat="1" ht="16" customHeight="1" x14ac:dyDescent="0.2"/>
    <row r="5354" customFormat="1" ht="16" customHeight="1" x14ac:dyDescent="0.2"/>
    <row r="5355" customFormat="1" ht="16" customHeight="1" x14ac:dyDescent="0.2"/>
    <row r="5356" customFormat="1" ht="16" customHeight="1" x14ac:dyDescent="0.2"/>
    <row r="5357" customFormat="1" ht="16" customHeight="1" x14ac:dyDescent="0.2"/>
    <row r="5358" customFormat="1" ht="16" customHeight="1" x14ac:dyDescent="0.2"/>
    <row r="5359" customFormat="1" ht="16" customHeight="1" x14ac:dyDescent="0.2"/>
    <row r="5360" customFormat="1" ht="16" customHeight="1" x14ac:dyDescent="0.2"/>
    <row r="5361" customFormat="1" ht="16" customHeight="1" x14ac:dyDescent="0.2"/>
    <row r="5362" customFormat="1" ht="16" customHeight="1" x14ac:dyDescent="0.2"/>
    <row r="5363" customFormat="1" ht="16" customHeight="1" x14ac:dyDescent="0.2"/>
    <row r="5364" customFormat="1" ht="16" customHeight="1" x14ac:dyDescent="0.2"/>
    <row r="5365" customFormat="1" ht="16" customHeight="1" x14ac:dyDescent="0.2"/>
    <row r="5366" customFormat="1" ht="16" customHeight="1" x14ac:dyDescent="0.2"/>
    <row r="5367" customFormat="1" ht="16" customHeight="1" x14ac:dyDescent="0.2"/>
    <row r="5368" customFormat="1" ht="16" customHeight="1" x14ac:dyDescent="0.2"/>
    <row r="5369" customFormat="1" ht="16" customHeight="1" x14ac:dyDescent="0.2"/>
    <row r="5370" customFormat="1" ht="16" customHeight="1" x14ac:dyDescent="0.2"/>
    <row r="5371" customFormat="1" ht="16" customHeight="1" x14ac:dyDescent="0.2"/>
    <row r="5372" customFormat="1" ht="16" customHeight="1" x14ac:dyDescent="0.2"/>
    <row r="5373" customFormat="1" ht="16" customHeight="1" x14ac:dyDescent="0.2"/>
    <row r="5374" customFormat="1" ht="16" customHeight="1" x14ac:dyDescent="0.2"/>
    <row r="5375" customFormat="1" ht="16" customHeight="1" x14ac:dyDescent="0.2"/>
    <row r="5376" customFormat="1" ht="16" customHeight="1" x14ac:dyDescent="0.2"/>
    <row r="5377" customFormat="1" ht="16" customHeight="1" x14ac:dyDescent="0.2"/>
    <row r="5378" customFormat="1" ht="16" customHeight="1" x14ac:dyDescent="0.2"/>
    <row r="5379" customFormat="1" ht="16" customHeight="1" x14ac:dyDescent="0.2"/>
    <row r="5380" customFormat="1" ht="16" customHeight="1" x14ac:dyDescent="0.2"/>
    <row r="5381" customFormat="1" ht="16" customHeight="1" x14ac:dyDescent="0.2"/>
    <row r="5382" customFormat="1" ht="16" customHeight="1" x14ac:dyDescent="0.2"/>
    <row r="5383" customFormat="1" ht="16" customHeight="1" x14ac:dyDescent="0.2"/>
    <row r="5384" customFormat="1" ht="16" customHeight="1" x14ac:dyDescent="0.2"/>
    <row r="5385" customFormat="1" ht="16" customHeight="1" x14ac:dyDescent="0.2"/>
    <row r="5386" customFormat="1" ht="16" customHeight="1" x14ac:dyDescent="0.2"/>
    <row r="5387" customFormat="1" ht="16" customHeight="1" x14ac:dyDescent="0.2"/>
    <row r="5388" customFormat="1" ht="16" customHeight="1" x14ac:dyDescent="0.2"/>
    <row r="5389" customFormat="1" ht="16" customHeight="1" x14ac:dyDescent="0.2"/>
    <row r="5390" customFormat="1" ht="16" customHeight="1" x14ac:dyDescent="0.2"/>
    <row r="5391" customFormat="1" ht="16" customHeight="1" x14ac:dyDescent="0.2"/>
    <row r="5392" customFormat="1" ht="16" customHeight="1" x14ac:dyDescent="0.2"/>
    <row r="5393" customFormat="1" ht="16" customHeight="1" x14ac:dyDescent="0.2"/>
    <row r="5394" customFormat="1" ht="16" customHeight="1" x14ac:dyDescent="0.2"/>
    <row r="5395" customFormat="1" ht="16" customHeight="1" x14ac:dyDescent="0.2"/>
    <row r="5396" customFormat="1" ht="16" customHeight="1" x14ac:dyDescent="0.2"/>
    <row r="5397" customFormat="1" ht="16" customHeight="1" x14ac:dyDescent="0.2"/>
    <row r="5398" customFormat="1" ht="16" customHeight="1" x14ac:dyDescent="0.2"/>
    <row r="5399" customFormat="1" ht="16" customHeight="1" x14ac:dyDescent="0.2"/>
    <row r="5400" customFormat="1" ht="16" customHeight="1" x14ac:dyDescent="0.2"/>
    <row r="5401" customFormat="1" ht="16" customHeight="1" x14ac:dyDescent="0.2"/>
    <row r="5402" customFormat="1" ht="16" customHeight="1" x14ac:dyDescent="0.2"/>
    <row r="5403" customFormat="1" ht="16" customHeight="1" x14ac:dyDescent="0.2"/>
    <row r="5404" customFormat="1" ht="16" customHeight="1" x14ac:dyDescent="0.2"/>
    <row r="5405" customFormat="1" ht="16" customHeight="1" x14ac:dyDescent="0.2"/>
    <row r="5406" customFormat="1" ht="16" customHeight="1" x14ac:dyDescent="0.2"/>
    <row r="5407" customFormat="1" ht="16" customHeight="1" x14ac:dyDescent="0.2"/>
    <row r="5408" customFormat="1" ht="16" customHeight="1" x14ac:dyDescent="0.2"/>
    <row r="5409" customFormat="1" ht="16" customHeight="1" x14ac:dyDescent="0.2"/>
    <row r="5410" customFormat="1" ht="16" customHeight="1" x14ac:dyDescent="0.2"/>
    <row r="5411" customFormat="1" ht="16" customHeight="1" x14ac:dyDescent="0.2"/>
    <row r="5412" customFormat="1" ht="16" customHeight="1" x14ac:dyDescent="0.2"/>
    <row r="5413" customFormat="1" ht="16" customHeight="1" x14ac:dyDescent="0.2"/>
    <row r="5414" customFormat="1" ht="16" customHeight="1" x14ac:dyDescent="0.2"/>
    <row r="5415" customFormat="1" ht="16" customHeight="1" x14ac:dyDescent="0.2"/>
    <row r="5416" customFormat="1" ht="16" customHeight="1" x14ac:dyDescent="0.2"/>
    <row r="5417" customFormat="1" ht="16" customHeight="1" x14ac:dyDescent="0.2"/>
    <row r="5418" customFormat="1" ht="16" customHeight="1" x14ac:dyDescent="0.2"/>
    <row r="5419" customFormat="1" ht="16" customHeight="1" x14ac:dyDescent="0.2"/>
    <row r="5420" customFormat="1" ht="16" customHeight="1" x14ac:dyDescent="0.2"/>
    <row r="5421" customFormat="1" ht="16" customHeight="1" x14ac:dyDescent="0.2"/>
    <row r="5422" customFormat="1" ht="16" customHeight="1" x14ac:dyDescent="0.2"/>
    <row r="5423" customFormat="1" ht="16" customHeight="1" x14ac:dyDescent="0.2"/>
    <row r="5424" customFormat="1" ht="16" customHeight="1" x14ac:dyDescent="0.2"/>
    <row r="5425" customFormat="1" ht="16" customHeight="1" x14ac:dyDescent="0.2"/>
    <row r="5426" customFormat="1" ht="16" customHeight="1" x14ac:dyDescent="0.2"/>
    <row r="5427" customFormat="1" ht="16" customHeight="1" x14ac:dyDescent="0.2"/>
    <row r="5428" customFormat="1" ht="16" customHeight="1" x14ac:dyDescent="0.2"/>
    <row r="5429" customFormat="1" ht="16" customHeight="1" x14ac:dyDescent="0.2"/>
    <row r="5430" customFormat="1" ht="16" customHeight="1" x14ac:dyDescent="0.2"/>
    <row r="5431" customFormat="1" ht="16" customHeight="1" x14ac:dyDescent="0.2"/>
    <row r="5432" customFormat="1" ht="16" customHeight="1" x14ac:dyDescent="0.2"/>
    <row r="5433" customFormat="1" ht="16" customHeight="1" x14ac:dyDescent="0.2"/>
    <row r="5434" customFormat="1" ht="16" customHeight="1" x14ac:dyDescent="0.2"/>
    <row r="5435" customFormat="1" ht="16" customHeight="1" x14ac:dyDescent="0.2"/>
    <row r="5436" customFormat="1" ht="16" customHeight="1" x14ac:dyDescent="0.2"/>
    <row r="5437" customFormat="1" ht="16" customHeight="1" x14ac:dyDescent="0.2"/>
    <row r="5438" customFormat="1" ht="16" customHeight="1" x14ac:dyDescent="0.2"/>
    <row r="5439" customFormat="1" ht="16" customHeight="1" x14ac:dyDescent="0.2"/>
    <row r="5440" customFormat="1" ht="16" customHeight="1" x14ac:dyDescent="0.2"/>
    <row r="5441" customFormat="1" ht="16" customHeight="1" x14ac:dyDescent="0.2"/>
    <row r="5442" customFormat="1" ht="16" customHeight="1" x14ac:dyDescent="0.2"/>
    <row r="5443" customFormat="1" ht="16" customHeight="1" x14ac:dyDescent="0.2"/>
    <row r="5444" customFormat="1" ht="16" customHeight="1" x14ac:dyDescent="0.2"/>
    <row r="5445" customFormat="1" ht="16" customHeight="1" x14ac:dyDescent="0.2"/>
    <row r="5446" customFormat="1" ht="16" customHeight="1" x14ac:dyDescent="0.2"/>
    <row r="5447" customFormat="1" ht="16" customHeight="1" x14ac:dyDescent="0.2"/>
    <row r="5448" customFormat="1" ht="16" customHeight="1" x14ac:dyDescent="0.2"/>
    <row r="5449" customFormat="1" ht="16" customHeight="1" x14ac:dyDescent="0.2"/>
    <row r="5450" customFormat="1" ht="16" customHeight="1" x14ac:dyDescent="0.2"/>
    <row r="5451" customFormat="1" ht="16" customHeight="1" x14ac:dyDescent="0.2"/>
    <row r="5452" customFormat="1" ht="16" customHeight="1" x14ac:dyDescent="0.2"/>
    <row r="5453" customFormat="1" ht="16" customHeight="1" x14ac:dyDescent="0.2"/>
    <row r="5454" customFormat="1" ht="16" customHeight="1" x14ac:dyDescent="0.2"/>
    <row r="5455" customFormat="1" ht="16" customHeight="1" x14ac:dyDescent="0.2"/>
    <row r="5456" customFormat="1" ht="16" customHeight="1" x14ac:dyDescent="0.2"/>
    <row r="5457" customFormat="1" ht="16" customHeight="1" x14ac:dyDescent="0.2"/>
    <row r="5458" customFormat="1" ht="16" customHeight="1" x14ac:dyDescent="0.2"/>
    <row r="5459" customFormat="1" ht="16" customHeight="1" x14ac:dyDescent="0.2"/>
    <row r="5460" customFormat="1" ht="16" customHeight="1" x14ac:dyDescent="0.2"/>
    <row r="5461" customFormat="1" ht="16" customHeight="1" x14ac:dyDescent="0.2"/>
    <row r="5462" customFormat="1" ht="16" customHeight="1" x14ac:dyDescent="0.2"/>
    <row r="5463" customFormat="1" ht="16" customHeight="1" x14ac:dyDescent="0.2"/>
    <row r="5464" customFormat="1" ht="16" customHeight="1" x14ac:dyDescent="0.2"/>
    <row r="5465" customFormat="1" ht="16" customHeight="1" x14ac:dyDescent="0.2"/>
    <row r="5466" customFormat="1" ht="16" customHeight="1" x14ac:dyDescent="0.2"/>
    <row r="5467" customFormat="1" ht="16" customHeight="1" x14ac:dyDescent="0.2"/>
    <row r="5468" customFormat="1" ht="16" customHeight="1" x14ac:dyDescent="0.2"/>
    <row r="5469" customFormat="1" ht="16" customHeight="1" x14ac:dyDescent="0.2"/>
    <row r="5470" customFormat="1" ht="16" customHeight="1" x14ac:dyDescent="0.2"/>
    <row r="5471" customFormat="1" ht="16" customHeight="1" x14ac:dyDescent="0.2"/>
    <row r="5472" customFormat="1" ht="16" customHeight="1" x14ac:dyDescent="0.2"/>
    <row r="5473" customFormat="1" ht="16" customHeight="1" x14ac:dyDescent="0.2"/>
    <row r="5474" customFormat="1" ht="16" customHeight="1" x14ac:dyDescent="0.2"/>
    <row r="5475" customFormat="1" ht="16" customHeight="1" x14ac:dyDescent="0.2"/>
    <row r="5476" customFormat="1" ht="16" customHeight="1" x14ac:dyDescent="0.2"/>
    <row r="5477" customFormat="1" ht="16" customHeight="1" x14ac:dyDescent="0.2"/>
    <row r="5478" customFormat="1" ht="16" customHeight="1" x14ac:dyDescent="0.2"/>
    <row r="5479" customFormat="1" ht="16" customHeight="1" x14ac:dyDescent="0.2"/>
    <row r="5480" customFormat="1" ht="16" customHeight="1" x14ac:dyDescent="0.2"/>
    <row r="5481" customFormat="1" ht="16" customHeight="1" x14ac:dyDescent="0.2"/>
    <row r="5482" customFormat="1" ht="16" customHeight="1" x14ac:dyDescent="0.2"/>
    <row r="5483" customFormat="1" ht="16" customHeight="1" x14ac:dyDescent="0.2"/>
    <row r="5484" customFormat="1" ht="16" customHeight="1" x14ac:dyDescent="0.2"/>
    <row r="5485" customFormat="1" ht="16" customHeight="1" x14ac:dyDescent="0.2"/>
    <row r="5486" customFormat="1" ht="16" customHeight="1" x14ac:dyDescent="0.2"/>
    <row r="5487" customFormat="1" ht="16" customHeight="1" x14ac:dyDescent="0.2"/>
    <row r="5488" customFormat="1" ht="16" customHeight="1" x14ac:dyDescent="0.2"/>
    <row r="5489" customFormat="1" ht="16" customHeight="1" x14ac:dyDescent="0.2"/>
    <row r="5490" customFormat="1" ht="16" customHeight="1" x14ac:dyDescent="0.2"/>
    <row r="5491" customFormat="1" ht="16" customHeight="1" x14ac:dyDescent="0.2"/>
    <row r="5492" customFormat="1" ht="16" customHeight="1" x14ac:dyDescent="0.2"/>
    <row r="5493" customFormat="1" ht="16" customHeight="1" x14ac:dyDescent="0.2"/>
    <row r="5494" customFormat="1" ht="16" customHeight="1" x14ac:dyDescent="0.2"/>
    <row r="5495" customFormat="1" ht="16" customHeight="1" x14ac:dyDescent="0.2"/>
    <row r="5496" customFormat="1" ht="16" customHeight="1" x14ac:dyDescent="0.2"/>
    <row r="5497" customFormat="1" ht="16" customHeight="1" x14ac:dyDescent="0.2"/>
    <row r="5498" customFormat="1" ht="16" customHeight="1" x14ac:dyDescent="0.2"/>
    <row r="5499" customFormat="1" ht="16" customHeight="1" x14ac:dyDescent="0.2"/>
    <row r="5500" customFormat="1" ht="16" customHeight="1" x14ac:dyDescent="0.2"/>
    <row r="5501" customFormat="1" ht="16" customHeight="1" x14ac:dyDescent="0.2"/>
    <row r="5502" customFormat="1" ht="16" customHeight="1" x14ac:dyDescent="0.2"/>
    <row r="5503" customFormat="1" ht="16" customHeight="1" x14ac:dyDescent="0.2"/>
    <row r="5504" customFormat="1" ht="16" customHeight="1" x14ac:dyDescent="0.2"/>
    <row r="5505" customFormat="1" ht="16" customHeight="1" x14ac:dyDescent="0.2"/>
    <row r="5506" customFormat="1" ht="16" customHeight="1" x14ac:dyDescent="0.2"/>
    <row r="5507" customFormat="1" ht="16" customHeight="1" x14ac:dyDescent="0.2"/>
    <row r="5508" customFormat="1" ht="16" customHeight="1" x14ac:dyDescent="0.2"/>
    <row r="5509" customFormat="1" ht="16" customHeight="1" x14ac:dyDescent="0.2"/>
    <row r="5510" customFormat="1" ht="16" customHeight="1" x14ac:dyDescent="0.2"/>
    <row r="5511" customFormat="1" ht="16" customHeight="1" x14ac:dyDescent="0.2"/>
    <row r="5512" customFormat="1" ht="16" customHeight="1" x14ac:dyDescent="0.2"/>
    <row r="5513" customFormat="1" ht="16" customHeight="1" x14ac:dyDescent="0.2"/>
    <row r="5514" customFormat="1" ht="16" customHeight="1" x14ac:dyDescent="0.2"/>
    <row r="5515" customFormat="1" ht="16" customHeight="1" x14ac:dyDescent="0.2"/>
    <row r="5516" customFormat="1" ht="16" customHeight="1" x14ac:dyDescent="0.2"/>
    <row r="5517" customFormat="1" ht="16" customHeight="1" x14ac:dyDescent="0.2"/>
    <row r="5518" customFormat="1" ht="16" customHeight="1" x14ac:dyDescent="0.2"/>
    <row r="5519" customFormat="1" ht="16" customHeight="1" x14ac:dyDescent="0.2"/>
    <row r="5520" customFormat="1" ht="16" customHeight="1" x14ac:dyDescent="0.2"/>
    <row r="5521" customFormat="1" ht="16" customHeight="1" x14ac:dyDescent="0.2"/>
    <row r="5522" customFormat="1" ht="16" customHeight="1" x14ac:dyDescent="0.2"/>
    <row r="5523" customFormat="1" ht="16" customHeight="1" x14ac:dyDescent="0.2"/>
    <row r="5524" customFormat="1" ht="16" customHeight="1" x14ac:dyDescent="0.2"/>
    <row r="5525" customFormat="1" ht="16" customHeight="1" x14ac:dyDescent="0.2"/>
    <row r="5526" customFormat="1" ht="16" customHeight="1" x14ac:dyDescent="0.2"/>
    <row r="5527" customFormat="1" ht="16" customHeight="1" x14ac:dyDescent="0.2"/>
    <row r="5528" customFormat="1" ht="16" customHeight="1" x14ac:dyDescent="0.2"/>
    <row r="5529" customFormat="1" ht="16" customHeight="1" x14ac:dyDescent="0.2"/>
    <row r="5530" customFormat="1" ht="16" customHeight="1" x14ac:dyDescent="0.2"/>
    <row r="5531" customFormat="1" ht="16" customHeight="1" x14ac:dyDescent="0.2"/>
    <row r="5532" customFormat="1" ht="16" customHeight="1" x14ac:dyDescent="0.2"/>
    <row r="5533" customFormat="1" ht="16" customHeight="1" x14ac:dyDescent="0.2"/>
    <row r="5534" customFormat="1" ht="16" customHeight="1" x14ac:dyDescent="0.2"/>
    <row r="5535" customFormat="1" ht="16" customHeight="1" x14ac:dyDescent="0.2"/>
    <row r="5536" customFormat="1" ht="16" customHeight="1" x14ac:dyDescent="0.2"/>
    <row r="5537" customFormat="1" ht="16" customHeight="1" x14ac:dyDescent="0.2"/>
    <row r="5538" customFormat="1" ht="16" customHeight="1" x14ac:dyDescent="0.2"/>
    <row r="5539" customFormat="1" ht="16" customHeight="1" x14ac:dyDescent="0.2"/>
    <row r="5540" customFormat="1" ht="16" customHeight="1" x14ac:dyDescent="0.2"/>
    <row r="5541" customFormat="1" ht="16" customHeight="1" x14ac:dyDescent="0.2"/>
    <row r="5542" customFormat="1" ht="16" customHeight="1" x14ac:dyDescent="0.2"/>
    <row r="5543" customFormat="1" ht="16" customHeight="1" x14ac:dyDescent="0.2"/>
    <row r="5544" customFormat="1" ht="16" customHeight="1" x14ac:dyDescent="0.2"/>
    <row r="5545" customFormat="1" ht="16" customHeight="1" x14ac:dyDescent="0.2"/>
    <row r="5546" customFormat="1" ht="16" customHeight="1" x14ac:dyDescent="0.2"/>
    <row r="5547" customFormat="1" ht="16" customHeight="1" x14ac:dyDescent="0.2"/>
    <row r="5548" customFormat="1" ht="16" customHeight="1" x14ac:dyDescent="0.2"/>
    <row r="5549" customFormat="1" ht="16" customHeight="1" x14ac:dyDescent="0.2"/>
    <row r="5550" customFormat="1" ht="16" customHeight="1" x14ac:dyDescent="0.2"/>
    <row r="5551" customFormat="1" ht="16" customHeight="1" x14ac:dyDescent="0.2"/>
    <row r="5552" customFormat="1" ht="16" customHeight="1" x14ac:dyDescent="0.2"/>
    <row r="5553" customFormat="1" ht="16" customHeight="1" x14ac:dyDescent="0.2"/>
    <row r="5554" customFormat="1" ht="16" customHeight="1" x14ac:dyDescent="0.2"/>
    <row r="5555" customFormat="1" ht="16" customHeight="1" x14ac:dyDescent="0.2"/>
    <row r="5556" customFormat="1" ht="16" customHeight="1" x14ac:dyDescent="0.2"/>
    <row r="5557" customFormat="1" ht="16" customHeight="1" x14ac:dyDescent="0.2"/>
    <row r="5558" customFormat="1" ht="16" customHeight="1" x14ac:dyDescent="0.2"/>
    <row r="5559" customFormat="1" ht="16" customHeight="1" x14ac:dyDescent="0.2"/>
    <row r="5560" customFormat="1" ht="16" customHeight="1" x14ac:dyDescent="0.2"/>
    <row r="5561" customFormat="1" ht="16" customHeight="1" x14ac:dyDescent="0.2"/>
    <row r="5562" customFormat="1" ht="16" customHeight="1" x14ac:dyDescent="0.2"/>
    <row r="5563" customFormat="1" ht="16" customHeight="1" x14ac:dyDescent="0.2"/>
    <row r="5564" customFormat="1" ht="16" customHeight="1" x14ac:dyDescent="0.2"/>
    <row r="5565" customFormat="1" ht="16" customHeight="1" x14ac:dyDescent="0.2"/>
    <row r="5566" customFormat="1" ht="16" customHeight="1" x14ac:dyDescent="0.2"/>
    <row r="5567" customFormat="1" ht="16" customHeight="1" x14ac:dyDescent="0.2"/>
    <row r="5568" customFormat="1" ht="16" customHeight="1" x14ac:dyDescent="0.2"/>
    <row r="5569" customFormat="1" ht="16" customHeight="1" x14ac:dyDescent="0.2"/>
    <row r="5570" customFormat="1" ht="16" customHeight="1" x14ac:dyDescent="0.2"/>
    <row r="5571" customFormat="1" ht="16" customHeight="1" x14ac:dyDescent="0.2"/>
    <row r="5572" customFormat="1" ht="16" customHeight="1" x14ac:dyDescent="0.2"/>
    <row r="5573" customFormat="1" ht="16" customHeight="1" x14ac:dyDescent="0.2"/>
    <row r="5574" customFormat="1" ht="16" customHeight="1" x14ac:dyDescent="0.2"/>
    <row r="5575" customFormat="1" ht="16" customHeight="1" x14ac:dyDescent="0.2"/>
    <row r="5576" customFormat="1" ht="16" customHeight="1" x14ac:dyDescent="0.2"/>
    <row r="5577" customFormat="1" ht="16" customHeight="1" x14ac:dyDescent="0.2"/>
    <row r="5578" customFormat="1" ht="16" customHeight="1" x14ac:dyDescent="0.2"/>
    <row r="5579" customFormat="1" ht="16" customHeight="1" x14ac:dyDescent="0.2"/>
    <row r="5580" customFormat="1" ht="16" customHeight="1" x14ac:dyDescent="0.2"/>
    <row r="5581" customFormat="1" ht="16" customHeight="1" x14ac:dyDescent="0.2"/>
    <row r="5582" customFormat="1" ht="16" customHeight="1" x14ac:dyDescent="0.2"/>
    <row r="5583" customFormat="1" ht="16" customHeight="1" x14ac:dyDescent="0.2"/>
    <row r="5584" customFormat="1" ht="16" customHeight="1" x14ac:dyDescent="0.2"/>
    <row r="5585" customFormat="1" ht="16" customHeight="1" x14ac:dyDescent="0.2"/>
    <row r="5586" customFormat="1" ht="16" customHeight="1" x14ac:dyDescent="0.2"/>
    <row r="5587" customFormat="1" ht="16" customHeight="1" x14ac:dyDescent="0.2"/>
    <row r="5588" customFormat="1" ht="16" customHeight="1" x14ac:dyDescent="0.2"/>
    <row r="5589" customFormat="1" ht="16" customHeight="1" x14ac:dyDescent="0.2"/>
    <row r="5590" customFormat="1" ht="16" customHeight="1" x14ac:dyDescent="0.2"/>
    <row r="5591" customFormat="1" ht="16" customHeight="1" x14ac:dyDescent="0.2"/>
    <row r="5592" customFormat="1" ht="16" customHeight="1" x14ac:dyDescent="0.2"/>
    <row r="5593" customFormat="1" ht="16" customHeight="1" x14ac:dyDescent="0.2"/>
    <row r="5594" customFormat="1" ht="16" customHeight="1" x14ac:dyDescent="0.2"/>
    <row r="5595" customFormat="1" ht="16" customHeight="1" x14ac:dyDescent="0.2"/>
    <row r="5596" customFormat="1" ht="16" customHeight="1" x14ac:dyDescent="0.2"/>
    <row r="5597" customFormat="1" ht="16" customHeight="1" x14ac:dyDescent="0.2"/>
    <row r="5598" customFormat="1" ht="16" customHeight="1" x14ac:dyDescent="0.2"/>
    <row r="5599" customFormat="1" ht="16" customHeight="1" x14ac:dyDescent="0.2"/>
    <row r="5600" customFormat="1" ht="16" customHeight="1" x14ac:dyDescent="0.2"/>
    <row r="5601" customFormat="1" ht="16" customHeight="1" x14ac:dyDescent="0.2"/>
    <row r="5602" customFormat="1" ht="16" customHeight="1" x14ac:dyDescent="0.2"/>
    <row r="5603" customFormat="1" ht="16" customHeight="1" x14ac:dyDescent="0.2"/>
    <row r="5604" customFormat="1" ht="16" customHeight="1" x14ac:dyDescent="0.2"/>
    <row r="5605" customFormat="1" ht="16" customHeight="1" x14ac:dyDescent="0.2"/>
    <row r="5606" customFormat="1" ht="16" customHeight="1" x14ac:dyDescent="0.2"/>
    <row r="5607" customFormat="1" ht="16" customHeight="1" x14ac:dyDescent="0.2"/>
    <row r="5608" customFormat="1" ht="16" customHeight="1" x14ac:dyDescent="0.2"/>
    <row r="5609" customFormat="1" ht="16" customHeight="1" x14ac:dyDescent="0.2"/>
    <row r="5610" customFormat="1" ht="16" customHeight="1" x14ac:dyDescent="0.2"/>
    <row r="5611" customFormat="1" ht="16" customHeight="1" x14ac:dyDescent="0.2"/>
    <row r="5612" customFormat="1" ht="16" customHeight="1" x14ac:dyDescent="0.2"/>
    <row r="5613" customFormat="1" ht="16" customHeight="1" x14ac:dyDescent="0.2"/>
    <row r="5614" customFormat="1" ht="16" customHeight="1" x14ac:dyDescent="0.2"/>
    <row r="5615" customFormat="1" ht="16" customHeight="1" x14ac:dyDescent="0.2"/>
    <row r="5616" customFormat="1" ht="16" customHeight="1" x14ac:dyDescent="0.2"/>
    <row r="5617" customFormat="1" ht="16" customHeight="1" x14ac:dyDescent="0.2"/>
    <row r="5618" customFormat="1" ht="16" customHeight="1" x14ac:dyDescent="0.2"/>
    <row r="5619" customFormat="1" ht="16" customHeight="1" x14ac:dyDescent="0.2"/>
    <row r="5620" customFormat="1" ht="16" customHeight="1" x14ac:dyDescent="0.2"/>
    <row r="5621" customFormat="1" ht="16" customHeight="1" x14ac:dyDescent="0.2"/>
    <row r="5622" customFormat="1" ht="16" customHeight="1" x14ac:dyDescent="0.2"/>
    <row r="5623" customFormat="1" ht="16" customHeight="1" x14ac:dyDescent="0.2"/>
    <row r="5624" customFormat="1" ht="16" customHeight="1" x14ac:dyDescent="0.2"/>
    <row r="5625" customFormat="1" ht="16" customHeight="1" x14ac:dyDescent="0.2"/>
    <row r="5626" customFormat="1" ht="16" customHeight="1" x14ac:dyDescent="0.2"/>
    <row r="5627" customFormat="1" ht="16" customHeight="1" x14ac:dyDescent="0.2"/>
    <row r="5628" customFormat="1" ht="16" customHeight="1" x14ac:dyDescent="0.2"/>
    <row r="5629" customFormat="1" ht="16" customHeight="1" x14ac:dyDescent="0.2"/>
    <row r="5630" customFormat="1" ht="16" customHeight="1" x14ac:dyDescent="0.2"/>
    <row r="5631" customFormat="1" ht="16" customHeight="1" x14ac:dyDescent="0.2"/>
    <row r="5632" customFormat="1" ht="16" customHeight="1" x14ac:dyDescent="0.2"/>
    <row r="5633" customFormat="1" ht="16" customHeight="1" x14ac:dyDescent="0.2"/>
    <row r="5634" customFormat="1" ht="16" customHeight="1" x14ac:dyDescent="0.2"/>
    <row r="5635" customFormat="1" ht="16" customHeight="1" x14ac:dyDescent="0.2"/>
    <row r="5636" customFormat="1" ht="16" customHeight="1" x14ac:dyDescent="0.2"/>
    <row r="5637" customFormat="1" ht="16" customHeight="1" x14ac:dyDescent="0.2"/>
    <row r="5638" customFormat="1" ht="16" customHeight="1" x14ac:dyDescent="0.2"/>
    <row r="5639" customFormat="1" ht="16" customHeight="1" x14ac:dyDescent="0.2"/>
    <row r="5640" customFormat="1" ht="16" customHeight="1" x14ac:dyDescent="0.2"/>
    <row r="5641" customFormat="1" ht="16" customHeight="1" x14ac:dyDescent="0.2"/>
    <row r="5642" customFormat="1" ht="16" customHeight="1" x14ac:dyDescent="0.2"/>
    <row r="5643" customFormat="1" ht="16" customHeight="1" x14ac:dyDescent="0.2"/>
    <row r="5644" customFormat="1" ht="16" customHeight="1" x14ac:dyDescent="0.2"/>
    <row r="5645" customFormat="1" ht="16" customHeight="1" x14ac:dyDescent="0.2"/>
    <row r="5646" customFormat="1" ht="16" customHeight="1" x14ac:dyDescent="0.2"/>
    <row r="5647" customFormat="1" ht="16" customHeight="1" x14ac:dyDescent="0.2"/>
    <row r="5648" customFormat="1" ht="16" customHeight="1" x14ac:dyDescent="0.2"/>
    <row r="5649" customFormat="1" ht="16" customHeight="1" x14ac:dyDescent="0.2"/>
    <row r="5650" customFormat="1" ht="16" customHeight="1" x14ac:dyDescent="0.2"/>
    <row r="5651" customFormat="1" ht="16" customHeight="1" x14ac:dyDescent="0.2"/>
    <row r="5652" customFormat="1" ht="16" customHeight="1" x14ac:dyDescent="0.2"/>
    <row r="5653" customFormat="1" ht="16" customHeight="1" x14ac:dyDescent="0.2"/>
    <row r="5654" customFormat="1" ht="16" customHeight="1" x14ac:dyDescent="0.2"/>
    <row r="5655" customFormat="1" ht="16" customHeight="1" x14ac:dyDescent="0.2"/>
    <row r="5656" customFormat="1" ht="16" customHeight="1" x14ac:dyDescent="0.2"/>
    <row r="5657" customFormat="1" ht="16" customHeight="1" x14ac:dyDescent="0.2"/>
    <row r="5658" customFormat="1" ht="16" customHeight="1" x14ac:dyDescent="0.2"/>
    <row r="5659" customFormat="1" ht="16" customHeight="1" x14ac:dyDescent="0.2"/>
    <row r="5660" customFormat="1" ht="16" customHeight="1" x14ac:dyDescent="0.2"/>
    <row r="5661" customFormat="1" ht="16" customHeight="1" x14ac:dyDescent="0.2"/>
    <row r="5662" customFormat="1" ht="16" customHeight="1" x14ac:dyDescent="0.2"/>
    <row r="5663" customFormat="1" ht="16" customHeight="1" x14ac:dyDescent="0.2"/>
    <row r="5664" customFormat="1" ht="16" customHeight="1" x14ac:dyDescent="0.2"/>
    <row r="5665" customFormat="1" ht="16" customHeight="1" x14ac:dyDescent="0.2"/>
    <row r="5666" customFormat="1" ht="16" customHeight="1" x14ac:dyDescent="0.2"/>
    <row r="5667" customFormat="1" ht="16" customHeight="1" x14ac:dyDescent="0.2"/>
    <row r="5668" customFormat="1" ht="16" customHeight="1" x14ac:dyDescent="0.2"/>
    <row r="5669" customFormat="1" ht="16" customHeight="1" x14ac:dyDescent="0.2"/>
    <row r="5670" customFormat="1" ht="16" customHeight="1" x14ac:dyDescent="0.2"/>
    <row r="5671" customFormat="1" ht="16" customHeight="1" x14ac:dyDescent="0.2"/>
    <row r="5672" customFormat="1" ht="16" customHeight="1" x14ac:dyDescent="0.2"/>
    <row r="5673" customFormat="1" ht="16" customHeight="1" x14ac:dyDescent="0.2"/>
    <row r="5674" customFormat="1" ht="16" customHeight="1" x14ac:dyDescent="0.2"/>
    <row r="5675" customFormat="1" ht="16" customHeight="1" x14ac:dyDescent="0.2"/>
    <row r="5676" customFormat="1" ht="16" customHeight="1" x14ac:dyDescent="0.2"/>
    <row r="5677" customFormat="1" ht="16" customHeight="1" x14ac:dyDescent="0.2"/>
    <row r="5678" customFormat="1" ht="16" customHeight="1" x14ac:dyDescent="0.2"/>
    <row r="5679" customFormat="1" ht="16" customHeight="1" x14ac:dyDescent="0.2"/>
    <row r="5680" customFormat="1" ht="16" customHeight="1" x14ac:dyDescent="0.2"/>
    <row r="5681" customFormat="1" ht="16" customHeight="1" x14ac:dyDescent="0.2"/>
    <row r="5682" customFormat="1" ht="16" customHeight="1" x14ac:dyDescent="0.2"/>
    <row r="5683" customFormat="1" ht="16" customHeight="1" x14ac:dyDescent="0.2"/>
    <row r="5684" customFormat="1" ht="16" customHeight="1" x14ac:dyDescent="0.2"/>
    <row r="5685" customFormat="1" ht="16" customHeight="1" x14ac:dyDescent="0.2"/>
    <row r="5686" customFormat="1" ht="16" customHeight="1" x14ac:dyDescent="0.2"/>
    <row r="5687" customFormat="1" ht="16" customHeight="1" x14ac:dyDescent="0.2"/>
    <row r="5688" customFormat="1" ht="16" customHeight="1" x14ac:dyDescent="0.2"/>
    <row r="5689" customFormat="1" ht="16" customHeight="1" x14ac:dyDescent="0.2"/>
    <row r="5690" customFormat="1" ht="16" customHeight="1" x14ac:dyDescent="0.2"/>
    <row r="5691" customFormat="1" ht="16" customHeight="1" x14ac:dyDescent="0.2"/>
    <row r="5692" customFormat="1" ht="16" customHeight="1" x14ac:dyDescent="0.2"/>
    <row r="5693" customFormat="1" ht="16" customHeight="1" x14ac:dyDescent="0.2"/>
    <row r="5694" customFormat="1" ht="16" customHeight="1" x14ac:dyDescent="0.2"/>
    <row r="5695" customFormat="1" ht="16" customHeight="1" x14ac:dyDescent="0.2"/>
    <row r="5696" customFormat="1" ht="16" customHeight="1" x14ac:dyDescent="0.2"/>
    <row r="5697" customFormat="1" ht="16" customHeight="1" x14ac:dyDescent="0.2"/>
    <row r="5698" customFormat="1" ht="16" customHeight="1" x14ac:dyDescent="0.2"/>
    <row r="5699" customFormat="1" ht="16" customHeight="1" x14ac:dyDescent="0.2"/>
    <row r="5700" customFormat="1" ht="16" customHeight="1" x14ac:dyDescent="0.2"/>
    <row r="5701" customFormat="1" ht="16" customHeight="1" x14ac:dyDescent="0.2"/>
    <row r="5702" customFormat="1" ht="16" customHeight="1" x14ac:dyDescent="0.2"/>
    <row r="5703" customFormat="1" ht="16" customHeight="1" x14ac:dyDescent="0.2"/>
    <row r="5704" customFormat="1" ht="16" customHeight="1" x14ac:dyDescent="0.2"/>
    <row r="5705" customFormat="1" ht="16" customHeight="1" x14ac:dyDescent="0.2"/>
    <row r="5706" customFormat="1" ht="16" customHeight="1" x14ac:dyDescent="0.2"/>
    <row r="5707" customFormat="1" ht="16" customHeight="1" x14ac:dyDescent="0.2"/>
    <row r="5708" customFormat="1" ht="16" customHeight="1" x14ac:dyDescent="0.2"/>
    <row r="5709" customFormat="1" ht="16" customHeight="1" x14ac:dyDescent="0.2"/>
    <row r="5710" customFormat="1" ht="16" customHeight="1" x14ac:dyDescent="0.2"/>
    <row r="5711" customFormat="1" ht="16" customHeight="1" x14ac:dyDescent="0.2"/>
    <row r="5712" customFormat="1" ht="16" customHeight="1" x14ac:dyDescent="0.2"/>
    <row r="5713" customFormat="1" ht="16" customHeight="1" x14ac:dyDescent="0.2"/>
    <row r="5714" customFormat="1" ht="16" customHeight="1" x14ac:dyDescent="0.2"/>
    <row r="5715" customFormat="1" ht="16" customHeight="1" x14ac:dyDescent="0.2"/>
    <row r="5716" customFormat="1" ht="16" customHeight="1" x14ac:dyDescent="0.2"/>
    <row r="5717" customFormat="1" ht="16" customHeight="1" x14ac:dyDescent="0.2"/>
    <row r="5718" customFormat="1" ht="16" customHeight="1" x14ac:dyDescent="0.2"/>
    <row r="5719" customFormat="1" ht="16" customHeight="1" x14ac:dyDescent="0.2"/>
    <row r="5720" customFormat="1" ht="16" customHeight="1" x14ac:dyDescent="0.2"/>
    <row r="5721" customFormat="1" ht="16" customHeight="1" x14ac:dyDescent="0.2"/>
    <row r="5722" customFormat="1" ht="16" customHeight="1" x14ac:dyDescent="0.2"/>
    <row r="5723" customFormat="1" ht="16" customHeight="1" x14ac:dyDescent="0.2"/>
    <row r="5724" customFormat="1" ht="16" customHeight="1" x14ac:dyDescent="0.2"/>
    <row r="5725" customFormat="1" ht="16" customHeight="1" x14ac:dyDescent="0.2"/>
    <row r="5726" customFormat="1" ht="16" customHeight="1" x14ac:dyDescent="0.2"/>
    <row r="5727" customFormat="1" ht="16" customHeight="1" x14ac:dyDescent="0.2"/>
    <row r="5728" customFormat="1" ht="16" customHeight="1" x14ac:dyDescent="0.2"/>
    <row r="5729" customFormat="1" ht="16" customHeight="1" x14ac:dyDescent="0.2"/>
    <row r="5730" customFormat="1" ht="16" customHeight="1" x14ac:dyDescent="0.2"/>
    <row r="5731" customFormat="1" ht="16" customHeight="1" x14ac:dyDescent="0.2"/>
    <row r="5732" customFormat="1" ht="16" customHeight="1" x14ac:dyDescent="0.2"/>
    <row r="5733" customFormat="1" ht="16" customHeight="1" x14ac:dyDescent="0.2"/>
    <row r="5734" customFormat="1" ht="16" customHeight="1" x14ac:dyDescent="0.2"/>
    <row r="5735" customFormat="1" ht="16" customHeight="1" x14ac:dyDescent="0.2"/>
    <row r="5736" customFormat="1" ht="16" customHeight="1" x14ac:dyDescent="0.2"/>
    <row r="5737" customFormat="1" ht="16" customHeight="1" x14ac:dyDescent="0.2"/>
    <row r="5738" customFormat="1" ht="16" customHeight="1" x14ac:dyDescent="0.2"/>
    <row r="5739" customFormat="1" ht="16" customHeight="1" x14ac:dyDescent="0.2"/>
    <row r="5740" customFormat="1" ht="16" customHeight="1" x14ac:dyDescent="0.2"/>
    <row r="5741" customFormat="1" ht="16" customHeight="1" x14ac:dyDescent="0.2"/>
    <row r="5742" customFormat="1" ht="16" customHeight="1" x14ac:dyDescent="0.2"/>
    <row r="5743" customFormat="1" ht="16" customHeight="1" x14ac:dyDescent="0.2"/>
    <row r="5744" customFormat="1" ht="16" customHeight="1" x14ac:dyDescent="0.2"/>
    <row r="5745" customFormat="1" ht="16" customHeight="1" x14ac:dyDescent="0.2"/>
    <row r="5746" customFormat="1" ht="16" customHeight="1" x14ac:dyDescent="0.2"/>
    <row r="5747" customFormat="1" ht="16" customHeight="1" x14ac:dyDescent="0.2"/>
    <row r="5748" customFormat="1" ht="16" customHeight="1" x14ac:dyDescent="0.2"/>
    <row r="5749" customFormat="1" ht="16" customHeight="1" x14ac:dyDescent="0.2"/>
    <row r="5750" customFormat="1" ht="16" customHeight="1" x14ac:dyDescent="0.2"/>
    <row r="5751" customFormat="1" ht="16" customHeight="1" x14ac:dyDescent="0.2"/>
    <row r="5752" customFormat="1" ht="16" customHeight="1" x14ac:dyDescent="0.2"/>
    <row r="5753" customFormat="1" ht="16" customHeight="1" x14ac:dyDescent="0.2"/>
    <row r="5754" customFormat="1" ht="16" customHeight="1" x14ac:dyDescent="0.2"/>
    <row r="5755" customFormat="1" ht="16" customHeight="1" x14ac:dyDescent="0.2"/>
    <row r="5756" customFormat="1" ht="16" customHeight="1" x14ac:dyDescent="0.2"/>
    <row r="5757" customFormat="1" ht="16" customHeight="1" x14ac:dyDescent="0.2"/>
    <row r="5758" customFormat="1" ht="16" customHeight="1" x14ac:dyDescent="0.2"/>
    <row r="5759" customFormat="1" ht="16" customHeight="1" x14ac:dyDescent="0.2"/>
    <row r="5760" customFormat="1" ht="16" customHeight="1" x14ac:dyDescent="0.2"/>
    <row r="5761" customFormat="1" ht="16" customHeight="1" x14ac:dyDescent="0.2"/>
    <row r="5762" customFormat="1" ht="16" customHeight="1" x14ac:dyDescent="0.2"/>
    <row r="5763" customFormat="1" ht="16" customHeight="1" x14ac:dyDescent="0.2"/>
    <row r="5764" customFormat="1" ht="16" customHeight="1" x14ac:dyDescent="0.2"/>
    <row r="5765" customFormat="1" ht="16" customHeight="1" x14ac:dyDescent="0.2"/>
    <row r="5766" customFormat="1" ht="16" customHeight="1" x14ac:dyDescent="0.2"/>
    <row r="5767" customFormat="1" ht="16" customHeight="1" x14ac:dyDescent="0.2"/>
    <row r="5768" customFormat="1" ht="16" customHeight="1" x14ac:dyDescent="0.2"/>
    <row r="5769" customFormat="1" ht="16" customHeight="1" x14ac:dyDescent="0.2"/>
    <row r="5770" customFormat="1" ht="16" customHeight="1" x14ac:dyDescent="0.2"/>
    <row r="5771" customFormat="1" ht="16" customHeight="1" x14ac:dyDescent="0.2"/>
    <row r="5772" customFormat="1" ht="16" customHeight="1" x14ac:dyDescent="0.2"/>
    <row r="5773" customFormat="1" ht="16" customHeight="1" x14ac:dyDescent="0.2"/>
    <row r="5774" customFormat="1" ht="16" customHeight="1" x14ac:dyDescent="0.2"/>
    <row r="5775" customFormat="1" ht="16" customHeight="1" x14ac:dyDescent="0.2"/>
    <row r="5776" customFormat="1" ht="16" customHeight="1" x14ac:dyDescent="0.2"/>
    <row r="5777" customFormat="1" ht="16" customHeight="1" x14ac:dyDescent="0.2"/>
    <row r="5778" customFormat="1" ht="16" customHeight="1" x14ac:dyDescent="0.2"/>
    <row r="5779" customFormat="1" ht="16" customHeight="1" x14ac:dyDescent="0.2"/>
    <row r="5780" customFormat="1" ht="16" customHeight="1" x14ac:dyDescent="0.2"/>
    <row r="5781" customFormat="1" ht="16" customHeight="1" x14ac:dyDescent="0.2"/>
    <row r="5782" customFormat="1" ht="16" customHeight="1" x14ac:dyDescent="0.2"/>
    <row r="5783" customFormat="1" ht="16" customHeight="1" x14ac:dyDescent="0.2"/>
    <row r="5784" customFormat="1" ht="16" customHeight="1" x14ac:dyDescent="0.2"/>
    <row r="5785" customFormat="1" ht="16" customHeight="1" x14ac:dyDescent="0.2"/>
    <row r="5786" customFormat="1" ht="16" customHeight="1" x14ac:dyDescent="0.2"/>
    <row r="5787" customFormat="1" ht="16" customHeight="1" x14ac:dyDescent="0.2"/>
    <row r="5788" customFormat="1" ht="16" customHeight="1" x14ac:dyDescent="0.2"/>
    <row r="5789" customFormat="1" ht="16" customHeight="1" x14ac:dyDescent="0.2"/>
    <row r="5790" customFormat="1" ht="16" customHeight="1" x14ac:dyDescent="0.2"/>
    <row r="5791" customFormat="1" ht="16" customHeight="1" x14ac:dyDescent="0.2"/>
    <row r="5792" customFormat="1" ht="16" customHeight="1" x14ac:dyDescent="0.2"/>
    <row r="5793" customFormat="1" ht="16" customHeight="1" x14ac:dyDescent="0.2"/>
    <row r="5794" customFormat="1" ht="16" customHeight="1" x14ac:dyDescent="0.2"/>
    <row r="5795" customFormat="1" ht="16" customHeight="1" x14ac:dyDescent="0.2"/>
    <row r="5796" customFormat="1" ht="16" customHeight="1" x14ac:dyDescent="0.2"/>
    <row r="5797" customFormat="1" ht="16" customHeight="1" x14ac:dyDescent="0.2"/>
    <row r="5798" customFormat="1" ht="16" customHeight="1" x14ac:dyDescent="0.2"/>
    <row r="5799" customFormat="1" ht="16" customHeight="1" x14ac:dyDescent="0.2"/>
    <row r="5800" customFormat="1" ht="16" customHeight="1" x14ac:dyDescent="0.2"/>
    <row r="5801" customFormat="1" ht="16" customHeight="1" x14ac:dyDescent="0.2"/>
    <row r="5802" customFormat="1" ht="16" customHeight="1" x14ac:dyDescent="0.2"/>
    <row r="5803" customFormat="1" ht="16" customHeight="1" x14ac:dyDescent="0.2"/>
    <row r="5804" customFormat="1" ht="16" customHeight="1" x14ac:dyDescent="0.2"/>
    <row r="5805" customFormat="1" ht="16" customHeight="1" x14ac:dyDescent="0.2"/>
    <row r="5806" customFormat="1" ht="16" customHeight="1" x14ac:dyDescent="0.2"/>
    <row r="5807" customFormat="1" ht="16" customHeight="1" x14ac:dyDescent="0.2"/>
    <row r="5808" customFormat="1" ht="16" customHeight="1" x14ac:dyDescent="0.2"/>
    <row r="5809" customFormat="1" ht="16" customHeight="1" x14ac:dyDescent="0.2"/>
    <row r="5810" customFormat="1" ht="16" customHeight="1" x14ac:dyDescent="0.2"/>
    <row r="5811" customFormat="1" ht="16" customHeight="1" x14ac:dyDescent="0.2"/>
    <row r="5812" customFormat="1" ht="16" customHeight="1" x14ac:dyDescent="0.2"/>
    <row r="5813" customFormat="1" ht="16" customHeight="1" x14ac:dyDescent="0.2"/>
    <row r="5814" customFormat="1" ht="16" customHeight="1" x14ac:dyDescent="0.2"/>
    <row r="5815" customFormat="1" ht="16" customHeight="1" x14ac:dyDescent="0.2"/>
    <row r="5816" customFormat="1" ht="16" customHeight="1" x14ac:dyDescent="0.2"/>
    <row r="5817" customFormat="1" ht="16" customHeight="1" x14ac:dyDescent="0.2"/>
    <row r="5818" customFormat="1" ht="16" customHeight="1" x14ac:dyDescent="0.2"/>
    <row r="5819" customFormat="1" ht="16" customHeight="1" x14ac:dyDescent="0.2"/>
    <row r="5820" customFormat="1" ht="16" customHeight="1" x14ac:dyDescent="0.2"/>
    <row r="5821" customFormat="1" ht="16" customHeight="1" x14ac:dyDescent="0.2"/>
    <row r="5822" customFormat="1" ht="16" customHeight="1" x14ac:dyDescent="0.2"/>
    <row r="5823" customFormat="1" ht="16" customHeight="1" x14ac:dyDescent="0.2"/>
    <row r="5824" customFormat="1" ht="16" customHeight="1" x14ac:dyDescent="0.2"/>
    <row r="5825" customFormat="1" ht="16" customHeight="1" x14ac:dyDescent="0.2"/>
    <row r="5826" customFormat="1" ht="16" customHeight="1" x14ac:dyDescent="0.2"/>
    <row r="5827" customFormat="1" ht="16" customHeight="1" x14ac:dyDescent="0.2"/>
    <row r="5828" customFormat="1" ht="16" customHeight="1" x14ac:dyDescent="0.2"/>
    <row r="5829" customFormat="1" ht="16" customHeight="1" x14ac:dyDescent="0.2"/>
    <row r="5830" customFormat="1" ht="16" customHeight="1" x14ac:dyDescent="0.2"/>
    <row r="5831" customFormat="1" ht="16" customHeight="1" x14ac:dyDescent="0.2"/>
    <row r="5832" customFormat="1" ht="16" customHeight="1" x14ac:dyDescent="0.2"/>
    <row r="5833" customFormat="1" ht="16" customHeight="1" x14ac:dyDescent="0.2"/>
    <row r="5834" customFormat="1" ht="16" customHeight="1" x14ac:dyDescent="0.2"/>
    <row r="5835" customFormat="1" ht="16" customHeight="1" x14ac:dyDescent="0.2"/>
    <row r="5836" customFormat="1" ht="16" customHeight="1" x14ac:dyDescent="0.2"/>
    <row r="5837" customFormat="1" ht="16" customHeight="1" x14ac:dyDescent="0.2"/>
    <row r="5838" customFormat="1" ht="16" customHeight="1" x14ac:dyDescent="0.2"/>
    <row r="5839" customFormat="1" ht="16" customHeight="1" x14ac:dyDescent="0.2"/>
    <row r="5840" customFormat="1" ht="16" customHeight="1" x14ac:dyDescent="0.2"/>
    <row r="5841" customFormat="1" ht="16" customHeight="1" x14ac:dyDescent="0.2"/>
    <row r="5842" customFormat="1" ht="16" customHeight="1" x14ac:dyDescent="0.2"/>
    <row r="5843" customFormat="1" ht="16" customHeight="1" x14ac:dyDescent="0.2"/>
    <row r="5844" customFormat="1" ht="16" customHeight="1" x14ac:dyDescent="0.2"/>
    <row r="5845" customFormat="1" ht="16" customHeight="1" x14ac:dyDescent="0.2"/>
    <row r="5846" customFormat="1" ht="16" customHeight="1" x14ac:dyDescent="0.2"/>
    <row r="5847" customFormat="1" ht="16" customHeight="1" x14ac:dyDescent="0.2"/>
    <row r="5848" customFormat="1" ht="16" customHeight="1" x14ac:dyDescent="0.2"/>
    <row r="5849" customFormat="1" ht="16" customHeight="1" x14ac:dyDescent="0.2"/>
    <row r="5850" customFormat="1" ht="16" customHeight="1" x14ac:dyDescent="0.2"/>
    <row r="5851" customFormat="1" ht="16" customHeight="1" x14ac:dyDescent="0.2"/>
    <row r="5852" customFormat="1" ht="16" customHeight="1" x14ac:dyDescent="0.2"/>
    <row r="5853" customFormat="1" ht="16" customHeight="1" x14ac:dyDescent="0.2"/>
    <row r="5854" customFormat="1" ht="16" customHeight="1" x14ac:dyDescent="0.2"/>
    <row r="5855" customFormat="1" ht="16" customHeight="1" x14ac:dyDescent="0.2"/>
    <row r="5856" customFormat="1" ht="16" customHeight="1" x14ac:dyDescent="0.2"/>
    <row r="5857" customFormat="1" ht="16" customHeight="1" x14ac:dyDescent="0.2"/>
    <row r="5858" customFormat="1" ht="16" customHeight="1" x14ac:dyDescent="0.2"/>
    <row r="5859" customFormat="1" ht="16" customHeight="1" x14ac:dyDescent="0.2"/>
    <row r="5860" customFormat="1" ht="16" customHeight="1" x14ac:dyDescent="0.2"/>
    <row r="5861" customFormat="1" ht="16" customHeight="1" x14ac:dyDescent="0.2"/>
    <row r="5862" customFormat="1" ht="16" customHeight="1" x14ac:dyDescent="0.2"/>
    <row r="5863" customFormat="1" ht="16" customHeight="1" x14ac:dyDescent="0.2"/>
    <row r="5864" customFormat="1" ht="16" customHeight="1" x14ac:dyDescent="0.2"/>
    <row r="5865" customFormat="1" ht="16" customHeight="1" x14ac:dyDescent="0.2"/>
    <row r="5866" customFormat="1" ht="16" customHeight="1" x14ac:dyDescent="0.2"/>
    <row r="5867" customFormat="1" ht="16" customHeight="1" x14ac:dyDescent="0.2"/>
    <row r="5868" customFormat="1" ht="16" customHeight="1" x14ac:dyDescent="0.2"/>
    <row r="5869" customFormat="1" ht="16" customHeight="1" x14ac:dyDescent="0.2"/>
    <row r="5870" customFormat="1" ht="16" customHeight="1" x14ac:dyDescent="0.2"/>
    <row r="5871" customFormat="1" ht="16" customHeight="1" x14ac:dyDescent="0.2"/>
    <row r="5872" customFormat="1" ht="16" customHeight="1" x14ac:dyDescent="0.2"/>
    <row r="5873" customFormat="1" ht="16" customHeight="1" x14ac:dyDescent="0.2"/>
    <row r="5874" customFormat="1" ht="16" customHeight="1" x14ac:dyDescent="0.2"/>
    <row r="5875" customFormat="1" ht="16" customHeight="1" x14ac:dyDescent="0.2"/>
    <row r="5876" customFormat="1" ht="16" customHeight="1" x14ac:dyDescent="0.2"/>
    <row r="5877" customFormat="1" ht="16" customHeight="1" x14ac:dyDescent="0.2"/>
    <row r="5878" customFormat="1" ht="16" customHeight="1" x14ac:dyDescent="0.2"/>
    <row r="5879" customFormat="1" ht="16" customHeight="1" x14ac:dyDescent="0.2"/>
    <row r="5880" customFormat="1" ht="16" customHeight="1" x14ac:dyDescent="0.2"/>
    <row r="5881" customFormat="1" ht="16" customHeight="1" x14ac:dyDescent="0.2"/>
    <row r="5882" customFormat="1" ht="16" customHeight="1" x14ac:dyDescent="0.2"/>
    <row r="5883" customFormat="1" ht="16" customHeight="1" x14ac:dyDescent="0.2"/>
    <row r="5884" customFormat="1" ht="16" customHeight="1" x14ac:dyDescent="0.2"/>
    <row r="5885" customFormat="1" ht="16" customHeight="1" x14ac:dyDescent="0.2"/>
    <row r="5886" customFormat="1" ht="16" customHeight="1" x14ac:dyDescent="0.2"/>
    <row r="5887" customFormat="1" ht="16" customHeight="1" x14ac:dyDescent="0.2"/>
    <row r="5888" customFormat="1" ht="16" customHeight="1" x14ac:dyDescent="0.2"/>
    <row r="5889" customFormat="1" ht="16" customHeight="1" x14ac:dyDescent="0.2"/>
    <row r="5890" customFormat="1" ht="16" customHeight="1" x14ac:dyDescent="0.2"/>
    <row r="5891" customFormat="1" ht="16" customHeight="1" x14ac:dyDescent="0.2"/>
    <row r="5892" customFormat="1" ht="16" customHeight="1" x14ac:dyDescent="0.2"/>
    <row r="5893" customFormat="1" ht="16" customHeight="1" x14ac:dyDescent="0.2"/>
    <row r="5894" customFormat="1" ht="16" customHeight="1" x14ac:dyDescent="0.2"/>
    <row r="5895" customFormat="1" ht="16" customHeight="1" x14ac:dyDescent="0.2"/>
    <row r="5896" customFormat="1" ht="16" customHeight="1" x14ac:dyDescent="0.2"/>
    <row r="5897" customFormat="1" ht="16" customHeight="1" x14ac:dyDescent="0.2"/>
    <row r="5898" customFormat="1" ht="16" customHeight="1" x14ac:dyDescent="0.2"/>
    <row r="5899" customFormat="1" ht="16" customHeight="1" x14ac:dyDescent="0.2"/>
    <row r="5900" customFormat="1" ht="16" customHeight="1" x14ac:dyDescent="0.2"/>
    <row r="5901" customFormat="1" ht="16" customHeight="1" x14ac:dyDescent="0.2"/>
    <row r="5902" customFormat="1" ht="16" customHeight="1" x14ac:dyDescent="0.2"/>
    <row r="5903" customFormat="1" ht="16" customHeight="1" x14ac:dyDescent="0.2"/>
    <row r="5904" customFormat="1" ht="16" customHeight="1" x14ac:dyDescent="0.2"/>
    <row r="5905" customFormat="1" ht="16" customHeight="1" x14ac:dyDescent="0.2"/>
    <row r="5906" customFormat="1" ht="16" customHeight="1" x14ac:dyDescent="0.2"/>
    <row r="5907" customFormat="1" ht="16" customHeight="1" x14ac:dyDescent="0.2"/>
    <row r="5908" customFormat="1" ht="16" customHeight="1" x14ac:dyDescent="0.2"/>
    <row r="5909" customFormat="1" ht="16" customHeight="1" x14ac:dyDescent="0.2"/>
    <row r="5910" customFormat="1" ht="16" customHeight="1" x14ac:dyDescent="0.2"/>
    <row r="5911" customFormat="1" ht="16" customHeight="1" x14ac:dyDescent="0.2"/>
    <row r="5912" customFormat="1" ht="16" customHeight="1" x14ac:dyDescent="0.2"/>
    <row r="5913" customFormat="1" ht="16" customHeight="1" x14ac:dyDescent="0.2"/>
    <row r="5914" customFormat="1" ht="16" customHeight="1" x14ac:dyDescent="0.2"/>
    <row r="5915" customFormat="1" ht="16" customHeight="1" x14ac:dyDescent="0.2"/>
    <row r="5916" customFormat="1" ht="16" customHeight="1" x14ac:dyDescent="0.2"/>
    <row r="5917" customFormat="1" ht="16" customHeight="1" x14ac:dyDescent="0.2"/>
    <row r="5918" customFormat="1" ht="16" customHeight="1" x14ac:dyDescent="0.2"/>
    <row r="5919" customFormat="1" ht="16" customHeight="1" x14ac:dyDescent="0.2"/>
    <row r="5920" customFormat="1" ht="16" customHeight="1" x14ac:dyDescent="0.2"/>
    <row r="5921" customFormat="1" ht="16" customHeight="1" x14ac:dyDescent="0.2"/>
    <row r="5922" customFormat="1" ht="16" customHeight="1" x14ac:dyDescent="0.2"/>
    <row r="5923" customFormat="1" ht="16" customHeight="1" x14ac:dyDescent="0.2"/>
    <row r="5924" customFormat="1" ht="16" customHeight="1" x14ac:dyDescent="0.2"/>
    <row r="5925" customFormat="1" ht="16" customHeight="1" x14ac:dyDescent="0.2"/>
    <row r="5926" customFormat="1" ht="16" customHeight="1" x14ac:dyDescent="0.2"/>
    <row r="5927" customFormat="1" ht="16" customHeight="1" x14ac:dyDescent="0.2"/>
    <row r="5928" customFormat="1" ht="16" customHeight="1" x14ac:dyDescent="0.2"/>
    <row r="5929" customFormat="1" ht="16" customHeight="1" x14ac:dyDescent="0.2"/>
    <row r="5930" customFormat="1" ht="16" customHeight="1" x14ac:dyDescent="0.2"/>
    <row r="5931" customFormat="1" ht="16" customHeight="1" x14ac:dyDescent="0.2"/>
    <row r="5932" customFormat="1" ht="16" customHeight="1" x14ac:dyDescent="0.2"/>
    <row r="5933" customFormat="1" ht="16" customHeight="1" x14ac:dyDescent="0.2"/>
    <row r="5934" customFormat="1" ht="16" customHeight="1" x14ac:dyDescent="0.2"/>
    <row r="5935" customFormat="1" ht="16" customHeight="1" x14ac:dyDescent="0.2"/>
    <row r="5936" customFormat="1" ht="16" customHeight="1" x14ac:dyDescent="0.2"/>
    <row r="5937" customFormat="1" ht="16" customHeight="1" x14ac:dyDescent="0.2"/>
    <row r="5938" customFormat="1" ht="16" customHeight="1" x14ac:dyDescent="0.2"/>
    <row r="5939" customFormat="1" ht="16" customHeight="1" x14ac:dyDescent="0.2"/>
    <row r="5940" customFormat="1" ht="16" customHeight="1" x14ac:dyDescent="0.2"/>
    <row r="5941" customFormat="1" ht="16" customHeight="1" x14ac:dyDescent="0.2"/>
    <row r="5942" customFormat="1" ht="16" customHeight="1" x14ac:dyDescent="0.2"/>
    <row r="5943" customFormat="1" ht="16" customHeight="1" x14ac:dyDescent="0.2"/>
    <row r="5944" customFormat="1" ht="16" customHeight="1" x14ac:dyDescent="0.2"/>
    <row r="5945" customFormat="1" ht="16" customHeight="1" x14ac:dyDescent="0.2"/>
    <row r="5946" customFormat="1" ht="16" customHeight="1" x14ac:dyDescent="0.2"/>
    <row r="5947" customFormat="1" ht="16" customHeight="1" x14ac:dyDescent="0.2"/>
    <row r="5948" customFormat="1" ht="16" customHeight="1" x14ac:dyDescent="0.2"/>
    <row r="5949" customFormat="1" ht="16" customHeight="1" x14ac:dyDescent="0.2"/>
    <row r="5950" customFormat="1" ht="16" customHeight="1" x14ac:dyDescent="0.2"/>
    <row r="5951" customFormat="1" ht="16" customHeight="1" x14ac:dyDescent="0.2"/>
    <row r="5952" customFormat="1" ht="16" customHeight="1" x14ac:dyDescent="0.2"/>
    <row r="5953" customFormat="1" ht="16" customHeight="1" x14ac:dyDescent="0.2"/>
    <row r="5954" customFormat="1" ht="16" customHeight="1" x14ac:dyDescent="0.2"/>
    <row r="5955" customFormat="1" ht="16" customHeight="1" x14ac:dyDescent="0.2"/>
    <row r="5956" customFormat="1" ht="16" customHeight="1" x14ac:dyDescent="0.2"/>
    <row r="5957" customFormat="1" ht="16" customHeight="1" x14ac:dyDescent="0.2"/>
    <row r="5958" customFormat="1" ht="16" customHeight="1" x14ac:dyDescent="0.2"/>
    <row r="5959" customFormat="1" ht="16" customHeight="1" x14ac:dyDescent="0.2"/>
    <row r="5960" customFormat="1" ht="16" customHeight="1" x14ac:dyDescent="0.2"/>
    <row r="5961" customFormat="1" ht="16" customHeight="1" x14ac:dyDescent="0.2"/>
    <row r="5962" customFormat="1" ht="16" customHeight="1" x14ac:dyDescent="0.2"/>
    <row r="5963" customFormat="1" ht="16" customHeight="1" x14ac:dyDescent="0.2"/>
    <row r="5964" customFormat="1" ht="16" customHeight="1" x14ac:dyDescent="0.2"/>
    <row r="5965" customFormat="1" ht="16" customHeight="1" x14ac:dyDescent="0.2"/>
    <row r="5966" customFormat="1" ht="16" customHeight="1" x14ac:dyDescent="0.2"/>
    <row r="5967" customFormat="1" ht="16" customHeight="1" x14ac:dyDescent="0.2"/>
    <row r="5968" customFormat="1" ht="16" customHeight="1" x14ac:dyDescent="0.2"/>
    <row r="5969" customFormat="1" ht="16" customHeight="1" x14ac:dyDescent="0.2"/>
    <row r="5970" customFormat="1" ht="16" customHeight="1" x14ac:dyDescent="0.2"/>
    <row r="5971" customFormat="1" ht="16" customHeight="1" x14ac:dyDescent="0.2"/>
    <row r="5972" customFormat="1" ht="16" customHeight="1" x14ac:dyDescent="0.2"/>
    <row r="5973" customFormat="1" ht="16" customHeight="1" x14ac:dyDescent="0.2"/>
    <row r="5974" customFormat="1" ht="16" customHeight="1" x14ac:dyDescent="0.2"/>
    <row r="5975" customFormat="1" ht="16" customHeight="1" x14ac:dyDescent="0.2"/>
    <row r="5976" customFormat="1" ht="16" customHeight="1" x14ac:dyDescent="0.2"/>
    <row r="5977" customFormat="1" ht="16" customHeight="1" x14ac:dyDescent="0.2"/>
    <row r="5978" customFormat="1" ht="16" customHeight="1" x14ac:dyDescent="0.2"/>
    <row r="5979" customFormat="1" ht="16" customHeight="1" x14ac:dyDescent="0.2"/>
    <row r="5980" customFormat="1" ht="16" customHeight="1" x14ac:dyDescent="0.2"/>
    <row r="5981" customFormat="1" ht="16" customHeight="1" x14ac:dyDescent="0.2"/>
    <row r="5982" customFormat="1" ht="16" customHeight="1" x14ac:dyDescent="0.2"/>
    <row r="5983" customFormat="1" ht="16" customHeight="1" x14ac:dyDescent="0.2"/>
    <row r="5984" customFormat="1" ht="16" customHeight="1" x14ac:dyDescent="0.2"/>
    <row r="5985" customFormat="1" ht="16" customHeight="1" x14ac:dyDescent="0.2"/>
    <row r="5986" customFormat="1" ht="16" customHeight="1" x14ac:dyDescent="0.2"/>
    <row r="5987" customFormat="1" ht="16" customHeight="1" x14ac:dyDescent="0.2"/>
    <row r="5988" customFormat="1" ht="16" customHeight="1" x14ac:dyDescent="0.2"/>
    <row r="5989" customFormat="1" ht="16" customHeight="1" x14ac:dyDescent="0.2"/>
    <row r="5990" customFormat="1" ht="16" customHeight="1" x14ac:dyDescent="0.2"/>
    <row r="5991" customFormat="1" ht="16" customHeight="1" x14ac:dyDescent="0.2"/>
    <row r="5992" customFormat="1" ht="16" customHeight="1" x14ac:dyDescent="0.2"/>
    <row r="5993" customFormat="1" ht="16" customHeight="1" x14ac:dyDescent="0.2"/>
    <row r="5994" customFormat="1" ht="16" customHeight="1" x14ac:dyDescent="0.2"/>
    <row r="5995" customFormat="1" ht="16" customHeight="1" x14ac:dyDescent="0.2"/>
    <row r="5996" customFormat="1" ht="16" customHeight="1" x14ac:dyDescent="0.2"/>
    <row r="5997" customFormat="1" ht="16" customHeight="1" x14ac:dyDescent="0.2"/>
    <row r="5998" customFormat="1" ht="16" customHeight="1" x14ac:dyDescent="0.2"/>
    <row r="5999" customFormat="1" ht="16" customHeight="1" x14ac:dyDescent="0.2"/>
    <row r="6000" customFormat="1" ht="16" customHeight="1" x14ac:dyDescent="0.2"/>
    <row r="6001" customFormat="1" ht="16" customHeight="1" x14ac:dyDescent="0.2"/>
    <row r="6002" customFormat="1" ht="16" customHeight="1" x14ac:dyDescent="0.2"/>
    <row r="6003" customFormat="1" ht="16" customHeight="1" x14ac:dyDescent="0.2"/>
    <row r="6004" customFormat="1" ht="16" customHeight="1" x14ac:dyDescent="0.2"/>
    <row r="6005" customFormat="1" ht="16" customHeight="1" x14ac:dyDescent="0.2"/>
    <row r="6006" customFormat="1" ht="16" customHeight="1" x14ac:dyDescent="0.2"/>
    <row r="6007" customFormat="1" ht="16" customHeight="1" x14ac:dyDescent="0.2"/>
    <row r="6008" customFormat="1" ht="16" customHeight="1" x14ac:dyDescent="0.2"/>
    <row r="6009" customFormat="1" ht="16" customHeight="1" x14ac:dyDescent="0.2"/>
    <row r="6010" customFormat="1" ht="16" customHeight="1" x14ac:dyDescent="0.2"/>
    <row r="6011" customFormat="1" ht="16" customHeight="1" x14ac:dyDescent="0.2"/>
    <row r="6012" customFormat="1" ht="16" customHeight="1" x14ac:dyDescent="0.2"/>
    <row r="6013" customFormat="1" ht="16" customHeight="1" x14ac:dyDescent="0.2"/>
    <row r="6014" customFormat="1" ht="16" customHeight="1" x14ac:dyDescent="0.2"/>
    <row r="6015" customFormat="1" ht="16" customHeight="1" x14ac:dyDescent="0.2"/>
    <row r="6016" customFormat="1" ht="16" customHeight="1" x14ac:dyDescent="0.2"/>
    <row r="6017" customFormat="1" ht="16" customHeight="1" x14ac:dyDescent="0.2"/>
    <row r="6018" customFormat="1" ht="16" customHeight="1" x14ac:dyDescent="0.2"/>
    <row r="6019" customFormat="1" ht="16" customHeight="1" x14ac:dyDescent="0.2"/>
    <row r="6020" customFormat="1" ht="16" customHeight="1" x14ac:dyDescent="0.2"/>
    <row r="6021" customFormat="1" ht="16" customHeight="1" x14ac:dyDescent="0.2"/>
    <row r="6022" customFormat="1" ht="16" customHeight="1" x14ac:dyDescent="0.2"/>
    <row r="6023" customFormat="1" ht="16" customHeight="1" x14ac:dyDescent="0.2"/>
    <row r="6024" customFormat="1" ht="16" customHeight="1" x14ac:dyDescent="0.2"/>
    <row r="6025" customFormat="1" ht="16" customHeight="1" x14ac:dyDescent="0.2"/>
    <row r="6026" customFormat="1" ht="16" customHeight="1" x14ac:dyDescent="0.2"/>
    <row r="6027" customFormat="1" ht="16" customHeight="1" x14ac:dyDescent="0.2"/>
    <row r="6028" customFormat="1" ht="16" customHeight="1" x14ac:dyDescent="0.2"/>
    <row r="6029" customFormat="1" ht="16" customHeight="1" x14ac:dyDescent="0.2"/>
    <row r="6030" customFormat="1" ht="16" customHeight="1" x14ac:dyDescent="0.2"/>
    <row r="6031" customFormat="1" ht="16" customHeight="1" x14ac:dyDescent="0.2"/>
    <row r="6032" customFormat="1" ht="16" customHeight="1" x14ac:dyDescent="0.2"/>
    <row r="6033" customFormat="1" ht="16" customHeight="1" x14ac:dyDescent="0.2"/>
    <row r="6034" customFormat="1" ht="16" customHeight="1" x14ac:dyDescent="0.2"/>
    <row r="6035" customFormat="1" ht="16" customHeight="1" x14ac:dyDescent="0.2"/>
    <row r="6036" customFormat="1" ht="16" customHeight="1" x14ac:dyDescent="0.2"/>
    <row r="6037" customFormat="1" ht="16" customHeight="1" x14ac:dyDescent="0.2"/>
    <row r="6038" customFormat="1" ht="16" customHeight="1" x14ac:dyDescent="0.2"/>
    <row r="6039" customFormat="1" ht="16" customHeight="1" x14ac:dyDescent="0.2"/>
    <row r="6040" customFormat="1" ht="16" customHeight="1" x14ac:dyDescent="0.2"/>
    <row r="6041" customFormat="1" ht="16" customHeight="1" x14ac:dyDescent="0.2"/>
    <row r="6042" customFormat="1" ht="16" customHeight="1" x14ac:dyDescent="0.2"/>
    <row r="6043" customFormat="1" ht="16" customHeight="1" x14ac:dyDescent="0.2"/>
    <row r="6044" customFormat="1" ht="16" customHeight="1" x14ac:dyDescent="0.2"/>
    <row r="6045" customFormat="1" ht="16" customHeight="1" x14ac:dyDescent="0.2"/>
    <row r="6046" customFormat="1" ht="16" customHeight="1" x14ac:dyDescent="0.2"/>
    <row r="6047" customFormat="1" ht="16" customHeight="1" x14ac:dyDescent="0.2"/>
    <row r="6048" customFormat="1" ht="16" customHeight="1" x14ac:dyDescent="0.2"/>
    <row r="6049" customFormat="1" ht="16" customHeight="1" x14ac:dyDescent="0.2"/>
    <row r="6050" customFormat="1" ht="16" customHeight="1" x14ac:dyDescent="0.2"/>
    <row r="6051" customFormat="1" ht="16" customHeight="1" x14ac:dyDescent="0.2"/>
    <row r="6052" customFormat="1" ht="16" customHeight="1" x14ac:dyDescent="0.2"/>
    <row r="6053" customFormat="1" ht="16" customHeight="1" x14ac:dyDescent="0.2"/>
    <row r="6054" customFormat="1" ht="16" customHeight="1" x14ac:dyDescent="0.2"/>
    <row r="6055" customFormat="1" ht="16" customHeight="1" x14ac:dyDescent="0.2"/>
    <row r="6056" customFormat="1" ht="16" customHeight="1" x14ac:dyDescent="0.2"/>
    <row r="6057" customFormat="1" ht="16" customHeight="1" x14ac:dyDescent="0.2"/>
    <row r="6058" customFormat="1" ht="16" customHeight="1" x14ac:dyDescent="0.2"/>
    <row r="6059" customFormat="1" ht="16" customHeight="1" x14ac:dyDescent="0.2"/>
    <row r="6060" customFormat="1" ht="16" customHeight="1" x14ac:dyDescent="0.2"/>
    <row r="6061" customFormat="1" ht="16" customHeight="1" x14ac:dyDescent="0.2"/>
    <row r="6062" customFormat="1" ht="16" customHeight="1" x14ac:dyDescent="0.2"/>
    <row r="6063" customFormat="1" ht="16" customHeight="1" x14ac:dyDescent="0.2"/>
    <row r="6064" customFormat="1" ht="16" customHeight="1" x14ac:dyDescent="0.2"/>
    <row r="6065" customFormat="1" ht="16" customHeight="1" x14ac:dyDescent="0.2"/>
    <row r="6066" customFormat="1" ht="16" customHeight="1" x14ac:dyDescent="0.2"/>
    <row r="6067" customFormat="1" ht="16" customHeight="1" x14ac:dyDescent="0.2"/>
    <row r="6068" customFormat="1" ht="16" customHeight="1" x14ac:dyDescent="0.2"/>
    <row r="6069" customFormat="1" ht="16" customHeight="1" x14ac:dyDescent="0.2"/>
    <row r="6070" customFormat="1" ht="16" customHeight="1" x14ac:dyDescent="0.2"/>
    <row r="6071" customFormat="1" ht="16" customHeight="1" x14ac:dyDescent="0.2"/>
    <row r="6072" customFormat="1" ht="16" customHeight="1" x14ac:dyDescent="0.2"/>
    <row r="6073" customFormat="1" ht="16" customHeight="1" x14ac:dyDescent="0.2"/>
    <row r="6074" customFormat="1" ht="16" customHeight="1" x14ac:dyDescent="0.2"/>
    <row r="6075" customFormat="1" ht="16" customHeight="1" x14ac:dyDescent="0.2"/>
    <row r="6076" customFormat="1" ht="16" customHeight="1" x14ac:dyDescent="0.2"/>
    <row r="6077" customFormat="1" ht="16" customHeight="1" x14ac:dyDescent="0.2"/>
    <row r="6078" customFormat="1" ht="16" customHeight="1" x14ac:dyDescent="0.2"/>
    <row r="6079" customFormat="1" ht="16" customHeight="1" x14ac:dyDescent="0.2"/>
    <row r="6080" customFormat="1" ht="16" customHeight="1" x14ac:dyDescent="0.2"/>
    <row r="6081" customFormat="1" ht="16" customHeight="1" x14ac:dyDescent="0.2"/>
    <row r="6082" customFormat="1" ht="16" customHeight="1" x14ac:dyDescent="0.2"/>
    <row r="6083" customFormat="1" ht="16" customHeight="1" x14ac:dyDescent="0.2"/>
    <row r="6084" customFormat="1" ht="16" customHeight="1" x14ac:dyDescent="0.2"/>
    <row r="6085" customFormat="1" ht="16" customHeight="1" x14ac:dyDescent="0.2"/>
    <row r="6086" customFormat="1" ht="16" customHeight="1" x14ac:dyDescent="0.2"/>
    <row r="6087" customFormat="1" ht="16" customHeight="1" x14ac:dyDescent="0.2"/>
    <row r="6088" customFormat="1" ht="16" customHeight="1" x14ac:dyDescent="0.2"/>
    <row r="6089" customFormat="1" ht="16" customHeight="1" x14ac:dyDescent="0.2"/>
    <row r="6090" customFormat="1" ht="16" customHeight="1" x14ac:dyDescent="0.2"/>
    <row r="6091" customFormat="1" ht="16" customHeight="1" x14ac:dyDescent="0.2"/>
    <row r="6092" customFormat="1" ht="16" customHeight="1" x14ac:dyDescent="0.2"/>
    <row r="6093" customFormat="1" ht="16" customHeight="1" x14ac:dyDescent="0.2"/>
    <row r="6094" customFormat="1" ht="16" customHeight="1" x14ac:dyDescent="0.2"/>
    <row r="6095" customFormat="1" ht="16" customHeight="1" x14ac:dyDescent="0.2"/>
    <row r="6096" customFormat="1" ht="16" customHeight="1" x14ac:dyDescent="0.2"/>
    <row r="6097" customFormat="1" ht="16" customHeight="1" x14ac:dyDescent="0.2"/>
    <row r="6098" customFormat="1" ht="16" customHeight="1" x14ac:dyDescent="0.2"/>
    <row r="6099" customFormat="1" ht="16" customHeight="1" x14ac:dyDescent="0.2"/>
    <row r="6100" customFormat="1" ht="16" customHeight="1" x14ac:dyDescent="0.2"/>
    <row r="6101" customFormat="1" ht="16" customHeight="1" x14ac:dyDescent="0.2"/>
    <row r="6102" customFormat="1" ht="16" customHeight="1" x14ac:dyDescent="0.2"/>
    <row r="6103" customFormat="1" ht="16" customHeight="1" x14ac:dyDescent="0.2"/>
    <row r="6104" customFormat="1" ht="16" customHeight="1" x14ac:dyDescent="0.2"/>
    <row r="6105" customFormat="1" ht="16" customHeight="1" x14ac:dyDescent="0.2"/>
    <row r="6106" customFormat="1" ht="16" customHeight="1" x14ac:dyDescent="0.2"/>
    <row r="6107" customFormat="1" ht="16" customHeight="1" x14ac:dyDescent="0.2"/>
    <row r="6108" customFormat="1" ht="16" customHeight="1" x14ac:dyDescent="0.2"/>
    <row r="6109" customFormat="1" ht="16" customHeight="1" x14ac:dyDescent="0.2"/>
    <row r="6110" customFormat="1" ht="16" customHeight="1" x14ac:dyDescent="0.2"/>
    <row r="6111" customFormat="1" ht="16" customHeight="1" x14ac:dyDescent="0.2"/>
    <row r="6112" customFormat="1" ht="16" customHeight="1" x14ac:dyDescent="0.2"/>
    <row r="6113" customFormat="1" ht="16" customHeight="1" x14ac:dyDescent="0.2"/>
    <row r="6114" customFormat="1" ht="16" customHeight="1" x14ac:dyDescent="0.2"/>
    <row r="6115" customFormat="1" ht="16" customHeight="1" x14ac:dyDescent="0.2"/>
    <row r="6116" customFormat="1" ht="16" customHeight="1" x14ac:dyDescent="0.2"/>
    <row r="6117" customFormat="1" ht="16" customHeight="1" x14ac:dyDescent="0.2"/>
    <row r="6118" customFormat="1" ht="16" customHeight="1" x14ac:dyDescent="0.2"/>
    <row r="6119" customFormat="1" ht="16" customHeight="1" x14ac:dyDescent="0.2"/>
    <row r="6120" customFormat="1" ht="16" customHeight="1" x14ac:dyDescent="0.2"/>
    <row r="6121" customFormat="1" ht="16" customHeight="1" x14ac:dyDescent="0.2"/>
    <row r="6122" customFormat="1" ht="16" customHeight="1" x14ac:dyDescent="0.2"/>
    <row r="6123" customFormat="1" ht="16" customHeight="1" x14ac:dyDescent="0.2"/>
    <row r="6124" customFormat="1" ht="16" customHeight="1" x14ac:dyDescent="0.2"/>
    <row r="6125" customFormat="1" ht="16" customHeight="1" x14ac:dyDescent="0.2"/>
    <row r="6126" customFormat="1" ht="16" customHeight="1" x14ac:dyDescent="0.2"/>
    <row r="6127" customFormat="1" ht="16" customHeight="1" x14ac:dyDescent="0.2"/>
    <row r="6128" customFormat="1" ht="16" customHeight="1" x14ac:dyDescent="0.2"/>
    <row r="6129" customFormat="1" ht="16" customHeight="1" x14ac:dyDescent="0.2"/>
    <row r="6130" customFormat="1" ht="16" customHeight="1" x14ac:dyDescent="0.2"/>
    <row r="6131" customFormat="1" ht="16" customHeight="1" x14ac:dyDescent="0.2"/>
    <row r="6132" customFormat="1" ht="16" customHeight="1" x14ac:dyDescent="0.2"/>
    <row r="6133" customFormat="1" ht="16" customHeight="1" x14ac:dyDescent="0.2"/>
    <row r="6134" customFormat="1" ht="16" customHeight="1" x14ac:dyDescent="0.2"/>
    <row r="6135" customFormat="1" ht="16" customHeight="1" x14ac:dyDescent="0.2"/>
    <row r="6136" customFormat="1" ht="16" customHeight="1" x14ac:dyDescent="0.2"/>
    <row r="6137" customFormat="1" ht="16" customHeight="1" x14ac:dyDescent="0.2"/>
    <row r="6138" customFormat="1" ht="16" customHeight="1" x14ac:dyDescent="0.2"/>
    <row r="6139" customFormat="1" ht="16" customHeight="1" x14ac:dyDescent="0.2"/>
    <row r="6140" customFormat="1" ht="16" customHeight="1" x14ac:dyDescent="0.2"/>
    <row r="6141" customFormat="1" ht="16" customHeight="1" x14ac:dyDescent="0.2"/>
    <row r="6142" customFormat="1" ht="16" customHeight="1" x14ac:dyDescent="0.2"/>
    <row r="6143" customFormat="1" ht="16" customHeight="1" x14ac:dyDescent="0.2"/>
    <row r="6144" customFormat="1" ht="16" customHeight="1" x14ac:dyDescent="0.2"/>
    <row r="6145" customFormat="1" ht="16" customHeight="1" x14ac:dyDescent="0.2"/>
    <row r="6146" customFormat="1" ht="16" customHeight="1" x14ac:dyDescent="0.2"/>
    <row r="6147" customFormat="1" ht="16" customHeight="1" x14ac:dyDescent="0.2"/>
    <row r="6148" customFormat="1" ht="16" customHeight="1" x14ac:dyDescent="0.2"/>
    <row r="6149" customFormat="1" ht="16" customHeight="1" x14ac:dyDescent="0.2"/>
    <row r="6150" customFormat="1" ht="16" customHeight="1" x14ac:dyDescent="0.2"/>
    <row r="6151" customFormat="1" ht="16" customHeight="1" x14ac:dyDescent="0.2"/>
    <row r="6152" customFormat="1" ht="16" customHeight="1" x14ac:dyDescent="0.2"/>
    <row r="6153" customFormat="1" ht="16" customHeight="1" x14ac:dyDescent="0.2"/>
    <row r="6154" customFormat="1" ht="16" customHeight="1" x14ac:dyDescent="0.2"/>
    <row r="6155" customFormat="1" ht="16" customHeight="1" x14ac:dyDescent="0.2"/>
    <row r="6156" customFormat="1" ht="16" customHeight="1" x14ac:dyDescent="0.2"/>
    <row r="6157" customFormat="1" ht="16" customHeight="1" x14ac:dyDescent="0.2"/>
    <row r="6158" customFormat="1" ht="16" customHeight="1" x14ac:dyDescent="0.2"/>
    <row r="6159" customFormat="1" ht="16" customHeight="1" x14ac:dyDescent="0.2"/>
    <row r="6160" customFormat="1" ht="16" customHeight="1" x14ac:dyDescent="0.2"/>
    <row r="6161" customFormat="1" ht="16" customHeight="1" x14ac:dyDescent="0.2"/>
    <row r="6162" customFormat="1" ht="16" customHeight="1" x14ac:dyDescent="0.2"/>
    <row r="6163" customFormat="1" ht="16" customHeight="1" x14ac:dyDescent="0.2"/>
    <row r="6164" customFormat="1" ht="16" customHeight="1" x14ac:dyDescent="0.2"/>
    <row r="6165" customFormat="1" ht="16" customHeight="1" x14ac:dyDescent="0.2"/>
    <row r="6166" customFormat="1" ht="16" customHeight="1" x14ac:dyDescent="0.2"/>
    <row r="6167" customFormat="1" ht="16" customHeight="1" x14ac:dyDescent="0.2"/>
    <row r="6168" customFormat="1" ht="16" customHeight="1" x14ac:dyDescent="0.2"/>
    <row r="6169" customFormat="1" ht="16" customHeight="1" x14ac:dyDescent="0.2"/>
    <row r="6170" customFormat="1" ht="16" customHeight="1" x14ac:dyDescent="0.2"/>
    <row r="6171" customFormat="1" ht="16" customHeight="1" x14ac:dyDescent="0.2"/>
    <row r="6172" customFormat="1" ht="16" customHeight="1" x14ac:dyDescent="0.2"/>
    <row r="6173" customFormat="1" ht="16" customHeight="1" x14ac:dyDescent="0.2"/>
    <row r="6174" customFormat="1" ht="16" customHeight="1" x14ac:dyDescent="0.2"/>
    <row r="6175" customFormat="1" ht="16" customHeight="1" x14ac:dyDescent="0.2"/>
    <row r="6176" customFormat="1" ht="16" customHeight="1" x14ac:dyDescent="0.2"/>
    <row r="6177" customFormat="1" ht="16" customHeight="1" x14ac:dyDescent="0.2"/>
    <row r="6178" customFormat="1" ht="16" customHeight="1" x14ac:dyDescent="0.2"/>
    <row r="6179" customFormat="1" ht="16" customHeight="1" x14ac:dyDescent="0.2"/>
    <row r="6180" customFormat="1" ht="16" customHeight="1" x14ac:dyDescent="0.2"/>
    <row r="6181" customFormat="1" ht="16" customHeight="1" x14ac:dyDescent="0.2"/>
    <row r="6182" customFormat="1" ht="16" customHeight="1" x14ac:dyDescent="0.2"/>
    <row r="6183" customFormat="1" ht="16" customHeight="1" x14ac:dyDescent="0.2"/>
    <row r="6184" customFormat="1" ht="16" customHeight="1" x14ac:dyDescent="0.2"/>
    <row r="6185" customFormat="1" ht="16" customHeight="1" x14ac:dyDescent="0.2"/>
    <row r="6186" customFormat="1" ht="16" customHeight="1" x14ac:dyDescent="0.2"/>
    <row r="6187" customFormat="1" ht="16" customHeight="1" x14ac:dyDescent="0.2"/>
    <row r="6188" customFormat="1" ht="16" customHeight="1" x14ac:dyDescent="0.2"/>
    <row r="6189" customFormat="1" ht="16" customHeight="1" x14ac:dyDescent="0.2"/>
    <row r="6190" customFormat="1" ht="16" customHeight="1" x14ac:dyDescent="0.2"/>
    <row r="6191" customFormat="1" ht="16" customHeight="1" x14ac:dyDescent="0.2"/>
    <row r="6192" customFormat="1" ht="16" customHeight="1" x14ac:dyDescent="0.2"/>
    <row r="6193" customFormat="1" ht="16" customHeight="1" x14ac:dyDescent="0.2"/>
    <row r="6194" customFormat="1" ht="16" customHeight="1" x14ac:dyDescent="0.2"/>
    <row r="6195" customFormat="1" ht="16" customHeight="1" x14ac:dyDescent="0.2"/>
    <row r="6196" customFormat="1" ht="16" customHeight="1" x14ac:dyDescent="0.2"/>
    <row r="6197" customFormat="1" ht="16" customHeight="1" x14ac:dyDescent="0.2"/>
    <row r="6198" customFormat="1" ht="16" customHeight="1" x14ac:dyDescent="0.2"/>
    <row r="6199" customFormat="1" ht="16" customHeight="1" x14ac:dyDescent="0.2"/>
    <row r="6200" customFormat="1" ht="16" customHeight="1" x14ac:dyDescent="0.2"/>
    <row r="6201" customFormat="1" ht="16" customHeight="1" x14ac:dyDescent="0.2"/>
    <row r="6202" customFormat="1" ht="16" customHeight="1" x14ac:dyDescent="0.2"/>
    <row r="6203" customFormat="1" ht="16" customHeight="1" x14ac:dyDescent="0.2"/>
    <row r="6204" customFormat="1" ht="16" customHeight="1" x14ac:dyDescent="0.2"/>
    <row r="6205" customFormat="1" ht="16" customHeight="1" x14ac:dyDescent="0.2"/>
    <row r="6206" customFormat="1" ht="16" customHeight="1" x14ac:dyDescent="0.2"/>
    <row r="6207" customFormat="1" ht="16" customHeight="1" x14ac:dyDescent="0.2"/>
    <row r="6208" customFormat="1" ht="16" customHeight="1" x14ac:dyDescent="0.2"/>
    <row r="6209" customFormat="1" ht="16" customHeight="1" x14ac:dyDescent="0.2"/>
    <row r="6210" customFormat="1" ht="16" customHeight="1" x14ac:dyDescent="0.2"/>
    <row r="6211" customFormat="1" ht="16" customHeight="1" x14ac:dyDescent="0.2"/>
    <row r="6212" customFormat="1" ht="16" customHeight="1" x14ac:dyDescent="0.2"/>
    <row r="6213" customFormat="1" ht="16" customHeight="1" x14ac:dyDescent="0.2"/>
    <row r="6214" customFormat="1" ht="16" customHeight="1" x14ac:dyDescent="0.2"/>
    <row r="6215" customFormat="1" ht="16" customHeight="1" x14ac:dyDescent="0.2"/>
    <row r="6216" customFormat="1" ht="16" customHeight="1" x14ac:dyDescent="0.2"/>
    <row r="6217" customFormat="1" ht="16" customHeight="1" x14ac:dyDescent="0.2"/>
    <row r="6218" customFormat="1" ht="16" customHeight="1" x14ac:dyDescent="0.2"/>
    <row r="6219" customFormat="1" ht="16" customHeight="1" x14ac:dyDescent="0.2"/>
    <row r="6220" customFormat="1" ht="16" customHeight="1" x14ac:dyDescent="0.2"/>
    <row r="6221" customFormat="1" ht="16" customHeight="1" x14ac:dyDescent="0.2"/>
    <row r="6222" customFormat="1" ht="16" customHeight="1" x14ac:dyDescent="0.2"/>
    <row r="6223" customFormat="1" ht="16" customHeight="1" x14ac:dyDescent="0.2"/>
    <row r="6224" customFormat="1" ht="16" customHeight="1" x14ac:dyDescent="0.2"/>
    <row r="6225" customFormat="1" ht="16" customHeight="1" x14ac:dyDescent="0.2"/>
    <row r="6226" customFormat="1" ht="16" customHeight="1" x14ac:dyDescent="0.2"/>
    <row r="6227" customFormat="1" ht="16" customHeight="1" x14ac:dyDescent="0.2"/>
    <row r="6228" customFormat="1" ht="16" customHeight="1" x14ac:dyDescent="0.2"/>
    <row r="6229" customFormat="1" ht="16" customHeight="1" x14ac:dyDescent="0.2"/>
    <row r="6230" customFormat="1" ht="16" customHeight="1" x14ac:dyDescent="0.2"/>
    <row r="6231" customFormat="1" ht="16" customHeight="1" x14ac:dyDescent="0.2"/>
    <row r="6232" customFormat="1" ht="16" customHeight="1" x14ac:dyDescent="0.2"/>
    <row r="6233" customFormat="1" ht="16" customHeight="1" x14ac:dyDescent="0.2"/>
    <row r="6234" customFormat="1" ht="16" customHeight="1" x14ac:dyDescent="0.2"/>
    <row r="6235" customFormat="1" ht="16" customHeight="1" x14ac:dyDescent="0.2"/>
    <row r="6236" customFormat="1" ht="16" customHeight="1" x14ac:dyDescent="0.2"/>
    <row r="6237" customFormat="1" ht="16" customHeight="1" x14ac:dyDescent="0.2"/>
    <row r="6238" customFormat="1" ht="16" customHeight="1" x14ac:dyDescent="0.2"/>
    <row r="6239" customFormat="1" ht="16" customHeight="1" x14ac:dyDescent="0.2"/>
    <row r="6240" customFormat="1" ht="16" customHeight="1" x14ac:dyDescent="0.2"/>
    <row r="6241" customFormat="1" ht="16" customHeight="1" x14ac:dyDescent="0.2"/>
    <row r="6242" customFormat="1" ht="16" customHeight="1" x14ac:dyDescent="0.2"/>
    <row r="6243" customFormat="1" ht="16" customHeight="1" x14ac:dyDescent="0.2"/>
    <row r="6244" customFormat="1" ht="16" customHeight="1" x14ac:dyDescent="0.2"/>
    <row r="6245" customFormat="1" ht="16" customHeight="1" x14ac:dyDescent="0.2"/>
    <row r="6246" customFormat="1" ht="16" customHeight="1" x14ac:dyDescent="0.2"/>
    <row r="6247" customFormat="1" ht="16" customHeight="1" x14ac:dyDescent="0.2"/>
    <row r="6248" customFormat="1" ht="16" customHeight="1" x14ac:dyDescent="0.2"/>
    <row r="6249" customFormat="1" ht="16" customHeight="1" x14ac:dyDescent="0.2"/>
    <row r="6250" customFormat="1" ht="16" customHeight="1" x14ac:dyDescent="0.2"/>
    <row r="6251" customFormat="1" ht="16" customHeight="1" x14ac:dyDescent="0.2"/>
    <row r="6252" customFormat="1" ht="16" customHeight="1" x14ac:dyDescent="0.2"/>
    <row r="6253" customFormat="1" ht="16" customHeight="1" x14ac:dyDescent="0.2"/>
    <row r="6254" customFormat="1" ht="16" customHeight="1" x14ac:dyDescent="0.2"/>
    <row r="6255" customFormat="1" ht="16" customHeight="1" x14ac:dyDescent="0.2"/>
    <row r="6256" customFormat="1" ht="16" customHeight="1" x14ac:dyDescent="0.2"/>
    <row r="6257" customFormat="1" ht="16" customHeight="1" x14ac:dyDescent="0.2"/>
    <row r="6258" customFormat="1" ht="16" customHeight="1" x14ac:dyDescent="0.2"/>
    <row r="6259" customFormat="1" ht="16" customHeight="1" x14ac:dyDescent="0.2"/>
    <row r="6260" customFormat="1" ht="16" customHeight="1" x14ac:dyDescent="0.2"/>
    <row r="6261" customFormat="1" ht="16" customHeight="1" x14ac:dyDescent="0.2"/>
    <row r="6262" customFormat="1" ht="16" customHeight="1" x14ac:dyDescent="0.2"/>
    <row r="6263" customFormat="1" ht="16" customHeight="1" x14ac:dyDescent="0.2"/>
    <row r="6264" customFormat="1" ht="16" customHeight="1" x14ac:dyDescent="0.2"/>
    <row r="6265" customFormat="1" ht="16" customHeight="1" x14ac:dyDescent="0.2"/>
    <row r="6266" customFormat="1" ht="16" customHeight="1" x14ac:dyDescent="0.2"/>
    <row r="6267" customFormat="1" ht="16" customHeight="1" x14ac:dyDescent="0.2"/>
    <row r="6268" customFormat="1" ht="16" customHeight="1" x14ac:dyDescent="0.2"/>
    <row r="6269" customFormat="1" ht="16" customHeight="1" x14ac:dyDescent="0.2"/>
    <row r="6270" customFormat="1" ht="16" customHeight="1" x14ac:dyDescent="0.2"/>
    <row r="6271" customFormat="1" ht="16" customHeight="1" x14ac:dyDescent="0.2"/>
    <row r="6272" customFormat="1" ht="16" customHeight="1" x14ac:dyDescent="0.2"/>
    <row r="6273" customFormat="1" ht="16" customHeight="1" x14ac:dyDescent="0.2"/>
    <row r="6274" customFormat="1" ht="16" customHeight="1" x14ac:dyDescent="0.2"/>
    <row r="6275" customFormat="1" ht="16" customHeight="1" x14ac:dyDescent="0.2"/>
    <row r="6276" customFormat="1" ht="16" customHeight="1" x14ac:dyDescent="0.2"/>
    <row r="6277" customFormat="1" ht="16" customHeight="1" x14ac:dyDescent="0.2"/>
    <row r="6278" customFormat="1" ht="16" customHeight="1" x14ac:dyDescent="0.2"/>
    <row r="6279" customFormat="1" ht="16" customHeight="1" x14ac:dyDescent="0.2"/>
    <row r="6280" customFormat="1" ht="16" customHeight="1" x14ac:dyDescent="0.2"/>
    <row r="6281" customFormat="1" ht="16" customHeight="1" x14ac:dyDescent="0.2"/>
    <row r="6282" customFormat="1" ht="16" customHeight="1" x14ac:dyDescent="0.2"/>
    <row r="6283" customFormat="1" ht="16" customHeight="1" x14ac:dyDescent="0.2"/>
    <row r="6284" customFormat="1" ht="16" customHeight="1" x14ac:dyDescent="0.2"/>
    <row r="6285" customFormat="1" ht="16" customHeight="1" x14ac:dyDescent="0.2"/>
    <row r="6286" customFormat="1" ht="16" customHeight="1" x14ac:dyDescent="0.2"/>
    <row r="6287" customFormat="1" ht="16" customHeight="1" x14ac:dyDescent="0.2"/>
    <row r="6288" customFormat="1" ht="16" customHeight="1" x14ac:dyDescent="0.2"/>
    <row r="6289" customFormat="1" ht="16" customHeight="1" x14ac:dyDescent="0.2"/>
    <row r="6290" customFormat="1" ht="16" customHeight="1" x14ac:dyDescent="0.2"/>
    <row r="6291" customFormat="1" ht="16" customHeight="1" x14ac:dyDescent="0.2"/>
    <row r="6292" customFormat="1" ht="16" customHeight="1" x14ac:dyDescent="0.2"/>
    <row r="6293" customFormat="1" ht="16" customHeight="1" x14ac:dyDescent="0.2"/>
    <row r="6294" customFormat="1" ht="16" customHeight="1" x14ac:dyDescent="0.2"/>
    <row r="6295" customFormat="1" ht="16" customHeight="1" x14ac:dyDescent="0.2"/>
    <row r="6296" customFormat="1" ht="16" customHeight="1" x14ac:dyDescent="0.2"/>
    <row r="6297" customFormat="1" ht="16" customHeight="1" x14ac:dyDescent="0.2"/>
    <row r="6298" customFormat="1" ht="16" customHeight="1" x14ac:dyDescent="0.2"/>
    <row r="6299" customFormat="1" ht="16" customHeight="1" x14ac:dyDescent="0.2"/>
    <row r="6300" customFormat="1" ht="16" customHeight="1" x14ac:dyDescent="0.2"/>
    <row r="6301" customFormat="1" ht="16" customHeight="1" x14ac:dyDescent="0.2"/>
    <row r="6302" customFormat="1" ht="16" customHeight="1" x14ac:dyDescent="0.2"/>
    <row r="6303" customFormat="1" ht="16" customHeight="1" x14ac:dyDescent="0.2"/>
    <row r="6304" customFormat="1" ht="16" customHeight="1" x14ac:dyDescent="0.2"/>
    <row r="6305" customFormat="1" ht="16" customHeight="1" x14ac:dyDescent="0.2"/>
    <row r="6306" customFormat="1" ht="16" customHeight="1" x14ac:dyDescent="0.2"/>
    <row r="6307" customFormat="1" ht="16" customHeight="1" x14ac:dyDescent="0.2"/>
    <row r="6308" customFormat="1" ht="16" customHeight="1" x14ac:dyDescent="0.2"/>
    <row r="6309" customFormat="1" ht="16" customHeight="1" x14ac:dyDescent="0.2"/>
    <row r="6310" customFormat="1" ht="16" customHeight="1" x14ac:dyDescent="0.2"/>
    <row r="6311" customFormat="1" ht="16" customHeight="1" x14ac:dyDescent="0.2"/>
    <row r="6312" customFormat="1" ht="16" customHeight="1" x14ac:dyDescent="0.2"/>
    <row r="6313" customFormat="1" ht="16" customHeight="1" x14ac:dyDescent="0.2"/>
    <row r="6314" customFormat="1" ht="16" customHeight="1" x14ac:dyDescent="0.2"/>
    <row r="6315" customFormat="1" ht="16" customHeight="1" x14ac:dyDescent="0.2"/>
    <row r="6316" customFormat="1" ht="16" customHeight="1" x14ac:dyDescent="0.2"/>
    <row r="6317" customFormat="1" ht="16" customHeight="1" x14ac:dyDescent="0.2"/>
    <row r="6318" customFormat="1" ht="16" customHeight="1" x14ac:dyDescent="0.2"/>
    <row r="6319" customFormat="1" ht="16" customHeight="1" x14ac:dyDescent="0.2"/>
    <row r="6320" customFormat="1" ht="16" customHeight="1" x14ac:dyDescent="0.2"/>
    <row r="6321" customFormat="1" ht="16" customHeight="1" x14ac:dyDescent="0.2"/>
    <row r="6322" customFormat="1" ht="16" customHeight="1" x14ac:dyDescent="0.2"/>
    <row r="6323" customFormat="1" ht="16" customHeight="1" x14ac:dyDescent="0.2"/>
    <row r="6324" customFormat="1" ht="16" customHeight="1" x14ac:dyDescent="0.2"/>
    <row r="6325" customFormat="1" ht="16" customHeight="1" x14ac:dyDescent="0.2"/>
    <row r="6326" customFormat="1" ht="16" customHeight="1" x14ac:dyDescent="0.2"/>
    <row r="6327" customFormat="1" ht="16" customHeight="1" x14ac:dyDescent="0.2"/>
    <row r="6328" customFormat="1" ht="16" customHeight="1" x14ac:dyDescent="0.2"/>
    <row r="6329" customFormat="1" ht="16" customHeight="1" x14ac:dyDescent="0.2"/>
    <row r="6330" customFormat="1" ht="16" customHeight="1" x14ac:dyDescent="0.2"/>
    <row r="6331" customFormat="1" ht="16" customHeight="1" x14ac:dyDescent="0.2"/>
    <row r="6332" customFormat="1" ht="16" customHeight="1" x14ac:dyDescent="0.2"/>
    <row r="6333" customFormat="1" ht="16" customHeight="1" x14ac:dyDescent="0.2"/>
    <row r="6334" customFormat="1" ht="16" customHeight="1" x14ac:dyDescent="0.2"/>
    <row r="6335" customFormat="1" ht="16" customHeight="1" x14ac:dyDescent="0.2"/>
    <row r="6336" customFormat="1" ht="16" customHeight="1" x14ac:dyDescent="0.2"/>
    <row r="6337" customFormat="1" ht="16" customHeight="1" x14ac:dyDescent="0.2"/>
    <row r="6338" customFormat="1" ht="16" customHeight="1" x14ac:dyDescent="0.2"/>
    <row r="6339" customFormat="1" ht="16" customHeight="1" x14ac:dyDescent="0.2"/>
    <row r="6340" customFormat="1" ht="16" customHeight="1" x14ac:dyDescent="0.2"/>
    <row r="6341" customFormat="1" ht="16" customHeight="1" x14ac:dyDescent="0.2"/>
    <row r="6342" customFormat="1" ht="16" customHeight="1" x14ac:dyDescent="0.2"/>
    <row r="6343" customFormat="1" ht="16" customHeight="1" x14ac:dyDescent="0.2"/>
    <row r="6344" customFormat="1" ht="16" customHeight="1" x14ac:dyDescent="0.2"/>
    <row r="6345" customFormat="1" ht="16" customHeight="1" x14ac:dyDescent="0.2"/>
    <row r="6346" customFormat="1" ht="16" customHeight="1" x14ac:dyDescent="0.2"/>
    <row r="6347" customFormat="1" ht="16" customHeight="1" x14ac:dyDescent="0.2"/>
    <row r="6348" customFormat="1" ht="16" customHeight="1" x14ac:dyDescent="0.2"/>
    <row r="6349" customFormat="1" ht="16" customHeight="1" x14ac:dyDescent="0.2"/>
    <row r="6350" customFormat="1" ht="16" customHeight="1" x14ac:dyDescent="0.2"/>
    <row r="6351" customFormat="1" ht="16" customHeight="1" x14ac:dyDescent="0.2"/>
    <row r="6352" customFormat="1" ht="16" customHeight="1" x14ac:dyDescent="0.2"/>
    <row r="6353" customFormat="1" ht="16" customHeight="1" x14ac:dyDescent="0.2"/>
    <row r="6354" customFormat="1" ht="16" customHeight="1" x14ac:dyDescent="0.2"/>
    <row r="6355" customFormat="1" ht="16" customHeight="1" x14ac:dyDescent="0.2"/>
    <row r="6356" customFormat="1" ht="16" customHeight="1" x14ac:dyDescent="0.2"/>
    <row r="6357" customFormat="1" ht="16" customHeight="1" x14ac:dyDescent="0.2"/>
    <row r="6358" customFormat="1" ht="16" customHeight="1" x14ac:dyDescent="0.2"/>
    <row r="6359" customFormat="1" ht="16" customHeight="1" x14ac:dyDescent="0.2"/>
    <row r="6360" customFormat="1" ht="16" customHeight="1" x14ac:dyDescent="0.2"/>
    <row r="6361" customFormat="1" ht="16" customHeight="1" x14ac:dyDescent="0.2"/>
    <row r="6362" customFormat="1" ht="16" customHeight="1" x14ac:dyDescent="0.2"/>
    <row r="6363" customFormat="1" ht="16" customHeight="1" x14ac:dyDescent="0.2"/>
    <row r="6364" customFormat="1" ht="16" customHeight="1" x14ac:dyDescent="0.2"/>
    <row r="6365" customFormat="1" ht="16" customHeight="1" x14ac:dyDescent="0.2"/>
    <row r="6366" customFormat="1" ht="16" customHeight="1" x14ac:dyDescent="0.2"/>
    <row r="6367" customFormat="1" ht="16" customHeight="1" x14ac:dyDescent="0.2"/>
    <row r="6368" customFormat="1" ht="16" customHeight="1" x14ac:dyDescent="0.2"/>
    <row r="6369" customFormat="1" ht="16" customHeight="1" x14ac:dyDescent="0.2"/>
    <row r="6370" customFormat="1" ht="16" customHeight="1" x14ac:dyDescent="0.2"/>
    <row r="6371" customFormat="1" ht="16" customHeight="1" x14ac:dyDescent="0.2"/>
    <row r="6372" customFormat="1" ht="16" customHeight="1" x14ac:dyDescent="0.2"/>
    <row r="6373" customFormat="1" ht="16" customHeight="1" x14ac:dyDescent="0.2"/>
    <row r="6374" customFormat="1" ht="16" customHeight="1" x14ac:dyDescent="0.2"/>
    <row r="6375" customFormat="1" ht="16" customHeight="1" x14ac:dyDescent="0.2"/>
    <row r="6376" customFormat="1" ht="16" customHeight="1" x14ac:dyDescent="0.2"/>
    <row r="6377" customFormat="1" ht="16" customHeight="1" x14ac:dyDescent="0.2"/>
    <row r="6378" customFormat="1" ht="16" customHeight="1" x14ac:dyDescent="0.2"/>
    <row r="6379" customFormat="1" ht="16" customHeight="1" x14ac:dyDescent="0.2"/>
    <row r="6380" customFormat="1" ht="16" customHeight="1" x14ac:dyDescent="0.2"/>
    <row r="6381" customFormat="1" ht="16" customHeight="1" x14ac:dyDescent="0.2"/>
    <row r="6382" customFormat="1" ht="16" customHeight="1" x14ac:dyDescent="0.2"/>
    <row r="6383" customFormat="1" ht="16" customHeight="1" x14ac:dyDescent="0.2"/>
    <row r="6384" customFormat="1" ht="16" customHeight="1" x14ac:dyDescent="0.2"/>
    <row r="6385" customFormat="1" ht="16" customHeight="1" x14ac:dyDescent="0.2"/>
    <row r="6386" customFormat="1" ht="16" customHeight="1" x14ac:dyDescent="0.2"/>
    <row r="6387" customFormat="1" ht="16" customHeight="1" x14ac:dyDescent="0.2"/>
    <row r="6388" customFormat="1" ht="16" customHeight="1" x14ac:dyDescent="0.2"/>
    <row r="6389" customFormat="1" ht="16" customHeight="1" x14ac:dyDescent="0.2"/>
    <row r="6390" customFormat="1" ht="16" customHeight="1" x14ac:dyDescent="0.2"/>
    <row r="6391" customFormat="1" ht="16" customHeight="1" x14ac:dyDescent="0.2"/>
    <row r="6392" customFormat="1" ht="16" customHeight="1" x14ac:dyDescent="0.2"/>
    <row r="6393" customFormat="1" ht="16" customHeight="1" x14ac:dyDescent="0.2"/>
    <row r="6394" customFormat="1" ht="16" customHeight="1" x14ac:dyDescent="0.2"/>
    <row r="6395" customFormat="1" ht="16" customHeight="1" x14ac:dyDescent="0.2"/>
    <row r="6396" customFormat="1" ht="16" customHeight="1" x14ac:dyDescent="0.2"/>
    <row r="6397" customFormat="1" ht="16" customHeight="1" x14ac:dyDescent="0.2"/>
    <row r="6398" customFormat="1" ht="16" customHeight="1" x14ac:dyDescent="0.2"/>
    <row r="6399" customFormat="1" ht="16" customHeight="1" x14ac:dyDescent="0.2"/>
    <row r="6400" customFormat="1" ht="16" customHeight="1" x14ac:dyDescent="0.2"/>
    <row r="6401" customFormat="1" ht="16" customHeight="1" x14ac:dyDescent="0.2"/>
    <row r="6402" customFormat="1" ht="16" customHeight="1" x14ac:dyDescent="0.2"/>
    <row r="6403" customFormat="1" ht="16" customHeight="1" x14ac:dyDescent="0.2"/>
    <row r="6404" customFormat="1" ht="16" customHeight="1" x14ac:dyDescent="0.2"/>
    <row r="6405" customFormat="1" ht="16" customHeight="1" x14ac:dyDescent="0.2"/>
    <row r="6406" customFormat="1" ht="16" customHeight="1" x14ac:dyDescent="0.2"/>
    <row r="6407" customFormat="1" ht="16" customHeight="1" x14ac:dyDescent="0.2"/>
    <row r="6408" customFormat="1" ht="16" customHeight="1" x14ac:dyDescent="0.2"/>
    <row r="6409" customFormat="1" ht="16" customHeight="1" x14ac:dyDescent="0.2"/>
    <row r="6410" customFormat="1" ht="16" customHeight="1" x14ac:dyDescent="0.2"/>
    <row r="6411" customFormat="1" ht="16" customHeight="1" x14ac:dyDescent="0.2"/>
    <row r="6412" customFormat="1" ht="16" customHeight="1" x14ac:dyDescent="0.2"/>
    <row r="6413" customFormat="1" ht="16" customHeight="1" x14ac:dyDescent="0.2"/>
    <row r="6414" customFormat="1" ht="16" customHeight="1" x14ac:dyDescent="0.2"/>
    <row r="6415" customFormat="1" ht="16" customHeight="1" x14ac:dyDescent="0.2"/>
    <row r="6416" customFormat="1" ht="16" customHeight="1" x14ac:dyDescent="0.2"/>
    <row r="6417" customFormat="1" ht="16" customHeight="1" x14ac:dyDescent="0.2"/>
    <row r="6418" customFormat="1" ht="16" customHeight="1" x14ac:dyDescent="0.2"/>
    <row r="6419" customFormat="1" ht="16" customHeight="1" x14ac:dyDescent="0.2"/>
    <row r="6420" customFormat="1" ht="16" customHeight="1" x14ac:dyDescent="0.2"/>
    <row r="6421" customFormat="1" ht="16" customHeight="1" x14ac:dyDescent="0.2"/>
    <row r="6422" customFormat="1" ht="16" customHeight="1" x14ac:dyDescent="0.2"/>
    <row r="6423" customFormat="1" ht="16" customHeight="1" x14ac:dyDescent="0.2"/>
    <row r="6424" customFormat="1" ht="16" customHeight="1" x14ac:dyDescent="0.2"/>
    <row r="6425" customFormat="1" ht="16" customHeight="1" x14ac:dyDescent="0.2"/>
    <row r="6426" customFormat="1" ht="16" customHeight="1" x14ac:dyDescent="0.2"/>
    <row r="6427" customFormat="1" ht="16" customHeight="1" x14ac:dyDescent="0.2"/>
    <row r="6428" customFormat="1" ht="16" customHeight="1" x14ac:dyDescent="0.2"/>
    <row r="6429" customFormat="1" ht="16" customHeight="1" x14ac:dyDescent="0.2"/>
    <row r="6430" customFormat="1" ht="16" customHeight="1" x14ac:dyDescent="0.2"/>
    <row r="6431" customFormat="1" ht="16" customHeight="1" x14ac:dyDescent="0.2"/>
    <row r="6432" customFormat="1" ht="16" customHeight="1" x14ac:dyDescent="0.2"/>
    <row r="6433" customFormat="1" ht="16" customHeight="1" x14ac:dyDescent="0.2"/>
    <row r="6434" customFormat="1" ht="16" customHeight="1" x14ac:dyDescent="0.2"/>
    <row r="6435" customFormat="1" ht="16" customHeight="1" x14ac:dyDescent="0.2"/>
    <row r="6436" customFormat="1" ht="16" customHeight="1" x14ac:dyDescent="0.2"/>
    <row r="6437" customFormat="1" ht="16" customHeight="1" x14ac:dyDescent="0.2"/>
    <row r="6438" customFormat="1" ht="16" customHeight="1" x14ac:dyDescent="0.2"/>
    <row r="6439" customFormat="1" ht="16" customHeight="1" x14ac:dyDescent="0.2"/>
    <row r="6440" customFormat="1" ht="16" customHeight="1" x14ac:dyDescent="0.2"/>
    <row r="6441" customFormat="1" ht="16" customHeight="1" x14ac:dyDescent="0.2"/>
    <row r="6442" customFormat="1" ht="16" customHeight="1" x14ac:dyDescent="0.2"/>
    <row r="6443" customFormat="1" ht="16" customHeight="1" x14ac:dyDescent="0.2"/>
    <row r="6444" customFormat="1" ht="16" customHeight="1" x14ac:dyDescent="0.2"/>
    <row r="6445" customFormat="1" ht="16" customHeight="1" x14ac:dyDescent="0.2"/>
    <row r="6446" customFormat="1" ht="16" customHeight="1" x14ac:dyDescent="0.2"/>
    <row r="6447" customFormat="1" ht="16" customHeight="1" x14ac:dyDescent="0.2"/>
    <row r="6448" customFormat="1" ht="16" customHeight="1" x14ac:dyDescent="0.2"/>
    <row r="6449" customFormat="1" ht="16" customHeight="1" x14ac:dyDescent="0.2"/>
    <row r="6450" customFormat="1" ht="16" customHeight="1" x14ac:dyDescent="0.2"/>
    <row r="6451" customFormat="1" ht="16" customHeight="1" x14ac:dyDescent="0.2"/>
    <row r="6452" customFormat="1" ht="16" customHeight="1" x14ac:dyDescent="0.2"/>
    <row r="6453" customFormat="1" ht="16" customHeight="1" x14ac:dyDescent="0.2"/>
    <row r="6454" customFormat="1" ht="16" customHeight="1" x14ac:dyDescent="0.2"/>
    <row r="6455" customFormat="1" ht="16" customHeight="1" x14ac:dyDescent="0.2"/>
    <row r="6456" customFormat="1" ht="16" customHeight="1" x14ac:dyDescent="0.2"/>
    <row r="6457" customFormat="1" ht="16" customHeight="1" x14ac:dyDescent="0.2"/>
    <row r="6458" customFormat="1" ht="16" customHeight="1" x14ac:dyDescent="0.2"/>
    <row r="6459" customFormat="1" ht="16" customHeight="1" x14ac:dyDescent="0.2"/>
    <row r="6460" customFormat="1" ht="16" customHeight="1" x14ac:dyDescent="0.2"/>
    <row r="6461" customFormat="1" ht="16" customHeight="1" x14ac:dyDescent="0.2"/>
    <row r="6462" customFormat="1" ht="16" customHeight="1" x14ac:dyDescent="0.2"/>
    <row r="6463" customFormat="1" ht="16" customHeight="1" x14ac:dyDescent="0.2"/>
    <row r="6464" customFormat="1" ht="16" customHeight="1" x14ac:dyDescent="0.2"/>
    <row r="6465" customFormat="1" ht="16" customHeight="1" x14ac:dyDescent="0.2"/>
    <row r="6466" customFormat="1" ht="16" customHeight="1" x14ac:dyDescent="0.2"/>
    <row r="6467" customFormat="1" ht="16" customHeight="1" x14ac:dyDescent="0.2"/>
    <row r="6468" customFormat="1" ht="16" customHeight="1" x14ac:dyDescent="0.2"/>
    <row r="6469" customFormat="1" ht="16" customHeight="1" x14ac:dyDescent="0.2"/>
    <row r="6470" customFormat="1" ht="16" customHeight="1" x14ac:dyDescent="0.2"/>
    <row r="6471" customFormat="1" ht="16" customHeight="1" x14ac:dyDescent="0.2"/>
    <row r="6472" customFormat="1" ht="16" customHeight="1" x14ac:dyDescent="0.2"/>
    <row r="6473" customFormat="1" ht="16" customHeight="1" x14ac:dyDescent="0.2"/>
    <row r="6474" customFormat="1" ht="16" customHeight="1" x14ac:dyDescent="0.2"/>
    <row r="6475" customFormat="1" ht="16" customHeight="1" x14ac:dyDescent="0.2"/>
    <row r="6476" customFormat="1" ht="16" customHeight="1" x14ac:dyDescent="0.2"/>
    <row r="6477" customFormat="1" ht="16" customHeight="1" x14ac:dyDescent="0.2"/>
    <row r="6478" customFormat="1" ht="16" customHeight="1" x14ac:dyDescent="0.2"/>
    <row r="6479" customFormat="1" ht="16" customHeight="1" x14ac:dyDescent="0.2"/>
    <row r="6480" customFormat="1" ht="16" customHeight="1" x14ac:dyDescent="0.2"/>
    <row r="6481" customFormat="1" ht="16" customHeight="1" x14ac:dyDescent="0.2"/>
    <row r="6482" customFormat="1" ht="16" customHeight="1" x14ac:dyDescent="0.2"/>
    <row r="6483" customFormat="1" ht="16" customHeight="1" x14ac:dyDescent="0.2"/>
    <row r="6484" customFormat="1" ht="16" customHeight="1" x14ac:dyDescent="0.2"/>
    <row r="6485" customFormat="1" ht="16" customHeight="1" x14ac:dyDescent="0.2"/>
    <row r="6486" customFormat="1" ht="16" customHeight="1" x14ac:dyDescent="0.2"/>
    <row r="6487" customFormat="1" ht="16" customHeight="1" x14ac:dyDescent="0.2"/>
    <row r="6488" customFormat="1" ht="16" customHeight="1" x14ac:dyDescent="0.2"/>
    <row r="6489" customFormat="1" ht="16" customHeight="1" x14ac:dyDescent="0.2"/>
    <row r="6490" customFormat="1" ht="16" customHeight="1" x14ac:dyDescent="0.2"/>
    <row r="6491" customFormat="1" ht="16" customHeight="1" x14ac:dyDescent="0.2"/>
    <row r="6492" customFormat="1" ht="16" customHeight="1" x14ac:dyDescent="0.2"/>
    <row r="6493" customFormat="1" ht="16" customHeight="1" x14ac:dyDescent="0.2"/>
    <row r="6494" customFormat="1" ht="16" customHeight="1" x14ac:dyDescent="0.2"/>
    <row r="6495" customFormat="1" ht="16" customHeight="1" x14ac:dyDescent="0.2"/>
    <row r="6496" customFormat="1" ht="16" customHeight="1" x14ac:dyDescent="0.2"/>
    <row r="6497" customFormat="1" ht="16" customHeight="1" x14ac:dyDescent="0.2"/>
    <row r="6498" customFormat="1" ht="16" customHeight="1" x14ac:dyDescent="0.2"/>
    <row r="6499" customFormat="1" ht="16" customHeight="1" x14ac:dyDescent="0.2"/>
    <row r="6500" customFormat="1" ht="16" customHeight="1" x14ac:dyDescent="0.2"/>
    <row r="6501" customFormat="1" ht="16" customHeight="1" x14ac:dyDescent="0.2"/>
    <row r="6502" customFormat="1" ht="16" customHeight="1" x14ac:dyDescent="0.2"/>
    <row r="6503" customFormat="1" ht="16" customHeight="1" x14ac:dyDescent="0.2"/>
    <row r="6504" customFormat="1" ht="16" customHeight="1" x14ac:dyDescent="0.2"/>
    <row r="6505" customFormat="1" ht="16" customHeight="1" x14ac:dyDescent="0.2"/>
    <row r="6506" customFormat="1" ht="16" customHeight="1" x14ac:dyDescent="0.2"/>
    <row r="6507" customFormat="1" ht="16" customHeight="1" x14ac:dyDescent="0.2"/>
    <row r="6508" customFormat="1" ht="16" customHeight="1" x14ac:dyDescent="0.2"/>
    <row r="6509" customFormat="1" ht="16" customHeight="1" x14ac:dyDescent="0.2"/>
    <row r="6510" customFormat="1" ht="16" customHeight="1" x14ac:dyDescent="0.2"/>
    <row r="6511" customFormat="1" ht="16" customHeight="1" x14ac:dyDescent="0.2"/>
    <row r="6512" customFormat="1" ht="16" customHeight="1" x14ac:dyDescent="0.2"/>
    <row r="6513" customFormat="1" ht="16" customHeight="1" x14ac:dyDescent="0.2"/>
    <row r="6514" customFormat="1" ht="16" customHeight="1" x14ac:dyDescent="0.2"/>
    <row r="6515" customFormat="1" ht="16" customHeight="1" x14ac:dyDescent="0.2"/>
    <row r="6516" customFormat="1" ht="16" customHeight="1" x14ac:dyDescent="0.2"/>
    <row r="6517" customFormat="1" ht="16" customHeight="1" x14ac:dyDescent="0.2"/>
    <row r="6518" customFormat="1" ht="16" customHeight="1" x14ac:dyDescent="0.2"/>
    <row r="6519" customFormat="1" ht="16" customHeight="1" x14ac:dyDescent="0.2"/>
    <row r="6520" customFormat="1" ht="16" customHeight="1" x14ac:dyDescent="0.2"/>
    <row r="6521" customFormat="1" ht="16" customHeight="1" x14ac:dyDescent="0.2"/>
    <row r="6522" customFormat="1" ht="16" customHeight="1" x14ac:dyDescent="0.2"/>
    <row r="6523" customFormat="1" ht="16" customHeight="1" x14ac:dyDescent="0.2"/>
    <row r="6524" customFormat="1" ht="16" customHeight="1" x14ac:dyDescent="0.2"/>
    <row r="6525" customFormat="1" ht="16" customHeight="1" x14ac:dyDescent="0.2"/>
    <row r="6526" customFormat="1" ht="16" customHeight="1" x14ac:dyDescent="0.2"/>
    <row r="6527" customFormat="1" ht="16" customHeight="1" x14ac:dyDescent="0.2"/>
    <row r="6528" customFormat="1" ht="16" customHeight="1" x14ac:dyDescent="0.2"/>
    <row r="6529" customFormat="1" ht="16" customHeight="1" x14ac:dyDescent="0.2"/>
    <row r="6530" customFormat="1" ht="16" customHeight="1" x14ac:dyDescent="0.2"/>
    <row r="6531" customFormat="1" ht="16" customHeight="1" x14ac:dyDescent="0.2"/>
    <row r="6532" customFormat="1" ht="16" customHeight="1" x14ac:dyDescent="0.2"/>
    <row r="6533" customFormat="1" ht="16" customHeight="1" x14ac:dyDescent="0.2"/>
    <row r="6534" customFormat="1" ht="16" customHeight="1" x14ac:dyDescent="0.2"/>
    <row r="6535" customFormat="1" ht="16" customHeight="1" x14ac:dyDescent="0.2"/>
    <row r="6536" customFormat="1" ht="16" customHeight="1" x14ac:dyDescent="0.2"/>
    <row r="6537" customFormat="1" ht="16" customHeight="1" x14ac:dyDescent="0.2"/>
    <row r="6538" customFormat="1" ht="16" customHeight="1" x14ac:dyDescent="0.2"/>
    <row r="6539" customFormat="1" ht="16" customHeight="1" x14ac:dyDescent="0.2"/>
    <row r="6540" customFormat="1" ht="16" customHeight="1" x14ac:dyDescent="0.2"/>
    <row r="6541" customFormat="1" ht="16" customHeight="1" x14ac:dyDescent="0.2"/>
    <row r="6542" customFormat="1" ht="16" customHeight="1" x14ac:dyDescent="0.2"/>
    <row r="6543" customFormat="1" ht="16" customHeight="1" x14ac:dyDescent="0.2"/>
    <row r="6544" customFormat="1" ht="16" customHeight="1" x14ac:dyDescent="0.2"/>
    <row r="6545" customFormat="1" ht="16" customHeight="1" x14ac:dyDescent="0.2"/>
    <row r="6546" customFormat="1" ht="16" customHeight="1" x14ac:dyDescent="0.2"/>
    <row r="6547" customFormat="1" ht="16" customHeight="1" x14ac:dyDescent="0.2"/>
    <row r="6548" customFormat="1" ht="16" customHeight="1" x14ac:dyDescent="0.2"/>
    <row r="6549" customFormat="1" ht="16" customHeight="1" x14ac:dyDescent="0.2"/>
    <row r="6550" customFormat="1" ht="16" customHeight="1" x14ac:dyDescent="0.2"/>
    <row r="6551" customFormat="1" ht="16" customHeight="1" x14ac:dyDescent="0.2"/>
    <row r="6552" customFormat="1" ht="16" customHeight="1" x14ac:dyDescent="0.2"/>
    <row r="6553" customFormat="1" ht="16" customHeight="1" x14ac:dyDescent="0.2"/>
    <row r="6554" customFormat="1" ht="16" customHeight="1" x14ac:dyDescent="0.2"/>
    <row r="6555" customFormat="1" ht="16" customHeight="1" x14ac:dyDescent="0.2"/>
    <row r="6556" customFormat="1" ht="16" customHeight="1" x14ac:dyDescent="0.2"/>
    <row r="6557" customFormat="1" ht="16" customHeight="1" x14ac:dyDescent="0.2"/>
    <row r="6558" customFormat="1" ht="16" customHeight="1" x14ac:dyDescent="0.2"/>
    <row r="6559" customFormat="1" ht="16" customHeight="1" x14ac:dyDescent="0.2"/>
    <row r="6560" customFormat="1" ht="16" customHeight="1" x14ac:dyDescent="0.2"/>
    <row r="6561" customFormat="1" ht="16" customHeight="1" x14ac:dyDescent="0.2"/>
    <row r="6562" customFormat="1" ht="16" customHeight="1" x14ac:dyDescent="0.2"/>
    <row r="6563" customFormat="1" ht="16" customHeight="1" x14ac:dyDescent="0.2"/>
    <row r="6564" customFormat="1" ht="16" customHeight="1" x14ac:dyDescent="0.2"/>
    <row r="6565" customFormat="1" ht="16" customHeight="1" x14ac:dyDescent="0.2"/>
    <row r="6566" customFormat="1" ht="16" customHeight="1" x14ac:dyDescent="0.2"/>
    <row r="6567" customFormat="1" ht="16" customHeight="1" x14ac:dyDescent="0.2"/>
    <row r="6568" customFormat="1" ht="16" customHeight="1" x14ac:dyDescent="0.2"/>
    <row r="6569" customFormat="1" ht="16" customHeight="1" x14ac:dyDescent="0.2"/>
    <row r="6570" customFormat="1" ht="16" customHeight="1" x14ac:dyDescent="0.2"/>
    <row r="6571" customFormat="1" ht="16" customHeight="1" x14ac:dyDescent="0.2"/>
    <row r="6572" customFormat="1" ht="16" customHeight="1" x14ac:dyDescent="0.2"/>
    <row r="6573" customFormat="1" ht="16" customHeight="1" x14ac:dyDescent="0.2"/>
    <row r="6574" customFormat="1" ht="16" customHeight="1" x14ac:dyDescent="0.2"/>
    <row r="6575" customFormat="1" ht="16" customHeight="1" x14ac:dyDescent="0.2"/>
    <row r="6576" customFormat="1" ht="16" customHeight="1" x14ac:dyDescent="0.2"/>
    <row r="6577" customFormat="1" ht="16" customHeight="1" x14ac:dyDescent="0.2"/>
    <row r="6578" customFormat="1" ht="16" customHeight="1" x14ac:dyDescent="0.2"/>
    <row r="6579" customFormat="1" ht="16" customHeight="1" x14ac:dyDescent="0.2"/>
    <row r="6580" customFormat="1" ht="16" customHeight="1" x14ac:dyDescent="0.2"/>
    <row r="6581" customFormat="1" ht="16" customHeight="1" x14ac:dyDescent="0.2"/>
    <row r="6582" customFormat="1" ht="16" customHeight="1" x14ac:dyDescent="0.2"/>
    <row r="6583" customFormat="1" ht="16" customHeight="1" x14ac:dyDescent="0.2"/>
    <row r="6584" customFormat="1" ht="16" customHeight="1" x14ac:dyDescent="0.2"/>
    <row r="6585" customFormat="1" ht="16" customHeight="1" x14ac:dyDescent="0.2"/>
    <row r="6586" customFormat="1" ht="16" customHeight="1" x14ac:dyDescent="0.2"/>
    <row r="6587" customFormat="1" ht="16" customHeight="1" x14ac:dyDescent="0.2"/>
    <row r="6588" customFormat="1" ht="16" customHeight="1" x14ac:dyDescent="0.2"/>
    <row r="6589" customFormat="1" ht="16" customHeight="1" x14ac:dyDescent="0.2"/>
    <row r="6590" customFormat="1" ht="16" customHeight="1" x14ac:dyDescent="0.2"/>
    <row r="6591" customFormat="1" ht="16" customHeight="1" x14ac:dyDescent="0.2"/>
    <row r="6592" customFormat="1" ht="16" customHeight="1" x14ac:dyDescent="0.2"/>
    <row r="6593" customFormat="1" ht="16" customHeight="1" x14ac:dyDescent="0.2"/>
    <row r="6594" customFormat="1" ht="16" customHeight="1" x14ac:dyDescent="0.2"/>
    <row r="6595" customFormat="1" ht="16" customHeight="1" x14ac:dyDescent="0.2"/>
    <row r="6596" customFormat="1" ht="16" customHeight="1" x14ac:dyDescent="0.2"/>
    <row r="6597" customFormat="1" ht="16" customHeight="1" x14ac:dyDescent="0.2"/>
    <row r="6598" customFormat="1" ht="16" customHeight="1" x14ac:dyDescent="0.2"/>
    <row r="6599" customFormat="1" ht="16" customHeight="1" x14ac:dyDescent="0.2"/>
    <row r="6600" customFormat="1" ht="16" customHeight="1" x14ac:dyDescent="0.2"/>
    <row r="6601" customFormat="1" ht="16" customHeight="1" x14ac:dyDescent="0.2"/>
    <row r="6602" customFormat="1" ht="16" customHeight="1" x14ac:dyDescent="0.2"/>
    <row r="6603" customFormat="1" ht="16" customHeight="1" x14ac:dyDescent="0.2"/>
    <row r="6604" customFormat="1" ht="16" customHeight="1" x14ac:dyDescent="0.2"/>
    <row r="6605" customFormat="1" ht="16" customHeight="1" x14ac:dyDescent="0.2"/>
    <row r="6606" customFormat="1" ht="16" customHeight="1" x14ac:dyDescent="0.2"/>
    <row r="6607" customFormat="1" ht="16" customHeight="1" x14ac:dyDescent="0.2"/>
    <row r="6608" customFormat="1" ht="16" customHeight="1" x14ac:dyDescent="0.2"/>
    <row r="6609" customFormat="1" ht="16" customHeight="1" x14ac:dyDescent="0.2"/>
    <row r="6610" customFormat="1" ht="16" customHeight="1" x14ac:dyDescent="0.2"/>
    <row r="6611" customFormat="1" ht="16" customHeight="1" x14ac:dyDescent="0.2"/>
    <row r="6612" customFormat="1" ht="16" customHeight="1" x14ac:dyDescent="0.2"/>
    <row r="6613" customFormat="1" ht="16" customHeight="1" x14ac:dyDescent="0.2"/>
    <row r="6614" customFormat="1" ht="16" customHeight="1" x14ac:dyDescent="0.2"/>
    <row r="6615" customFormat="1" ht="16" customHeight="1" x14ac:dyDescent="0.2"/>
    <row r="6616" customFormat="1" ht="16" customHeight="1" x14ac:dyDescent="0.2"/>
    <row r="6617" customFormat="1" ht="16" customHeight="1" x14ac:dyDescent="0.2"/>
    <row r="6618" customFormat="1" ht="16" customHeight="1" x14ac:dyDescent="0.2"/>
    <row r="6619" customFormat="1" ht="16" customHeight="1" x14ac:dyDescent="0.2"/>
    <row r="6620" customFormat="1" ht="16" customHeight="1" x14ac:dyDescent="0.2"/>
    <row r="6621" customFormat="1" ht="16" customHeight="1" x14ac:dyDescent="0.2"/>
    <row r="6622" customFormat="1" ht="16" customHeight="1" x14ac:dyDescent="0.2"/>
    <row r="6623" customFormat="1" ht="16" customHeight="1" x14ac:dyDescent="0.2"/>
    <row r="6624" customFormat="1" ht="16" customHeight="1" x14ac:dyDescent="0.2"/>
    <row r="6625" customFormat="1" ht="16" customHeight="1" x14ac:dyDescent="0.2"/>
    <row r="6626" customFormat="1" ht="16" customHeight="1" x14ac:dyDescent="0.2"/>
    <row r="6627" customFormat="1" ht="16" customHeight="1" x14ac:dyDescent="0.2"/>
    <row r="6628" customFormat="1" ht="16" customHeight="1" x14ac:dyDescent="0.2"/>
    <row r="6629" customFormat="1" ht="16" customHeight="1" x14ac:dyDescent="0.2"/>
    <row r="6630" customFormat="1" ht="16" customHeight="1" x14ac:dyDescent="0.2"/>
    <row r="6631" customFormat="1" ht="16" customHeight="1" x14ac:dyDescent="0.2"/>
    <row r="6632" customFormat="1" ht="16" customHeight="1" x14ac:dyDescent="0.2"/>
    <row r="6633" customFormat="1" ht="16" customHeight="1" x14ac:dyDescent="0.2"/>
    <row r="6634" customFormat="1" ht="16" customHeight="1" x14ac:dyDescent="0.2"/>
    <row r="6635" customFormat="1" ht="16" customHeight="1" x14ac:dyDescent="0.2"/>
    <row r="6636" customFormat="1" ht="16" customHeight="1" x14ac:dyDescent="0.2"/>
    <row r="6637" customFormat="1" ht="16" customHeight="1" x14ac:dyDescent="0.2"/>
    <row r="6638" customFormat="1" ht="16" customHeight="1" x14ac:dyDescent="0.2"/>
    <row r="6639" customFormat="1" ht="16" customHeight="1" x14ac:dyDescent="0.2"/>
    <row r="6640" customFormat="1" ht="16" customHeight="1" x14ac:dyDescent="0.2"/>
    <row r="6641" customFormat="1" ht="16" customHeight="1" x14ac:dyDescent="0.2"/>
    <row r="6642" customFormat="1" ht="16" customHeight="1" x14ac:dyDescent="0.2"/>
    <row r="6643" customFormat="1" ht="16" customHeight="1" x14ac:dyDescent="0.2"/>
    <row r="6644" customFormat="1" ht="16" customHeight="1" x14ac:dyDescent="0.2"/>
    <row r="6645" customFormat="1" ht="16" customHeight="1" x14ac:dyDescent="0.2"/>
    <row r="6646" customFormat="1" ht="16" customHeight="1" x14ac:dyDescent="0.2"/>
    <row r="6647" customFormat="1" ht="16" customHeight="1" x14ac:dyDescent="0.2"/>
    <row r="6648" customFormat="1" ht="16" customHeight="1" x14ac:dyDescent="0.2"/>
    <row r="6649" customFormat="1" ht="16" customHeight="1" x14ac:dyDescent="0.2"/>
    <row r="6650" customFormat="1" ht="16" customHeight="1" x14ac:dyDescent="0.2"/>
    <row r="6651" customFormat="1" ht="16" customHeight="1" x14ac:dyDescent="0.2"/>
    <row r="6652" customFormat="1" ht="16" customHeight="1" x14ac:dyDescent="0.2"/>
    <row r="6653" customFormat="1" ht="16" customHeight="1" x14ac:dyDescent="0.2"/>
    <row r="6654" customFormat="1" ht="16" customHeight="1" x14ac:dyDescent="0.2"/>
    <row r="6655" customFormat="1" ht="16" customHeight="1" x14ac:dyDescent="0.2"/>
    <row r="6656" customFormat="1" ht="16" customHeight="1" x14ac:dyDescent="0.2"/>
    <row r="6657" customFormat="1" ht="16" customHeight="1" x14ac:dyDescent="0.2"/>
    <row r="6658" customFormat="1" ht="16" customHeight="1" x14ac:dyDescent="0.2"/>
    <row r="6659" customFormat="1" ht="16" customHeight="1" x14ac:dyDescent="0.2"/>
    <row r="6660" customFormat="1" ht="16" customHeight="1" x14ac:dyDescent="0.2"/>
    <row r="6661" customFormat="1" ht="16" customHeight="1" x14ac:dyDescent="0.2"/>
    <row r="6662" customFormat="1" ht="16" customHeight="1" x14ac:dyDescent="0.2"/>
    <row r="6663" customFormat="1" ht="16" customHeight="1" x14ac:dyDescent="0.2"/>
    <row r="6664" customFormat="1" ht="16" customHeight="1" x14ac:dyDescent="0.2"/>
    <row r="6665" customFormat="1" ht="16" customHeight="1" x14ac:dyDescent="0.2"/>
    <row r="6666" customFormat="1" ht="16" customHeight="1" x14ac:dyDescent="0.2"/>
    <row r="6667" customFormat="1" ht="16" customHeight="1" x14ac:dyDescent="0.2"/>
    <row r="6668" customFormat="1" ht="16" customHeight="1" x14ac:dyDescent="0.2"/>
    <row r="6669" customFormat="1" ht="16" customHeight="1" x14ac:dyDescent="0.2"/>
    <row r="6670" customFormat="1" ht="16" customHeight="1" x14ac:dyDescent="0.2"/>
    <row r="6671" customFormat="1" ht="16" customHeight="1" x14ac:dyDescent="0.2"/>
    <row r="6672" customFormat="1" ht="16" customHeight="1" x14ac:dyDescent="0.2"/>
    <row r="6673" customFormat="1" ht="16" customHeight="1" x14ac:dyDescent="0.2"/>
    <row r="6674" customFormat="1" ht="16" customHeight="1" x14ac:dyDescent="0.2"/>
    <row r="6675" customFormat="1" ht="16" customHeight="1" x14ac:dyDescent="0.2"/>
    <row r="6676" customFormat="1" ht="16" customHeight="1" x14ac:dyDescent="0.2"/>
    <row r="6677" customFormat="1" ht="16" customHeight="1" x14ac:dyDescent="0.2"/>
    <row r="6678" customFormat="1" ht="16" customHeight="1" x14ac:dyDescent="0.2"/>
    <row r="6679" customFormat="1" ht="16" customHeight="1" x14ac:dyDescent="0.2"/>
    <row r="6680" customFormat="1" ht="16" customHeight="1" x14ac:dyDescent="0.2"/>
    <row r="6681" customFormat="1" ht="16" customHeight="1" x14ac:dyDescent="0.2"/>
    <row r="6682" customFormat="1" ht="16" customHeight="1" x14ac:dyDescent="0.2"/>
    <row r="6683" customFormat="1" ht="16" customHeight="1" x14ac:dyDescent="0.2"/>
    <row r="6684" customFormat="1" ht="16" customHeight="1" x14ac:dyDescent="0.2"/>
    <row r="6685" customFormat="1" ht="16" customHeight="1" x14ac:dyDescent="0.2"/>
    <row r="6686" customFormat="1" ht="16" customHeight="1" x14ac:dyDescent="0.2"/>
    <row r="6687" customFormat="1" ht="16" customHeight="1" x14ac:dyDescent="0.2"/>
    <row r="6688" customFormat="1" ht="16" customHeight="1" x14ac:dyDescent="0.2"/>
    <row r="6689" customFormat="1" ht="16" customHeight="1" x14ac:dyDescent="0.2"/>
    <row r="6690" customFormat="1" ht="16" customHeight="1" x14ac:dyDescent="0.2"/>
    <row r="6691" customFormat="1" ht="16" customHeight="1" x14ac:dyDescent="0.2"/>
    <row r="6692" customFormat="1" ht="16" customHeight="1" x14ac:dyDescent="0.2"/>
    <row r="6693" customFormat="1" ht="16" customHeight="1" x14ac:dyDescent="0.2"/>
    <row r="6694" customFormat="1" ht="16" customHeight="1" x14ac:dyDescent="0.2"/>
    <row r="6695" customFormat="1" ht="16" customHeight="1" x14ac:dyDescent="0.2"/>
    <row r="6696" customFormat="1" ht="16" customHeight="1" x14ac:dyDescent="0.2"/>
    <row r="6697" customFormat="1" ht="16" customHeight="1" x14ac:dyDescent="0.2"/>
    <row r="6698" customFormat="1" ht="16" customHeight="1" x14ac:dyDescent="0.2"/>
    <row r="6699" customFormat="1" ht="16" customHeight="1" x14ac:dyDescent="0.2"/>
    <row r="6700" customFormat="1" ht="16" customHeight="1" x14ac:dyDescent="0.2"/>
    <row r="6701" customFormat="1" ht="16" customHeight="1" x14ac:dyDescent="0.2"/>
    <row r="6702" customFormat="1" ht="16" customHeight="1" x14ac:dyDescent="0.2"/>
    <row r="6703" customFormat="1" ht="16" customHeight="1" x14ac:dyDescent="0.2"/>
    <row r="6704" customFormat="1" ht="16" customHeight="1" x14ac:dyDescent="0.2"/>
    <row r="6705" customFormat="1" ht="16" customHeight="1" x14ac:dyDescent="0.2"/>
    <row r="6706" customFormat="1" ht="16" customHeight="1" x14ac:dyDescent="0.2"/>
    <row r="6707" customFormat="1" ht="16" customHeight="1" x14ac:dyDescent="0.2"/>
    <row r="6708" customFormat="1" ht="16" customHeight="1" x14ac:dyDescent="0.2"/>
    <row r="6709" customFormat="1" ht="16" customHeight="1" x14ac:dyDescent="0.2"/>
    <row r="6710" customFormat="1" ht="16" customHeight="1" x14ac:dyDescent="0.2"/>
    <row r="6711" customFormat="1" ht="16" customHeight="1" x14ac:dyDescent="0.2"/>
    <row r="6712" customFormat="1" ht="16" customHeight="1" x14ac:dyDescent="0.2"/>
    <row r="6713" customFormat="1" ht="16" customHeight="1" x14ac:dyDescent="0.2"/>
    <row r="6714" customFormat="1" ht="16" customHeight="1" x14ac:dyDescent="0.2"/>
    <row r="6715" customFormat="1" ht="16" customHeight="1" x14ac:dyDescent="0.2"/>
    <row r="6716" customFormat="1" ht="16" customHeight="1" x14ac:dyDescent="0.2"/>
    <row r="6717" customFormat="1" ht="16" customHeight="1" x14ac:dyDescent="0.2"/>
    <row r="6718" customFormat="1" ht="16" customHeight="1" x14ac:dyDescent="0.2"/>
    <row r="6719" customFormat="1" ht="16" customHeight="1" x14ac:dyDescent="0.2"/>
    <row r="6720" customFormat="1" ht="16" customHeight="1" x14ac:dyDescent="0.2"/>
    <row r="6721" customFormat="1" ht="16" customHeight="1" x14ac:dyDescent="0.2"/>
    <row r="6722" customFormat="1" ht="16" customHeight="1" x14ac:dyDescent="0.2"/>
    <row r="6723" customFormat="1" ht="16" customHeight="1" x14ac:dyDescent="0.2"/>
    <row r="6724" customFormat="1" ht="16" customHeight="1" x14ac:dyDescent="0.2"/>
    <row r="6725" customFormat="1" ht="16" customHeight="1" x14ac:dyDescent="0.2"/>
    <row r="6726" customFormat="1" ht="16" customHeight="1" x14ac:dyDescent="0.2"/>
    <row r="6727" customFormat="1" ht="16" customHeight="1" x14ac:dyDescent="0.2"/>
    <row r="6728" customFormat="1" ht="16" customHeight="1" x14ac:dyDescent="0.2"/>
    <row r="6729" customFormat="1" ht="16" customHeight="1" x14ac:dyDescent="0.2"/>
    <row r="6730" customFormat="1" ht="16" customHeight="1" x14ac:dyDescent="0.2"/>
    <row r="6731" customFormat="1" ht="16" customHeight="1" x14ac:dyDescent="0.2"/>
    <row r="6732" customFormat="1" ht="16" customHeight="1" x14ac:dyDescent="0.2"/>
    <row r="6733" customFormat="1" ht="16" customHeight="1" x14ac:dyDescent="0.2"/>
    <row r="6734" customFormat="1" ht="16" customHeight="1" x14ac:dyDescent="0.2"/>
    <row r="6735" customFormat="1" ht="16" customHeight="1" x14ac:dyDescent="0.2"/>
    <row r="6736" customFormat="1" ht="16" customHeight="1" x14ac:dyDescent="0.2"/>
    <row r="6737" customFormat="1" ht="16" customHeight="1" x14ac:dyDescent="0.2"/>
    <row r="6738" customFormat="1" ht="16" customHeight="1" x14ac:dyDescent="0.2"/>
    <row r="6739" customFormat="1" ht="16" customHeight="1" x14ac:dyDescent="0.2"/>
    <row r="6740" customFormat="1" ht="16" customHeight="1" x14ac:dyDescent="0.2"/>
    <row r="6741" customFormat="1" ht="16" customHeight="1" x14ac:dyDescent="0.2"/>
    <row r="6742" customFormat="1" ht="16" customHeight="1" x14ac:dyDescent="0.2"/>
    <row r="6743" customFormat="1" ht="16" customHeight="1" x14ac:dyDescent="0.2"/>
    <row r="6744" customFormat="1" ht="16" customHeight="1" x14ac:dyDescent="0.2"/>
    <row r="6745" customFormat="1" ht="16" customHeight="1" x14ac:dyDescent="0.2"/>
    <row r="6746" customFormat="1" ht="16" customHeight="1" x14ac:dyDescent="0.2"/>
    <row r="6747" customFormat="1" ht="16" customHeight="1" x14ac:dyDescent="0.2"/>
    <row r="6748" customFormat="1" ht="16" customHeight="1" x14ac:dyDescent="0.2"/>
    <row r="6749" customFormat="1" ht="16" customHeight="1" x14ac:dyDescent="0.2"/>
    <row r="6750" customFormat="1" ht="16" customHeight="1" x14ac:dyDescent="0.2"/>
    <row r="6751" customFormat="1" ht="16" customHeight="1" x14ac:dyDescent="0.2"/>
    <row r="6752" customFormat="1" ht="16" customHeight="1" x14ac:dyDescent="0.2"/>
    <row r="6753" customFormat="1" ht="16" customHeight="1" x14ac:dyDescent="0.2"/>
    <row r="6754" customFormat="1" ht="16" customHeight="1" x14ac:dyDescent="0.2"/>
    <row r="6755" customFormat="1" ht="16" customHeight="1" x14ac:dyDescent="0.2"/>
    <row r="6756" customFormat="1" ht="16" customHeight="1" x14ac:dyDescent="0.2"/>
    <row r="6757" customFormat="1" ht="16" customHeight="1" x14ac:dyDescent="0.2"/>
    <row r="6758" customFormat="1" ht="16" customHeight="1" x14ac:dyDescent="0.2"/>
    <row r="6759" customFormat="1" ht="16" customHeight="1" x14ac:dyDescent="0.2"/>
    <row r="6760" customFormat="1" ht="16" customHeight="1" x14ac:dyDescent="0.2"/>
    <row r="6761" customFormat="1" ht="16" customHeight="1" x14ac:dyDescent="0.2"/>
    <row r="6762" customFormat="1" ht="16" customHeight="1" x14ac:dyDescent="0.2"/>
    <row r="6763" customFormat="1" ht="16" customHeight="1" x14ac:dyDescent="0.2"/>
    <row r="6764" customFormat="1" ht="16" customHeight="1" x14ac:dyDescent="0.2"/>
    <row r="6765" customFormat="1" ht="16" customHeight="1" x14ac:dyDescent="0.2"/>
    <row r="6766" customFormat="1" ht="16" customHeight="1" x14ac:dyDescent="0.2"/>
    <row r="6767" customFormat="1" ht="16" customHeight="1" x14ac:dyDescent="0.2"/>
    <row r="6768" customFormat="1" ht="16" customHeight="1" x14ac:dyDescent="0.2"/>
    <row r="6769" customFormat="1" ht="16" customHeight="1" x14ac:dyDescent="0.2"/>
    <row r="6770" customFormat="1" ht="16" customHeight="1" x14ac:dyDescent="0.2"/>
    <row r="6771" customFormat="1" ht="16" customHeight="1" x14ac:dyDescent="0.2"/>
    <row r="6772" customFormat="1" ht="16" customHeight="1" x14ac:dyDescent="0.2"/>
    <row r="6773" customFormat="1" ht="16" customHeight="1" x14ac:dyDescent="0.2"/>
    <row r="6774" customFormat="1" ht="16" customHeight="1" x14ac:dyDescent="0.2"/>
    <row r="6775" customFormat="1" ht="16" customHeight="1" x14ac:dyDescent="0.2"/>
    <row r="6776" customFormat="1" ht="16" customHeight="1" x14ac:dyDescent="0.2"/>
    <row r="6777" customFormat="1" ht="16" customHeight="1" x14ac:dyDescent="0.2"/>
    <row r="6778" customFormat="1" ht="16" customHeight="1" x14ac:dyDescent="0.2"/>
    <row r="6779" customFormat="1" ht="16" customHeight="1" x14ac:dyDescent="0.2"/>
    <row r="6780" customFormat="1" ht="16" customHeight="1" x14ac:dyDescent="0.2"/>
    <row r="6781" customFormat="1" ht="16" customHeight="1" x14ac:dyDescent="0.2"/>
    <row r="6782" customFormat="1" ht="16" customHeight="1" x14ac:dyDescent="0.2"/>
    <row r="6783" customFormat="1" ht="16" customHeight="1" x14ac:dyDescent="0.2"/>
    <row r="6784" customFormat="1" ht="16" customHeight="1" x14ac:dyDescent="0.2"/>
    <row r="6785" customFormat="1" ht="16" customHeight="1" x14ac:dyDescent="0.2"/>
    <row r="6786" customFormat="1" ht="16" customHeight="1" x14ac:dyDescent="0.2"/>
    <row r="6787" customFormat="1" ht="16" customHeight="1" x14ac:dyDescent="0.2"/>
    <row r="6788" customFormat="1" ht="16" customHeight="1" x14ac:dyDescent="0.2"/>
    <row r="6789" customFormat="1" ht="16" customHeight="1" x14ac:dyDescent="0.2"/>
    <row r="6790" customFormat="1" ht="16" customHeight="1" x14ac:dyDescent="0.2"/>
    <row r="6791" customFormat="1" ht="16" customHeight="1" x14ac:dyDescent="0.2"/>
    <row r="6792" customFormat="1" ht="16" customHeight="1" x14ac:dyDescent="0.2"/>
    <row r="6793" customFormat="1" ht="16" customHeight="1" x14ac:dyDescent="0.2"/>
    <row r="6794" customFormat="1" ht="16" customHeight="1" x14ac:dyDescent="0.2"/>
    <row r="6795" customFormat="1" ht="16" customHeight="1" x14ac:dyDescent="0.2"/>
    <row r="6796" customFormat="1" ht="16" customHeight="1" x14ac:dyDescent="0.2"/>
    <row r="6797" customFormat="1" ht="16" customHeight="1" x14ac:dyDescent="0.2"/>
    <row r="6798" customFormat="1" ht="16" customHeight="1" x14ac:dyDescent="0.2"/>
    <row r="6799" customFormat="1" ht="16" customHeight="1" x14ac:dyDescent="0.2"/>
    <row r="6800" customFormat="1" ht="16" customHeight="1" x14ac:dyDescent="0.2"/>
    <row r="6801" customFormat="1" ht="16" customHeight="1" x14ac:dyDescent="0.2"/>
    <row r="6802" customFormat="1" ht="16" customHeight="1" x14ac:dyDescent="0.2"/>
    <row r="6803" customFormat="1" ht="16" customHeight="1" x14ac:dyDescent="0.2"/>
    <row r="6804" customFormat="1" ht="16" customHeight="1" x14ac:dyDescent="0.2"/>
    <row r="6805" customFormat="1" ht="16" customHeight="1" x14ac:dyDescent="0.2"/>
    <row r="6806" customFormat="1" ht="16" customHeight="1" x14ac:dyDescent="0.2"/>
    <row r="6807" customFormat="1" ht="16" customHeight="1" x14ac:dyDescent="0.2"/>
    <row r="6808" customFormat="1" ht="16" customHeight="1" x14ac:dyDescent="0.2"/>
    <row r="6809" customFormat="1" ht="16" customHeight="1" x14ac:dyDescent="0.2"/>
    <row r="6810" customFormat="1" ht="16" customHeight="1" x14ac:dyDescent="0.2"/>
    <row r="6811" customFormat="1" ht="16" customHeight="1" x14ac:dyDescent="0.2"/>
    <row r="6812" customFormat="1" ht="16" customHeight="1" x14ac:dyDescent="0.2"/>
    <row r="6813" customFormat="1" ht="16" customHeight="1" x14ac:dyDescent="0.2"/>
    <row r="6814" customFormat="1" ht="16" customHeight="1" x14ac:dyDescent="0.2"/>
    <row r="6815" customFormat="1" ht="16" customHeight="1" x14ac:dyDescent="0.2"/>
    <row r="6816" customFormat="1" ht="16" customHeight="1" x14ac:dyDescent="0.2"/>
    <row r="6817" customFormat="1" ht="16" customHeight="1" x14ac:dyDescent="0.2"/>
    <row r="6818" customFormat="1" ht="16" customHeight="1" x14ac:dyDescent="0.2"/>
    <row r="6819" customFormat="1" ht="16" customHeight="1" x14ac:dyDescent="0.2"/>
    <row r="6820" customFormat="1" ht="16" customHeight="1" x14ac:dyDescent="0.2"/>
    <row r="6821" customFormat="1" ht="16" customHeight="1" x14ac:dyDescent="0.2"/>
    <row r="6822" customFormat="1" ht="16" customHeight="1" x14ac:dyDescent="0.2"/>
    <row r="6823" customFormat="1" ht="16" customHeight="1" x14ac:dyDescent="0.2"/>
    <row r="6824" customFormat="1" ht="16" customHeight="1" x14ac:dyDescent="0.2"/>
    <row r="6825" customFormat="1" ht="16" customHeight="1" x14ac:dyDescent="0.2"/>
    <row r="6826" customFormat="1" ht="16" customHeight="1" x14ac:dyDescent="0.2"/>
    <row r="6827" customFormat="1" ht="16" customHeight="1" x14ac:dyDescent="0.2"/>
    <row r="6828" customFormat="1" ht="16" customHeight="1" x14ac:dyDescent="0.2"/>
    <row r="6829" customFormat="1" ht="16" customHeight="1" x14ac:dyDescent="0.2"/>
    <row r="6830" customFormat="1" ht="16" customHeight="1" x14ac:dyDescent="0.2"/>
    <row r="6831" customFormat="1" ht="16" customHeight="1" x14ac:dyDescent="0.2"/>
    <row r="6832" customFormat="1" ht="16" customHeight="1" x14ac:dyDescent="0.2"/>
    <row r="6833" customFormat="1" ht="16" customHeight="1" x14ac:dyDescent="0.2"/>
    <row r="6834" customFormat="1" ht="16" customHeight="1" x14ac:dyDescent="0.2"/>
    <row r="6835" customFormat="1" ht="16" customHeight="1" x14ac:dyDescent="0.2"/>
    <row r="6836" customFormat="1" ht="16" customHeight="1" x14ac:dyDescent="0.2"/>
    <row r="6837" customFormat="1" ht="16" customHeight="1" x14ac:dyDescent="0.2"/>
    <row r="6838" customFormat="1" ht="16" customHeight="1" x14ac:dyDescent="0.2"/>
    <row r="6839" customFormat="1" ht="16" customHeight="1" x14ac:dyDescent="0.2"/>
    <row r="6840" customFormat="1" ht="16" customHeight="1" x14ac:dyDescent="0.2"/>
    <row r="6841" customFormat="1" ht="16" customHeight="1" x14ac:dyDescent="0.2"/>
    <row r="6842" customFormat="1" ht="16" customHeight="1" x14ac:dyDescent="0.2"/>
    <row r="6843" customFormat="1" ht="16" customHeight="1" x14ac:dyDescent="0.2"/>
    <row r="6844" customFormat="1" ht="16" customHeight="1" x14ac:dyDescent="0.2"/>
    <row r="6845" customFormat="1" ht="16" customHeight="1" x14ac:dyDescent="0.2"/>
    <row r="6846" customFormat="1" ht="16" customHeight="1" x14ac:dyDescent="0.2"/>
    <row r="6847" customFormat="1" ht="16" customHeight="1" x14ac:dyDescent="0.2"/>
    <row r="6848" customFormat="1" ht="16" customHeight="1" x14ac:dyDescent="0.2"/>
    <row r="6849" customFormat="1" ht="16" customHeight="1" x14ac:dyDescent="0.2"/>
    <row r="6850" customFormat="1" ht="16" customHeight="1" x14ac:dyDescent="0.2"/>
    <row r="6851" customFormat="1" ht="16" customHeight="1" x14ac:dyDescent="0.2"/>
    <row r="6852" customFormat="1" ht="16" customHeight="1" x14ac:dyDescent="0.2"/>
    <row r="6853" customFormat="1" ht="16" customHeight="1" x14ac:dyDescent="0.2"/>
    <row r="6854" customFormat="1" ht="16" customHeight="1" x14ac:dyDescent="0.2"/>
    <row r="6855" customFormat="1" ht="16" customHeight="1" x14ac:dyDescent="0.2"/>
    <row r="6856" customFormat="1" ht="16" customHeight="1" x14ac:dyDescent="0.2"/>
    <row r="6857" customFormat="1" ht="16" customHeight="1" x14ac:dyDescent="0.2"/>
    <row r="6858" customFormat="1" ht="16" customHeight="1" x14ac:dyDescent="0.2"/>
    <row r="6859" customFormat="1" ht="16" customHeight="1" x14ac:dyDescent="0.2"/>
    <row r="6860" customFormat="1" ht="16" customHeight="1" x14ac:dyDescent="0.2"/>
    <row r="6861" customFormat="1" ht="16" customHeight="1" x14ac:dyDescent="0.2"/>
    <row r="6862" customFormat="1" ht="16" customHeight="1" x14ac:dyDescent="0.2"/>
    <row r="6863" customFormat="1" ht="16" customHeight="1" x14ac:dyDescent="0.2"/>
    <row r="6864" customFormat="1" ht="16" customHeight="1" x14ac:dyDescent="0.2"/>
    <row r="6865" customFormat="1" ht="16" customHeight="1" x14ac:dyDescent="0.2"/>
    <row r="6866" customFormat="1" ht="16" customHeight="1" x14ac:dyDescent="0.2"/>
    <row r="6867" customFormat="1" ht="16" customHeight="1" x14ac:dyDescent="0.2"/>
    <row r="6868" customFormat="1" ht="16" customHeight="1" x14ac:dyDescent="0.2"/>
    <row r="6869" customFormat="1" ht="16" customHeight="1" x14ac:dyDescent="0.2"/>
    <row r="6870" customFormat="1" ht="16" customHeight="1" x14ac:dyDescent="0.2"/>
    <row r="6871" customFormat="1" ht="16" customHeight="1" x14ac:dyDescent="0.2"/>
    <row r="6872" customFormat="1" ht="16" customHeight="1" x14ac:dyDescent="0.2"/>
    <row r="6873" customFormat="1" ht="16" customHeight="1" x14ac:dyDescent="0.2"/>
    <row r="6874" customFormat="1" ht="16" customHeight="1" x14ac:dyDescent="0.2"/>
    <row r="6875" customFormat="1" ht="16" customHeight="1" x14ac:dyDescent="0.2"/>
    <row r="6876" customFormat="1" ht="16" customHeight="1" x14ac:dyDescent="0.2"/>
    <row r="6877" customFormat="1" ht="16" customHeight="1" x14ac:dyDescent="0.2"/>
    <row r="6878" customFormat="1" ht="16" customHeight="1" x14ac:dyDescent="0.2"/>
    <row r="6879" customFormat="1" ht="16" customHeight="1" x14ac:dyDescent="0.2"/>
    <row r="6880" customFormat="1" ht="16" customHeight="1" x14ac:dyDescent="0.2"/>
    <row r="6881" customFormat="1" ht="16" customHeight="1" x14ac:dyDescent="0.2"/>
    <row r="6882" customFormat="1" ht="16" customHeight="1" x14ac:dyDescent="0.2"/>
    <row r="6883" customFormat="1" ht="16" customHeight="1" x14ac:dyDescent="0.2"/>
    <row r="6884" customFormat="1" ht="16" customHeight="1" x14ac:dyDescent="0.2"/>
    <row r="6885" customFormat="1" ht="16" customHeight="1" x14ac:dyDescent="0.2"/>
    <row r="6886" customFormat="1" ht="16" customHeight="1" x14ac:dyDescent="0.2"/>
    <row r="6887" customFormat="1" ht="16" customHeight="1" x14ac:dyDescent="0.2"/>
    <row r="6888" customFormat="1" ht="16" customHeight="1" x14ac:dyDescent="0.2"/>
    <row r="6889" customFormat="1" ht="16" customHeight="1" x14ac:dyDescent="0.2"/>
    <row r="6890" customFormat="1" ht="16" customHeight="1" x14ac:dyDescent="0.2"/>
    <row r="6891" customFormat="1" ht="16" customHeight="1" x14ac:dyDescent="0.2"/>
    <row r="6892" customFormat="1" ht="16" customHeight="1" x14ac:dyDescent="0.2"/>
    <row r="6893" customFormat="1" ht="16" customHeight="1" x14ac:dyDescent="0.2"/>
    <row r="6894" customFormat="1" ht="16" customHeight="1" x14ac:dyDescent="0.2"/>
    <row r="6895" customFormat="1" ht="16" customHeight="1" x14ac:dyDescent="0.2"/>
    <row r="6896" customFormat="1" ht="16" customHeight="1" x14ac:dyDescent="0.2"/>
    <row r="6897" customFormat="1" ht="16" customHeight="1" x14ac:dyDescent="0.2"/>
    <row r="6898" customFormat="1" ht="16" customHeight="1" x14ac:dyDescent="0.2"/>
    <row r="6899" customFormat="1" ht="16" customHeight="1" x14ac:dyDescent="0.2"/>
    <row r="6900" customFormat="1" ht="16" customHeight="1" x14ac:dyDescent="0.2"/>
    <row r="6901" customFormat="1" ht="16" customHeight="1" x14ac:dyDescent="0.2"/>
    <row r="6902" customFormat="1" ht="16" customHeight="1" x14ac:dyDescent="0.2"/>
    <row r="6903" customFormat="1" ht="16" customHeight="1" x14ac:dyDescent="0.2"/>
    <row r="6904" customFormat="1" ht="16" customHeight="1" x14ac:dyDescent="0.2"/>
    <row r="6905" customFormat="1" ht="16" customHeight="1" x14ac:dyDescent="0.2"/>
    <row r="6906" customFormat="1" ht="16" customHeight="1" x14ac:dyDescent="0.2"/>
    <row r="6907" customFormat="1" ht="16" customHeight="1" x14ac:dyDescent="0.2"/>
    <row r="6908" customFormat="1" ht="16" customHeight="1" x14ac:dyDescent="0.2"/>
    <row r="6909" customFormat="1" ht="16" customHeight="1" x14ac:dyDescent="0.2"/>
    <row r="6910" customFormat="1" ht="16" customHeight="1" x14ac:dyDescent="0.2"/>
    <row r="6911" customFormat="1" ht="16" customHeight="1" x14ac:dyDescent="0.2"/>
    <row r="6912" customFormat="1" ht="16" customHeight="1" x14ac:dyDescent="0.2"/>
    <row r="6913" customFormat="1" ht="16" customHeight="1" x14ac:dyDescent="0.2"/>
    <row r="6914" customFormat="1" ht="16" customHeight="1" x14ac:dyDescent="0.2"/>
    <row r="6915" customFormat="1" ht="16" customHeight="1" x14ac:dyDescent="0.2"/>
    <row r="6916" customFormat="1" ht="16" customHeight="1" x14ac:dyDescent="0.2"/>
    <row r="6917" customFormat="1" ht="16" customHeight="1" x14ac:dyDescent="0.2"/>
    <row r="6918" customFormat="1" ht="16" customHeight="1" x14ac:dyDescent="0.2"/>
    <row r="6919" customFormat="1" ht="16" customHeight="1" x14ac:dyDescent="0.2"/>
    <row r="6920" customFormat="1" ht="16" customHeight="1" x14ac:dyDescent="0.2"/>
    <row r="6921" customFormat="1" ht="16" customHeight="1" x14ac:dyDescent="0.2"/>
    <row r="6922" customFormat="1" ht="16" customHeight="1" x14ac:dyDescent="0.2"/>
    <row r="6923" customFormat="1" ht="16" customHeight="1" x14ac:dyDescent="0.2"/>
    <row r="6924" customFormat="1" ht="16" customHeight="1" x14ac:dyDescent="0.2"/>
    <row r="6925" customFormat="1" ht="16" customHeight="1" x14ac:dyDescent="0.2"/>
    <row r="6926" customFormat="1" ht="16" customHeight="1" x14ac:dyDescent="0.2"/>
    <row r="6927" customFormat="1" ht="16" customHeight="1" x14ac:dyDescent="0.2"/>
    <row r="6928" customFormat="1" ht="16" customHeight="1" x14ac:dyDescent="0.2"/>
    <row r="6929" customFormat="1" ht="16" customHeight="1" x14ac:dyDescent="0.2"/>
    <row r="6930" customFormat="1" ht="16" customHeight="1" x14ac:dyDescent="0.2"/>
    <row r="6931" customFormat="1" ht="16" customHeight="1" x14ac:dyDescent="0.2"/>
    <row r="6932" customFormat="1" ht="16" customHeight="1" x14ac:dyDescent="0.2"/>
    <row r="6933" customFormat="1" ht="16" customHeight="1" x14ac:dyDescent="0.2"/>
    <row r="6934" customFormat="1" ht="16" customHeight="1" x14ac:dyDescent="0.2"/>
    <row r="6935" customFormat="1" ht="16" customHeight="1" x14ac:dyDescent="0.2"/>
    <row r="6936" customFormat="1" ht="16" customHeight="1" x14ac:dyDescent="0.2"/>
    <row r="6937" customFormat="1" ht="16" customHeight="1" x14ac:dyDescent="0.2"/>
    <row r="6938" customFormat="1" ht="16" customHeight="1" x14ac:dyDescent="0.2"/>
    <row r="6939" customFormat="1" ht="16" customHeight="1" x14ac:dyDescent="0.2"/>
    <row r="6940" customFormat="1" ht="16" customHeight="1" x14ac:dyDescent="0.2"/>
    <row r="6941" customFormat="1" ht="16" customHeight="1" x14ac:dyDescent="0.2"/>
    <row r="6942" customFormat="1" ht="16" customHeight="1" x14ac:dyDescent="0.2"/>
    <row r="6943" customFormat="1" ht="16" customHeight="1" x14ac:dyDescent="0.2"/>
    <row r="6944" customFormat="1" ht="16" customHeight="1" x14ac:dyDescent="0.2"/>
    <row r="6945" customFormat="1" ht="16" customHeight="1" x14ac:dyDescent="0.2"/>
    <row r="6946" customFormat="1" ht="16" customHeight="1" x14ac:dyDescent="0.2"/>
    <row r="6947" customFormat="1" ht="16" customHeight="1" x14ac:dyDescent="0.2"/>
    <row r="6948" customFormat="1" ht="16" customHeight="1" x14ac:dyDescent="0.2"/>
    <row r="6949" customFormat="1" ht="16" customHeight="1" x14ac:dyDescent="0.2"/>
    <row r="6950" customFormat="1" ht="16" customHeight="1" x14ac:dyDescent="0.2"/>
    <row r="6951" customFormat="1" ht="16" customHeight="1" x14ac:dyDescent="0.2"/>
    <row r="6952" customFormat="1" ht="16" customHeight="1" x14ac:dyDescent="0.2"/>
    <row r="6953" customFormat="1" ht="16" customHeight="1" x14ac:dyDescent="0.2"/>
    <row r="6954" customFormat="1" ht="16" customHeight="1" x14ac:dyDescent="0.2"/>
    <row r="6955" customFormat="1" ht="16" customHeight="1" x14ac:dyDescent="0.2"/>
    <row r="6956" customFormat="1" ht="16" customHeight="1" x14ac:dyDescent="0.2"/>
    <row r="6957" customFormat="1" ht="16" customHeight="1" x14ac:dyDescent="0.2"/>
    <row r="6958" customFormat="1" ht="16" customHeight="1" x14ac:dyDescent="0.2"/>
    <row r="6959" customFormat="1" ht="16" customHeight="1" x14ac:dyDescent="0.2"/>
    <row r="6960" customFormat="1" ht="16" customHeight="1" x14ac:dyDescent="0.2"/>
    <row r="6961" customFormat="1" ht="16" customHeight="1" x14ac:dyDescent="0.2"/>
    <row r="6962" customFormat="1" ht="16" customHeight="1" x14ac:dyDescent="0.2"/>
    <row r="6963" customFormat="1" ht="16" customHeight="1" x14ac:dyDescent="0.2"/>
    <row r="6964" customFormat="1" ht="16" customHeight="1" x14ac:dyDescent="0.2"/>
    <row r="6965" customFormat="1" ht="16" customHeight="1" x14ac:dyDescent="0.2"/>
    <row r="6966" customFormat="1" ht="16" customHeight="1" x14ac:dyDescent="0.2"/>
    <row r="6967" customFormat="1" ht="16" customHeight="1" x14ac:dyDescent="0.2"/>
    <row r="6968" customFormat="1" ht="16" customHeight="1" x14ac:dyDescent="0.2"/>
    <row r="6969" customFormat="1" ht="16" customHeight="1" x14ac:dyDescent="0.2"/>
    <row r="6970" customFormat="1" ht="16" customHeight="1" x14ac:dyDescent="0.2"/>
    <row r="6971" customFormat="1" ht="16" customHeight="1" x14ac:dyDescent="0.2"/>
    <row r="6972" customFormat="1" ht="16" customHeight="1" x14ac:dyDescent="0.2"/>
    <row r="6973" customFormat="1" ht="16" customHeight="1" x14ac:dyDescent="0.2"/>
    <row r="6974" customFormat="1" ht="16" customHeight="1" x14ac:dyDescent="0.2"/>
    <row r="6975" customFormat="1" ht="16" customHeight="1" x14ac:dyDescent="0.2"/>
    <row r="6976" customFormat="1" ht="16" customHeight="1" x14ac:dyDescent="0.2"/>
    <row r="6977" customFormat="1" ht="16" customHeight="1" x14ac:dyDescent="0.2"/>
    <row r="6978" customFormat="1" ht="16" customHeight="1" x14ac:dyDescent="0.2"/>
    <row r="6979" customFormat="1" ht="16" customHeight="1" x14ac:dyDescent="0.2"/>
    <row r="6980" customFormat="1" ht="16" customHeight="1" x14ac:dyDescent="0.2"/>
    <row r="6981" customFormat="1" ht="16" customHeight="1" x14ac:dyDescent="0.2"/>
    <row r="6982" customFormat="1" ht="16" customHeight="1" x14ac:dyDescent="0.2"/>
    <row r="6983" customFormat="1" ht="16" customHeight="1" x14ac:dyDescent="0.2"/>
    <row r="6984" customFormat="1" ht="16" customHeight="1" x14ac:dyDescent="0.2"/>
    <row r="6985" customFormat="1" ht="16" customHeight="1" x14ac:dyDescent="0.2"/>
    <row r="6986" customFormat="1" ht="16" customHeight="1" x14ac:dyDescent="0.2"/>
    <row r="6987" customFormat="1" ht="16" customHeight="1" x14ac:dyDescent="0.2"/>
    <row r="6988" customFormat="1" ht="16" customHeight="1" x14ac:dyDescent="0.2"/>
    <row r="6989" customFormat="1" ht="16" customHeight="1" x14ac:dyDescent="0.2"/>
    <row r="6990" customFormat="1" ht="16" customHeight="1" x14ac:dyDescent="0.2"/>
    <row r="6991" customFormat="1" ht="16" customHeight="1" x14ac:dyDescent="0.2"/>
    <row r="6992" customFormat="1" ht="16" customHeight="1" x14ac:dyDescent="0.2"/>
    <row r="6993" customFormat="1" ht="16" customHeight="1" x14ac:dyDescent="0.2"/>
    <row r="6994" customFormat="1" ht="16" customHeight="1" x14ac:dyDescent="0.2"/>
    <row r="6995" customFormat="1" ht="16" customHeight="1" x14ac:dyDescent="0.2"/>
    <row r="6996" customFormat="1" ht="16" customHeight="1" x14ac:dyDescent="0.2"/>
    <row r="6997" customFormat="1" ht="16" customHeight="1" x14ac:dyDescent="0.2"/>
    <row r="6998" customFormat="1" ht="16" customHeight="1" x14ac:dyDescent="0.2"/>
    <row r="6999" customFormat="1" ht="16" customHeight="1" x14ac:dyDescent="0.2"/>
    <row r="7000" customFormat="1" ht="16" customHeight="1" x14ac:dyDescent="0.2"/>
    <row r="7001" customFormat="1" ht="16" customHeight="1" x14ac:dyDescent="0.2"/>
    <row r="7002" customFormat="1" ht="16" customHeight="1" x14ac:dyDescent="0.2"/>
    <row r="7003" customFormat="1" ht="16" customHeight="1" x14ac:dyDescent="0.2"/>
    <row r="7004" customFormat="1" ht="16" customHeight="1" x14ac:dyDescent="0.2"/>
    <row r="7005" customFormat="1" ht="16" customHeight="1" x14ac:dyDescent="0.2"/>
    <row r="7006" customFormat="1" ht="16" customHeight="1" x14ac:dyDescent="0.2"/>
    <row r="7007" customFormat="1" ht="16" customHeight="1" x14ac:dyDescent="0.2"/>
    <row r="7008" customFormat="1" ht="16" customHeight="1" x14ac:dyDescent="0.2"/>
    <row r="7009" customFormat="1" ht="16" customHeight="1" x14ac:dyDescent="0.2"/>
    <row r="7010" customFormat="1" ht="16" customHeight="1" x14ac:dyDescent="0.2"/>
    <row r="7011" customFormat="1" ht="16" customHeight="1" x14ac:dyDescent="0.2"/>
    <row r="7012" customFormat="1" ht="16" customHeight="1" x14ac:dyDescent="0.2"/>
    <row r="7013" customFormat="1" ht="16" customHeight="1" x14ac:dyDescent="0.2"/>
    <row r="7014" customFormat="1" ht="16" customHeight="1" x14ac:dyDescent="0.2"/>
    <row r="7015" customFormat="1" ht="16" customHeight="1" x14ac:dyDescent="0.2"/>
    <row r="7016" customFormat="1" ht="16" customHeight="1" x14ac:dyDescent="0.2"/>
    <row r="7017" customFormat="1" ht="16" customHeight="1" x14ac:dyDescent="0.2"/>
    <row r="7018" customFormat="1" ht="16" customHeight="1" x14ac:dyDescent="0.2"/>
    <row r="7019" customFormat="1" ht="16" customHeight="1" x14ac:dyDescent="0.2"/>
    <row r="7020" customFormat="1" ht="16" customHeight="1" x14ac:dyDescent="0.2"/>
    <row r="7021" customFormat="1" ht="16" customHeight="1" x14ac:dyDescent="0.2"/>
    <row r="7022" customFormat="1" ht="16" customHeight="1" x14ac:dyDescent="0.2"/>
    <row r="7023" customFormat="1" ht="16" customHeight="1" x14ac:dyDescent="0.2"/>
    <row r="7024" customFormat="1" ht="16" customHeight="1" x14ac:dyDescent="0.2"/>
    <row r="7025" customFormat="1" ht="16" customHeight="1" x14ac:dyDescent="0.2"/>
    <row r="7026" customFormat="1" ht="16" customHeight="1" x14ac:dyDescent="0.2"/>
    <row r="7027" customFormat="1" ht="16" customHeight="1" x14ac:dyDescent="0.2"/>
    <row r="7028" customFormat="1" ht="16" customHeight="1" x14ac:dyDescent="0.2"/>
    <row r="7029" customFormat="1" ht="16" customHeight="1" x14ac:dyDescent="0.2"/>
    <row r="7030" customFormat="1" ht="16" customHeight="1" x14ac:dyDescent="0.2"/>
    <row r="7031" customFormat="1" ht="16" customHeight="1" x14ac:dyDescent="0.2"/>
    <row r="7032" customFormat="1" ht="16" customHeight="1" x14ac:dyDescent="0.2"/>
    <row r="7033" customFormat="1" ht="16" customHeight="1" x14ac:dyDescent="0.2"/>
    <row r="7034" customFormat="1" ht="16" customHeight="1" x14ac:dyDescent="0.2"/>
    <row r="7035" customFormat="1" ht="16" customHeight="1" x14ac:dyDescent="0.2"/>
    <row r="7036" customFormat="1" ht="16" customHeight="1" x14ac:dyDescent="0.2"/>
    <row r="7037" customFormat="1" ht="16" customHeight="1" x14ac:dyDescent="0.2"/>
    <row r="7038" customFormat="1" ht="16" customHeight="1" x14ac:dyDescent="0.2"/>
    <row r="7039" customFormat="1" ht="16" customHeight="1" x14ac:dyDescent="0.2"/>
    <row r="7040" customFormat="1" ht="16" customHeight="1" x14ac:dyDescent="0.2"/>
    <row r="7041" customFormat="1" ht="16" customHeight="1" x14ac:dyDescent="0.2"/>
    <row r="7042" customFormat="1" ht="16" customHeight="1" x14ac:dyDescent="0.2"/>
    <row r="7043" customFormat="1" ht="16" customHeight="1" x14ac:dyDescent="0.2"/>
    <row r="7044" customFormat="1" ht="16" customHeight="1" x14ac:dyDescent="0.2"/>
    <row r="7045" customFormat="1" ht="16" customHeight="1" x14ac:dyDescent="0.2"/>
    <row r="7046" customFormat="1" ht="16" customHeight="1" x14ac:dyDescent="0.2"/>
    <row r="7047" customFormat="1" ht="16" customHeight="1" x14ac:dyDescent="0.2"/>
    <row r="7048" customFormat="1" ht="16" customHeight="1" x14ac:dyDescent="0.2"/>
    <row r="7049" customFormat="1" ht="16" customHeight="1" x14ac:dyDescent="0.2"/>
    <row r="7050" customFormat="1" ht="16" customHeight="1" x14ac:dyDescent="0.2"/>
    <row r="7051" customFormat="1" ht="16" customHeight="1" x14ac:dyDescent="0.2"/>
    <row r="7052" customFormat="1" ht="16" customHeight="1" x14ac:dyDescent="0.2"/>
    <row r="7053" customFormat="1" ht="16" customHeight="1" x14ac:dyDescent="0.2"/>
    <row r="7054" customFormat="1" ht="16" customHeight="1" x14ac:dyDescent="0.2"/>
    <row r="7055" customFormat="1" ht="16" customHeight="1" x14ac:dyDescent="0.2"/>
    <row r="7056" customFormat="1" ht="16" customHeight="1" x14ac:dyDescent="0.2"/>
    <row r="7057" customFormat="1" ht="16" customHeight="1" x14ac:dyDescent="0.2"/>
    <row r="7058" customFormat="1" ht="16" customHeight="1" x14ac:dyDescent="0.2"/>
    <row r="7059" customFormat="1" ht="16" customHeight="1" x14ac:dyDescent="0.2"/>
    <row r="7060" customFormat="1" ht="16" customHeight="1" x14ac:dyDescent="0.2"/>
    <row r="7061" customFormat="1" ht="16" customHeight="1" x14ac:dyDescent="0.2"/>
    <row r="7062" customFormat="1" ht="16" customHeight="1" x14ac:dyDescent="0.2"/>
    <row r="7063" customFormat="1" ht="16" customHeight="1" x14ac:dyDescent="0.2"/>
    <row r="7064" customFormat="1" ht="16" customHeight="1" x14ac:dyDescent="0.2"/>
    <row r="7065" customFormat="1" ht="16" customHeight="1" x14ac:dyDescent="0.2"/>
    <row r="7066" customFormat="1" ht="16" customHeight="1" x14ac:dyDescent="0.2"/>
    <row r="7067" customFormat="1" ht="16" customHeight="1" x14ac:dyDescent="0.2"/>
    <row r="7068" customFormat="1" ht="16" customHeight="1" x14ac:dyDescent="0.2"/>
    <row r="7069" customFormat="1" ht="16" customHeight="1" x14ac:dyDescent="0.2"/>
    <row r="7070" customFormat="1" ht="16" customHeight="1" x14ac:dyDescent="0.2"/>
    <row r="7071" customFormat="1" ht="16" customHeight="1" x14ac:dyDescent="0.2"/>
    <row r="7072" customFormat="1" ht="16" customHeight="1" x14ac:dyDescent="0.2"/>
    <row r="7073" customFormat="1" ht="16" customHeight="1" x14ac:dyDescent="0.2"/>
    <row r="7074" customFormat="1" ht="16" customHeight="1" x14ac:dyDescent="0.2"/>
    <row r="7075" customFormat="1" ht="16" customHeight="1" x14ac:dyDescent="0.2"/>
    <row r="7076" customFormat="1" ht="16" customHeight="1" x14ac:dyDescent="0.2"/>
    <row r="7077" customFormat="1" ht="16" customHeight="1" x14ac:dyDescent="0.2"/>
    <row r="7078" customFormat="1" ht="16" customHeight="1" x14ac:dyDescent="0.2"/>
    <row r="7079" customFormat="1" ht="16" customHeight="1" x14ac:dyDescent="0.2"/>
    <row r="7080" customFormat="1" ht="16" customHeight="1" x14ac:dyDescent="0.2"/>
    <row r="7081" customFormat="1" ht="16" customHeight="1" x14ac:dyDescent="0.2"/>
    <row r="7082" customFormat="1" ht="16" customHeight="1" x14ac:dyDescent="0.2"/>
    <row r="7083" customFormat="1" ht="16" customHeight="1" x14ac:dyDescent="0.2"/>
    <row r="7084" customFormat="1" ht="16" customHeight="1" x14ac:dyDescent="0.2"/>
    <row r="7085" customFormat="1" ht="16" customHeight="1" x14ac:dyDescent="0.2"/>
    <row r="7086" customFormat="1" ht="16" customHeight="1" x14ac:dyDescent="0.2"/>
    <row r="7087" customFormat="1" ht="16" customHeight="1" x14ac:dyDescent="0.2"/>
    <row r="7088" customFormat="1" ht="16" customHeight="1" x14ac:dyDescent="0.2"/>
    <row r="7089" customFormat="1" ht="16" customHeight="1" x14ac:dyDescent="0.2"/>
    <row r="7090" customFormat="1" ht="16" customHeight="1" x14ac:dyDescent="0.2"/>
    <row r="7091" customFormat="1" ht="16" customHeight="1" x14ac:dyDescent="0.2"/>
    <row r="7092" customFormat="1" ht="16" customHeight="1" x14ac:dyDescent="0.2"/>
    <row r="7093" customFormat="1" ht="16" customHeight="1" x14ac:dyDescent="0.2"/>
    <row r="7094" customFormat="1" ht="16" customHeight="1" x14ac:dyDescent="0.2"/>
    <row r="7095" customFormat="1" ht="16" customHeight="1" x14ac:dyDescent="0.2"/>
    <row r="7096" customFormat="1" ht="16" customHeight="1" x14ac:dyDescent="0.2"/>
    <row r="7097" customFormat="1" ht="16" customHeight="1" x14ac:dyDescent="0.2"/>
    <row r="7098" customFormat="1" ht="16" customHeight="1" x14ac:dyDescent="0.2"/>
    <row r="7099" customFormat="1" ht="16" customHeight="1" x14ac:dyDescent="0.2"/>
    <row r="7100" customFormat="1" ht="16" customHeight="1" x14ac:dyDescent="0.2"/>
    <row r="7101" customFormat="1" ht="16" customHeight="1" x14ac:dyDescent="0.2"/>
    <row r="7102" customFormat="1" ht="16" customHeight="1" x14ac:dyDescent="0.2"/>
    <row r="7103" customFormat="1" ht="16" customHeight="1" x14ac:dyDescent="0.2"/>
    <row r="7104" customFormat="1" ht="16" customHeight="1" x14ac:dyDescent="0.2"/>
    <row r="7105" customFormat="1" ht="16" customHeight="1" x14ac:dyDescent="0.2"/>
    <row r="7106" customFormat="1" ht="16" customHeight="1" x14ac:dyDescent="0.2"/>
    <row r="7107" customFormat="1" ht="16" customHeight="1" x14ac:dyDescent="0.2"/>
    <row r="7108" customFormat="1" ht="16" customHeight="1" x14ac:dyDescent="0.2"/>
    <row r="7109" customFormat="1" ht="16" customHeight="1" x14ac:dyDescent="0.2"/>
    <row r="7110" customFormat="1" ht="16" customHeight="1" x14ac:dyDescent="0.2"/>
    <row r="7111" customFormat="1" ht="16" customHeight="1" x14ac:dyDescent="0.2"/>
    <row r="7112" customFormat="1" ht="16" customHeight="1" x14ac:dyDescent="0.2"/>
    <row r="7113" customFormat="1" ht="16" customHeight="1" x14ac:dyDescent="0.2"/>
    <row r="7114" customFormat="1" ht="16" customHeight="1" x14ac:dyDescent="0.2"/>
    <row r="7115" customFormat="1" ht="16" customHeight="1" x14ac:dyDescent="0.2"/>
    <row r="7116" customFormat="1" ht="16" customHeight="1" x14ac:dyDescent="0.2"/>
    <row r="7117" customFormat="1" ht="16" customHeight="1" x14ac:dyDescent="0.2"/>
    <row r="7118" customFormat="1" ht="16" customHeight="1" x14ac:dyDescent="0.2"/>
    <row r="7119" customFormat="1" ht="16" customHeight="1" x14ac:dyDescent="0.2"/>
    <row r="7120" customFormat="1" ht="16" customHeight="1" x14ac:dyDescent="0.2"/>
    <row r="7121" customFormat="1" ht="16" customHeight="1" x14ac:dyDescent="0.2"/>
    <row r="7122" customFormat="1" ht="16" customHeight="1" x14ac:dyDescent="0.2"/>
    <row r="7123" customFormat="1" ht="16" customHeight="1" x14ac:dyDescent="0.2"/>
    <row r="7124" customFormat="1" ht="16" customHeight="1" x14ac:dyDescent="0.2"/>
    <row r="7125" customFormat="1" ht="16" customHeight="1" x14ac:dyDescent="0.2"/>
    <row r="7126" customFormat="1" ht="16" customHeight="1" x14ac:dyDescent="0.2"/>
    <row r="7127" customFormat="1" ht="16" customHeight="1" x14ac:dyDescent="0.2"/>
    <row r="7128" customFormat="1" ht="16" customHeight="1" x14ac:dyDescent="0.2"/>
    <row r="7129" customFormat="1" ht="16" customHeight="1" x14ac:dyDescent="0.2"/>
    <row r="7130" customFormat="1" ht="16" customHeight="1" x14ac:dyDescent="0.2"/>
    <row r="7131" customFormat="1" ht="16" customHeight="1" x14ac:dyDescent="0.2"/>
    <row r="7132" customFormat="1" ht="16" customHeight="1" x14ac:dyDescent="0.2"/>
    <row r="7133" customFormat="1" ht="16" customHeight="1" x14ac:dyDescent="0.2"/>
    <row r="7134" customFormat="1" ht="16" customHeight="1" x14ac:dyDescent="0.2"/>
    <row r="7135" customFormat="1" ht="16" customHeight="1" x14ac:dyDescent="0.2"/>
    <row r="7136" customFormat="1" ht="16" customHeight="1" x14ac:dyDescent="0.2"/>
    <row r="7137" customFormat="1" ht="16" customHeight="1" x14ac:dyDescent="0.2"/>
    <row r="7138" customFormat="1" ht="16" customHeight="1" x14ac:dyDescent="0.2"/>
    <row r="7139" customFormat="1" ht="16" customHeight="1" x14ac:dyDescent="0.2"/>
    <row r="7140" customFormat="1" ht="16" customHeight="1" x14ac:dyDescent="0.2"/>
    <row r="7141" customFormat="1" ht="16" customHeight="1" x14ac:dyDescent="0.2"/>
    <row r="7142" customFormat="1" ht="16" customHeight="1" x14ac:dyDescent="0.2"/>
    <row r="7143" customFormat="1" ht="16" customHeight="1" x14ac:dyDescent="0.2"/>
    <row r="7144" customFormat="1" ht="16" customHeight="1" x14ac:dyDescent="0.2"/>
    <row r="7145" customFormat="1" ht="16" customHeight="1" x14ac:dyDescent="0.2"/>
    <row r="7146" customFormat="1" ht="16" customHeight="1" x14ac:dyDescent="0.2"/>
    <row r="7147" customFormat="1" ht="16" customHeight="1" x14ac:dyDescent="0.2"/>
    <row r="7148" customFormat="1" ht="16" customHeight="1" x14ac:dyDescent="0.2"/>
    <row r="7149" customFormat="1" ht="16" customHeight="1" x14ac:dyDescent="0.2"/>
    <row r="7150" customFormat="1" ht="16" customHeight="1" x14ac:dyDescent="0.2"/>
    <row r="7151" customFormat="1" ht="16" customHeight="1" x14ac:dyDescent="0.2"/>
    <row r="7152" customFormat="1" ht="16" customHeight="1" x14ac:dyDescent="0.2"/>
    <row r="7153" customFormat="1" ht="16" customHeight="1" x14ac:dyDescent="0.2"/>
    <row r="7154" customFormat="1" ht="16" customHeight="1" x14ac:dyDescent="0.2"/>
    <row r="7155" customFormat="1" ht="16" customHeight="1" x14ac:dyDescent="0.2"/>
    <row r="7156" customFormat="1" ht="16" customHeight="1" x14ac:dyDescent="0.2"/>
    <row r="7157" customFormat="1" ht="16" customHeight="1" x14ac:dyDescent="0.2"/>
    <row r="7158" customFormat="1" ht="16" customHeight="1" x14ac:dyDescent="0.2"/>
    <row r="7159" customFormat="1" ht="16" customHeight="1" x14ac:dyDescent="0.2"/>
    <row r="7160" customFormat="1" ht="16" customHeight="1" x14ac:dyDescent="0.2"/>
    <row r="7161" customFormat="1" ht="16" customHeight="1" x14ac:dyDescent="0.2"/>
    <row r="7162" customFormat="1" ht="16" customHeight="1" x14ac:dyDescent="0.2"/>
    <row r="7163" customFormat="1" ht="16" customHeight="1" x14ac:dyDescent="0.2"/>
    <row r="7164" customFormat="1" ht="16" customHeight="1" x14ac:dyDescent="0.2"/>
    <row r="7165" customFormat="1" ht="16" customHeight="1" x14ac:dyDescent="0.2"/>
    <row r="7166" customFormat="1" ht="16" customHeight="1" x14ac:dyDescent="0.2"/>
    <row r="7167" customFormat="1" ht="16" customHeight="1" x14ac:dyDescent="0.2"/>
    <row r="7168" customFormat="1" ht="16" customHeight="1" x14ac:dyDescent="0.2"/>
    <row r="7169" customFormat="1" ht="16" customHeight="1" x14ac:dyDescent="0.2"/>
    <row r="7170" customFormat="1" ht="16" customHeight="1" x14ac:dyDescent="0.2"/>
    <row r="7171" customFormat="1" ht="16" customHeight="1" x14ac:dyDescent="0.2"/>
    <row r="7172" customFormat="1" ht="16" customHeight="1" x14ac:dyDescent="0.2"/>
    <row r="7173" customFormat="1" ht="16" customHeight="1" x14ac:dyDescent="0.2"/>
    <row r="7174" customFormat="1" ht="16" customHeight="1" x14ac:dyDescent="0.2"/>
    <row r="7175" customFormat="1" ht="16" customHeight="1" x14ac:dyDescent="0.2"/>
    <row r="7176" customFormat="1" ht="16" customHeight="1" x14ac:dyDescent="0.2"/>
    <row r="7177" customFormat="1" ht="16" customHeight="1" x14ac:dyDescent="0.2"/>
    <row r="7178" customFormat="1" ht="16" customHeight="1" x14ac:dyDescent="0.2"/>
    <row r="7179" customFormat="1" ht="16" customHeight="1" x14ac:dyDescent="0.2"/>
    <row r="7180" customFormat="1" ht="16" customHeight="1" x14ac:dyDescent="0.2"/>
    <row r="7181" customFormat="1" ht="16" customHeight="1" x14ac:dyDescent="0.2"/>
    <row r="7182" customFormat="1" ht="16" customHeight="1" x14ac:dyDescent="0.2"/>
    <row r="7183" customFormat="1" ht="16" customHeight="1" x14ac:dyDescent="0.2"/>
    <row r="7184" customFormat="1" ht="16" customHeight="1" x14ac:dyDescent="0.2"/>
    <row r="7185" customFormat="1" ht="16" customHeight="1" x14ac:dyDescent="0.2"/>
    <row r="7186" customFormat="1" ht="16" customHeight="1" x14ac:dyDescent="0.2"/>
    <row r="7187" customFormat="1" ht="16" customHeight="1" x14ac:dyDescent="0.2"/>
    <row r="7188" customFormat="1" ht="16" customHeight="1" x14ac:dyDescent="0.2"/>
    <row r="7189" customFormat="1" ht="16" customHeight="1" x14ac:dyDescent="0.2"/>
    <row r="7190" customFormat="1" ht="16" customHeight="1" x14ac:dyDescent="0.2"/>
    <row r="7191" customFormat="1" ht="16" customHeight="1" x14ac:dyDescent="0.2"/>
    <row r="7192" customFormat="1" ht="16" customHeight="1" x14ac:dyDescent="0.2"/>
    <row r="7193" customFormat="1" ht="16" customHeight="1" x14ac:dyDescent="0.2"/>
    <row r="7194" customFormat="1" ht="16" customHeight="1" x14ac:dyDescent="0.2"/>
    <row r="7195" customFormat="1" ht="16" customHeight="1" x14ac:dyDescent="0.2"/>
    <row r="7196" customFormat="1" ht="16" customHeight="1" x14ac:dyDescent="0.2"/>
    <row r="7197" customFormat="1" ht="16" customHeight="1" x14ac:dyDescent="0.2"/>
    <row r="7198" customFormat="1" ht="16" customHeight="1" x14ac:dyDescent="0.2"/>
    <row r="7199" customFormat="1" ht="16" customHeight="1" x14ac:dyDescent="0.2"/>
    <row r="7200" customFormat="1" ht="16" customHeight="1" x14ac:dyDescent="0.2"/>
    <row r="7201" customFormat="1" ht="16" customHeight="1" x14ac:dyDescent="0.2"/>
    <row r="7202" customFormat="1" ht="16" customHeight="1" x14ac:dyDescent="0.2"/>
    <row r="7203" customFormat="1" ht="16" customHeight="1" x14ac:dyDescent="0.2"/>
    <row r="7204" customFormat="1" ht="16" customHeight="1" x14ac:dyDescent="0.2"/>
    <row r="7205" customFormat="1" ht="16" customHeight="1" x14ac:dyDescent="0.2"/>
    <row r="7206" customFormat="1" ht="16" customHeight="1" x14ac:dyDescent="0.2"/>
    <row r="7207" customFormat="1" ht="16" customHeight="1" x14ac:dyDescent="0.2"/>
    <row r="7208" customFormat="1" ht="16" customHeight="1" x14ac:dyDescent="0.2"/>
    <row r="7209" customFormat="1" ht="16" customHeight="1" x14ac:dyDescent="0.2"/>
    <row r="7210" customFormat="1" ht="16" customHeight="1" x14ac:dyDescent="0.2"/>
    <row r="7211" customFormat="1" ht="16" customHeight="1" x14ac:dyDescent="0.2"/>
    <row r="7212" customFormat="1" ht="16" customHeight="1" x14ac:dyDescent="0.2"/>
    <row r="7213" customFormat="1" ht="16" customHeight="1" x14ac:dyDescent="0.2"/>
    <row r="7214" customFormat="1" ht="16" customHeight="1" x14ac:dyDescent="0.2"/>
    <row r="7215" customFormat="1" ht="16" customHeight="1" x14ac:dyDescent="0.2"/>
    <row r="7216" customFormat="1" ht="16" customHeight="1" x14ac:dyDescent="0.2"/>
    <row r="7217" customFormat="1" ht="16" customHeight="1" x14ac:dyDescent="0.2"/>
    <row r="7218" customFormat="1" ht="16" customHeight="1" x14ac:dyDescent="0.2"/>
    <row r="7219" customFormat="1" ht="16" customHeight="1" x14ac:dyDescent="0.2"/>
    <row r="7220" customFormat="1" ht="16" customHeight="1" x14ac:dyDescent="0.2"/>
    <row r="7221" customFormat="1" ht="16" customHeight="1" x14ac:dyDescent="0.2"/>
    <row r="7222" customFormat="1" ht="16" customHeight="1" x14ac:dyDescent="0.2"/>
    <row r="7223" customFormat="1" ht="16" customHeight="1" x14ac:dyDescent="0.2"/>
    <row r="7224" customFormat="1" ht="16" customHeight="1" x14ac:dyDescent="0.2"/>
    <row r="7225" customFormat="1" ht="16" customHeight="1" x14ac:dyDescent="0.2"/>
    <row r="7226" customFormat="1" ht="16" customHeight="1" x14ac:dyDescent="0.2"/>
    <row r="7227" customFormat="1" ht="16" customHeight="1" x14ac:dyDescent="0.2"/>
    <row r="7228" customFormat="1" ht="16" customHeight="1" x14ac:dyDescent="0.2"/>
    <row r="7229" customFormat="1" ht="16" customHeight="1" x14ac:dyDescent="0.2"/>
    <row r="7230" customFormat="1" ht="16" customHeight="1" x14ac:dyDescent="0.2"/>
    <row r="7231" customFormat="1" ht="16" customHeight="1" x14ac:dyDescent="0.2"/>
    <row r="7232" customFormat="1" ht="16" customHeight="1" x14ac:dyDescent="0.2"/>
    <row r="7233" customFormat="1" ht="16" customHeight="1" x14ac:dyDescent="0.2"/>
    <row r="7234" customFormat="1" ht="16" customHeight="1" x14ac:dyDescent="0.2"/>
    <row r="7235" customFormat="1" ht="16" customHeight="1" x14ac:dyDescent="0.2"/>
    <row r="7236" customFormat="1" ht="16" customHeight="1" x14ac:dyDescent="0.2"/>
    <row r="7237" customFormat="1" ht="16" customHeight="1" x14ac:dyDescent="0.2"/>
    <row r="7238" customFormat="1" ht="16" customHeight="1" x14ac:dyDescent="0.2"/>
    <row r="7239" customFormat="1" ht="16" customHeight="1" x14ac:dyDescent="0.2"/>
    <row r="7240" customFormat="1" ht="16" customHeight="1" x14ac:dyDescent="0.2"/>
    <row r="7241" customFormat="1" ht="16" customHeight="1" x14ac:dyDescent="0.2"/>
    <row r="7242" customFormat="1" ht="16" customHeight="1" x14ac:dyDescent="0.2"/>
    <row r="7243" customFormat="1" ht="16" customHeight="1" x14ac:dyDescent="0.2"/>
    <row r="7244" customFormat="1" ht="16" customHeight="1" x14ac:dyDescent="0.2"/>
    <row r="7245" customFormat="1" ht="16" customHeight="1" x14ac:dyDescent="0.2"/>
    <row r="7246" customFormat="1" ht="16" customHeight="1" x14ac:dyDescent="0.2"/>
    <row r="7247" customFormat="1" ht="16" customHeight="1" x14ac:dyDescent="0.2"/>
    <row r="7248" customFormat="1" ht="16" customHeight="1" x14ac:dyDescent="0.2"/>
    <row r="7249" customFormat="1" ht="16" customHeight="1" x14ac:dyDescent="0.2"/>
    <row r="7250" customFormat="1" ht="16" customHeight="1" x14ac:dyDescent="0.2"/>
    <row r="7251" customFormat="1" ht="16" customHeight="1" x14ac:dyDescent="0.2"/>
    <row r="7252" customFormat="1" ht="16" customHeight="1" x14ac:dyDescent="0.2"/>
    <row r="7253" customFormat="1" ht="16" customHeight="1" x14ac:dyDescent="0.2"/>
    <row r="7254" customFormat="1" ht="16" customHeight="1" x14ac:dyDescent="0.2"/>
    <row r="7255" customFormat="1" ht="16" customHeight="1" x14ac:dyDescent="0.2"/>
    <row r="7256" customFormat="1" ht="16" customHeight="1" x14ac:dyDescent="0.2"/>
    <row r="7257" customFormat="1" ht="16" customHeight="1" x14ac:dyDescent="0.2"/>
    <row r="7258" customFormat="1" ht="16" customHeight="1" x14ac:dyDescent="0.2"/>
    <row r="7259" customFormat="1" ht="16" customHeight="1" x14ac:dyDescent="0.2"/>
    <row r="7260" customFormat="1" ht="16" customHeight="1" x14ac:dyDescent="0.2"/>
    <row r="7261" customFormat="1" ht="16" customHeight="1" x14ac:dyDescent="0.2"/>
    <row r="7262" customFormat="1" ht="16" customHeight="1" x14ac:dyDescent="0.2"/>
    <row r="7263" customFormat="1" ht="16" customHeight="1" x14ac:dyDescent="0.2"/>
    <row r="7264" customFormat="1" ht="16" customHeight="1" x14ac:dyDescent="0.2"/>
    <row r="7265" customFormat="1" ht="16" customHeight="1" x14ac:dyDescent="0.2"/>
    <row r="7266" customFormat="1" ht="16" customHeight="1" x14ac:dyDescent="0.2"/>
    <row r="7267" customFormat="1" ht="16" customHeight="1" x14ac:dyDescent="0.2"/>
    <row r="7268" customFormat="1" ht="16" customHeight="1" x14ac:dyDescent="0.2"/>
    <row r="7269" customFormat="1" ht="16" customHeight="1" x14ac:dyDescent="0.2"/>
    <row r="7270" customFormat="1" ht="16" customHeight="1" x14ac:dyDescent="0.2"/>
    <row r="7271" customFormat="1" ht="16" customHeight="1" x14ac:dyDescent="0.2"/>
    <row r="7272" customFormat="1" ht="16" customHeight="1" x14ac:dyDescent="0.2"/>
    <row r="7273" customFormat="1" ht="16" customHeight="1" x14ac:dyDescent="0.2"/>
    <row r="7274" customFormat="1" ht="16" customHeight="1" x14ac:dyDescent="0.2"/>
    <row r="7275" customFormat="1" ht="16" customHeight="1" x14ac:dyDescent="0.2"/>
    <row r="7276" customFormat="1" ht="16" customHeight="1" x14ac:dyDescent="0.2"/>
    <row r="7277" customFormat="1" ht="16" customHeight="1" x14ac:dyDescent="0.2"/>
    <row r="7278" customFormat="1" ht="16" customHeight="1" x14ac:dyDescent="0.2"/>
    <row r="7279" customFormat="1" ht="16" customHeight="1" x14ac:dyDescent="0.2"/>
    <row r="7280" customFormat="1" ht="16" customHeight="1" x14ac:dyDescent="0.2"/>
    <row r="7281" customFormat="1" ht="16" customHeight="1" x14ac:dyDescent="0.2"/>
    <row r="7282" customFormat="1" ht="16" customHeight="1" x14ac:dyDescent="0.2"/>
    <row r="7283" customFormat="1" ht="16" customHeight="1" x14ac:dyDescent="0.2"/>
    <row r="7284" customFormat="1" ht="16" customHeight="1" x14ac:dyDescent="0.2"/>
    <row r="7285" customFormat="1" ht="16" customHeight="1" x14ac:dyDescent="0.2"/>
    <row r="7286" customFormat="1" ht="16" customHeight="1" x14ac:dyDescent="0.2"/>
    <row r="7287" customFormat="1" ht="16" customHeight="1" x14ac:dyDescent="0.2"/>
    <row r="7288" customFormat="1" ht="16" customHeight="1" x14ac:dyDescent="0.2"/>
    <row r="7289" customFormat="1" ht="16" customHeight="1" x14ac:dyDescent="0.2"/>
    <row r="7290" customFormat="1" ht="16" customHeight="1" x14ac:dyDescent="0.2"/>
    <row r="7291" customFormat="1" ht="16" customHeight="1" x14ac:dyDescent="0.2"/>
    <row r="7292" customFormat="1" ht="16" customHeight="1" x14ac:dyDescent="0.2"/>
    <row r="7293" customFormat="1" ht="16" customHeight="1" x14ac:dyDescent="0.2"/>
    <row r="7294" customFormat="1" ht="16" customHeight="1" x14ac:dyDescent="0.2"/>
    <row r="7295" customFormat="1" ht="16" customHeight="1" x14ac:dyDescent="0.2"/>
    <row r="7296" customFormat="1" ht="16" customHeight="1" x14ac:dyDescent="0.2"/>
    <row r="7297" customFormat="1" ht="16" customHeight="1" x14ac:dyDescent="0.2"/>
    <row r="7298" customFormat="1" ht="16" customHeight="1" x14ac:dyDescent="0.2"/>
    <row r="7299" customFormat="1" ht="16" customHeight="1" x14ac:dyDescent="0.2"/>
    <row r="7300" customFormat="1" ht="16" customHeight="1" x14ac:dyDescent="0.2"/>
    <row r="7301" customFormat="1" ht="16" customHeight="1" x14ac:dyDescent="0.2"/>
    <row r="7302" customFormat="1" ht="16" customHeight="1" x14ac:dyDescent="0.2"/>
    <row r="7303" customFormat="1" ht="16" customHeight="1" x14ac:dyDescent="0.2"/>
    <row r="7304" customFormat="1" ht="16" customHeight="1" x14ac:dyDescent="0.2"/>
    <row r="7305" customFormat="1" ht="16" customHeight="1" x14ac:dyDescent="0.2"/>
    <row r="7306" customFormat="1" ht="16" customHeight="1" x14ac:dyDescent="0.2"/>
    <row r="7307" customFormat="1" ht="16" customHeight="1" x14ac:dyDescent="0.2"/>
    <row r="7308" customFormat="1" ht="16" customHeight="1" x14ac:dyDescent="0.2"/>
    <row r="7309" customFormat="1" ht="16" customHeight="1" x14ac:dyDescent="0.2"/>
    <row r="7310" customFormat="1" ht="16" customHeight="1" x14ac:dyDescent="0.2"/>
    <row r="7311" customFormat="1" ht="16" customHeight="1" x14ac:dyDescent="0.2"/>
    <row r="7312" customFormat="1" ht="16" customHeight="1" x14ac:dyDescent="0.2"/>
    <row r="7313" customFormat="1" ht="16" customHeight="1" x14ac:dyDescent="0.2"/>
    <row r="7314" customFormat="1" ht="16" customHeight="1" x14ac:dyDescent="0.2"/>
    <row r="7315" customFormat="1" ht="16" customHeight="1" x14ac:dyDescent="0.2"/>
    <row r="7316" customFormat="1" ht="16" customHeight="1" x14ac:dyDescent="0.2"/>
    <row r="7317" customFormat="1" ht="16" customHeight="1" x14ac:dyDescent="0.2"/>
    <row r="7318" customFormat="1" ht="16" customHeight="1" x14ac:dyDescent="0.2"/>
    <row r="7319" customFormat="1" ht="16" customHeight="1" x14ac:dyDescent="0.2"/>
    <row r="7320" customFormat="1" ht="16" customHeight="1" x14ac:dyDescent="0.2"/>
    <row r="7321" customFormat="1" ht="16" customHeight="1" x14ac:dyDescent="0.2"/>
    <row r="7322" customFormat="1" ht="16" customHeight="1" x14ac:dyDescent="0.2"/>
    <row r="7323" customFormat="1" ht="16" customHeight="1" x14ac:dyDescent="0.2"/>
    <row r="7324" customFormat="1" ht="16" customHeight="1" x14ac:dyDescent="0.2"/>
    <row r="7325" customFormat="1" ht="16" customHeight="1" x14ac:dyDescent="0.2"/>
    <row r="7326" customFormat="1" ht="16" customHeight="1" x14ac:dyDescent="0.2"/>
    <row r="7327" customFormat="1" ht="16" customHeight="1" x14ac:dyDescent="0.2"/>
    <row r="7328" customFormat="1" ht="16" customHeight="1" x14ac:dyDescent="0.2"/>
    <row r="7329" customFormat="1" ht="16" customHeight="1" x14ac:dyDescent="0.2"/>
    <row r="7330" customFormat="1" ht="16" customHeight="1" x14ac:dyDescent="0.2"/>
    <row r="7331" customFormat="1" ht="16" customHeight="1" x14ac:dyDescent="0.2"/>
    <row r="7332" customFormat="1" ht="16" customHeight="1" x14ac:dyDescent="0.2"/>
    <row r="7333" customFormat="1" ht="16" customHeight="1" x14ac:dyDescent="0.2"/>
    <row r="7334" customFormat="1" ht="16" customHeight="1" x14ac:dyDescent="0.2"/>
    <row r="7335" customFormat="1" ht="16" customHeight="1" x14ac:dyDescent="0.2"/>
    <row r="7336" customFormat="1" ht="16" customHeight="1" x14ac:dyDescent="0.2"/>
    <row r="7337" customFormat="1" ht="16" customHeight="1" x14ac:dyDescent="0.2"/>
    <row r="7338" customFormat="1" ht="16" customHeight="1" x14ac:dyDescent="0.2"/>
    <row r="7339" customFormat="1" ht="16" customHeight="1" x14ac:dyDescent="0.2"/>
    <row r="7340" customFormat="1" ht="16" customHeight="1" x14ac:dyDescent="0.2"/>
    <row r="7341" customFormat="1" ht="16" customHeight="1" x14ac:dyDescent="0.2"/>
    <row r="7342" customFormat="1" ht="16" customHeight="1" x14ac:dyDescent="0.2"/>
    <row r="7343" customFormat="1" ht="16" customHeight="1" x14ac:dyDescent="0.2"/>
    <row r="7344" customFormat="1" ht="16" customHeight="1" x14ac:dyDescent="0.2"/>
    <row r="7345" customFormat="1" ht="16" customHeight="1" x14ac:dyDescent="0.2"/>
    <row r="7346" customFormat="1" ht="16" customHeight="1" x14ac:dyDescent="0.2"/>
    <row r="7347" customFormat="1" ht="16" customHeight="1" x14ac:dyDescent="0.2"/>
    <row r="7348" customFormat="1" ht="16" customHeight="1" x14ac:dyDescent="0.2"/>
    <row r="7349" customFormat="1" ht="16" customHeight="1" x14ac:dyDescent="0.2"/>
    <row r="7350" customFormat="1" ht="16" customHeight="1" x14ac:dyDescent="0.2"/>
    <row r="7351" customFormat="1" ht="16" customHeight="1" x14ac:dyDescent="0.2"/>
    <row r="7352" customFormat="1" ht="16" customHeight="1" x14ac:dyDescent="0.2"/>
    <row r="7353" customFormat="1" ht="16" customHeight="1" x14ac:dyDescent="0.2"/>
    <row r="7354" customFormat="1" ht="16" customHeight="1" x14ac:dyDescent="0.2"/>
    <row r="7355" customFormat="1" ht="16" customHeight="1" x14ac:dyDescent="0.2"/>
    <row r="7356" customFormat="1" ht="16" customHeight="1" x14ac:dyDescent="0.2"/>
    <row r="7357" customFormat="1" ht="16" customHeight="1" x14ac:dyDescent="0.2"/>
    <row r="7358" customFormat="1" ht="16" customHeight="1" x14ac:dyDescent="0.2"/>
    <row r="7359" customFormat="1" ht="16" customHeight="1" x14ac:dyDescent="0.2"/>
    <row r="7360" customFormat="1" ht="16" customHeight="1" x14ac:dyDescent="0.2"/>
    <row r="7361" customFormat="1" ht="16" customHeight="1" x14ac:dyDescent="0.2"/>
    <row r="7362" customFormat="1" ht="16" customHeight="1" x14ac:dyDescent="0.2"/>
    <row r="7363" customFormat="1" ht="16" customHeight="1" x14ac:dyDescent="0.2"/>
    <row r="7364" customFormat="1" ht="16" customHeight="1" x14ac:dyDescent="0.2"/>
    <row r="7365" customFormat="1" ht="16" customHeight="1" x14ac:dyDescent="0.2"/>
    <row r="7366" customFormat="1" ht="16" customHeight="1" x14ac:dyDescent="0.2"/>
    <row r="7367" customFormat="1" ht="16" customHeight="1" x14ac:dyDescent="0.2"/>
    <row r="7368" customFormat="1" ht="16" customHeight="1" x14ac:dyDescent="0.2"/>
    <row r="7369" customFormat="1" ht="16" customHeight="1" x14ac:dyDescent="0.2"/>
    <row r="7370" customFormat="1" ht="16" customHeight="1" x14ac:dyDescent="0.2"/>
    <row r="7371" customFormat="1" ht="16" customHeight="1" x14ac:dyDescent="0.2"/>
    <row r="7372" customFormat="1" ht="16" customHeight="1" x14ac:dyDescent="0.2"/>
    <row r="7373" customFormat="1" ht="16" customHeight="1" x14ac:dyDescent="0.2"/>
    <row r="7374" customFormat="1" ht="16" customHeight="1" x14ac:dyDescent="0.2"/>
    <row r="7375" customFormat="1" ht="16" customHeight="1" x14ac:dyDescent="0.2"/>
    <row r="7376" customFormat="1" ht="16" customHeight="1" x14ac:dyDescent="0.2"/>
    <row r="7377" customFormat="1" ht="16" customHeight="1" x14ac:dyDescent="0.2"/>
    <row r="7378" customFormat="1" ht="16" customHeight="1" x14ac:dyDescent="0.2"/>
    <row r="7379" customFormat="1" ht="16" customHeight="1" x14ac:dyDescent="0.2"/>
    <row r="7380" customFormat="1" ht="16" customHeight="1" x14ac:dyDescent="0.2"/>
    <row r="7381" customFormat="1" ht="16" customHeight="1" x14ac:dyDescent="0.2"/>
    <row r="7382" customFormat="1" ht="16" customHeight="1" x14ac:dyDescent="0.2"/>
    <row r="7383" customFormat="1" ht="16" customHeight="1" x14ac:dyDescent="0.2"/>
    <row r="7384" customFormat="1" ht="16" customHeight="1" x14ac:dyDescent="0.2"/>
    <row r="7385" customFormat="1" ht="16" customHeight="1" x14ac:dyDescent="0.2"/>
    <row r="7386" customFormat="1" ht="16" customHeight="1" x14ac:dyDescent="0.2"/>
    <row r="7387" customFormat="1" ht="16" customHeight="1" x14ac:dyDescent="0.2"/>
    <row r="7388" customFormat="1" ht="16" customHeight="1" x14ac:dyDescent="0.2"/>
    <row r="7389" customFormat="1" ht="16" customHeight="1" x14ac:dyDescent="0.2"/>
    <row r="7390" customFormat="1" ht="16" customHeight="1" x14ac:dyDescent="0.2"/>
    <row r="7391" customFormat="1" ht="16" customHeight="1" x14ac:dyDescent="0.2"/>
    <row r="7392" customFormat="1" ht="16" customHeight="1" x14ac:dyDescent="0.2"/>
    <row r="7393" customFormat="1" ht="16" customHeight="1" x14ac:dyDescent="0.2"/>
    <row r="7394" customFormat="1" ht="16" customHeight="1" x14ac:dyDescent="0.2"/>
    <row r="7395" customFormat="1" ht="16" customHeight="1" x14ac:dyDescent="0.2"/>
    <row r="7396" customFormat="1" ht="16" customHeight="1" x14ac:dyDescent="0.2"/>
    <row r="7397" customFormat="1" ht="16" customHeight="1" x14ac:dyDescent="0.2"/>
    <row r="7398" customFormat="1" ht="16" customHeight="1" x14ac:dyDescent="0.2"/>
    <row r="7399" customFormat="1" ht="16" customHeight="1" x14ac:dyDescent="0.2"/>
    <row r="7400" customFormat="1" ht="16" customHeight="1" x14ac:dyDescent="0.2"/>
    <row r="7401" customFormat="1" ht="16" customHeight="1" x14ac:dyDescent="0.2"/>
    <row r="7402" customFormat="1" ht="16" customHeight="1" x14ac:dyDescent="0.2"/>
    <row r="7403" customFormat="1" ht="16" customHeight="1" x14ac:dyDescent="0.2"/>
    <row r="7404" customFormat="1" ht="16" customHeight="1" x14ac:dyDescent="0.2"/>
    <row r="7405" customFormat="1" ht="16" customHeight="1" x14ac:dyDescent="0.2"/>
    <row r="7406" customFormat="1" ht="16" customHeight="1" x14ac:dyDescent="0.2"/>
    <row r="7407" customFormat="1" ht="16" customHeight="1" x14ac:dyDescent="0.2"/>
    <row r="7408" customFormat="1" ht="16" customHeight="1" x14ac:dyDescent="0.2"/>
    <row r="7409" customFormat="1" ht="16" customHeight="1" x14ac:dyDescent="0.2"/>
    <row r="7410" customFormat="1" ht="16" customHeight="1" x14ac:dyDescent="0.2"/>
    <row r="7411" customFormat="1" ht="16" customHeight="1" x14ac:dyDescent="0.2"/>
    <row r="7412" customFormat="1" ht="16" customHeight="1" x14ac:dyDescent="0.2"/>
    <row r="7413" customFormat="1" ht="16" customHeight="1" x14ac:dyDescent="0.2"/>
    <row r="7414" customFormat="1" ht="16" customHeight="1" x14ac:dyDescent="0.2"/>
    <row r="7415" customFormat="1" ht="16" customHeight="1" x14ac:dyDescent="0.2"/>
    <row r="7416" customFormat="1" ht="16" customHeight="1" x14ac:dyDescent="0.2"/>
    <row r="7417" customFormat="1" ht="16" customHeight="1" x14ac:dyDescent="0.2"/>
    <row r="7418" customFormat="1" ht="16" customHeight="1" x14ac:dyDescent="0.2"/>
    <row r="7419" customFormat="1" ht="16" customHeight="1" x14ac:dyDescent="0.2"/>
    <row r="7420" customFormat="1" ht="16" customHeight="1" x14ac:dyDescent="0.2"/>
    <row r="7421" customFormat="1" ht="16" customHeight="1" x14ac:dyDescent="0.2"/>
    <row r="7422" customFormat="1" ht="16" customHeight="1" x14ac:dyDescent="0.2"/>
    <row r="7423" customFormat="1" ht="16" customHeight="1" x14ac:dyDescent="0.2"/>
    <row r="7424" customFormat="1" ht="16" customHeight="1" x14ac:dyDescent="0.2"/>
    <row r="7425" customFormat="1" ht="16" customHeight="1" x14ac:dyDescent="0.2"/>
    <row r="7426" customFormat="1" ht="16" customHeight="1" x14ac:dyDescent="0.2"/>
    <row r="7427" customFormat="1" ht="16" customHeight="1" x14ac:dyDescent="0.2"/>
    <row r="7428" customFormat="1" ht="16" customHeight="1" x14ac:dyDescent="0.2"/>
    <row r="7429" customFormat="1" ht="16" customHeight="1" x14ac:dyDescent="0.2"/>
    <row r="7430" customFormat="1" ht="16" customHeight="1" x14ac:dyDescent="0.2"/>
    <row r="7431" customFormat="1" ht="16" customHeight="1" x14ac:dyDescent="0.2"/>
    <row r="7432" customFormat="1" ht="16" customHeight="1" x14ac:dyDescent="0.2"/>
    <row r="7433" customFormat="1" ht="16" customHeight="1" x14ac:dyDescent="0.2"/>
    <row r="7434" customFormat="1" ht="16" customHeight="1" x14ac:dyDescent="0.2"/>
    <row r="7435" customFormat="1" ht="16" customHeight="1" x14ac:dyDescent="0.2"/>
    <row r="7436" customFormat="1" ht="16" customHeight="1" x14ac:dyDescent="0.2"/>
    <row r="7437" customFormat="1" ht="16" customHeight="1" x14ac:dyDescent="0.2"/>
    <row r="7438" customFormat="1" ht="16" customHeight="1" x14ac:dyDescent="0.2"/>
    <row r="7439" customFormat="1" ht="16" customHeight="1" x14ac:dyDescent="0.2"/>
    <row r="7440" customFormat="1" ht="16" customHeight="1" x14ac:dyDescent="0.2"/>
    <row r="7441" customFormat="1" ht="16" customHeight="1" x14ac:dyDescent="0.2"/>
    <row r="7442" customFormat="1" ht="16" customHeight="1" x14ac:dyDescent="0.2"/>
    <row r="7443" customFormat="1" ht="16" customHeight="1" x14ac:dyDescent="0.2"/>
    <row r="7444" customFormat="1" ht="16" customHeight="1" x14ac:dyDescent="0.2"/>
    <row r="7445" customFormat="1" ht="16" customHeight="1" x14ac:dyDescent="0.2"/>
    <row r="7446" customFormat="1" ht="16" customHeight="1" x14ac:dyDescent="0.2"/>
    <row r="7447" customFormat="1" ht="16" customHeight="1" x14ac:dyDescent="0.2"/>
    <row r="7448" customFormat="1" ht="16" customHeight="1" x14ac:dyDescent="0.2"/>
    <row r="7449" customFormat="1" ht="16" customHeight="1" x14ac:dyDescent="0.2"/>
    <row r="7450" customFormat="1" ht="16" customHeight="1" x14ac:dyDescent="0.2"/>
    <row r="7451" customFormat="1" ht="16" customHeight="1" x14ac:dyDescent="0.2"/>
    <row r="7452" customFormat="1" ht="16" customHeight="1" x14ac:dyDescent="0.2"/>
    <row r="7453" customFormat="1" ht="16" customHeight="1" x14ac:dyDescent="0.2"/>
    <row r="7454" customFormat="1" ht="16" customHeight="1" x14ac:dyDescent="0.2"/>
    <row r="7455" customFormat="1" ht="16" customHeight="1" x14ac:dyDescent="0.2"/>
    <row r="7456" customFormat="1" ht="16" customHeight="1" x14ac:dyDescent="0.2"/>
    <row r="7457" customFormat="1" ht="16" customHeight="1" x14ac:dyDescent="0.2"/>
    <row r="7458" customFormat="1" ht="16" customHeight="1" x14ac:dyDescent="0.2"/>
    <row r="7459" customFormat="1" ht="16" customHeight="1" x14ac:dyDescent="0.2"/>
    <row r="7460" customFormat="1" ht="16" customHeight="1" x14ac:dyDescent="0.2"/>
    <row r="7461" customFormat="1" ht="16" customHeight="1" x14ac:dyDescent="0.2"/>
    <row r="7462" customFormat="1" ht="16" customHeight="1" x14ac:dyDescent="0.2"/>
    <row r="7463" customFormat="1" ht="16" customHeight="1" x14ac:dyDescent="0.2"/>
    <row r="7464" customFormat="1" ht="16" customHeight="1" x14ac:dyDescent="0.2"/>
    <row r="7465" customFormat="1" ht="16" customHeight="1" x14ac:dyDescent="0.2"/>
    <row r="7466" customFormat="1" ht="16" customHeight="1" x14ac:dyDescent="0.2"/>
    <row r="7467" customFormat="1" ht="16" customHeight="1" x14ac:dyDescent="0.2"/>
    <row r="7468" customFormat="1" ht="16" customHeight="1" x14ac:dyDescent="0.2"/>
    <row r="7469" customFormat="1" ht="16" customHeight="1" x14ac:dyDescent="0.2"/>
    <row r="7470" customFormat="1" ht="16" customHeight="1" x14ac:dyDescent="0.2"/>
    <row r="7471" customFormat="1" ht="16" customHeight="1" x14ac:dyDescent="0.2"/>
    <row r="7472" customFormat="1" ht="16" customHeight="1" x14ac:dyDescent="0.2"/>
    <row r="7473" customFormat="1" ht="16" customHeight="1" x14ac:dyDescent="0.2"/>
    <row r="7474" customFormat="1" ht="16" customHeight="1" x14ac:dyDescent="0.2"/>
    <row r="7475" customFormat="1" ht="16" customHeight="1" x14ac:dyDescent="0.2"/>
    <row r="7476" customFormat="1" ht="16" customHeight="1" x14ac:dyDescent="0.2"/>
    <row r="7477" customFormat="1" ht="16" customHeight="1" x14ac:dyDescent="0.2"/>
    <row r="7478" customFormat="1" ht="16" customHeight="1" x14ac:dyDescent="0.2"/>
    <row r="7479" customFormat="1" ht="16" customHeight="1" x14ac:dyDescent="0.2"/>
    <row r="7480" customFormat="1" ht="16" customHeight="1" x14ac:dyDescent="0.2"/>
    <row r="7481" customFormat="1" ht="16" customHeight="1" x14ac:dyDescent="0.2"/>
    <row r="7482" customFormat="1" ht="16" customHeight="1" x14ac:dyDescent="0.2"/>
    <row r="7483" customFormat="1" ht="16" customHeight="1" x14ac:dyDescent="0.2"/>
    <row r="7484" customFormat="1" ht="16" customHeight="1" x14ac:dyDescent="0.2"/>
    <row r="7485" customFormat="1" ht="16" customHeight="1" x14ac:dyDescent="0.2"/>
    <row r="7486" customFormat="1" ht="16" customHeight="1" x14ac:dyDescent="0.2"/>
    <row r="7487" customFormat="1" ht="16" customHeight="1" x14ac:dyDescent="0.2"/>
    <row r="7488" customFormat="1" ht="16" customHeight="1" x14ac:dyDescent="0.2"/>
    <row r="7489" customFormat="1" ht="16" customHeight="1" x14ac:dyDescent="0.2"/>
    <row r="7490" customFormat="1" ht="16" customHeight="1" x14ac:dyDescent="0.2"/>
    <row r="7491" customFormat="1" ht="16" customHeight="1" x14ac:dyDescent="0.2"/>
    <row r="7492" customFormat="1" ht="16" customHeight="1" x14ac:dyDescent="0.2"/>
    <row r="7493" customFormat="1" ht="16" customHeight="1" x14ac:dyDescent="0.2"/>
    <row r="7494" customFormat="1" ht="16" customHeight="1" x14ac:dyDescent="0.2"/>
    <row r="7495" customFormat="1" ht="16" customHeight="1" x14ac:dyDescent="0.2"/>
    <row r="7496" customFormat="1" ht="16" customHeight="1" x14ac:dyDescent="0.2"/>
    <row r="7497" customFormat="1" ht="16" customHeight="1" x14ac:dyDescent="0.2"/>
    <row r="7498" customFormat="1" ht="16" customHeight="1" x14ac:dyDescent="0.2"/>
    <row r="7499" customFormat="1" ht="16" customHeight="1" x14ac:dyDescent="0.2"/>
    <row r="7500" customFormat="1" ht="16" customHeight="1" x14ac:dyDescent="0.2"/>
    <row r="7501" customFormat="1" ht="16" customHeight="1" x14ac:dyDescent="0.2"/>
    <row r="7502" customFormat="1" ht="16" customHeight="1" x14ac:dyDescent="0.2"/>
    <row r="7503" customFormat="1" ht="16" customHeight="1" x14ac:dyDescent="0.2"/>
    <row r="7504" customFormat="1" ht="16" customHeight="1" x14ac:dyDescent="0.2"/>
    <row r="7505" customFormat="1" ht="16" customHeight="1" x14ac:dyDescent="0.2"/>
    <row r="7506" customFormat="1" ht="16" customHeight="1" x14ac:dyDescent="0.2"/>
    <row r="7507" customFormat="1" ht="16" customHeight="1" x14ac:dyDescent="0.2"/>
    <row r="7508" customFormat="1" ht="16" customHeight="1" x14ac:dyDescent="0.2"/>
    <row r="7509" customFormat="1" ht="16" customHeight="1" x14ac:dyDescent="0.2"/>
    <row r="7510" customFormat="1" ht="16" customHeight="1" x14ac:dyDescent="0.2"/>
    <row r="7511" customFormat="1" ht="16" customHeight="1" x14ac:dyDescent="0.2"/>
    <row r="7512" customFormat="1" ht="16" customHeight="1" x14ac:dyDescent="0.2"/>
    <row r="7513" customFormat="1" ht="16" customHeight="1" x14ac:dyDescent="0.2"/>
    <row r="7514" customFormat="1" ht="16" customHeight="1" x14ac:dyDescent="0.2"/>
    <row r="7515" customFormat="1" ht="16" customHeight="1" x14ac:dyDescent="0.2"/>
    <row r="7516" customFormat="1" ht="16" customHeight="1" x14ac:dyDescent="0.2"/>
    <row r="7517" customFormat="1" ht="16" customHeight="1" x14ac:dyDescent="0.2"/>
    <row r="7518" customFormat="1" ht="16" customHeight="1" x14ac:dyDescent="0.2"/>
    <row r="7519" customFormat="1" ht="16" customHeight="1" x14ac:dyDescent="0.2"/>
    <row r="7520" customFormat="1" ht="16" customHeight="1" x14ac:dyDescent="0.2"/>
    <row r="7521" customFormat="1" ht="16" customHeight="1" x14ac:dyDescent="0.2"/>
    <row r="7522" customFormat="1" ht="16" customHeight="1" x14ac:dyDescent="0.2"/>
    <row r="7523" customFormat="1" ht="16" customHeight="1" x14ac:dyDescent="0.2"/>
    <row r="7524" customFormat="1" ht="16" customHeight="1" x14ac:dyDescent="0.2"/>
    <row r="7525" customFormat="1" ht="16" customHeight="1" x14ac:dyDescent="0.2"/>
    <row r="7526" customFormat="1" ht="16" customHeight="1" x14ac:dyDescent="0.2"/>
    <row r="7527" customFormat="1" ht="16" customHeight="1" x14ac:dyDescent="0.2"/>
    <row r="7528" customFormat="1" ht="16" customHeight="1" x14ac:dyDescent="0.2"/>
    <row r="7529" customFormat="1" ht="16" customHeight="1" x14ac:dyDescent="0.2"/>
    <row r="7530" customFormat="1" ht="16" customHeight="1" x14ac:dyDescent="0.2"/>
    <row r="7531" customFormat="1" ht="16" customHeight="1" x14ac:dyDescent="0.2"/>
    <row r="7532" customFormat="1" ht="16" customHeight="1" x14ac:dyDescent="0.2"/>
    <row r="7533" customFormat="1" ht="16" customHeight="1" x14ac:dyDescent="0.2"/>
    <row r="7534" customFormat="1" ht="16" customHeight="1" x14ac:dyDescent="0.2"/>
    <row r="7535" customFormat="1" ht="16" customHeight="1" x14ac:dyDescent="0.2"/>
    <row r="7536" customFormat="1" ht="16" customHeight="1" x14ac:dyDescent="0.2"/>
    <row r="7537" customFormat="1" ht="16" customHeight="1" x14ac:dyDescent="0.2"/>
    <row r="7538" customFormat="1" ht="16" customHeight="1" x14ac:dyDescent="0.2"/>
    <row r="7539" customFormat="1" ht="16" customHeight="1" x14ac:dyDescent="0.2"/>
    <row r="7540" customFormat="1" ht="16" customHeight="1" x14ac:dyDescent="0.2"/>
    <row r="7541" customFormat="1" ht="16" customHeight="1" x14ac:dyDescent="0.2"/>
    <row r="7542" customFormat="1" ht="16" customHeight="1" x14ac:dyDescent="0.2"/>
    <row r="7543" customFormat="1" ht="16" customHeight="1" x14ac:dyDescent="0.2"/>
    <row r="7544" customFormat="1" ht="16" customHeight="1" x14ac:dyDescent="0.2"/>
    <row r="7545" customFormat="1" ht="16" customHeight="1" x14ac:dyDescent="0.2"/>
    <row r="7546" customFormat="1" ht="16" customHeight="1" x14ac:dyDescent="0.2"/>
    <row r="7547" customFormat="1" ht="16" customHeight="1" x14ac:dyDescent="0.2"/>
    <row r="7548" customFormat="1" ht="16" customHeight="1" x14ac:dyDescent="0.2"/>
    <row r="7549" customFormat="1" ht="16" customHeight="1" x14ac:dyDescent="0.2"/>
    <row r="7550" customFormat="1" ht="16" customHeight="1" x14ac:dyDescent="0.2"/>
    <row r="7551" customFormat="1" ht="16" customHeight="1" x14ac:dyDescent="0.2"/>
    <row r="7552" customFormat="1" ht="16" customHeight="1" x14ac:dyDescent="0.2"/>
    <row r="7553" customFormat="1" ht="16" customHeight="1" x14ac:dyDescent="0.2"/>
    <row r="7554" customFormat="1" ht="16" customHeight="1" x14ac:dyDescent="0.2"/>
    <row r="7555" customFormat="1" ht="16" customHeight="1" x14ac:dyDescent="0.2"/>
    <row r="7556" customFormat="1" ht="16" customHeight="1" x14ac:dyDescent="0.2"/>
    <row r="7557" customFormat="1" ht="16" customHeight="1" x14ac:dyDescent="0.2"/>
    <row r="7558" customFormat="1" ht="16" customHeight="1" x14ac:dyDescent="0.2"/>
    <row r="7559" customFormat="1" ht="16" customHeight="1" x14ac:dyDescent="0.2"/>
    <row r="7560" customFormat="1" ht="16" customHeight="1" x14ac:dyDescent="0.2"/>
    <row r="7561" customFormat="1" ht="16" customHeight="1" x14ac:dyDescent="0.2"/>
    <row r="7562" customFormat="1" ht="16" customHeight="1" x14ac:dyDescent="0.2"/>
    <row r="7563" customFormat="1" ht="16" customHeight="1" x14ac:dyDescent="0.2"/>
    <row r="7564" customFormat="1" ht="16" customHeight="1" x14ac:dyDescent="0.2"/>
    <row r="7565" customFormat="1" ht="16" customHeight="1" x14ac:dyDescent="0.2"/>
    <row r="7566" customFormat="1" ht="16" customHeight="1" x14ac:dyDescent="0.2"/>
    <row r="7567" customFormat="1" ht="16" customHeight="1" x14ac:dyDescent="0.2"/>
    <row r="7568" customFormat="1" ht="16" customHeight="1" x14ac:dyDescent="0.2"/>
    <row r="7569" customFormat="1" ht="16" customHeight="1" x14ac:dyDescent="0.2"/>
    <row r="7570" customFormat="1" ht="16" customHeight="1" x14ac:dyDescent="0.2"/>
    <row r="7571" customFormat="1" ht="16" customHeight="1" x14ac:dyDescent="0.2"/>
    <row r="7572" customFormat="1" ht="16" customHeight="1" x14ac:dyDescent="0.2"/>
    <row r="7573" customFormat="1" ht="16" customHeight="1" x14ac:dyDescent="0.2"/>
    <row r="7574" customFormat="1" ht="16" customHeight="1" x14ac:dyDescent="0.2"/>
    <row r="7575" customFormat="1" ht="16" customHeight="1" x14ac:dyDescent="0.2"/>
    <row r="7576" customFormat="1" ht="16" customHeight="1" x14ac:dyDescent="0.2"/>
    <row r="7577" customFormat="1" ht="16" customHeight="1" x14ac:dyDescent="0.2"/>
    <row r="7578" customFormat="1" ht="16" customHeight="1" x14ac:dyDescent="0.2"/>
    <row r="7579" customFormat="1" ht="16" customHeight="1" x14ac:dyDescent="0.2"/>
    <row r="7580" customFormat="1" ht="16" customHeight="1" x14ac:dyDescent="0.2"/>
    <row r="7581" customFormat="1" ht="16" customHeight="1" x14ac:dyDescent="0.2"/>
    <row r="7582" customFormat="1" ht="16" customHeight="1" x14ac:dyDescent="0.2"/>
    <row r="7583" customFormat="1" ht="16" customHeight="1" x14ac:dyDescent="0.2"/>
    <row r="7584" customFormat="1" ht="16" customHeight="1" x14ac:dyDescent="0.2"/>
    <row r="7585" customFormat="1" ht="16" customHeight="1" x14ac:dyDescent="0.2"/>
    <row r="7586" customFormat="1" ht="16" customHeight="1" x14ac:dyDescent="0.2"/>
    <row r="7587" customFormat="1" ht="16" customHeight="1" x14ac:dyDescent="0.2"/>
    <row r="7588" customFormat="1" ht="16" customHeight="1" x14ac:dyDescent="0.2"/>
    <row r="7589" customFormat="1" ht="16" customHeight="1" x14ac:dyDescent="0.2"/>
    <row r="7590" customFormat="1" ht="16" customHeight="1" x14ac:dyDescent="0.2"/>
    <row r="7591" customFormat="1" ht="16" customHeight="1" x14ac:dyDescent="0.2"/>
    <row r="7592" customFormat="1" ht="16" customHeight="1" x14ac:dyDescent="0.2"/>
    <row r="7593" customFormat="1" ht="16" customHeight="1" x14ac:dyDescent="0.2"/>
    <row r="7594" customFormat="1" ht="16" customHeight="1" x14ac:dyDescent="0.2"/>
    <row r="7595" customFormat="1" ht="16" customHeight="1" x14ac:dyDescent="0.2"/>
    <row r="7596" customFormat="1" ht="16" customHeight="1" x14ac:dyDescent="0.2"/>
    <row r="7597" customFormat="1" ht="16" customHeight="1" x14ac:dyDescent="0.2"/>
    <row r="7598" customFormat="1" ht="16" customHeight="1" x14ac:dyDescent="0.2"/>
    <row r="7599" customFormat="1" ht="16" customHeight="1" x14ac:dyDescent="0.2"/>
    <row r="7600" customFormat="1" ht="16" customHeight="1" x14ac:dyDescent="0.2"/>
    <row r="7601" customFormat="1" ht="16" customHeight="1" x14ac:dyDescent="0.2"/>
    <row r="7602" customFormat="1" ht="16" customHeight="1" x14ac:dyDescent="0.2"/>
    <row r="7603" customFormat="1" ht="16" customHeight="1" x14ac:dyDescent="0.2"/>
    <row r="7604" customFormat="1" ht="16" customHeight="1" x14ac:dyDescent="0.2"/>
    <row r="7605" customFormat="1" ht="16" customHeight="1" x14ac:dyDescent="0.2"/>
    <row r="7606" customFormat="1" ht="16" customHeight="1" x14ac:dyDescent="0.2"/>
    <row r="7607" customFormat="1" ht="16" customHeight="1" x14ac:dyDescent="0.2"/>
    <row r="7608" customFormat="1" ht="16" customHeight="1" x14ac:dyDescent="0.2"/>
    <row r="7609" customFormat="1" ht="16" customHeight="1" x14ac:dyDescent="0.2"/>
    <row r="7610" customFormat="1" ht="16" customHeight="1" x14ac:dyDescent="0.2"/>
    <row r="7611" customFormat="1" ht="16" customHeight="1" x14ac:dyDescent="0.2"/>
    <row r="7612" customFormat="1" ht="16" customHeight="1" x14ac:dyDescent="0.2"/>
    <row r="7613" customFormat="1" ht="16" customHeight="1" x14ac:dyDescent="0.2"/>
    <row r="7614" customFormat="1" ht="16" customHeight="1" x14ac:dyDescent="0.2"/>
    <row r="7615" customFormat="1" ht="16" customHeight="1" x14ac:dyDescent="0.2"/>
    <row r="7616" customFormat="1" ht="16" customHeight="1" x14ac:dyDescent="0.2"/>
    <row r="7617" customFormat="1" ht="16" customHeight="1" x14ac:dyDescent="0.2"/>
    <row r="7618" customFormat="1" ht="16" customHeight="1" x14ac:dyDescent="0.2"/>
    <row r="7619" customFormat="1" ht="16" customHeight="1" x14ac:dyDescent="0.2"/>
    <row r="7620" customFormat="1" ht="16" customHeight="1" x14ac:dyDescent="0.2"/>
    <row r="7621" customFormat="1" ht="16" customHeight="1" x14ac:dyDescent="0.2"/>
    <row r="7622" customFormat="1" ht="16" customHeight="1" x14ac:dyDescent="0.2"/>
    <row r="7623" customFormat="1" ht="16" customHeight="1" x14ac:dyDescent="0.2"/>
    <row r="7624" customFormat="1" ht="16" customHeight="1" x14ac:dyDescent="0.2"/>
    <row r="7625" customFormat="1" ht="16" customHeight="1" x14ac:dyDescent="0.2"/>
    <row r="7626" customFormat="1" ht="16" customHeight="1" x14ac:dyDescent="0.2"/>
    <row r="7627" customFormat="1" ht="16" customHeight="1" x14ac:dyDescent="0.2"/>
    <row r="7628" customFormat="1" ht="16" customHeight="1" x14ac:dyDescent="0.2"/>
    <row r="7629" customFormat="1" ht="16" customHeight="1" x14ac:dyDescent="0.2"/>
    <row r="7630" customFormat="1" ht="16" customHeight="1" x14ac:dyDescent="0.2"/>
    <row r="7631" customFormat="1" ht="16" customHeight="1" x14ac:dyDescent="0.2"/>
    <row r="7632" customFormat="1" ht="16" customHeight="1" x14ac:dyDescent="0.2"/>
    <row r="7633" customFormat="1" ht="16" customHeight="1" x14ac:dyDescent="0.2"/>
    <row r="7634" customFormat="1" ht="16" customHeight="1" x14ac:dyDescent="0.2"/>
    <row r="7635" customFormat="1" ht="16" customHeight="1" x14ac:dyDescent="0.2"/>
    <row r="7636" customFormat="1" ht="16" customHeight="1" x14ac:dyDescent="0.2"/>
    <row r="7637" customFormat="1" ht="16" customHeight="1" x14ac:dyDescent="0.2"/>
    <row r="7638" customFormat="1" ht="16" customHeight="1" x14ac:dyDescent="0.2"/>
    <row r="7639" customFormat="1" ht="16" customHeight="1" x14ac:dyDescent="0.2"/>
    <row r="7640" customFormat="1" ht="16" customHeight="1" x14ac:dyDescent="0.2"/>
    <row r="7641" customFormat="1" ht="16" customHeight="1" x14ac:dyDescent="0.2"/>
    <row r="7642" customFormat="1" ht="16" customHeight="1" x14ac:dyDescent="0.2"/>
    <row r="7643" customFormat="1" ht="16" customHeight="1" x14ac:dyDescent="0.2"/>
    <row r="7644" customFormat="1" ht="16" customHeight="1" x14ac:dyDescent="0.2"/>
    <row r="7645" customFormat="1" ht="16" customHeight="1" x14ac:dyDescent="0.2"/>
    <row r="7646" customFormat="1" ht="16" customHeight="1" x14ac:dyDescent="0.2"/>
    <row r="7647" customFormat="1" ht="16" customHeight="1" x14ac:dyDescent="0.2"/>
    <row r="7648" customFormat="1" ht="16" customHeight="1" x14ac:dyDescent="0.2"/>
    <row r="7649" customFormat="1" ht="16" customHeight="1" x14ac:dyDescent="0.2"/>
    <row r="7650" customFormat="1" ht="16" customHeight="1" x14ac:dyDescent="0.2"/>
    <row r="7651" customFormat="1" ht="16" customHeight="1" x14ac:dyDescent="0.2"/>
    <row r="7652" customFormat="1" ht="16" customHeight="1" x14ac:dyDescent="0.2"/>
    <row r="7653" customFormat="1" ht="16" customHeight="1" x14ac:dyDescent="0.2"/>
    <row r="7654" customFormat="1" ht="16" customHeight="1" x14ac:dyDescent="0.2"/>
    <row r="7655" customFormat="1" ht="16" customHeight="1" x14ac:dyDescent="0.2"/>
    <row r="7656" customFormat="1" ht="16" customHeight="1" x14ac:dyDescent="0.2"/>
    <row r="7657" customFormat="1" ht="16" customHeight="1" x14ac:dyDescent="0.2"/>
    <row r="7658" customFormat="1" ht="16" customHeight="1" x14ac:dyDescent="0.2"/>
    <row r="7659" customFormat="1" ht="16" customHeight="1" x14ac:dyDescent="0.2"/>
    <row r="7660" customFormat="1" ht="16" customHeight="1" x14ac:dyDescent="0.2"/>
    <row r="7661" customFormat="1" ht="16" customHeight="1" x14ac:dyDescent="0.2"/>
    <row r="7662" customFormat="1" ht="16" customHeight="1" x14ac:dyDescent="0.2"/>
    <row r="7663" customFormat="1" ht="16" customHeight="1" x14ac:dyDescent="0.2"/>
    <row r="7664" customFormat="1" ht="16" customHeight="1" x14ac:dyDescent="0.2"/>
    <row r="7665" customFormat="1" ht="16" customHeight="1" x14ac:dyDescent="0.2"/>
    <row r="7666" customFormat="1" ht="16" customHeight="1" x14ac:dyDescent="0.2"/>
    <row r="7667" customFormat="1" ht="16" customHeight="1" x14ac:dyDescent="0.2"/>
    <row r="7668" customFormat="1" ht="16" customHeight="1" x14ac:dyDescent="0.2"/>
    <row r="7669" customFormat="1" ht="16" customHeight="1" x14ac:dyDescent="0.2"/>
    <row r="7670" customFormat="1" ht="16" customHeight="1" x14ac:dyDescent="0.2"/>
    <row r="7671" customFormat="1" ht="16" customHeight="1" x14ac:dyDescent="0.2"/>
    <row r="7672" customFormat="1" ht="16" customHeight="1" x14ac:dyDescent="0.2"/>
    <row r="7673" customFormat="1" ht="16" customHeight="1" x14ac:dyDescent="0.2"/>
    <row r="7674" customFormat="1" ht="16" customHeight="1" x14ac:dyDescent="0.2"/>
    <row r="7675" customFormat="1" ht="16" customHeight="1" x14ac:dyDescent="0.2"/>
    <row r="7676" customFormat="1" ht="16" customHeight="1" x14ac:dyDescent="0.2"/>
    <row r="7677" customFormat="1" ht="16" customHeight="1" x14ac:dyDescent="0.2"/>
    <row r="7678" customFormat="1" ht="16" customHeight="1" x14ac:dyDescent="0.2"/>
    <row r="7679" customFormat="1" ht="16" customHeight="1" x14ac:dyDescent="0.2"/>
    <row r="7680" customFormat="1" ht="16" customHeight="1" x14ac:dyDescent="0.2"/>
    <row r="7681" customFormat="1" ht="16" customHeight="1" x14ac:dyDescent="0.2"/>
    <row r="7682" customFormat="1" ht="16" customHeight="1" x14ac:dyDescent="0.2"/>
    <row r="7683" customFormat="1" ht="16" customHeight="1" x14ac:dyDescent="0.2"/>
    <row r="7684" customFormat="1" ht="16" customHeight="1" x14ac:dyDescent="0.2"/>
    <row r="7685" customFormat="1" ht="16" customHeight="1" x14ac:dyDescent="0.2"/>
    <row r="7686" customFormat="1" ht="16" customHeight="1" x14ac:dyDescent="0.2"/>
    <row r="7687" customFormat="1" ht="16" customHeight="1" x14ac:dyDescent="0.2"/>
    <row r="7688" customFormat="1" ht="16" customHeight="1" x14ac:dyDescent="0.2"/>
    <row r="7689" customFormat="1" ht="16" customHeight="1" x14ac:dyDescent="0.2"/>
    <row r="7690" customFormat="1" ht="16" customHeight="1" x14ac:dyDescent="0.2"/>
    <row r="7691" customFormat="1" ht="16" customHeight="1" x14ac:dyDescent="0.2"/>
    <row r="7692" customFormat="1" ht="16" customHeight="1" x14ac:dyDescent="0.2"/>
    <row r="7693" customFormat="1" ht="16" customHeight="1" x14ac:dyDescent="0.2"/>
    <row r="7694" customFormat="1" ht="16" customHeight="1" x14ac:dyDescent="0.2"/>
    <row r="7695" customFormat="1" ht="16" customHeight="1" x14ac:dyDescent="0.2"/>
    <row r="7696" customFormat="1" ht="16" customHeight="1" x14ac:dyDescent="0.2"/>
    <row r="7697" customFormat="1" ht="16" customHeight="1" x14ac:dyDescent="0.2"/>
    <row r="7698" customFormat="1" ht="16" customHeight="1" x14ac:dyDescent="0.2"/>
    <row r="7699" customFormat="1" ht="16" customHeight="1" x14ac:dyDescent="0.2"/>
    <row r="7700" customFormat="1" ht="16" customHeight="1" x14ac:dyDescent="0.2"/>
    <row r="7701" customFormat="1" ht="16" customHeight="1" x14ac:dyDescent="0.2"/>
    <row r="7702" customFormat="1" ht="16" customHeight="1" x14ac:dyDescent="0.2"/>
    <row r="7703" customFormat="1" ht="16" customHeight="1" x14ac:dyDescent="0.2"/>
    <row r="7704" customFormat="1" ht="16" customHeight="1" x14ac:dyDescent="0.2"/>
    <row r="7705" customFormat="1" ht="16" customHeight="1" x14ac:dyDescent="0.2"/>
    <row r="7706" customFormat="1" ht="16" customHeight="1" x14ac:dyDescent="0.2"/>
    <row r="7707" customFormat="1" ht="16" customHeight="1" x14ac:dyDescent="0.2"/>
    <row r="7708" customFormat="1" ht="16" customHeight="1" x14ac:dyDescent="0.2"/>
    <row r="7709" customFormat="1" ht="16" customHeight="1" x14ac:dyDescent="0.2"/>
    <row r="7710" customFormat="1" ht="16" customHeight="1" x14ac:dyDescent="0.2"/>
    <row r="7711" customFormat="1" ht="16" customHeight="1" x14ac:dyDescent="0.2"/>
    <row r="7712" customFormat="1" ht="16" customHeight="1" x14ac:dyDescent="0.2"/>
    <row r="7713" customFormat="1" ht="16" customHeight="1" x14ac:dyDescent="0.2"/>
    <row r="7714" customFormat="1" ht="16" customHeight="1" x14ac:dyDescent="0.2"/>
    <row r="7715" customFormat="1" ht="16" customHeight="1" x14ac:dyDescent="0.2"/>
    <row r="7716" customFormat="1" ht="16" customHeight="1" x14ac:dyDescent="0.2"/>
    <row r="7717" customFormat="1" ht="16" customHeight="1" x14ac:dyDescent="0.2"/>
    <row r="7718" customFormat="1" ht="16" customHeight="1" x14ac:dyDescent="0.2"/>
    <row r="7719" customFormat="1" ht="16" customHeight="1" x14ac:dyDescent="0.2"/>
    <row r="7720" customFormat="1" ht="16" customHeight="1" x14ac:dyDescent="0.2"/>
    <row r="7721" customFormat="1" ht="16" customHeight="1" x14ac:dyDescent="0.2"/>
    <row r="7722" customFormat="1" ht="16" customHeight="1" x14ac:dyDescent="0.2"/>
    <row r="7723" customFormat="1" ht="16" customHeight="1" x14ac:dyDescent="0.2"/>
    <row r="7724" customFormat="1" ht="16" customHeight="1" x14ac:dyDescent="0.2"/>
    <row r="7725" customFormat="1" ht="16" customHeight="1" x14ac:dyDescent="0.2"/>
    <row r="7726" customFormat="1" ht="16" customHeight="1" x14ac:dyDescent="0.2"/>
    <row r="7727" customFormat="1" ht="16" customHeight="1" x14ac:dyDescent="0.2"/>
    <row r="7728" customFormat="1" ht="16" customHeight="1" x14ac:dyDescent="0.2"/>
    <row r="7729" customFormat="1" ht="16" customHeight="1" x14ac:dyDescent="0.2"/>
    <row r="7730" customFormat="1" ht="16" customHeight="1" x14ac:dyDescent="0.2"/>
    <row r="7731" customFormat="1" ht="16" customHeight="1" x14ac:dyDescent="0.2"/>
    <row r="7732" customFormat="1" ht="16" customHeight="1" x14ac:dyDescent="0.2"/>
    <row r="7733" customFormat="1" ht="16" customHeight="1" x14ac:dyDescent="0.2"/>
    <row r="7734" customFormat="1" ht="16" customHeight="1" x14ac:dyDescent="0.2"/>
    <row r="7735" customFormat="1" ht="16" customHeight="1" x14ac:dyDescent="0.2"/>
    <row r="7736" customFormat="1" ht="16" customHeight="1" x14ac:dyDescent="0.2"/>
    <row r="7737" customFormat="1" ht="16" customHeight="1" x14ac:dyDescent="0.2"/>
    <row r="7738" customFormat="1" ht="16" customHeight="1" x14ac:dyDescent="0.2"/>
    <row r="7739" customFormat="1" ht="16" customHeight="1" x14ac:dyDescent="0.2"/>
    <row r="7740" customFormat="1" ht="16" customHeight="1" x14ac:dyDescent="0.2"/>
    <row r="7741" customFormat="1" ht="16" customHeight="1" x14ac:dyDescent="0.2"/>
    <row r="7742" customFormat="1" ht="16" customHeight="1" x14ac:dyDescent="0.2"/>
    <row r="7743" customFormat="1" ht="16" customHeight="1" x14ac:dyDescent="0.2"/>
    <row r="7744" customFormat="1" ht="16" customHeight="1" x14ac:dyDescent="0.2"/>
    <row r="7745" customFormat="1" ht="16" customHeight="1" x14ac:dyDescent="0.2"/>
    <row r="7746" customFormat="1" ht="16" customHeight="1" x14ac:dyDescent="0.2"/>
    <row r="7747" customFormat="1" ht="16" customHeight="1" x14ac:dyDescent="0.2"/>
    <row r="7748" customFormat="1" ht="16" customHeight="1" x14ac:dyDescent="0.2"/>
    <row r="7749" customFormat="1" ht="16" customHeight="1" x14ac:dyDescent="0.2"/>
    <row r="7750" customFormat="1" ht="16" customHeight="1" x14ac:dyDescent="0.2"/>
    <row r="7751" customFormat="1" ht="16" customHeight="1" x14ac:dyDescent="0.2"/>
    <row r="7752" customFormat="1" ht="16" customHeight="1" x14ac:dyDescent="0.2"/>
    <row r="7753" customFormat="1" ht="16" customHeight="1" x14ac:dyDescent="0.2"/>
    <row r="7754" customFormat="1" ht="16" customHeight="1" x14ac:dyDescent="0.2"/>
    <row r="7755" customFormat="1" ht="16" customHeight="1" x14ac:dyDescent="0.2"/>
    <row r="7756" customFormat="1" ht="16" customHeight="1" x14ac:dyDescent="0.2"/>
    <row r="7757" customFormat="1" ht="16" customHeight="1" x14ac:dyDescent="0.2"/>
    <row r="7758" customFormat="1" ht="16" customHeight="1" x14ac:dyDescent="0.2"/>
    <row r="7759" customFormat="1" ht="16" customHeight="1" x14ac:dyDescent="0.2"/>
    <row r="7760" customFormat="1" ht="16" customHeight="1" x14ac:dyDescent="0.2"/>
    <row r="7761" customFormat="1" ht="16" customHeight="1" x14ac:dyDescent="0.2"/>
    <row r="7762" customFormat="1" ht="16" customHeight="1" x14ac:dyDescent="0.2"/>
    <row r="7763" customFormat="1" ht="16" customHeight="1" x14ac:dyDescent="0.2"/>
    <row r="7764" customFormat="1" ht="16" customHeight="1" x14ac:dyDescent="0.2"/>
    <row r="7765" customFormat="1" ht="16" customHeight="1" x14ac:dyDescent="0.2"/>
    <row r="7766" customFormat="1" ht="16" customHeight="1" x14ac:dyDescent="0.2"/>
    <row r="7767" customFormat="1" ht="16" customHeight="1" x14ac:dyDescent="0.2"/>
    <row r="7768" customFormat="1" ht="16" customHeight="1" x14ac:dyDescent="0.2"/>
    <row r="7769" customFormat="1" ht="16" customHeight="1" x14ac:dyDescent="0.2"/>
    <row r="7770" customFormat="1" ht="16" customHeight="1" x14ac:dyDescent="0.2"/>
    <row r="7771" customFormat="1" ht="16" customHeight="1" x14ac:dyDescent="0.2"/>
    <row r="7772" customFormat="1" ht="16" customHeight="1" x14ac:dyDescent="0.2"/>
    <row r="7773" customFormat="1" ht="16" customHeight="1" x14ac:dyDescent="0.2"/>
    <row r="7774" customFormat="1" ht="16" customHeight="1" x14ac:dyDescent="0.2"/>
    <row r="7775" customFormat="1" ht="16" customHeight="1" x14ac:dyDescent="0.2"/>
    <row r="7776" customFormat="1" ht="16" customHeight="1" x14ac:dyDescent="0.2"/>
    <row r="7777" customFormat="1" ht="16" customHeight="1" x14ac:dyDescent="0.2"/>
    <row r="7778" customFormat="1" ht="16" customHeight="1" x14ac:dyDescent="0.2"/>
    <row r="7779" customFormat="1" ht="16" customHeight="1" x14ac:dyDescent="0.2"/>
    <row r="7780" customFormat="1" ht="16" customHeight="1" x14ac:dyDescent="0.2"/>
    <row r="7781" customFormat="1" ht="16" customHeight="1" x14ac:dyDescent="0.2"/>
    <row r="7782" customFormat="1" ht="16" customHeight="1" x14ac:dyDescent="0.2"/>
    <row r="7783" customFormat="1" ht="16" customHeight="1" x14ac:dyDescent="0.2"/>
    <row r="7784" customFormat="1" ht="16" customHeight="1" x14ac:dyDescent="0.2"/>
    <row r="7785" customFormat="1" ht="16" customHeight="1" x14ac:dyDescent="0.2"/>
    <row r="7786" customFormat="1" ht="16" customHeight="1" x14ac:dyDescent="0.2"/>
    <row r="7787" customFormat="1" ht="16" customHeight="1" x14ac:dyDescent="0.2"/>
    <row r="7788" customFormat="1" ht="16" customHeight="1" x14ac:dyDescent="0.2"/>
    <row r="7789" customFormat="1" ht="16" customHeight="1" x14ac:dyDescent="0.2"/>
    <row r="7790" customFormat="1" ht="16" customHeight="1" x14ac:dyDescent="0.2"/>
    <row r="7791" customFormat="1" ht="16" customHeight="1" x14ac:dyDescent="0.2"/>
    <row r="7792" customFormat="1" ht="16" customHeight="1" x14ac:dyDescent="0.2"/>
    <row r="7793" customFormat="1" ht="16" customHeight="1" x14ac:dyDescent="0.2"/>
    <row r="7794" customFormat="1" ht="16" customHeight="1" x14ac:dyDescent="0.2"/>
    <row r="7795" customFormat="1" ht="16" customHeight="1" x14ac:dyDescent="0.2"/>
    <row r="7796" customFormat="1" ht="16" customHeight="1" x14ac:dyDescent="0.2"/>
    <row r="7797" customFormat="1" ht="16" customHeight="1" x14ac:dyDescent="0.2"/>
    <row r="7798" customFormat="1" ht="16" customHeight="1" x14ac:dyDescent="0.2"/>
    <row r="7799" customFormat="1" ht="16" customHeight="1" x14ac:dyDescent="0.2"/>
    <row r="7800" customFormat="1" ht="16" customHeight="1" x14ac:dyDescent="0.2"/>
    <row r="7801" customFormat="1" ht="16" customHeight="1" x14ac:dyDescent="0.2"/>
    <row r="7802" customFormat="1" ht="16" customHeight="1" x14ac:dyDescent="0.2"/>
    <row r="7803" customFormat="1" ht="16" customHeight="1" x14ac:dyDescent="0.2"/>
    <row r="7804" customFormat="1" ht="16" customHeight="1" x14ac:dyDescent="0.2"/>
    <row r="7805" customFormat="1" ht="16" customHeight="1" x14ac:dyDescent="0.2"/>
    <row r="7806" customFormat="1" ht="16" customHeight="1" x14ac:dyDescent="0.2"/>
    <row r="7807" customFormat="1" ht="16" customHeight="1" x14ac:dyDescent="0.2"/>
    <row r="7808" customFormat="1" ht="16" customHeight="1" x14ac:dyDescent="0.2"/>
    <row r="7809" customFormat="1" ht="16" customHeight="1" x14ac:dyDescent="0.2"/>
    <row r="7810" customFormat="1" ht="16" customHeight="1" x14ac:dyDescent="0.2"/>
    <row r="7811" customFormat="1" ht="16" customHeight="1" x14ac:dyDescent="0.2"/>
    <row r="7812" customFormat="1" ht="16" customHeight="1" x14ac:dyDescent="0.2"/>
    <row r="7813" customFormat="1" ht="16" customHeight="1" x14ac:dyDescent="0.2"/>
    <row r="7814" customFormat="1" ht="16" customHeight="1" x14ac:dyDescent="0.2"/>
    <row r="7815" customFormat="1" ht="16" customHeight="1" x14ac:dyDescent="0.2"/>
    <row r="7816" customFormat="1" ht="16" customHeight="1" x14ac:dyDescent="0.2"/>
    <row r="7817" customFormat="1" ht="16" customHeight="1" x14ac:dyDescent="0.2"/>
    <row r="7818" customFormat="1" ht="16" customHeight="1" x14ac:dyDescent="0.2"/>
    <row r="7819" customFormat="1" ht="16" customHeight="1" x14ac:dyDescent="0.2"/>
    <row r="7820" customFormat="1" ht="16" customHeight="1" x14ac:dyDescent="0.2"/>
    <row r="7821" customFormat="1" ht="16" customHeight="1" x14ac:dyDescent="0.2"/>
    <row r="7822" customFormat="1" ht="16" customHeight="1" x14ac:dyDescent="0.2"/>
    <row r="7823" customFormat="1" ht="16" customHeight="1" x14ac:dyDescent="0.2"/>
    <row r="7824" customFormat="1" ht="16" customHeight="1" x14ac:dyDescent="0.2"/>
    <row r="7825" customFormat="1" ht="16" customHeight="1" x14ac:dyDescent="0.2"/>
    <row r="7826" customFormat="1" ht="16" customHeight="1" x14ac:dyDescent="0.2"/>
    <row r="7827" customFormat="1" ht="16" customHeight="1" x14ac:dyDescent="0.2"/>
    <row r="7828" customFormat="1" ht="16" customHeight="1" x14ac:dyDescent="0.2"/>
    <row r="7829" customFormat="1" ht="16" customHeight="1" x14ac:dyDescent="0.2"/>
    <row r="7830" customFormat="1" ht="16" customHeight="1" x14ac:dyDescent="0.2"/>
    <row r="7831" customFormat="1" ht="16" customHeight="1" x14ac:dyDescent="0.2"/>
    <row r="7832" customFormat="1" ht="16" customHeight="1" x14ac:dyDescent="0.2"/>
    <row r="7833" customFormat="1" ht="16" customHeight="1" x14ac:dyDescent="0.2"/>
    <row r="7834" customFormat="1" ht="16" customHeight="1" x14ac:dyDescent="0.2"/>
    <row r="7835" customFormat="1" ht="16" customHeight="1" x14ac:dyDescent="0.2"/>
    <row r="7836" customFormat="1" ht="16" customHeight="1" x14ac:dyDescent="0.2"/>
    <row r="7837" customFormat="1" ht="16" customHeight="1" x14ac:dyDescent="0.2"/>
    <row r="7838" customFormat="1" ht="16" customHeight="1" x14ac:dyDescent="0.2"/>
    <row r="7839" customFormat="1" ht="16" customHeight="1" x14ac:dyDescent="0.2"/>
    <row r="7840" customFormat="1" ht="16" customHeight="1" x14ac:dyDescent="0.2"/>
    <row r="7841" customFormat="1" ht="16" customHeight="1" x14ac:dyDescent="0.2"/>
    <row r="7842" customFormat="1" ht="16" customHeight="1" x14ac:dyDescent="0.2"/>
    <row r="7843" customFormat="1" ht="16" customHeight="1" x14ac:dyDescent="0.2"/>
    <row r="7844" customFormat="1" ht="16" customHeight="1" x14ac:dyDescent="0.2"/>
    <row r="7845" customFormat="1" ht="16" customHeight="1" x14ac:dyDescent="0.2"/>
    <row r="7846" customFormat="1" ht="16" customHeight="1" x14ac:dyDescent="0.2"/>
    <row r="7847" customFormat="1" ht="16" customHeight="1" x14ac:dyDescent="0.2"/>
    <row r="7848" customFormat="1" ht="16" customHeight="1" x14ac:dyDescent="0.2"/>
    <row r="7849" customFormat="1" ht="16" customHeight="1" x14ac:dyDescent="0.2"/>
    <row r="7850" customFormat="1" ht="16" customHeight="1" x14ac:dyDescent="0.2"/>
    <row r="7851" customFormat="1" ht="16" customHeight="1" x14ac:dyDescent="0.2"/>
    <row r="7852" customFormat="1" ht="16" customHeight="1" x14ac:dyDescent="0.2"/>
    <row r="7853" customFormat="1" ht="16" customHeight="1" x14ac:dyDescent="0.2"/>
    <row r="7854" customFormat="1" ht="16" customHeight="1" x14ac:dyDescent="0.2"/>
    <row r="7855" customFormat="1" ht="16" customHeight="1" x14ac:dyDescent="0.2"/>
    <row r="7856" customFormat="1" ht="16" customHeight="1" x14ac:dyDescent="0.2"/>
    <row r="7857" customFormat="1" ht="16" customHeight="1" x14ac:dyDescent="0.2"/>
    <row r="7858" customFormat="1" ht="16" customHeight="1" x14ac:dyDescent="0.2"/>
    <row r="7859" customFormat="1" ht="16" customHeight="1" x14ac:dyDescent="0.2"/>
    <row r="7860" customFormat="1" ht="16" customHeight="1" x14ac:dyDescent="0.2"/>
    <row r="7861" customFormat="1" ht="16" customHeight="1" x14ac:dyDescent="0.2"/>
    <row r="7862" customFormat="1" ht="16" customHeight="1" x14ac:dyDescent="0.2"/>
    <row r="7863" customFormat="1" ht="16" customHeight="1" x14ac:dyDescent="0.2"/>
    <row r="7864" customFormat="1" ht="16" customHeight="1" x14ac:dyDescent="0.2"/>
    <row r="7865" customFormat="1" ht="16" customHeight="1" x14ac:dyDescent="0.2"/>
    <row r="7866" customFormat="1" ht="16" customHeight="1" x14ac:dyDescent="0.2"/>
    <row r="7867" customFormat="1" ht="16" customHeight="1" x14ac:dyDescent="0.2"/>
    <row r="7868" customFormat="1" ht="16" customHeight="1" x14ac:dyDescent="0.2"/>
    <row r="7869" customFormat="1" ht="16" customHeight="1" x14ac:dyDescent="0.2"/>
    <row r="7870" customFormat="1" ht="16" customHeight="1" x14ac:dyDescent="0.2"/>
    <row r="7871" customFormat="1" ht="16" customHeight="1" x14ac:dyDescent="0.2"/>
    <row r="7872" customFormat="1" ht="16" customHeight="1" x14ac:dyDescent="0.2"/>
    <row r="7873" customFormat="1" ht="16" customHeight="1" x14ac:dyDescent="0.2"/>
    <row r="7874" customFormat="1" ht="16" customHeight="1" x14ac:dyDescent="0.2"/>
    <row r="7875" customFormat="1" ht="16" customHeight="1" x14ac:dyDescent="0.2"/>
    <row r="7876" customFormat="1" ht="16" customHeight="1" x14ac:dyDescent="0.2"/>
    <row r="7877" customFormat="1" ht="16" customHeight="1" x14ac:dyDescent="0.2"/>
    <row r="7878" customFormat="1" ht="16" customHeight="1" x14ac:dyDescent="0.2"/>
    <row r="7879" customFormat="1" ht="16" customHeight="1" x14ac:dyDescent="0.2"/>
    <row r="7880" customFormat="1" ht="16" customHeight="1" x14ac:dyDescent="0.2"/>
    <row r="7881" customFormat="1" ht="16" customHeight="1" x14ac:dyDescent="0.2"/>
    <row r="7882" customFormat="1" ht="16" customHeight="1" x14ac:dyDescent="0.2"/>
    <row r="7883" customFormat="1" ht="16" customHeight="1" x14ac:dyDescent="0.2"/>
    <row r="7884" customFormat="1" ht="16" customHeight="1" x14ac:dyDescent="0.2"/>
    <row r="7885" customFormat="1" ht="16" customHeight="1" x14ac:dyDescent="0.2"/>
    <row r="7886" customFormat="1" ht="16" customHeight="1" x14ac:dyDescent="0.2"/>
    <row r="7887" customFormat="1" ht="16" customHeight="1" x14ac:dyDescent="0.2"/>
    <row r="7888" customFormat="1" ht="16" customHeight="1" x14ac:dyDescent="0.2"/>
    <row r="7889" customFormat="1" ht="16" customHeight="1" x14ac:dyDescent="0.2"/>
    <row r="7890" customFormat="1" ht="16" customHeight="1" x14ac:dyDescent="0.2"/>
    <row r="7891" customFormat="1" ht="16" customHeight="1" x14ac:dyDescent="0.2"/>
    <row r="7892" customFormat="1" ht="16" customHeight="1" x14ac:dyDescent="0.2"/>
    <row r="7893" customFormat="1" ht="16" customHeight="1" x14ac:dyDescent="0.2"/>
    <row r="7894" customFormat="1" ht="16" customHeight="1" x14ac:dyDescent="0.2"/>
    <row r="7895" customFormat="1" ht="16" customHeight="1" x14ac:dyDescent="0.2"/>
    <row r="7896" customFormat="1" ht="16" customHeight="1" x14ac:dyDescent="0.2"/>
    <row r="7897" customFormat="1" ht="16" customHeight="1" x14ac:dyDescent="0.2"/>
    <row r="7898" customFormat="1" ht="16" customHeight="1" x14ac:dyDescent="0.2"/>
    <row r="7899" customFormat="1" ht="16" customHeight="1" x14ac:dyDescent="0.2"/>
    <row r="7900" customFormat="1" ht="16" customHeight="1" x14ac:dyDescent="0.2"/>
    <row r="7901" customFormat="1" ht="16" customHeight="1" x14ac:dyDescent="0.2"/>
    <row r="7902" customFormat="1" ht="16" customHeight="1" x14ac:dyDescent="0.2"/>
    <row r="7903" customFormat="1" ht="16" customHeight="1" x14ac:dyDescent="0.2"/>
    <row r="7904" customFormat="1" ht="16" customHeight="1" x14ac:dyDescent="0.2"/>
    <row r="7905" customFormat="1" ht="16" customHeight="1" x14ac:dyDescent="0.2"/>
    <row r="7906" customFormat="1" ht="16" customHeight="1" x14ac:dyDescent="0.2"/>
    <row r="7907" customFormat="1" ht="16" customHeight="1" x14ac:dyDescent="0.2"/>
    <row r="7908" customFormat="1" ht="16" customHeight="1" x14ac:dyDescent="0.2"/>
    <row r="7909" customFormat="1" ht="16" customHeight="1" x14ac:dyDescent="0.2"/>
    <row r="7910" customFormat="1" ht="16" customHeight="1" x14ac:dyDescent="0.2"/>
    <row r="7911" customFormat="1" ht="16" customHeight="1" x14ac:dyDescent="0.2"/>
    <row r="7912" customFormat="1" ht="16" customHeight="1" x14ac:dyDescent="0.2"/>
    <row r="7913" customFormat="1" ht="16" customHeight="1" x14ac:dyDescent="0.2"/>
    <row r="7914" customFormat="1" ht="16" customHeight="1" x14ac:dyDescent="0.2"/>
    <row r="7915" customFormat="1" ht="16" customHeight="1" x14ac:dyDescent="0.2"/>
    <row r="7916" customFormat="1" ht="16" customHeight="1" x14ac:dyDescent="0.2"/>
    <row r="7917" customFormat="1" ht="16" customHeight="1" x14ac:dyDescent="0.2"/>
    <row r="7918" customFormat="1" ht="16" customHeight="1" x14ac:dyDescent="0.2"/>
    <row r="7919" customFormat="1" ht="16" customHeight="1" x14ac:dyDescent="0.2"/>
    <row r="7920" customFormat="1" ht="16" customHeight="1" x14ac:dyDescent="0.2"/>
    <row r="7921" customFormat="1" ht="16" customHeight="1" x14ac:dyDescent="0.2"/>
    <row r="7922" customFormat="1" ht="16" customHeight="1" x14ac:dyDescent="0.2"/>
    <row r="7923" customFormat="1" ht="16" customHeight="1" x14ac:dyDescent="0.2"/>
    <row r="7924" customFormat="1" ht="16" customHeight="1" x14ac:dyDescent="0.2"/>
    <row r="7925" customFormat="1" ht="16" customHeight="1" x14ac:dyDescent="0.2"/>
    <row r="7926" customFormat="1" ht="16" customHeight="1" x14ac:dyDescent="0.2"/>
    <row r="7927" customFormat="1" ht="16" customHeight="1" x14ac:dyDescent="0.2"/>
    <row r="7928" customFormat="1" ht="16" customHeight="1" x14ac:dyDescent="0.2"/>
    <row r="7929" customFormat="1" ht="16" customHeight="1" x14ac:dyDescent="0.2"/>
    <row r="7930" customFormat="1" ht="16" customHeight="1" x14ac:dyDescent="0.2"/>
    <row r="7931" customFormat="1" ht="16" customHeight="1" x14ac:dyDescent="0.2"/>
    <row r="7932" customFormat="1" ht="16" customHeight="1" x14ac:dyDescent="0.2"/>
    <row r="7933" customFormat="1" ht="16" customHeight="1" x14ac:dyDescent="0.2"/>
    <row r="7934" customFormat="1" ht="16" customHeight="1" x14ac:dyDescent="0.2"/>
    <row r="7935" customFormat="1" ht="16" customHeight="1" x14ac:dyDescent="0.2"/>
    <row r="7936" customFormat="1" ht="16" customHeight="1" x14ac:dyDescent="0.2"/>
    <row r="7937" customFormat="1" ht="16" customHeight="1" x14ac:dyDescent="0.2"/>
    <row r="7938" customFormat="1" ht="16" customHeight="1" x14ac:dyDescent="0.2"/>
    <row r="7939" customFormat="1" ht="16" customHeight="1" x14ac:dyDescent="0.2"/>
    <row r="7940" customFormat="1" ht="16" customHeight="1" x14ac:dyDescent="0.2"/>
    <row r="7941" customFormat="1" ht="16" customHeight="1" x14ac:dyDescent="0.2"/>
    <row r="7942" customFormat="1" ht="16" customHeight="1" x14ac:dyDescent="0.2"/>
    <row r="7943" customFormat="1" ht="16" customHeight="1" x14ac:dyDescent="0.2"/>
    <row r="7944" customFormat="1" ht="16" customHeight="1" x14ac:dyDescent="0.2"/>
    <row r="7945" customFormat="1" ht="16" customHeight="1" x14ac:dyDescent="0.2"/>
    <row r="7946" customFormat="1" ht="16" customHeight="1" x14ac:dyDescent="0.2"/>
    <row r="7947" customFormat="1" ht="16" customHeight="1" x14ac:dyDescent="0.2"/>
    <row r="7948" customFormat="1" ht="16" customHeight="1" x14ac:dyDescent="0.2"/>
    <row r="7949" customFormat="1" ht="16" customHeight="1" x14ac:dyDescent="0.2"/>
    <row r="7950" customFormat="1" ht="16" customHeight="1" x14ac:dyDescent="0.2"/>
    <row r="7951" customFormat="1" ht="16" customHeight="1" x14ac:dyDescent="0.2"/>
    <row r="7952" customFormat="1" ht="16" customHeight="1" x14ac:dyDescent="0.2"/>
    <row r="7953" customFormat="1" ht="16" customHeight="1" x14ac:dyDescent="0.2"/>
    <row r="7954" customFormat="1" ht="16" customHeight="1" x14ac:dyDescent="0.2"/>
    <row r="7955" customFormat="1" ht="16" customHeight="1" x14ac:dyDescent="0.2"/>
    <row r="7956" customFormat="1" ht="16" customHeight="1" x14ac:dyDescent="0.2"/>
    <row r="7957" customFormat="1" ht="16" customHeight="1" x14ac:dyDescent="0.2"/>
    <row r="7958" customFormat="1" ht="16" customHeight="1" x14ac:dyDescent="0.2"/>
    <row r="7959" customFormat="1" ht="16" customHeight="1" x14ac:dyDescent="0.2"/>
    <row r="7960" customFormat="1" ht="16" customHeight="1" x14ac:dyDescent="0.2"/>
    <row r="7961" customFormat="1" ht="16" customHeight="1" x14ac:dyDescent="0.2"/>
    <row r="7962" customFormat="1" ht="16" customHeight="1" x14ac:dyDescent="0.2"/>
    <row r="7963" customFormat="1" ht="16" customHeight="1" x14ac:dyDescent="0.2"/>
    <row r="7964" customFormat="1" ht="16" customHeight="1" x14ac:dyDescent="0.2"/>
    <row r="7965" customFormat="1" ht="16" customHeight="1" x14ac:dyDescent="0.2"/>
    <row r="7966" customFormat="1" ht="16" customHeight="1" x14ac:dyDescent="0.2"/>
    <row r="7967" customFormat="1" ht="16" customHeight="1" x14ac:dyDescent="0.2"/>
    <row r="7968" customFormat="1" ht="16" customHeight="1" x14ac:dyDescent="0.2"/>
    <row r="7969" customFormat="1" ht="16" customHeight="1" x14ac:dyDescent="0.2"/>
    <row r="7970" customFormat="1" ht="16" customHeight="1" x14ac:dyDescent="0.2"/>
    <row r="7971" customFormat="1" ht="16" customHeight="1" x14ac:dyDescent="0.2"/>
    <row r="7972" customFormat="1" ht="16" customHeight="1" x14ac:dyDescent="0.2"/>
    <row r="7973" customFormat="1" ht="16" customHeight="1" x14ac:dyDescent="0.2"/>
    <row r="7974" customFormat="1" ht="16" customHeight="1" x14ac:dyDescent="0.2"/>
    <row r="7975" customFormat="1" ht="16" customHeight="1" x14ac:dyDescent="0.2"/>
    <row r="7976" customFormat="1" ht="16" customHeight="1" x14ac:dyDescent="0.2"/>
    <row r="7977" customFormat="1" ht="16" customHeight="1" x14ac:dyDescent="0.2"/>
    <row r="7978" customFormat="1" ht="16" customHeight="1" x14ac:dyDescent="0.2"/>
    <row r="7979" customFormat="1" ht="16" customHeight="1" x14ac:dyDescent="0.2"/>
    <row r="7980" customFormat="1" ht="16" customHeight="1" x14ac:dyDescent="0.2"/>
    <row r="7981" customFormat="1" ht="16" customHeight="1" x14ac:dyDescent="0.2"/>
    <row r="7982" customFormat="1" ht="16" customHeight="1" x14ac:dyDescent="0.2"/>
    <row r="7983" customFormat="1" ht="16" customHeight="1" x14ac:dyDescent="0.2"/>
    <row r="7984" customFormat="1" ht="16" customHeight="1" x14ac:dyDescent="0.2"/>
    <row r="7985" customFormat="1" ht="16" customHeight="1" x14ac:dyDescent="0.2"/>
    <row r="7986" customFormat="1" ht="16" customHeight="1" x14ac:dyDescent="0.2"/>
    <row r="7987" customFormat="1" ht="16" customHeight="1" x14ac:dyDescent="0.2"/>
    <row r="7988" customFormat="1" ht="16" customHeight="1" x14ac:dyDescent="0.2"/>
    <row r="7989" customFormat="1" ht="16" customHeight="1" x14ac:dyDescent="0.2"/>
    <row r="7990" customFormat="1" ht="16" customHeight="1" x14ac:dyDescent="0.2"/>
    <row r="7991" customFormat="1" ht="16" customHeight="1" x14ac:dyDescent="0.2"/>
    <row r="7992" customFormat="1" ht="16" customHeight="1" x14ac:dyDescent="0.2"/>
    <row r="7993" customFormat="1" ht="16" customHeight="1" x14ac:dyDescent="0.2"/>
    <row r="7994" customFormat="1" ht="16" customHeight="1" x14ac:dyDescent="0.2"/>
    <row r="7995" customFormat="1" ht="16" customHeight="1" x14ac:dyDescent="0.2"/>
    <row r="7996" customFormat="1" ht="16" customHeight="1" x14ac:dyDescent="0.2"/>
    <row r="7997" customFormat="1" ht="16" customHeight="1" x14ac:dyDescent="0.2"/>
    <row r="7998" customFormat="1" ht="16" customHeight="1" x14ac:dyDescent="0.2"/>
    <row r="7999" customFormat="1" ht="16" customHeight="1" x14ac:dyDescent="0.2"/>
    <row r="8000" customFormat="1" ht="16" customHeight="1" x14ac:dyDescent="0.2"/>
    <row r="8001" customFormat="1" ht="16" customHeight="1" x14ac:dyDescent="0.2"/>
    <row r="8002" customFormat="1" ht="16" customHeight="1" x14ac:dyDescent="0.2"/>
    <row r="8003" customFormat="1" ht="16" customHeight="1" x14ac:dyDescent="0.2"/>
    <row r="8004" customFormat="1" ht="16" customHeight="1" x14ac:dyDescent="0.2"/>
    <row r="8005" customFormat="1" ht="16" customHeight="1" x14ac:dyDescent="0.2"/>
    <row r="8006" customFormat="1" ht="16" customHeight="1" x14ac:dyDescent="0.2"/>
    <row r="8007" customFormat="1" ht="16" customHeight="1" x14ac:dyDescent="0.2"/>
    <row r="8008" customFormat="1" ht="16" customHeight="1" x14ac:dyDescent="0.2"/>
    <row r="8009" customFormat="1" ht="16" customHeight="1" x14ac:dyDescent="0.2"/>
    <row r="8010" customFormat="1" ht="16" customHeight="1" x14ac:dyDescent="0.2"/>
    <row r="8011" customFormat="1" ht="16" customHeight="1" x14ac:dyDescent="0.2"/>
    <row r="8012" customFormat="1" ht="16" customHeight="1" x14ac:dyDescent="0.2"/>
    <row r="8013" customFormat="1" ht="16" customHeight="1" x14ac:dyDescent="0.2"/>
    <row r="8014" customFormat="1" ht="16" customHeight="1" x14ac:dyDescent="0.2"/>
    <row r="8015" customFormat="1" ht="16" customHeight="1" x14ac:dyDescent="0.2"/>
    <row r="8016" customFormat="1" ht="16" customHeight="1" x14ac:dyDescent="0.2"/>
    <row r="8017" customFormat="1" ht="16" customHeight="1" x14ac:dyDescent="0.2"/>
    <row r="8018" customFormat="1" ht="16" customHeight="1" x14ac:dyDescent="0.2"/>
    <row r="8019" customFormat="1" ht="16" customHeight="1" x14ac:dyDescent="0.2"/>
    <row r="8020" customFormat="1" ht="16" customHeight="1" x14ac:dyDescent="0.2"/>
    <row r="8021" customFormat="1" ht="16" customHeight="1" x14ac:dyDescent="0.2"/>
    <row r="8022" customFormat="1" ht="16" customHeight="1" x14ac:dyDescent="0.2"/>
    <row r="8023" customFormat="1" ht="16" customHeight="1" x14ac:dyDescent="0.2"/>
    <row r="8024" customFormat="1" ht="16" customHeight="1" x14ac:dyDescent="0.2"/>
    <row r="8025" customFormat="1" ht="16" customHeight="1" x14ac:dyDescent="0.2"/>
    <row r="8026" customFormat="1" ht="16" customHeight="1" x14ac:dyDescent="0.2"/>
    <row r="8027" customFormat="1" ht="16" customHeight="1" x14ac:dyDescent="0.2"/>
    <row r="8028" customFormat="1" ht="16" customHeight="1" x14ac:dyDescent="0.2"/>
    <row r="8029" customFormat="1" ht="16" customHeight="1" x14ac:dyDescent="0.2"/>
    <row r="8030" customFormat="1" ht="16" customHeight="1" x14ac:dyDescent="0.2"/>
    <row r="8031" customFormat="1" ht="16" customHeight="1" x14ac:dyDescent="0.2"/>
    <row r="8032" customFormat="1" ht="16" customHeight="1" x14ac:dyDescent="0.2"/>
    <row r="8033" customFormat="1" ht="16" customHeight="1" x14ac:dyDescent="0.2"/>
    <row r="8034" customFormat="1" ht="16" customHeight="1" x14ac:dyDescent="0.2"/>
    <row r="8035" customFormat="1" ht="16" customHeight="1" x14ac:dyDescent="0.2"/>
    <row r="8036" customFormat="1" ht="16" customHeight="1" x14ac:dyDescent="0.2"/>
    <row r="8037" customFormat="1" ht="16" customHeight="1" x14ac:dyDescent="0.2"/>
    <row r="8038" customFormat="1" ht="16" customHeight="1" x14ac:dyDescent="0.2"/>
    <row r="8039" customFormat="1" ht="16" customHeight="1" x14ac:dyDescent="0.2"/>
    <row r="8040" customFormat="1" ht="16" customHeight="1" x14ac:dyDescent="0.2"/>
    <row r="8041" customFormat="1" ht="16" customHeight="1" x14ac:dyDescent="0.2"/>
    <row r="8042" customFormat="1" ht="16" customHeight="1" x14ac:dyDescent="0.2"/>
    <row r="8043" customFormat="1" ht="16" customHeight="1" x14ac:dyDescent="0.2"/>
    <row r="8044" customFormat="1" ht="16" customHeight="1" x14ac:dyDescent="0.2"/>
    <row r="8045" customFormat="1" ht="16" customHeight="1" x14ac:dyDescent="0.2"/>
    <row r="8046" customFormat="1" ht="16" customHeight="1" x14ac:dyDescent="0.2"/>
    <row r="8047" customFormat="1" ht="16" customHeight="1" x14ac:dyDescent="0.2"/>
    <row r="8048" customFormat="1" ht="16" customHeight="1" x14ac:dyDescent="0.2"/>
    <row r="8049" customFormat="1" ht="16" customHeight="1" x14ac:dyDescent="0.2"/>
    <row r="8050" customFormat="1" ht="16" customHeight="1" x14ac:dyDescent="0.2"/>
    <row r="8051" customFormat="1" ht="16" customHeight="1" x14ac:dyDescent="0.2"/>
    <row r="8052" customFormat="1" ht="16" customHeight="1" x14ac:dyDescent="0.2"/>
    <row r="8053" customFormat="1" ht="16" customHeight="1" x14ac:dyDescent="0.2"/>
    <row r="8054" customFormat="1" ht="16" customHeight="1" x14ac:dyDescent="0.2"/>
    <row r="8055" customFormat="1" ht="16" customHeight="1" x14ac:dyDescent="0.2"/>
    <row r="8056" customFormat="1" ht="16" customHeight="1" x14ac:dyDescent="0.2"/>
    <row r="8057" customFormat="1" ht="16" customHeight="1" x14ac:dyDescent="0.2"/>
    <row r="8058" customFormat="1" ht="16" customHeight="1" x14ac:dyDescent="0.2"/>
    <row r="8059" customFormat="1" ht="16" customHeight="1" x14ac:dyDescent="0.2"/>
    <row r="8060" customFormat="1" ht="16" customHeight="1" x14ac:dyDescent="0.2"/>
    <row r="8061" customFormat="1" ht="16" customHeight="1" x14ac:dyDescent="0.2"/>
    <row r="8062" customFormat="1" ht="16" customHeight="1" x14ac:dyDescent="0.2"/>
    <row r="8063" customFormat="1" ht="16" customHeight="1" x14ac:dyDescent="0.2"/>
    <row r="8064" customFormat="1" ht="16" customHeight="1" x14ac:dyDescent="0.2"/>
    <row r="8065" customFormat="1" ht="16" customHeight="1" x14ac:dyDescent="0.2"/>
    <row r="8066" customFormat="1" ht="16" customHeight="1" x14ac:dyDescent="0.2"/>
    <row r="8067" customFormat="1" ht="16" customHeight="1" x14ac:dyDescent="0.2"/>
    <row r="8068" customFormat="1" ht="16" customHeight="1" x14ac:dyDescent="0.2"/>
    <row r="8069" customFormat="1" ht="16" customHeight="1" x14ac:dyDescent="0.2"/>
    <row r="8070" customFormat="1" ht="16" customHeight="1" x14ac:dyDescent="0.2"/>
    <row r="8071" customFormat="1" ht="16" customHeight="1" x14ac:dyDescent="0.2"/>
    <row r="8072" customFormat="1" ht="16" customHeight="1" x14ac:dyDescent="0.2"/>
    <row r="8073" customFormat="1" ht="16" customHeight="1" x14ac:dyDescent="0.2"/>
    <row r="8074" customFormat="1" ht="16" customHeight="1" x14ac:dyDescent="0.2"/>
    <row r="8075" customFormat="1" ht="16" customHeight="1" x14ac:dyDescent="0.2"/>
    <row r="8076" customFormat="1" ht="16" customHeight="1" x14ac:dyDescent="0.2"/>
    <row r="8077" customFormat="1" ht="16" customHeight="1" x14ac:dyDescent="0.2"/>
    <row r="8078" customFormat="1" ht="16" customHeight="1" x14ac:dyDescent="0.2"/>
    <row r="8079" customFormat="1" ht="16" customHeight="1" x14ac:dyDescent="0.2"/>
    <row r="8080" customFormat="1" ht="16" customHeight="1" x14ac:dyDescent="0.2"/>
    <row r="8081" customFormat="1" ht="16" customHeight="1" x14ac:dyDescent="0.2"/>
    <row r="8082" customFormat="1" ht="16" customHeight="1" x14ac:dyDescent="0.2"/>
    <row r="8083" customFormat="1" ht="16" customHeight="1" x14ac:dyDescent="0.2"/>
    <row r="8084" customFormat="1" ht="16" customHeight="1" x14ac:dyDescent="0.2"/>
    <row r="8085" customFormat="1" ht="16" customHeight="1" x14ac:dyDescent="0.2"/>
    <row r="8086" customFormat="1" ht="16" customHeight="1" x14ac:dyDescent="0.2"/>
    <row r="8087" customFormat="1" ht="16" customHeight="1" x14ac:dyDescent="0.2"/>
    <row r="8088" customFormat="1" ht="16" customHeight="1" x14ac:dyDescent="0.2"/>
    <row r="8089" customFormat="1" ht="16" customHeight="1" x14ac:dyDescent="0.2"/>
    <row r="8090" customFormat="1" ht="16" customHeight="1" x14ac:dyDescent="0.2"/>
    <row r="8091" customFormat="1" ht="16" customHeight="1" x14ac:dyDescent="0.2"/>
    <row r="8092" customFormat="1" ht="16" customHeight="1" x14ac:dyDescent="0.2"/>
    <row r="8093" customFormat="1" ht="16" customHeight="1" x14ac:dyDescent="0.2"/>
    <row r="8094" customFormat="1" ht="16" customHeight="1" x14ac:dyDescent="0.2"/>
    <row r="8095" customFormat="1" ht="16" customHeight="1" x14ac:dyDescent="0.2"/>
    <row r="8096" customFormat="1" ht="16" customHeight="1" x14ac:dyDescent="0.2"/>
    <row r="8097" customFormat="1" ht="16" customHeight="1" x14ac:dyDescent="0.2"/>
    <row r="8098" customFormat="1" ht="16" customHeight="1" x14ac:dyDescent="0.2"/>
    <row r="8099" customFormat="1" ht="16" customHeight="1" x14ac:dyDescent="0.2"/>
    <row r="8100" customFormat="1" ht="16" customHeight="1" x14ac:dyDescent="0.2"/>
    <row r="8101" customFormat="1" ht="16" customHeight="1" x14ac:dyDescent="0.2"/>
    <row r="8102" customFormat="1" ht="16" customHeight="1" x14ac:dyDescent="0.2"/>
    <row r="8103" customFormat="1" ht="16" customHeight="1" x14ac:dyDescent="0.2"/>
    <row r="8104" customFormat="1" ht="16" customHeight="1" x14ac:dyDescent="0.2"/>
    <row r="8105" customFormat="1" ht="16" customHeight="1" x14ac:dyDescent="0.2"/>
    <row r="8106" customFormat="1" ht="16" customHeight="1" x14ac:dyDescent="0.2"/>
    <row r="8107" customFormat="1" ht="16" customHeight="1" x14ac:dyDescent="0.2"/>
    <row r="8108" customFormat="1" ht="16" customHeight="1" x14ac:dyDescent="0.2"/>
    <row r="8109" customFormat="1" ht="16" customHeight="1" x14ac:dyDescent="0.2"/>
    <row r="8110" customFormat="1" ht="16" customHeight="1" x14ac:dyDescent="0.2"/>
    <row r="8111" customFormat="1" ht="16" customHeight="1" x14ac:dyDescent="0.2"/>
    <row r="8112" customFormat="1" ht="16" customHeight="1" x14ac:dyDescent="0.2"/>
    <row r="8113" customFormat="1" ht="16" customHeight="1" x14ac:dyDescent="0.2"/>
    <row r="8114" customFormat="1" ht="16" customHeight="1" x14ac:dyDescent="0.2"/>
    <row r="8115" customFormat="1" ht="16" customHeight="1" x14ac:dyDescent="0.2"/>
    <row r="8116" customFormat="1" ht="16" customHeight="1" x14ac:dyDescent="0.2"/>
    <row r="8117" customFormat="1" ht="16" customHeight="1" x14ac:dyDescent="0.2"/>
    <row r="8118" customFormat="1" ht="16" customHeight="1" x14ac:dyDescent="0.2"/>
    <row r="8119" customFormat="1" ht="16" customHeight="1" x14ac:dyDescent="0.2"/>
    <row r="8120" customFormat="1" ht="16" customHeight="1" x14ac:dyDescent="0.2"/>
    <row r="8121" customFormat="1" ht="16" customHeight="1" x14ac:dyDescent="0.2"/>
    <row r="8122" customFormat="1" ht="16" customHeight="1" x14ac:dyDescent="0.2"/>
    <row r="8123" customFormat="1" ht="16" customHeight="1" x14ac:dyDescent="0.2"/>
    <row r="8124" customFormat="1" ht="16" customHeight="1" x14ac:dyDescent="0.2"/>
    <row r="8125" customFormat="1" ht="16" customHeight="1" x14ac:dyDescent="0.2"/>
    <row r="8126" customFormat="1" ht="16" customHeight="1" x14ac:dyDescent="0.2"/>
    <row r="8127" customFormat="1" ht="16" customHeight="1" x14ac:dyDescent="0.2"/>
    <row r="8128" customFormat="1" ht="16" customHeight="1" x14ac:dyDescent="0.2"/>
    <row r="8129" customFormat="1" ht="16" customHeight="1" x14ac:dyDescent="0.2"/>
    <row r="8130" customFormat="1" ht="16" customHeight="1" x14ac:dyDescent="0.2"/>
    <row r="8131" customFormat="1" ht="16" customHeight="1" x14ac:dyDescent="0.2"/>
    <row r="8132" customFormat="1" ht="16" customHeight="1" x14ac:dyDescent="0.2"/>
    <row r="8133" customFormat="1" ht="16" customHeight="1" x14ac:dyDescent="0.2"/>
    <row r="8134" customFormat="1" ht="16" customHeight="1" x14ac:dyDescent="0.2"/>
    <row r="8135" customFormat="1" ht="16" customHeight="1" x14ac:dyDescent="0.2"/>
    <row r="8136" customFormat="1" ht="16" customHeight="1" x14ac:dyDescent="0.2"/>
    <row r="8137" customFormat="1" ht="16" customHeight="1" x14ac:dyDescent="0.2"/>
    <row r="8138" customFormat="1" ht="16" customHeight="1" x14ac:dyDescent="0.2"/>
    <row r="8139" customFormat="1" ht="16" customHeight="1" x14ac:dyDescent="0.2"/>
    <row r="8140" customFormat="1" ht="16" customHeight="1" x14ac:dyDescent="0.2"/>
    <row r="8141" customFormat="1" ht="16" customHeight="1" x14ac:dyDescent="0.2"/>
    <row r="8142" customFormat="1" ht="16" customHeight="1" x14ac:dyDescent="0.2"/>
    <row r="8143" customFormat="1" ht="16" customHeight="1" x14ac:dyDescent="0.2"/>
    <row r="8144" customFormat="1" ht="16" customHeight="1" x14ac:dyDescent="0.2"/>
    <row r="8145" customFormat="1" ht="16" customHeight="1" x14ac:dyDescent="0.2"/>
    <row r="8146" customFormat="1" ht="16" customHeight="1" x14ac:dyDescent="0.2"/>
    <row r="8147" customFormat="1" ht="16" customHeight="1" x14ac:dyDescent="0.2"/>
    <row r="8148" customFormat="1" ht="16" customHeight="1" x14ac:dyDescent="0.2"/>
    <row r="8149" customFormat="1" ht="16" customHeight="1" x14ac:dyDescent="0.2"/>
    <row r="8150" customFormat="1" ht="16" customHeight="1" x14ac:dyDescent="0.2"/>
    <row r="8151" customFormat="1" ht="16" customHeight="1" x14ac:dyDescent="0.2"/>
    <row r="8152" customFormat="1" ht="16" customHeight="1" x14ac:dyDescent="0.2"/>
    <row r="8153" customFormat="1" ht="16" customHeight="1" x14ac:dyDescent="0.2"/>
    <row r="8154" customFormat="1" ht="16" customHeight="1" x14ac:dyDescent="0.2"/>
    <row r="8155" customFormat="1" ht="16" customHeight="1" x14ac:dyDescent="0.2"/>
    <row r="8156" customFormat="1" ht="16" customHeight="1" x14ac:dyDescent="0.2"/>
    <row r="8157" customFormat="1" ht="16" customHeight="1" x14ac:dyDescent="0.2"/>
    <row r="8158" customFormat="1" ht="16" customHeight="1" x14ac:dyDescent="0.2"/>
    <row r="8159" customFormat="1" ht="16" customHeight="1" x14ac:dyDescent="0.2"/>
    <row r="8160" customFormat="1" ht="16" customHeight="1" x14ac:dyDescent="0.2"/>
    <row r="8161" customFormat="1" ht="16" customHeight="1" x14ac:dyDescent="0.2"/>
    <row r="8162" customFormat="1" ht="16" customHeight="1" x14ac:dyDescent="0.2"/>
    <row r="8163" customFormat="1" ht="16" customHeight="1" x14ac:dyDescent="0.2"/>
    <row r="8164" customFormat="1" ht="16" customHeight="1" x14ac:dyDescent="0.2"/>
    <row r="8165" customFormat="1" ht="16" customHeight="1" x14ac:dyDescent="0.2"/>
    <row r="8166" customFormat="1" ht="16" customHeight="1" x14ac:dyDescent="0.2"/>
    <row r="8167" customFormat="1" ht="16" customHeight="1" x14ac:dyDescent="0.2"/>
    <row r="8168" customFormat="1" ht="16" customHeight="1" x14ac:dyDescent="0.2"/>
    <row r="8169" customFormat="1" ht="16" customHeight="1" x14ac:dyDescent="0.2"/>
    <row r="8170" customFormat="1" ht="16" customHeight="1" x14ac:dyDescent="0.2"/>
    <row r="8171" customFormat="1" ht="16" customHeight="1" x14ac:dyDescent="0.2"/>
    <row r="8172" customFormat="1" ht="16" customHeight="1" x14ac:dyDescent="0.2"/>
    <row r="8173" customFormat="1" ht="16" customHeight="1" x14ac:dyDescent="0.2"/>
    <row r="8174" customFormat="1" ht="16" customHeight="1" x14ac:dyDescent="0.2"/>
    <row r="8175" customFormat="1" ht="16" customHeight="1" x14ac:dyDescent="0.2"/>
    <row r="8176" customFormat="1" ht="16" customHeight="1" x14ac:dyDescent="0.2"/>
    <row r="8177" customFormat="1" ht="16" customHeight="1" x14ac:dyDescent="0.2"/>
    <row r="8178" customFormat="1" ht="16" customHeight="1" x14ac:dyDescent="0.2"/>
    <row r="8179" customFormat="1" ht="16" customHeight="1" x14ac:dyDescent="0.2"/>
    <row r="8180" customFormat="1" ht="16" customHeight="1" x14ac:dyDescent="0.2"/>
    <row r="8181" customFormat="1" ht="16" customHeight="1" x14ac:dyDescent="0.2"/>
    <row r="8182" customFormat="1" ht="16" customHeight="1" x14ac:dyDescent="0.2"/>
    <row r="8183" customFormat="1" ht="16" customHeight="1" x14ac:dyDescent="0.2"/>
    <row r="8184" customFormat="1" ht="16" customHeight="1" x14ac:dyDescent="0.2"/>
    <row r="8185" customFormat="1" ht="16" customHeight="1" x14ac:dyDescent="0.2"/>
    <row r="8186" customFormat="1" ht="16" customHeight="1" x14ac:dyDescent="0.2"/>
    <row r="8187" customFormat="1" ht="16" customHeight="1" x14ac:dyDescent="0.2"/>
    <row r="8188" customFormat="1" ht="16" customHeight="1" x14ac:dyDescent="0.2"/>
    <row r="8189" customFormat="1" ht="16" customHeight="1" x14ac:dyDescent="0.2"/>
    <row r="8190" customFormat="1" ht="16" customHeight="1" x14ac:dyDescent="0.2"/>
    <row r="8191" customFormat="1" ht="16" customHeight="1" x14ac:dyDescent="0.2"/>
    <row r="8192" customFormat="1" ht="16" customHeight="1" x14ac:dyDescent="0.2"/>
    <row r="8193" customFormat="1" ht="16" customHeight="1" x14ac:dyDescent="0.2"/>
    <row r="8194" customFormat="1" ht="16" customHeight="1" x14ac:dyDescent="0.2"/>
    <row r="8195" customFormat="1" ht="16" customHeight="1" x14ac:dyDescent="0.2"/>
    <row r="8196" customFormat="1" ht="16" customHeight="1" x14ac:dyDescent="0.2"/>
    <row r="8197" customFormat="1" ht="16" customHeight="1" x14ac:dyDescent="0.2"/>
    <row r="8198" customFormat="1" ht="16" customHeight="1" x14ac:dyDescent="0.2"/>
    <row r="8199" customFormat="1" ht="16" customHeight="1" x14ac:dyDescent="0.2"/>
    <row r="8200" customFormat="1" ht="16" customHeight="1" x14ac:dyDescent="0.2"/>
    <row r="8201" customFormat="1" ht="16" customHeight="1" x14ac:dyDescent="0.2"/>
    <row r="8202" customFormat="1" ht="16" customHeight="1" x14ac:dyDescent="0.2"/>
    <row r="8203" customFormat="1" ht="16" customHeight="1" x14ac:dyDescent="0.2"/>
    <row r="8204" customFormat="1" ht="16" customHeight="1" x14ac:dyDescent="0.2"/>
    <row r="8205" customFormat="1" ht="16" customHeight="1" x14ac:dyDescent="0.2"/>
    <row r="8206" customFormat="1" ht="16" customHeight="1" x14ac:dyDescent="0.2"/>
    <row r="8207" customFormat="1" ht="16" customHeight="1" x14ac:dyDescent="0.2"/>
    <row r="8208" customFormat="1" ht="16" customHeight="1" x14ac:dyDescent="0.2"/>
    <row r="8209" customFormat="1" ht="16" customHeight="1" x14ac:dyDescent="0.2"/>
    <row r="8210" customFormat="1" ht="16" customHeight="1" x14ac:dyDescent="0.2"/>
    <row r="8211" customFormat="1" ht="16" customHeight="1" x14ac:dyDescent="0.2"/>
    <row r="8212" customFormat="1" ht="16" customHeight="1" x14ac:dyDescent="0.2"/>
    <row r="8213" customFormat="1" ht="16" customHeight="1" x14ac:dyDescent="0.2"/>
    <row r="8214" customFormat="1" ht="16" customHeight="1" x14ac:dyDescent="0.2"/>
    <row r="8215" customFormat="1" ht="16" customHeight="1" x14ac:dyDescent="0.2"/>
    <row r="8216" customFormat="1" ht="16" customHeight="1" x14ac:dyDescent="0.2"/>
    <row r="8217" customFormat="1" ht="16" customHeight="1" x14ac:dyDescent="0.2"/>
    <row r="8218" customFormat="1" ht="16" customHeight="1" x14ac:dyDescent="0.2"/>
    <row r="8219" customFormat="1" ht="16" customHeight="1" x14ac:dyDescent="0.2"/>
    <row r="8220" customFormat="1" ht="16" customHeight="1" x14ac:dyDescent="0.2"/>
    <row r="8221" customFormat="1" ht="16" customHeight="1" x14ac:dyDescent="0.2"/>
    <row r="8222" customFormat="1" ht="16" customHeight="1" x14ac:dyDescent="0.2"/>
    <row r="8223" customFormat="1" ht="16" customHeight="1" x14ac:dyDescent="0.2"/>
    <row r="8224" customFormat="1" ht="16" customHeight="1" x14ac:dyDescent="0.2"/>
    <row r="8225" customFormat="1" ht="16" customHeight="1" x14ac:dyDescent="0.2"/>
    <row r="8226" customFormat="1" ht="16" customHeight="1" x14ac:dyDescent="0.2"/>
    <row r="8227" customFormat="1" ht="16" customHeight="1" x14ac:dyDescent="0.2"/>
    <row r="8228" customFormat="1" ht="16" customHeight="1" x14ac:dyDescent="0.2"/>
    <row r="8229" customFormat="1" ht="16" customHeight="1" x14ac:dyDescent="0.2"/>
    <row r="8230" customFormat="1" ht="16" customHeight="1" x14ac:dyDescent="0.2"/>
    <row r="8231" customFormat="1" ht="16" customHeight="1" x14ac:dyDescent="0.2"/>
    <row r="8232" customFormat="1" ht="16" customHeight="1" x14ac:dyDescent="0.2"/>
    <row r="8233" customFormat="1" ht="16" customHeight="1" x14ac:dyDescent="0.2"/>
    <row r="8234" customFormat="1" ht="16" customHeight="1" x14ac:dyDescent="0.2"/>
    <row r="8235" customFormat="1" ht="16" customHeight="1" x14ac:dyDescent="0.2"/>
    <row r="8236" customFormat="1" ht="16" customHeight="1" x14ac:dyDescent="0.2"/>
    <row r="8237" customFormat="1" ht="16" customHeight="1" x14ac:dyDescent="0.2"/>
    <row r="8238" customFormat="1" ht="16" customHeight="1" x14ac:dyDescent="0.2"/>
    <row r="8239" customFormat="1" ht="16" customHeight="1" x14ac:dyDescent="0.2"/>
    <row r="8240" customFormat="1" ht="16" customHeight="1" x14ac:dyDescent="0.2"/>
    <row r="8241" customFormat="1" ht="16" customHeight="1" x14ac:dyDescent="0.2"/>
    <row r="8242" customFormat="1" ht="16" customHeight="1" x14ac:dyDescent="0.2"/>
    <row r="8243" customFormat="1" ht="16" customHeight="1" x14ac:dyDescent="0.2"/>
    <row r="8244" customFormat="1" ht="16" customHeight="1" x14ac:dyDescent="0.2"/>
    <row r="8245" customFormat="1" ht="16" customHeight="1" x14ac:dyDescent="0.2"/>
    <row r="8246" customFormat="1" ht="16" customHeight="1" x14ac:dyDescent="0.2"/>
    <row r="8247" customFormat="1" ht="16" customHeight="1" x14ac:dyDescent="0.2"/>
    <row r="8248" customFormat="1" ht="16" customHeight="1" x14ac:dyDescent="0.2"/>
    <row r="8249" customFormat="1" ht="16" customHeight="1" x14ac:dyDescent="0.2"/>
    <row r="8250" customFormat="1" ht="16" customHeight="1" x14ac:dyDescent="0.2"/>
    <row r="8251" customFormat="1" ht="16" customHeight="1" x14ac:dyDescent="0.2"/>
    <row r="8252" customFormat="1" ht="16" customHeight="1" x14ac:dyDescent="0.2"/>
    <row r="8253" customFormat="1" ht="16" customHeight="1" x14ac:dyDescent="0.2"/>
    <row r="8254" customFormat="1" ht="16" customHeight="1" x14ac:dyDescent="0.2"/>
    <row r="8255" customFormat="1" ht="16" customHeight="1" x14ac:dyDescent="0.2"/>
    <row r="8256" customFormat="1" ht="16" customHeight="1" x14ac:dyDescent="0.2"/>
    <row r="8257" customFormat="1" ht="16" customHeight="1" x14ac:dyDescent="0.2"/>
    <row r="8258" customFormat="1" ht="16" customHeight="1" x14ac:dyDescent="0.2"/>
    <row r="8259" customFormat="1" ht="16" customHeight="1" x14ac:dyDescent="0.2"/>
    <row r="8260" customFormat="1" ht="16" customHeight="1" x14ac:dyDescent="0.2"/>
    <row r="8261" customFormat="1" ht="16" customHeight="1" x14ac:dyDescent="0.2"/>
    <row r="8262" customFormat="1" ht="16" customHeight="1" x14ac:dyDescent="0.2"/>
    <row r="8263" customFormat="1" ht="16" customHeight="1" x14ac:dyDescent="0.2"/>
    <row r="8264" customFormat="1" ht="16" customHeight="1" x14ac:dyDescent="0.2"/>
    <row r="8265" customFormat="1" ht="16" customHeight="1" x14ac:dyDescent="0.2"/>
    <row r="8266" customFormat="1" ht="16" customHeight="1" x14ac:dyDescent="0.2"/>
    <row r="8267" customFormat="1" ht="16" customHeight="1" x14ac:dyDescent="0.2"/>
    <row r="8268" customFormat="1" ht="16" customHeight="1" x14ac:dyDescent="0.2"/>
    <row r="8269" customFormat="1" ht="16" customHeight="1" x14ac:dyDescent="0.2"/>
    <row r="8270" customFormat="1" ht="16" customHeight="1" x14ac:dyDescent="0.2"/>
    <row r="8271" customFormat="1" ht="16" customHeight="1" x14ac:dyDescent="0.2"/>
    <row r="8272" customFormat="1" ht="16" customHeight="1" x14ac:dyDescent="0.2"/>
    <row r="8273" customFormat="1" ht="16" customHeight="1" x14ac:dyDescent="0.2"/>
    <row r="8274" customFormat="1" ht="16" customHeight="1" x14ac:dyDescent="0.2"/>
    <row r="8275" customFormat="1" ht="16" customHeight="1" x14ac:dyDescent="0.2"/>
    <row r="8276" customFormat="1" ht="16" customHeight="1" x14ac:dyDescent="0.2"/>
    <row r="8277" customFormat="1" ht="16" customHeight="1" x14ac:dyDescent="0.2"/>
    <row r="8278" customFormat="1" ht="16" customHeight="1" x14ac:dyDescent="0.2"/>
    <row r="8279" customFormat="1" ht="16" customHeight="1" x14ac:dyDescent="0.2"/>
    <row r="8280" customFormat="1" ht="16" customHeight="1" x14ac:dyDescent="0.2"/>
    <row r="8281" customFormat="1" ht="16" customHeight="1" x14ac:dyDescent="0.2"/>
    <row r="8282" customFormat="1" ht="16" customHeight="1" x14ac:dyDescent="0.2"/>
    <row r="8283" customFormat="1" ht="16" customHeight="1" x14ac:dyDescent="0.2"/>
    <row r="8284" customFormat="1" ht="16" customHeight="1" x14ac:dyDescent="0.2"/>
    <row r="8285" customFormat="1" ht="16" customHeight="1" x14ac:dyDescent="0.2"/>
    <row r="8286" customFormat="1" ht="16" customHeight="1" x14ac:dyDescent="0.2"/>
    <row r="8287" customFormat="1" ht="16" customHeight="1" x14ac:dyDescent="0.2"/>
    <row r="8288" customFormat="1" ht="16" customHeight="1" x14ac:dyDescent="0.2"/>
    <row r="8289" customFormat="1" ht="16" customHeight="1" x14ac:dyDescent="0.2"/>
    <row r="8290" customFormat="1" ht="16" customHeight="1" x14ac:dyDescent="0.2"/>
    <row r="8291" customFormat="1" ht="16" customHeight="1" x14ac:dyDescent="0.2"/>
    <row r="8292" customFormat="1" ht="16" customHeight="1" x14ac:dyDescent="0.2"/>
    <row r="8293" customFormat="1" ht="16" customHeight="1" x14ac:dyDescent="0.2"/>
    <row r="8294" customFormat="1" ht="16" customHeight="1" x14ac:dyDescent="0.2"/>
    <row r="8295" customFormat="1" ht="16" customHeight="1" x14ac:dyDescent="0.2"/>
    <row r="8296" customFormat="1" ht="16" customHeight="1" x14ac:dyDescent="0.2"/>
    <row r="8297" customFormat="1" ht="16" customHeight="1" x14ac:dyDescent="0.2"/>
    <row r="8298" customFormat="1" ht="16" customHeight="1" x14ac:dyDescent="0.2"/>
    <row r="8299" customFormat="1" ht="16" customHeight="1" x14ac:dyDescent="0.2"/>
    <row r="8300" customFormat="1" ht="16" customHeight="1" x14ac:dyDescent="0.2"/>
    <row r="8301" customFormat="1" ht="16" customHeight="1" x14ac:dyDescent="0.2"/>
    <row r="8302" customFormat="1" ht="16" customHeight="1" x14ac:dyDescent="0.2"/>
    <row r="8303" customFormat="1" ht="16" customHeight="1" x14ac:dyDescent="0.2"/>
    <row r="8304" customFormat="1" ht="16" customHeight="1" x14ac:dyDescent="0.2"/>
    <row r="8305" customFormat="1" ht="16" customHeight="1" x14ac:dyDescent="0.2"/>
    <row r="8306" customFormat="1" ht="16" customHeight="1" x14ac:dyDescent="0.2"/>
    <row r="8307" customFormat="1" ht="16" customHeight="1" x14ac:dyDescent="0.2"/>
    <row r="8308" customFormat="1" ht="16" customHeight="1" x14ac:dyDescent="0.2"/>
    <row r="8309" customFormat="1" ht="16" customHeight="1" x14ac:dyDescent="0.2"/>
    <row r="8310" customFormat="1" ht="16" customHeight="1" x14ac:dyDescent="0.2"/>
    <row r="8311" customFormat="1" ht="16" customHeight="1" x14ac:dyDescent="0.2"/>
    <row r="8312" customFormat="1" ht="16" customHeight="1" x14ac:dyDescent="0.2"/>
    <row r="8313" customFormat="1" ht="16" customHeight="1" x14ac:dyDescent="0.2"/>
    <row r="8314" customFormat="1" ht="16" customHeight="1" x14ac:dyDescent="0.2"/>
    <row r="8315" customFormat="1" ht="16" customHeight="1" x14ac:dyDescent="0.2"/>
    <row r="8316" customFormat="1" ht="16" customHeight="1" x14ac:dyDescent="0.2"/>
    <row r="8317" customFormat="1" ht="16" customHeight="1" x14ac:dyDescent="0.2"/>
    <row r="8318" customFormat="1" ht="16" customHeight="1" x14ac:dyDescent="0.2"/>
    <row r="8319" customFormat="1" ht="16" customHeight="1" x14ac:dyDescent="0.2"/>
    <row r="8320" customFormat="1" ht="16" customHeight="1" x14ac:dyDescent="0.2"/>
    <row r="8321" customFormat="1" ht="16" customHeight="1" x14ac:dyDescent="0.2"/>
    <row r="8322" customFormat="1" ht="16" customHeight="1" x14ac:dyDescent="0.2"/>
    <row r="8323" customFormat="1" ht="16" customHeight="1" x14ac:dyDescent="0.2"/>
    <row r="8324" customFormat="1" ht="16" customHeight="1" x14ac:dyDescent="0.2"/>
    <row r="8325" customFormat="1" ht="16" customHeight="1" x14ac:dyDescent="0.2"/>
    <row r="8326" customFormat="1" ht="16" customHeight="1" x14ac:dyDescent="0.2"/>
    <row r="8327" customFormat="1" ht="16" customHeight="1" x14ac:dyDescent="0.2"/>
    <row r="8328" customFormat="1" ht="16" customHeight="1" x14ac:dyDescent="0.2"/>
    <row r="8329" customFormat="1" ht="16" customHeight="1" x14ac:dyDescent="0.2"/>
    <row r="8330" customFormat="1" ht="16" customHeight="1" x14ac:dyDescent="0.2"/>
    <row r="8331" customFormat="1" ht="16" customHeight="1" x14ac:dyDescent="0.2"/>
    <row r="8332" customFormat="1" ht="16" customHeight="1" x14ac:dyDescent="0.2"/>
    <row r="8333" customFormat="1" ht="16" customHeight="1" x14ac:dyDescent="0.2"/>
    <row r="8334" customFormat="1" ht="16" customHeight="1" x14ac:dyDescent="0.2"/>
    <row r="8335" customFormat="1" ht="16" customHeight="1" x14ac:dyDescent="0.2"/>
    <row r="8336" customFormat="1" ht="16" customHeight="1" x14ac:dyDescent="0.2"/>
    <row r="8337" customFormat="1" ht="16" customHeight="1" x14ac:dyDescent="0.2"/>
    <row r="8338" customFormat="1" ht="16" customHeight="1" x14ac:dyDescent="0.2"/>
    <row r="8339" customFormat="1" ht="16" customHeight="1" x14ac:dyDescent="0.2"/>
    <row r="8340" customFormat="1" ht="16" customHeight="1" x14ac:dyDescent="0.2"/>
    <row r="8341" customFormat="1" ht="16" customHeight="1" x14ac:dyDescent="0.2"/>
    <row r="8342" customFormat="1" ht="16" customHeight="1" x14ac:dyDescent="0.2"/>
    <row r="8343" customFormat="1" ht="16" customHeight="1" x14ac:dyDescent="0.2"/>
    <row r="8344" customFormat="1" ht="16" customHeight="1" x14ac:dyDescent="0.2"/>
    <row r="8345" customFormat="1" ht="16" customHeight="1" x14ac:dyDescent="0.2"/>
    <row r="8346" customFormat="1" ht="16" customHeight="1" x14ac:dyDescent="0.2"/>
    <row r="8347" customFormat="1" ht="16" customHeight="1" x14ac:dyDescent="0.2"/>
    <row r="8348" customFormat="1" ht="16" customHeight="1" x14ac:dyDescent="0.2"/>
    <row r="8349" customFormat="1" ht="16" customHeight="1" x14ac:dyDescent="0.2"/>
    <row r="8350" customFormat="1" ht="16" customHeight="1" x14ac:dyDescent="0.2"/>
    <row r="8351" customFormat="1" ht="16" customHeight="1" x14ac:dyDescent="0.2"/>
    <row r="8352" customFormat="1" ht="16" customHeight="1" x14ac:dyDescent="0.2"/>
    <row r="8353" customFormat="1" ht="16" customHeight="1" x14ac:dyDescent="0.2"/>
    <row r="8354" customFormat="1" ht="16" customHeight="1" x14ac:dyDescent="0.2"/>
    <row r="8355" customFormat="1" ht="16" customHeight="1" x14ac:dyDescent="0.2"/>
    <row r="8356" customFormat="1" ht="16" customHeight="1" x14ac:dyDescent="0.2"/>
    <row r="8357" customFormat="1" ht="16" customHeight="1" x14ac:dyDescent="0.2"/>
    <row r="8358" customFormat="1" ht="16" customHeight="1" x14ac:dyDescent="0.2"/>
    <row r="8359" customFormat="1" ht="16" customHeight="1" x14ac:dyDescent="0.2"/>
    <row r="8360" customFormat="1" ht="16" customHeight="1" x14ac:dyDescent="0.2"/>
    <row r="8361" customFormat="1" ht="16" customHeight="1" x14ac:dyDescent="0.2"/>
    <row r="8362" customFormat="1" ht="16" customHeight="1" x14ac:dyDescent="0.2"/>
    <row r="8363" customFormat="1" ht="16" customHeight="1" x14ac:dyDescent="0.2"/>
    <row r="8364" customFormat="1" ht="16" customHeight="1" x14ac:dyDescent="0.2"/>
    <row r="8365" customFormat="1" ht="16" customHeight="1" x14ac:dyDescent="0.2"/>
    <row r="8366" customFormat="1" ht="16" customHeight="1" x14ac:dyDescent="0.2"/>
    <row r="8367" customFormat="1" ht="16" customHeight="1" x14ac:dyDescent="0.2"/>
    <row r="8368" customFormat="1" ht="16" customHeight="1" x14ac:dyDescent="0.2"/>
    <row r="8369" customFormat="1" ht="16" customHeight="1" x14ac:dyDescent="0.2"/>
    <row r="8370" customFormat="1" ht="16" customHeight="1" x14ac:dyDescent="0.2"/>
    <row r="8371" customFormat="1" ht="16" customHeight="1" x14ac:dyDescent="0.2"/>
    <row r="8372" customFormat="1" ht="16" customHeight="1" x14ac:dyDescent="0.2"/>
    <row r="8373" customFormat="1" ht="16" customHeight="1" x14ac:dyDescent="0.2"/>
    <row r="8374" customFormat="1" ht="16" customHeight="1" x14ac:dyDescent="0.2"/>
    <row r="8375" customFormat="1" ht="16" customHeight="1" x14ac:dyDescent="0.2"/>
    <row r="8376" customFormat="1" ht="16" customHeight="1" x14ac:dyDescent="0.2"/>
    <row r="8377" customFormat="1" ht="16" customHeight="1" x14ac:dyDescent="0.2"/>
    <row r="8378" customFormat="1" ht="16" customHeight="1" x14ac:dyDescent="0.2"/>
    <row r="8379" customFormat="1" ht="16" customHeight="1" x14ac:dyDescent="0.2"/>
    <row r="8380" customFormat="1" ht="16" customHeight="1" x14ac:dyDescent="0.2"/>
    <row r="8381" customFormat="1" ht="16" customHeight="1" x14ac:dyDescent="0.2"/>
    <row r="8382" customFormat="1" ht="16" customHeight="1" x14ac:dyDescent="0.2"/>
    <row r="8383" customFormat="1" ht="16" customHeight="1" x14ac:dyDescent="0.2"/>
    <row r="8384" customFormat="1" ht="16" customHeight="1" x14ac:dyDescent="0.2"/>
    <row r="8385" customFormat="1" ht="16" customHeight="1" x14ac:dyDescent="0.2"/>
    <row r="8386" customFormat="1" ht="16" customHeight="1" x14ac:dyDescent="0.2"/>
    <row r="8387" customFormat="1" ht="16" customHeight="1" x14ac:dyDescent="0.2"/>
    <row r="8388" customFormat="1" ht="16" customHeight="1" x14ac:dyDescent="0.2"/>
    <row r="8389" customFormat="1" ht="16" customHeight="1" x14ac:dyDescent="0.2"/>
    <row r="8390" customFormat="1" ht="16" customHeight="1" x14ac:dyDescent="0.2"/>
    <row r="8391" customFormat="1" ht="16" customHeight="1" x14ac:dyDescent="0.2"/>
    <row r="8392" customFormat="1" ht="16" customHeight="1" x14ac:dyDescent="0.2"/>
    <row r="8393" customFormat="1" ht="16" customHeight="1" x14ac:dyDescent="0.2"/>
    <row r="8394" customFormat="1" ht="16" customHeight="1" x14ac:dyDescent="0.2"/>
    <row r="8395" customFormat="1" ht="16" customHeight="1" x14ac:dyDescent="0.2"/>
    <row r="8396" customFormat="1" ht="16" customHeight="1" x14ac:dyDescent="0.2"/>
    <row r="8397" customFormat="1" ht="16" customHeight="1" x14ac:dyDescent="0.2"/>
    <row r="8398" customFormat="1" ht="16" customHeight="1" x14ac:dyDescent="0.2"/>
    <row r="8399" customFormat="1" ht="16" customHeight="1" x14ac:dyDescent="0.2"/>
    <row r="8400" customFormat="1" ht="16" customHeight="1" x14ac:dyDescent="0.2"/>
    <row r="8401" customFormat="1" ht="16" customHeight="1" x14ac:dyDescent="0.2"/>
    <row r="8402" customFormat="1" ht="16" customHeight="1" x14ac:dyDescent="0.2"/>
    <row r="8403" customFormat="1" ht="16" customHeight="1" x14ac:dyDescent="0.2"/>
    <row r="8404" customFormat="1" ht="16" customHeight="1" x14ac:dyDescent="0.2"/>
    <row r="8405" customFormat="1" ht="16" customHeight="1" x14ac:dyDescent="0.2"/>
    <row r="8406" customFormat="1" ht="16" customHeight="1" x14ac:dyDescent="0.2"/>
    <row r="8407" customFormat="1" ht="16" customHeight="1" x14ac:dyDescent="0.2"/>
    <row r="8408" customFormat="1" ht="16" customHeight="1" x14ac:dyDescent="0.2"/>
    <row r="8409" customFormat="1" ht="16" customHeight="1" x14ac:dyDescent="0.2"/>
    <row r="8410" customFormat="1" ht="16" customHeight="1" x14ac:dyDescent="0.2"/>
    <row r="8411" customFormat="1" ht="16" customHeight="1" x14ac:dyDescent="0.2"/>
    <row r="8412" customFormat="1" ht="16" customHeight="1" x14ac:dyDescent="0.2"/>
    <row r="8413" customFormat="1" ht="16" customHeight="1" x14ac:dyDescent="0.2"/>
    <row r="8414" customFormat="1" ht="16" customHeight="1" x14ac:dyDescent="0.2"/>
    <row r="8415" customFormat="1" ht="16" customHeight="1" x14ac:dyDescent="0.2"/>
    <row r="8416" customFormat="1" ht="16" customHeight="1" x14ac:dyDescent="0.2"/>
    <row r="8417" customFormat="1" ht="16" customHeight="1" x14ac:dyDescent="0.2"/>
    <row r="8418" customFormat="1" ht="16" customHeight="1" x14ac:dyDescent="0.2"/>
    <row r="8419" customFormat="1" ht="16" customHeight="1" x14ac:dyDescent="0.2"/>
    <row r="8420" customFormat="1" ht="16" customHeight="1" x14ac:dyDescent="0.2"/>
    <row r="8421" customFormat="1" ht="16" customHeight="1" x14ac:dyDescent="0.2"/>
    <row r="8422" customFormat="1" ht="16" customHeight="1" x14ac:dyDescent="0.2"/>
    <row r="8423" customFormat="1" ht="16" customHeight="1" x14ac:dyDescent="0.2"/>
    <row r="8424" customFormat="1" ht="16" customHeight="1" x14ac:dyDescent="0.2"/>
    <row r="8425" customFormat="1" ht="16" customHeight="1" x14ac:dyDescent="0.2"/>
    <row r="8426" customFormat="1" ht="16" customHeight="1" x14ac:dyDescent="0.2"/>
    <row r="8427" customFormat="1" ht="16" customHeight="1" x14ac:dyDescent="0.2"/>
    <row r="8428" customFormat="1" ht="16" customHeight="1" x14ac:dyDescent="0.2"/>
    <row r="8429" customFormat="1" ht="16" customHeight="1" x14ac:dyDescent="0.2"/>
    <row r="8430" customFormat="1" ht="16" customHeight="1" x14ac:dyDescent="0.2"/>
    <row r="8431" customFormat="1" ht="16" customHeight="1" x14ac:dyDescent="0.2"/>
    <row r="8432" customFormat="1" ht="16" customHeight="1" x14ac:dyDescent="0.2"/>
    <row r="8433" customFormat="1" ht="16" customHeight="1" x14ac:dyDescent="0.2"/>
    <row r="8434" customFormat="1" ht="16" customHeight="1" x14ac:dyDescent="0.2"/>
    <row r="8435" customFormat="1" ht="16" customHeight="1" x14ac:dyDescent="0.2"/>
    <row r="8436" customFormat="1" ht="16" customHeight="1" x14ac:dyDescent="0.2"/>
    <row r="8437" customFormat="1" ht="16" customHeight="1" x14ac:dyDescent="0.2"/>
    <row r="8438" customFormat="1" ht="16" customHeight="1" x14ac:dyDescent="0.2"/>
    <row r="8439" customFormat="1" ht="16" customHeight="1" x14ac:dyDescent="0.2"/>
    <row r="8440" customFormat="1" ht="16" customHeight="1" x14ac:dyDescent="0.2"/>
    <row r="8441" customFormat="1" ht="16" customHeight="1" x14ac:dyDescent="0.2"/>
    <row r="8442" customFormat="1" ht="16" customHeight="1" x14ac:dyDescent="0.2"/>
    <row r="8443" customFormat="1" ht="16" customHeight="1" x14ac:dyDescent="0.2"/>
    <row r="8444" customFormat="1" ht="16" customHeight="1" x14ac:dyDescent="0.2"/>
    <row r="8445" customFormat="1" ht="16" customHeight="1" x14ac:dyDescent="0.2"/>
    <row r="8446" customFormat="1" ht="16" customHeight="1" x14ac:dyDescent="0.2"/>
    <row r="8447" customFormat="1" ht="16" customHeight="1" x14ac:dyDescent="0.2"/>
    <row r="8448" customFormat="1" ht="16" customHeight="1" x14ac:dyDescent="0.2"/>
    <row r="8449" customFormat="1" ht="16" customHeight="1" x14ac:dyDescent="0.2"/>
    <row r="8450" customFormat="1" ht="16" customHeight="1" x14ac:dyDescent="0.2"/>
    <row r="8451" customFormat="1" ht="16" customHeight="1" x14ac:dyDescent="0.2"/>
    <row r="8452" customFormat="1" ht="16" customHeight="1" x14ac:dyDescent="0.2"/>
    <row r="8453" customFormat="1" ht="16" customHeight="1" x14ac:dyDescent="0.2"/>
    <row r="8454" customFormat="1" ht="16" customHeight="1" x14ac:dyDescent="0.2"/>
    <row r="8455" customFormat="1" ht="16" customHeight="1" x14ac:dyDescent="0.2"/>
    <row r="8456" customFormat="1" ht="16" customHeight="1" x14ac:dyDescent="0.2"/>
    <row r="8457" customFormat="1" ht="16" customHeight="1" x14ac:dyDescent="0.2"/>
    <row r="8458" customFormat="1" ht="16" customHeight="1" x14ac:dyDescent="0.2"/>
    <row r="8459" customFormat="1" ht="16" customHeight="1" x14ac:dyDescent="0.2"/>
    <row r="8460" customFormat="1" ht="16" customHeight="1" x14ac:dyDescent="0.2"/>
    <row r="8461" customFormat="1" ht="16" customHeight="1" x14ac:dyDescent="0.2"/>
    <row r="8462" customFormat="1" ht="16" customHeight="1" x14ac:dyDescent="0.2"/>
    <row r="8463" customFormat="1" ht="16" customHeight="1" x14ac:dyDescent="0.2"/>
    <row r="8464" customFormat="1" ht="16" customHeight="1" x14ac:dyDescent="0.2"/>
    <row r="8465" customFormat="1" ht="16" customHeight="1" x14ac:dyDescent="0.2"/>
    <row r="8466" customFormat="1" ht="16" customHeight="1" x14ac:dyDescent="0.2"/>
    <row r="8467" customFormat="1" ht="16" customHeight="1" x14ac:dyDescent="0.2"/>
    <row r="8468" customFormat="1" ht="16" customHeight="1" x14ac:dyDescent="0.2"/>
    <row r="8469" customFormat="1" ht="16" customHeight="1" x14ac:dyDescent="0.2"/>
    <row r="8470" customFormat="1" ht="16" customHeight="1" x14ac:dyDescent="0.2"/>
    <row r="8471" customFormat="1" ht="16" customHeight="1" x14ac:dyDescent="0.2"/>
    <row r="8472" customFormat="1" ht="16" customHeight="1" x14ac:dyDescent="0.2"/>
    <row r="8473" customFormat="1" ht="16" customHeight="1" x14ac:dyDescent="0.2"/>
    <row r="8474" customFormat="1" ht="16" customHeight="1" x14ac:dyDescent="0.2"/>
    <row r="8475" customFormat="1" ht="16" customHeight="1" x14ac:dyDescent="0.2"/>
    <row r="8476" customFormat="1" ht="16" customHeight="1" x14ac:dyDescent="0.2"/>
    <row r="8477" customFormat="1" ht="16" customHeight="1" x14ac:dyDescent="0.2"/>
    <row r="8478" customFormat="1" ht="16" customHeight="1" x14ac:dyDescent="0.2"/>
    <row r="8479" customFormat="1" ht="16" customHeight="1" x14ac:dyDescent="0.2"/>
    <row r="8480" customFormat="1" ht="16" customHeight="1" x14ac:dyDescent="0.2"/>
    <row r="8481" customFormat="1" ht="16" customHeight="1" x14ac:dyDescent="0.2"/>
    <row r="8482" customFormat="1" ht="16" customHeight="1" x14ac:dyDescent="0.2"/>
    <row r="8483" customFormat="1" ht="16" customHeight="1" x14ac:dyDescent="0.2"/>
    <row r="8484" customFormat="1" ht="16" customHeight="1" x14ac:dyDescent="0.2"/>
    <row r="8485" customFormat="1" ht="16" customHeight="1" x14ac:dyDescent="0.2"/>
    <row r="8486" customFormat="1" ht="16" customHeight="1" x14ac:dyDescent="0.2"/>
    <row r="8487" customFormat="1" ht="16" customHeight="1" x14ac:dyDescent="0.2"/>
    <row r="8488" customFormat="1" ht="16" customHeight="1" x14ac:dyDescent="0.2"/>
    <row r="8489" customFormat="1" ht="16" customHeight="1" x14ac:dyDescent="0.2"/>
    <row r="8490" customFormat="1" ht="16" customHeight="1" x14ac:dyDescent="0.2"/>
    <row r="8491" customFormat="1" ht="16" customHeight="1" x14ac:dyDescent="0.2"/>
    <row r="8492" customFormat="1" ht="16" customHeight="1" x14ac:dyDescent="0.2"/>
    <row r="8493" customFormat="1" ht="16" customHeight="1" x14ac:dyDescent="0.2"/>
    <row r="8494" customFormat="1" ht="16" customHeight="1" x14ac:dyDescent="0.2"/>
    <row r="8495" customFormat="1" ht="16" customHeight="1" x14ac:dyDescent="0.2"/>
    <row r="8496" customFormat="1" ht="16" customHeight="1" x14ac:dyDescent="0.2"/>
    <row r="8497" customFormat="1" ht="16" customHeight="1" x14ac:dyDescent="0.2"/>
    <row r="8498" customFormat="1" ht="16" customHeight="1" x14ac:dyDescent="0.2"/>
    <row r="8499" customFormat="1" ht="16" customHeight="1" x14ac:dyDescent="0.2"/>
    <row r="8500" customFormat="1" ht="16" customHeight="1" x14ac:dyDescent="0.2"/>
    <row r="8501" customFormat="1" ht="16" customHeight="1" x14ac:dyDescent="0.2"/>
    <row r="8502" customFormat="1" ht="16" customHeight="1" x14ac:dyDescent="0.2"/>
    <row r="8503" customFormat="1" ht="16" customHeight="1" x14ac:dyDescent="0.2"/>
    <row r="8504" customFormat="1" ht="16" customHeight="1" x14ac:dyDescent="0.2"/>
    <row r="8505" customFormat="1" ht="16" customHeight="1" x14ac:dyDescent="0.2"/>
    <row r="8506" customFormat="1" ht="16" customHeight="1" x14ac:dyDescent="0.2"/>
    <row r="8507" customFormat="1" ht="16" customHeight="1" x14ac:dyDescent="0.2"/>
    <row r="8508" customFormat="1" ht="16" customHeight="1" x14ac:dyDescent="0.2"/>
    <row r="8509" customFormat="1" ht="16" customHeight="1" x14ac:dyDescent="0.2"/>
    <row r="8510" customFormat="1" ht="16" customHeight="1" x14ac:dyDescent="0.2"/>
    <row r="8511" customFormat="1" ht="16" customHeight="1" x14ac:dyDescent="0.2"/>
    <row r="8512" customFormat="1" ht="16" customHeight="1" x14ac:dyDescent="0.2"/>
    <row r="8513" customFormat="1" ht="16" customHeight="1" x14ac:dyDescent="0.2"/>
    <row r="8514" customFormat="1" ht="16" customHeight="1" x14ac:dyDescent="0.2"/>
    <row r="8515" customFormat="1" ht="16" customHeight="1" x14ac:dyDescent="0.2"/>
    <row r="8516" customFormat="1" ht="16" customHeight="1" x14ac:dyDescent="0.2"/>
    <row r="8517" customFormat="1" ht="16" customHeight="1" x14ac:dyDescent="0.2"/>
    <row r="8518" customFormat="1" ht="16" customHeight="1" x14ac:dyDescent="0.2"/>
    <row r="8519" customFormat="1" ht="16" customHeight="1" x14ac:dyDescent="0.2"/>
    <row r="8520" customFormat="1" ht="16" customHeight="1" x14ac:dyDescent="0.2"/>
    <row r="8521" customFormat="1" ht="16" customHeight="1" x14ac:dyDescent="0.2"/>
    <row r="8522" customFormat="1" ht="16" customHeight="1" x14ac:dyDescent="0.2"/>
    <row r="8523" customFormat="1" ht="16" customHeight="1" x14ac:dyDescent="0.2"/>
    <row r="8524" customFormat="1" ht="16" customHeight="1" x14ac:dyDescent="0.2"/>
    <row r="8525" customFormat="1" ht="16" customHeight="1" x14ac:dyDescent="0.2"/>
    <row r="8526" customFormat="1" ht="16" customHeight="1" x14ac:dyDescent="0.2"/>
    <row r="8527" customFormat="1" ht="16" customHeight="1" x14ac:dyDescent="0.2"/>
    <row r="8528" customFormat="1" ht="16" customHeight="1" x14ac:dyDescent="0.2"/>
    <row r="8529" customFormat="1" ht="16" customHeight="1" x14ac:dyDescent="0.2"/>
    <row r="8530" customFormat="1" ht="16" customHeight="1" x14ac:dyDescent="0.2"/>
    <row r="8531" customFormat="1" ht="16" customHeight="1" x14ac:dyDescent="0.2"/>
    <row r="8532" customFormat="1" ht="16" customHeight="1" x14ac:dyDescent="0.2"/>
    <row r="8533" customFormat="1" ht="16" customHeight="1" x14ac:dyDescent="0.2"/>
    <row r="8534" customFormat="1" ht="16" customHeight="1" x14ac:dyDescent="0.2"/>
    <row r="8535" customFormat="1" ht="16" customHeight="1" x14ac:dyDescent="0.2"/>
    <row r="8536" customFormat="1" ht="16" customHeight="1" x14ac:dyDescent="0.2"/>
    <row r="8537" customFormat="1" ht="16" customHeight="1" x14ac:dyDescent="0.2"/>
    <row r="8538" customFormat="1" ht="16" customHeight="1" x14ac:dyDescent="0.2"/>
    <row r="8539" customFormat="1" ht="16" customHeight="1" x14ac:dyDescent="0.2"/>
    <row r="8540" customFormat="1" ht="16" customHeight="1" x14ac:dyDescent="0.2"/>
    <row r="8541" customFormat="1" ht="16" customHeight="1" x14ac:dyDescent="0.2"/>
    <row r="8542" customFormat="1" ht="16" customHeight="1" x14ac:dyDescent="0.2"/>
    <row r="8543" customFormat="1" ht="16" customHeight="1" x14ac:dyDescent="0.2"/>
    <row r="8544" customFormat="1" ht="16" customHeight="1" x14ac:dyDescent="0.2"/>
    <row r="8545" customFormat="1" ht="16" customHeight="1" x14ac:dyDescent="0.2"/>
    <row r="8546" customFormat="1" ht="16" customHeight="1" x14ac:dyDescent="0.2"/>
    <row r="8547" customFormat="1" ht="16" customHeight="1" x14ac:dyDescent="0.2"/>
    <row r="8548" customFormat="1" ht="16" customHeight="1" x14ac:dyDescent="0.2"/>
    <row r="8549" customFormat="1" ht="16" customHeight="1" x14ac:dyDescent="0.2"/>
    <row r="8550" customFormat="1" ht="16" customHeight="1" x14ac:dyDescent="0.2"/>
    <row r="8551" customFormat="1" ht="16" customHeight="1" x14ac:dyDescent="0.2"/>
    <row r="8552" customFormat="1" ht="16" customHeight="1" x14ac:dyDescent="0.2"/>
    <row r="8553" customFormat="1" ht="16" customHeight="1" x14ac:dyDescent="0.2"/>
    <row r="8554" customFormat="1" ht="16" customHeight="1" x14ac:dyDescent="0.2"/>
    <row r="8555" customFormat="1" ht="16" customHeight="1" x14ac:dyDescent="0.2"/>
    <row r="8556" customFormat="1" ht="16" customHeight="1" x14ac:dyDescent="0.2"/>
    <row r="8557" customFormat="1" ht="16" customHeight="1" x14ac:dyDescent="0.2"/>
    <row r="8558" customFormat="1" ht="16" customHeight="1" x14ac:dyDescent="0.2"/>
    <row r="8559" customFormat="1" ht="16" customHeight="1" x14ac:dyDescent="0.2"/>
    <row r="8560" customFormat="1" ht="16" customHeight="1" x14ac:dyDescent="0.2"/>
    <row r="8561" customFormat="1" ht="16" customHeight="1" x14ac:dyDescent="0.2"/>
    <row r="8562" customFormat="1" ht="16" customHeight="1" x14ac:dyDescent="0.2"/>
    <row r="8563" customFormat="1" ht="16" customHeight="1" x14ac:dyDescent="0.2"/>
    <row r="8564" customFormat="1" ht="16" customHeight="1" x14ac:dyDescent="0.2"/>
    <row r="8565" customFormat="1" ht="16" customHeight="1" x14ac:dyDescent="0.2"/>
    <row r="8566" customFormat="1" ht="16" customHeight="1" x14ac:dyDescent="0.2"/>
    <row r="8567" customFormat="1" ht="16" customHeight="1" x14ac:dyDescent="0.2"/>
    <row r="8568" customFormat="1" ht="16" customHeight="1" x14ac:dyDescent="0.2"/>
    <row r="8569" customFormat="1" ht="16" customHeight="1" x14ac:dyDescent="0.2"/>
    <row r="8570" customFormat="1" ht="16" customHeight="1" x14ac:dyDescent="0.2"/>
    <row r="8571" customFormat="1" ht="16" customHeight="1" x14ac:dyDescent="0.2"/>
    <row r="8572" customFormat="1" ht="16" customHeight="1" x14ac:dyDescent="0.2"/>
    <row r="8573" customFormat="1" ht="16" customHeight="1" x14ac:dyDescent="0.2"/>
    <row r="8574" customFormat="1" ht="16" customHeight="1" x14ac:dyDescent="0.2"/>
    <row r="8575" customFormat="1" ht="16" customHeight="1" x14ac:dyDescent="0.2"/>
    <row r="8576" customFormat="1" ht="16" customHeight="1" x14ac:dyDescent="0.2"/>
    <row r="8577" customFormat="1" ht="16" customHeight="1" x14ac:dyDescent="0.2"/>
    <row r="8578" customFormat="1" ht="16" customHeight="1" x14ac:dyDescent="0.2"/>
    <row r="8579" customFormat="1" ht="16" customHeight="1" x14ac:dyDescent="0.2"/>
    <row r="8580" customFormat="1" ht="16" customHeight="1" x14ac:dyDescent="0.2"/>
    <row r="8581" customFormat="1" ht="16" customHeight="1" x14ac:dyDescent="0.2"/>
    <row r="8582" customFormat="1" ht="16" customHeight="1" x14ac:dyDescent="0.2"/>
    <row r="8583" customFormat="1" ht="16" customHeight="1" x14ac:dyDescent="0.2"/>
    <row r="8584" customFormat="1" ht="16" customHeight="1" x14ac:dyDescent="0.2"/>
    <row r="8585" customFormat="1" ht="16" customHeight="1" x14ac:dyDescent="0.2"/>
    <row r="8586" customFormat="1" ht="16" customHeight="1" x14ac:dyDescent="0.2"/>
    <row r="8587" customFormat="1" ht="16" customHeight="1" x14ac:dyDescent="0.2"/>
    <row r="8588" customFormat="1" ht="16" customHeight="1" x14ac:dyDescent="0.2"/>
    <row r="8589" customFormat="1" ht="16" customHeight="1" x14ac:dyDescent="0.2"/>
    <row r="8590" customFormat="1" ht="16" customHeight="1" x14ac:dyDescent="0.2"/>
    <row r="8591" customFormat="1" ht="16" customHeight="1" x14ac:dyDescent="0.2"/>
    <row r="8592" customFormat="1" ht="16" customHeight="1" x14ac:dyDescent="0.2"/>
    <row r="8593" customFormat="1" ht="16" customHeight="1" x14ac:dyDescent="0.2"/>
    <row r="8594" customFormat="1" ht="16" customHeight="1" x14ac:dyDescent="0.2"/>
    <row r="8595" customFormat="1" ht="16" customHeight="1" x14ac:dyDescent="0.2"/>
    <row r="8596" customFormat="1" ht="16" customHeight="1" x14ac:dyDescent="0.2"/>
    <row r="8597" customFormat="1" ht="16" customHeight="1" x14ac:dyDescent="0.2"/>
    <row r="8598" customFormat="1" ht="16" customHeight="1" x14ac:dyDescent="0.2"/>
    <row r="8599" customFormat="1" ht="16" customHeight="1" x14ac:dyDescent="0.2"/>
    <row r="8600" customFormat="1" ht="16" customHeight="1" x14ac:dyDescent="0.2"/>
    <row r="8601" customFormat="1" ht="16" customHeight="1" x14ac:dyDescent="0.2"/>
    <row r="8602" customFormat="1" ht="16" customHeight="1" x14ac:dyDescent="0.2"/>
    <row r="8603" customFormat="1" ht="16" customHeight="1" x14ac:dyDescent="0.2"/>
    <row r="8604" customFormat="1" ht="16" customHeight="1" x14ac:dyDescent="0.2"/>
    <row r="8605" customFormat="1" ht="16" customHeight="1" x14ac:dyDescent="0.2"/>
    <row r="8606" customFormat="1" ht="16" customHeight="1" x14ac:dyDescent="0.2"/>
    <row r="8607" customFormat="1" ht="16" customHeight="1" x14ac:dyDescent="0.2"/>
    <row r="8608" customFormat="1" ht="16" customHeight="1" x14ac:dyDescent="0.2"/>
    <row r="8609" customFormat="1" ht="16" customHeight="1" x14ac:dyDescent="0.2"/>
    <row r="8610" customFormat="1" ht="16" customHeight="1" x14ac:dyDescent="0.2"/>
    <row r="8611" customFormat="1" ht="16" customHeight="1" x14ac:dyDescent="0.2"/>
    <row r="8612" customFormat="1" ht="16" customHeight="1" x14ac:dyDescent="0.2"/>
    <row r="8613" customFormat="1" ht="16" customHeight="1" x14ac:dyDescent="0.2"/>
    <row r="8614" customFormat="1" ht="16" customHeight="1" x14ac:dyDescent="0.2"/>
    <row r="8615" customFormat="1" ht="16" customHeight="1" x14ac:dyDescent="0.2"/>
    <row r="8616" customFormat="1" ht="16" customHeight="1" x14ac:dyDescent="0.2"/>
    <row r="8617" customFormat="1" ht="16" customHeight="1" x14ac:dyDescent="0.2"/>
    <row r="8618" customFormat="1" ht="16" customHeight="1" x14ac:dyDescent="0.2"/>
    <row r="8619" customFormat="1" ht="16" customHeight="1" x14ac:dyDescent="0.2"/>
    <row r="8620" customFormat="1" ht="16" customHeight="1" x14ac:dyDescent="0.2"/>
    <row r="8621" customFormat="1" ht="16" customHeight="1" x14ac:dyDescent="0.2"/>
    <row r="8622" customFormat="1" ht="16" customHeight="1" x14ac:dyDescent="0.2"/>
    <row r="8623" customFormat="1" ht="16" customHeight="1" x14ac:dyDescent="0.2"/>
    <row r="8624" customFormat="1" ht="16" customHeight="1" x14ac:dyDescent="0.2"/>
    <row r="8625" customFormat="1" ht="16" customHeight="1" x14ac:dyDescent="0.2"/>
    <row r="8626" customFormat="1" ht="16" customHeight="1" x14ac:dyDescent="0.2"/>
    <row r="8627" customFormat="1" ht="16" customHeight="1" x14ac:dyDescent="0.2"/>
    <row r="8628" customFormat="1" ht="16" customHeight="1" x14ac:dyDescent="0.2"/>
    <row r="8629" customFormat="1" ht="16" customHeight="1" x14ac:dyDescent="0.2"/>
    <row r="8630" customFormat="1" ht="16" customHeight="1" x14ac:dyDescent="0.2"/>
    <row r="8631" customFormat="1" ht="16" customHeight="1" x14ac:dyDescent="0.2"/>
    <row r="8632" customFormat="1" ht="16" customHeight="1" x14ac:dyDescent="0.2"/>
    <row r="8633" customFormat="1" ht="16" customHeight="1" x14ac:dyDescent="0.2"/>
    <row r="8634" customFormat="1" ht="16" customHeight="1" x14ac:dyDescent="0.2"/>
    <row r="8635" customFormat="1" ht="16" customHeight="1" x14ac:dyDescent="0.2"/>
    <row r="8636" customFormat="1" ht="16" customHeight="1" x14ac:dyDescent="0.2"/>
    <row r="8637" customFormat="1" ht="16" customHeight="1" x14ac:dyDescent="0.2"/>
    <row r="8638" customFormat="1" ht="16" customHeight="1" x14ac:dyDescent="0.2"/>
    <row r="8639" customFormat="1" ht="16" customHeight="1" x14ac:dyDescent="0.2"/>
    <row r="8640" customFormat="1" ht="16" customHeight="1" x14ac:dyDescent="0.2"/>
    <row r="8641" customFormat="1" ht="16" customHeight="1" x14ac:dyDescent="0.2"/>
    <row r="8642" customFormat="1" ht="16" customHeight="1" x14ac:dyDescent="0.2"/>
    <row r="8643" customFormat="1" ht="16" customHeight="1" x14ac:dyDescent="0.2"/>
    <row r="8644" customFormat="1" ht="16" customHeight="1" x14ac:dyDescent="0.2"/>
    <row r="8645" customFormat="1" ht="16" customHeight="1" x14ac:dyDescent="0.2"/>
    <row r="8646" customFormat="1" ht="16" customHeight="1" x14ac:dyDescent="0.2"/>
    <row r="8647" customFormat="1" ht="16" customHeight="1" x14ac:dyDescent="0.2"/>
    <row r="8648" customFormat="1" ht="16" customHeight="1" x14ac:dyDescent="0.2"/>
    <row r="8649" customFormat="1" ht="16" customHeight="1" x14ac:dyDescent="0.2"/>
    <row r="8650" customFormat="1" ht="16" customHeight="1" x14ac:dyDescent="0.2"/>
    <row r="8651" customFormat="1" ht="16" customHeight="1" x14ac:dyDescent="0.2"/>
    <row r="8652" customFormat="1" ht="16" customHeight="1" x14ac:dyDescent="0.2"/>
    <row r="8653" customFormat="1" ht="16" customHeight="1" x14ac:dyDescent="0.2"/>
    <row r="8654" customFormat="1" ht="16" customHeight="1" x14ac:dyDescent="0.2"/>
    <row r="8655" customFormat="1" ht="16" customHeight="1" x14ac:dyDescent="0.2"/>
    <row r="8656" customFormat="1" ht="16" customHeight="1" x14ac:dyDescent="0.2"/>
    <row r="8657" customFormat="1" ht="16" customHeight="1" x14ac:dyDescent="0.2"/>
    <row r="8658" customFormat="1" ht="16" customHeight="1" x14ac:dyDescent="0.2"/>
    <row r="8659" customFormat="1" ht="16" customHeight="1" x14ac:dyDescent="0.2"/>
    <row r="8660" customFormat="1" ht="16" customHeight="1" x14ac:dyDescent="0.2"/>
    <row r="8661" customFormat="1" ht="16" customHeight="1" x14ac:dyDescent="0.2"/>
    <row r="8662" customFormat="1" ht="16" customHeight="1" x14ac:dyDescent="0.2"/>
    <row r="8663" customFormat="1" ht="16" customHeight="1" x14ac:dyDescent="0.2"/>
    <row r="8664" customFormat="1" ht="16" customHeight="1" x14ac:dyDescent="0.2"/>
    <row r="8665" customFormat="1" ht="16" customHeight="1" x14ac:dyDescent="0.2"/>
    <row r="8666" customFormat="1" ht="16" customHeight="1" x14ac:dyDescent="0.2"/>
    <row r="8667" customFormat="1" ht="16" customHeight="1" x14ac:dyDescent="0.2"/>
    <row r="8668" customFormat="1" ht="16" customHeight="1" x14ac:dyDescent="0.2"/>
    <row r="8669" customFormat="1" ht="16" customHeight="1" x14ac:dyDescent="0.2"/>
    <row r="8670" customFormat="1" ht="16" customHeight="1" x14ac:dyDescent="0.2"/>
    <row r="8671" customFormat="1" ht="16" customHeight="1" x14ac:dyDescent="0.2"/>
    <row r="8672" customFormat="1" ht="16" customHeight="1" x14ac:dyDescent="0.2"/>
    <row r="8673" customFormat="1" ht="16" customHeight="1" x14ac:dyDescent="0.2"/>
    <row r="8674" customFormat="1" ht="16" customHeight="1" x14ac:dyDescent="0.2"/>
    <row r="8675" customFormat="1" ht="16" customHeight="1" x14ac:dyDescent="0.2"/>
    <row r="8676" customFormat="1" ht="16" customHeight="1" x14ac:dyDescent="0.2"/>
    <row r="8677" customFormat="1" ht="16" customHeight="1" x14ac:dyDescent="0.2"/>
    <row r="8678" customFormat="1" ht="16" customHeight="1" x14ac:dyDescent="0.2"/>
    <row r="8679" customFormat="1" ht="16" customHeight="1" x14ac:dyDescent="0.2"/>
    <row r="8680" customFormat="1" ht="16" customHeight="1" x14ac:dyDescent="0.2"/>
    <row r="8681" customFormat="1" ht="16" customHeight="1" x14ac:dyDescent="0.2"/>
    <row r="8682" customFormat="1" ht="16" customHeight="1" x14ac:dyDescent="0.2"/>
    <row r="8683" customFormat="1" ht="16" customHeight="1" x14ac:dyDescent="0.2"/>
    <row r="8684" customFormat="1" ht="16" customHeight="1" x14ac:dyDescent="0.2"/>
    <row r="8685" customFormat="1" ht="16" customHeight="1" x14ac:dyDescent="0.2"/>
    <row r="8686" customFormat="1" ht="16" customHeight="1" x14ac:dyDescent="0.2"/>
    <row r="8687" customFormat="1" ht="16" customHeight="1" x14ac:dyDescent="0.2"/>
    <row r="8688" customFormat="1" ht="16" customHeight="1" x14ac:dyDescent="0.2"/>
    <row r="8689" customFormat="1" ht="16" customHeight="1" x14ac:dyDescent="0.2"/>
    <row r="8690" customFormat="1" ht="16" customHeight="1" x14ac:dyDescent="0.2"/>
    <row r="8691" customFormat="1" ht="16" customHeight="1" x14ac:dyDescent="0.2"/>
    <row r="8692" customFormat="1" ht="16" customHeight="1" x14ac:dyDescent="0.2"/>
    <row r="8693" customFormat="1" ht="16" customHeight="1" x14ac:dyDescent="0.2"/>
    <row r="8694" customFormat="1" ht="16" customHeight="1" x14ac:dyDescent="0.2"/>
    <row r="8695" customFormat="1" ht="16" customHeight="1" x14ac:dyDescent="0.2"/>
    <row r="8696" customFormat="1" ht="16" customHeight="1" x14ac:dyDescent="0.2"/>
    <row r="8697" customFormat="1" ht="16" customHeight="1" x14ac:dyDescent="0.2"/>
    <row r="8698" customFormat="1" ht="16" customHeight="1" x14ac:dyDescent="0.2"/>
    <row r="8699" customFormat="1" ht="16" customHeight="1" x14ac:dyDescent="0.2"/>
    <row r="8700" customFormat="1" ht="16" customHeight="1" x14ac:dyDescent="0.2"/>
    <row r="8701" customFormat="1" ht="16" customHeight="1" x14ac:dyDescent="0.2"/>
    <row r="8702" customFormat="1" ht="16" customHeight="1" x14ac:dyDescent="0.2"/>
    <row r="8703" customFormat="1" ht="16" customHeight="1" x14ac:dyDescent="0.2"/>
    <row r="8704" customFormat="1" ht="16" customHeight="1" x14ac:dyDescent="0.2"/>
    <row r="8705" customFormat="1" ht="16" customHeight="1" x14ac:dyDescent="0.2"/>
    <row r="8706" customFormat="1" ht="16" customHeight="1" x14ac:dyDescent="0.2"/>
    <row r="8707" customFormat="1" ht="16" customHeight="1" x14ac:dyDescent="0.2"/>
    <row r="8708" customFormat="1" ht="16" customHeight="1" x14ac:dyDescent="0.2"/>
    <row r="8709" customFormat="1" ht="16" customHeight="1" x14ac:dyDescent="0.2"/>
    <row r="8710" customFormat="1" ht="16" customHeight="1" x14ac:dyDescent="0.2"/>
    <row r="8711" customFormat="1" ht="16" customHeight="1" x14ac:dyDescent="0.2"/>
    <row r="8712" customFormat="1" ht="16" customHeight="1" x14ac:dyDescent="0.2"/>
    <row r="8713" customFormat="1" ht="16" customHeight="1" x14ac:dyDescent="0.2"/>
    <row r="8714" customFormat="1" ht="16" customHeight="1" x14ac:dyDescent="0.2"/>
    <row r="8715" customFormat="1" ht="16" customHeight="1" x14ac:dyDescent="0.2"/>
    <row r="8716" customFormat="1" ht="16" customHeight="1" x14ac:dyDescent="0.2"/>
    <row r="8717" customFormat="1" ht="16" customHeight="1" x14ac:dyDescent="0.2"/>
    <row r="8718" customFormat="1" ht="16" customHeight="1" x14ac:dyDescent="0.2"/>
    <row r="8719" customFormat="1" ht="16" customHeight="1" x14ac:dyDescent="0.2"/>
    <row r="8720" customFormat="1" ht="16" customHeight="1" x14ac:dyDescent="0.2"/>
    <row r="8721" customFormat="1" ht="16" customHeight="1" x14ac:dyDescent="0.2"/>
    <row r="8722" customFormat="1" ht="16" customHeight="1" x14ac:dyDescent="0.2"/>
    <row r="8723" customFormat="1" ht="16" customHeight="1" x14ac:dyDescent="0.2"/>
    <row r="8724" customFormat="1" ht="16" customHeight="1" x14ac:dyDescent="0.2"/>
    <row r="8725" customFormat="1" ht="16" customHeight="1" x14ac:dyDescent="0.2"/>
    <row r="8726" customFormat="1" ht="16" customHeight="1" x14ac:dyDescent="0.2"/>
    <row r="8727" customFormat="1" ht="16" customHeight="1" x14ac:dyDescent="0.2"/>
    <row r="8728" customFormat="1" ht="16" customHeight="1" x14ac:dyDescent="0.2"/>
    <row r="8729" customFormat="1" ht="16" customHeight="1" x14ac:dyDescent="0.2"/>
    <row r="8730" customFormat="1" ht="16" customHeight="1" x14ac:dyDescent="0.2"/>
    <row r="8731" customFormat="1" ht="16" customHeight="1" x14ac:dyDescent="0.2"/>
    <row r="8732" customFormat="1" ht="16" customHeight="1" x14ac:dyDescent="0.2"/>
    <row r="8733" customFormat="1" ht="16" customHeight="1" x14ac:dyDescent="0.2"/>
    <row r="8734" customFormat="1" ht="16" customHeight="1" x14ac:dyDescent="0.2"/>
    <row r="8735" customFormat="1" ht="16" customHeight="1" x14ac:dyDescent="0.2"/>
    <row r="8736" customFormat="1" ht="16" customHeight="1" x14ac:dyDescent="0.2"/>
    <row r="8737" customFormat="1" ht="16" customHeight="1" x14ac:dyDescent="0.2"/>
    <row r="8738" customFormat="1" ht="16" customHeight="1" x14ac:dyDescent="0.2"/>
    <row r="8739" customFormat="1" ht="16" customHeight="1" x14ac:dyDescent="0.2"/>
    <row r="8740" customFormat="1" ht="16" customHeight="1" x14ac:dyDescent="0.2"/>
    <row r="8741" customFormat="1" ht="16" customHeight="1" x14ac:dyDescent="0.2"/>
    <row r="8742" customFormat="1" ht="16" customHeight="1" x14ac:dyDescent="0.2"/>
    <row r="8743" customFormat="1" ht="16" customHeight="1" x14ac:dyDescent="0.2"/>
    <row r="8744" customFormat="1" ht="16" customHeight="1" x14ac:dyDescent="0.2"/>
    <row r="8745" customFormat="1" ht="16" customHeight="1" x14ac:dyDescent="0.2"/>
    <row r="8746" customFormat="1" ht="16" customHeight="1" x14ac:dyDescent="0.2"/>
    <row r="8747" customFormat="1" ht="16" customHeight="1" x14ac:dyDescent="0.2"/>
    <row r="8748" customFormat="1" ht="16" customHeight="1" x14ac:dyDescent="0.2"/>
    <row r="8749" customFormat="1" ht="16" customHeight="1" x14ac:dyDescent="0.2"/>
    <row r="8750" customFormat="1" ht="16" customHeight="1" x14ac:dyDescent="0.2"/>
    <row r="8751" customFormat="1" ht="16" customHeight="1" x14ac:dyDescent="0.2"/>
    <row r="8752" customFormat="1" ht="16" customHeight="1" x14ac:dyDescent="0.2"/>
    <row r="8753" customFormat="1" ht="16" customHeight="1" x14ac:dyDescent="0.2"/>
    <row r="8754" customFormat="1" ht="16" customHeight="1" x14ac:dyDescent="0.2"/>
    <row r="8755" customFormat="1" ht="16" customHeight="1" x14ac:dyDescent="0.2"/>
    <row r="8756" customFormat="1" ht="16" customHeight="1" x14ac:dyDescent="0.2"/>
    <row r="8757" customFormat="1" ht="16" customHeight="1" x14ac:dyDescent="0.2"/>
    <row r="8758" customFormat="1" ht="16" customHeight="1" x14ac:dyDescent="0.2"/>
    <row r="8759" customFormat="1" ht="16" customHeight="1" x14ac:dyDescent="0.2"/>
    <row r="8760" customFormat="1" ht="16" customHeight="1" x14ac:dyDescent="0.2"/>
    <row r="8761" customFormat="1" ht="16" customHeight="1" x14ac:dyDescent="0.2"/>
    <row r="8762" customFormat="1" ht="16" customHeight="1" x14ac:dyDescent="0.2"/>
    <row r="8763" customFormat="1" ht="16" customHeight="1" x14ac:dyDescent="0.2"/>
    <row r="8764" customFormat="1" ht="16" customHeight="1" x14ac:dyDescent="0.2"/>
    <row r="8765" customFormat="1" ht="16" customHeight="1" x14ac:dyDescent="0.2"/>
    <row r="8766" customFormat="1" ht="16" customHeight="1" x14ac:dyDescent="0.2"/>
    <row r="8767" customFormat="1" ht="16" customHeight="1" x14ac:dyDescent="0.2"/>
    <row r="8768" customFormat="1" ht="16" customHeight="1" x14ac:dyDescent="0.2"/>
    <row r="8769" customFormat="1" ht="16" customHeight="1" x14ac:dyDescent="0.2"/>
    <row r="8770" customFormat="1" ht="16" customHeight="1" x14ac:dyDescent="0.2"/>
    <row r="8771" customFormat="1" ht="16" customHeight="1" x14ac:dyDescent="0.2"/>
    <row r="8772" customFormat="1" ht="16" customHeight="1" x14ac:dyDescent="0.2"/>
    <row r="8773" customFormat="1" ht="16" customHeight="1" x14ac:dyDescent="0.2"/>
    <row r="8774" customFormat="1" ht="16" customHeight="1" x14ac:dyDescent="0.2"/>
    <row r="8775" customFormat="1" ht="16" customHeight="1" x14ac:dyDescent="0.2"/>
    <row r="8776" customFormat="1" ht="16" customHeight="1" x14ac:dyDescent="0.2"/>
    <row r="8777" customFormat="1" ht="16" customHeight="1" x14ac:dyDescent="0.2"/>
    <row r="8778" customFormat="1" ht="16" customHeight="1" x14ac:dyDescent="0.2"/>
    <row r="8779" customFormat="1" ht="16" customHeight="1" x14ac:dyDescent="0.2"/>
    <row r="8780" customFormat="1" ht="16" customHeight="1" x14ac:dyDescent="0.2"/>
    <row r="8781" customFormat="1" ht="16" customHeight="1" x14ac:dyDescent="0.2"/>
    <row r="8782" customFormat="1" ht="16" customHeight="1" x14ac:dyDescent="0.2"/>
    <row r="8783" customFormat="1" ht="16" customHeight="1" x14ac:dyDescent="0.2"/>
    <row r="8784" customFormat="1" ht="16" customHeight="1" x14ac:dyDescent="0.2"/>
    <row r="8785" customFormat="1" ht="16" customHeight="1" x14ac:dyDescent="0.2"/>
    <row r="8786" customFormat="1" ht="16" customHeight="1" x14ac:dyDescent="0.2"/>
    <row r="8787" customFormat="1" ht="16" customHeight="1" x14ac:dyDescent="0.2"/>
    <row r="8788" customFormat="1" ht="16" customHeight="1" x14ac:dyDescent="0.2"/>
    <row r="8789" customFormat="1" ht="16" customHeight="1" x14ac:dyDescent="0.2"/>
    <row r="8790" customFormat="1" ht="16" customHeight="1" x14ac:dyDescent="0.2"/>
    <row r="8791" customFormat="1" ht="16" customHeight="1" x14ac:dyDescent="0.2"/>
    <row r="8792" customFormat="1" ht="16" customHeight="1" x14ac:dyDescent="0.2"/>
    <row r="8793" customFormat="1" ht="16" customHeight="1" x14ac:dyDescent="0.2"/>
    <row r="8794" customFormat="1" ht="16" customHeight="1" x14ac:dyDescent="0.2"/>
    <row r="8795" customFormat="1" ht="16" customHeight="1" x14ac:dyDescent="0.2"/>
    <row r="8796" customFormat="1" ht="16" customHeight="1" x14ac:dyDescent="0.2"/>
    <row r="8797" customFormat="1" ht="16" customHeight="1" x14ac:dyDescent="0.2"/>
    <row r="8798" customFormat="1" ht="16" customHeight="1" x14ac:dyDescent="0.2"/>
    <row r="8799" customFormat="1" ht="16" customHeight="1" x14ac:dyDescent="0.2"/>
    <row r="8800" customFormat="1" ht="16" customHeight="1" x14ac:dyDescent="0.2"/>
    <row r="8801" customFormat="1" ht="16" customHeight="1" x14ac:dyDescent="0.2"/>
    <row r="8802" customFormat="1" ht="16" customHeight="1" x14ac:dyDescent="0.2"/>
    <row r="8803" customFormat="1" ht="16" customHeight="1" x14ac:dyDescent="0.2"/>
    <row r="8804" customFormat="1" ht="16" customHeight="1" x14ac:dyDescent="0.2"/>
    <row r="8805" customFormat="1" ht="16" customHeight="1" x14ac:dyDescent="0.2"/>
    <row r="8806" customFormat="1" ht="16" customHeight="1" x14ac:dyDescent="0.2"/>
    <row r="8807" customFormat="1" ht="16" customHeight="1" x14ac:dyDescent="0.2"/>
    <row r="8808" customFormat="1" ht="16" customHeight="1" x14ac:dyDescent="0.2"/>
    <row r="8809" customFormat="1" ht="16" customHeight="1" x14ac:dyDescent="0.2"/>
    <row r="8810" customFormat="1" ht="16" customHeight="1" x14ac:dyDescent="0.2"/>
    <row r="8811" customFormat="1" ht="16" customHeight="1" x14ac:dyDescent="0.2"/>
    <row r="8812" customFormat="1" ht="16" customHeight="1" x14ac:dyDescent="0.2"/>
    <row r="8813" customFormat="1" ht="16" customHeight="1" x14ac:dyDescent="0.2"/>
    <row r="8814" customFormat="1" ht="16" customHeight="1" x14ac:dyDescent="0.2"/>
    <row r="8815" customFormat="1" ht="16" customHeight="1" x14ac:dyDescent="0.2"/>
    <row r="8816" customFormat="1" ht="16" customHeight="1" x14ac:dyDescent="0.2"/>
    <row r="8817" customFormat="1" ht="16" customHeight="1" x14ac:dyDescent="0.2"/>
    <row r="8818" customFormat="1" ht="16" customHeight="1" x14ac:dyDescent="0.2"/>
    <row r="8819" customFormat="1" ht="16" customHeight="1" x14ac:dyDescent="0.2"/>
    <row r="8820" customFormat="1" ht="16" customHeight="1" x14ac:dyDescent="0.2"/>
    <row r="8821" customFormat="1" ht="16" customHeight="1" x14ac:dyDescent="0.2"/>
    <row r="8822" customFormat="1" ht="16" customHeight="1" x14ac:dyDescent="0.2"/>
    <row r="8823" customFormat="1" ht="16" customHeight="1" x14ac:dyDescent="0.2"/>
    <row r="8824" customFormat="1" ht="16" customHeight="1" x14ac:dyDescent="0.2"/>
    <row r="8825" customFormat="1" ht="16" customHeight="1" x14ac:dyDescent="0.2"/>
    <row r="8826" customFormat="1" ht="16" customHeight="1" x14ac:dyDescent="0.2"/>
    <row r="8827" customFormat="1" ht="16" customHeight="1" x14ac:dyDescent="0.2"/>
    <row r="8828" customFormat="1" ht="16" customHeight="1" x14ac:dyDescent="0.2"/>
    <row r="8829" customFormat="1" ht="16" customHeight="1" x14ac:dyDescent="0.2"/>
    <row r="8830" customFormat="1" ht="16" customHeight="1" x14ac:dyDescent="0.2"/>
    <row r="8831" customFormat="1" ht="16" customHeight="1" x14ac:dyDescent="0.2"/>
    <row r="8832" customFormat="1" ht="16" customHeight="1" x14ac:dyDescent="0.2"/>
    <row r="8833" customFormat="1" ht="16" customHeight="1" x14ac:dyDescent="0.2"/>
    <row r="8834" customFormat="1" ht="16" customHeight="1" x14ac:dyDescent="0.2"/>
    <row r="8835" customFormat="1" ht="16" customHeight="1" x14ac:dyDescent="0.2"/>
    <row r="8836" customFormat="1" ht="16" customHeight="1" x14ac:dyDescent="0.2"/>
    <row r="8837" customFormat="1" ht="16" customHeight="1" x14ac:dyDescent="0.2"/>
    <row r="8838" customFormat="1" ht="16" customHeight="1" x14ac:dyDescent="0.2"/>
    <row r="8839" customFormat="1" ht="16" customHeight="1" x14ac:dyDescent="0.2"/>
    <row r="8840" customFormat="1" ht="16" customHeight="1" x14ac:dyDescent="0.2"/>
    <row r="8841" customFormat="1" ht="16" customHeight="1" x14ac:dyDescent="0.2"/>
    <row r="8842" customFormat="1" ht="16" customHeight="1" x14ac:dyDescent="0.2"/>
    <row r="8843" customFormat="1" ht="16" customHeight="1" x14ac:dyDescent="0.2"/>
    <row r="8844" customFormat="1" ht="16" customHeight="1" x14ac:dyDescent="0.2"/>
    <row r="8845" customFormat="1" ht="16" customHeight="1" x14ac:dyDescent="0.2"/>
    <row r="8846" customFormat="1" ht="16" customHeight="1" x14ac:dyDescent="0.2"/>
    <row r="8847" customFormat="1" ht="16" customHeight="1" x14ac:dyDescent="0.2"/>
    <row r="8848" customFormat="1" ht="16" customHeight="1" x14ac:dyDescent="0.2"/>
    <row r="8849" customFormat="1" ht="16" customHeight="1" x14ac:dyDescent="0.2"/>
    <row r="8850" customFormat="1" ht="16" customHeight="1" x14ac:dyDescent="0.2"/>
    <row r="8851" customFormat="1" ht="16" customHeight="1" x14ac:dyDescent="0.2"/>
    <row r="8852" customFormat="1" ht="16" customHeight="1" x14ac:dyDescent="0.2"/>
    <row r="8853" customFormat="1" ht="16" customHeight="1" x14ac:dyDescent="0.2"/>
    <row r="8854" customFormat="1" ht="16" customHeight="1" x14ac:dyDescent="0.2"/>
    <row r="8855" customFormat="1" ht="16" customHeight="1" x14ac:dyDescent="0.2"/>
    <row r="8856" customFormat="1" ht="16" customHeight="1" x14ac:dyDescent="0.2"/>
    <row r="8857" customFormat="1" ht="16" customHeight="1" x14ac:dyDescent="0.2"/>
    <row r="8858" customFormat="1" ht="16" customHeight="1" x14ac:dyDescent="0.2"/>
    <row r="8859" customFormat="1" ht="16" customHeight="1" x14ac:dyDescent="0.2"/>
    <row r="8860" customFormat="1" ht="16" customHeight="1" x14ac:dyDescent="0.2"/>
    <row r="8861" customFormat="1" ht="16" customHeight="1" x14ac:dyDescent="0.2"/>
    <row r="8862" customFormat="1" ht="16" customHeight="1" x14ac:dyDescent="0.2"/>
    <row r="8863" customFormat="1" ht="16" customHeight="1" x14ac:dyDescent="0.2"/>
    <row r="8864" customFormat="1" ht="16" customHeight="1" x14ac:dyDescent="0.2"/>
    <row r="8865" customFormat="1" ht="16" customHeight="1" x14ac:dyDescent="0.2"/>
    <row r="8866" customFormat="1" ht="16" customHeight="1" x14ac:dyDescent="0.2"/>
    <row r="8867" customFormat="1" ht="16" customHeight="1" x14ac:dyDescent="0.2"/>
    <row r="8868" customFormat="1" ht="16" customHeight="1" x14ac:dyDescent="0.2"/>
    <row r="8869" customFormat="1" ht="16" customHeight="1" x14ac:dyDescent="0.2"/>
    <row r="8870" customFormat="1" ht="16" customHeight="1" x14ac:dyDescent="0.2"/>
    <row r="8871" customFormat="1" ht="16" customHeight="1" x14ac:dyDescent="0.2"/>
    <row r="8872" customFormat="1" ht="16" customHeight="1" x14ac:dyDescent="0.2"/>
    <row r="8873" customFormat="1" ht="16" customHeight="1" x14ac:dyDescent="0.2"/>
    <row r="8874" customFormat="1" ht="16" customHeight="1" x14ac:dyDescent="0.2"/>
    <row r="8875" customFormat="1" ht="16" customHeight="1" x14ac:dyDescent="0.2"/>
    <row r="8876" customFormat="1" ht="16" customHeight="1" x14ac:dyDescent="0.2"/>
    <row r="8877" customFormat="1" ht="16" customHeight="1" x14ac:dyDescent="0.2"/>
    <row r="8878" customFormat="1" ht="16" customHeight="1" x14ac:dyDescent="0.2"/>
    <row r="8879" customFormat="1" ht="16" customHeight="1" x14ac:dyDescent="0.2"/>
    <row r="8880" customFormat="1" ht="16" customHeight="1" x14ac:dyDescent="0.2"/>
    <row r="8881" customFormat="1" ht="16" customHeight="1" x14ac:dyDescent="0.2"/>
    <row r="8882" customFormat="1" ht="16" customHeight="1" x14ac:dyDescent="0.2"/>
    <row r="8883" customFormat="1" ht="16" customHeight="1" x14ac:dyDescent="0.2"/>
    <row r="8884" customFormat="1" ht="16" customHeight="1" x14ac:dyDescent="0.2"/>
    <row r="8885" customFormat="1" ht="16" customHeight="1" x14ac:dyDescent="0.2"/>
    <row r="8886" customFormat="1" ht="16" customHeight="1" x14ac:dyDescent="0.2"/>
    <row r="8887" customFormat="1" ht="16" customHeight="1" x14ac:dyDescent="0.2"/>
    <row r="8888" customFormat="1" ht="16" customHeight="1" x14ac:dyDescent="0.2"/>
    <row r="8889" customFormat="1" ht="16" customHeight="1" x14ac:dyDescent="0.2"/>
    <row r="8890" customFormat="1" ht="16" customHeight="1" x14ac:dyDescent="0.2"/>
    <row r="8891" customFormat="1" ht="16" customHeight="1" x14ac:dyDescent="0.2"/>
    <row r="8892" customFormat="1" ht="16" customHeight="1" x14ac:dyDescent="0.2"/>
    <row r="8893" customFormat="1" ht="16" customHeight="1" x14ac:dyDescent="0.2"/>
    <row r="8894" customFormat="1" ht="16" customHeight="1" x14ac:dyDescent="0.2"/>
    <row r="8895" customFormat="1" ht="16" customHeight="1" x14ac:dyDescent="0.2"/>
    <row r="8896" customFormat="1" ht="16" customHeight="1" x14ac:dyDescent="0.2"/>
    <row r="8897" customFormat="1" ht="16" customHeight="1" x14ac:dyDescent="0.2"/>
    <row r="8898" customFormat="1" ht="16" customHeight="1" x14ac:dyDescent="0.2"/>
    <row r="8899" customFormat="1" ht="16" customHeight="1" x14ac:dyDescent="0.2"/>
    <row r="8900" customFormat="1" ht="16" customHeight="1" x14ac:dyDescent="0.2"/>
    <row r="8901" customFormat="1" ht="16" customHeight="1" x14ac:dyDescent="0.2"/>
    <row r="8902" customFormat="1" ht="16" customHeight="1" x14ac:dyDescent="0.2"/>
    <row r="8903" customFormat="1" ht="16" customHeight="1" x14ac:dyDescent="0.2"/>
    <row r="8904" customFormat="1" ht="16" customHeight="1" x14ac:dyDescent="0.2"/>
    <row r="8905" customFormat="1" ht="16" customHeight="1" x14ac:dyDescent="0.2"/>
    <row r="8906" customFormat="1" ht="16" customHeight="1" x14ac:dyDescent="0.2"/>
    <row r="8907" customFormat="1" ht="16" customHeight="1" x14ac:dyDescent="0.2"/>
    <row r="8908" customFormat="1" ht="16" customHeight="1" x14ac:dyDescent="0.2"/>
    <row r="8909" customFormat="1" ht="16" customHeight="1" x14ac:dyDescent="0.2"/>
    <row r="8910" customFormat="1" ht="16" customHeight="1" x14ac:dyDescent="0.2"/>
    <row r="8911" customFormat="1" ht="16" customHeight="1" x14ac:dyDescent="0.2"/>
    <row r="8912" customFormat="1" ht="16" customHeight="1" x14ac:dyDescent="0.2"/>
    <row r="8913" customFormat="1" ht="16" customHeight="1" x14ac:dyDescent="0.2"/>
    <row r="8914" customFormat="1" ht="16" customHeight="1" x14ac:dyDescent="0.2"/>
    <row r="8915" customFormat="1" ht="16" customHeight="1" x14ac:dyDescent="0.2"/>
    <row r="8916" customFormat="1" ht="16" customHeight="1" x14ac:dyDescent="0.2"/>
    <row r="8917" customFormat="1" ht="16" customHeight="1" x14ac:dyDescent="0.2"/>
    <row r="8918" customFormat="1" ht="16" customHeight="1" x14ac:dyDescent="0.2"/>
    <row r="8919" customFormat="1" ht="16" customHeight="1" x14ac:dyDescent="0.2"/>
    <row r="8920" customFormat="1" ht="16" customHeight="1" x14ac:dyDescent="0.2"/>
    <row r="8921" customFormat="1" ht="16" customHeight="1" x14ac:dyDescent="0.2"/>
    <row r="8922" customFormat="1" ht="16" customHeight="1" x14ac:dyDescent="0.2"/>
    <row r="8923" customFormat="1" ht="16" customHeight="1" x14ac:dyDescent="0.2"/>
    <row r="8924" customFormat="1" ht="16" customHeight="1" x14ac:dyDescent="0.2"/>
    <row r="8925" customFormat="1" ht="16" customHeight="1" x14ac:dyDescent="0.2"/>
    <row r="8926" customFormat="1" ht="16" customHeight="1" x14ac:dyDescent="0.2"/>
    <row r="8927" customFormat="1" ht="16" customHeight="1" x14ac:dyDescent="0.2"/>
    <row r="8928" customFormat="1" ht="16" customHeight="1" x14ac:dyDescent="0.2"/>
    <row r="8929" customFormat="1" ht="16" customHeight="1" x14ac:dyDescent="0.2"/>
    <row r="8930" customFormat="1" ht="16" customHeight="1" x14ac:dyDescent="0.2"/>
    <row r="8931" customFormat="1" ht="16" customHeight="1" x14ac:dyDescent="0.2"/>
    <row r="8932" customFormat="1" ht="16" customHeight="1" x14ac:dyDescent="0.2"/>
    <row r="8933" customFormat="1" ht="16" customHeight="1" x14ac:dyDescent="0.2"/>
    <row r="8934" customFormat="1" ht="16" customHeight="1" x14ac:dyDescent="0.2"/>
    <row r="8935" customFormat="1" ht="16" customHeight="1" x14ac:dyDescent="0.2"/>
    <row r="8936" customFormat="1" ht="16" customHeight="1" x14ac:dyDescent="0.2"/>
    <row r="8937" customFormat="1" ht="16" customHeight="1" x14ac:dyDescent="0.2"/>
    <row r="8938" customFormat="1" ht="16" customHeight="1" x14ac:dyDescent="0.2"/>
    <row r="8939" customFormat="1" ht="16" customHeight="1" x14ac:dyDescent="0.2"/>
    <row r="8940" customFormat="1" ht="16" customHeight="1" x14ac:dyDescent="0.2"/>
    <row r="8941" customFormat="1" ht="16" customHeight="1" x14ac:dyDescent="0.2"/>
    <row r="8942" customFormat="1" ht="16" customHeight="1" x14ac:dyDescent="0.2"/>
    <row r="8943" customFormat="1" ht="16" customHeight="1" x14ac:dyDescent="0.2"/>
    <row r="8944" customFormat="1" ht="16" customHeight="1" x14ac:dyDescent="0.2"/>
    <row r="8945" customFormat="1" ht="16" customHeight="1" x14ac:dyDescent="0.2"/>
    <row r="8946" customFormat="1" ht="16" customHeight="1" x14ac:dyDescent="0.2"/>
    <row r="8947" customFormat="1" ht="16" customHeight="1" x14ac:dyDescent="0.2"/>
    <row r="8948" customFormat="1" ht="16" customHeight="1" x14ac:dyDescent="0.2"/>
    <row r="8949" customFormat="1" ht="16" customHeight="1" x14ac:dyDescent="0.2"/>
    <row r="8950" customFormat="1" ht="16" customHeight="1" x14ac:dyDescent="0.2"/>
    <row r="8951" customFormat="1" ht="16" customHeight="1" x14ac:dyDescent="0.2"/>
    <row r="8952" customFormat="1" ht="16" customHeight="1" x14ac:dyDescent="0.2"/>
    <row r="8953" customFormat="1" ht="16" customHeight="1" x14ac:dyDescent="0.2"/>
    <row r="8954" customFormat="1" ht="16" customHeight="1" x14ac:dyDescent="0.2"/>
    <row r="8955" customFormat="1" ht="16" customHeight="1" x14ac:dyDescent="0.2"/>
    <row r="8956" customFormat="1" ht="16" customHeight="1" x14ac:dyDescent="0.2"/>
    <row r="8957" customFormat="1" ht="16" customHeight="1" x14ac:dyDescent="0.2"/>
    <row r="8958" customFormat="1" ht="16" customHeight="1" x14ac:dyDescent="0.2"/>
    <row r="8959" customFormat="1" ht="16" customHeight="1" x14ac:dyDescent="0.2"/>
    <row r="8960" customFormat="1" ht="16" customHeight="1" x14ac:dyDescent="0.2"/>
    <row r="8961" customFormat="1" ht="16" customHeight="1" x14ac:dyDescent="0.2"/>
    <row r="8962" customFormat="1" ht="16" customHeight="1" x14ac:dyDescent="0.2"/>
    <row r="8963" customFormat="1" ht="16" customHeight="1" x14ac:dyDescent="0.2"/>
    <row r="8964" customFormat="1" ht="16" customHeight="1" x14ac:dyDescent="0.2"/>
    <row r="8965" customFormat="1" ht="16" customHeight="1" x14ac:dyDescent="0.2"/>
    <row r="8966" customFormat="1" ht="16" customHeight="1" x14ac:dyDescent="0.2"/>
    <row r="8967" customFormat="1" ht="16" customHeight="1" x14ac:dyDescent="0.2"/>
    <row r="8968" customFormat="1" ht="16" customHeight="1" x14ac:dyDescent="0.2"/>
    <row r="8969" customFormat="1" ht="16" customHeight="1" x14ac:dyDescent="0.2"/>
    <row r="8970" customFormat="1" ht="16" customHeight="1" x14ac:dyDescent="0.2"/>
    <row r="8971" customFormat="1" ht="16" customHeight="1" x14ac:dyDescent="0.2"/>
    <row r="8972" customFormat="1" ht="16" customHeight="1" x14ac:dyDescent="0.2"/>
    <row r="8973" customFormat="1" ht="16" customHeight="1" x14ac:dyDescent="0.2"/>
    <row r="8974" customFormat="1" ht="16" customHeight="1" x14ac:dyDescent="0.2"/>
    <row r="8975" customFormat="1" ht="16" customHeight="1" x14ac:dyDescent="0.2"/>
    <row r="8976" customFormat="1" ht="16" customHeight="1" x14ac:dyDescent="0.2"/>
    <row r="8977" customFormat="1" ht="16" customHeight="1" x14ac:dyDescent="0.2"/>
    <row r="8978" customFormat="1" ht="16" customHeight="1" x14ac:dyDescent="0.2"/>
    <row r="8979" customFormat="1" ht="16" customHeight="1" x14ac:dyDescent="0.2"/>
    <row r="8980" customFormat="1" ht="16" customHeight="1" x14ac:dyDescent="0.2"/>
    <row r="8981" customFormat="1" ht="16" customHeight="1" x14ac:dyDescent="0.2"/>
    <row r="8982" customFormat="1" ht="16" customHeight="1" x14ac:dyDescent="0.2"/>
    <row r="8983" customFormat="1" ht="16" customHeight="1" x14ac:dyDescent="0.2"/>
    <row r="8984" customFormat="1" ht="16" customHeight="1" x14ac:dyDescent="0.2"/>
    <row r="8985" customFormat="1" ht="16" customHeight="1" x14ac:dyDescent="0.2"/>
    <row r="8986" customFormat="1" ht="16" customHeight="1" x14ac:dyDescent="0.2"/>
    <row r="8987" customFormat="1" ht="16" customHeight="1" x14ac:dyDescent="0.2"/>
    <row r="8988" customFormat="1" ht="16" customHeight="1" x14ac:dyDescent="0.2"/>
    <row r="8989" customFormat="1" ht="16" customHeight="1" x14ac:dyDescent="0.2"/>
    <row r="8990" customFormat="1" ht="16" customHeight="1" x14ac:dyDescent="0.2"/>
    <row r="8991" customFormat="1" ht="16" customHeight="1" x14ac:dyDescent="0.2"/>
    <row r="8992" customFormat="1" ht="16" customHeight="1" x14ac:dyDescent="0.2"/>
    <row r="8993" customFormat="1" ht="16" customHeight="1" x14ac:dyDescent="0.2"/>
    <row r="8994" customFormat="1" ht="16" customHeight="1" x14ac:dyDescent="0.2"/>
    <row r="8995" customFormat="1" ht="16" customHeight="1" x14ac:dyDescent="0.2"/>
    <row r="8996" customFormat="1" ht="16" customHeight="1" x14ac:dyDescent="0.2"/>
    <row r="8997" customFormat="1" ht="16" customHeight="1" x14ac:dyDescent="0.2"/>
    <row r="8998" customFormat="1" ht="16" customHeight="1" x14ac:dyDescent="0.2"/>
    <row r="8999" customFormat="1" ht="16" customHeight="1" x14ac:dyDescent="0.2"/>
    <row r="9000" customFormat="1" ht="16" customHeight="1" x14ac:dyDescent="0.2"/>
    <row r="9001" customFormat="1" ht="16" customHeight="1" x14ac:dyDescent="0.2"/>
    <row r="9002" customFormat="1" ht="16" customHeight="1" x14ac:dyDescent="0.2"/>
    <row r="9003" customFormat="1" ht="16" customHeight="1" x14ac:dyDescent="0.2"/>
    <row r="9004" customFormat="1" ht="16" customHeight="1" x14ac:dyDescent="0.2"/>
    <row r="9005" customFormat="1" ht="16" customHeight="1" x14ac:dyDescent="0.2"/>
    <row r="9006" customFormat="1" ht="16" customHeight="1" x14ac:dyDescent="0.2"/>
    <row r="9007" customFormat="1" ht="16" customHeight="1" x14ac:dyDescent="0.2"/>
    <row r="9008" customFormat="1" ht="16" customHeight="1" x14ac:dyDescent="0.2"/>
    <row r="9009" customFormat="1" ht="16" customHeight="1" x14ac:dyDescent="0.2"/>
    <row r="9010" customFormat="1" ht="16" customHeight="1" x14ac:dyDescent="0.2"/>
    <row r="9011" customFormat="1" ht="16" customHeight="1" x14ac:dyDescent="0.2"/>
    <row r="9012" customFormat="1" ht="16" customHeight="1" x14ac:dyDescent="0.2"/>
    <row r="9013" customFormat="1" ht="16" customHeight="1" x14ac:dyDescent="0.2"/>
    <row r="9014" customFormat="1" ht="16" customHeight="1" x14ac:dyDescent="0.2"/>
    <row r="9015" customFormat="1" ht="16" customHeight="1" x14ac:dyDescent="0.2"/>
    <row r="9016" customFormat="1" ht="16" customHeight="1" x14ac:dyDescent="0.2"/>
    <row r="9017" customFormat="1" ht="16" customHeight="1" x14ac:dyDescent="0.2"/>
    <row r="9018" customFormat="1" ht="16" customHeight="1" x14ac:dyDescent="0.2"/>
    <row r="9019" customFormat="1" ht="16" customHeight="1" x14ac:dyDescent="0.2"/>
    <row r="9020" customFormat="1" ht="16" customHeight="1" x14ac:dyDescent="0.2"/>
    <row r="9021" customFormat="1" ht="16" customHeight="1" x14ac:dyDescent="0.2"/>
    <row r="9022" customFormat="1" ht="16" customHeight="1" x14ac:dyDescent="0.2"/>
    <row r="9023" customFormat="1" ht="16" customHeight="1" x14ac:dyDescent="0.2"/>
    <row r="9024" customFormat="1" ht="16" customHeight="1" x14ac:dyDescent="0.2"/>
    <row r="9025" customFormat="1" ht="16" customHeight="1" x14ac:dyDescent="0.2"/>
    <row r="9026" customFormat="1" ht="16" customHeight="1" x14ac:dyDescent="0.2"/>
    <row r="9027" customFormat="1" ht="16" customHeight="1" x14ac:dyDescent="0.2"/>
    <row r="9028" customFormat="1" ht="16" customHeight="1" x14ac:dyDescent="0.2"/>
    <row r="9029" customFormat="1" ht="16" customHeight="1" x14ac:dyDescent="0.2"/>
    <row r="9030" customFormat="1" ht="16" customHeight="1" x14ac:dyDescent="0.2"/>
    <row r="9031" customFormat="1" ht="16" customHeight="1" x14ac:dyDescent="0.2"/>
    <row r="9032" customFormat="1" ht="16" customHeight="1" x14ac:dyDescent="0.2"/>
    <row r="9033" customFormat="1" ht="16" customHeight="1" x14ac:dyDescent="0.2"/>
    <row r="9034" customFormat="1" ht="16" customHeight="1" x14ac:dyDescent="0.2"/>
    <row r="9035" customFormat="1" ht="16" customHeight="1" x14ac:dyDescent="0.2"/>
    <row r="9036" customFormat="1" ht="16" customHeight="1" x14ac:dyDescent="0.2"/>
    <row r="9037" customFormat="1" ht="16" customHeight="1" x14ac:dyDescent="0.2"/>
    <row r="9038" customFormat="1" ht="16" customHeight="1" x14ac:dyDescent="0.2"/>
    <row r="9039" customFormat="1" ht="16" customHeight="1" x14ac:dyDescent="0.2"/>
    <row r="9040" customFormat="1" ht="16" customHeight="1" x14ac:dyDescent="0.2"/>
    <row r="9041" customFormat="1" ht="16" customHeight="1" x14ac:dyDescent="0.2"/>
    <row r="9042" customFormat="1" ht="16" customHeight="1" x14ac:dyDescent="0.2"/>
    <row r="9043" customFormat="1" ht="16" customHeight="1" x14ac:dyDescent="0.2"/>
    <row r="9044" customFormat="1" ht="16" customHeight="1" x14ac:dyDescent="0.2"/>
    <row r="9045" customFormat="1" ht="16" customHeight="1" x14ac:dyDescent="0.2"/>
    <row r="9046" customFormat="1" ht="16" customHeight="1" x14ac:dyDescent="0.2"/>
    <row r="9047" customFormat="1" ht="16" customHeight="1" x14ac:dyDescent="0.2"/>
    <row r="9048" customFormat="1" ht="16" customHeight="1" x14ac:dyDescent="0.2"/>
    <row r="9049" customFormat="1" ht="16" customHeight="1" x14ac:dyDescent="0.2"/>
    <row r="9050" customFormat="1" ht="16" customHeight="1" x14ac:dyDescent="0.2"/>
    <row r="9051" customFormat="1" ht="16" customHeight="1" x14ac:dyDescent="0.2"/>
    <row r="9052" customFormat="1" ht="16" customHeight="1" x14ac:dyDescent="0.2"/>
    <row r="9053" customFormat="1" ht="16" customHeight="1" x14ac:dyDescent="0.2"/>
    <row r="9054" customFormat="1" ht="16" customHeight="1" x14ac:dyDescent="0.2"/>
    <row r="9055" customFormat="1" ht="16" customHeight="1" x14ac:dyDescent="0.2"/>
    <row r="9056" customFormat="1" ht="16" customHeight="1" x14ac:dyDescent="0.2"/>
    <row r="9057" customFormat="1" ht="16" customHeight="1" x14ac:dyDescent="0.2"/>
    <row r="9058" customFormat="1" ht="16" customHeight="1" x14ac:dyDescent="0.2"/>
    <row r="9059" customFormat="1" ht="16" customHeight="1" x14ac:dyDescent="0.2"/>
    <row r="9060" customFormat="1" ht="16" customHeight="1" x14ac:dyDescent="0.2"/>
    <row r="9061" customFormat="1" ht="16" customHeight="1" x14ac:dyDescent="0.2"/>
    <row r="9062" customFormat="1" ht="16" customHeight="1" x14ac:dyDescent="0.2"/>
    <row r="9063" customFormat="1" ht="16" customHeight="1" x14ac:dyDescent="0.2"/>
    <row r="9064" customFormat="1" ht="16" customHeight="1" x14ac:dyDescent="0.2"/>
    <row r="9065" customFormat="1" ht="16" customHeight="1" x14ac:dyDescent="0.2"/>
    <row r="9066" customFormat="1" ht="16" customHeight="1" x14ac:dyDescent="0.2"/>
    <row r="9067" customFormat="1" ht="16" customHeight="1" x14ac:dyDescent="0.2"/>
    <row r="9068" customFormat="1" ht="16" customHeight="1" x14ac:dyDescent="0.2"/>
    <row r="9069" customFormat="1" ht="16" customHeight="1" x14ac:dyDescent="0.2"/>
    <row r="9070" customFormat="1" ht="16" customHeight="1" x14ac:dyDescent="0.2"/>
    <row r="9071" customFormat="1" ht="16" customHeight="1" x14ac:dyDescent="0.2"/>
    <row r="9072" customFormat="1" ht="16" customHeight="1" x14ac:dyDescent="0.2"/>
    <row r="9073" customFormat="1" ht="16" customHeight="1" x14ac:dyDescent="0.2"/>
    <row r="9074" customFormat="1" ht="16" customHeight="1" x14ac:dyDescent="0.2"/>
    <row r="9075" customFormat="1" ht="16" customHeight="1" x14ac:dyDescent="0.2"/>
    <row r="9076" customFormat="1" ht="16" customHeight="1" x14ac:dyDescent="0.2"/>
    <row r="9077" customFormat="1" ht="16" customHeight="1" x14ac:dyDescent="0.2"/>
    <row r="9078" customFormat="1" ht="16" customHeight="1" x14ac:dyDescent="0.2"/>
    <row r="9079" customFormat="1" ht="16" customHeight="1" x14ac:dyDescent="0.2"/>
    <row r="9080" customFormat="1" ht="16" customHeight="1" x14ac:dyDescent="0.2"/>
    <row r="9081" customFormat="1" ht="16" customHeight="1" x14ac:dyDescent="0.2"/>
    <row r="9082" customFormat="1" ht="16" customHeight="1" x14ac:dyDescent="0.2"/>
    <row r="9083" customFormat="1" ht="16" customHeight="1" x14ac:dyDescent="0.2"/>
    <row r="9084" customFormat="1" ht="16" customHeight="1" x14ac:dyDescent="0.2"/>
    <row r="9085" customFormat="1" ht="16" customHeight="1" x14ac:dyDescent="0.2"/>
    <row r="9086" customFormat="1" ht="16" customHeight="1" x14ac:dyDescent="0.2"/>
    <row r="9087" customFormat="1" ht="16" customHeight="1" x14ac:dyDescent="0.2"/>
    <row r="9088" customFormat="1" ht="16" customHeight="1" x14ac:dyDescent="0.2"/>
    <row r="9089" customFormat="1" ht="16" customHeight="1" x14ac:dyDescent="0.2"/>
    <row r="9090" customFormat="1" ht="16" customHeight="1" x14ac:dyDescent="0.2"/>
    <row r="9091" customFormat="1" ht="16" customHeight="1" x14ac:dyDescent="0.2"/>
    <row r="9092" customFormat="1" ht="16" customHeight="1" x14ac:dyDescent="0.2"/>
    <row r="9093" customFormat="1" ht="16" customHeight="1" x14ac:dyDescent="0.2"/>
    <row r="9094" customFormat="1" ht="16" customHeight="1" x14ac:dyDescent="0.2"/>
    <row r="9095" customFormat="1" ht="16" customHeight="1" x14ac:dyDescent="0.2"/>
    <row r="9096" customFormat="1" ht="16" customHeight="1" x14ac:dyDescent="0.2"/>
    <row r="9097" customFormat="1" ht="16" customHeight="1" x14ac:dyDescent="0.2"/>
    <row r="9098" customFormat="1" ht="16" customHeight="1" x14ac:dyDescent="0.2"/>
    <row r="9099" customFormat="1" ht="16" customHeight="1" x14ac:dyDescent="0.2"/>
    <row r="9100" customFormat="1" ht="16" customHeight="1" x14ac:dyDescent="0.2"/>
    <row r="9101" customFormat="1" ht="16" customHeight="1" x14ac:dyDescent="0.2"/>
    <row r="9102" customFormat="1" ht="16" customHeight="1" x14ac:dyDescent="0.2"/>
    <row r="9103" customFormat="1" ht="16" customHeight="1" x14ac:dyDescent="0.2"/>
    <row r="9104" customFormat="1" ht="16" customHeight="1" x14ac:dyDescent="0.2"/>
    <row r="9105" customFormat="1" ht="16" customHeight="1" x14ac:dyDescent="0.2"/>
    <row r="9106" customFormat="1" ht="16" customHeight="1" x14ac:dyDescent="0.2"/>
    <row r="9107" customFormat="1" ht="16" customHeight="1" x14ac:dyDescent="0.2"/>
    <row r="9108" customFormat="1" ht="16" customHeight="1" x14ac:dyDescent="0.2"/>
    <row r="9109" customFormat="1" ht="16" customHeight="1" x14ac:dyDescent="0.2"/>
    <row r="9110" customFormat="1" ht="16" customHeight="1" x14ac:dyDescent="0.2"/>
    <row r="9111" customFormat="1" ht="16" customHeight="1" x14ac:dyDescent="0.2"/>
    <row r="9112" customFormat="1" ht="16" customHeight="1" x14ac:dyDescent="0.2"/>
    <row r="9113" customFormat="1" ht="16" customHeight="1" x14ac:dyDescent="0.2"/>
    <row r="9114" customFormat="1" ht="16" customHeight="1" x14ac:dyDescent="0.2"/>
    <row r="9115" customFormat="1" ht="16" customHeight="1" x14ac:dyDescent="0.2"/>
    <row r="9116" customFormat="1" ht="16" customHeight="1" x14ac:dyDescent="0.2"/>
    <row r="9117" customFormat="1" ht="16" customHeight="1" x14ac:dyDescent="0.2"/>
    <row r="9118" customFormat="1" ht="16" customHeight="1" x14ac:dyDescent="0.2"/>
    <row r="9119" customFormat="1" ht="16" customHeight="1" x14ac:dyDescent="0.2"/>
    <row r="9120" customFormat="1" ht="16" customHeight="1" x14ac:dyDescent="0.2"/>
    <row r="9121" customFormat="1" ht="16" customHeight="1" x14ac:dyDescent="0.2"/>
    <row r="9122" customFormat="1" ht="16" customHeight="1" x14ac:dyDescent="0.2"/>
    <row r="9123" customFormat="1" ht="16" customHeight="1" x14ac:dyDescent="0.2"/>
    <row r="9124" customFormat="1" ht="16" customHeight="1" x14ac:dyDescent="0.2"/>
    <row r="9125" customFormat="1" ht="16" customHeight="1" x14ac:dyDescent="0.2"/>
    <row r="9126" customFormat="1" ht="16" customHeight="1" x14ac:dyDescent="0.2"/>
    <row r="9127" customFormat="1" ht="16" customHeight="1" x14ac:dyDescent="0.2"/>
    <row r="9128" customFormat="1" ht="16" customHeight="1" x14ac:dyDescent="0.2"/>
    <row r="9129" customFormat="1" ht="16" customHeight="1" x14ac:dyDescent="0.2"/>
    <row r="9130" customFormat="1" ht="16" customHeight="1" x14ac:dyDescent="0.2"/>
    <row r="9131" customFormat="1" ht="16" customHeight="1" x14ac:dyDescent="0.2"/>
    <row r="9132" customFormat="1" ht="16" customHeight="1" x14ac:dyDescent="0.2"/>
    <row r="9133" customFormat="1" ht="16" customHeight="1" x14ac:dyDescent="0.2"/>
    <row r="9134" customFormat="1" ht="16" customHeight="1" x14ac:dyDescent="0.2"/>
    <row r="9135" customFormat="1" ht="16" customHeight="1" x14ac:dyDescent="0.2"/>
    <row r="9136" customFormat="1" ht="16" customHeight="1" x14ac:dyDescent="0.2"/>
    <row r="9137" customFormat="1" ht="16" customHeight="1" x14ac:dyDescent="0.2"/>
    <row r="9138" customFormat="1" ht="16" customHeight="1" x14ac:dyDescent="0.2"/>
    <row r="9139" customFormat="1" ht="16" customHeight="1" x14ac:dyDescent="0.2"/>
    <row r="9140" customFormat="1" ht="16" customHeight="1" x14ac:dyDescent="0.2"/>
    <row r="9141" customFormat="1" ht="16" customHeight="1" x14ac:dyDescent="0.2"/>
    <row r="9142" customFormat="1" ht="16" customHeight="1" x14ac:dyDescent="0.2"/>
    <row r="9143" customFormat="1" ht="16" customHeight="1" x14ac:dyDescent="0.2"/>
    <row r="9144" customFormat="1" ht="16" customHeight="1" x14ac:dyDescent="0.2"/>
    <row r="9145" customFormat="1" ht="16" customHeight="1" x14ac:dyDescent="0.2"/>
    <row r="9146" customFormat="1" ht="16" customHeight="1" x14ac:dyDescent="0.2"/>
    <row r="9147" customFormat="1" ht="16" customHeight="1" x14ac:dyDescent="0.2"/>
    <row r="9148" customFormat="1" ht="16" customHeight="1" x14ac:dyDescent="0.2"/>
    <row r="9149" customFormat="1" ht="16" customHeight="1" x14ac:dyDescent="0.2"/>
    <row r="9150" customFormat="1" ht="16" customHeight="1" x14ac:dyDescent="0.2"/>
    <row r="9151" customFormat="1" ht="16" customHeight="1" x14ac:dyDescent="0.2"/>
    <row r="9152" customFormat="1" ht="16" customHeight="1" x14ac:dyDescent="0.2"/>
    <row r="9153" customFormat="1" ht="16" customHeight="1" x14ac:dyDescent="0.2"/>
    <row r="9154" customFormat="1" ht="16" customHeight="1" x14ac:dyDescent="0.2"/>
    <row r="9155" customFormat="1" ht="16" customHeight="1" x14ac:dyDescent="0.2"/>
    <row r="9156" customFormat="1" ht="16" customHeight="1" x14ac:dyDescent="0.2"/>
    <row r="9157" customFormat="1" ht="16" customHeight="1" x14ac:dyDescent="0.2"/>
    <row r="9158" customFormat="1" ht="16" customHeight="1" x14ac:dyDescent="0.2"/>
    <row r="9159" customFormat="1" ht="16" customHeight="1" x14ac:dyDescent="0.2"/>
    <row r="9160" customFormat="1" ht="16" customHeight="1" x14ac:dyDescent="0.2"/>
    <row r="9161" customFormat="1" ht="16" customHeight="1" x14ac:dyDescent="0.2"/>
    <row r="9162" customFormat="1" ht="16" customHeight="1" x14ac:dyDescent="0.2"/>
    <row r="9163" customFormat="1" ht="16" customHeight="1" x14ac:dyDescent="0.2"/>
    <row r="9164" customFormat="1" ht="16" customHeight="1" x14ac:dyDescent="0.2"/>
    <row r="9165" customFormat="1" ht="16" customHeight="1" x14ac:dyDescent="0.2"/>
    <row r="9166" customFormat="1" ht="16" customHeight="1" x14ac:dyDescent="0.2"/>
    <row r="9167" customFormat="1" ht="16" customHeight="1" x14ac:dyDescent="0.2"/>
    <row r="9168" customFormat="1" ht="16" customHeight="1" x14ac:dyDescent="0.2"/>
    <row r="9169" customFormat="1" ht="16" customHeight="1" x14ac:dyDescent="0.2"/>
    <row r="9170" customFormat="1" ht="16" customHeight="1" x14ac:dyDescent="0.2"/>
    <row r="9171" customFormat="1" ht="16" customHeight="1" x14ac:dyDescent="0.2"/>
    <row r="9172" customFormat="1" ht="16" customHeight="1" x14ac:dyDescent="0.2"/>
    <row r="9173" customFormat="1" ht="16" customHeight="1" x14ac:dyDescent="0.2"/>
    <row r="9174" customFormat="1" ht="16" customHeight="1" x14ac:dyDescent="0.2"/>
    <row r="9175" customFormat="1" ht="16" customHeight="1" x14ac:dyDescent="0.2"/>
    <row r="9176" customFormat="1" ht="16" customHeight="1" x14ac:dyDescent="0.2"/>
    <row r="9177" customFormat="1" ht="16" customHeight="1" x14ac:dyDescent="0.2"/>
    <row r="9178" customFormat="1" ht="16" customHeight="1" x14ac:dyDescent="0.2"/>
    <row r="9179" customFormat="1" ht="16" customHeight="1" x14ac:dyDescent="0.2"/>
    <row r="9180" customFormat="1" ht="16" customHeight="1" x14ac:dyDescent="0.2"/>
    <row r="9181" customFormat="1" ht="16" customHeight="1" x14ac:dyDescent="0.2"/>
    <row r="9182" customFormat="1" ht="16" customHeight="1" x14ac:dyDescent="0.2"/>
    <row r="9183" customFormat="1" ht="16" customHeight="1" x14ac:dyDescent="0.2"/>
    <row r="9184" customFormat="1" ht="16" customHeight="1" x14ac:dyDescent="0.2"/>
    <row r="9185" customFormat="1" ht="16" customHeight="1" x14ac:dyDescent="0.2"/>
    <row r="9186" customFormat="1" ht="16" customHeight="1" x14ac:dyDescent="0.2"/>
    <row r="9187" customFormat="1" ht="16" customHeight="1" x14ac:dyDescent="0.2"/>
    <row r="9188" customFormat="1" ht="16" customHeight="1" x14ac:dyDescent="0.2"/>
    <row r="9189" customFormat="1" ht="16" customHeight="1" x14ac:dyDescent="0.2"/>
    <row r="9190" customFormat="1" ht="16" customHeight="1" x14ac:dyDescent="0.2"/>
    <row r="9191" customFormat="1" ht="16" customHeight="1" x14ac:dyDescent="0.2"/>
    <row r="9192" customFormat="1" ht="16" customHeight="1" x14ac:dyDescent="0.2"/>
    <row r="9193" customFormat="1" ht="16" customHeight="1" x14ac:dyDescent="0.2"/>
    <row r="9194" customFormat="1" ht="16" customHeight="1" x14ac:dyDescent="0.2"/>
    <row r="9195" customFormat="1" ht="16" customHeight="1" x14ac:dyDescent="0.2"/>
    <row r="9196" customFormat="1" ht="16" customHeight="1" x14ac:dyDescent="0.2"/>
    <row r="9197" customFormat="1" ht="16" customHeight="1" x14ac:dyDescent="0.2"/>
    <row r="9198" customFormat="1" ht="16" customHeight="1" x14ac:dyDescent="0.2"/>
    <row r="9199" customFormat="1" ht="16" customHeight="1" x14ac:dyDescent="0.2"/>
    <row r="9200" customFormat="1" ht="16" customHeight="1" x14ac:dyDescent="0.2"/>
    <row r="9201" customFormat="1" ht="16" customHeight="1" x14ac:dyDescent="0.2"/>
    <row r="9202" customFormat="1" ht="16" customHeight="1" x14ac:dyDescent="0.2"/>
    <row r="9203" customFormat="1" ht="16" customHeight="1" x14ac:dyDescent="0.2"/>
    <row r="9204" customFormat="1" ht="16" customHeight="1" x14ac:dyDescent="0.2"/>
    <row r="9205" customFormat="1" ht="16" customHeight="1" x14ac:dyDescent="0.2"/>
    <row r="9206" customFormat="1" ht="16" customHeight="1" x14ac:dyDescent="0.2"/>
    <row r="9207" customFormat="1" ht="16" customHeight="1" x14ac:dyDescent="0.2"/>
    <row r="9208" customFormat="1" ht="16" customHeight="1" x14ac:dyDescent="0.2"/>
    <row r="9209" customFormat="1" ht="16" customHeight="1" x14ac:dyDescent="0.2"/>
    <row r="9210" customFormat="1" ht="16" customHeight="1" x14ac:dyDescent="0.2"/>
    <row r="9211" customFormat="1" ht="16" customHeight="1" x14ac:dyDescent="0.2"/>
    <row r="9212" customFormat="1" ht="16" customHeight="1" x14ac:dyDescent="0.2"/>
    <row r="9213" customFormat="1" ht="16" customHeight="1" x14ac:dyDescent="0.2"/>
    <row r="9214" customFormat="1" ht="16" customHeight="1" x14ac:dyDescent="0.2"/>
    <row r="9215" customFormat="1" ht="16" customHeight="1" x14ac:dyDescent="0.2"/>
    <row r="9216" customFormat="1" ht="16" customHeight="1" x14ac:dyDescent="0.2"/>
    <row r="9217" customFormat="1" ht="16" customHeight="1" x14ac:dyDescent="0.2"/>
    <row r="9218" customFormat="1" ht="16" customHeight="1" x14ac:dyDescent="0.2"/>
    <row r="9219" customFormat="1" ht="16" customHeight="1" x14ac:dyDescent="0.2"/>
    <row r="9220" customFormat="1" ht="16" customHeight="1" x14ac:dyDescent="0.2"/>
    <row r="9221" customFormat="1" ht="16" customHeight="1" x14ac:dyDescent="0.2"/>
    <row r="9222" customFormat="1" ht="16" customHeight="1" x14ac:dyDescent="0.2"/>
    <row r="9223" customFormat="1" ht="16" customHeight="1" x14ac:dyDescent="0.2"/>
    <row r="9224" customFormat="1" ht="16" customHeight="1" x14ac:dyDescent="0.2"/>
    <row r="9225" customFormat="1" ht="16" customHeight="1" x14ac:dyDescent="0.2"/>
    <row r="9226" customFormat="1" ht="16" customHeight="1" x14ac:dyDescent="0.2"/>
    <row r="9227" customFormat="1" ht="16" customHeight="1" x14ac:dyDescent="0.2"/>
    <row r="9228" customFormat="1" ht="16" customHeight="1" x14ac:dyDescent="0.2"/>
    <row r="9229" customFormat="1" ht="16" customHeight="1" x14ac:dyDescent="0.2"/>
    <row r="9230" customFormat="1" ht="16" customHeight="1" x14ac:dyDescent="0.2"/>
    <row r="9231" customFormat="1" ht="16" customHeight="1" x14ac:dyDescent="0.2"/>
    <row r="9232" customFormat="1" ht="16" customHeight="1" x14ac:dyDescent="0.2"/>
    <row r="9233" customFormat="1" ht="16" customHeight="1" x14ac:dyDescent="0.2"/>
    <row r="9234" customFormat="1" ht="16" customHeight="1" x14ac:dyDescent="0.2"/>
    <row r="9235" customFormat="1" ht="16" customHeight="1" x14ac:dyDescent="0.2"/>
    <row r="9236" customFormat="1" ht="16" customHeight="1" x14ac:dyDescent="0.2"/>
    <row r="9237" customFormat="1" ht="16" customHeight="1" x14ac:dyDescent="0.2"/>
    <row r="9238" customFormat="1" ht="16" customHeight="1" x14ac:dyDescent="0.2"/>
    <row r="9239" customFormat="1" ht="16" customHeight="1" x14ac:dyDescent="0.2"/>
    <row r="9240" customFormat="1" ht="16" customHeight="1" x14ac:dyDescent="0.2"/>
    <row r="9241" customFormat="1" ht="16" customHeight="1" x14ac:dyDescent="0.2"/>
    <row r="9242" customFormat="1" ht="16" customHeight="1" x14ac:dyDescent="0.2"/>
    <row r="9243" customFormat="1" ht="16" customHeight="1" x14ac:dyDescent="0.2"/>
    <row r="9244" customFormat="1" ht="16" customHeight="1" x14ac:dyDescent="0.2"/>
    <row r="9245" customFormat="1" ht="16" customHeight="1" x14ac:dyDescent="0.2"/>
    <row r="9246" customFormat="1" ht="16" customHeight="1" x14ac:dyDescent="0.2"/>
    <row r="9247" customFormat="1" ht="16" customHeight="1" x14ac:dyDescent="0.2"/>
    <row r="9248" customFormat="1" ht="16" customHeight="1" x14ac:dyDescent="0.2"/>
    <row r="9249" customFormat="1" ht="16" customHeight="1" x14ac:dyDescent="0.2"/>
    <row r="9250" customFormat="1" ht="16" customHeight="1" x14ac:dyDescent="0.2"/>
    <row r="9251" customFormat="1" ht="16" customHeight="1" x14ac:dyDescent="0.2"/>
    <row r="9252" customFormat="1" ht="16" customHeight="1" x14ac:dyDescent="0.2"/>
    <row r="9253" customFormat="1" ht="16" customHeight="1" x14ac:dyDescent="0.2"/>
    <row r="9254" customFormat="1" ht="16" customHeight="1" x14ac:dyDescent="0.2"/>
    <row r="9255" customFormat="1" ht="16" customHeight="1" x14ac:dyDescent="0.2"/>
    <row r="9256" customFormat="1" ht="16" customHeight="1" x14ac:dyDescent="0.2"/>
    <row r="9257" customFormat="1" ht="16" customHeight="1" x14ac:dyDescent="0.2"/>
    <row r="9258" customFormat="1" ht="16" customHeight="1" x14ac:dyDescent="0.2"/>
    <row r="9259" customFormat="1" ht="16" customHeight="1" x14ac:dyDescent="0.2"/>
    <row r="9260" customFormat="1" ht="16" customHeight="1" x14ac:dyDescent="0.2"/>
    <row r="9261" customFormat="1" ht="16" customHeight="1" x14ac:dyDescent="0.2"/>
    <row r="9262" customFormat="1" ht="16" customHeight="1" x14ac:dyDescent="0.2"/>
    <row r="9263" customFormat="1" ht="16" customHeight="1" x14ac:dyDescent="0.2"/>
    <row r="9264" customFormat="1" ht="16" customHeight="1" x14ac:dyDescent="0.2"/>
    <row r="9265" customFormat="1" ht="16" customHeight="1" x14ac:dyDescent="0.2"/>
    <row r="9266" customFormat="1" ht="16" customHeight="1" x14ac:dyDescent="0.2"/>
    <row r="9267" customFormat="1" ht="16" customHeight="1" x14ac:dyDescent="0.2"/>
    <row r="9268" customFormat="1" ht="16" customHeight="1" x14ac:dyDescent="0.2"/>
    <row r="9269" customFormat="1" ht="16" customHeight="1" x14ac:dyDescent="0.2"/>
    <row r="9270" customFormat="1" ht="16" customHeight="1" x14ac:dyDescent="0.2"/>
    <row r="9271" customFormat="1" ht="16" customHeight="1" x14ac:dyDescent="0.2"/>
    <row r="9272" customFormat="1" ht="16" customHeight="1" x14ac:dyDescent="0.2"/>
    <row r="9273" customFormat="1" ht="16" customHeight="1" x14ac:dyDescent="0.2"/>
    <row r="9274" customFormat="1" ht="16" customHeight="1" x14ac:dyDescent="0.2"/>
    <row r="9275" customFormat="1" ht="16" customHeight="1" x14ac:dyDescent="0.2"/>
    <row r="9276" customFormat="1" ht="16" customHeight="1" x14ac:dyDescent="0.2"/>
    <row r="9277" customFormat="1" ht="16" customHeight="1" x14ac:dyDescent="0.2"/>
    <row r="9278" customFormat="1" ht="16" customHeight="1" x14ac:dyDescent="0.2"/>
    <row r="9279" customFormat="1" ht="16" customHeight="1" x14ac:dyDescent="0.2"/>
    <row r="9280" customFormat="1" ht="16" customHeight="1" x14ac:dyDescent="0.2"/>
    <row r="9281" customFormat="1" ht="16" customHeight="1" x14ac:dyDescent="0.2"/>
    <row r="9282" customFormat="1" ht="16" customHeight="1" x14ac:dyDescent="0.2"/>
    <row r="9283" customFormat="1" ht="16" customHeight="1" x14ac:dyDescent="0.2"/>
    <row r="9284" customFormat="1" ht="16" customHeight="1" x14ac:dyDescent="0.2"/>
    <row r="9285" customFormat="1" ht="16" customHeight="1" x14ac:dyDescent="0.2"/>
    <row r="9286" customFormat="1" ht="16" customHeight="1" x14ac:dyDescent="0.2"/>
    <row r="9287" customFormat="1" ht="16" customHeight="1" x14ac:dyDescent="0.2"/>
    <row r="9288" customFormat="1" ht="16" customHeight="1" x14ac:dyDescent="0.2"/>
    <row r="9289" customFormat="1" ht="16" customHeight="1" x14ac:dyDescent="0.2"/>
    <row r="9290" customFormat="1" ht="16" customHeight="1" x14ac:dyDescent="0.2"/>
    <row r="9291" customFormat="1" ht="16" customHeight="1" x14ac:dyDescent="0.2"/>
    <row r="9292" customFormat="1" ht="16" customHeight="1" x14ac:dyDescent="0.2"/>
    <row r="9293" customFormat="1" ht="16" customHeight="1" x14ac:dyDescent="0.2"/>
    <row r="9294" customFormat="1" ht="16" customHeight="1" x14ac:dyDescent="0.2"/>
    <row r="9295" customFormat="1" ht="16" customHeight="1" x14ac:dyDescent="0.2"/>
    <row r="9296" customFormat="1" ht="16" customHeight="1" x14ac:dyDescent="0.2"/>
    <row r="9297" customFormat="1" ht="16" customHeight="1" x14ac:dyDescent="0.2"/>
    <row r="9298" customFormat="1" ht="16" customHeight="1" x14ac:dyDescent="0.2"/>
    <row r="9299" customFormat="1" ht="16" customHeight="1" x14ac:dyDescent="0.2"/>
    <row r="9300" customFormat="1" ht="16" customHeight="1" x14ac:dyDescent="0.2"/>
    <row r="9301" customFormat="1" ht="16" customHeight="1" x14ac:dyDescent="0.2"/>
    <row r="9302" customFormat="1" ht="16" customHeight="1" x14ac:dyDescent="0.2"/>
    <row r="9303" customFormat="1" ht="16" customHeight="1" x14ac:dyDescent="0.2"/>
    <row r="9304" customFormat="1" ht="16" customHeight="1" x14ac:dyDescent="0.2"/>
    <row r="9305" customFormat="1" ht="16" customHeight="1" x14ac:dyDescent="0.2"/>
    <row r="9306" customFormat="1" ht="16" customHeight="1" x14ac:dyDescent="0.2"/>
    <row r="9307" customFormat="1" ht="16" customHeight="1" x14ac:dyDescent="0.2"/>
    <row r="9308" customFormat="1" ht="16" customHeight="1" x14ac:dyDescent="0.2"/>
    <row r="9309" customFormat="1" ht="16" customHeight="1" x14ac:dyDescent="0.2"/>
    <row r="9310" customFormat="1" ht="16" customHeight="1" x14ac:dyDescent="0.2"/>
    <row r="9311" customFormat="1" ht="16" customHeight="1" x14ac:dyDescent="0.2"/>
    <row r="9312" customFormat="1" ht="16" customHeight="1" x14ac:dyDescent="0.2"/>
    <row r="9313" customFormat="1" ht="16" customHeight="1" x14ac:dyDescent="0.2"/>
    <row r="9314" customFormat="1" ht="16" customHeight="1" x14ac:dyDescent="0.2"/>
    <row r="9315" customFormat="1" ht="16" customHeight="1" x14ac:dyDescent="0.2"/>
    <row r="9316" customFormat="1" ht="16" customHeight="1" x14ac:dyDescent="0.2"/>
    <row r="9317" customFormat="1" ht="16" customHeight="1" x14ac:dyDescent="0.2"/>
    <row r="9318" customFormat="1" ht="16" customHeight="1" x14ac:dyDescent="0.2"/>
    <row r="9319" customFormat="1" ht="16" customHeight="1" x14ac:dyDescent="0.2"/>
    <row r="9320" customFormat="1" ht="16" customHeight="1" x14ac:dyDescent="0.2"/>
    <row r="9321" customFormat="1" ht="16" customHeight="1" x14ac:dyDescent="0.2"/>
    <row r="9322" customFormat="1" ht="16" customHeight="1" x14ac:dyDescent="0.2"/>
    <row r="9323" customFormat="1" ht="16" customHeight="1" x14ac:dyDescent="0.2"/>
    <row r="9324" customFormat="1" ht="16" customHeight="1" x14ac:dyDescent="0.2"/>
    <row r="9325" customFormat="1" ht="16" customHeight="1" x14ac:dyDescent="0.2"/>
    <row r="9326" customFormat="1" ht="16" customHeight="1" x14ac:dyDescent="0.2"/>
    <row r="9327" customFormat="1" ht="16" customHeight="1" x14ac:dyDescent="0.2"/>
    <row r="9328" customFormat="1" ht="16" customHeight="1" x14ac:dyDescent="0.2"/>
    <row r="9329" customFormat="1" ht="16" customHeight="1" x14ac:dyDescent="0.2"/>
    <row r="9330" customFormat="1" ht="16" customHeight="1" x14ac:dyDescent="0.2"/>
    <row r="9331" customFormat="1" ht="16" customHeight="1" x14ac:dyDescent="0.2"/>
    <row r="9332" customFormat="1" ht="16" customHeight="1" x14ac:dyDescent="0.2"/>
    <row r="9333" customFormat="1" ht="16" customHeight="1" x14ac:dyDescent="0.2"/>
    <row r="9334" customFormat="1" ht="16" customHeight="1" x14ac:dyDescent="0.2"/>
    <row r="9335" customFormat="1" ht="16" customHeight="1" x14ac:dyDescent="0.2"/>
    <row r="9336" customFormat="1" ht="16" customHeight="1" x14ac:dyDescent="0.2"/>
    <row r="9337" customFormat="1" ht="16" customHeight="1" x14ac:dyDescent="0.2"/>
    <row r="9338" customFormat="1" ht="16" customHeight="1" x14ac:dyDescent="0.2"/>
    <row r="9339" customFormat="1" ht="16" customHeight="1" x14ac:dyDescent="0.2"/>
    <row r="9340" customFormat="1" ht="16" customHeight="1" x14ac:dyDescent="0.2"/>
    <row r="9341" customFormat="1" ht="16" customHeight="1" x14ac:dyDescent="0.2"/>
    <row r="9342" customFormat="1" ht="16" customHeight="1" x14ac:dyDescent="0.2"/>
    <row r="9343" customFormat="1" ht="16" customHeight="1" x14ac:dyDescent="0.2"/>
    <row r="9344" customFormat="1" ht="16" customHeight="1" x14ac:dyDescent="0.2"/>
    <row r="9345" customFormat="1" ht="16" customHeight="1" x14ac:dyDescent="0.2"/>
    <row r="9346" customFormat="1" ht="16" customHeight="1" x14ac:dyDescent="0.2"/>
    <row r="9347" customFormat="1" ht="16" customHeight="1" x14ac:dyDescent="0.2"/>
    <row r="9348" customFormat="1" ht="16" customHeight="1" x14ac:dyDescent="0.2"/>
    <row r="9349" customFormat="1" ht="16" customHeight="1" x14ac:dyDescent="0.2"/>
    <row r="9350" customFormat="1" ht="16" customHeight="1" x14ac:dyDescent="0.2"/>
    <row r="9351" customFormat="1" ht="16" customHeight="1" x14ac:dyDescent="0.2"/>
    <row r="9352" customFormat="1" ht="16" customHeight="1" x14ac:dyDescent="0.2"/>
    <row r="9353" customFormat="1" ht="16" customHeight="1" x14ac:dyDescent="0.2"/>
    <row r="9354" customFormat="1" ht="16" customHeight="1" x14ac:dyDescent="0.2"/>
    <row r="9355" customFormat="1" ht="16" customHeight="1" x14ac:dyDescent="0.2"/>
    <row r="9356" customFormat="1" ht="16" customHeight="1" x14ac:dyDescent="0.2"/>
    <row r="9357" customFormat="1" ht="16" customHeight="1" x14ac:dyDescent="0.2"/>
    <row r="9358" customFormat="1" ht="16" customHeight="1" x14ac:dyDescent="0.2"/>
    <row r="9359" customFormat="1" ht="16" customHeight="1" x14ac:dyDescent="0.2"/>
    <row r="9360" customFormat="1" ht="16" customHeight="1" x14ac:dyDescent="0.2"/>
    <row r="9361" customFormat="1" ht="16" customHeight="1" x14ac:dyDescent="0.2"/>
    <row r="9362" customFormat="1" ht="16" customHeight="1" x14ac:dyDescent="0.2"/>
    <row r="9363" customFormat="1" ht="16" customHeight="1" x14ac:dyDescent="0.2"/>
    <row r="9364" customFormat="1" ht="16" customHeight="1" x14ac:dyDescent="0.2"/>
    <row r="9365" customFormat="1" ht="16" customHeight="1" x14ac:dyDescent="0.2"/>
    <row r="9366" customFormat="1" ht="16" customHeight="1" x14ac:dyDescent="0.2"/>
    <row r="9367" customFormat="1" ht="16" customHeight="1" x14ac:dyDescent="0.2"/>
    <row r="9368" customFormat="1" ht="16" customHeight="1" x14ac:dyDescent="0.2"/>
    <row r="9369" customFormat="1" ht="16" customHeight="1" x14ac:dyDescent="0.2"/>
    <row r="9370" customFormat="1" ht="16" customHeight="1" x14ac:dyDescent="0.2"/>
    <row r="9371" customFormat="1" ht="16" customHeight="1" x14ac:dyDescent="0.2"/>
    <row r="9372" customFormat="1" ht="16" customHeight="1" x14ac:dyDescent="0.2"/>
    <row r="9373" customFormat="1" ht="16" customHeight="1" x14ac:dyDescent="0.2"/>
    <row r="9374" customFormat="1" ht="16" customHeight="1" x14ac:dyDescent="0.2"/>
    <row r="9375" customFormat="1" ht="16" customHeight="1" x14ac:dyDescent="0.2"/>
    <row r="9376" customFormat="1" ht="16" customHeight="1" x14ac:dyDescent="0.2"/>
    <row r="9377" customFormat="1" ht="16" customHeight="1" x14ac:dyDescent="0.2"/>
    <row r="9378" customFormat="1" ht="16" customHeight="1" x14ac:dyDescent="0.2"/>
    <row r="9379" customFormat="1" ht="16" customHeight="1" x14ac:dyDescent="0.2"/>
    <row r="9380" customFormat="1" ht="16" customHeight="1" x14ac:dyDescent="0.2"/>
    <row r="9381" customFormat="1" ht="16" customHeight="1" x14ac:dyDescent="0.2"/>
    <row r="9382" customFormat="1" ht="16" customHeight="1" x14ac:dyDescent="0.2"/>
    <row r="9383" customFormat="1" ht="16" customHeight="1" x14ac:dyDescent="0.2"/>
    <row r="9384" customFormat="1" ht="16" customHeight="1" x14ac:dyDescent="0.2"/>
    <row r="9385" customFormat="1" ht="16" customHeight="1" x14ac:dyDescent="0.2"/>
    <row r="9386" customFormat="1" ht="16" customHeight="1" x14ac:dyDescent="0.2"/>
    <row r="9387" customFormat="1" ht="16" customHeight="1" x14ac:dyDescent="0.2"/>
    <row r="9388" customFormat="1" ht="16" customHeight="1" x14ac:dyDescent="0.2"/>
    <row r="9389" customFormat="1" ht="16" customHeight="1" x14ac:dyDescent="0.2"/>
    <row r="9390" customFormat="1" ht="16" customHeight="1" x14ac:dyDescent="0.2"/>
    <row r="9391" customFormat="1" ht="16" customHeight="1" x14ac:dyDescent="0.2"/>
    <row r="9392" customFormat="1" ht="16" customHeight="1" x14ac:dyDescent="0.2"/>
    <row r="9393" customFormat="1" ht="16" customHeight="1" x14ac:dyDescent="0.2"/>
    <row r="9394" customFormat="1" ht="16" customHeight="1" x14ac:dyDescent="0.2"/>
    <row r="9395" customFormat="1" ht="16" customHeight="1" x14ac:dyDescent="0.2"/>
    <row r="9396" customFormat="1" ht="16" customHeight="1" x14ac:dyDescent="0.2"/>
    <row r="9397" customFormat="1" ht="16" customHeight="1" x14ac:dyDescent="0.2"/>
    <row r="9398" customFormat="1" ht="16" customHeight="1" x14ac:dyDescent="0.2"/>
    <row r="9399" customFormat="1" ht="16" customHeight="1" x14ac:dyDescent="0.2"/>
    <row r="9400" customFormat="1" ht="16" customHeight="1" x14ac:dyDescent="0.2"/>
    <row r="9401" customFormat="1" ht="16" customHeight="1" x14ac:dyDescent="0.2"/>
    <row r="9402" customFormat="1" ht="16" customHeight="1" x14ac:dyDescent="0.2"/>
    <row r="9403" customFormat="1" ht="16" customHeight="1" x14ac:dyDescent="0.2"/>
    <row r="9404" customFormat="1" ht="16" customHeight="1" x14ac:dyDescent="0.2"/>
    <row r="9405" customFormat="1" ht="16" customHeight="1" x14ac:dyDescent="0.2"/>
    <row r="9406" customFormat="1" ht="16" customHeight="1" x14ac:dyDescent="0.2"/>
    <row r="9407" customFormat="1" ht="16" customHeight="1" x14ac:dyDescent="0.2"/>
    <row r="9408" customFormat="1" ht="16" customHeight="1" x14ac:dyDescent="0.2"/>
    <row r="9409" customFormat="1" ht="16" customHeight="1" x14ac:dyDescent="0.2"/>
    <row r="9410" customFormat="1" ht="16" customHeight="1" x14ac:dyDescent="0.2"/>
    <row r="9411" customFormat="1" ht="16" customHeight="1" x14ac:dyDescent="0.2"/>
    <row r="9412" customFormat="1" ht="16" customHeight="1" x14ac:dyDescent="0.2"/>
    <row r="9413" customFormat="1" ht="16" customHeight="1" x14ac:dyDescent="0.2"/>
    <row r="9414" customFormat="1" ht="16" customHeight="1" x14ac:dyDescent="0.2"/>
    <row r="9415" customFormat="1" ht="16" customHeight="1" x14ac:dyDescent="0.2"/>
    <row r="9416" customFormat="1" ht="16" customHeight="1" x14ac:dyDescent="0.2"/>
    <row r="9417" customFormat="1" ht="16" customHeight="1" x14ac:dyDescent="0.2"/>
    <row r="9418" customFormat="1" ht="16" customHeight="1" x14ac:dyDescent="0.2"/>
    <row r="9419" customFormat="1" ht="16" customHeight="1" x14ac:dyDescent="0.2"/>
    <row r="9420" customFormat="1" ht="16" customHeight="1" x14ac:dyDescent="0.2"/>
    <row r="9421" customFormat="1" ht="16" customHeight="1" x14ac:dyDescent="0.2"/>
    <row r="9422" customFormat="1" ht="16" customHeight="1" x14ac:dyDescent="0.2"/>
    <row r="9423" customFormat="1" ht="16" customHeight="1" x14ac:dyDescent="0.2"/>
    <row r="9424" customFormat="1" ht="16" customHeight="1" x14ac:dyDescent="0.2"/>
    <row r="9425" customFormat="1" ht="16" customHeight="1" x14ac:dyDescent="0.2"/>
    <row r="9426" customFormat="1" ht="16" customHeight="1" x14ac:dyDescent="0.2"/>
    <row r="9427" customFormat="1" ht="16" customHeight="1" x14ac:dyDescent="0.2"/>
    <row r="9428" customFormat="1" ht="16" customHeight="1" x14ac:dyDescent="0.2"/>
    <row r="9429" customFormat="1" ht="16" customHeight="1" x14ac:dyDescent="0.2"/>
    <row r="9430" customFormat="1" ht="16" customHeight="1" x14ac:dyDescent="0.2"/>
    <row r="9431" customFormat="1" ht="16" customHeight="1" x14ac:dyDescent="0.2"/>
    <row r="9432" customFormat="1" ht="16" customHeight="1" x14ac:dyDescent="0.2"/>
    <row r="9433" customFormat="1" ht="16" customHeight="1" x14ac:dyDescent="0.2"/>
    <row r="9434" customFormat="1" ht="16" customHeight="1" x14ac:dyDescent="0.2"/>
    <row r="9435" customFormat="1" ht="16" customHeight="1" x14ac:dyDescent="0.2"/>
    <row r="9436" customFormat="1" ht="16" customHeight="1" x14ac:dyDescent="0.2"/>
    <row r="9437" customFormat="1" ht="16" customHeight="1" x14ac:dyDescent="0.2"/>
    <row r="9438" customFormat="1" ht="16" customHeight="1" x14ac:dyDescent="0.2"/>
    <row r="9439" customFormat="1" ht="16" customHeight="1" x14ac:dyDescent="0.2"/>
    <row r="9440" customFormat="1" ht="16" customHeight="1" x14ac:dyDescent="0.2"/>
    <row r="9441" customFormat="1" ht="16" customHeight="1" x14ac:dyDescent="0.2"/>
    <row r="9442" customFormat="1" ht="16" customHeight="1" x14ac:dyDescent="0.2"/>
    <row r="9443" customFormat="1" ht="16" customHeight="1" x14ac:dyDescent="0.2"/>
    <row r="9444" customFormat="1" ht="16" customHeight="1" x14ac:dyDescent="0.2"/>
    <row r="9445" customFormat="1" ht="16" customHeight="1" x14ac:dyDescent="0.2"/>
    <row r="9446" customFormat="1" ht="16" customHeight="1" x14ac:dyDescent="0.2"/>
    <row r="9447" customFormat="1" ht="16" customHeight="1" x14ac:dyDescent="0.2"/>
    <row r="9448" customFormat="1" ht="16" customHeight="1" x14ac:dyDescent="0.2"/>
    <row r="9449" customFormat="1" ht="16" customHeight="1" x14ac:dyDescent="0.2"/>
    <row r="9450" customFormat="1" ht="16" customHeight="1" x14ac:dyDescent="0.2"/>
    <row r="9451" customFormat="1" ht="16" customHeight="1" x14ac:dyDescent="0.2"/>
    <row r="9452" customFormat="1" ht="16" customHeight="1" x14ac:dyDescent="0.2"/>
    <row r="9453" customFormat="1" ht="16" customHeight="1" x14ac:dyDescent="0.2"/>
    <row r="9454" customFormat="1" ht="16" customHeight="1" x14ac:dyDescent="0.2"/>
    <row r="9455" customFormat="1" ht="16" customHeight="1" x14ac:dyDescent="0.2"/>
    <row r="9456" customFormat="1" ht="16" customHeight="1" x14ac:dyDescent="0.2"/>
    <row r="9457" customFormat="1" ht="16" customHeight="1" x14ac:dyDescent="0.2"/>
    <row r="9458" customFormat="1" ht="16" customHeight="1" x14ac:dyDescent="0.2"/>
    <row r="9459" customFormat="1" ht="16" customHeight="1" x14ac:dyDescent="0.2"/>
    <row r="9460" customFormat="1" ht="16" customHeight="1" x14ac:dyDescent="0.2"/>
    <row r="9461" customFormat="1" ht="16" customHeight="1" x14ac:dyDescent="0.2"/>
    <row r="9462" customFormat="1" ht="16" customHeight="1" x14ac:dyDescent="0.2"/>
    <row r="9463" customFormat="1" ht="16" customHeight="1" x14ac:dyDescent="0.2"/>
    <row r="9464" customFormat="1" ht="16" customHeight="1" x14ac:dyDescent="0.2"/>
    <row r="9465" customFormat="1" ht="16" customHeight="1" x14ac:dyDescent="0.2"/>
    <row r="9466" customFormat="1" ht="16" customHeight="1" x14ac:dyDescent="0.2"/>
    <row r="9467" customFormat="1" ht="16" customHeight="1" x14ac:dyDescent="0.2"/>
    <row r="9468" customFormat="1" ht="16" customHeight="1" x14ac:dyDescent="0.2"/>
    <row r="9469" customFormat="1" ht="16" customHeight="1" x14ac:dyDescent="0.2"/>
    <row r="9470" customFormat="1" ht="16" customHeight="1" x14ac:dyDescent="0.2"/>
    <row r="9471" customFormat="1" ht="16" customHeight="1" x14ac:dyDescent="0.2"/>
    <row r="9472" customFormat="1" ht="16" customHeight="1" x14ac:dyDescent="0.2"/>
    <row r="9473" customFormat="1" ht="16" customHeight="1" x14ac:dyDescent="0.2"/>
    <row r="9474" customFormat="1" ht="16" customHeight="1" x14ac:dyDescent="0.2"/>
    <row r="9475" customFormat="1" ht="16" customHeight="1" x14ac:dyDescent="0.2"/>
    <row r="9476" customFormat="1" ht="16" customHeight="1" x14ac:dyDescent="0.2"/>
    <row r="9477" customFormat="1" ht="16" customHeight="1" x14ac:dyDescent="0.2"/>
    <row r="9478" customFormat="1" ht="16" customHeight="1" x14ac:dyDescent="0.2"/>
    <row r="9479" customFormat="1" ht="16" customHeight="1" x14ac:dyDescent="0.2"/>
    <row r="9480" customFormat="1" ht="16" customHeight="1" x14ac:dyDescent="0.2"/>
    <row r="9481" customFormat="1" ht="16" customHeight="1" x14ac:dyDescent="0.2"/>
    <row r="9482" customFormat="1" ht="16" customHeight="1" x14ac:dyDescent="0.2"/>
    <row r="9483" customFormat="1" ht="16" customHeight="1" x14ac:dyDescent="0.2"/>
    <row r="9484" customFormat="1" ht="16" customHeight="1" x14ac:dyDescent="0.2"/>
    <row r="9485" customFormat="1" ht="16" customHeight="1" x14ac:dyDescent="0.2"/>
    <row r="9486" customFormat="1" ht="16" customHeight="1" x14ac:dyDescent="0.2"/>
    <row r="9487" customFormat="1" ht="16" customHeight="1" x14ac:dyDescent="0.2"/>
    <row r="9488" customFormat="1" ht="16" customHeight="1" x14ac:dyDescent="0.2"/>
    <row r="9489" customFormat="1" ht="16" customHeight="1" x14ac:dyDescent="0.2"/>
    <row r="9490" customFormat="1" ht="16" customHeight="1" x14ac:dyDescent="0.2"/>
    <row r="9491" customFormat="1" ht="16" customHeight="1" x14ac:dyDescent="0.2"/>
    <row r="9492" customFormat="1" ht="16" customHeight="1" x14ac:dyDescent="0.2"/>
    <row r="9493" customFormat="1" ht="16" customHeight="1" x14ac:dyDescent="0.2"/>
    <row r="9494" customFormat="1" ht="16" customHeight="1" x14ac:dyDescent="0.2"/>
    <row r="9495" customFormat="1" ht="16" customHeight="1" x14ac:dyDescent="0.2"/>
    <row r="9496" customFormat="1" ht="16" customHeight="1" x14ac:dyDescent="0.2"/>
    <row r="9497" customFormat="1" ht="16" customHeight="1" x14ac:dyDescent="0.2"/>
    <row r="9498" customFormat="1" ht="16" customHeight="1" x14ac:dyDescent="0.2"/>
    <row r="9499" customFormat="1" ht="16" customHeight="1" x14ac:dyDescent="0.2"/>
    <row r="9500" customFormat="1" ht="16" customHeight="1" x14ac:dyDescent="0.2"/>
    <row r="9501" customFormat="1" ht="16" customHeight="1" x14ac:dyDescent="0.2"/>
    <row r="9502" customFormat="1" ht="16" customHeight="1" x14ac:dyDescent="0.2"/>
    <row r="9503" customFormat="1" ht="16" customHeight="1" x14ac:dyDescent="0.2"/>
    <row r="9504" customFormat="1" ht="16" customHeight="1" x14ac:dyDescent="0.2"/>
    <row r="9505" customFormat="1" ht="16" customHeight="1" x14ac:dyDescent="0.2"/>
    <row r="9506" customFormat="1" ht="16" customHeight="1" x14ac:dyDescent="0.2"/>
    <row r="9507" customFormat="1" ht="16" customHeight="1" x14ac:dyDescent="0.2"/>
    <row r="9508" customFormat="1" ht="16" customHeight="1" x14ac:dyDescent="0.2"/>
    <row r="9509" customFormat="1" ht="16" customHeight="1" x14ac:dyDescent="0.2"/>
    <row r="9510" customFormat="1" ht="16" customHeight="1" x14ac:dyDescent="0.2"/>
    <row r="9511" customFormat="1" ht="16" customHeight="1" x14ac:dyDescent="0.2"/>
    <row r="9512" customFormat="1" ht="16" customHeight="1" x14ac:dyDescent="0.2"/>
    <row r="9513" customFormat="1" ht="16" customHeight="1" x14ac:dyDescent="0.2"/>
    <row r="9514" customFormat="1" ht="16" customHeight="1" x14ac:dyDescent="0.2"/>
    <row r="9515" customFormat="1" ht="16" customHeight="1" x14ac:dyDescent="0.2"/>
    <row r="9516" customFormat="1" ht="16" customHeight="1" x14ac:dyDescent="0.2"/>
    <row r="9517" customFormat="1" ht="16" customHeight="1" x14ac:dyDescent="0.2"/>
    <row r="9518" customFormat="1" ht="16" customHeight="1" x14ac:dyDescent="0.2"/>
    <row r="9519" customFormat="1" ht="16" customHeight="1" x14ac:dyDescent="0.2"/>
    <row r="9520" customFormat="1" ht="16" customHeight="1" x14ac:dyDescent="0.2"/>
    <row r="9521" customFormat="1" ht="16" customHeight="1" x14ac:dyDescent="0.2"/>
    <row r="9522" customFormat="1" ht="16" customHeight="1" x14ac:dyDescent="0.2"/>
    <row r="9523" customFormat="1" ht="16" customHeight="1" x14ac:dyDescent="0.2"/>
    <row r="9524" customFormat="1" ht="16" customHeight="1" x14ac:dyDescent="0.2"/>
    <row r="9525" customFormat="1" ht="16" customHeight="1" x14ac:dyDescent="0.2"/>
    <row r="9526" customFormat="1" ht="16" customHeight="1" x14ac:dyDescent="0.2"/>
    <row r="9527" customFormat="1" ht="16" customHeight="1" x14ac:dyDescent="0.2"/>
    <row r="9528" customFormat="1" ht="16" customHeight="1" x14ac:dyDescent="0.2"/>
    <row r="9529" customFormat="1" ht="16" customHeight="1" x14ac:dyDescent="0.2"/>
    <row r="9530" customFormat="1" ht="16" customHeight="1" x14ac:dyDescent="0.2"/>
    <row r="9531" customFormat="1" ht="16" customHeight="1" x14ac:dyDescent="0.2"/>
    <row r="9532" customFormat="1" ht="16" customHeight="1" x14ac:dyDescent="0.2"/>
    <row r="9533" customFormat="1" ht="16" customHeight="1" x14ac:dyDescent="0.2"/>
    <row r="9534" customFormat="1" ht="16" customHeight="1" x14ac:dyDescent="0.2"/>
    <row r="9535" customFormat="1" ht="16" customHeight="1" x14ac:dyDescent="0.2"/>
    <row r="9536" customFormat="1" ht="16" customHeight="1" x14ac:dyDescent="0.2"/>
    <row r="9537" customFormat="1" ht="16" customHeight="1" x14ac:dyDescent="0.2"/>
    <row r="9538" customFormat="1" ht="16" customHeight="1" x14ac:dyDescent="0.2"/>
    <row r="9539" customFormat="1" ht="16" customHeight="1" x14ac:dyDescent="0.2"/>
    <row r="9540" customFormat="1" ht="16" customHeight="1" x14ac:dyDescent="0.2"/>
    <row r="9541" customFormat="1" ht="16" customHeight="1" x14ac:dyDescent="0.2"/>
    <row r="9542" customFormat="1" ht="16" customHeight="1" x14ac:dyDescent="0.2"/>
    <row r="9543" customFormat="1" ht="16" customHeight="1" x14ac:dyDescent="0.2"/>
    <row r="9544" customFormat="1" ht="16" customHeight="1" x14ac:dyDescent="0.2"/>
    <row r="9545" customFormat="1" ht="16" customHeight="1" x14ac:dyDescent="0.2"/>
    <row r="9546" customFormat="1" ht="16" customHeight="1" x14ac:dyDescent="0.2"/>
    <row r="9547" customFormat="1" ht="16" customHeight="1" x14ac:dyDescent="0.2"/>
    <row r="9548" customFormat="1" ht="16" customHeight="1" x14ac:dyDescent="0.2"/>
    <row r="9549" customFormat="1" ht="16" customHeight="1" x14ac:dyDescent="0.2"/>
    <row r="9550" customFormat="1" ht="16" customHeight="1" x14ac:dyDescent="0.2"/>
    <row r="9551" customFormat="1" ht="16" customHeight="1" x14ac:dyDescent="0.2"/>
    <row r="9552" customFormat="1" ht="16" customHeight="1" x14ac:dyDescent="0.2"/>
    <row r="9553" customFormat="1" ht="16" customHeight="1" x14ac:dyDescent="0.2"/>
    <row r="9554" customFormat="1" ht="16" customHeight="1" x14ac:dyDescent="0.2"/>
    <row r="9555" customFormat="1" ht="16" customHeight="1" x14ac:dyDescent="0.2"/>
    <row r="9556" customFormat="1" ht="16" customHeight="1" x14ac:dyDescent="0.2"/>
    <row r="9557" customFormat="1" ht="16" customHeight="1" x14ac:dyDescent="0.2"/>
    <row r="9558" customFormat="1" ht="16" customHeight="1" x14ac:dyDescent="0.2"/>
    <row r="9559" customFormat="1" ht="16" customHeight="1" x14ac:dyDescent="0.2"/>
    <row r="9560" customFormat="1" ht="16" customHeight="1" x14ac:dyDescent="0.2"/>
    <row r="9561" customFormat="1" ht="16" customHeight="1" x14ac:dyDescent="0.2"/>
    <row r="9562" customFormat="1" ht="16" customHeight="1" x14ac:dyDescent="0.2"/>
    <row r="9563" customFormat="1" ht="16" customHeight="1" x14ac:dyDescent="0.2"/>
    <row r="9564" customFormat="1" ht="16" customHeight="1" x14ac:dyDescent="0.2"/>
    <row r="9565" customFormat="1" ht="16" customHeight="1" x14ac:dyDescent="0.2"/>
    <row r="9566" customFormat="1" ht="16" customHeight="1" x14ac:dyDescent="0.2"/>
    <row r="9567" customFormat="1" ht="16" customHeight="1" x14ac:dyDescent="0.2"/>
    <row r="9568" customFormat="1" ht="16" customHeight="1" x14ac:dyDescent="0.2"/>
    <row r="9569" customFormat="1" ht="16" customHeight="1" x14ac:dyDescent="0.2"/>
    <row r="9570" customFormat="1" ht="16" customHeight="1" x14ac:dyDescent="0.2"/>
    <row r="9571" customFormat="1" ht="16" customHeight="1" x14ac:dyDescent="0.2"/>
    <row r="9572" customFormat="1" ht="16" customHeight="1" x14ac:dyDescent="0.2"/>
    <row r="9573" customFormat="1" ht="16" customHeight="1" x14ac:dyDescent="0.2"/>
    <row r="9574" customFormat="1" ht="16" customHeight="1" x14ac:dyDescent="0.2"/>
    <row r="9575" customFormat="1" ht="16" customHeight="1" x14ac:dyDescent="0.2"/>
    <row r="9576" customFormat="1" ht="16" customHeight="1" x14ac:dyDescent="0.2"/>
    <row r="9577" customFormat="1" ht="16" customHeight="1" x14ac:dyDescent="0.2"/>
    <row r="9578" customFormat="1" ht="16" customHeight="1" x14ac:dyDescent="0.2"/>
    <row r="9579" customFormat="1" ht="16" customHeight="1" x14ac:dyDescent="0.2"/>
    <row r="9580" customFormat="1" ht="16" customHeight="1" x14ac:dyDescent="0.2"/>
    <row r="9581" customFormat="1" ht="16" customHeight="1" x14ac:dyDescent="0.2"/>
    <row r="9582" customFormat="1" ht="16" customHeight="1" x14ac:dyDescent="0.2"/>
    <row r="9583" customFormat="1" ht="16" customHeight="1" x14ac:dyDescent="0.2"/>
    <row r="9584" customFormat="1" ht="16" customHeight="1" x14ac:dyDescent="0.2"/>
    <row r="9585" customFormat="1" ht="16" customHeight="1" x14ac:dyDescent="0.2"/>
    <row r="9586" customFormat="1" ht="16" customHeight="1" x14ac:dyDescent="0.2"/>
    <row r="9587" customFormat="1" ht="16" customHeight="1" x14ac:dyDescent="0.2"/>
    <row r="9588" customFormat="1" ht="16" customHeight="1" x14ac:dyDescent="0.2"/>
    <row r="9589" customFormat="1" ht="16" customHeight="1" x14ac:dyDescent="0.2"/>
    <row r="9590" customFormat="1" ht="16" customHeight="1" x14ac:dyDescent="0.2"/>
    <row r="9591" customFormat="1" ht="16" customHeight="1" x14ac:dyDescent="0.2"/>
    <row r="9592" customFormat="1" ht="16" customHeight="1" x14ac:dyDescent="0.2"/>
    <row r="9593" customFormat="1" ht="16" customHeight="1" x14ac:dyDescent="0.2"/>
    <row r="9594" customFormat="1" ht="16" customHeight="1" x14ac:dyDescent="0.2"/>
    <row r="9595" customFormat="1" ht="16" customHeight="1" x14ac:dyDescent="0.2"/>
    <row r="9596" customFormat="1" ht="16" customHeight="1" x14ac:dyDescent="0.2"/>
    <row r="9597" customFormat="1" ht="16" customHeight="1" x14ac:dyDescent="0.2"/>
    <row r="9598" customFormat="1" ht="16" customHeight="1" x14ac:dyDescent="0.2"/>
    <row r="9599" customFormat="1" ht="16" customHeight="1" x14ac:dyDescent="0.2"/>
    <row r="9600" customFormat="1" ht="16" customHeight="1" x14ac:dyDescent="0.2"/>
    <row r="9601" customFormat="1" ht="16" customHeight="1" x14ac:dyDescent="0.2"/>
    <row r="9602" customFormat="1" ht="16" customHeight="1" x14ac:dyDescent="0.2"/>
    <row r="9603" customFormat="1" ht="16" customHeight="1" x14ac:dyDescent="0.2"/>
    <row r="9604" customFormat="1" ht="16" customHeight="1" x14ac:dyDescent="0.2"/>
    <row r="9605" customFormat="1" ht="16" customHeight="1" x14ac:dyDescent="0.2"/>
    <row r="9606" customFormat="1" ht="16" customHeight="1" x14ac:dyDescent="0.2"/>
    <row r="9607" customFormat="1" ht="16" customHeight="1" x14ac:dyDescent="0.2"/>
    <row r="9608" customFormat="1" ht="16" customHeight="1" x14ac:dyDescent="0.2"/>
    <row r="9609" customFormat="1" ht="16" customHeight="1" x14ac:dyDescent="0.2"/>
    <row r="9610" customFormat="1" ht="16" customHeight="1" x14ac:dyDescent="0.2"/>
    <row r="9611" customFormat="1" ht="16" customHeight="1" x14ac:dyDescent="0.2"/>
    <row r="9612" customFormat="1" ht="16" customHeight="1" x14ac:dyDescent="0.2"/>
    <row r="9613" customFormat="1" ht="16" customHeight="1" x14ac:dyDescent="0.2"/>
    <row r="9614" customFormat="1" ht="16" customHeight="1" x14ac:dyDescent="0.2"/>
    <row r="9615" customFormat="1" ht="16" customHeight="1" x14ac:dyDescent="0.2"/>
    <row r="9616" customFormat="1" ht="16" customHeight="1" x14ac:dyDescent="0.2"/>
    <row r="9617" customFormat="1" ht="16" customHeight="1" x14ac:dyDescent="0.2"/>
    <row r="9618" customFormat="1" ht="16" customHeight="1" x14ac:dyDescent="0.2"/>
    <row r="9619" customFormat="1" ht="16" customHeight="1" x14ac:dyDescent="0.2"/>
    <row r="9620" customFormat="1" ht="16" customHeight="1" x14ac:dyDescent="0.2"/>
    <row r="9621" customFormat="1" ht="16" customHeight="1" x14ac:dyDescent="0.2"/>
    <row r="9622" customFormat="1" ht="16" customHeight="1" x14ac:dyDescent="0.2"/>
    <row r="9623" customFormat="1" ht="16" customHeight="1" x14ac:dyDescent="0.2"/>
    <row r="9624" customFormat="1" ht="16" customHeight="1" x14ac:dyDescent="0.2"/>
    <row r="9625" customFormat="1" ht="16" customHeight="1" x14ac:dyDescent="0.2"/>
    <row r="9626" customFormat="1" ht="16" customHeight="1" x14ac:dyDescent="0.2"/>
    <row r="9627" customFormat="1" ht="16" customHeight="1" x14ac:dyDescent="0.2"/>
    <row r="9628" customFormat="1" ht="16" customHeight="1" x14ac:dyDescent="0.2"/>
    <row r="9629" customFormat="1" ht="16" customHeight="1" x14ac:dyDescent="0.2"/>
    <row r="9630" customFormat="1" ht="16" customHeight="1" x14ac:dyDescent="0.2"/>
    <row r="9631" customFormat="1" ht="16" customHeight="1" x14ac:dyDescent="0.2"/>
    <row r="9632" customFormat="1" ht="16" customHeight="1" x14ac:dyDescent="0.2"/>
    <row r="9633" customFormat="1" ht="16" customHeight="1" x14ac:dyDescent="0.2"/>
    <row r="9634" customFormat="1" ht="16" customHeight="1" x14ac:dyDescent="0.2"/>
    <row r="9635" customFormat="1" ht="16" customHeight="1" x14ac:dyDescent="0.2"/>
    <row r="9636" customFormat="1" ht="16" customHeight="1" x14ac:dyDescent="0.2"/>
    <row r="9637" customFormat="1" ht="16" customHeight="1" x14ac:dyDescent="0.2"/>
    <row r="9638" customFormat="1" ht="16" customHeight="1" x14ac:dyDescent="0.2"/>
    <row r="9639" customFormat="1" ht="16" customHeight="1" x14ac:dyDescent="0.2"/>
    <row r="9640" customFormat="1" ht="16" customHeight="1" x14ac:dyDescent="0.2"/>
    <row r="9641" customFormat="1" ht="16" customHeight="1" x14ac:dyDescent="0.2"/>
    <row r="9642" customFormat="1" ht="16" customHeight="1" x14ac:dyDescent="0.2"/>
    <row r="9643" customFormat="1" ht="16" customHeight="1" x14ac:dyDescent="0.2"/>
    <row r="9644" customFormat="1" ht="16" customHeight="1" x14ac:dyDescent="0.2"/>
    <row r="9645" customFormat="1" ht="16" customHeight="1" x14ac:dyDescent="0.2"/>
    <row r="9646" customFormat="1" ht="16" customHeight="1" x14ac:dyDescent="0.2"/>
    <row r="9647" customFormat="1" ht="16" customHeight="1" x14ac:dyDescent="0.2"/>
    <row r="9648" customFormat="1" ht="16" customHeight="1" x14ac:dyDescent="0.2"/>
    <row r="9649" customFormat="1" ht="16" customHeight="1" x14ac:dyDescent="0.2"/>
    <row r="9650" customFormat="1" ht="16" customHeight="1" x14ac:dyDescent="0.2"/>
    <row r="9651" customFormat="1" ht="16" customHeight="1" x14ac:dyDescent="0.2"/>
    <row r="9652" customFormat="1" ht="16" customHeight="1" x14ac:dyDescent="0.2"/>
    <row r="9653" customFormat="1" ht="16" customHeight="1" x14ac:dyDescent="0.2"/>
    <row r="9654" customFormat="1" ht="16" customHeight="1" x14ac:dyDescent="0.2"/>
    <row r="9655" customFormat="1" ht="16" customHeight="1" x14ac:dyDescent="0.2"/>
    <row r="9656" customFormat="1" ht="16" customHeight="1" x14ac:dyDescent="0.2"/>
    <row r="9657" customFormat="1" ht="16" customHeight="1" x14ac:dyDescent="0.2"/>
    <row r="9658" customFormat="1" ht="16" customHeight="1" x14ac:dyDescent="0.2"/>
    <row r="9659" customFormat="1" ht="16" customHeight="1" x14ac:dyDescent="0.2"/>
    <row r="9660" customFormat="1" ht="16" customHeight="1" x14ac:dyDescent="0.2"/>
    <row r="9661" customFormat="1" ht="16" customHeight="1" x14ac:dyDescent="0.2"/>
    <row r="9662" customFormat="1" ht="16" customHeight="1" x14ac:dyDescent="0.2"/>
    <row r="9663" customFormat="1" ht="16" customHeight="1" x14ac:dyDescent="0.2"/>
    <row r="9664" customFormat="1" ht="16" customHeight="1" x14ac:dyDescent="0.2"/>
    <row r="9665" customFormat="1" ht="16" customHeight="1" x14ac:dyDescent="0.2"/>
    <row r="9666" customFormat="1" ht="16" customHeight="1" x14ac:dyDescent="0.2"/>
    <row r="9667" customFormat="1" ht="16" customHeight="1" x14ac:dyDescent="0.2"/>
    <row r="9668" customFormat="1" ht="16" customHeight="1" x14ac:dyDescent="0.2"/>
    <row r="9669" customFormat="1" ht="16" customHeight="1" x14ac:dyDescent="0.2"/>
    <row r="9670" customFormat="1" ht="16" customHeight="1" x14ac:dyDescent="0.2"/>
    <row r="9671" customFormat="1" ht="16" customHeight="1" x14ac:dyDescent="0.2"/>
    <row r="9672" customFormat="1" ht="16" customHeight="1" x14ac:dyDescent="0.2"/>
    <row r="9673" customFormat="1" ht="16" customHeight="1" x14ac:dyDescent="0.2"/>
    <row r="9674" customFormat="1" ht="16" customHeight="1" x14ac:dyDescent="0.2"/>
    <row r="9675" customFormat="1" ht="16" customHeight="1" x14ac:dyDescent="0.2"/>
    <row r="9676" customFormat="1" ht="16" customHeight="1" x14ac:dyDescent="0.2"/>
    <row r="9677" customFormat="1" ht="16" customHeight="1" x14ac:dyDescent="0.2"/>
    <row r="9678" customFormat="1" ht="16" customHeight="1" x14ac:dyDescent="0.2"/>
    <row r="9679" customFormat="1" ht="16" customHeight="1" x14ac:dyDescent="0.2"/>
    <row r="9680" customFormat="1" ht="16" customHeight="1" x14ac:dyDescent="0.2"/>
    <row r="9681" customFormat="1" ht="16" customHeight="1" x14ac:dyDescent="0.2"/>
    <row r="9682" customFormat="1" ht="16" customHeight="1" x14ac:dyDescent="0.2"/>
    <row r="9683" customFormat="1" ht="16" customHeight="1" x14ac:dyDescent="0.2"/>
    <row r="9684" customFormat="1" ht="16" customHeight="1" x14ac:dyDescent="0.2"/>
    <row r="9685" customFormat="1" ht="16" customHeight="1" x14ac:dyDescent="0.2"/>
    <row r="9686" customFormat="1" ht="16" customHeight="1" x14ac:dyDescent="0.2"/>
    <row r="9687" customFormat="1" ht="16" customHeight="1" x14ac:dyDescent="0.2"/>
    <row r="9688" customFormat="1" ht="16" customHeight="1" x14ac:dyDescent="0.2"/>
    <row r="9689" customFormat="1" ht="16" customHeight="1" x14ac:dyDescent="0.2"/>
    <row r="9690" customFormat="1" ht="16" customHeight="1" x14ac:dyDescent="0.2"/>
    <row r="9691" customFormat="1" ht="16" customHeight="1" x14ac:dyDescent="0.2"/>
    <row r="9692" customFormat="1" ht="16" customHeight="1" x14ac:dyDescent="0.2"/>
    <row r="9693" customFormat="1" ht="16" customHeight="1" x14ac:dyDescent="0.2"/>
    <row r="9694" customFormat="1" ht="16" customHeight="1" x14ac:dyDescent="0.2"/>
    <row r="9695" customFormat="1" ht="16" customHeight="1" x14ac:dyDescent="0.2"/>
    <row r="9696" customFormat="1" ht="16" customHeight="1" x14ac:dyDescent="0.2"/>
    <row r="9697" customFormat="1" ht="16" customHeight="1" x14ac:dyDescent="0.2"/>
    <row r="9698" customFormat="1" ht="16" customHeight="1" x14ac:dyDescent="0.2"/>
    <row r="9699" customFormat="1" ht="16" customHeight="1" x14ac:dyDescent="0.2"/>
    <row r="9700" customFormat="1" ht="16" customHeight="1" x14ac:dyDescent="0.2"/>
    <row r="9701" customFormat="1" ht="16" customHeight="1" x14ac:dyDescent="0.2"/>
    <row r="9702" customFormat="1" ht="16" customHeight="1" x14ac:dyDescent="0.2"/>
    <row r="9703" customFormat="1" ht="16" customHeight="1" x14ac:dyDescent="0.2"/>
    <row r="9704" customFormat="1" ht="16" customHeight="1" x14ac:dyDescent="0.2"/>
    <row r="9705" customFormat="1" ht="16" customHeight="1" x14ac:dyDescent="0.2"/>
    <row r="9706" customFormat="1" ht="16" customHeight="1" x14ac:dyDescent="0.2"/>
    <row r="9707" customFormat="1" ht="16" customHeight="1" x14ac:dyDescent="0.2"/>
    <row r="9708" customFormat="1" ht="16" customHeight="1" x14ac:dyDescent="0.2"/>
    <row r="9709" customFormat="1" ht="16" customHeight="1" x14ac:dyDescent="0.2"/>
    <row r="9710" customFormat="1" ht="16" customHeight="1" x14ac:dyDescent="0.2"/>
    <row r="9711" customFormat="1" ht="16" customHeight="1" x14ac:dyDescent="0.2"/>
    <row r="9712" customFormat="1" ht="16" customHeight="1" x14ac:dyDescent="0.2"/>
    <row r="9713" customFormat="1" ht="16" customHeight="1" x14ac:dyDescent="0.2"/>
    <row r="9714" customFormat="1" ht="16" customHeight="1" x14ac:dyDescent="0.2"/>
    <row r="9715" customFormat="1" ht="16" customHeight="1" x14ac:dyDescent="0.2"/>
    <row r="9716" customFormat="1" ht="16" customHeight="1" x14ac:dyDescent="0.2"/>
    <row r="9717" customFormat="1" ht="16" customHeight="1" x14ac:dyDescent="0.2"/>
    <row r="9718" customFormat="1" ht="16" customHeight="1" x14ac:dyDescent="0.2"/>
    <row r="9719" customFormat="1" ht="16" customHeight="1" x14ac:dyDescent="0.2"/>
    <row r="9720" customFormat="1" ht="16" customHeight="1" x14ac:dyDescent="0.2"/>
    <row r="9721" customFormat="1" ht="16" customHeight="1" x14ac:dyDescent="0.2"/>
    <row r="9722" customFormat="1" ht="16" customHeight="1" x14ac:dyDescent="0.2"/>
    <row r="9723" customFormat="1" ht="16" customHeight="1" x14ac:dyDescent="0.2"/>
    <row r="9724" customFormat="1" ht="16" customHeight="1" x14ac:dyDescent="0.2"/>
    <row r="9725" customFormat="1" ht="16" customHeight="1" x14ac:dyDescent="0.2"/>
    <row r="9726" customFormat="1" ht="16" customHeight="1" x14ac:dyDescent="0.2"/>
    <row r="9727" customFormat="1" ht="16" customHeight="1" x14ac:dyDescent="0.2"/>
    <row r="9728" customFormat="1" ht="16" customHeight="1" x14ac:dyDescent="0.2"/>
    <row r="9729" customFormat="1" ht="16" customHeight="1" x14ac:dyDescent="0.2"/>
    <row r="9730" customFormat="1" ht="16" customHeight="1" x14ac:dyDescent="0.2"/>
    <row r="9731" customFormat="1" ht="16" customHeight="1" x14ac:dyDescent="0.2"/>
    <row r="9732" customFormat="1" ht="16" customHeight="1" x14ac:dyDescent="0.2"/>
    <row r="9733" customFormat="1" ht="16" customHeight="1" x14ac:dyDescent="0.2"/>
    <row r="9734" customFormat="1" ht="16" customHeight="1" x14ac:dyDescent="0.2"/>
    <row r="9735" customFormat="1" ht="16" customHeight="1" x14ac:dyDescent="0.2"/>
    <row r="9736" customFormat="1" ht="16" customHeight="1" x14ac:dyDescent="0.2"/>
    <row r="9737" customFormat="1" ht="16" customHeight="1" x14ac:dyDescent="0.2"/>
    <row r="9738" customFormat="1" ht="16" customHeight="1" x14ac:dyDescent="0.2"/>
    <row r="9739" customFormat="1" ht="16" customHeight="1" x14ac:dyDescent="0.2"/>
    <row r="9740" customFormat="1" ht="16" customHeight="1" x14ac:dyDescent="0.2"/>
    <row r="9741" customFormat="1" ht="16" customHeight="1" x14ac:dyDescent="0.2"/>
    <row r="9742" customFormat="1" ht="16" customHeight="1" x14ac:dyDescent="0.2"/>
    <row r="9743" customFormat="1" ht="16" customHeight="1" x14ac:dyDescent="0.2"/>
    <row r="9744" customFormat="1" ht="16" customHeight="1" x14ac:dyDescent="0.2"/>
    <row r="9745" customFormat="1" ht="16" customHeight="1" x14ac:dyDescent="0.2"/>
    <row r="9746" customFormat="1" ht="16" customHeight="1" x14ac:dyDescent="0.2"/>
    <row r="9747" customFormat="1" ht="16" customHeight="1" x14ac:dyDescent="0.2"/>
    <row r="9748" customFormat="1" ht="16" customHeight="1" x14ac:dyDescent="0.2"/>
    <row r="9749" customFormat="1" ht="16" customHeight="1" x14ac:dyDescent="0.2"/>
    <row r="9750" customFormat="1" ht="16" customHeight="1" x14ac:dyDescent="0.2"/>
    <row r="9751" customFormat="1" ht="16" customHeight="1" x14ac:dyDescent="0.2"/>
    <row r="9752" customFormat="1" ht="16" customHeight="1" x14ac:dyDescent="0.2"/>
    <row r="9753" customFormat="1" ht="16" customHeight="1" x14ac:dyDescent="0.2"/>
    <row r="9754" customFormat="1" ht="16" customHeight="1" x14ac:dyDescent="0.2"/>
    <row r="9755" customFormat="1" ht="16" customHeight="1" x14ac:dyDescent="0.2"/>
    <row r="9756" customFormat="1" ht="16" customHeight="1" x14ac:dyDescent="0.2"/>
    <row r="9757" customFormat="1" ht="16" customHeight="1" x14ac:dyDescent="0.2"/>
    <row r="9758" customFormat="1" ht="16" customHeight="1" x14ac:dyDescent="0.2"/>
    <row r="9759" customFormat="1" ht="16" customHeight="1" x14ac:dyDescent="0.2"/>
    <row r="9760" customFormat="1" ht="16" customHeight="1" x14ac:dyDescent="0.2"/>
    <row r="9761" customFormat="1" ht="16" customHeight="1" x14ac:dyDescent="0.2"/>
    <row r="9762" customFormat="1" ht="16" customHeight="1" x14ac:dyDescent="0.2"/>
    <row r="9763" customFormat="1" ht="16" customHeight="1" x14ac:dyDescent="0.2"/>
    <row r="9764" customFormat="1" ht="16" customHeight="1" x14ac:dyDescent="0.2"/>
    <row r="9765" customFormat="1" ht="16" customHeight="1" x14ac:dyDescent="0.2"/>
    <row r="9766" customFormat="1" ht="16" customHeight="1" x14ac:dyDescent="0.2"/>
    <row r="9767" customFormat="1" ht="16" customHeight="1" x14ac:dyDescent="0.2"/>
    <row r="9768" customFormat="1" ht="16" customHeight="1" x14ac:dyDescent="0.2"/>
    <row r="9769" customFormat="1" ht="16" customHeight="1" x14ac:dyDescent="0.2"/>
    <row r="9770" customFormat="1" ht="16" customHeight="1" x14ac:dyDescent="0.2"/>
    <row r="9771" customFormat="1" ht="16" customHeight="1" x14ac:dyDescent="0.2"/>
    <row r="9772" customFormat="1" ht="16" customHeight="1" x14ac:dyDescent="0.2"/>
    <row r="9773" customFormat="1" ht="16" customHeight="1" x14ac:dyDescent="0.2"/>
    <row r="9774" customFormat="1" ht="16" customHeight="1" x14ac:dyDescent="0.2"/>
    <row r="9775" customFormat="1" ht="16" customHeight="1" x14ac:dyDescent="0.2"/>
    <row r="9776" customFormat="1" ht="16" customHeight="1" x14ac:dyDescent="0.2"/>
    <row r="9777" customFormat="1" ht="16" customHeight="1" x14ac:dyDescent="0.2"/>
    <row r="9778" customFormat="1" ht="16" customHeight="1" x14ac:dyDescent="0.2"/>
    <row r="9779" customFormat="1" ht="16" customHeight="1" x14ac:dyDescent="0.2"/>
    <row r="9780" customFormat="1" ht="16" customHeight="1" x14ac:dyDescent="0.2"/>
    <row r="9781" customFormat="1" ht="16" customHeight="1" x14ac:dyDescent="0.2"/>
    <row r="9782" customFormat="1" ht="16" customHeight="1" x14ac:dyDescent="0.2"/>
    <row r="9783" customFormat="1" ht="16" customHeight="1" x14ac:dyDescent="0.2"/>
    <row r="9784" customFormat="1" ht="16" customHeight="1" x14ac:dyDescent="0.2"/>
    <row r="9785" customFormat="1" ht="16" customHeight="1" x14ac:dyDescent="0.2"/>
    <row r="9786" customFormat="1" ht="16" customHeight="1" x14ac:dyDescent="0.2"/>
    <row r="9787" customFormat="1" ht="16" customHeight="1" x14ac:dyDescent="0.2"/>
    <row r="9788" customFormat="1" ht="16" customHeight="1" x14ac:dyDescent="0.2"/>
    <row r="9789" customFormat="1" ht="16" customHeight="1" x14ac:dyDescent="0.2"/>
    <row r="9790" customFormat="1" ht="16" customHeight="1" x14ac:dyDescent="0.2"/>
    <row r="9791" customFormat="1" ht="16" customHeight="1" x14ac:dyDescent="0.2"/>
    <row r="9792" customFormat="1" ht="16" customHeight="1" x14ac:dyDescent="0.2"/>
    <row r="9793" customFormat="1" ht="16" customHeight="1" x14ac:dyDescent="0.2"/>
    <row r="9794" customFormat="1" ht="16" customHeight="1" x14ac:dyDescent="0.2"/>
    <row r="9795" customFormat="1" ht="16" customHeight="1" x14ac:dyDescent="0.2"/>
    <row r="9796" customFormat="1" ht="16" customHeight="1" x14ac:dyDescent="0.2"/>
    <row r="9797" customFormat="1" ht="16" customHeight="1" x14ac:dyDescent="0.2"/>
    <row r="9798" customFormat="1" ht="16" customHeight="1" x14ac:dyDescent="0.2"/>
    <row r="9799" customFormat="1" ht="16" customHeight="1" x14ac:dyDescent="0.2"/>
    <row r="9800" customFormat="1" ht="16" customHeight="1" x14ac:dyDescent="0.2"/>
    <row r="9801" customFormat="1" ht="16" customHeight="1" x14ac:dyDescent="0.2"/>
    <row r="9802" customFormat="1" ht="16" customHeight="1" x14ac:dyDescent="0.2"/>
    <row r="9803" customFormat="1" ht="16" customHeight="1" x14ac:dyDescent="0.2"/>
    <row r="9804" customFormat="1" ht="16" customHeight="1" x14ac:dyDescent="0.2"/>
    <row r="9805" customFormat="1" ht="16" customHeight="1" x14ac:dyDescent="0.2"/>
    <row r="9806" customFormat="1" ht="16" customHeight="1" x14ac:dyDescent="0.2"/>
    <row r="9807" customFormat="1" ht="16" customHeight="1" x14ac:dyDescent="0.2"/>
    <row r="9808" customFormat="1" ht="16" customHeight="1" x14ac:dyDescent="0.2"/>
    <row r="9809" customFormat="1" ht="16" customHeight="1" x14ac:dyDescent="0.2"/>
    <row r="9810" customFormat="1" ht="16" customHeight="1" x14ac:dyDescent="0.2"/>
    <row r="9811" customFormat="1" ht="16" customHeight="1" x14ac:dyDescent="0.2"/>
    <row r="9812" customFormat="1" ht="16" customHeight="1" x14ac:dyDescent="0.2"/>
    <row r="9813" customFormat="1" ht="16" customHeight="1" x14ac:dyDescent="0.2"/>
    <row r="9814" customFormat="1" ht="16" customHeight="1" x14ac:dyDescent="0.2"/>
    <row r="9815" customFormat="1" ht="16" customHeight="1" x14ac:dyDescent="0.2"/>
    <row r="9816" customFormat="1" ht="16" customHeight="1" x14ac:dyDescent="0.2"/>
    <row r="9817" customFormat="1" ht="16" customHeight="1" x14ac:dyDescent="0.2"/>
    <row r="9818" customFormat="1" ht="16" customHeight="1" x14ac:dyDescent="0.2"/>
    <row r="9819" customFormat="1" ht="16" customHeight="1" x14ac:dyDescent="0.2"/>
    <row r="9820" customFormat="1" ht="16" customHeight="1" x14ac:dyDescent="0.2"/>
    <row r="9821" customFormat="1" ht="16" customHeight="1" x14ac:dyDescent="0.2"/>
    <row r="9822" customFormat="1" ht="16" customHeight="1" x14ac:dyDescent="0.2"/>
    <row r="9823" customFormat="1" ht="16" customHeight="1" x14ac:dyDescent="0.2"/>
    <row r="9824" customFormat="1" ht="16" customHeight="1" x14ac:dyDescent="0.2"/>
    <row r="9825" customFormat="1" ht="16" customHeight="1" x14ac:dyDescent="0.2"/>
    <row r="9826" customFormat="1" ht="16" customHeight="1" x14ac:dyDescent="0.2"/>
    <row r="9827" customFormat="1" ht="16" customHeight="1" x14ac:dyDescent="0.2"/>
    <row r="9828" customFormat="1" ht="16" customHeight="1" x14ac:dyDescent="0.2"/>
    <row r="9829" customFormat="1" ht="16" customHeight="1" x14ac:dyDescent="0.2"/>
    <row r="9830" customFormat="1" ht="16" customHeight="1" x14ac:dyDescent="0.2"/>
    <row r="9831" customFormat="1" ht="16" customHeight="1" x14ac:dyDescent="0.2"/>
    <row r="9832" customFormat="1" ht="16" customHeight="1" x14ac:dyDescent="0.2"/>
    <row r="9833" customFormat="1" ht="16" customHeight="1" x14ac:dyDescent="0.2"/>
    <row r="9834" customFormat="1" ht="16" customHeight="1" x14ac:dyDescent="0.2"/>
    <row r="9835" customFormat="1" ht="16" customHeight="1" x14ac:dyDescent="0.2"/>
    <row r="9836" customFormat="1" ht="16" customHeight="1" x14ac:dyDescent="0.2"/>
    <row r="9837" customFormat="1" ht="16" customHeight="1" x14ac:dyDescent="0.2"/>
    <row r="9838" customFormat="1" ht="16" customHeight="1" x14ac:dyDescent="0.2"/>
    <row r="9839" customFormat="1" ht="16" customHeight="1" x14ac:dyDescent="0.2"/>
    <row r="9840" customFormat="1" ht="16" customHeight="1" x14ac:dyDescent="0.2"/>
    <row r="9841" customFormat="1" ht="16" customHeight="1" x14ac:dyDescent="0.2"/>
    <row r="9842" customFormat="1" ht="16" customHeight="1" x14ac:dyDescent="0.2"/>
    <row r="9843" customFormat="1" ht="16" customHeight="1" x14ac:dyDescent="0.2"/>
    <row r="9844" customFormat="1" ht="16" customHeight="1" x14ac:dyDescent="0.2"/>
    <row r="9845" customFormat="1" ht="16" customHeight="1" x14ac:dyDescent="0.2"/>
    <row r="9846" customFormat="1" ht="16" customHeight="1" x14ac:dyDescent="0.2"/>
    <row r="9847" customFormat="1" ht="16" customHeight="1" x14ac:dyDescent="0.2"/>
    <row r="9848" customFormat="1" ht="16" customHeight="1" x14ac:dyDescent="0.2"/>
    <row r="9849" customFormat="1" ht="16" customHeight="1" x14ac:dyDescent="0.2"/>
    <row r="9850" customFormat="1" ht="16" customHeight="1" x14ac:dyDescent="0.2"/>
    <row r="9851" customFormat="1" ht="16" customHeight="1" x14ac:dyDescent="0.2"/>
    <row r="9852" customFormat="1" ht="16" customHeight="1" x14ac:dyDescent="0.2"/>
    <row r="9853" customFormat="1" ht="16" customHeight="1" x14ac:dyDescent="0.2"/>
    <row r="9854" customFormat="1" ht="16" customHeight="1" x14ac:dyDescent="0.2"/>
    <row r="9855" customFormat="1" ht="16" customHeight="1" x14ac:dyDescent="0.2"/>
    <row r="9856" customFormat="1" ht="16" customHeight="1" x14ac:dyDescent="0.2"/>
    <row r="9857" customFormat="1" ht="16" customHeight="1" x14ac:dyDescent="0.2"/>
    <row r="9858" customFormat="1" ht="16" customHeight="1" x14ac:dyDescent="0.2"/>
    <row r="9859" customFormat="1" ht="16" customHeight="1" x14ac:dyDescent="0.2"/>
    <row r="9860" customFormat="1" ht="16" customHeight="1" x14ac:dyDescent="0.2"/>
    <row r="9861" customFormat="1" ht="16" customHeight="1" x14ac:dyDescent="0.2"/>
    <row r="9862" customFormat="1" ht="16" customHeight="1" x14ac:dyDescent="0.2"/>
    <row r="9863" customFormat="1" ht="16" customHeight="1" x14ac:dyDescent="0.2"/>
    <row r="9864" customFormat="1" ht="16" customHeight="1" x14ac:dyDescent="0.2"/>
    <row r="9865" customFormat="1" ht="16" customHeight="1" x14ac:dyDescent="0.2"/>
    <row r="9866" customFormat="1" ht="16" customHeight="1" x14ac:dyDescent="0.2"/>
    <row r="9867" customFormat="1" ht="16" customHeight="1" x14ac:dyDescent="0.2"/>
    <row r="9868" customFormat="1" ht="16" customHeight="1" x14ac:dyDescent="0.2"/>
    <row r="9869" customFormat="1" ht="16" customHeight="1" x14ac:dyDescent="0.2"/>
    <row r="9870" customFormat="1" ht="16" customHeight="1" x14ac:dyDescent="0.2"/>
    <row r="9871" customFormat="1" ht="16" customHeight="1" x14ac:dyDescent="0.2"/>
    <row r="9872" customFormat="1" ht="16" customHeight="1" x14ac:dyDescent="0.2"/>
    <row r="9873" customFormat="1" ht="16" customHeight="1" x14ac:dyDescent="0.2"/>
    <row r="9874" customFormat="1" ht="16" customHeight="1" x14ac:dyDescent="0.2"/>
    <row r="9875" customFormat="1" ht="16" customHeight="1" x14ac:dyDescent="0.2"/>
    <row r="9876" customFormat="1" ht="16" customHeight="1" x14ac:dyDescent="0.2"/>
    <row r="9877" customFormat="1" ht="16" customHeight="1" x14ac:dyDescent="0.2"/>
    <row r="9878" customFormat="1" ht="16" customHeight="1" x14ac:dyDescent="0.2"/>
    <row r="9879" customFormat="1" ht="16" customHeight="1" x14ac:dyDescent="0.2"/>
    <row r="9880" customFormat="1" ht="16" customHeight="1" x14ac:dyDescent="0.2"/>
    <row r="9881" customFormat="1" ht="16" customHeight="1" x14ac:dyDescent="0.2"/>
    <row r="9882" customFormat="1" ht="16" customHeight="1" x14ac:dyDescent="0.2"/>
    <row r="9883" customFormat="1" ht="16" customHeight="1" x14ac:dyDescent="0.2"/>
    <row r="9884" customFormat="1" ht="16" customHeight="1" x14ac:dyDescent="0.2"/>
    <row r="9885" customFormat="1" ht="16" customHeight="1" x14ac:dyDescent="0.2"/>
    <row r="9886" customFormat="1" ht="16" customHeight="1" x14ac:dyDescent="0.2"/>
    <row r="9887" customFormat="1" ht="16" customHeight="1" x14ac:dyDescent="0.2"/>
    <row r="9888" customFormat="1" ht="16" customHeight="1" x14ac:dyDescent="0.2"/>
    <row r="9889" customFormat="1" ht="16" customHeight="1" x14ac:dyDescent="0.2"/>
    <row r="9890" customFormat="1" ht="16" customHeight="1" x14ac:dyDescent="0.2"/>
    <row r="9891" customFormat="1" ht="16" customHeight="1" x14ac:dyDescent="0.2"/>
    <row r="9892" customFormat="1" ht="16" customHeight="1" x14ac:dyDescent="0.2"/>
    <row r="9893" customFormat="1" ht="16" customHeight="1" x14ac:dyDescent="0.2"/>
    <row r="9894" customFormat="1" ht="16" customHeight="1" x14ac:dyDescent="0.2"/>
    <row r="9895" customFormat="1" ht="16" customHeight="1" x14ac:dyDescent="0.2"/>
    <row r="9896" customFormat="1" ht="16" customHeight="1" x14ac:dyDescent="0.2"/>
    <row r="9897" customFormat="1" ht="16" customHeight="1" x14ac:dyDescent="0.2"/>
    <row r="9898" customFormat="1" ht="16" customHeight="1" x14ac:dyDescent="0.2"/>
    <row r="9899" customFormat="1" ht="16" customHeight="1" x14ac:dyDescent="0.2"/>
    <row r="9900" customFormat="1" ht="16" customHeight="1" x14ac:dyDescent="0.2"/>
    <row r="9901" customFormat="1" ht="16" customHeight="1" x14ac:dyDescent="0.2"/>
    <row r="9902" customFormat="1" ht="16" customHeight="1" x14ac:dyDescent="0.2"/>
    <row r="9903" customFormat="1" ht="16" customHeight="1" x14ac:dyDescent="0.2"/>
    <row r="9904" customFormat="1" ht="16" customHeight="1" x14ac:dyDescent="0.2"/>
    <row r="9905" customFormat="1" ht="16" customHeight="1" x14ac:dyDescent="0.2"/>
    <row r="9906" customFormat="1" ht="16" customHeight="1" x14ac:dyDescent="0.2"/>
    <row r="9907" customFormat="1" ht="16" customHeight="1" x14ac:dyDescent="0.2"/>
    <row r="9908" customFormat="1" ht="16" customHeight="1" x14ac:dyDescent="0.2"/>
    <row r="9909" customFormat="1" ht="16" customHeight="1" x14ac:dyDescent="0.2"/>
    <row r="9910" customFormat="1" ht="16" customHeight="1" x14ac:dyDescent="0.2"/>
    <row r="9911" customFormat="1" ht="16" customHeight="1" x14ac:dyDescent="0.2"/>
    <row r="9912" customFormat="1" ht="16" customHeight="1" x14ac:dyDescent="0.2"/>
    <row r="9913" customFormat="1" ht="16" customHeight="1" x14ac:dyDescent="0.2"/>
    <row r="9914" customFormat="1" ht="16" customHeight="1" x14ac:dyDescent="0.2"/>
    <row r="9915" customFormat="1" ht="16" customHeight="1" x14ac:dyDescent="0.2"/>
    <row r="9916" customFormat="1" ht="16" customHeight="1" x14ac:dyDescent="0.2"/>
    <row r="9917" customFormat="1" ht="16" customHeight="1" x14ac:dyDescent="0.2"/>
    <row r="9918" customFormat="1" ht="16" customHeight="1" x14ac:dyDescent="0.2"/>
    <row r="9919" customFormat="1" ht="16" customHeight="1" x14ac:dyDescent="0.2"/>
    <row r="9920" customFormat="1" ht="16" customHeight="1" x14ac:dyDescent="0.2"/>
    <row r="9921" customFormat="1" ht="16" customHeight="1" x14ac:dyDescent="0.2"/>
    <row r="9922" customFormat="1" ht="16" customHeight="1" x14ac:dyDescent="0.2"/>
    <row r="9923" customFormat="1" ht="16" customHeight="1" x14ac:dyDescent="0.2"/>
    <row r="9924" customFormat="1" ht="16" customHeight="1" x14ac:dyDescent="0.2"/>
    <row r="9925" customFormat="1" ht="16" customHeight="1" x14ac:dyDescent="0.2"/>
    <row r="9926" customFormat="1" ht="16" customHeight="1" x14ac:dyDescent="0.2"/>
    <row r="9927" customFormat="1" ht="16" customHeight="1" x14ac:dyDescent="0.2"/>
    <row r="9928" customFormat="1" ht="16" customHeight="1" x14ac:dyDescent="0.2"/>
    <row r="9929" customFormat="1" ht="16" customHeight="1" x14ac:dyDescent="0.2"/>
    <row r="9930" customFormat="1" ht="16" customHeight="1" x14ac:dyDescent="0.2"/>
    <row r="9931" customFormat="1" ht="16" customHeight="1" x14ac:dyDescent="0.2"/>
    <row r="9932" customFormat="1" ht="16" customHeight="1" x14ac:dyDescent="0.2"/>
    <row r="9933" customFormat="1" ht="16" customHeight="1" x14ac:dyDescent="0.2"/>
    <row r="9934" customFormat="1" ht="16" customHeight="1" x14ac:dyDescent="0.2"/>
    <row r="9935" customFormat="1" ht="16" customHeight="1" x14ac:dyDescent="0.2"/>
    <row r="9936" customFormat="1" ht="16" customHeight="1" x14ac:dyDescent="0.2"/>
    <row r="9937" customFormat="1" ht="16" customHeight="1" x14ac:dyDescent="0.2"/>
    <row r="9938" customFormat="1" ht="16" customHeight="1" x14ac:dyDescent="0.2"/>
    <row r="9939" customFormat="1" ht="16" customHeight="1" x14ac:dyDescent="0.2"/>
    <row r="9940" customFormat="1" ht="16" customHeight="1" x14ac:dyDescent="0.2"/>
    <row r="9941" customFormat="1" ht="16" customHeight="1" x14ac:dyDescent="0.2"/>
    <row r="9942" customFormat="1" ht="16" customHeight="1" x14ac:dyDescent="0.2"/>
    <row r="9943" customFormat="1" ht="16" customHeight="1" x14ac:dyDescent="0.2"/>
    <row r="9944" customFormat="1" ht="16" customHeight="1" x14ac:dyDescent="0.2"/>
    <row r="9945" customFormat="1" ht="16" customHeight="1" x14ac:dyDescent="0.2"/>
    <row r="9946" customFormat="1" ht="16" customHeight="1" x14ac:dyDescent="0.2"/>
    <row r="9947" customFormat="1" ht="16" customHeight="1" x14ac:dyDescent="0.2"/>
    <row r="9948" customFormat="1" ht="16" customHeight="1" x14ac:dyDescent="0.2"/>
    <row r="9949" customFormat="1" ht="16" customHeight="1" x14ac:dyDescent="0.2"/>
    <row r="9950" customFormat="1" ht="16" customHeight="1" x14ac:dyDescent="0.2"/>
    <row r="9951" customFormat="1" ht="16" customHeight="1" x14ac:dyDescent="0.2"/>
    <row r="9952" customFormat="1" ht="16" customHeight="1" x14ac:dyDescent="0.2"/>
    <row r="9953" customFormat="1" ht="16" customHeight="1" x14ac:dyDescent="0.2"/>
    <row r="9954" customFormat="1" ht="16" customHeight="1" x14ac:dyDescent="0.2"/>
    <row r="9955" customFormat="1" ht="16" customHeight="1" x14ac:dyDescent="0.2"/>
    <row r="9956" customFormat="1" ht="16" customHeight="1" x14ac:dyDescent="0.2"/>
    <row r="9957" customFormat="1" ht="16" customHeight="1" x14ac:dyDescent="0.2"/>
    <row r="9958" customFormat="1" ht="16" customHeight="1" x14ac:dyDescent="0.2"/>
    <row r="9959" customFormat="1" ht="16" customHeight="1" x14ac:dyDescent="0.2"/>
    <row r="9960" customFormat="1" ht="16" customHeight="1" x14ac:dyDescent="0.2"/>
    <row r="9961" customFormat="1" ht="16" customHeight="1" x14ac:dyDescent="0.2"/>
    <row r="9962" customFormat="1" ht="16" customHeight="1" x14ac:dyDescent="0.2"/>
    <row r="9963" customFormat="1" ht="16" customHeight="1" x14ac:dyDescent="0.2"/>
    <row r="9964" customFormat="1" ht="16" customHeight="1" x14ac:dyDescent="0.2"/>
    <row r="9965" customFormat="1" ht="16" customHeight="1" x14ac:dyDescent="0.2"/>
    <row r="9966" customFormat="1" ht="16" customHeight="1" x14ac:dyDescent="0.2"/>
    <row r="9967" customFormat="1" ht="16" customHeight="1" x14ac:dyDescent="0.2"/>
    <row r="9968" customFormat="1" ht="16" customHeight="1" x14ac:dyDescent="0.2"/>
    <row r="9969" customFormat="1" ht="16" customHeight="1" x14ac:dyDescent="0.2"/>
    <row r="9970" customFormat="1" ht="16" customHeight="1" x14ac:dyDescent="0.2"/>
    <row r="9971" customFormat="1" ht="16" customHeight="1" x14ac:dyDescent="0.2"/>
    <row r="9972" customFormat="1" ht="16" customHeight="1" x14ac:dyDescent="0.2"/>
    <row r="9973" customFormat="1" ht="16" customHeight="1" x14ac:dyDescent="0.2"/>
    <row r="9974" customFormat="1" ht="16" customHeight="1" x14ac:dyDescent="0.2"/>
    <row r="9975" customFormat="1" ht="16" customHeight="1" x14ac:dyDescent="0.2"/>
    <row r="9976" customFormat="1" ht="16" customHeight="1" x14ac:dyDescent="0.2"/>
    <row r="9977" customFormat="1" ht="16" customHeight="1" x14ac:dyDescent="0.2"/>
    <row r="9978" customFormat="1" ht="16" customHeight="1" x14ac:dyDescent="0.2"/>
    <row r="9979" customFormat="1" ht="16" customHeight="1" x14ac:dyDescent="0.2"/>
    <row r="9980" customFormat="1" ht="16" customHeight="1" x14ac:dyDescent="0.2"/>
    <row r="9981" customFormat="1" ht="16" customHeight="1" x14ac:dyDescent="0.2"/>
    <row r="9982" customFormat="1" ht="16" customHeight="1" x14ac:dyDescent="0.2"/>
    <row r="9983" customFormat="1" ht="16" customHeight="1" x14ac:dyDescent="0.2"/>
    <row r="9984" customFormat="1" ht="16" customHeight="1" x14ac:dyDescent="0.2"/>
    <row r="9985" customFormat="1" ht="16" customHeight="1" x14ac:dyDescent="0.2"/>
    <row r="9986" customFormat="1" ht="16" customHeight="1" x14ac:dyDescent="0.2"/>
    <row r="9987" customFormat="1" ht="16" customHeight="1" x14ac:dyDescent="0.2"/>
    <row r="9988" customFormat="1" ht="16" customHeight="1" x14ac:dyDescent="0.2"/>
    <row r="9989" customFormat="1" ht="16" customHeight="1" x14ac:dyDescent="0.2"/>
    <row r="9990" customFormat="1" ht="16" customHeight="1" x14ac:dyDescent="0.2"/>
    <row r="9991" customFormat="1" ht="16" customHeight="1" x14ac:dyDescent="0.2"/>
    <row r="9992" customFormat="1" ht="16" customHeight="1" x14ac:dyDescent="0.2"/>
    <row r="9993" customFormat="1" ht="16" customHeight="1" x14ac:dyDescent="0.2"/>
    <row r="9994" customFormat="1" ht="16" customHeight="1" x14ac:dyDescent="0.2"/>
    <row r="9995" customFormat="1" ht="16" customHeight="1" x14ac:dyDescent="0.2"/>
    <row r="9996" customFormat="1" ht="16" customHeight="1" x14ac:dyDescent="0.2"/>
    <row r="9997" customFormat="1" ht="16" customHeight="1" x14ac:dyDescent="0.2"/>
    <row r="9998" customFormat="1" ht="16" customHeight="1" x14ac:dyDescent="0.2"/>
    <row r="9999" customFormat="1" ht="16" customHeight="1" x14ac:dyDescent="0.2"/>
    <row r="10000" customFormat="1" ht="16" customHeight="1" x14ac:dyDescent="0.2"/>
    <row r="10001" customFormat="1" ht="16" customHeight="1" x14ac:dyDescent="0.2"/>
    <row r="10002" customFormat="1" ht="16" customHeight="1" x14ac:dyDescent="0.2"/>
    <row r="10003" customFormat="1" ht="16" customHeight="1" x14ac:dyDescent="0.2"/>
    <row r="10004" customFormat="1" ht="16" customHeight="1" x14ac:dyDescent="0.2"/>
    <row r="10005" customFormat="1" ht="16" customHeight="1" x14ac:dyDescent="0.2"/>
    <row r="10006" customFormat="1" ht="16" customHeight="1" x14ac:dyDescent="0.2"/>
    <row r="10007" customFormat="1" ht="16" customHeight="1" x14ac:dyDescent="0.2"/>
    <row r="10008" customFormat="1" ht="16" customHeight="1" x14ac:dyDescent="0.2"/>
    <row r="10009" customFormat="1" ht="16" customHeight="1" x14ac:dyDescent="0.2"/>
    <row r="10010" customFormat="1" ht="16" customHeight="1" x14ac:dyDescent="0.2"/>
    <row r="10011" customFormat="1" ht="16" customHeight="1" x14ac:dyDescent="0.2"/>
    <row r="10012" customFormat="1" ht="16" customHeight="1" x14ac:dyDescent="0.2"/>
    <row r="10013" customFormat="1" ht="16" customHeight="1" x14ac:dyDescent="0.2"/>
    <row r="10014" customFormat="1" ht="16" customHeight="1" x14ac:dyDescent="0.2"/>
    <row r="10015" customFormat="1" ht="16" customHeight="1" x14ac:dyDescent="0.2"/>
    <row r="10016" customFormat="1" ht="16" customHeight="1" x14ac:dyDescent="0.2"/>
    <row r="10017" customFormat="1" ht="16" customHeight="1" x14ac:dyDescent="0.2"/>
    <row r="10018" customFormat="1" ht="16" customHeight="1" x14ac:dyDescent="0.2"/>
    <row r="10019" customFormat="1" ht="16" customHeight="1" x14ac:dyDescent="0.2"/>
    <row r="10020" customFormat="1" ht="16" customHeight="1" x14ac:dyDescent="0.2"/>
    <row r="10021" customFormat="1" ht="16" customHeight="1" x14ac:dyDescent="0.2"/>
    <row r="10022" customFormat="1" ht="16" customHeight="1" x14ac:dyDescent="0.2"/>
    <row r="10023" customFormat="1" ht="16" customHeight="1" x14ac:dyDescent="0.2"/>
    <row r="10024" customFormat="1" ht="16" customHeight="1" x14ac:dyDescent="0.2"/>
    <row r="10025" customFormat="1" ht="16" customHeight="1" x14ac:dyDescent="0.2"/>
    <row r="10026" customFormat="1" ht="16" customHeight="1" x14ac:dyDescent="0.2"/>
    <row r="10027" customFormat="1" ht="16" customHeight="1" x14ac:dyDescent="0.2"/>
    <row r="10028" customFormat="1" ht="16" customHeight="1" x14ac:dyDescent="0.2"/>
    <row r="10029" customFormat="1" ht="16" customHeight="1" x14ac:dyDescent="0.2"/>
    <row r="10030" customFormat="1" ht="16" customHeight="1" x14ac:dyDescent="0.2"/>
    <row r="10031" customFormat="1" ht="16" customHeight="1" x14ac:dyDescent="0.2"/>
    <row r="10032" customFormat="1" ht="16" customHeight="1" x14ac:dyDescent="0.2"/>
    <row r="10033" customFormat="1" ht="16" customHeight="1" x14ac:dyDescent="0.2"/>
    <row r="10034" customFormat="1" ht="16" customHeight="1" x14ac:dyDescent="0.2"/>
    <row r="10035" customFormat="1" ht="16" customHeight="1" x14ac:dyDescent="0.2"/>
    <row r="10036" customFormat="1" ht="16" customHeight="1" x14ac:dyDescent="0.2"/>
    <row r="10037" customFormat="1" ht="16" customHeight="1" x14ac:dyDescent="0.2"/>
    <row r="10038" customFormat="1" ht="16" customHeight="1" x14ac:dyDescent="0.2"/>
    <row r="10039" customFormat="1" ht="16" customHeight="1" x14ac:dyDescent="0.2"/>
    <row r="10040" customFormat="1" ht="16" customHeight="1" x14ac:dyDescent="0.2"/>
    <row r="10041" customFormat="1" ht="16" customHeight="1" x14ac:dyDescent="0.2"/>
    <row r="10042" customFormat="1" ht="16" customHeight="1" x14ac:dyDescent="0.2"/>
    <row r="10043" customFormat="1" ht="16" customHeight="1" x14ac:dyDescent="0.2"/>
    <row r="10044" customFormat="1" ht="16" customHeight="1" x14ac:dyDescent="0.2"/>
    <row r="10045" customFormat="1" ht="16" customHeight="1" x14ac:dyDescent="0.2"/>
    <row r="10046" customFormat="1" ht="16" customHeight="1" x14ac:dyDescent="0.2"/>
    <row r="10047" customFormat="1" ht="16" customHeight="1" x14ac:dyDescent="0.2"/>
    <row r="10048" customFormat="1" ht="16" customHeight="1" x14ac:dyDescent="0.2"/>
    <row r="10049" customFormat="1" ht="16" customHeight="1" x14ac:dyDescent="0.2"/>
    <row r="10050" customFormat="1" ht="16" customHeight="1" x14ac:dyDescent="0.2"/>
    <row r="10051" customFormat="1" ht="16" customHeight="1" x14ac:dyDescent="0.2"/>
    <row r="10052" customFormat="1" ht="16" customHeight="1" x14ac:dyDescent="0.2"/>
    <row r="10053" customFormat="1" ht="16" customHeight="1" x14ac:dyDescent="0.2"/>
    <row r="10054" customFormat="1" ht="16" customHeight="1" x14ac:dyDescent="0.2"/>
    <row r="10055" customFormat="1" ht="16" customHeight="1" x14ac:dyDescent="0.2"/>
    <row r="10056" customFormat="1" ht="16" customHeight="1" x14ac:dyDescent="0.2"/>
    <row r="10057" customFormat="1" ht="16" customHeight="1" x14ac:dyDescent="0.2"/>
    <row r="10058" customFormat="1" ht="16" customHeight="1" x14ac:dyDescent="0.2"/>
    <row r="10059" customFormat="1" ht="16" customHeight="1" x14ac:dyDescent="0.2"/>
    <row r="10060" customFormat="1" ht="16" customHeight="1" x14ac:dyDescent="0.2"/>
    <row r="10061" customFormat="1" ht="16" customHeight="1" x14ac:dyDescent="0.2"/>
    <row r="10062" customFormat="1" ht="16" customHeight="1" x14ac:dyDescent="0.2"/>
    <row r="10063" customFormat="1" ht="16" customHeight="1" x14ac:dyDescent="0.2"/>
    <row r="10064" customFormat="1" ht="16" customHeight="1" x14ac:dyDescent="0.2"/>
    <row r="10065" customFormat="1" ht="16" customHeight="1" x14ac:dyDescent="0.2"/>
    <row r="10066" customFormat="1" ht="16" customHeight="1" x14ac:dyDescent="0.2"/>
    <row r="10067" customFormat="1" ht="16" customHeight="1" x14ac:dyDescent="0.2"/>
    <row r="10068" customFormat="1" ht="16" customHeight="1" x14ac:dyDescent="0.2"/>
    <row r="10069" customFormat="1" ht="16" customHeight="1" x14ac:dyDescent="0.2"/>
    <row r="10070" customFormat="1" ht="16" customHeight="1" x14ac:dyDescent="0.2"/>
    <row r="10071" customFormat="1" ht="16" customHeight="1" x14ac:dyDescent="0.2"/>
    <row r="10072" customFormat="1" ht="16" customHeight="1" x14ac:dyDescent="0.2"/>
    <row r="10073" customFormat="1" ht="16" customHeight="1" x14ac:dyDescent="0.2"/>
    <row r="10074" customFormat="1" ht="16" customHeight="1" x14ac:dyDescent="0.2"/>
    <row r="10075" customFormat="1" ht="16" customHeight="1" x14ac:dyDescent="0.2"/>
    <row r="10076" customFormat="1" ht="16" customHeight="1" x14ac:dyDescent="0.2"/>
    <row r="10077" customFormat="1" ht="16" customHeight="1" x14ac:dyDescent="0.2"/>
    <row r="10078" customFormat="1" ht="16" customHeight="1" x14ac:dyDescent="0.2"/>
    <row r="10079" customFormat="1" ht="16" customHeight="1" x14ac:dyDescent="0.2"/>
    <row r="10080" customFormat="1" ht="16" customHeight="1" x14ac:dyDescent="0.2"/>
    <row r="10081" customFormat="1" ht="16" customHeight="1" x14ac:dyDescent="0.2"/>
    <row r="10082" customFormat="1" ht="16" customHeight="1" x14ac:dyDescent="0.2"/>
    <row r="10083" customFormat="1" ht="16" customHeight="1" x14ac:dyDescent="0.2"/>
    <row r="10084" customFormat="1" ht="16" customHeight="1" x14ac:dyDescent="0.2"/>
    <row r="10085" customFormat="1" ht="16" customHeight="1" x14ac:dyDescent="0.2"/>
    <row r="10086" customFormat="1" ht="16" customHeight="1" x14ac:dyDescent="0.2"/>
    <row r="10087" customFormat="1" ht="16" customHeight="1" x14ac:dyDescent="0.2"/>
    <row r="10088" customFormat="1" ht="16" customHeight="1" x14ac:dyDescent="0.2"/>
    <row r="10089" customFormat="1" ht="16" customHeight="1" x14ac:dyDescent="0.2"/>
    <row r="10090" customFormat="1" ht="16" customHeight="1" x14ac:dyDescent="0.2"/>
    <row r="10091" customFormat="1" ht="16" customHeight="1" x14ac:dyDescent="0.2"/>
    <row r="10092" customFormat="1" ht="16" customHeight="1" x14ac:dyDescent="0.2"/>
    <row r="10093" customFormat="1" ht="16" customHeight="1" x14ac:dyDescent="0.2"/>
    <row r="10094" customFormat="1" ht="16" customHeight="1" x14ac:dyDescent="0.2"/>
    <row r="10095" customFormat="1" ht="16" customHeight="1" x14ac:dyDescent="0.2"/>
    <row r="10096" customFormat="1" ht="16" customHeight="1" x14ac:dyDescent="0.2"/>
    <row r="10097" customFormat="1" ht="16" customHeight="1" x14ac:dyDescent="0.2"/>
    <row r="10098" customFormat="1" ht="16" customHeight="1" x14ac:dyDescent="0.2"/>
    <row r="10099" customFormat="1" ht="16" customHeight="1" x14ac:dyDescent="0.2"/>
    <row r="10100" customFormat="1" ht="16" customHeight="1" x14ac:dyDescent="0.2"/>
    <row r="10101" customFormat="1" ht="16" customHeight="1" x14ac:dyDescent="0.2"/>
    <row r="10102" customFormat="1" ht="16" customHeight="1" x14ac:dyDescent="0.2"/>
    <row r="10103" customFormat="1" ht="16" customHeight="1" x14ac:dyDescent="0.2"/>
    <row r="10104" customFormat="1" ht="16" customHeight="1" x14ac:dyDescent="0.2"/>
    <row r="10105" customFormat="1" ht="16" customHeight="1" x14ac:dyDescent="0.2"/>
    <row r="10106" customFormat="1" ht="16" customHeight="1" x14ac:dyDescent="0.2"/>
    <row r="10107" customFormat="1" ht="16" customHeight="1" x14ac:dyDescent="0.2"/>
    <row r="10108" customFormat="1" ht="16" customHeight="1" x14ac:dyDescent="0.2"/>
    <row r="10109" customFormat="1" ht="16" customHeight="1" x14ac:dyDescent="0.2"/>
    <row r="10110" customFormat="1" ht="16" customHeight="1" x14ac:dyDescent="0.2"/>
    <row r="10111" customFormat="1" ht="16" customHeight="1" x14ac:dyDescent="0.2"/>
    <row r="10112" customFormat="1" ht="16" customHeight="1" x14ac:dyDescent="0.2"/>
    <row r="10113" customFormat="1" ht="16" customHeight="1" x14ac:dyDescent="0.2"/>
    <row r="10114" customFormat="1" ht="16" customHeight="1" x14ac:dyDescent="0.2"/>
    <row r="10115" customFormat="1" ht="16" customHeight="1" x14ac:dyDescent="0.2"/>
    <row r="10116" customFormat="1" ht="16" customHeight="1" x14ac:dyDescent="0.2"/>
    <row r="10117" customFormat="1" ht="16" customHeight="1" x14ac:dyDescent="0.2"/>
    <row r="10118" customFormat="1" ht="16" customHeight="1" x14ac:dyDescent="0.2"/>
    <row r="10119" customFormat="1" ht="16" customHeight="1" x14ac:dyDescent="0.2"/>
    <row r="10120" customFormat="1" ht="16" customHeight="1" x14ac:dyDescent="0.2"/>
    <row r="10121" customFormat="1" ht="16" customHeight="1" x14ac:dyDescent="0.2"/>
    <row r="10122" customFormat="1" ht="16" customHeight="1" x14ac:dyDescent="0.2"/>
    <row r="10123" customFormat="1" ht="16" customHeight="1" x14ac:dyDescent="0.2"/>
    <row r="10124" customFormat="1" ht="16" customHeight="1" x14ac:dyDescent="0.2"/>
    <row r="10125" customFormat="1" ht="16" customHeight="1" x14ac:dyDescent="0.2"/>
    <row r="10126" customFormat="1" ht="16" customHeight="1" x14ac:dyDescent="0.2"/>
    <row r="10127" customFormat="1" ht="16" customHeight="1" x14ac:dyDescent="0.2"/>
    <row r="10128" customFormat="1" ht="16" customHeight="1" x14ac:dyDescent="0.2"/>
    <row r="10129" customFormat="1" ht="16" customHeight="1" x14ac:dyDescent="0.2"/>
    <row r="10130" customFormat="1" ht="16" customHeight="1" x14ac:dyDescent="0.2"/>
    <row r="10131" customFormat="1" ht="16" customHeight="1" x14ac:dyDescent="0.2"/>
    <row r="10132" customFormat="1" ht="16" customHeight="1" x14ac:dyDescent="0.2"/>
    <row r="10133" customFormat="1" ht="16" customHeight="1" x14ac:dyDescent="0.2"/>
    <row r="10134" customFormat="1" ht="16" customHeight="1" x14ac:dyDescent="0.2"/>
    <row r="10135" customFormat="1" ht="16" customHeight="1" x14ac:dyDescent="0.2"/>
    <row r="10136" customFormat="1" ht="16" customHeight="1" x14ac:dyDescent="0.2"/>
    <row r="10137" customFormat="1" ht="16" customHeight="1" x14ac:dyDescent="0.2"/>
    <row r="10138" customFormat="1" ht="16" customHeight="1" x14ac:dyDescent="0.2"/>
    <row r="10139" customFormat="1" ht="16" customHeight="1" x14ac:dyDescent="0.2"/>
    <row r="10140" customFormat="1" ht="16" customHeight="1" x14ac:dyDescent="0.2"/>
    <row r="10141" customFormat="1" ht="16" customHeight="1" x14ac:dyDescent="0.2"/>
    <row r="10142" customFormat="1" ht="16" customHeight="1" x14ac:dyDescent="0.2"/>
    <row r="10143" customFormat="1" ht="16" customHeight="1" x14ac:dyDescent="0.2"/>
    <row r="10144" customFormat="1" ht="16" customHeight="1" x14ac:dyDescent="0.2"/>
    <row r="10145" customFormat="1" ht="16" customHeight="1" x14ac:dyDescent="0.2"/>
    <row r="10146" customFormat="1" ht="16" customHeight="1" x14ac:dyDescent="0.2"/>
    <row r="10147" customFormat="1" ht="16" customHeight="1" x14ac:dyDescent="0.2"/>
    <row r="10148" customFormat="1" ht="16" customHeight="1" x14ac:dyDescent="0.2"/>
    <row r="10149" customFormat="1" ht="16" customHeight="1" x14ac:dyDescent="0.2"/>
    <row r="10150" customFormat="1" ht="16" customHeight="1" x14ac:dyDescent="0.2"/>
    <row r="10151" customFormat="1" ht="16" customHeight="1" x14ac:dyDescent="0.2"/>
    <row r="10152" customFormat="1" ht="16" customHeight="1" x14ac:dyDescent="0.2"/>
    <row r="10153" customFormat="1" ht="16" customHeight="1" x14ac:dyDescent="0.2"/>
    <row r="10154" customFormat="1" ht="16" customHeight="1" x14ac:dyDescent="0.2"/>
    <row r="10155" customFormat="1" ht="16" customHeight="1" x14ac:dyDescent="0.2"/>
    <row r="10156" customFormat="1" ht="16" customHeight="1" x14ac:dyDescent="0.2"/>
    <row r="10157" customFormat="1" ht="16" customHeight="1" x14ac:dyDescent="0.2"/>
    <row r="10158" customFormat="1" ht="16" customHeight="1" x14ac:dyDescent="0.2"/>
    <row r="10159" customFormat="1" ht="16" customHeight="1" x14ac:dyDescent="0.2"/>
    <row r="10160" customFormat="1" ht="16" customHeight="1" x14ac:dyDescent="0.2"/>
    <row r="10161" customFormat="1" ht="16" customHeight="1" x14ac:dyDescent="0.2"/>
    <row r="10162" customFormat="1" ht="16" customHeight="1" x14ac:dyDescent="0.2"/>
    <row r="10163" customFormat="1" ht="16" customHeight="1" x14ac:dyDescent="0.2"/>
    <row r="10164" customFormat="1" ht="16" customHeight="1" x14ac:dyDescent="0.2"/>
    <row r="10165" customFormat="1" ht="16" customHeight="1" x14ac:dyDescent="0.2"/>
    <row r="10166" customFormat="1" ht="16" customHeight="1" x14ac:dyDescent="0.2"/>
    <row r="10167" customFormat="1" ht="16" customHeight="1" x14ac:dyDescent="0.2"/>
    <row r="10168" customFormat="1" ht="16" customHeight="1" x14ac:dyDescent="0.2"/>
    <row r="10169" customFormat="1" ht="16" customHeight="1" x14ac:dyDescent="0.2"/>
    <row r="10170" customFormat="1" ht="16" customHeight="1" x14ac:dyDescent="0.2"/>
    <row r="10171" customFormat="1" ht="16" customHeight="1" x14ac:dyDescent="0.2"/>
    <row r="10172" customFormat="1" ht="16" customHeight="1" x14ac:dyDescent="0.2"/>
    <row r="10173" customFormat="1" ht="16" customHeight="1" x14ac:dyDescent="0.2"/>
    <row r="10174" customFormat="1" ht="16" customHeight="1" x14ac:dyDescent="0.2"/>
    <row r="10175" customFormat="1" ht="16" customHeight="1" x14ac:dyDescent="0.2"/>
    <row r="10176" customFormat="1" ht="16" customHeight="1" x14ac:dyDescent="0.2"/>
    <row r="10177" customFormat="1" ht="16" customHeight="1" x14ac:dyDescent="0.2"/>
    <row r="10178" customFormat="1" ht="16" customHeight="1" x14ac:dyDescent="0.2"/>
    <row r="10179" customFormat="1" ht="16" customHeight="1" x14ac:dyDescent="0.2"/>
    <row r="10180" customFormat="1" ht="16" customHeight="1" x14ac:dyDescent="0.2"/>
    <row r="10181" customFormat="1" ht="16" customHeight="1" x14ac:dyDescent="0.2"/>
    <row r="10182" customFormat="1" ht="16" customHeight="1" x14ac:dyDescent="0.2"/>
    <row r="10183" customFormat="1" ht="16" customHeight="1" x14ac:dyDescent="0.2"/>
    <row r="10184" customFormat="1" ht="16" customHeight="1" x14ac:dyDescent="0.2"/>
    <row r="10185" customFormat="1" ht="16" customHeight="1" x14ac:dyDescent="0.2"/>
    <row r="10186" customFormat="1" ht="16" customHeight="1" x14ac:dyDescent="0.2"/>
    <row r="10187" customFormat="1" ht="16" customHeight="1" x14ac:dyDescent="0.2"/>
    <row r="10188" customFormat="1" ht="16" customHeight="1" x14ac:dyDescent="0.2"/>
    <row r="10189" customFormat="1" ht="16" customHeight="1" x14ac:dyDescent="0.2"/>
    <row r="10190" customFormat="1" ht="16" customHeight="1" x14ac:dyDescent="0.2"/>
    <row r="10191" customFormat="1" ht="16" customHeight="1" x14ac:dyDescent="0.2"/>
    <row r="10192" customFormat="1" ht="16" customHeight="1" x14ac:dyDescent="0.2"/>
    <row r="10193" customFormat="1" ht="16" customHeight="1" x14ac:dyDescent="0.2"/>
    <row r="10194" customFormat="1" ht="16" customHeight="1" x14ac:dyDescent="0.2"/>
    <row r="10195" customFormat="1" ht="16" customHeight="1" x14ac:dyDescent="0.2"/>
    <row r="10196" customFormat="1" ht="16" customHeight="1" x14ac:dyDescent="0.2"/>
    <row r="10197" customFormat="1" ht="16" customHeight="1" x14ac:dyDescent="0.2"/>
    <row r="10198" customFormat="1" ht="16" customHeight="1" x14ac:dyDescent="0.2"/>
    <row r="10199" customFormat="1" ht="16" customHeight="1" x14ac:dyDescent="0.2"/>
    <row r="10200" customFormat="1" ht="16" customHeight="1" x14ac:dyDescent="0.2"/>
    <row r="10201" customFormat="1" ht="16" customHeight="1" x14ac:dyDescent="0.2"/>
    <row r="10202" customFormat="1" ht="16" customHeight="1" x14ac:dyDescent="0.2"/>
    <row r="10203" customFormat="1" ht="16" customHeight="1" x14ac:dyDescent="0.2"/>
    <row r="10204" customFormat="1" ht="16" customHeight="1" x14ac:dyDescent="0.2"/>
    <row r="10205" customFormat="1" ht="16" customHeight="1" x14ac:dyDescent="0.2"/>
    <row r="10206" customFormat="1" ht="16" customHeight="1" x14ac:dyDescent="0.2"/>
    <row r="10207" customFormat="1" ht="16" customHeight="1" x14ac:dyDescent="0.2"/>
    <row r="10208" customFormat="1" ht="16" customHeight="1" x14ac:dyDescent="0.2"/>
    <row r="10209" customFormat="1" ht="16" customHeight="1" x14ac:dyDescent="0.2"/>
    <row r="10210" customFormat="1" ht="16" customHeight="1" x14ac:dyDescent="0.2"/>
    <row r="10211" customFormat="1" ht="16" customHeight="1" x14ac:dyDescent="0.2"/>
    <row r="10212" customFormat="1" ht="16" customHeight="1" x14ac:dyDescent="0.2"/>
    <row r="10213" customFormat="1" ht="16" customHeight="1" x14ac:dyDescent="0.2"/>
    <row r="10214" customFormat="1" ht="16" customHeight="1" x14ac:dyDescent="0.2"/>
    <row r="10215" customFormat="1" ht="16" customHeight="1" x14ac:dyDescent="0.2"/>
    <row r="10216" customFormat="1" ht="16" customHeight="1" x14ac:dyDescent="0.2"/>
    <row r="10217" customFormat="1" ht="16" customHeight="1" x14ac:dyDescent="0.2"/>
    <row r="10218" customFormat="1" ht="16" customHeight="1" x14ac:dyDescent="0.2"/>
    <row r="10219" customFormat="1" ht="16" customHeight="1" x14ac:dyDescent="0.2"/>
    <row r="10220" customFormat="1" ht="16" customHeight="1" x14ac:dyDescent="0.2"/>
    <row r="10221" customFormat="1" ht="16" customHeight="1" x14ac:dyDescent="0.2"/>
    <row r="10222" customFormat="1" ht="16" customHeight="1" x14ac:dyDescent="0.2"/>
    <row r="10223" customFormat="1" ht="16" customHeight="1" x14ac:dyDescent="0.2"/>
    <row r="10224" customFormat="1" ht="16" customHeight="1" x14ac:dyDescent="0.2"/>
    <row r="10225" customFormat="1" ht="16" customHeight="1" x14ac:dyDescent="0.2"/>
    <row r="10226" customFormat="1" ht="16" customHeight="1" x14ac:dyDescent="0.2"/>
    <row r="10227" customFormat="1" ht="16" customHeight="1" x14ac:dyDescent="0.2"/>
    <row r="10228" customFormat="1" ht="16" customHeight="1" x14ac:dyDescent="0.2"/>
    <row r="10229" customFormat="1" ht="16" customHeight="1" x14ac:dyDescent="0.2"/>
    <row r="10230" customFormat="1" ht="16" customHeight="1" x14ac:dyDescent="0.2"/>
    <row r="10231" customFormat="1" ht="16" customHeight="1" x14ac:dyDescent="0.2"/>
    <row r="10232" customFormat="1" ht="16" customHeight="1" x14ac:dyDescent="0.2"/>
    <row r="10233" customFormat="1" ht="16" customHeight="1" x14ac:dyDescent="0.2"/>
    <row r="10234" customFormat="1" ht="16" customHeight="1" x14ac:dyDescent="0.2"/>
    <row r="10235" customFormat="1" ht="16" customHeight="1" x14ac:dyDescent="0.2"/>
    <row r="10236" customFormat="1" ht="16" customHeight="1" x14ac:dyDescent="0.2"/>
    <row r="10237" customFormat="1" ht="16" customHeight="1" x14ac:dyDescent="0.2"/>
    <row r="10238" customFormat="1" ht="16" customHeight="1" x14ac:dyDescent="0.2"/>
    <row r="10239" customFormat="1" ht="16" customHeight="1" x14ac:dyDescent="0.2"/>
    <row r="10240" customFormat="1" ht="16" customHeight="1" x14ac:dyDescent="0.2"/>
    <row r="10241" customFormat="1" ht="16" customHeight="1" x14ac:dyDescent="0.2"/>
    <row r="10242" customFormat="1" ht="16" customHeight="1" x14ac:dyDescent="0.2"/>
    <row r="10243" customFormat="1" ht="16" customHeight="1" x14ac:dyDescent="0.2"/>
    <row r="10244" customFormat="1" ht="16" customHeight="1" x14ac:dyDescent="0.2"/>
    <row r="10245" customFormat="1" ht="16" customHeight="1" x14ac:dyDescent="0.2"/>
    <row r="10246" customFormat="1" ht="16" customHeight="1" x14ac:dyDescent="0.2"/>
    <row r="10247" customFormat="1" ht="16" customHeight="1" x14ac:dyDescent="0.2"/>
    <row r="10248" customFormat="1" ht="16" customHeight="1" x14ac:dyDescent="0.2"/>
    <row r="10249" customFormat="1" ht="16" customHeight="1" x14ac:dyDescent="0.2"/>
    <row r="10250" customFormat="1" ht="16" customHeight="1" x14ac:dyDescent="0.2"/>
    <row r="10251" customFormat="1" ht="16" customHeight="1" x14ac:dyDescent="0.2"/>
    <row r="10252" customFormat="1" ht="16" customHeight="1" x14ac:dyDescent="0.2"/>
    <row r="10253" customFormat="1" ht="16" customHeight="1" x14ac:dyDescent="0.2"/>
    <row r="10254" customFormat="1" ht="16" customHeight="1" x14ac:dyDescent="0.2"/>
    <row r="10255" customFormat="1" ht="16" customHeight="1" x14ac:dyDescent="0.2"/>
    <row r="10256" customFormat="1" ht="16" customHeight="1" x14ac:dyDescent="0.2"/>
    <row r="10257" customFormat="1" ht="16" customHeight="1" x14ac:dyDescent="0.2"/>
    <row r="10258" customFormat="1" ht="16" customHeight="1" x14ac:dyDescent="0.2"/>
    <row r="10259" customFormat="1" ht="16" customHeight="1" x14ac:dyDescent="0.2"/>
    <row r="10260" customFormat="1" ht="16" customHeight="1" x14ac:dyDescent="0.2"/>
    <row r="10261" customFormat="1" ht="16" customHeight="1" x14ac:dyDescent="0.2"/>
    <row r="10262" customFormat="1" ht="16" customHeight="1" x14ac:dyDescent="0.2"/>
    <row r="10263" customFormat="1" ht="16" customHeight="1" x14ac:dyDescent="0.2"/>
    <row r="10264" customFormat="1" ht="16" customHeight="1" x14ac:dyDescent="0.2"/>
    <row r="10265" customFormat="1" ht="16" customHeight="1" x14ac:dyDescent="0.2"/>
    <row r="10266" customFormat="1" ht="16" customHeight="1" x14ac:dyDescent="0.2"/>
    <row r="10267" customFormat="1" ht="16" customHeight="1" x14ac:dyDescent="0.2"/>
    <row r="10268" customFormat="1" ht="16" customHeight="1" x14ac:dyDescent="0.2"/>
    <row r="10269" customFormat="1" ht="16" customHeight="1" x14ac:dyDescent="0.2"/>
    <row r="10270" customFormat="1" ht="16" customHeight="1" x14ac:dyDescent="0.2"/>
    <row r="10271" customFormat="1" ht="16" customHeight="1" x14ac:dyDescent="0.2"/>
    <row r="10272" customFormat="1" ht="16" customHeight="1" x14ac:dyDescent="0.2"/>
    <row r="10273" customFormat="1" ht="16" customHeight="1" x14ac:dyDescent="0.2"/>
    <row r="10274" customFormat="1" ht="16" customHeight="1" x14ac:dyDescent="0.2"/>
    <row r="10275" customFormat="1" ht="16" customHeight="1" x14ac:dyDescent="0.2"/>
    <row r="10276" customFormat="1" ht="16" customHeight="1" x14ac:dyDescent="0.2"/>
    <row r="10277" customFormat="1" ht="16" customHeight="1" x14ac:dyDescent="0.2"/>
    <row r="10278" customFormat="1" ht="16" customHeight="1" x14ac:dyDescent="0.2"/>
    <row r="10279" customFormat="1" ht="16" customHeight="1" x14ac:dyDescent="0.2"/>
    <row r="10280" customFormat="1" ht="16" customHeight="1" x14ac:dyDescent="0.2"/>
    <row r="10281" customFormat="1" ht="16" customHeight="1" x14ac:dyDescent="0.2"/>
    <row r="10282" customFormat="1" ht="16" customHeight="1" x14ac:dyDescent="0.2"/>
    <row r="10283" customFormat="1" ht="16" customHeight="1" x14ac:dyDescent="0.2"/>
    <row r="10284" customFormat="1" ht="16" customHeight="1" x14ac:dyDescent="0.2"/>
    <row r="10285" customFormat="1" ht="16" customHeight="1" x14ac:dyDescent="0.2"/>
    <row r="10286" customFormat="1" ht="16" customHeight="1" x14ac:dyDescent="0.2"/>
    <row r="10287" customFormat="1" ht="16" customHeight="1" x14ac:dyDescent="0.2"/>
    <row r="10288" customFormat="1" ht="16" customHeight="1" x14ac:dyDescent="0.2"/>
    <row r="10289" customFormat="1" ht="16" customHeight="1" x14ac:dyDescent="0.2"/>
    <row r="10290" customFormat="1" ht="16" customHeight="1" x14ac:dyDescent="0.2"/>
    <row r="10291" customFormat="1" ht="16" customHeight="1" x14ac:dyDescent="0.2"/>
    <row r="10292" customFormat="1" ht="16" customHeight="1" x14ac:dyDescent="0.2"/>
    <row r="10293" customFormat="1" ht="16" customHeight="1" x14ac:dyDescent="0.2"/>
    <row r="10294" customFormat="1" ht="16" customHeight="1" x14ac:dyDescent="0.2"/>
    <row r="10295" customFormat="1" ht="16" customHeight="1" x14ac:dyDescent="0.2"/>
    <row r="10296" customFormat="1" ht="16" customHeight="1" x14ac:dyDescent="0.2"/>
    <row r="10297" customFormat="1" ht="16" customHeight="1" x14ac:dyDescent="0.2"/>
    <row r="10298" customFormat="1" ht="16" customHeight="1" x14ac:dyDescent="0.2"/>
    <row r="10299" customFormat="1" ht="16" customHeight="1" x14ac:dyDescent="0.2"/>
    <row r="10300" customFormat="1" ht="16" customHeight="1" x14ac:dyDescent="0.2"/>
    <row r="10301" customFormat="1" ht="16" customHeight="1" x14ac:dyDescent="0.2"/>
    <row r="10302" customFormat="1" ht="16" customHeight="1" x14ac:dyDescent="0.2"/>
    <row r="10303" customFormat="1" ht="16" customHeight="1" x14ac:dyDescent="0.2"/>
    <row r="10304" customFormat="1" ht="16" customHeight="1" x14ac:dyDescent="0.2"/>
    <row r="10305" customFormat="1" ht="16" customHeight="1" x14ac:dyDescent="0.2"/>
    <row r="10306" customFormat="1" ht="16" customHeight="1" x14ac:dyDescent="0.2"/>
    <row r="10307" customFormat="1" ht="16" customHeight="1" x14ac:dyDescent="0.2"/>
    <row r="10308" customFormat="1" ht="16" customHeight="1" x14ac:dyDescent="0.2"/>
    <row r="10309" customFormat="1" ht="16" customHeight="1" x14ac:dyDescent="0.2"/>
    <row r="10310" customFormat="1" ht="16" customHeight="1" x14ac:dyDescent="0.2"/>
    <row r="10311" customFormat="1" ht="16" customHeight="1" x14ac:dyDescent="0.2"/>
    <row r="10312" customFormat="1" ht="16" customHeight="1" x14ac:dyDescent="0.2"/>
    <row r="10313" customFormat="1" ht="16" customHeight="1" x14ac:dyDescent="0.2"/>
    <row r="10314" customFormat="1" ht="16" customHeight="1" x14ac:dyDescent="0.2"/>
    <row r="10315" customFormat="1" ht="16" customHeight="1" x14ac:dyDescent="0.2"/>
    <row r="10316" customFormat="1" ht="16" customHeight="1" x14ac:dyDescent="0.2"/>
    <row r="10317" customFormat="1" ht="16" customHeight="1" x14ac:dyDescent="0.2"/>
    <row r="10318" customFormat="1" ht="16" customHeight="1" x14ac:dyDescent="0.2"/>
    <row r="10319" customFormat="1" ht="16" customHeight="1" x14ac:dyDescent="0.2"/>
    <row r="10320" customFormat="1" ht="16" customHeight="1" x14ac:dyDescent="0.2"/>
    <row r="10321" customFormat="1" ht="16" customHeight="1" x14ac:dyDescent="0.2"/>
    <row r="10322" customFormat="1" ht="16" customHeight="1" x14ac:dyDescent="0.2"/>
    <row r="10323" customFormat="1" ht="16" customHeight="1" x14ac:dyDescent="0.2"/>
    <row r="10324" customFormat="1" ht="16" customHeight="1" x14ac:dyDescent="0.2"/>
    <row r="10325" customFormat="1" ht="16" customHeight="1" x14ac:dyDescent="0.2"/>
    <row r="10326" customFormat="1" ht="16" customHeight="1" x14ac:dyDescent="0.2"/>
    <row r="10327" customFormat="1" ht="16" customHeight="1" x14ac:dyDescent="0.2"/>
    <row r="10328" customFormat="1" ht="16" customHeight="1" x14ac:dyDescent="0.2"/>
    <row r="10329" customFormat="1" ht="16" customHeight="1" x14ac:dyDescent="0.2"/>
    <row r="10330" customFormat="1" ht="16" customHeight="1" x14ac:dyDescent="0.2"/>
    <row r="10331" customFormat="1" ht="16" customHeight="1" x14ac:dyDescent="0.2"/>
    <row r="10332" customFormat="1" ht="16" customHeight="1" x14ac:dyDescent="0.2"/>
    <row r="10333" customFormat="1" ht="16" customHeight="1" x14ac:dyDescent="0.2"/>
    <row r="10334" customFormat="1" ht="16" customHeight="1" x14ac:dyDescent="0.2"/>
    <row r="10335" customFormat="1" ht="16" customHeight="1" x14ac:dyDescent="0.2"/>
    <row r="10336" customFormat="1" ht="16" customHeight="1" x14ac:dyDescent="0.2"/>
    <row r="10337" customFormat="1" ht="16" customHeight="1" x14ac:dyDescent="0.2"/>
    <row r="10338" customFormat="1" ht="16" customHeight="1" x14ac:dyDescent="0.2"/>
    <row r="10339" customFormat="1" ht="16" customHeight="1" x14ac:dyDescent="0.2"/>
    <row r="10340" customFormat="1" ht="16" customHeight="1" x14ac:dyDescent="0.2"/>
    <row r="10341" customFormat="1" ht="16" customHeight="1" x14ac:dyDescent="0.2"/>
    <row r="10342" customFormat="1" ht="16" customHeight="1" x14ac:dyDescent="0.2"/>
    <row r="10343" customFormat="1" ht="16" customHeight="1" x14ac:dyDescent="0.2"/>
    <row r="10344" customFormat="1" ht="16" customHeight="1" x14ac:dyDescent="0.2"/>
    <row r="10345" customFormat="1" ht="16" customHeight="1" x14ac:dyDescent="0.2"/>
    <row r="10346" customFormat="1" ht="16" customHeight="1" x14ac:dyDescent="0.2"/>
    <row r="10347" customFormat="1" ht="16" customHeight="1" x14ac:dyDescent="0.2"/>
    <row r="10348" customFormat="1" ht="16" customHeight="1" x14ac:dyDescent="0.2"/>
    <row r="10349" customFormat="1" ht="16" customHeight="1" x14ac:dyDescent="0.2"/>
    <row r="10350" customFormat="1" ht="16" customHeight="1" x14ac:dyDescent="0.2"/>
    <row r="10351" customFormat="1" ht="16" customHeight="1" x14ac:dyDescent="0.2"/>
    <row r="10352" customFormat="1" ht="16" customHeight="1" x14ac:dyDescent="0.2"/>
    <row r="10353" customFormat="1" ht="16" customHeight="1" x14ac:dyDescent="0.2"/>
    <row r="10354" customFormat="1" ht="16" customHeight="1" x14ac:dyDescent="0.2"/>
    <row r="10355" customFormat="1" ht="16" customHeight="1" x14ac:dyDescent="0.2"/>
    <row r="10356" customFormat="1" ht="16" customHeight="1" x14ac:dyDescent="0.2"/>
    <row r="10357" customFormat="1" ht="16" customHeight="1" x14ac:dyDescent="0.2"/>
    <row r="10358" customFormat="1" ht="16" customHeight="1" x14ac:dyDescent="0.2"/>
    <row r="10359" customFormat="1" ht="16" customHeight="1" x14ac:dyDescent="0.2"/>
    <row r="10360" customFormat="1" ht="16" customHeight="1" x14ac:dyDescent="0.2"/>
    <row r="10361" customFormat="1" ht="16" customHeight="1" x14ac:dyDescent="0.2"/>
    <row r="10362" customFormat="1" ht="16" customHeight="1" x14ac:dyDescent="0.2"/>
    <row r="10363" customFormat="1" ht="16" customHeight="1" x14ac:dyDescent="0.2"/>
    <row r="10364" customFormat="1" ht="16" customHeight="1" x14ac:dyDescent="0.2"/>
    <row r="10365" customFormat="1" ht="16" customHeight="1" x14ac:dyDescent="0.2"/>
    <row r="10366" customFormat="1" ht="16" customHeight="1" x14ac:dyDescent="0.2"/>
    <row r="10367" customFormat="1" ht="16" customHeight="1" x14ac:dyDescent="0.2"/>
  </sheetData>
  <sheetProtection algorithmName="SHA-512" hashValue="oNFT8kWpcSFfwtYK6C3CSPMX5LhWrwKq8qgyTKAesuiebThPKm4oAdovyI/2iA4oGqPnmAsI2K3Ey+wUUtaJDQ==" saltValue="u0v0rbAv8HgH1yhSjgY1kw==" spinCount="100000" sheet="1" objects="1" scenarios="1" selectLockedCells="1"/>
  <mergeCells count="3">
    <mergeCell ref="A14:I14"/>
    <mergeCell ref="A15:D15"/>
    <mergeCell ref="F15:I15"/>
  </mergeCells>
  <hyperlinks>
    <hyperlink ref="A11" r:id="rId1" xr:uid="{504AC27C-3731-3B42-8BE0-3FC74FEFE1F8}"/>
  </hyperlinks>
  <printOptions horizontalCentered="1"/>
  <pageMargins left="0.2" right="0.2" top="0.25" bottom="0.25" header="0" footer="0"/>
  <pageSetup paperSize="9" fitToHeight="0" orientation="portrait" r:id="rId2"/>
  <drawing r:id="rId3"/>
  <legacyDrawing r:id="rId4"/>
  <tableParts count="4">
    <tablePart r:id="rId5"/>
    <tablePart r:id="rId6"/>
    <tablePart r:id="rId7"/>
    <tablePart r:id="rId8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2A5CC-665D-004F-A89D-119D0CAAADDA}">
  <sheetPr>
    <pageSetUpPr autoPageBreaks="0" fitToPage="1"/>
  </sheetPr>
  <dimension ref="A1:TB10367"/>
  <sheetViews>
    <sheetView showGridLines="0" topLeftCell="A10" workbookViewId="0">
      <selection activeCell="B44" sqref="B44"/>
    </sheetView>
  </sheetViews>
  <sheetFormatPr baseColWidth="10" defaultColWidth="8.83203125" defaultRowHeight="16" customHeight="1" x14ac:dyDescent="0.2"/>
  <cols>
    <col min="1" max="1" width="35.6640625" style="3" bestFit="1" customWidth="1"/>
    <col min="2" max="4" width="14.6640625" style="3" customWidth="1"/>
    <col min="5" max="5" width="4.6640625" style="3" customWidth="1"/>
    <col min="6" max="6" width="38.6640625" style="3" customWidth="1"/>
    <col min="7" max="9" width="14.6640625" style="2" customWidth="1"/>
    <col min="10" max="10" width="21.6640625" style="2" customWidth="1"/>
    <col min="11" max="11" width="14" customWidth="1"/>
    <col min="12" max="13" width="13.83203125" customWidth="1"/>
  </cols>
  <sheetData>
    <row r="1" spans="1:23" s="17" customFormat="1" ht="16" customHeight="1" x14ac:dyDescent="0.2">
      <c r="A1" s="19"/>
      <c r="B1" s="19"/>
      <c r="C1" s="19"/>
      <c r="D1" s="19"/>
      <c r="E1" s="19"/>
      <c r="F1" s="19"/>
      <c r="G1" s="19"/>
      <c r="H1" s="19"/>
      <c r="I1" s="19"/>
    </row>
    <row r="2" spans="1:23" s="17" customFormat="1" ht="16" customHeight="1" x14ac:dyDescent="0.2">
      <c r="A2" s="19"/>
      <c r="B2" s="19"/>
      <c r="C2" s="19"/>
      <c r="D2" s="19"/>
      <c r="E2" s="19"/>
      <c r="F2" s="19"/>
      <c r="G2" s="19"/>
      <c r="H2" s="19"/>
      <c r="I2" s="19"/>
    </row>
    <row r="3" spans="1:23" s="17" customFormat="1" ht="16" customHeight="1" x14ac:dyDescent="0.2">
      <c r="A3" s="19"/>
      <c r="B3" s="19"/>
      <c r="C3" s="19"/>
      <c r="D3" s="19"/>
      <c r="E3" s="19"/>
      <c r="F3" s="19"/>
      <c r="G3" s="19"/>
      <c r="H3" s="19"/>
      <c r="I3" s="19"/>
    </row>
    <row r="4" spans="1:23" s="17" customFormat="1" ht="16" customHeight="1" x14ac:dyDescent="0.2">
      <c r="A4" s="19"/>
      <c r="B4" s="19"/>
      <c r="C4" s="19"/>
      <c r="D4" s="19"/>
      <c r="E4" s="19"/>
      <c r="F4" s="19"/>
      <c r="G4" s="19"/>
      <c r="H4" s="19"/>
      <c r="I4" s="19"/>
    </row>
    <row r="5" spans="1:23" s="17" customFormat="1" ht="16" customHeight="1" x14ac:dyDescent="0.2">
      <c r="A5" s="19"/>
      <c r="B5" s="19"/>
      <c r="C5" s="19"/>
      <c r="D5" s="19"/>
      <c r="E5" s="19"/>
      <c r="F5" s="19"/>
      <c r="G5" s="19"/>
      <c r="H5" s="19"/>
      <c r="I5" s="19"/>
    </row>
    <row r="6" spans="1:23" s="17" customFormat="1" ht="16" customHeight="1" x14ac:dyDescent="0.2">
      <c r="A6" s="19"/>
      <c r="B6" s="19"/>
      <c r="C6" s="19"/>
      <c r="D6" s="19"/>
      <c r="E6" s="19"/>
      <c r="F6" s="19"/>
      <c r="G6" s="19"/>
      <c r="H6" s="19"/>
      <c r="I6" s="19"/>
    </row>
    <row r="7" spans="1:23" s="17" customFormat="1" ht="16" customHeight="1" x14ac:dyDescent="0.2">
      <c r="A7" s="19"/>
      <c r="B7" s="19"/>
      <c r="C7" s="19"/>
      <c r="D7" s="19"/>
      <c r="E7" s="19"/>
      <c r="F7" s="19"/>
      <c r="G7" s="19"/>
      <c r="H7" s="19"/>
      <c r="I7" s="19"/>
    </row>
    <row r="8" spans="1:23" s="17" customFormat="1" ht="16" customHeight="1" x14ac:dyDescent="0.2">
      <c r="A8" s="19"/>
      <c r="B8" s="19"/>
      <c r="C8" s="19"/>
      <c r="D8" s="19"/>
      <c r="E8" s="19"/>
      <c r="F8" s="19"/>
      <c r="G8" s="19"/>
      <c r="H8" s="19"/>
      <c r="I8" s="19"/>
    </row>
    <row r="9" spans="1:23" s="17" customFormat="1" ht="16" customHeight="1" x14ac:dyDescent="0.2">
      <c r="A9" s="19"/>
      <c r="B9" s="19"/>
      <c r="C9" s="19"/>
      <c r="D9" s="19"/>
      <c r="E9" s="19"/>
      <c r="F9" s="19"/>
      <c r="G9" s="19"/>
      <c r="H9" s="19"/>
      <c r="I9" s="19"/>
    </row>
    <row r="10" spans="1:23" s="17" customFormat="1" ht="16" customHeight="1" x14ac:dyDescent="0.2">
      <c r="A10" s="19"/>
      <c r="B10" s="19"/>
      <c r="C10" s="19"/>
      <c r="D10" s="19"/>
      <c r="E10" s="19"/>
      <c r="F10" s="19"/>
      <c r="G10" s="19"/>
      <c r="H10" s="19"/>
      <c r="I10" s="19"/>
    </row>
    <row r="11" spans="1:23" s="17" customFormat="1" ht="16" customHeight="1" x14ac:dyDescent="0.2">
      <c r="A11" s="18" t="s">
        <v>36</v>
      </c>
      <c r="B11" s="20"/>
      <c r="C11" s="20"/>
      <c r="D11" s="21"/>
      <c r="E11" s="22"/>
      <c r="F11" s="19"/>
      <c r="G11" s="19"/>
      <c r="H11" s="21" t="s">
        <v>37</v>
      </c>
      <c r="I11" s="22" t="s">
        <v>38</v>
      </c>
    </row>
    <row r="12" spans="1:23" s="17" customFormat="1" ht="16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</row>
    <row r="13" spans="1:23" s="17" customFormat="1" ht="16" customHeight="1" x14ac:dyDescent="0.2">
      <c r="A13" s="19"/>
      <c r="B13" s="19"/>
      <c r="C13" s="19"/>
      <c r="D13" s="19"/>
      <c r="E13" s="19"/>
      <c r="F13" s="19"/>
      <c r="G13" s="19"/>
      <c r="H13" s="19"/>
      <c r="I13" s="19"/>
    </row>
    <row r="14" spans="1:23" ht="21" x14ac:dyDescent="0.25">
      <c r="A14" s="12" t="s">
        <v>35</v>
      </c>
      <c r="B14" s="13"/>
      <c r="C14" s="13"/>
      <c r="D14" s="13"/>
      <c r="E14" s="13"/>
      <c r="F14" s="13"/>
      <c r="G14" s="13"/>
      <c r="H14" s="13"/>
      <c r="I14" s="1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19" x14ac:dyDescent="0.25">
      <c r="A15" s="23" t="str">
        <f>ANO!A15</f>
        <v>COLOQUE O NOME DA EMPRESA AQUI!</v>
      </c>
      <c r="B15" s="24"/>
      <c r="C15" s="24"/>
      <c r="D15" s="25"/>
      <c r="E15" s="26"/>
      <c r="F15" s="27" t="s">
        <v>43</v>
      </c>
      <c r="G15" s="28"/>
      <c r="H15" s="28"/>
      <c r="I15" s="29"/>
      <c r="J15" s="5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19" x14ac:dyDescent="0.25">
      <c r="A16" s="30"/>
      <c r="B16" s="54">
        <f>ANO!B16</f>
        <v>2024</v>
      </c>
      <c r="C16" s="54">
        <f>ANO!C16</f>
        <v>2024</v>
      </c>
      <c r="D16" s="32"/>
      <c r="E16" s="26"/>
      <c r="F16" s="33"/>
      <c r="G16" s="34"/>
      <c r="H16" s="34"/>
      <c r="I16" s="34"/>
      <c r="J16" s="5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s="1" customFormat="1" ht="15" x14ac:dyDescent="0.2">
      <c r="A17" s="35" t="s">
        <v>12</v>
      </c>
      <c r="B17" s="36" t="s">
        <v>1</v>
      </c>
      <c r="C17" s="36" t="s">
        <v>2</v>
      </c>
      <c r="D17" s="37" t="s">
        <v>3</v>
      </c>
      <c r="E17" s="38"/>
      <c r="F17" s="39" t="s">
        <v>0</v>
      </c>
      <c r="G17" s="40" t="s">
        <v>1</v>
      </c>
      <c r="H17" s="40" t="s">
        <v>2</v>
      </c>
      <c r="I17" s="40" t="s">
        <v>3</v>
      </c>
      <c r="J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3" ht="15" x14ac:dyDescent="0.2">
      <c r="A18" s="41" t="str">
        <f>TabelaDeRendimentos8131563371115[[#This Row],[RENDIMENTOS]]</f>
        <v>Revenda de Mercadorias</v>
      </c>
      <c r="B18" s="7">
        <v>1</v>
      </c>
      <c r="C18" s="8">
        <v>1</v>
      </c>
      <c r="D18" s="6">
        <f>TabelaDeRendimentos813156337111923[[#This Row],[REAL]]-TabelaDeRendimentos813156337111923[[#This Row],[ESTIMADO]]</f>
        <v>0</v>
      </c>
      <c r="E18" s="38"/>
      <c r="F18" s="41" t="s">
        <v>4</v>
      </c>
      <c r="G18" s="6">
        <f>TabelaDeRendimentos813156337111923[[#Totals],[ESTIMADO]]</f>
        <v>5</v>
      </c>
      <c r="H18" s="6">
        <f>TabelaDeRendimentos813156337111923[[#Totals],[REAL]]</f>
        <v>5</v>
      </c>
      <c r="I18" s="6">
        <f>TabelaDeTotais914166448122024[[#This Row],[REAL]]-TabelaDeTotais914166448122024[[#This Row],[ESTIMADO]]</f>
        <v>0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3" ht="15" x14ac:dyDescent="0.2">
      <c r="A19" s="41" t="str">
        <f>TabelaDeRendimentos8131563371115[[#This Row],[RENDIMENTOS]]</f>
        <v>Venda de Produtos Industrializados</v>
      </c>
      <c r="B19" s="7">
        <v>4</v>
      </c>
      <c r="C19" s="8">
        <v>4</v>
      </c>
      <c r="D19" s="6">
        <f>TabelaDeRendimentos813156337111923[[#This Row],[REAL]]-TabelaDeRendimentos813156337111923[[#This Row],[ESTIMADO]]</f>
        <v>0</v>
      </c>
      <c r="E19" s="38"/>
      <c r="F19" s="41" t="s">
        <v>5</v>
      </c>
      <c r="G19" s="6">
        <f>TabelaDeDespesasDePessoal1116186559132125[[#Totals],[ESTIMADO]]+TabelaDeDespesasOperacionais712146226101822[[#Totals],[ESTIMADO]]</f>
        <v>0</v>
      </c>
      <c r="H19" s="6">
        <f>TabelaDeDespesasDePessoal1116186559132125[[#Totals],[REAL]]+TabelaDeDespesasOperacionais712146226101822[[#Totals],[REAL]]</f>
        <v>0</v>
      </c>
      <c r="I19" s="6">
        <f>TabelaDeTotais914166448122024[[#This Row],[ESTIMADO]]-TabelaDeTotais914166448122024[[#This Row],[REAL]]</f>
        <v>0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3" ht="15" x14ac:dyDescent="0.2">
      <c r="A20" s="41" t="str">
        <f>TabelaDeRendimentos8131563371115[[#This Row],[RENDIMENTOS]]</f>
        <v>Prestação de Serviços</v>
      </c>
      <c r="B20" s="7">
        <v>0</v>
      </c>
      <c r="C20" s="8">
        <v>0</v>
      </c>
      <c r="D20" s="6">
        <f>TabelaDeRendimentos813156337111923[[#This Row],[REAL]]-TabelaDeRendimentos813156337111923[[#This Row],[ESTIMADO]]</f>
        <v>0</v>
      </c>
      <c r="E20" s="38"/>
      <c r="F20" s="42" t="s">
        <v>6</v>
      </c>
      <c r="G20" s="15">
        <f>G18-G19</f>
        <v>5</v>
      </c>
      <c r="H20" s="15">
        <f>H18-H19</f>
        <v>5</v>
      </c>
      <c r="I20" s="16">
        <f>TabelaDeTotais914166448122024[[#Totals],[REAL]]-TabelaDeTotais914166448122024[[#Totals],[ESTIMADO]]</f>
        <v>0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3" ht="15" x14ac:dyDescent="0.2">
      <c r="A21" s="41" t="str">
        <f>TabelaDeRendimentos8131563371115[[#This Row],[RENDIMENTOS]]</f>
        <v>Outras receitas</v>
      </c>
      <c r="B21" s="7">
        <v>0</v>
      </c>
      <c r="C21" s="8">
        <v>0</v>
      </c>
      <c r="D21" s="6">
        <f>TabelaDeRendimentos813156337111923[[#This Row],[REAL]]-TabelaDeRendimentos813156337111923[[#This Row],[ESTIMADO]]</f>
        <v>0</v>
      </c>
      <c r="E21" s="38"/>
      <c r="F21" s="38"/>
      <c r="G21" s="38"/>
      <c r="H21" s="38"/>
      <c r="I21" s="3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3" ht="15" x14ac:dyDescent="0.2">
      <c r="A22" s="43" t="s">
        <v>11</v>
      </c>
      <c r="B22" s="44">
        <f>SUBTOTAL(9,TabelaDeRendimentos813156337111923[ESTIMADO])</f>
        <v>5</v>
      </c>
      <c r="C22" s="44">
        <f>SUBTOTAL(9,TabelaDeRendimentos813156337111923[REAL])</f>
        <v>5</v>
      </c>
      <c r="D22" s="45">
        <f>SUBTOTAL(9,TabelaDeRendimentos813156337111923[DIFERENÇA])</f>
        <v>0</v>
      </c>
      <c r="E22" s="38"/>
      <c r="F22" s="38"/>
      <c r="G22" s="38"/>
      <c r="H22" s="38"/>
      <c r="I22" s="3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3" ht="15" x14ac:dyDescent="0.2">
      <c r="A23" s="46"/>
      <c r="B23" s="47"/>
      <c r="C23" s="47"/>
      <c r="D23" s="47"/>
      <c r="E23" s="38"/>
      <c r="F23" s="38"/>
      <c r="G23" s="38"/>
      <c r="H23" s="38"/>
      <c r="I23" s="3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3" ht="15" x14ac:dyDescent="0.2">
      <c r="A24" s="38"/>
      <c r="B24" s="31">
        <f>$B$16</f>
        <v>2024</v>
      </c>
      <c r="C24" s="31">
        <f>$C$16</f>
        <v>2024</v>
      </c>
      <c r="D24" s="38"/>
      <c r="E24" s="38"/>
      <c r="F24" s="38"/>
      <c r="G24" s="38"/>
      <c r="H24" s="38"/>
      <c r="I24" s="3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15" x14ac:dyDescent="0.2">
      <c r="A25" s="48" t="s">
        <v>17</v>
      </c>
      <c r="B25" s="31" t="s">
        <v>1</v>
      </c>
      <c r="C25" s="31" t="s">
        <v>2</v>
      </c>
      <c r="D25" s="31" t="s">
        <v>3</v>
      </c>
      <c r="E25" s="38"/>
      <c r="F25" s="38"/>
      <c r="G25" s="38"/>
      <c r="H25" s="38"/>
      <c r="I25" s="38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3" ht="15" x14ac:dyDescent="0.2">
      <c r="A26" s="41" t="str">
        <f>TabelaDeDespesasDePessoal11161865591317[[#This Row],[DESPESAS PRINCIPAIS]]</f>
        <v>Compra de Mercadorias</v>
      </c>
      <c r="B26" s="7">
        <v>0</v>
      </c>
      <c r="C26" s="9">
        <v>0</v>
      </c>
      <c r="D26" s="6">
        <f>TabelaDeDespesasDePessoal1116186559132125[[#This Row],[ESTIMADO]]-TabelaDeDespesasDePessoal1116186559132125[[#This Row],[REAL]]</f>
        <v>0</v>
      </c>
      <c r="E26" s="38"/>
      <c r="F26" s="38"/>
      <c r="G26" s="38"/>
      <c r="H26" s="38"/>
      <c r="I26" s="3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3" ht="15" x14ac:dyDescent="0.2">
      <c r="A27" s="41" t="str">
        <f>TabelaDeDespesasDePessoal11161865591317[[#This Row],[DESPESAS PRINCIPAIS]]</f>
        <v>Material de Expediente</v>
      </c>
      <c r="B27" s="7">
        <v>0</v>
      </c>
      <c r="C27" s="9">
        <v>0</v>
      </c>
      <c r="D27" s="6">
        <f>TabelaDeDespesasDePessoal1116186559132125[[#This Row],[ESTIMADO]]-TabelaDeDespesasDePessoal1116186559132125[[#This Row],[REAL]]</f>
        <v>0</v>
      </c>
      <c r="E27" s="38"/>
      <c r="F27" s="38"/>
      <c r="G27" s="38"/>
      <c r="H27" s="38"/>
      <c r="I27" s="38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3" ht="15" x14ac:dyDescent="0.2">
      <c r="A28" s="41" t="str">
        <f>TabelaDeDespesasDePessoal11161865591317[[#This Row],[DESPESAS PRINCIPAIS]]</f>
        <v>Funcionários e Pro Labore</v>
      </c>
      <c r="B28" s="7">
        <v>0</v>
      </c>
      <c r="C28" s="9">
        <v>0</v>
      </c>
      <c r="D28" s="6">
        <f>TabelaDeDespesasDePessoal1116186559132125[[#This Row],[ESTIMADO]]-TabelaDeDespesasDePessoal1116186559132125[[#This Row],[REAL]]</f>
        <v>0</v>
      </c>
      <c r="E28" s="38"/>
      <c r="F28" s="38"/>
      <c r="G28" s="38"/>
      <c r="H28" s="38"/>
      <c r="I28" s="38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3" ht="15" x14ac:dyDescent="0.2">
      <c r="A29" s="41" t="str">
        <f>TabelaDeDespesasDePessoal11161865591317[[#This Row],[DESPESAS PRINCIPAIS]]</f>
        <v>Veículos (Manutenção e Combustível)</v>
      </c>
      <c r="B29" s="7">
        <v>0</v>
      </c>
      <c r="C29" s="9">
        <v>0</v>
      </c>
      <c r="D29" s="6">
        <f>TabelaDeDespesasDePessoal1116186559132125[[#This Row],[ESTIMADO]]-TabelaDeDespesasDePessoal1116186559132125[[#This Row],[REAL]]</f>
        <v>0</v>
      </c>
      <c r="E29" s="38"/>
      <c r="F29" s="38"/>
      <c r="G29" s="38"/>
      <c r="H29" s="38"/>
      <c r="I29" s="3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3" ht="15" x14ac:dyDescent="0.2">
      <c r="A30" s="49" t="s">
        <v>19</v>
      </c>
      <c r="B30" s="50">
        <f>SUBTOTAL(9,TabelaDeDespesasDePessoal1116186559132125[ESTIMADO])</f>
        <v>0</v>
      </c>
      <c r="C30" s="50">
        <f>SUBTOTAL(9,TabelaDeDespesasDePessoal1116186559132125[REAL])</f>
        <v>0</v>
      </c>
      <c r="D30" s="50">
        <f>SUBTOTAL(9,TabelaDeDespesasDePessoal1116186559132125[DIFERENÇA])</f>
        <v>0</v>
      </c>
      <c r="E30" s="38"/>
      <c r="F30" s="38"/>
      <c r="G30" s="38"/>
      <c r="H30" s="38"/>
      <c r="I30" s="3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3" ht="15" x14ac:dyDescent="0.2">
      <c r="A31" s="38"/>
      <c r="B31" s="38"/>
      <c r="C31" s="38"/>
      <c r="D31" s="38"/>
      <c r="E31" s="38"/>
      <c r="F31" s="38"/>
      <c r="G31" s="38"/>
      <c r="H31" s="38"/>
      <c r="I31" s="3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15" x14ac:dyDescent="0.2">
      <c r="A32" s="38"/>
      <c r="B32" s="31">
        <f>$B$16</f>
        <v>2024</v>
      </c>
      <c r="C32" s="31">
        <f>$C$16</f>
        <v>2024</v>
      </c>
      <c r="D32" s="38"/>
      <c r="E32" s="38"/>
      <c r="F32" s="38"/>
      <c r="G32" s="38"/>
      <c r="H32" s="38"/>
      <c r="I32" s="3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522" s="3" customFormat="1" ht="15" x14ac:dyDescent="0.2">
      <c r="A33" s="48" t="s">
        <v>21</v>
      </c>
      <c r="B33" s="31" t="s">
        <v>1</v>
      </c>
      <c r="C33" s="31" t="s">
        <v>2</v>
      </c>
      <c r="D33" s="31" t="s">
        <v>3</v>
      </c>
      <c r="E33" s="38"/>
      <c r="F33" s="38"/>
      <c r="G33" s="38"/>
      <c r="H33" s="38"/>
      <c r="I33" s="3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</row>
    <row r="34" spans="1:522" s="3" customFormat="1" ht="15" x14ac:dyDescent="0.2">
      <c r="A34" s="41" t="str">
        <f>TabelaDeDespesasOperacionais7121462261014[[#This Row],[OUTRAS DESPESAS]]</f>
        <v>Energia Elétrica</v>
      </c>
      <c r="B34" s="10">
        <v>0</v>
      </c>
      <c r="C34" s="11">
        <v>0</v>
      </c>
      <c r="D34" s="51">
        <f>TabelaDeDespesasOperacionais712146226101822[[#This Row],[ESTIMADO]]-TabelaDeDespesasOperacionais712146226101822[[#This Row],[REAL]]</f>
        <v>0</v>
      </c>
      <c r="E34" s="38"/>
      <c r="F34" s="38"/>
      <c r="G34" s="38"/>
      <c r="H34" s="38"/>
      <c r="I34" s="38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</row>
    <row r="35" spans="1:522" s="3" customFormat="1" ht="16.5" customHeight="1" x14ac:dyDescent="0.2">
      <c r="A35" s="41" t="str">
        <f>TabelaDeDespesasOperacionais7121462261014[[#This Row],[OUTRAS DESPESAS]]</f>
        <v>Telefone e Internet</v>
      </c>
      <c r="B35" s="10">
        <v>0</v>
      </c>
      <c r="C35" s="11">
        <v>0</v>
      </c>
      <c r="D35" s="51">
        <f>TabelaDeDespesasOperacionais712146226101822[[#This Row],[ESTIMADO]]-TabelaDeDespesasOperacionais712146226101822[[#This Row],[REAL]]</f>
        <v>0</v>
      </c>
      <c r="E35" s="38"/>
      <c r="F35" s="38"/>
      <c r="G35" s="38"/>
      <c r="H35" s="38"/>
      <c r="I35" s="38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</row>
    <row r="36" spans="1:522" s="3" customFormat="1" ht="16.5" customHeight="1" x14ac:dyDescent="0.2">
      <c r="A36" s="41" t="str">
        <f>TabelaDeDespesasOperacionais7121462261014[[#This Row],[OUTRAS DESPESAS]]</f>
        <v>Água e Esgoto</v>
      </c>
      <c r="B36" s="10">
        <v>0</v>
      </c>
      <c r="C36" s="11">
        <v>0</v>
      </c>
      <c r="D36" s="51">
        <f>TabelaDeDespesasOperacionais712146226101822[[#This Row],[ESTIMADO]]-TabelaDeDespesasOperacionais712146226101822[[#This Row],[REAL]]</f>
        <v>0</v>
      </c>
      <c r="E36" s="38"/>
      <c r="F36" s="38"/>
      <c r="G36" s="38"/>
      <c r="H36" s="38"/>
      <c r="I36" s="38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</row>
    <row r="37" spans="1:522" s="3" customFormat="1" ht="16.5" customHeight="1" x14ac:dyDescent="0.2">
      <c r="A37" s="41" t="str">
        <f>TabelaDeDespesasOperacionais7121462261014[[#This Row],[OUTRAS DESPESAS]]</f>
        <v>Consultorias</v>
      </c>
      <c r="B37" s="10">
        <v>0</v>
      </c>
      <c r="C37" s="11">
        <v>0</v>
      </c>
      <c r="D37" s="51">
        <f>TabelaDeDespesasOperacionais712146226101822[[#This Row],[ESTIMADO]]-TabelaDeDespesasOperacionais712146226101822[[#This Row],[REAL]]</f>
        <v>0</v>
      </c>
      <c r="E37" s="38"/>
      <c r="F37" s="38"/>
      <c r="G37" s="38"/>
      <c r="H37" s="38"/>
      <c r="I37" s="38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</row>
    <row r="38" spans="1:522" s="3" customFormat="1" ht="16.5" customHeight="1" x14ac:dyDescent="0.2">
      <c r="A38" s="41" t="str">
        <f>TabelaDeDespesasOperacionais7121462261014[[#This Row],[OUTRAS DESPESAS]]</f>
        <v>Assistência Técnica</v>
      </c>
      <c r="B38" s="10">
        <v>0</v>
      </c>
      <c r="C38" s="11">
        <v>0</v>
      </c>
      <c r="D38" s="51">
        <f>TabelaDeDespesasOperacionais712146226101822[[#This Row],[ESTIMADO]]-TabelaDeDespesasOperacionais712146226101822[[#This Row],[REAL]]</f>
        <v>0</v>
      </c>
      <c r="E38" s="38"/>
      <c r="F38" s="38"/>
      <c r="G38" s="38"/>
      <c r="H38" s="38"/>
      <c r="I38" s="38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</row>
    <row r="39" spans="1:522" s="3" customFormat="1" ht="16.5" customHeight="1" x14ac:dyDescent="0.2">
      <c r="A39" s="41" t="str">
        <f>TabelaDeDespesasOperacionais7121462261014[[#This Row],[OUTRAS DESPESAS]]</f>
        <v>Sistema de Gestão</v>
      </c>
      <c r="B39" s="10">
        <v>0</v>
      </c>
      <c r="C39" s="11">
        <v>0</v>
      </c>
      <c r="D39" s="51">
        <f>TabelaDeDespesasOperacionais712146226101822[[#This Row],[ESTIMADO]]-TabelaDeDespesasOperacionais712146226101822[[#This Row],[REAL]]</f>
        <v>0</v>
      </c>
      <c r="E39" s="38"/>
      <c r="F39" s="38"/>
      <c r="G39" s="38"/>
      <c r="H39" s="38"/>
      <c r="I39" s="3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</row>
    <row r="40" spans="1:522" s="3" customFormat="1" ht="16.5" customHeight="1" x14ac:dyDescent="0.2">
      <c r="A40" s="41" t="str">
        <f>TabelaDeDespesasOperacionais7121462261014[[#This Row],[OUTRAS DESPESAS]]</f>
        <v>Marketing e Publicidade</v>
      </c>
      <c r="B40" s="10">
        <v>0</v>
      </c>
      <c r="C40" s="11">
        <v>0</v>
      </c>
      <c r="D40" s="51">
        <f>TabelaDeDespesasOperacionais712146226101822[[#This Row],[ESTIMADO]]-TabelaDeDespesasOperacionais712146226101822[[#This Row],[REAL]]</f>
        <v>0</v>
      </c>
      <c r="E40" s="38"/>
      <c r="F40" s="38"/>
      <c r="G40" s="38"/>
      <c r="H40" s="38"/>
      <c r="I40" s="38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</row>
    <row r="41" spans="1:522" s="3" customFormat="1" ht="16.5" customHeight="1" x14ac:dyDescent="0.2">
      <c r="A41" s="41" t="str">
        <f>TabelaDeDespesasOperacionais7121462261014[[#This Row],[OUTRAS DESPESAS]]</f>
        <v>Fretes, Seguros e Correios</v>
      </c>
      <c r="B41" s="10">
        <v>0</v>
      </c>
      <c r="C41" s="11">
        <v>0</v>
      </c>
      <c r="D41" s="51">
        <f>TabelaDeDespesasOperacionais712146226101822[[#This Row],[ESTIMADO]]-TabelaDeDespesasOperacionais712146226101822[[#This Row],[REAL]]</f>
        <v>0</v>
      </c>
      <c r="E41" s="38"/>
      <c r="F41" s="38"/>
      <c r="G41" s="38"/>
      <c r="H41" s="38"/>
      <c r="I41" s="3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</row>
    <row r="42" spans="1:522" s="3" customFormat="1" ht="16.5" customHeight="1" x14ac:dyDescent="0.2">
      <c r="A42" s="41" t="str">
        <f>TabelaDeDespesasOperacionais7121462261014[[#This Row],[OUTRAS DESPESAS]]</f>
        <v>Comissões</v>
      </c>
      <c r="B42" s="10">
        <v>0</v>
      </c>
      <c r="C42" s="11">
        <v>0</v>
      </c>
      <c r="D42" s="51">
        <f>TabelaDeDespesasOperacionais712146226101822[[#This Row],[ESTIMADO]]-TabelaDeDespesasOperacionais712146226101822[[#This Row],[REAL]]</f>
        <v>0</v>
      </c>
      <c r="E42" s="38"/>
      <c r="F42" s="38"/>
      <c r="G42" s="38"/>
      <c r="H42" s="38"/>
      <c r="I42" s="38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</row>
    <row r="43" spans="1:522" s="3" customFormat="1" ht="16.5" customHeight="1" x14ac:dyDescent="0.2">
      <c r="A43" s="41" t="str">
        <f>TabelaDeDespesasOperacionais7121462261014[[#This Row],[OUTRAS DESPESAS]]</f>
        <v>Empréstimos e Financiamentos</v>
      </c>
      <c r="B43" s="10">
        <v>0</v>
      </c>
      <c r="C43" s="11">
        <v>0</v>
      </c>
      <c r="D43" s="51">
        <f>TabelaDeDespesasOperacionais712146226101822[[#This Row],[ESTIMADO]]-TabelaDeDespesasOperacionais712146226101822[[#This Row],[REAL]]</f>
        <v>0</v>
      </c>
      <c r="E43" s="38"/>
      <c r="F43" s="38"/>
      <c r="G43" s="38"/>
      <c r="H43" s="38"/>
      <c r="I43" s="38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</row>
    <row r="44" spans="1:522" s="3" customFormat="1" ht="16.5" customHeight="1" x14ac:dyDescent="0.2">
      <c r="A44" s="41" t="str">
        <f>TabelaDeDespesasOperacionais7121462261014[[#This Row],[OUTRAS DESPESAS]]</f>
        <v>Impostos</v>
      </c>
      <c r="B44" s="10">
        <v>0</v>
      </c>
      <c r="C44" s="11">
        <v>0</v>
      </c>
      <c r="D44" s="51">
        <f>TabelaDeDespesasOperacionais712146226101822[[#This Row],[ESTIMADO]]-TabelaDeDespesasOperacionais712146226101822[[#This Row],[REAL]]</f>
        <v>0</v>
      </c>
      <c r="E44" s="38"/>
      <c r="F44" s="38"/>
      <c r="G44" s="38"/>
      <c r="H44" s="38"/>
      <c r="I44" s="38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</row>
    <row r="45" spans="1:522" s="3" customFormat="1" ht="16.5" customHeight="1" x14ac:dyDescent="0.2">
      <c r="A45" s="41" t="str">
        <f>TabelaDeDespesasOperacionais7121462261014[[#This Row],[OUTRAS DESPESAS]]</f>
        <v>Outros</v>
      </c>
      <c r="B45" s="10">
        <v>0</v>
      </c>
      <c r="C45" s="11">
        <v>0</v>
      </c>
      <c r="D45" s="51">
        <f>TabelaDeDespesasOperacionais712146226101822[[#This Row],[ESTIMADO]]-TabelaDeDespesasOperacionais712146226101822[[#This Row],[REAL]]</f>
        <v>0</v>
      </c>
      <c r="E45" s="38"/>
      <c r="F45" s="38"/>
      <c r="G45" s="38"/>
      <c r="H45" s="38"/>
      <c r="I45" s="38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</row>
    <row r="46" spans="1:522" s="3" customFormat="1" ht="16.5" customHeight="1" x14ac:dyDescent="0.2">
      <c r="A46" s="41" t="str">
        <f>TabelaDeDespesasOperacionais7121462261014[[#This Row],[OUTRAS DESPESAS]]</f>
        <v>Outros</v>
      </c>
      <c r="B46" s="10">
        <v>0</v>
      </c>
      <c r="C46" s="11">
        <v>0</v>
      </c>
      <c r="D46" s="51">
        <f>TabelaDeDespesasOperacionais712146226101822[[#This Row],[ESTIMADO]]-TabelaDeDespesasOperacionais712146226101822[[#This Row],[REAL]]</f>
        <v>0</v>
      </c>
      <c r="E46" s="38"/>
      <c r="F46" s="38"/>
      <c r="G46" s="38"/>
      <c r="H46" s="38"/>
      <c r="I46" s="3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</row>
    <row r="47" spans="1:522" s="3" customFormat="1" ht="16.5" customHeight="1" x14ac:dyDescent="0.2">
      <c r="A47" s="41" t="str">
        <f>TabelaDeDespesasOperacionais7121462261014[[#This Row],[OUTRAS DESPESAS]]</f>
        <v>Outros</v>
      </c>
      <c r="B47" s="10">
        <v>0</v>
      </c>
      <c r="C47" s="11">
        <v>0</v>
      </c>
      <c r="D47" s="51">
        <f>TabelaDeDespesasOperacionais712146226101822[[#This Row],[ESTIMADO]]-TabelaDeDespesasOperacionais712146226101822[[#This Row],[REAL]]</f>
        <v>0</v>
      </c>
      <c r="E47" s="38"/>
      <c r="F47" s="38"/>
      <c r="G47" s="38"/>
      <c r="H47" s="38"/>
      <c r="I47" s="38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</row>
    <row r="48" spans="1:522" s="3" customFormat="1" ht="16.5" customHeight="1" x14ac:dyDescent="0.2">
      <c r="A48" s="41" t="str">
        <f>TabelaDeDespesasOperacionais7121462261014[[#This Row],[OUTRAS DESPESAS]]</f>
        <v>Outros</v>
      </c>
      <c r="B48" s="10">
        <v>0</v>
      </c>
      <c r="C48" s="11">
        <v>0</v>
      </c>
      <c r="D48" s="51">
        <f>TabelaDeDespesasOperacionais712146226101822[[#This Row],[ESTIMADO]]-TabelaDeDespesasOperacionais712146226101822[[#This Row],[REAL]]</f>
        <v>0</v>
      </c>
      <c r="E48" s="38"/>
      <c r="F48" s="38"/>
      <c r="G48" s="38"/>
      <c r="H48" s="38"/>
      <c r="I48" s="3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</row>
    <row r="49" spans="1:522" s="3" customFormat="1" ht="16.5" customHeight="1" x14ac:dyDescent="0.2">
      <c r="A49" s="41" t="str">
        <f>TabelaDeDespesasOperacionais7121462261014[[#This Row],[OUTRAS DESPESAS]]</f>
        <v>Outros</v>
      </c>
      <c r="B49" s="10">
        <v>0</v>
      </c>
      <c r="C49" s="11">
        <v>0</v>
      </c>
      <c r="D49" s="51">
        <f>TabelaDeDespesasOperacionais712146226101822[[#This Row],[ESTIMADO]]-TabelaDeDespesasOperacionais712146226101822[[#This Row],[REAL]]</f>
        <v>0</v>
      </c>
      <c r="E49" s="38"/>
      <c r="F49" s="38"/>
      <c r="G49" s="38"/>
      <c r="H49" s="38"/>
      <c r="I49" s="3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</row>
    <row r="50" spans="1:522" s="3" customFormat="1" ht="16" customHeight="1" x14ac:dyDescent="0.2">
      <c r="A50" s="49" t="s">
        <v>22</v>
      </c>
      <c r="B50" s="50">
        <f>SUBTOTAL(9,TabelaDeDespesasOperacionais712146226101822[ESTIMADO])</f>
        <v>0</v>
      </c>
      <c r="C50" s="50">
        <f>SUBTOTAL(9,TabelaDeDespesasOperacionais712146226101822[REAL])</f>
        <v>0</v>
      </c>
      <c r="D50" s="50">
        <f>SUBTOTAL(9,TabelaDeDespesasOperacionais712146226101822[DIFERENÇA])</f>
        <v>0</v>
      </c>
      <c r="E50" s="38"/>
      <c r="F50" s="38"/>
      <c r="G50" s="38"/>
      <c r="H50" s="38"/>
      <c r="I50" s="38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</row>
    <row r="51" spans="1:522" ht="16" customHeight="1" x14ac:dyDescent="0.2">
      <c r="A51" s="4" t="s">
        <v>8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522" ht="16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522" ht="16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522" ht="16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522" ht="16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522" ht="16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522" ht="16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522" ht="16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522" ht="16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522" ht="16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522" ht="16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522" ht="16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522" ht="16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522" ht="16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6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6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6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6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6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6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6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6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6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6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6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6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6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6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6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6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6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6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6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6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6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6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6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6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6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6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6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6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6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6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6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6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6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6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6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6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6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6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6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6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6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6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6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6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6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6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6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6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6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6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6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6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6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6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6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6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6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6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6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6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6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6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6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6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6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6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6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6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6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6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6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6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6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6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6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6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6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6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6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6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6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6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6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6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6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6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6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6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6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6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6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6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6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6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6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6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6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6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6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6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6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6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6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6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6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6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6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6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6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6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6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6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6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6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6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6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6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6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6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6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6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6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6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6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6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6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6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6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6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6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6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6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6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6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6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6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6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6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6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6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6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6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6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6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6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6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6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6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6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6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6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6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6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6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6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6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6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6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6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6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6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6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6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6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6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6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6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6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6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6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6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6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6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6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6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6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6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6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6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6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6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6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6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6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6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6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6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6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6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6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6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6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6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6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6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6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6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6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6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6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6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6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6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6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6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6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6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6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6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6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6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6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6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6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6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6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6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6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6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6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6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6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6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6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6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6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6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6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6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6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6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6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6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6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6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6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6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6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6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6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6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6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6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6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6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6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6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6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6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6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6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6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6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6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6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6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6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6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6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6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6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6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6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6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6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6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6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6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6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6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6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6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6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6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6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6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6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6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6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6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6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6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6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6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6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6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6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6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6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6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6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6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6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6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6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6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6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6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6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6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6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6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6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6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6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6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6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6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6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6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6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6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6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6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6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6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6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6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6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6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6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6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6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6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6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6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6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6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6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6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6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6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6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6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6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6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6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6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6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6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6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6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6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6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6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6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6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6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6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6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6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6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6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6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6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6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6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6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6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6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6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6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6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6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6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6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6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6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6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6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6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6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6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6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6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6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6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6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6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6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6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6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6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6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6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6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6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6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6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6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6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6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6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6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6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6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6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6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6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6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6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6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6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6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6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6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6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6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6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6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6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6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6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6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6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6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6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6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6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6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6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6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6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6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6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6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6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6" customHeight="1" x14ac:dyDescent="0.2">
      <c r="A492"/>
      <c r="B492"/>
      <c r="C492"/>
      <c r="D492"/>
      <c r="E492"/>
      <c r="F492"/>
      <c r="G492"/>
      <c r="H492"/>
      <c r="I492"/>
      <c r="J492"/>
    </row>
    <row r="493" spans="1:23" ht="16" customHeight="1" x14ac:dyDescent="0.2">
      <c r="A493"/>
      <c r="B493"/>
      <c r="C493"/>
      <c r="D493"/>
      <c r="E493"/>
      <c r="F493"/>
      <c r="G493"/>
      <c r="H493"/>
      <c r="I493"/>
      <c r="J493"/>
    </row>
    <row r="494" spans="1:23" ht="16" customHeight="1" x14ac:dyDescent="0.2">
      <c r="A494"/>
      <c r="B494"/>
      <c r="C494"/>
      <c r="D494"/>
      <c r="E494"/>
      <c r="F494"/>
      <c r="G494"/>
      <c r="H494"/>
      <c r="I494"/>
      <c r="J494"/>
    </row>
    <row r="495" spans="1:23" ht="16" customHeight="1" x14ac:dyDescent="0.2">
      <c r="A495"/>
      <c r="B495"/>
      <c r="C495"/>
      <c r="D495"/>
      <c r="E495"/>
      <c r="F495"/>
      <c r="G495"/>
      <c r="H495"/>
      <c r="I495"/>
      <c r="J495"/>
    </row>
    <row r="496" spans="1:23" ht="16" customHeight="1" x14ac:dyDescent="0.2">
      <c r="A496"/>
      <c r="B496"/>
      <c r="C496"/>
      <c r="D496"/>
      <c r="E496"/>
      <c r="F496"/>
      <c r="G496"/>
      <c r="H496"/>
      <c r="I496"/>
      <c r="J496"/>
    </row>
    <row r="497" customFormat="1" ht="16" customHeight="1" x14ac:dyDescent="0.2"/>
    <row r="498" customFormat="1" ht="16" customHeight="1" x14ac:dyDescent="0.2"/>
    <row r="499" customFormat="1" ht="16" customHeight="1" x14ac:dyDescent="0.2"/>
    <row r="500" customFormat="1" ht="16" customHeight="1" x14ac:dyDescent="0.2"/>
    <row r="501" customFormat="1" ht="16" customHeight="1" x14ac:dyDescent="0.2"/>
    <row r="502" customFormat="1" ht="16" customHeight="1" x14ac:dyDescent="0.2"/>
    <row r="503" customFormat="1" ht="16" customHeight="1" x14ac:dyDescent="0.2"/>
    <row r="504" customFormat="1" ht="16" customHeight="1" x14ac:dyDescent="0.2"/>
    <row r="505" customFormat="1" ht="16" customHeight="1" x14ac:dyDescent="0.2"/>
    <row r="506" customFormat="1" ht="16" customHeight="1" x14ac:dyDescent="0.2"/>
    <row r="507" customFormat="1" ht="16" customHeight="1" x14ac:dyDescent="0.2"/>
    <row r="508" customFormat="1" ht="16" customHeight="1" x14ac:dyDescent="0.2"/>
    <row r="509" customFormat="1" ht="16" customHeight="1" x14ac:dyDescent="0.2"/>
    <row r="510" customFormat="1" ht="16" customHeight="1" x14ac:dyDescent="0.2"/>
    <row r="511" customFormat="1" ht="16" customHeight="1" x14ac:dyDescent="0.2"/>
    <row r="512" customFormat="1" ht="16" customHeight="1" x14ac:dyDescent="0.2"/>
    <row r="513" customFormat="1" ht="16" customHeight="1" x14ac:dyDescent="0.2"/>
    <row r="514" customFormat="1" ht="16" customHeight="1" x14ac:dyDescent="0.2"/>
    <row r="515" customFormat="1" ht="16" customHeight="1" x14ac:dyDescent="0.2"/>
    <row r="516" customFormat="1" ht="16" customHeight="1" x14ac:dyDescent="0.2"/>
    <row r="517" customFormat="1" ht="16" customHeight="1" x14ac:dyDescent="0.2"/>
    <row r="518" customFormat="1" ht="16" customHeight="1" x14ac:dyDescent="0.2"/>
    <row r="519" customFormat="1" ht="16" customHeight="1" x14ac:dyDescent="0.2"/>
    <row r="520" customFormat="1" ht="16" customHeight="1" x14ac:dyDescent="0.2"/>
    <row r="521" customFormat="1" ht="16" customHeight="1" x14ac:dyDescent="0.2"/>
    <row r="522" customFormat="1" ht="16" customHeight="1" x14ac:dyDescent="0.2"/>
    <row r="523" customFormat="1" ht="16" customHeight="1" x14ac:dyDescent="0.2"/>
    <row r="524" customFormat="1" ht="16" customHeight="1" x14ac:dyDescent="0.2"/>
    <row r="525" customFormat="1" ht="16" customHeight="1" x14ac:dyDescent="0.2"/>
    <row r="526" customFormat="1" ht="16" customHeight="1" x14ac:dyDescent="0.2"/>
    <row r="527" customFormat="1" ht="16" customHeight="1" x14ac:dyDescent="0.2"/>
    <row r="528" customFormat="1" ht="16" customHeight="1" x14ac:dyDescent="0.2"/>
    <row r="529" customFormat="1" ht="16" customHeight="1" x14ac:dyDescent="0.2"/>
    <row r="530" customFormat="1" ht="16" customHeight="1" x14ac:dyDescent="0.2"/>
    <row r="531" customFormat="1" ht="16" customHeight="1" x14ac:dyDescent="0.2"/>
    <row r="532" customFormat="1" ht="16" customHeight="1" x14ac:dyDescent="0.2"/>
    <row r="533" customFormat="1" ht="16" customHeight="1" x14ac:dyDescent="0.2"/>
    <row r="534" customFormat="1" ht="16" customHeight="1" x14ac:dyDescent="0.2"/>
    <row r="535" customFormat="1" ht="16" customHeight="1" x14ac:dyDescent="0.2"/>
    <row r="536" customFormat="1" ht="16" customHeight="1" x14ac:dyDescent="0.2"/>
    <row r="537" customFormat="1" ht="16" customHeight="1" x14ac:dyDescent="0.2"/>
    <row r="538" customFormat="1" ht="16" customHeight="1" x14ac:dyDescent="0.2"/>
    <row r="539" customFormat="1" ht="16" customHeight="1" x14ac:dyDescent="0.2"/>
    <row r="540" customFormat="1" ht="16" customHeight="1" x14ac:dyDescent="0.2"/>
    <row r="541" customFormat="1" ht="16" customHeight="1" x14ac:dyDescent="0.2"/>
    <row r="542" customFormat="1" ht="16" customHeight="1" x14ac:dyDescent="0.2"/>
    <row r="543" customFormat="1" ht="16" customHeight="1" x14ac:dyDescent="0.2"/>
    <row r="544" customFormat="1" ht="16" customHeight="1" x14ac:dyDescent="0.2"/>
    <row r="545" customFormat="1" ht="16" customHeight="1" x14ac:dyDescent="0.2"/>
    <row r="546" customFormat="1" ht="16" customHeight="1" x14ac:dyDescent="0.2"/>
    <row r="547" customFormat="1" ht="16" customHeight="1" x14ac:dyDescent="0.2"/>
    <row r="548" customFormat="1" ht="16" customHeight="1" x14ac:dyDescent="0.2"/>
    <row r="549" customFormat="1" ht="16" customHeight="1" x14ac:dyDescent="0.2"/>
    <row r="550" customFormat="1" ht="16" customHeight="1" x14ac:dyDescent="0.2"/>
    <row r="551" customFormat="1" ht="16" customHeight="1" x14ac:dyDescent="0.2"/>
    <row r="552" customFormat="1" ht="16" customHeight="1" x14ac:dyDescent="0.2"/>
    <row r="553" customFormat="1" ht="16" customHeight="1" x14ac:dyDescent="0.2"/>
    <row r="554" customFormat="1" ht="16" customHeight="1" x14ac:dyDescent="0.2"/>
    <row r="555" customFormat="1" ht="16" customHeight="1" x14ac:dyDescent="0.2"/>
    <row r="556" customFormat="1" ht="16" customHeight="1" x14ac:dyDescent="0.2"/>
    <row r="557" customFormat="1" ht="16" customHeight="1" x14ac:dyDescent="0.2"/>
    <row r="558" customFormat="1" ht="16" customHeight="1" x14ac:dyDescent="0.2"/>
    <row r="559" customFormat="1" ht="16" customHeight="1" x14ac:dyDescent="0.2"/>
    <row r="560" customFormat="1" ht="16" customHeight="1" x14ac:dyDescent="0.2"/>
    <row r="561" customFormat="1" ht="16" customHeight="1" x14ac:dyDescent="0.2"/>
    <row r="562" customFormat="1" ht="16" customHeight="1" x14ac:dyDescent="0.2"/>
    <row r="563" customFormat="1" ht="16" customHeight="1" x14ac:dyDescent="0.2"/>
    <row r="564" customFormat="1" ht="16" customHeight="1" x14ac:dyDescent="0.2"/>
    <row r="565" customFormat="1" ht="16" customHeight="1" x14ac:dyDescent="0.2"/>
    <row r="566" customFormat="1" ht="16" customHeight="1" x14ac:dyDescent="0.2"/>
    <row r="567" customFormat="1" ht="16" customHeight="1" x14ac:dyDescent="0.2"/>
    <row r="568" customFormat="1" ht="16" customHeight="1" x14ac:dyDescent="0.2"/>
    <row r="569" customFormat="1" ht="16" customHeight="1" x14ac:dyDescent="0.2"/>
    <row r="570" customFormat="1" ht="16" customHeight="1" x14ac:dyDescent="0.2"/>
    <row r="571" customFormat="1" ht="16" customHeight="1" x14ac:dyDescent="0.2"/>
    <row r="572" customFormat="1" ht="16" customHeight="1" x14ac:dyDescent="0.2"/>
    <row r="573" customFormat="1" ht="16" customHeight="1" x14ac:dyDescent="0.2"/>
    <row r="574" customFormat="1" ht="16" customHeight="1" x14ac:dyDescent="0.2"/>
    <row r="575" customFormat="1" ht="16" customHeight="1" x14ac:dyDescent="0.2"/>
    <row r="576" customFormat="1" ht="16" customHeight="1" x14ac:dyDescent="0.2"/>
    <row r="577" customFormat="1" ht="16" customHeight="1" x14ac:dyDescent="0.2"/>
    <row r="578" customFormat="1" ht="16" customHeight="1" x14ac:dyDescent="0.2"/>
    <row r="579" customFormat="1" ht="16" customHeight="1" x14ac:dyDescent="0.2"/>
    <row r="580" customFormat="1" ht="16" customHeight="1" x14ac:dyDescent="0.2"/>
    <row r="581" customFormat="1" ht="16" customHeight="1" x14ac:dyDescent="0.2"/>
    <row r="582" customFormat="1" ht="16" customHeight="1" x14ac:dyDescent="0.2"/>
    <row r="583" customFormat="1" ht="16" customHeight="1" x14ac:dyDescent="0.2"/>
    <row r="584" customFormat="1" ht="16" customHeight="1" x14ac:dyDescent="0.2"/>
    <row r="585" customFormat="1" ht="16" customHeight="1" x14ac:dyDescent="0.2"/>
    <row r="586" customFormat="1" ht="16" customHeight="1" x14ac:dyDescent="0.2"/>
    <row r="587" customFormat="1" ht="16" customHeight="1" x14ac:dyDescent="0.2"/>
    <row r="588" customFormat="1" ht="16" customHeight="1" x14ac:dyDescent="0.2"/>
    <row r="589" customFormat="1" ht="16" customHeight="1" x14ac:dyDescent="0.2"/>
    <row r="590" customFormat="1" ht="16" customHeight="1" x14ac:dyDescent="0.2"/>
    <row r="591" customFormat="1" ht="16" customHeight="1" x14ac:dyDescent="0.2"/>
    <row r="592" customFormat="1" ht="16" customHeight="1" x14ac:dyDescent="0.2"/>
    <row r="593" customFormat="1" ht="16" customHeight="1" x14ac:dyDescent="0.2"/>
    <row r="594" customFormat="1" ht="16" customHeight="1" x14ac:dyDescent="0.2"/>
    <row r="595" customFormat="1" ht="16" customHeight="1" x14ac:dyDescent="0.2"/>
    <row r="596" customFormat="1" ht="16" customHeight="1" x14ac:dyDescent="0.2"/>
    <row r="597" customFormat="1" ht="16" customHeight="1" x14ac:dyDescent="0.2"/>
    <row r="598" customFormat="1" ht="16" customHeight="1" x14ac:dyDescent="0.2"/>
    <row r="599" customFormat="1" ht="16" customHeight="1" x14ac:dyDescent="0.2"/>
    <row r="600" customFormat="1" ht="16" customHeight="1" x14ac:dyDescent="0.2"/>
    <row r="601" customFormat="1" ht="16" customHeight="1" x14ac:dyDescent="0.2"/>
    <row r="602" customFormat="1" ht="16" customHeight="1" x14ac:dyDescent="0.2"/>
    <row r="603" customFormat="1" ht="16" customHeight="1" x14ac:dyDescent="0.2"/>
    <row r="604" customFormat="1" ht="16" customHeight="1" x14ac:dyDescent="0.2"/>
    <row r="605" customFormat="1" ht="16" customHeight="1" x14ac:dyDescent="0.2"/>
    <row r="606" customFormat="1" ht="16" customHeight="1" x14ac:dyDescent="0.2"/>
    <row r="607" customFormat="1" ht="16" customHeight="1" x14ac:dyDescent="0.2"/>
    <row r="608" customFormat="1" ht="16" customHeight="1" x14ac:dyDescent="0.2"/>
    <row r="609" customFormat="1" ht="16" customHeight="1" x14ac:dyDescent="0.2"/>
    <row r="610" customFormat="1" ht="16" customHeight="1" x14ac:dyDescent="0.2"/>
    <row r="611" customFormat="1" ht="16" customHeight="1" x14ac:dyDescent="0.2"/>
    <row r="612" customFormat="1" ht="16" customHeight="1" x14ac:dyDescent="0.2"/>
    <row r="613" customFormat="1" ht="16" customHeight="1" x14ac:dyDescent="0.2"/>
    <row r="614" customFormat="1" ht="16" customHeight="1" x14ac:dyDescent="0.2"/>
    <row r="615" customFormat="1" ht="16" customHeight="1" x14ac:dyDescent="0.2"/>
    <row r="616" customFormat="1" ht="16" customHeight="1" x14ac:dyDescent="0.2"/>
    <row r="617" customFormat="1" ht="16" customHeight="1" x14ac:dyDescent="0.2"/>
    <row r="618" customFormat="1" ht="16" customHeight="1" x14ac:dyDescent="0.2"/>
    <row r="619" customFormat="1" ht="16" customHeight="1" x14ac:dyDescent="0.2"/>
    <row r="620" customFormat="1" ht="16" customHeight="1" x14ac:dyDescent="0.2"/>
    <row r="621" customFormat="1" ht="16" customHeight="1" x14ac:dyDescent="0.2"/>
    <row r="622" customFormat="1" ht="16" customHeight="1" x14ac:dyDescent="0.2"/>
    <row r="623" customFormat="1" ht="16" customHeight="1" x14ac:dyDescent="0.2"/>
    <row r="624" customFormat="1" ht="16" customHeight="1" x14ac:dyDescent="0.2"/>
    <row r="625" customFormat="1" ht="16" customHeight="1" x14ac:dyDescent="0.2"/>
    <row r="626" customFormat="1" ht="16" customHeight="1" x14ac:dyDescent="0.2"/>
    <row r="627" customFormat="1" ht="16" customHeight="1" x14ac:dyDescent="0.2"/>
    <row r="628" customFormat="1" ht="16" customHeight="1" x14ac:dyDescent="0.2"/>
    <row r="629" customFormat="1" ht="16" customHeight="1" x14ac:dyDescent="0.2"/>
    <row r="630" customFormat="1" ht="16" customHeight="1" x14ac:dyDescent="0.2"/>
    <row r="631" customFormat="1" ht="16" customHeight="1" x14ac:dyDescent="0.2"/>
    <row r="632" customFormat="1" ht="16" customHeight="1" x14ac:dyDescent="0.2"/>
    <row r="633" customFormat="1" ht="16" customHeight="1" x14ac:dyDescent="0.2"/>
    <row r="634" customFormat="1" ht="16" customHeight="1" x14ac:dyDescent="0.2"/>
    <row r="635" customFormat="1" ht="16" customHeight="1" x14ac:dyDescent="0.2"/>
    <row r="636" customFormat="1" ht="16" customHeight="1" x14ac:dyDescent="0.2"/>
    <row r="637" customFormat="1" ht="16" customHeight="1" x14ac:dyDescent="0.2"/>
    <row r="638" customFormat="1" ht="16" customHeight="1" x14ac:dyDescent="0.2"/>
    <row r="639" customFormat="1" ht="16" customHeight="1" x14ac:dyDescent="0.2"/>
    <row r="640" customFormat="1" ht="16" customHeight="1" x14ac:dyDescent="0.2"/>
    <row r="641" customFormat="1" ht="16" customHeight="1" x14ac:dyDescent="0.2"/>
    <row r="642" customFormat="1" ht="16" customHeight="1" x14ac:dyDescent="0.2"/>
    <row r="643" customFormat="1" ht="16" customHeight="1" x14ac:dyDescent="0.2"/>
    <row r="644" customFormat="1" ht="16" customHeight="1" x14ac:dyDescent="0.2"/>
    <row r="645" customFormat="1" ht="16" customHeight="1" x14ac:dyDescent="0.2"/>
    <row r="646" customFormat="1" ht="16" customHeight="1" x14ac:dyDescent="0.2"/>
    <row r="647" customFormat="1" ht="16" customHeight="1" x14ac:dyDescent="0.2"/>
    <row r="648" customFormat="1" ht="16" customHeight="1" x14ac:dyDescent="0.2"/>
    <row r="649" customFormat="1" ht="16" customHeight="1" x14ac:dyDescent="0.2"/>
    <row r="650" customFormat="1" ht="16" customHeight="1" x14ac:dyDescent="0.2"/>
    <row r="651" customFormat="1" ht="16" customHeight="1" x14ac:dyDescent="0.2"/>
    <row r="652" customFormat="1" ht="16" customHeight="1" x14ac:dyDescent="0.2"/>
    <row r="653" customFormat="1" ht="16" customHeight="1" x14ac:dyDescent="0.2"/>
    <row r="654" customFormat="1" ht="16" customHeight="1" x14ac:dyDescent="0.2"/>
    <row r="655" customFormat="1" ht="16" customHeight="1" x14ac:dyDescent="0.2"/>
    <row r="656" customFormat="1" ht="16" customHeight="1" x14ac:dyDescent="0.2"/>
    <row r="657" customFormat="1" ht="16" customHeight="1" x14ac:dyDescent="0.2"/>
    <row r="658" customFormat="1" ht="16" customHeight="1" x14ac:dyDescent="0.2"/>
    <row r="659" customFormat="1" ht="16" customHeight="1" x14ac:dyDescent="0.2"/>
    <row r="660" customFormat="1" ht="16" customHeight="1" x14ac:dyDescent="0.2"/>
    <row r="661" customFormat="1" ht="16" customHeight="1" x14ac:dyDescent="0.2"/>
    <row r="662" customFormat="1" ht="16" customHeight="1" x14ac:dyDescent="0.2"/>
    <row r="663" customFormat="1" ht="16" customHeight="1" x14ac:dyDescent="0.2"/>
    <row r="664" customFormat="1" ht="16" customHeight="1" x14ac:dyDescent="0.2"/>
    <row r="665" customFormat="1" ht="16" customHeight="1" x14ac:dyDescent="0.2"/>
    <row r="666" customFormat="1" ht="16" customHeight="1" x14ac:dyDescent="0.2"/>
    <row r="667" customFormat="1" ht="16" customHeight="1" x14ac:dyDescent="0.2"/>
    <row r="668" customFormat="1" ht="16" customHeight="1" x14ac:dyDescent="0.2"/>
    <row r="669" customFormat="1" ht="16" customHeight="1" x14ac:dyDescent="0.2"/>
    <row r="670" customFormat="1" ht="16" customHeight="1" x14ac:dyDescent="0.2"/>
    <row r="671" customFormat="1" ht="16" customHeight="1" x14ac:dyDescent="0.2"/>
    <row r="672" customFormat="1" ht="16" customHeight="1" x14ac:dyDescent="0.2"/>
    <row r="673" customFormat="1" ht="16" customHeight="1" x14ac:dyDescent="0.2"/>
    <row r="674" customFormat="1" ht="16" customHeight="1" x14ac:dyDescent="0.2"/>
    <row r="675" customFormat="1" ht="16" customHeight="1" x14ac:dyDescent="0.2"/>
    <row r="676" customFormat="1" ht="16" customHeight="1" x14ac:dyDescent="0.2"/>
    <row r="677" customFormat="1" ht="16" customHeight="1" x14ac:dyDescent="0.2"/>
    <row r="678" customFormat="1" ht="16" customHeight="1" x14ac:dyDescent="0.2"/>
    <row r="679" customFormat="1" ht="16" customHeight="1" x14ac:dyDescent="0.2"/>
    <row r="680" customFormat="1" ht="16" customHeight="1" x14ac:dyDescent="0.2"/>
    <row r="681" customFormat="1" ht="16" customHeight="1" x14ac:dyDescent="0.2"/>
    <row r="682" customFormat="1" ht="16" customHeight="1" x14ac:dyDescent="0.2"/>
    <row r="683" customFormat="1" ht="16" customHeight="1" x14ac:dyDescent="0.2"/>
    <row r="684" customFormat="1" ht="16" customHeight="1" x14ac:dyDescent="0.2"/>
    <row r="685" customFormat="1" ht="16" customHeight="1" x14ac:dyDescent="0.2"/>
    <row r="686" customFormat="1" ht="16" customHeight="1" x14ac:dyDescent="0.2"/>
    <row r="687" customFormat="1" ht="16" customHeight="1" x14ac:dyDescent="0.2"/>
    <row r="688" customFormat="1" ht="16" customHeight="1" x14ac:dyDescent="0.2"/>
    <row r="689" customFormat="1" ht="16" customHeight="1" x14ac:dyDescent="0.2"/>
    <row r="690" customFormat="1" ht="16" customHeight="1" x14ac:dyDescent="0.2"/>
    <row r="691" customFormat="1" ht="16" customHeight="1" x14ac:dyDescent="0.2"/>
    <row r="692" customFormat="1" ht="16" customHeight="1" x14ac:dyDescent="0.2"/>
    <row r="693" customFormat="1" ht="16" customHeight="1" x14ac:dyDescent="0.2"/>
    <row r="694" customFormat="1" ht="16" customHeight="1" x14ac:dyDescent="0.2"/>
    <row r="695" customFormat="1" ht="16" customHeight="1" x14ac:dyDescent="0.2"/>
    <row r="696" customFormat="1" ht="16" customHeight="1" x14ac:dyDescent="0.2"/>
    <row r="697" customFormat="1" ht="16" customHeight="1" x14ac:dyDescent="0.2"/>
    <row r="698" customFormat="1" ht="16" customHeight="1" x14ac:dyDescent="0.2"/>
    <row r="699" customFormat="1" ht="16" customHeight="1" x14ac:dyDescent="0.2"/>
    <row r="700" customFormat="1" ht="16" customHeight="1" x14ac:dyDescent="0.2"/>
    <row r="701" customFormat="1" ht="16" customHeight="1" x14ac:dyDescent="0.2"/>
    <row r="702" customFormat="1" ht="16" customHeight="1" x14ac:dyDescent="0.2"/>
    <row r="703" customFormat="1" ht="16" customHeight="1" x14ac:dyDescent="0.2"/>
    <row r="704" customFormat="1" ht="16" customHeight="1" x14ac:dyDescent="0.2"/>
    <row r="705" customFormat="1" ht="16" customHeight="1" x14ac:dyDescent="0.2"/>
    <row r="706" customFormat="1" ht="16" customHeight="1" x14ac:dyDescent="0.2"/>
    <row r="707" customFormat="1" ht="16" customHeight="1" x14ac:dyDescent="0.2"/>
    <row r="708" customFormat="1" ht="16" customHeight="1" x14ac:dyDescent="0.2"/>
    <row r="709" customFormat="1" ht="16" customHeight="1" x14ac:dyDescent="0.2"/>
    <row r="710" customFormat="1" ht="16" customHeight="1" x14ac:dyDescent="0.2"/>
    <row r="711" customFormat="1" ht="16" customHeight="1" x14ac:dyDescent="0.2"/>
    <row r="712" customFormat="1" ht="16" customHeight="1" x14ac:dyDescent="0.2"/>
    <row r="713" customFormat="1" ht="16" customHeight="1" x14ac:dyDescent="0.2"/>
    <row r="714" customFormat="1" ht="16" customHeight="1" x14ac:dyDescent="0.2"/>
    <row r="715" customFormat="1" ht="16" customHeight="1" x14ac:dyDescent="0.2"/>
    <row r="716" customFormat="1" ht="16" customHeight="1" x14ac:dyDescent="0.2"/>
    <row r="717" customFormat="1" ht="16" customHeight="1" x14ac:dyDescent="0.2"/>
    <row r="718" customFormat="1" ht="16" customHeight="1" x14ac:dyDescent="0.2"/>
    <row r="719" customFormat="1" ht="16" customHeight="1" x14ac:dyDescent="0.2"/>
    <row r="720" customFormat="1" ht="16" customHeight="1" x14ac:dyDescent="0.2"/>
    <row r="721" customFormat="1" ht="16" customHeight="1" x14ac:dyDescent="0.2"/>
    <row r="722" customFormat="1" ht="16" customHeight="1" x14ac:dyDescent="0.2"/>
    <row r="723" customFormat="1" ht="16" customHeight="1" x14ac:dyDescent="0.2"/>
    <row r="724" customFormat="1" ht="16" customHeight="1" x14ac:dyDescent="0.2"/>
    <row r="725" customFormat="1" ht="16" customHeight="1" x14ac:dyDescent="0.2"/>
    <row r="726" customFormat="1" ht="16" customHeight="1" x14ac:dyDescent="0.2"/>
    <row r="727" customFormat="1" ht="16" customHeight="1" x14ac:dyDescent="0.2"/>
    <row r="728" customFormat="1" ht="16" customHeight="1" x14ac:dyDescent="0.2"/>
    <row r="729" customFormat="1" ht="16" customHeight="1" x14ac:dyDescent="0.2"/>
    <row r="730" customFormat="1" ht="16" customHeight="1" x14ac:dyDescent="0.2"/>
    <row r="731" customFormat="1" ht="16" customHeight="1" x14ac:dyDescent="0.2"/>
    <row r="732" customFormat="1" ht="16" customHeight="1" x14ac:dyDescent="0.2"/>
    <row r="733" customFormat="1" ht="16" customHeight="1" x14ac:dyDescent="0.2"/>
    <row r="734" customFormat="1" ht="16" customHeight="1" x14ac:dyDescent="0.2"/>
    <row r="735" customFormat="1" ht="16" customHeight="1" x14ac:dyDescent="0.2"/>
    <row r="736" customFormat="1" ht="16" customHeight="1" x14ac:dyDescent="0.2"/>
    <row r="737" customFormat="1" ht="16" customHeight="1" x14ac:dyDescent="0.2"/>
    <row r="738" customFormat="1" ht="16" customHeight="1" x14ac:dyDescent="0.2"/>
    <row r="739" customFormat="1" ht="16" customHeight="1" x14ac:dyDescent="0.2"/>
    <row r="740" customFormat="1" ht="16" customHeight="1" x14ac:dyDescent="0.2"/>
    <row r="741" customFormat="1" ht="16" customHeight="1" x14ac:dyDescent="0.2"/>
    <row r="742" customFormat="1" ht="16" customHeight="1" x14ac:dyDescent="0.2"/>
    <row r="743" customFormat="1" ht="16" customHeight="1" x14ac:dyDescent="0.2"/>
    <row r="744" customFormat="1" ht="16" customHeight="1" x14ac:dyDescent="0.2"/>
    <row r="745" customFormat="1" ht="16" customHeight="1" x14ac:dyDescent="0.2"/>
    <row r="746" customFormat="1" ht="16" customHeight="1" x14ac:dyDescent="0.2"/>
    <row r="747" customFormat="1" ht="16" customHeight="1" x14ac:dyDescent="0.2"/>
    <row r="748" customFormat="1" ht="16" customHeight="1" x14ac:dyDescent="0.2"/>
    <row r="749" customFormat="1" ht="16" customHeight="1" x14ac:dyDescent="0.2"/>
    <row r="750" customFormat="1" ht="16" customHeight="1" x14ac:dyDescent="0.2"/>
    <row r="751" customFormat="1" ht="16" customHeight="1" x14ac:dyDescent="0.2"/>
    <row r="752" customFormat="1" ht="16" customHeight="1" x14ac:dyDescent="0.2"/>
    <row r="753" customFormat="1" ht="16" customHeight="1" x14ac:dyDescent="0.2"/>
    <row r="754" customFormat="1" ht="16" customHeight="1" x14ac:dyDescent="0.2"/>
    <row r="755" customFormat="1" ht="16" customHeight="1" x14ac:dyDescent="0.2"/>
    <row r="756" customFormat="1" ht="16" customHeight="1" x14ac:dyDescent="0.2"/>
    <row r="757" customFormat="1" ht="16" customHeight="1" x14ac:dyDescent="0.2"/>
    <row r="758" customFormat="1" ht="16" customHeight="1" x14ac:dyDescent="0.2"/>
    <row r="759" customFormat="1" ht="16" customHeight="1" x14ac:dyDescent="0.2"/>
    <row r="760" customFormat="1" ht="16" customHeight="1" x14ac:dyDescent="0.2"/>
    <row r="761" customFormat="1" ht="16" customHeight="1" x14ac:dyDescent="0.2"/>
    <row r="762" customFormat="1" ht="16" customHeight="1" x14ac:dyDescent="0.2"/>
    <row r="763" customFormat="1" ht="16" customHeight="1" x14ac:dyDescent="0.2"/>
    <row r="764" customFormat="1" ht="16" customHeight="1" x14ac:dyDescent="0.2"/>
    <row r="765" customFormat="1" ht="16" customHeight="1" x14ac:dyDescent="0.2"/>
    <row r="766" customFormat="1" ht="16" customHeight="1" x14ac:dyDescent="0.2"/>
    <row r="767" customFormat="1" ht="16" customHeight="1" x14ac:dyDescent="0.2"/>
    <row r="768" customFormat="1" ht="16" customHeight="1" x14ac:dyDescent="0.2"/>
    <row r="769" customFormat="1" ht="16" customHeight="1" x14ac:dyDescent="0.2"/>
    <row r="770" customFormat="1" ht="16" customHeight="1" x14ac:dyDescent="0.2"/>
    <row r="771" customFormat="1" ht="16" customHeight="1" x14ac:dyDescent="0.2"/>
    <row r="772" customFormat="1" ht="16" customHeight="1" x14ac:dyDescent="0.2"/>
    <row r="773" customFormat="1" ht="16" customHeight="1" x14ac:dyDescent="0.2"/>
    <row r="774" customFormat="1" ht="16" customHeight="1" x14ac:dyDescent="0.2"/>
    <row r="775" customFormat="1" ht="16" customHeight="1" x14ac:dyDescent="0.2"/>
    <row r="776" customFormat="1" ht="16" customHeight="1" x14ac:dyDescent="0.2"/>
    <row r="777" customFormat="1" ht="16" customHeight="1" x14ac:dyDescent="0.2"/>
    <row r="778" customFormat="1" ht="16" customHeight="1" x14ac:dyDescent="0.2"/>
    <row r="779" customFormat="1" ht="16" customHeight="1" x14ac:dyDescent="0.2"/>
    <row r="780" customFormat="1" ht="16" customHeight="1" x14ac:dyDescent="0.2"/>
    <row r="781" customFormat="1" ht="16" customHeight="1" x14ac:dyDescent="0.2"/>
    <row r="782" customFormat="1" ht="16" customHeight="1" x14ac:dyDescent="0.2"/>
    <row r="783" customFormat="1" ht="16" customHeight="1" x14ac:dyDescent="0.2"/>
    <row r="784" customFormat="1" ht="16" customHeight="1" x14ac:dyDescent="0.2"/>
    <row r="785" customFormat="1" ht="16" customHeight="1" x14ac:dyDescent="0.2"/>
    <row r="786" customFormat="1" ht="16" customHeight="1" x14ac:dyDescent="0.2"/>
    <row r="787" customFormat="1" ht="16" customHeight="1" x14ac:dyDescent="0.2"/>
    <row r="788" customFormat="1" ht="16" customHeight="1" x14ac:dyDescent="0.2"/>
    <row r="789" customFormat="1" ht="16" customHeight="1" x14ac:dyDescent="0.2"/>
    <row r="790" customFormat="1" ht="16" customHeight="1" x14ac:dyDescent="0.2"/>
    <row r="791" customFormat="1" ht="16" customHeight="1" x14ac:dyDescent="0.2"/>
    <row r="792" customFormat="1" ht="16" customHeight="1" x14ac:dyDescent="0.2"/>
    <row r="793" customFormat="1" ht="16" customHeight="1" x14ac:dyDescent="0.2"/>
    <row r="794" customFormat="1" ht="16" customHeight="1" x14ac:dyDescent="0.2"/>
    <row r="795" customFormat="1" ht="16" customHeight="1" x14ac:dyDescent="0.2"/>
    <row r="796" customFormat="1" ht="16" customHeight="1" x14ac:dyDescent="0.2"/>
    <row r="797" customFormat="1" ht="16" customHeight="1" x14ac:dyDescent="0.2"/>
    <row r="798" customFormat="1" ht="16" customHeight="1" x14ac:dyDescent="0.2"/>
    <row r="799" customFormat="1" ht="16" customHeight="1" x14ac:dyDescent="0.2"/>
    <row r="800" customFormat="1" ht="16" customHeight="1" x14ac:dyDescent="0.2"/>
    <row r="801" customFormat="1" ht="16" customHeight="1" x14ac:dyDescent="0.2"/>
    <row r="802" customFormat="1" ht="16" customHeight="1" x14ac:dyDescent="0.2"/>
    <row r="803" customFormat="1" ht="16" customHeight="1" x14ac:dyDescent="0.2"/>
    <row r="804" customFormat="1" ht="16" customHeight="1" x14ac:dyDescent="0.2"/>
    <row r="805" customFormat="1" ht="16" customHeight="1" x14ac:dyDescent="0.2"/>
    <row r="806" customFormat="1" ht="16" customHeight="1" x14ac:dyDescent="0.2"/>
    <row r="807" customFormat="1" ht="16" customHeight="1" x14ac:dyDescent="0.2"/>
    <row r="808" customFormat="1" ht="16" customHeight="1" x14ac:dyDescent="0.2"/>
    <row r="809" customFormat="1" ht="16" customHeight="1" x14ac:dyDescent="0.2"/>
    <row r="810" customFormat="1" ht="16" customHeight="1" x14ac:dyDescent="0.2"/>
    <row r="811" customFormat="1" ht="16" customHeight="1" x14ac:dyDescent="0.2"/>
    <row r="812" customFormat="1" ht="16" customHeight="1" x14ac:dyDescent="0.2"/>
    <row r="813" customFormat="1" ht="16" customHeight="1" x14ac:dyDescent="0.2"/>
    <row r="814" customFormat="1" ht="16" customHeight="1" x14ac:dyDescent="0.2"/>
    <row r="815" customFormat="1" ht="16" customHeight="1" x14ac:dyDescent="0.2"/>
    <row r="816" customFormat="1" ht="16" customHeight="1" x14ac:dyDescent="0.2"/>
    <row r="817" customFormat="1" ht="16" customHeight="1" x14ac:dyDescent="0.2"/>
    <row r="818" customFormat="1" ht="16" customHeight="1" x14ac:dyDescent="0.2"/>
    <row r="819" customFormat="1" ht="16" customHeight="1" x14ac:dyDescent="0.2"/>
    <row r="820" customFormat="1" ht="16" customHeight="1" x14ac:dyDescent="0.2"/>
    <row r="821" customFormat="1" ht="16" customHeight="1" x14ac:dyDescent="0.2"/>
    <row r="822" customFormat="1" ht="16" customHeight="1" x14ac:dyDescent="0.2"/>
    <row r="823" customFormat="1" ht="16" customHeight="1" x14ac:dyDescent="0.2"/>
    <row r="824" customFormat="1" ht="16" customHeight="1" x14ac:dyDescent="0.2"/>
    <row r="825" customFormat="1" ht="16" customHeight="1" x14ac:dyDescent="0.2"/>
    <row r="826" customFormat="1" ht="16" customHeight="1" x14ac:dyDescent="0.2"/>
    <row r="827" customFormat="1" ht="16" customHeight="1" x14ac:dyDescent="0.2"/>
    <row r="828" customFormat="1" ht="16" customHeight="1" x14ac:dyDescent="0.2"/>
    <row r="829" customFormat="1" ht="16" customHeight="1" x14ac:dyDescent="0.2"/>
    <row r="830" customFormat="1" ht="16" customHeight="1" x14ac:dyDescent="0.2"/>
    <row r="831" customFormat="1" ht="16" customHeight="1" x14ac:dyDescent="0.2"/>
    <row r="832" customFormat="1" ht="16" customHeight="1" x14ac:dyDescent="0.2"/>
    <row r="833" customFormat="1" ht="16" customHeight="1" x14ac:dyDescent="0.2"/>
    <row r="834" customFormat="1" ht="16" customHeight="1" x14ac:dyDescent="0.2"/>
    <row r="835" customFormat="1" ht="16" customHeight="1" x14ac:dyDescent="0.2"/>
    <row r="836" customFormat="1" ht="16" customHeight="1" x14ac:dyDescent="0.2"/>
    <row r="837" customFormat="1" ht="16" customHeight="1" x14ac:dyDescent="0.2"/>
    <row r="838" customFormat="1" ht="16" customHeight="1" x14ac:dyDescent="0.2"/>
    <row r="839" customFormat="1" ht="16" customHeight="1" x14ac:dyDescent="0.2"/>
    <row r="840" customFormat="1" ht="16" customHeight="1" x14ac:dyDescent="0.2"/>
    <row r="841" customFormat="1" ht="16" customHeight="1" x14ac:dyDescent="0.2"/>
    <row r="842" customFormat="1" ht="16" customHeight="1" x14ac:dyDescent="0.2"/>
    <row r="843" customFormat="1" ht="16" customHeight="1" x14ac:dyDescent="0.2"/>
    <row r="844" customFormat="1" ht="16" customHeight="1" x14ac:dyDescent="0.2"/>
    <row r="845" customFormat="1" ht="16" customHeight="1" x14ac:dyDescent="0.2"/>
    <row r="846" customFormat="1" ht="16" customHeight="1" x14ac:dyDescent="0.2"/>
    <row r="847" customFormat="1" ht="16" customHeight="1" x14ac:dyDescent="0.2"/>
    <row r="848" customFormat="1" ht="16" customHeight="1" x14ac:dyDescent="0.2"/>
    <row r="849" customFormat="1" ht="16" customHeight="1" x14ac:dyDescent="0.2"/>
    <row r="850" customFormat="1" ht="16" customHeight="1" x14ac:dyDescent="0.2"/>
    <row r="851" customFormat="1" ht="16" customHeight="1" x14ac:dyDescent="0.2"/>
    <row r="852" customFormat="1" ht="16" customHeight="1" x14ac:dyDescent="0.2"/>
    <row r="853" customFormat="1" ht="16" customHeight="1" x14ac:dyDescent="0.2"/>
    <row r="854" customFormat="1" ht="16" customHeight="1" x14ac:dyDescent="0.2"/>
    <row r="855" customFormat="1" ht="16" customHeight="1" x14ac:dyDescent="0.2"/>
    <row r="856" customFormat="1" ht="16" customHeight="1" x14ac:dyDescent="0.2"/>
    <row r="857" customFormat="1" ht="16" customHeight="1" x14ac:dyDescent="0.2"/>
    <row r="858" customFormat="1" ht="16" customHeight="1" x14ac:dyDescent="0.2"/>
    <row r="859" customFormat="1" ht="16" customHeight="1" x14ac:dyDescent="0.2"/>
    <row r="860" customFormat="1" ht="16" customHeight="1" x14ac:dyDescent="0.2"/>
    <row r="861" customFormat="1" ht="16" customHeight="1" x14ac:dyDescent="0.2"/>
    <row r="862" customFormat="1" ht="16" customHeight="1" x14ac:dyDescent="0.2"/>
    <row r="863" customFormat="1" ht="16" customHeight="1" x14ac:dyDescent="0.2"/>
    <row r="864" customFormat="1" ht="16" customHeight="1" x14ac:dyDescent="0.2"/>
    <row r="865" customFormat="1" ht="16" customHeight="1" x14ac:dyDescent="0.2"/>
    <row r="866" customFormat="1" ht="16" customHeight="1" x14ac:dyDescent="0.2"/>
    <row r="867" customFormat="1" ht="16" customHeight="1" x14ac:dyDescent="0.2"/>
    <row r="868" customFormat="1" ht="16" customHeight="1" x14ac:dyDescent="0.2"/>
    <row r="869" customFormat="1" ht="16" customHeight="1" x14ac:dyDescent="0.2"/>
    <row r="870" customFormat="1" ht="16" customHeight="1" x14ac:dyDescent="0.2"/>
    <row r="871" customFormat="1" ht="16" customHeight="1" x14ac:dyDescent="0.2"/>
    <row r="872" customFormat="1" ht="16" customHeight="1" x14ac:dyDescent="0.2"/>
    <row r="873" customFormat="1" ht="16" customHeight="1" x14ac:dyDescent="0.2"/>
    <row r="874" customFormat="1" ht="16" customHeight="1" x14ac:dyDescent="0.2"/>
    <row r="875" customFormat="1" ht="16" customHeight="1" x14ac:dyDescent="0.2"/>
    <row r="876" customFormat="1" ht="16" customHeight="1" x14ac:dyDescent="0.2"/>
    <row r="877" customFormat="1" ht="16" customHeight="1" x14ac:dyDescent="0.2"/>
    <row r="878" customFormat="1" ht="16" customHeight="1" x14ac:dyDescent="0.2"/>
    <row r="879" customFormat="1" ht="16" customHeight="1" x14ac:dyDescent="0.2"/>
    <row r="880" customFormat="1" ht="16" customHeight="1" x14ac:dyDescent="0.2"/>
    <row r="881" customFormat="1" ht="16" customHeight="1" x14ac:dyDescent="0.2"/>
    <row r="882" customFormat="1" ht="16" customHeight="1" x14ac:dyDescent="0.2"/>
    <row r="883" customFormat="1" ht="16" customHeight="1" x14ac:dyDescent="0.2"/>
    <row r="884" customFormat="1" ht="16" customHeight="1" x14ac:dyDescent="0.2"/>
    <row r="885" customFormat="1" ht="16" customHeight="1" x14ac:dyDescent="0.2"/>
    <row r="886" customFormat="1" ht="16" customHeight="1" x14ac:dyDescent="0.2"/>
    <row r="887" customFormat="1" ht="16" customHeight="1" x14ac:dyDescent="0.2"/>
    <row r="888" customFormat="1" ht="16" customHeight="1" x14ac:dyDescent="0.2"/>
    <row r="889" customFormat="1" ht="16" customHeight="1" x14ac:dyDescent="0.2"/>
    <row r="890" customFormat="1" ht="16" customHeight="1" x14ac:dyDescent="0.2"/>
    <row r="891" customFormat="1" ht="16" customHeight="1" x14ac:dyDescent="0.2"/>
    <row r="892" customFormat="1" ht="16" customHeight="1" x14ac:dyDescent="0.2"/>
    <row r="893" customFormat="1" ht="16" customHeight="1" x14ac:dyDescent="0.2"/>
    <row r="894" customFormat="1" ht="16" customHeight="1" x14ac:dyDescent="0.2"/>
    <row r="895" customFormat="1" ht="16" customHeight="1" x14ac:dyDescent="0.2"/>
    <row r="896" customFormat="1" ht="16" customHeight="1" x14ac:dyDescent="0.2"/>
    <row r="897" customFormat="1" ht="16" customHeight="1" x14ac:dyDescent="0.2"/>
    <row r="898" customFormat="1" ht="16" customHeight="1" x14ac:dyDescent="0.2"/>
    <row r="899" customFormat="1" ht="16" customHeight="1" x14ac:dyDescent="0.2"/>
    <row r="900" customFormat="1" ht="16" customHeight="1" x14ac:dyDescent="0.2"/>
    <row r="901" customFormat="1" ht="16" customHeight="1" x14ac:dyDescent="0.2"/>
    <row r="902" customFormat="1" ht="16" customHeight="1" x14ac:dyDescent="0.2"/>
    <row r="903" customFormat="1" ht="16" customHeight="1" x14ac:dyDescent="0.2"/>
    <row r="904" customFormat="1" ht="16" customHeight="1" x14ac:dyDescent="0.2"/>
    <row r="905" customFormat="1" ht="16" customHeight="1" x14ac:dyDescent="0.2"/>
    <row r="906" customFormat="1" ht="16" customHeight="1" x14ac:dyDescent="0.2"/>
    <row r="907" customFormat="1" ht="16" customHeight="1" x14ac:dyDescent="0.2"/>
    <row r="908" customFormat="1" ht="16" customHeight="1" x14ac:dyDescent="0.2"/>
    <row r="909" customFormat="1" ht="16" customHeight="1" x14ac:dyDescent="0.2"/>
    <row r="910" customFormat="1" ht="16" customHeight="1" x14ac:dyDescent="0.2"/>
    <row r="911" customFormat="1" ht="16" customHeight="1" x14ac:dyDescent="0.2"/>
    <row r="912" customFormat="1" ht="16" customHeight="1" x14ac:dyDescent="0.2"/>
    <row r="913" customFormat="1" ht="16" customHeight="1" x14ac:dyDescent="0.2"/>
    <row r="914" customFormat="1" ht="16" customHeight="1" x14ac:dyDescent="0.2"/>
    <row r="915" customFormat="1" ht="16" customHeight="1" x14ac:dyDescent="0.2"/>
    <row r="916" customFormat="1" ht="16" customHeight="1" x14ac:dyDescent="0.2"/>
    <row r="917" customFormat="1" ht="16" customHeight="1" x14ac:dyDescent="0.2"/>
    <row r="918" customFormat="1" ht="16" customHeight="1" x14ac:dyDescent="0.2"/>
    <row r="919" customFormat="1" ht="16" customHeight="1" x14ac:dyDescent="0.2"/>
    <row r="920" customFormat="1" ht="16" customHeight="1" x14ac:dyDescent="0.2"/>
    <row r="921" customFormat="1" ht="16" customHeight="1" x14ac:dyDescent="0.2"/>
    <row r="922" customFormat="1" ht="16" customHeight="1" x14ac:dyDescent="0.2"/>
    <row r="923" customFormat="1" ht="16" customHeight="1" x14ac:dyDescent="0.2"/>
    <row r="924" customFormat="1" ht="16" customHeight="1" x14ac:dyDescent="0.2"/>
    <row r="925" customFormat="1" ht="16" customHeight="1" x14ac:dyDescent="0.2"/>
    <row r="926" customFormat="1" ht="16" customHeight="1" x14ac:dyDescent="0.2"/>
    <row r="927" customFormat="1" ht="16" customHeight="1" x14ac:dyDescent="0.2"/>
    <row r="928" customFormat="1" ht="16" customHeight="1" x14ac:dyDescent="0.2"/>
    <row r="929" customFormat="1" ht="16" customHeight="1" x14ac:dyDescent="0.2"/>
    <row r="930" customFormat="1" ht="16" customHeight="1" x14ac:dyDescent="0.2"/>
    <row r="931" customFormat="1" ht="16" customHeight="1" x14ac:dyDescent="0.2"/>
    <row r="932" customFormat="1" ht="16" customHeight="1" x14ac:dyDescent="0.2"/>
    <row r="933" customFormat="1" ht="16" customHeight="1" x14ac:dyDescent="0.2"/>
    <row r="934" customFormat="1" ht="16" customHeight="1" x14ac:dyDescent="0.2"/>
    <row r="935" customFormat="1" ht="16" customHeight="1" x14ac:dyDescent="0.2"/>
    <row r="936" customFormat="1" ht="16" customHeight="1" x14ac:dyDescent="0.2"/>
    <row r="937" customFormat="1" ht="16" customHeight="1" x14ac:dyDescent="0.2"/>
    <row r="938" customFormat="1" ht="16" customHeight="1" x14ac:dyDescent="0.2"/>
    <row r="939" customFormat="1" ht="16" customHeight="1" x14ac:dyDescent="0.2"/>
    <row r="940" customFormat="1" ht="16" customHeight="1" x14ac:dyDescent="0.2"/>
    <row r="941" customFormat="1" ht="16" customHeight="1" x14ac:dyDescent="0.2"/>
    <row r="942" customFormat="1" ht="16" customHeight="1" x14ac:dyDescent="0.2"/>
    <row r="943" customFormat="1" ht="16" customHeight="1" x14ac:dyDescent="0.2"/>
    <row r="944" customFormat="1" ht="16" customHeight="1" x14ac:dyDescent="0.2"/>
    <row r="945" customFormat="1" ht="16" customHeight="1" x14ac:dyDescent="0.2"/>
    <row r="946" customFormat="1" ht="16" customHeight="1" x14ac:dyDescent="0.2"/>
    <row r="947" customFormat="1" ht="16" customHeight="1" x14ac:dyDescent="0.2"/>
    <row r="948" customFormat="1" ht="16" customHeight="1" x14ac:dyDescent="0.2"/>
    <row r="949" customFormat="1" ht="16" customHeight="1" x14ac:dyDescent="0.2"/>
    <row r="950" customFormat="1" ht="16" customHeight="1" x14ac:dyDescent="0.2"/>
    <row r="951" customFormat="1" ht="16" customHeight="1" x14ac:dyDescent="0.2"/>
    <row r="952" customFormat="1" ht="16" customHeight="1" x14ac:dyDescent="0.2"/>
    <row r="953" customFormat="1" ht="16" customHeight="1" x14ac:dyDescent="0.2"/>
    <row r="954" customFormat="1" ht="16" customHeight="1" x14ac:dyDescent="0.2"/>
    <row r="955" customFormat="1" ht="16" customHeight="1" x14ac:dyDescent="0.2"/>
    <row r="956" customFormat="1" ht="16" customHeight="1" x14ac:dyDescent="0.2"/>
    <row r="957" customFormat="1" ht="16" customHeight="1" x14ac:dyDescent="0.2"/>
    <row r="958" customFormat="1" ht="16" customHeight="1" x14ac:dyDescent="0.2"/>
    <row r="959" customFormat="1" ht="16" customHeight="1" x14ac:dyDescent="0.2"/>
    <row r="960" customFormat="1" ht="16" customHeight="1" x14ac:dyDescent="0.2"/>
    <row r="961" customFormat="1" ht="16" customHeight="1" x14ac:dyDescent="0.2"/>
    <row r="962" customFormat="1" ht="16" customHeight="1" x14ac:dyDescent="0.2"/>
    <row r="963" customFormat="1" ht="16" customHeight="1" x14ac:dyDescent="0.2"/>
    <row r="964" customFormat="1" ht="16" customHeight="1" x14ac:dyDescent="0.2"/>
    <row r="965" customFormat="1" ht="16" customHeight="1" x14ac:dyDescent="0.2"/>
    <row r="966" customFormat="1" ht="16" customHeight="1" x14ac:dyDescent="0.2"/>
    <row r="967" customFormat="1" ht="16" customHeight="1" x14ac:dyDescent="0.2"/>
    <row r="968" customFormat="1" ht="16" customHeight="1" x14ac:dyDescent="0.2"/>
    <row r="969" customFormat="1" ht="16" customHeight="1" x14ac:dyDescent="0.2"/>
    <row r="970" customFormat="1" ht="16" customHeight="1" x14ac:dyDescent="0.2"/>
    <row r="971" customFormat="1" ht="16" customHeight="1" x14ac:dyDescent="0.2"/>
    <row r="972" customFormat="1" ht="16" customHeight="1" x14ac:dyDescent="0.2"/>
    <row r="973" customFormat="1" ht="16" customHeight="1" x14ac:dyDescent="0.2"/>
    <row r="974" customFormat="1" ht="16" customHeight="1" x14ac:dyDescent="0.2"/>
    <row r="975" customFormat="1" ht="16" customHeight="1" x14ac:dyDescent="0.2"/>
    <row r="976" customFormat="1" ht="16" customHeight="1" x14ac:dyDescent="0.2"/>
    <row r="977" customFormat="1" ht="16" customHeight="1" x14ac:dyDescent="0.2"/>
    <row r="978" customFormat="1" ht="16" customHeight="1" x14ac:dyDescent="0.2"/>
    <row r="979" customFormat="1" ht="16" customHeight="1" x14ac:dyDescent="0.2"/>
    <row r="980" customFormat="1" ht="16" customHeight="1" x14ac:dyDescent="0.2"/>
    <row r="981" customFormat="1" ht="16" customHeight="1" x14ac:dyDescent="0.2"/>
    <row r="982" customFormat="1" ht="16" customHeight="1" x14ac:dyDescent="0.2"/>
    <row r="983" customFormat="1" ht="16" customHeight="1" x14ac:dyDescent="0.2"/>
    <row r="984" customFormat="1" ht="16" customHeight="1" x14ac:dyDescent="0.2"/>
    <row r="985" customFormat="1" ht="16" customHeight="1" x14ac:dyDescent="0.2"/>
    <row r="986" customFormat="1" ht="16" customHeight="1" x14ac:dyDescent="0.2"/>
    <row r="987" customFormat="1" ht="16" customHeight="1" x14ac:dyDescent="0.2"/>
    <row r="988" customFormat="1" ht="16" customHeight="1" x14ac:dyDescent="0.2"/>
    <row r="989" customFormat="1" ht="16" customHeight="1" x14ac:dyDescent="0.2"/>
    <row r="990" customFormat="1" ht="16" customHeight="1" x14ac:dyDescent="0.2"/>
    <row r="991" customFormat="1" ht="16" customHeight="1" x14ac:dyDescent="0.2"/>
    <row r="992" customFormat="1" ht="16" customHeight="1" x14ac:dyDescent="0.2"/>
    <row r="993" customFormat="1" ht="16" customHeight="1" x14ac:dyDescent="0.2"/>
    <row r="994" customFormat="1" ht="16" customHeight="1" x14ac:dyDescent="0.2"/>
    <row r="995" customFormat="1" ht="16" customHeight="1" x14ac:dyDescent="0.2"/>
    <row r="996" customFormat="1" ht="16" customHeight="1" x14ac:dyDescent="0.2"/>
    <row r="997" customFormat="1" ht="16" customHeight="1" x14ac:dyDescent="0.2"/>
    <row r="998" customFormat="1" ht="16" customHeight="1" x14ac:dyDescent="0.2"/>
    <row r="999" customFormat="1" ht="16" customHeight="1" x14ac:dyDescent="0.2"/>
    <row r="1000" customFormat="1" ht="16" customHeight="1" x14ac:dyDescent="0.2"/>
    <row r="1001" customFormat="1" ht="16" customHeight="1" x14ac:dyDescent="0.2"/>
    <row r="1002" customFormat="1" ht="16" customHeight="1" x14ac:dyDescent="0.2"/>
    <row r="1003" customFormat="1" ht="16" customHeight="1" x14ac:dyDescent="0.2"/>
    <row r="1004" customFormat="1" ht="16" customHeight="1" x14ac:dyDescent="0.2"/>
    <row r="1005" customFormat="1" ht="16" customHeight="1" x14ac:dyDescent="0.2"/>
    <row r="1006" customFormat="1" ht="16" customHeight="1" x14ac:dyDescent="0.2"/>
    <row r="1007" customFormat="1" ht="16" customHeight="1" x14ac:dyDescent="0.2"/>
    <row r="1008" customFormat="1" ht="16" customHeight="1" x14ac:dyDescent="0.2"/>
    <row r="1009" customFormat="1" ht="16" customHeight="1" x14ac:dyDescent="0.2"/>
    <row r="1010" customFormat="1" ht="16" customHeight="1" x14ac:dyDescent="0.2"/>
    <row r="1011" customFormat="1" ht="16" customHeight="1" x14ac:dyDescent="0.2"/>
    <row r="1012" customFormat="1" ht="16" customHeight="1" x14ac:dyDescent="0.2"/>
    <row r="1013" customFormat="1" ht="16" customHeight="1" x14ac:dyDescent="0.2"/>
    <row r="1014" customFormat="1" ht="16" customHeight="1" x14ac:dyDescent="0.2"/>
    <row r="1015" customFormat="1" ht="16" customHeight="1" x14ac:dyDescent="0.2"/>
    <row r="1016" customFormat="1" ht="16" customHeight="1" x14ac:dyDescent="0.2"/>
    <row r="1017" customFormat="1" ht="16" customHeight="1" x14ac:dyDescent="0.2"/>
    <row r="1018" customFormat="1" ht="16" customHeight="1" x14ac:dyDescent="0.2"/>
    <row r="1019" customFormat="1" ht="16" customHeight="1" x14ac:dyDescent="0.2"/>
    <row r="1020" customFormat="1" ht="16" customHeight="1" x14ac:dyDescent="0.2"/>
    <row r="1021" customFormat="1" ht="16" customHeight="1" x14ac:dyDescent="0.2"/>
    <row r="1022" customFormat="1" ht="16" customHeight="1" x14ac:dyDescent="0.2"/>
    <row r="1023" customFormat="1" ht="16" customHeight="1" x14ac:dyDescent="0.2"/>
    <row r="1024" customFormat="1" ht="16" customHeight="1" x14ac:dyDescent="0.2"/>
    <row r="1025" customFormat="1" ht="16" customHeight="1" x14ac:dyDescent="0.2"/>
    <row r="1026" customFormat="1" ht="16" customHeight="1" x14ac:dyDescent="0.2"/>
    <row r="1027" customFormat="1" ht="16" customHeight="1" x14ac:dyDescent="0.2"/>
    <row r="1028" customFormat="1" ht="16" customHeight="1" x14ac:dyDescent="0.2"/>
    <row r="1029" customFormat="1" ht="16" customHeight="1" x14ac:dyDescent="0.2"/>
    <row r="1030" customFormat="1" ht="16" customHeight="1" x14ac:dyDescent="0.2"/>
    <row r="1031" customFormat="1" ht="16" customHeight="1" x14ac:dyDescent="0.2"/>
    <row r="1032" customFormat="1" ht="16" customHeight="1" x14ac:dyDescent="0.2"/>
    <row r="1033" customFormat="1" ht="16" customHeight="1" x14ac:dyDescent="0.2"/>
    <row r="1034" customFormat="1" ht="16" customHeight="1" x14ac:dyDescent="0.2"/>
    <row r="1035" customFormat="1" ht="16" customHeight="1" x14ac:dyDescent="0.2"/>
    <row r="1036" customFormat="1" ht="16" customHeight="1" x14ac:dyDescent="0.2"/>
    <row r="1037" customFormat="1" ht="16" customHeight="1" x14ac:dyDescent="0.2"/>
    <row r="1038" customFormat="1" ht="16" customHeight="1" x14ac:dyDescent="0.2"/>
    <row r="1039" customFormat="1" ht="16" customHeight="1" x14ac:dyDescent="0.2"/>
    <row r="1040" customFormat="1" ht="16" customHeight="1" x14ac:dyDescent="0.2"/>
    <row r="1041" customFormat="1" ht="16" customHeight="1" x14ac:dyDescent="0.2"/>
    <row r="1042" customFormat="1" ht="16" customHeight="1" x14ac:dyDescent="0.2"/>
    <row r="1043" customFormat="1" ht="16" customHeight="1" x14ac:dyDescent="0.2"/>
    <row r="1044" customFormat="1" ht="16" customHeight="1" x14ac:dyDescent="0.2"/>
    <row r="1045" customFormat="1" ht="16" customHeight="1" x14ac:dyDescent="0.2"/>
    <row r="1046" customFormat="1" ht="16" customHeight="1" x14ac:dyDescent="0.2"/>
    <row r="1047" customFormat="1" ht="16" customHeight="1" x14ac:dyDescent="0.2"/>
    <row r="1048" customFormat="1" ht="16" customHeight="1" x14ac:dyDescent="0.2"/>
    <row r="1049" customFormat="1" ht="16" customHeight="1" x14ac:dyDescent="0.2"/>
    <row r="1050" customFormat="1" ht="16" customHeight="1" x14ac:dyDescent="0.2"/>
    <row r="1051" customFormat="1" ht="16" customHeight="1" x14ac:dyDescent="0.2"/>
    <row r="1052" customFormat="1" ht="16" customHeight="1" x14ac:dyDescent="0.2"/>
    <row r="1053" customFormat="1" ht="16" customHeight="1" x14ac:dyDescent="0.2"/>
    <row r="1054" customFormat="1" ht="16" customHeight="1" x14ac:dyDescent="0.2"/>
    <row r="1055" customFormat="1" ht="16" customHeight="1" x14ac:dyDescent="0.2"/>
    <row r="1056" customFormat="1" ht="16" customHeight="1" x14ac:dyDescent="0.2"/>
    <row r="1057" customFormat="1" ht="16" customHeight="1" x14ac:dyDescent="0.2"/>
    <row r="1058" customFormat="1" ht="16" customHeight="1" x14ac:dyDescent="0.2"/>
    <row r="1059" customFormat="1" ht="16" customHeight="1" x14ac:dyDescent="0.2"/>
    <row r="1060" customFormat="1" ht="16" customHeight="1" x14ac:dyDescent="0.2"/>
    <row r="1061" customFormat="1" ht="16" customHeight="1" x14ac:dyDescent="0.2"/>
    <row r="1062" customFormat="1" ht="16" customHeight="1" x14ac:dyDescent="0.2"/>
    <row r="1063" customFormat="1" ht="16" customHeight="1" x14ac:dyDescent="0.2"/>
    <row r="1064" customFormat="1" ht="16" customHeight="1" x14ac:dyDescent="0.2"/>
    <row r="1065" customFormat="1" ht="16" customHeight="1" x14ac:dyDescent="0.2"/>
    <row r="1066" customFormat="1" ht="16" customHeight="1" x14ac:dyDescent="0.2"/>
    <row r="1067" customFormat="1" ht="16" customHeight="1" x14ac:dyDescent="0.2"/>
    <row r="1068" customFormat="1" ht="16" customHeight="1" x14ac:dyDescent="0.2"/>
    <row r="1069" customFormat="1" ht="16" customHeight="1" x14ac:dyDescent="0.2"/>
    <row r="1070" customFormat="1" ht="16" customHeight="1" x14ac:dyDescent="0.2"/>
    <row r="1071" customFormat="1" ht="16" customHeight="1" x14ac:dyDescent="0.2"/>
    <row r="1072" customFormat="1" ht="16" customHeight="1" x14ac:dyDescent="0.2"/>
    <row r="1073" customFormat="1" ht="16" customHeight="1" x14ac:dyDescent="0.2"/>
    <row r="1074" customFormat="1" ht="16" customHeight="1" x14ac:dyDescent="0.2"/>
    <row r="1075" customFormat="1" ht="16" customHeight="1" x14ac:dyDescent="0.2"/>
    <row r="1076" customFormat="1" ht="16" customHeight="1" x14ac:dyDescent="0.2"/>
    <row r="1077" customFormat="1" ht="16" customHeight="1" x14ac:dyDescent="0.2"/>
    <row r="1078" customFormat="1" ht="16" customHeight="1" x14ac:dyDescent="0.2"/>
    <row r="1079" customFormat="1" ht="16" customHeight="1" x14ac:dyDescent="0.2"/>
    <row r="1080" customFormat="1" ht="16" customHeight="1" x14ac:dyDescent="0.2"/>
    <row r="1081" customFormat="1" ht="16" customHeight="1" x14ac:dyDescent="0.2"/>
    <row r="1082" customFormat="1" ht="16" customHeight="1" x14ac:dyDescent="0.2"/>
    <row r="1083" customFormat="1" ht="16" customHeight="1" x14ac:dyDescent="0.2"/>
    <row r="1084" customFormat="1" ht="16" customHeight="1" x14ac:dyDescent="0.2"/>
    <row r="1085" customFormat="1" ht="16" customHeight="1" x14ac:dyDescent="0.2"/>
    <row r="1086" customFormat="1" ht="16" customHeight="1" x14ac:dyDescent="0.2"/>
    <row r="1087" customFormat="1" ht="16" customHeight="1" x14ac:dyDescent="0.2"/>
    <row r="1088" customFormat="1" ht="16" customHeight="1" x14ac:dyDescent="0.2"/>
    <row r="1089" customFormat="1" ht="16" customHeight="1" x14ac:dyDescent="0.2"/>
    <row r="1090" customFormat="1" ht="16" customHeight="1" x14ac:dyDescent="0.2"/>
    <row r="1091" customFormat="1" ht="16" customHeight="1" x14ac:dyDescent="0.2"/>
    <row r="1092" customFormat="1" ht="16" customHeight="1" x14ac:dyDescent="0.2"/>
    <row r="1093" customFormat="1" ht="16" customHeight="1" x14ac:dyDescent="0.2"/>
    <row r="1094" customFormat="1" ht="16" customHeight="1" x14ac:dyDescent="0.2"/>
    <row r="1095" customFormat="1" ht="16" customHeight="1" x14ac:dyDescent="0.2"/>
    <row r="1096" customFormat="1" ht="16" customHeight="1" x14ac:dyDescent="0.2"/>
    <row r="1097" customFormat="1" ht="16" customHeight="1" x14ac:dyDescent="0.2"/>
    <row r="1098" customFormat="1" ht="16" customHeight="1" x14ac:dyDescent="0.2"/>
    <row r="1099" customFormat="1" ht="16" customHeight="1" x14ac:dyDescent="0.2"/>
    <row r="1100" customFormat="1" ht="16" customHeight="1" x14ac:dyDescent="0.2"/>
    <row r="1101" customFormat="1" ht="16" customHeight="1" x14ac:dyDescent="0.2"/>
    <row r="1102" customFormat="1" ht="16" customHeight="1" x14ac:dyDescent="0.2"/>
    <row r="1103" customFormat="1" ht="16" customHeight="1" x14ac:dyDescent="0.2"/>
    <row r="1104" customFormat="1" ht="16" customHeight="1" x14ac:dyDescent="0.2"/>
    <row r="1105" customFormat="1" ht="16" customHeight="1" x14ac:dyDescent="0.2"/>
    <row r="1106" customFormat="1" ht="16" customHeight="1" x14ac:dyDescent="0.2"/>
    <row r="1107" customFormat="1" ht="16" customHeight="1" x14ac:dyDescent="0.2"/>
    <row r="1108" customFormat="1" ht="16" customHeight="1" x14ac:dyDescent="0.2"/>
    <row r="1109" customFormat="1" ht="16" customHeight="1" x14ac:dyDescent="0.2"/>
    <row r="1110" customFormat="1" ht="16" customHeight="1" x14ac:dyDescent="0.2"/>
    <row r="1111" customFormat="1" ht="16" customHeight="1" x14ac:dyDescent="0.2"/>
    <row r="1112" customFormat="1" ht="16" customHeight="1" x14ac:dyDescent="0.2"/>
    <row r="1113" customFormat="1" ht="16" customHeight="1" x14ac:dyDescent="0.2"/>
    <row r="1114" customFormat="1" ht="16" customHeight="1" x14ac:dyDescent="0.2"/>
    <row r="1115" customFormat="1" ht="16" customHeight="1" x14ac:dyDescent="0.2"/>
    <row r="1116" customFormat="1" ht="16" customHeight="1" x14ac:dyDescent="0.2"/>
    <row r="1117" customFormat="1" ht="16" customHeight="1" x14ac:dyDescent="0.2"/>
    <row r="1118" customFormat="1" ht="16" customHeight="1" x14ac:dyDescent="0.2"/>
    <row r="1119" customFormat="1" ht="16" customHeight="1" x14ac:dyDescent="0.2"/>
    <row r="1120" customFormat="1" ht="16" customHeight="1" x14ac:dyDescent="0.2"/>
    <row r="1121" customFormat="1" ht="16" customHeight="1" x14ac:dyDescent="0.2"/>
    <row r="1122" customFormat="1" ht="16" customHeight="1" x14ac:dyDescent="0.2"/>
    <row r="1123" customFormat="1" ht="16" customHeight="1" x14ac:dyDescent="0.2"/>
    <row r="1124" customFormat="1" ht="16" customHeight="1" x14ac:dyDescent="0.2"/>
    <row r="1125" customFormat="1" ht="16" customHeight="1" x14ac:dyDescent="0.2"/>
    <row r="1126" customFormat="1" ht="16" customHeight="1" x14ac:dyDescent="0.2"/>
    <row r="1127" customFormat="1" ht="16" customHeight="1" x14ac:dyDescent="0.2"/>
    <row r="1128" customFormat="1" ht="16" customHeight="1" x14ac:dyDescent="0.2"/>
    <row r="1129" customFormat="1" ht="16" customHeight="1" x14ac:dyDescent="0.2"/>
    <row r="1130" customFormat="1" ht="16" customHeight="1" x14ac:dyDescent="0.2"/>
    <row r="1131" customFormat="1" ht="16" customHeight="1" x14ac:dyDescent="0.2"/>
    <row r="1132" customFormat="1" ht="16" customHeight="1" x14ac:dyDescent="0.2"/>
    <row r="1133" customFormat="1" ht="16" customHeight="1" x14ac:dyDescent="0.2"/>
    <row r="1134" customFormat="1" ht="16" customHeight="1" x14ac:dyDescent="0.2"/>
    <row r="1135" customFormat="1" ht="16" customHeight="1" x14ac:dyDescent="0.2"/>
    <row r="1136" customFormat="1" ht="16" customHeight="1" x14ac:dyDescent="0.2"/>
    <row r="1137" customFormat="1" ht="16" customHeight="1" x14ac:dyDescent="0.2"/>
    <row r="1138" customFormat="1" ht="16" customHeight="1" x14ac:dyDescent="0.2"/>
    <row r="1139" customFormat="1" ht="16" customHeight="1" x14ac:dyDescent="0.2"/>
    <row r="1140" customFormat="1" ht="16" customHeight="1" x14ac:dyDescent="0.2"/>
    <row r="1141" customFormat="1" ht="16" customHeight="1" x14ac:dyDescent="0.2"/>
    <row r="1142" customFormat="1" ht="16" customHeight="1" x14ac:dyDescent="0.2"/>
    <row r="1143" customFormat="1" ht="16" customHeight="1" x14ac:dyDescent="0.2"/>
    <row r="1144" customFormat="1" ht="16" customHeight="1" x14ac:dyDescent="0.2"/>
    <row r="1145" customFormat="1" ht="16" customHeight="1" x14ac:dyDescent="0.2"/>
    <row r="1146" customFormat="1" ht="16" customHeight="1" x14ac:dyDescent="0.2"/>
    <row r="1147" customFormat="1" ht="16" customHeight="1" x14ac:dyDescent="0.2"/>
    <row r="1148" customFormat="1" ht="16" customHeight="1" x14ac:dyDescent="0.2"/>
    <row r="1149" customFormat="1" ht="16" customHeight="1" x14ac:dyDescent="0.2"/>
    <row r="1150" customFormat="1" ht="16" customHeight="1" x14ac:dyDescent="0.2"/>
    <row r="1151" customFormat="1" ht="16" customHeight="1" x14ac:dyDescent="0.2"/>
    <row r="1152" customFormat="1" ht="16" customHeight="1" x14ac:dyDescent="0.2"/>
    <row r="1153" customFormat="1" ht="16" customHeight="1" x14ac:dyDescent="0.2"/>
    <row r="1154" customFormat="1" ht="16" customHeight="1" x14ac:dyDescent="0.2"/>
    <row r="1155" customFormat="1" ht="16" customHeight="1" x14ac:dyDescent="0.2"/>
    <row r="1156" customFormat="1" ht="16" customHeight="1" x14ac:dyDescent="0.2"/>
    <row r="1157" customFormat="1" ht="16" customHeight="1" x14ac:dyDescent="0.2"/>
    <row r="1158" customFormat="1" ht="16" customHeight="1" x14ac:dyDescent="0.2"/>
    <row r="1159" customFormat="1" ht="16" customHeight="1" x14ac:dyDescent="0.2"/>
    <row r="1160" customFormat="1" ht="16" customHeight="1" x14ac:dyDescent="0.2"/>
    <row r="1161" customFormat="1" ht="16" customHeight="1" x14ac:dyDescent="0.2"/>
    <row r="1162" customFormat="1" ht="16" customHeight="1" x14ac:dyDescent="0.2"/>
    <row r="1163" customFormat="1" ht="16" customHeight="1" x14ac:dyDescent="0.2"/>
    <row r="1164" customFormat="1" ht="16" customHeight="1" x14ac:dyDescent="0.2"/>
    <row r="1165" customFormat="1" ht="16" customHeight="1" x14ac:dyDescent="0.2"/>
    <row r="1166" customFormat="1" ht="16" customHeight="1" x14ac:dyDescent="0.2"/>
    <row r="1167" customFormat="1" ht="16" customHeight="1" x14ac:dyDescent="0.2"/>
    <row r="1168" customFormat="1" ht="16" customHeight="1" x14ac:dyDescent="0.2"/>
    <row r="1169" customFormat="1" ht="16" customHeight="1" x14ac:dyDescent="0.2"/>
    <row r="1170" customFormat="1" ht="16" customHeight="1" x14ac:dyDescent="0.2"/>
    <row r="1171" customFormat="1" ht="16" customHeight="1" x14ac:dyDescent="0.2"/>
    <row r="1172" customFormat="1" ht="16" customHeight="1" x14ac:dyDescent="0.2"/>
    <row r="1173" customFormat="1" ht="16" customHeight="1" x14ac:dyDescent="0.2"/>
    <row r="1174" customFormat="1" ht="16" customHeight="1" x14ac:dyDescent="0.2"/>
    <row r="1175" customFormat="1" ht="16" customHeight="1" x14ac:dyDescent="0.2"/>
    <row r="1176" customFormat="1" ht="16" customHeight="1" x14ac:dyDescent="0.2"/>
    <row r="1177" customFormat="1" ht="16" customHeight="1" x14ac:dyDescent="0.2"/>
    <row r="1178" customFormat="1" ht="16" customHeight="1" x14ac:dyDescent="0.2"/>
    <row r="1179" customFormat="1" ht="16" customHeight="1" x14ac:dyDescent="0.2"/>
    <row r="1180" customFormat="1" ht="16" customHeight="1" x14ac:dyDescent="0.2"/>
    <row r="1181" customFormat="1" ht="16" customHeight="1" x14ac:dyDescent="0.2"/>
    <row r="1182" customFormat="1" ht="16" customHeight="1" x14ac:dyDescent="0.2"/>
    <row r="1183" customFormat="1" ht="16" customHeight="1" x14ac:dyDescent="0.2"/>
    <row r="1184" customFormat="1" ht="16" customHeight="1" x14ac:dyDescent="0.2"/>
    <row r="1185" customFormat="1" ht="16" customHeight="1" x14ac:dyDescent="0.2"/>
    <row r="1186" customFormat="1" ht="16" customHeight="1" x14ac:dyDescent="0.2"/>
    <row r="1187" customFormat="1" ht="16" customHeight="1" x14ac:dyDescent="0.2"/>
    <row r="1188" customFormat="1" ht="16" customHeight="1" x14ac:dyDescent="0.2"/>
    <row r="1189" customFormat="1" ht="16" customHeight="1" x14ac:dyDescent="0.2"/>
    <row r="1190" customFormat="1" ht="16" customHeight="1" x14ac:dyDescent="0.2"/>
    <row r="1191" customFormat="1" ht="16" customHeight="1" x14ac:dyDescent="0.2"/>
    <row r="1192" customFormat="1" ht="16" customHeight="1" x14ac:dyDescent="0.2"/>
    <row r="1193" customFormat="1" ht="16" customHeight="1" x14ac:dyDescent="0.2"/>
    <row r="1194" customFormat="1" ht="16" customHeight="1" x14ac:dyDescent="0.2"/>
    <row r="1195" customFormat="1" ht="16" customHeight="1" x14ac:dyDescent="0.2"/>
    <row r="1196" customFormat="1" ht="16" customHeight="1" x14ac:dyDescent="0.2"/>
    <row r="1197" customFormat="1" ht="16" customHeight="1" x14ac:dyDescent="0.2"/>
    <row r="1198" customFormat="1" ht="16" customHeight="1" x14ac:dyDescent="0.2"/>
    <row r="1199" customFormat="1" ht="16" customHeight="1" x14ac:dyDescent="0.2"/>
    <row r="1200" customFormat="1" ht="16" customHeight="1" x14ac:dyDescent="0.2"/>
    <row r="1201" customFormat="1" ht="16" customHeight="1" x14ac:dyDescent="0.2"/>
    <row r="1202" customFormat="1" ht="16" customHeight="1" x14ac:dyDescent="0.2"/>
    <row r="1203" customFormat="1" ht="16" customHeight="1" x14ac:dyDescent="0.2"/>
    <row r="1204" customFormat="1" ht="16" customHeight="1" x14ac:dyDescent="0.2"/>
    <row r="1205" customFormat="1" ht="16" customHeight="1" x14ac:dyDescent="0.2"/>
    <row r="1206" customFormat="1" ht="16" customHeight="1" x14ac:dyDescent="0.2"/>
    <row r="1207" customFormat="1" ht="16" customHeight="1" x14ac:dyDescent="0.2"/>
    <row r="1208" customFormat="1" ht="16" customHeight="1" x14ac:dyDescent="0.2"/>
    <row r="1209" customFormat="1" ht="16" customHeight="1" x14ac:dyDescent="0.2"/>
    <row r="1210" customFormat="1" ht="16" customHeight="1" x14ac:dyDescent="0.2"/>
    <row r="1211" customFormat="1" ht="16" customHeight="1" x14ac:dyDescent="0.2"/>
    <row r="1212" customFormat="1" ht="16" customHeight="1" x14ac:dyDescent="0.2"/>
    <row r="1213" customFormat="1" ht="16" customHeight="1" x14ac:dyDescent="0.2"/>
    <row r="1214" customFormat="1" ht="16" customHeight="1" x14ac:dyDescent="0.2"/>
    <row r="1215" customFormat="1" ht="16" customHeight="1" x14ac:dyDescent="0.2"/>
    <row r="1216" customFormat="1" ht="16" customHeight="1" x14ac:dyDescent="0.2"/>
    <row r="1217" customFormat="1" ht="16" customHeight="1" x14ac:dyDescent="0.2"/>
    <row r="1218" customFormat="1" ht="16" customHeight="1" x14ac:dyDescent="0.2"/>
    <row r="1219" customFormat="1" ht="16" customHeight="1" x14ac:dyDescent="0.2"/>
    <row r="1220" customFormat="1" ht="16" customHeight="1" x14ac:dyDescent="0.2"/>
    <row r="1221" customFormat="1" ht="16" customHeight="1" x14ac:dyDescent="0.2"/>
    <row r="1222" customFormat="1" ht="16" customHeight="1" x14ac:dyDescent="0.2"/>
    <row r="1223" customFormat="1" ht="16" customHeight="1" x14ac:dyDescent="0.2"/>
    <row r="1224" customFormat="1" ht="16" customHeight="1" x14ac:dyDescent="0.2"/>
    <row r="1225" customFormat="1" ht="16" customHeight="1" x14ac:dyDescent="0.2"/>
    <row r="1226" customFormat="1" ht="16" customHeight="1" x14ac:dyDescent="0.2"/>
    <row r="1227" customFormat="1" ht="16" customHeight="1" x14ac:dyDescent="0.2"/>
    <row r="1228" customFormat="1" ht="16" customHeight="1" x14ac:dyDescent="0.2"/>
    <row r="1229" customFormat="1" ht="16" customHeight="1" x14ac:dyDescent="0.2"/>
    <row r="1230" customFormat="1" ht="16" customHeight="1" x14ac:dyDescent="0.2"/>
    <row r="1231" customFormat="1" ht="16" customHeight="1" x14ac:dyDescent="0.2"/>
    <row r="1232" customFormat="1" ht="16" customHeight="1" x14ac:dyDescent="0.2"/>
    <row r="1233" customFormat="1" ht="16" customHeight="1" x14ac:dyDescent="0.2"/>
    <row r="1234" customFormat="1" ht="16" customHeight="1" x14ac:dyDescent="0.2"/>
    <row r="1235" customFormat="1" ht="16" customHeight="1" x14ac:dyDescent="0.2"/>
    <row r="1236" customFormat="1" ht="16" customHeight="1" x14ac:dyDescent="0.2"/>
    <row r="1237" customFormat="1" ht="16" customHeight="1" x14ac:dyDescent="0.2"/>
    <row r="1238" customFormat="1" ht="16" customHeight="1" x14ac:dyDescent="0.2"/>
    <row r="1239" customFormat="1" ht="16" customHeight="1" x14ac:dyDescent="0.2"/>
    <row r="1240" customFormat="1" ht="16" customHeight="1" x14ac:dyDescent="0.2"/>
    <row r="1241" customFormat="1" ht="16" customHeight="1" x14ac:dyDescent="0.2"/>
    <row r="1242" customFormat="1" ht="16" customHeight="1" x14ac:dyDescent="0.2"/>
    <row r="1243" customFormat="1" ht="16" customHeight="1" x14ac:dyDescent="0.2"/>
    <row r="1244" customFormat="1" ht="16" customHeight="1" x14ac:dyDescent="0.2"/>
    <row r="1245" customFormat="1" ht="16" customHeight="1" x14ac:dyDescent="0.2"/>
    <row r="1246" customFormat="1" ht="16" customHeight="1" x14ac:dyDescent="0.2"/>
    <row r="1247" customFormat="1" ht="16" customHeight="1" x14ac:dyDescent="0.2"/>
    <row r="1248" customFormat="1" ht="16" customHeight="1" x14ac:dyDescent="0.2"/>
    <row r="1249" customFormat="1" ht="16" customHeight="1" x14ac:dyDescent="0.2"/>
    <row r="1250" customFormat="1" ht="16" customHeight="1" x14ac:dyDescent="0.2"/>
    <row r="1251" customFormat="1" ht="16" customHeight="1" x14ac:dyDescent="0.2"/>
    <row r="1252" customFormat="1" ht="16" customHeight="1" x14ac:dyDescent="0.2"/>
    <row r="1253" customFormat="1" ht="16" customHeight="1" x14ac:dyDescent="0.2"/>
    <row r="1254" customFormat="1" ht="16" customHeight="1" x14ac:dyDescent="0.2"/>
    <row r="1255" customFormat="1" ht="16" customHeight="1" x14ac:dyDescent="0.2"/>
    <row r="1256" customFormat="1" ht="16" customHeight="1" x14ac:dyDescent="0.2"/>
    <row r="1257" customFormat="1" ht="16" customHeight="1" x14ac:dyDescent="0.2"/>
    <row r="1258" customFormat="1" ht="16" customHeight="1" x14ac:dyDescent="0.2"/>
    <row r="1259" customFormat="1" ht="16" customHeight="1" x14ac:dyDescent="0.2"/>
    <row r="1260" customFormat="1" ht="16" customHeight="1" x14ac:dyDescent="0.2"/>
    <row r="1261" customFormat="1" ht="16" customHeight="1" x14ac:dyDescent="0.2"/>
    <row r="1262" customFormat="1" ht="16" customHeight="1" x14ac:dyDescent="0.2"/>
    <row r="1263" customFormat="1" ht="16" customHeight="1" x14ac:dyDescent="0.2"/>
    <row r="1264" customFormat="1" ht="16" customHeight="1" x14ac:dyDescent="0.2"/>
    <row r="1265" customFormat="1" ht="16" customHeight="1" x14ac:dyDescent="0.2"/>
    <row r="1266" customFormat="1" ht="16" customHeight="1" x14ac:dyDescent="0.2"/>
    <row r="1267" customFormat="1" ht="16" customHeight="1" x14ac:dyDescent="0.2"/>
    <row r="1268" customFormat="1" ht="16" customHeight="1" x14ac:dyDescent="0.2"/>
    <row r="1269" customFormat="1" ht="16" customHeight="1" x14ac:dyDescent="0.2"/>
    <row r="1270" customFormat="1" ht="16" customHeight="1" x14ac:dyDescent="0.2"/>
    <row r="1271" customFormat="1" ht="16" customHeight="1" x14ac:dyDescent="0.2"/>
    <row r="1272" customFormat="1" ht="16" customHeight="1" x14ac:dyDescent="0.2"/>
    <row r="1273" customFormat="1" ht="16" customHeight="1" x14ac:dyDescent="0.2"/>
    <row r="1274" customFormat="1" ht="16" customHeight="1" x14ac:dyDescent="0.2"/>
    <row r="1275" customFormat="1" ht="16" customHeight="1" x14ac:dyDescent="0.2"/>
    <row r="1276" customFormat="1" ht="16" customHeight="1" x14ac:dyDescent="0.2"/>
    <row r="1277" customFormat="1" ht="16" customHeight="1" x14ac:dyDescent="0.2"/>
    <row r="1278" customFormat="1" ht="16" customHeight="1" x14ac:dyDescent="0.2"/>
    <row r="1279" customFormat="1" ht="16" customHeight="1" x14ac:dyDescent="0.2"/>
    <row r="1280" customFormat="1" ht="16" customHeight="1" x14ac:dyDescent="0.2"/>
    <row r="1281" customFormat="1" ht="16" customHeight="1" x14ac:dyDescent="0.2"/>
    <row r="1282" customFormat="1" ht="16" customHeight="1" x14ac:dyDescent="0.2"/>
    <row r="1283" customFormat="1" ht="16" customHeight="1" x14ac:dyDescent="0.2"/>
    <row r="1284" customFormat="1" ht="16" customHeight="1" x14ac:dyDescent="0.2"/>
    <row r="1285" customFormat="1" ht="16" customHeight="1" x14ac:dyDescent="0.2"/>
    <row r="1286" customFormat="1" ht="16" customHeight="1" x14ac:dyDescent="0.2"/>
    <row r="1287" customFormat="1" ht="16" customHeight="1" x14ac:dyDescent="0.2"/>
    <row r="1288" customFormat="1" ht="16" customHeight="1" x14ac:dyDescent="0.2"/>
    <row r="1289" customFormat="1" ht="16" customHeight="1" x14ac:dyDescent="0.2"/>
    <row r="1290" customFormat="1" ht="16" customHeight="1" x14ac:dyDescent="0.2"/>
    <row r="1291" customFormat="1" ht="16" customHeight="1" x14ac:dyDescent="0.2"/>
    <row r="1292" customFormat="1" ht="16" customHeight="1" x14ac:dyDescent="0.2"/>
    <row r="1293" customFormat="1" ht="16" customHeight="1" x14ac:dyDescent="0.2"/>
    <row r="1294" customFormat="1" ht="16" customHeight="1" x14ac:dyDescent="0.2"/>
    <row r="1295" customFormat="1" ht="16" customHeight="1" x14ac:dyDescent="0.2"/>
    <row r="1296" customFormat="1" ht="16" customHeight="1" x14ac:dyDescent="0.2"/>
    <row r="1297" customFormat="1" ht="16" customHeight="1" x14ac:dyDescent="0.2"/>
    <row r="1298" customFormat="1" ht="16" customHeight="1" x14ac:dyDescent="0.2"/>
    <row r="1299" customFormat="1" ht="16" customHeight="1" x14ac:dyDescent="0.2"/>
    <row r="1300" customFormat="1" ht="16" customHeight="1" x14ac:dyDescent="0.2"/>
    <row r="1301" customFormat="1" ht="16" customHeight="1" x14ac:dyDescent="0.2"/>
    <row r="1302" customFormat="1" ht="16" customHeight="1" x14ac:dyDescent="0.2"/>
    <row r="1303" customFormat="1" ht="16" customHeight="1" x14ac:dyDescent="0.2"/>
    <row r="1304" customFormat="1" ht="16" customHeight="1" x14ac:dyDescent="0.2"/>
    <row r="1305" customFormat="1" ht="16" customHeight="1" x14ac:dyDescent="0.2"/>
    <row r="1306" customFormat="1" ht="16" customHeight="1" x14ac:dyDescent="0.2"/>
    <row r="1307" customFormat="1" ht="16" customHeight="1" x14ac:dyDescent="0.2"/>
    <row r="1308" customFormat="1" ht="16" customHeight="1" x14ac:dyDescent="0.2"/>
    <row r="1309" customFormat="1" ht="16" customHeight="1" x14ac:dyDescent="0.2"/>
    <row r="1310" customFormat="1" ht="16" customHeight="1" x14ac:dyDescent="0.2"/>
    <row r="1311" customFormat="1" ht="16" customHeight="1" x14ac:dyDescent="0.2"/>
    <row r="1312" customFormat="1" ht="16" customHeight="1" x14ac:dyDescent="0.2"/>
    <row r="1313" customFormat="1" ht="16" customHeight="1" x14ac:dyDescent="0.2"/>
    <row r="1314" customFormat="1" ht="16" customHeight="1" x14ac:dyDescent="0.2"/>
    <row r="1315" customFormat="1" ht="16" customHeight="1" x14ac:dyDescent="0.2"/>
    <row r="1316" customFormat="1" ht="16" customHeight="1" x14ac:dyDescent="0.2"/>
    <row r="1317" customFormat="1" ht="16" customHeight="1" x14ac:dyDescent="0.2"/>
    <row r="1318" customFormat="1" ht="16" customHeight="1" x14ac:dyDescent="0.2"/>
    <row r="1319" customFormat="1" ht="16" customHeight="1" x14ac:dyDescent="0.2"/>
    <row r="1320" customFormat="1" ht="16" customHeight="1" x14ac:dyDescent="0.2"/>
    <row r="1321" customFormat="1" ht="16" customHeight="1" x14ac:dyDescent="0.2"/>
    <row r="1322" customFormat="1" ht="16" customHeight="1" x14ac:dyDescent="0.2"/>
    <row r="1323" customFormat="1" ht="16" customHeight="1" x14ac:dyDescent="0.2"/>
    <row r="1324" customFormat="1" ht="16" customHeight="1" x14ac:dyDescent="0.2"/>
    <row r="1325" customFormat="1" ht="16" customHeight="1" x14ac:dyDescent="0.2"/>
    <row r="1326" customFormat="1" ht="16" customHeight="1" x14ac:dyDescent="0.2"/>
    <row r="1327" customFormat="1" ht="16" customHeight="1" x14ac:dyDescent="0.2"/>
    <row r="1328" customFormat="1" ht="16" customHeight="1" x14ac:dyDescent="0.2"/>
    <row r="1329" customFormat="1" ht="16" customHeight="1" x14ac:dyDescent="0.2"/>
    <row r="1330" customFormat="1" ht="16" customHeight="1" x14ac:dyDescent="0.2"/>
    <row r="1331" customFormat="1" ht="16" customHeight="1" x14ac:dyDescent="0.2"/>
    <row r="1332" customFormat="1" ht="16" customHeight="1" x14ac:dyDescent="0.2"/>
    <row r="1333" customFormat="1" ht="16" customHeight="1" x14ac:dyDescent="0.2"/>
    <row r="1334" customFormat="1" ht="16" customHeight="1" x14ac:dyDescent="0.2"/>
    <row r="1335" customFormat="1" ht="16" customHeight="1" x14ac:dyDescent="0.2"/>
    <row r="1336" customFormat="1" ht="16" customHeight="1" x14ac:dyDescent="0.2"/>
    <row r="1337" customFormat="1" ht="16" customHeight="1" x14ac:dyDescent="0.2"/>
    <row r="1338" customFormat="1" ht="16" customHeight="1" x14ac:dyDescent="0.2"/>
    <row r="1339" customFormat="1" ht="16" customHeight="1" x14ac:dyDescent="0.2"/>
    <row r="1340" customFormat="1" ht="16" customHeight="1" x14ac:dyDescent="0.2"/>
    <row r="1341" customFormat="1" ht="16" customHeight="1" x14ac:dyDescent="0.2"/>
    <row r="1342" customFormat="1" ht="16" customHeight="1" x14ac:dyDescent="0.2"/>
    <row r="1343" customFormat="1" ht="16" customHeight="1" x14ac:dyDescent="0.2"/>
    <row r="1344" customFormat="1" ht="16" customHeight="1" x14ac:dyDescent="0.2"/>
    <row r="1345" customFormat="1" ht="16" customHeight="1" x14ac:dyDescent="0.2"/>
    <row r="1346" customFormat="1" ht="16" customHeight="1" x14ac:dyDescent="0.2"/>
    <row r="1347" customFormat="1" ht="16" customHeight="1" x14ac:dyDescent="0.2"/>
    <row r="1348" customFormat="1" ht="16" customHeight="1" x14ac:dyDescent="0.2"/>
    <row r="1349" customFormat="1" ht="16" customHeight="1" x14ac:dyDescent="0.2"/>
    <row r="1350" customFormat="1" ht="16" customHeight="1" x14ac:dyDescent="0.2"/>
    <row r="1351" customFormat="1" ht="16" customHeight="1" x14ac:dyDescent="0.2"/>
    <row r="1352" customFormat="1" ht="16" customHeight="1" x14ac:dyDescent="0.2"/>
    <row r="1353" customFormat="1" ht="16" customHeight="1" x14ac:dyDescent="0.2"/>
    <row r="1354" customFormat="1" ht="16" customHeight="1" x14ac:dyDescent="0.2"/>
    <row r="1355" customFormat="1" ht="16" customHeight="1" x14ac:dyDescent="0.2"/>
    <row r="1356" customFormat="1" ht="16" customHeight="1" x14ac:dyDescent="0.2"/>
    <row r="1357" customFormat="1" ht="16" customHeight="1" x14ac:dyDescent="0.2"/>
    <row r="1358" customFormat="1" ht="16" customHeight="1" x14ac:dyDescent="0.2"/>
    <row r="1359" customFormat="1" ht="16" customHeight="1" x14ac:dyDescent="0.2"/>
    <row r="1360" customFormat="1" ht="16" customHeight="1" x14ac:dyDescent="0.2"/>
    <row r="1361" customFormat="1" ht="16" customHeight="1" x14ac:dyDescent="0.2"/>
    <row r="1362" customFormat="1" ht="16" customHeight="1" x14ac:dyDescent="0.2"/>
    <row r="1363" customFormat="1" ht="16" customHeight="1" x14ac:dyDescent="0.2"/>
    <row r="1364" customFormat="1" ht="16" customHeight="1" x14ac:dyDescent="0.2"/>
    <row r="1365" customFormat="1" ht="16" customHeight="1" x14ac:dyDescent="0.2"/>
    <row r="1366" customFormat="1" ht="16" customHeight="1" x14ac:dyDescent="0.2"/>
    <row r="1367" customFormat="1" ht="16" customHeight="1" x14ac:dyDescent="0.2"/>
    <row r="1368" customFormat="1" ht="16" customHeight="1" x14ac:dyDescent="0.2"/>
    <row r="1369" customFormat="1" ht="16" customHeight="1" x14ac:dyDescent="0.2"/>
    <row r="1370" customFormat="1" ht="16" customHeight="1" x14ac:dyDescent="0.2"/>
    <row r="1371" customFormat="1" ht="16" customHeight="1" x14ac:dyDescent="0.2"/>
    <row r="1372" customFormat="1" ht="16" customHeight="1" x14ac:dyDescent="0.2"/>
    <row r="1373" customFormat="1" ht="16" customHeight="1" x14ac:dyDescent="0.2"/>
    <row r="1374" customFormat="1" ht="16" customHeight="1" x14ac:dyDescent="0.2"/>
    <row r="1375" customFormat="1" ht="16" customHeight="1" x14ac:dyDescent="0.2"/>
    <row r="1376" customFormat="1" ht="16" customHeight="1" x14ac:dyDescent="0.2"/>
    <row r="1377" customFormat="1" ht="16" customHeight="1" x14ac:dyDescent="0.2"/>
    <row r="1378" customFormat="1" ht="16" customHeight="1" x14ac:dyDescent="0.2"/>
    <row r="1379" customFormat="1" ht="16" customHeight="1" x14ac:dyDescent="0.2"/>
    <row r="1380" customFormat="1" ht="16" customHeight="1" x14ac:dyDescent="0.2"/>
    <row r="1381" customFormat="1" ht="16" customHeight="1" x14ac:dyDescent="0.2"/>
    <row r="1382" customFormat="1" ht="16" customHeight="1" x14ac:dyDescent="0.2"/>
    <row r="1383" customFormat="1" ht="16" customHeight="1" x14ac:dyDescent="0.2"/>
    <row r="1384" customFormat="1" ht="16" customHeight="1" x14ac:dyDescent="0.2"/>
    <row r="1385" customFormat="1" ht="16" customHeight="1" x14ac:dyDescent="0.2"/>
    <row r="1386" customFormat="1" ht="16" customHeight="1" x14ac:dyDescent="0.2"/>
    <row r="1387" customFormat="1" ht="16" customHeight="1" x14ac:dyDescent="0.2"/>
    <row r="1388" customFormat="1" ht="16" customHeight="1" x14ac:dyDescent="0.2"/>
    <row r="1389" customFormat="1" ht="16" customHeight="1" x14ac:dyDescent="0.2"/>
    <row r="1390" customFormat="1" ht="16" customHeight="1" x14ac:dyDescent="0.2"/>
    <row r="1391" customFormat="1" ht="16" customHeight="1" x14ac:dyDescent="0.2"/>
    <row r="1392" customFormat="1" ht="16" customHeight="1" x14ac:dyDescent="0.2"/>
    <row r="1393" customFormat="1" ht="16" customHeight="1" x14ac:dyDescent="0.2"/>
    <row r="1394" customFormat="1" ht="16" customHeight="1" x14ac:dyDescent="0.2"/>
    <row r="1395" customFormat="1" ht="16" customHeight="1" x14ac:dyDescent="0.2"/>
    <row r="1396" customFormat="1" ht="16" customHeight="1" x14ac:dyDescent="0.2"/>
    <row r="1397" customFormat="1" ht="16" customHeight="1" x14ac:dyDescent="0.2"/>
    <row r="1398" customFormat="1" ht="16" customHeight="1" x14ac:dyDescent="0.2"/>
    <row r="1399" customFormat="1" ht="16" customHeight="1" x14ac:dyDescent="0.2"/>
    <row r="1400" customFormat="1" ht="16" customHeight="1" x14ac:dyDescent="0.2"/>
    <row r="1401" customFormat="1" ht="16" customHeight="1" x14ac:dyDescent="0.2"/>
    <row r="1402" customFormat="1" ht="16" customHeight="1" x14ac:dyDescent="0.2"/>
    <row r="1403" customFormat="1" ht="16" customHeight="1" x14ac:dyDescent="0.2"/>
    <row r="1404" customFormat="1" ht="16" customHeight="1" x14ac:dyDescent="0.2"/>
    <row r="1405" customFormat="1" ht="16" customHeight="1" x14ac:dyDescent="0.2"/>
    <row r="1406" customFormat="1" ht="16" customHeight="1" x14ac:dyDescent="0.2"/>
    <row r="1407" customFormat="1" ht="16" customHeight="1" x14ac:dyDescent="0.2"/>
    <row r="1408" customFormat="1" ht="16" customHeight="1" x14ac:dyDescent="0.2"/>
    <row r="1409" customFormat="1" ht="16" customHeight="1" x14ac:dyDescent="0.2"/>
    <row r="1410" customFormat="1" ht="16" customHeight="1" x14ac:dyDescent="0.2"/>
    <row r="1411" customFormat="1" ht="16" customHeight="1" x14ac:dyDescent="0.2"/>
    <row r="1412" customFormat="1" ht="16" customHeight="1" x14ac:dyDescent="0.2"/>
    <row r="1413" customFormat="1" ht="16" customHeight="1" x14ac:dyDescent="0.2"/>
    <row r="1414" customFormat="1" ht="16" customHeight="1" x14ac:dyDescent="0.2"/>
    <row r="1415" customFormat="1" ht="16" customHeight="1" x14ac:dyDescent="0.2"/>
    <row r="1416" customFormat="1" ht="16" customHeight="1" x14ac:dyDescent="0.2"/>
    <row r="1417" customFormat="1" ht="16" customHeight="1" x14ac:dyDescent="0.2"/>
    <row r="1418" customFormat="1" ht="16" customHeight="1" x14ac:dyDescent="0.2"/>
    <row r="1419" customFormat="1" ht="16" customHeight="1" x14ac:dyDescent="0.2"/>
    <row r="1420" customFormat="1" ht="16" customHeight="1" x14ac:dyDescent="0.2"/>
    <row r="1421" customFormat="1" ht="16" customHeight="1" x14ac:dyDescent="0.2"/>
    <row r="1422" customFormat="1" ht="16" customHeight="1" x14ac:dyDescent="0.2"/>
    <row r="1423" customFormat="1" ht="16" customHeight="1" x14ac:dyDescent="0.2"/>
    <row r="1424" customFormat="1" ht="16" customHeight="1" x14ac:dyDescent="0.2"/>
    <row r="1425" customFormat="1" ht="16" customHeight="1" x14ac:dyDescent="0.2"/>
    <row r="1426" customFormat="1" ht="16" customHeight="1" x14ac:dyDescent="0.2"/>
    <row r="1427" customFormat="1" ht="16" customHeight="1" x14ac:dyDescent="0.2"/>
    <row r="1428" customFormat="1" ht="16" customHeight="1" x14ac:dyDescent="0.2"/>
    <row r="1429" customFormat="1" ht="16" customHeight="1" x14ac:dyDescent="0.2"/>
    <row r="1430" customFormat="1" ht="16" customHeight="1" x14ac:dyDescent="0.2"/>
    <row r="1431" customFormat="1" ht="16" customHeight="1" x14ac:dyDescent="0.2"/>
    <row r="1432" customFormat="1" ht="16" customHeight="1" x14ac:dyDescent="0.2"/>
    <row r="1433" customFormat="1" ht="16" customHeight="1" x14ac:dyDescent="0.2"/>
    <row r="1434" customFormat="1" ht="16" customHeight="1" x14ac:dyDescent="0.2"/>
    <row r="1435" customFormat="1" ht="16" customHeight="1" x14ac:dyDescent="0.2"/>
    <row r="1436" customFormat="1" ht="16" customHeight="1" x14ac:dyDescent="0.2"/>
    <row r="1437" customFormat="1" ht="16" customHeight="1" x14ac:dyDescent="0.2"/>
    <row r="1438" customFormat="1" ht="16" customHeight="1" x14ac:dyDescent="0.2"/>
    <row r="1439" customFormat="1" ht="16" customHeight="1" x14ac:dyDescent="0.2"/>
    <row r="1440" customFormat="1" ht="16" customHeight="1" x14ac:dyDescent="0.2"/>
    <row r="1441" customFormat="1" ht="16" customHeight="1" x14ac:dyDescent="0.2"/>
    <row r="1442" customFormat="1" ht="16" customHeight="1" x14ac:dyDescent="0.2"/>
    <row r="1443" customFormat="1" ht="16" customHeight="1" x14ac:dyDescent="0.2"/>
    <row r="1444" customFormat="1" ht="16" customHeight="1" x14ac:dyDescent="0.2"/>
    <row r="1445" customFormat="1" ht="16" customHeight="1" x14ac:dyDescent="0.2"/>
    <row r="1446" customFormat="1" ht="16" customHeight="1" x14ac:dyDescent="0.2"/>
    <row r="1447" customFormat="1" ht="16" customHeight="1" x14ac:dyDescent="0.2"/>
    <row r="1448" customFormat="1" ht="16" customHeight="1" x14ac:dyDescent="0.2"/>
    <row r="1449" customFormat="1" ht="16" customHeight="1" x14ac:dyDescent="0.2"/>
    <row r="1450" customFormat="1" ht="16" customHeight="1" x14ac:dyDescent="0.2"/>
    <row r="1451" customFormat="1" ht="16" customHeight="1" x14ac:dyDescent="0.2"/>
    <row r="1452" customFormat="1" ht="16" customHeight="1" x14ac:dyDescent="0.2"/>
    <row r="1453" customFormat="1" ht="16" customHeight="1" x14ac:dyDescent="0.2"/>
    <row r="1454" customFormat="1" ht="16" customHeight="1" x14ac:dyDescent="0.2"/>
    <row r="1455" customFormat="1" ht="16" customHeight="1" x14ac:dyDescent="0.2"/>
    <row r="1456" customFormat="1" ht="16" customHeight="1" x14ac:dyDescent="0.2"/>
    <row r="1457" customFormat="1" ht="16" customHeight="1" x14ac:dyDescent="0.2"/>
    <row r="1458" customFormat="1" ht="16" customHeight="1" x14ac:dyDescent="0.2"/>
    <row r="1459" customFormat="1" ht="16" customHeight="1" x14ac:dyDescent="0.2"/>
    <row r="1460" customFormat="1" ht="16" customHeight="1" x14ac:dyDescent="0.2"/>
    <row r="1461" customFormat="1" ht="16" customHeight="1" x14ac:dyDescent="0.2"/>
    <row r="1462" customFormat="1" ht="16" customHeight="1" x14ac:dyDescent="0.2"/>
    <row r="1463" customFormat="1" ht="16" customHeight="1" x14ac:dyDescent="0.2"/>
    <row r="1464" customFormat="1" ht="16" customHeight="1" x14ac:dyDescent="0.2"/>
    <row r="1465" customFormat="1" ht="16" customHeight="1" x14ac:dyDescent="0.2"/>
    <row r="1466" customFormat="1" ht="16" customHeight="1" x14ac:dyDescent="0.2"/>
    <row r="1467" customFormat="1" ht="16" customHeight="1" x14ac:dyDescent="0.2"/>
    <row r="1468" customFormat="1" ht="16" customHeight="1" x14ac:dyDescent="0.2"/>
    <row r="1469" customFormat="1" ht="16" customHeight="1" x14ac:dyDescent="0.2"/>
    <row r="1470" customFormat="1" ht="16" customHeight="1" x14ac:dyDescent="0.2"/>
    <row r="1471" customFormat="1" ht="16" customHeight="1" x14ac:dyDescent="0.2"/>
    <row r="1472" customFormat="1" ht="16" customHeight="1" x14ac:dyDescent="0.2"/>
    <row r="1473" customFormat="1" ht="16" customHeight="1" x14ac:dyDescent="0.2"/>
    <row r="1474" customFormat="1" ht="16" customHeight="1" x14ac:dyDescent="0.2"/>
    <row r="1475" customFormat="1" ht="16" customHeight="1" x14ac:dyDescent="0.2"/>
    <row r="1476" customFormat="1" ht="16" customHeight="1" x14ac:dyDescent="0.2"/>
    <row r="1477" customFormat="1" ht="16" customHeight="1" x14ac:dyDescent="0.2"/>
    <row r="1478" customFormat="1" ht="16" customHeight="1" x14ac:dyDescent="0.2"/>
    <row r="1479" customFormat="1" ht="16" customHeight="1" x14ac:dyDescent="0.2"/>
    <row r="1480" customFormat="1" ht="16" customHeight="1" x14ac:dyDescent="0.2"/>
    <row r="1481" customFormat="1" ht="16" customHeight="1" x14ac:dyDescent="0.2"/>
    <row r="1482" customFormat="1" ht="16" customHeight="1" x14ac:dyDescent="0.2"/>
    <row r="1483" customFormat="1" ht="16" customHeight="1" x14ac:dyDescent="0.2"/>
    <row r="1484" customFormat="1" ht="16" customHeight="1" x14ac:dyDescent="0.2"/>
    <row r="1485" customFormat="1" ht="16" customHeight="1" x14ac:dyDescent="0.2"/>
    <row r="1486" customFormat="1" ht="16" customHeight="1" x14ac:dyDescent="0.2"/>
    <row r="1487" customFormat="1" ht="16" customHeight="1" x14ac:dyDescent="0.2"/>
    <row r="1488" customFormat="1" ht="16" customHeight="1" x14ac:dyDescent="0.2"/>
    <row r="1489" customFormat="1" ht="16" customHeight="1" x14ac:dyDescent="0.2"/>
    <row r="1490" customFormat="1" ht="16" customHeight="1" x14ac:dyDescent="0.2"/>
    <row r="1491" customFormat="1" ht="16" customHeight="1" x14ac:dyDescent="0.2"/>
    <row r="1492" customFormat="1" ht="16" customHeight="1" x14ac:dyDescent="0.2"/>
    <row r="1493" customFormat="1" ht="16" customHeight="1" x14ac:dyDescent="0.2"/>
    <row r="1494" customFormat="1" ht="16" customHeight="1" x14ac:dyDescent="0.2"/>
    <row r="1495" customFormat="1" ht="16" customHeight="1" x14ac:dyDescent="0.2"/>
    <row r="1496" customFormat="1" ht="16" customHeight="1" x14ac:dyDescent="0.2"/>
    <row r="1497" customFormat="1" ht="16" customHeight="1" x14ac:dyDescent="0.2"/>
    <row r="1498" customFormat="1" ht="16" customHeight="1" x14ac:dyDescent="0.2"/>
    <row r="1499" customFormat="1" ht="16" customHeight="1" x14ac:dyDescent="0.2"/>
    <row r="1500" customFormat="1" ht="16" customHeight="1" x14ac:dyDescent="0.2"/>
    <row r="1501" customFormat="1" ht="16" customHeight="1" x14ac:dyDescent="0.2"/>
    <row r="1502" customFormat="1" ht="16" customHeight="1" x14ac:dyDescent="0.2"/>
    <row r="1503" customFormat="1" ht="16" customHeight="1" x14ac:dyDescent="0.2"/>
    <row r="1504" customFormat="1" ht="16" customHeight="1" x14ac:dyDescent="0.2"/>
    <row r="1505" customFormat="1" ht="16" customHeight="1" x14ac:dyDescent="0.2"/>
    <row r="1506" customFormat="1" ht="16" customHeight="1" x14ac:dyDescent="0.2"/>
    <row r="1507" customFormat="1" ht="16" customHeight="1" x14ac:dyDescent="0.2"/>
    <row r="1508" customFormat="1" ht="16" customHeight="1" x14ac:dyDescent="0.2"/>
    <row r="1509" customFormat="1" ht="16" customHeight="1" x14ac:dyDescent="0.2"/>
    <row r="1510" customFormat="1" ht="16" customHeight="1" x14ac:dyDescent="0.2"/>
    <row r="1511" customFormat="1" ht="16" customHeight="1" x14ac:dyDescent="0.2"/>
    <row r="1512" customFormat="1" ht="16" customHeight="1" x14ac:dyDescent="0.2"/>
    <row r="1513" customFormat="1" ht="16" customHeight="1" x14ac:dyDescent="0.2"/>
    <row r="1514" customFormat="1" ht="16" customHeight="1" x14ac:dyDescent="0.2"/>
    <row r="1515" customFormat="1" ht="16" customHeight="1" x14ac:dyDescent="0.2"/>
    <row r="1516" customFormat="1" ht="16" customHeight="1" x14ac:dyDescent="0.2"/>
    <row r="1517" customFormat="1" ht="16" customHeight="1" x14ac:dyDescent="0.2"/>
    <row r="1518" customFormat="1" ht="16" customHeight="1" x14ac:dyDescent="0.2"/>
    <row r="1519" customFormat="1" ht="16" customHeight="1" x14ac:dyDescent="0.2"/>
    <row r="1520" customFormat="1" ht="16" customHeight="1" x14ac:dyDescent="0.2"/>
    <row r="1521" customFormat="1" ht="16" customHeight="1" x14ac:dyDescent="0.2"/>
    <row r="1522" customFormat="1" ht="16" customHeight="1" x14ac:dyDescent="0.2"/>
    <row r="1523" customFormat="1" ht="16" customHeight="1" x14ac:dyDescent="0.2"/>
    <row r="1524" customFormat="1" ht="16" customHeight="1" x14ac:dyDescent="0.2"/>
    <row r="1525" customFormat="1" ht="16" customHeight="1" x14ac:dyDescent="0.2"/>
    <row r="1526" customFormat="1" ht="16" customHeight="1" x14ac:dyDescent="0.2"/>
    <row r="1527" customFormat="1" ht="16" customHeight="1" x14ac:dyDescent="0.2"/>
    <row r="1528" customFormat="1" ht="16" customHeight="1" x14ac:dyDescent="0.2"/>
    <row r="1529" customFormat="1" ht="16" customHeight="1" x14ac:dyDescent="0.2"/>
    <row r="1530" customFormat="1" ht="16" customHeight="1" x14ac:dyDescent="0.2"/>
    <row r="1531" customFormat="1" ht="16" customHeight="1" x14ac:dyDescent="0.2"/>
    <row r="1532" customFormat="1" ht="16" customHeight="1" x14ac:dyDescent="0.2"/>
    <row r="1533" customFormat="1" ht="16" customHeight="1" x14ac:dyDescent="0.2"/>
    <row r="1534" customFormat="1" ht="16" customHeight="1" x14ac:dyDescent="0.2"/>
    <row r="1535" customFormat="1" ht="16" customHeight="1" x14ac:dyDescent="0.2"/>
    <row r="1536" customFormat="1" ht="16" customHeight="1" x14ac:dyDescent="0.2"/>
    <row r="1537" customFormat="1" ht="16" customHeight="1" x14ac:dyDescent="0.2"/>
    <row r="1538" customFormat="1" ht="16" customHeight="1" x14ac:dyDescent="0.2"/>
    <row r="1539" customFormat="1" ht="16" customHeight="1" x14ac:dyDescent="0.2"/>
    <row r="1540" customFormat="1" ht="16" customHeight="1" x14ac:dyDescent="0.2"/>
    <row r="1541" customFormat="1" ht="16" customHeight="1" x14ac:dyDescent="0.2"/>
    <row r="1542" customFormat="1" ht="16" customHeight="1" x14ac:dyDescent="0.2"/>
    <row r="1543" customFormat="1" ht="16" customHeight="1" x14ac:dyDescent="0.2"/>
    <row r="1544" customFormat="1" ht="16" customHeight="1" x14ac:dyDescent="0.2"/>
    <row r="1545" customFormat="1" ht="16" customHeight="1" x14ac:dyDescent="0.2"/>
    <row r="1546" customFormat="1" ht="16" customHeight="1" x14ac:dyDescent="0.2"/>
    <row r="1547" customFormat="1" ht="16" customHeight="1" x14ac:dyDescent="0.2"/>
    <row r="1548" customFormat="1" ht="16" customHeight="1" x14ac:dyDescent="0.2"/>
    <row r="1549" customFormat="1" ht="16" customHeight="1" x14ac:dyDescent="0.2"/>
    <row r="1550" customFormat="1" ht="16" customHeight="1" x14ac:dyDescent="0.2"/>
    <row r="1551" customFormat="1" ht="16" customHeight="1" x14ac:dyDescent="0.2"/>
    <row r="1552" customFormat="1" ht="16" customHeight="1" x14ac:dyDescent="0.2"/>
    <row r="1553" customFormat="1" ht="16" customHeight="1" x14ac:dyDescent="0.2"/>
    <row r="1554" customFormat="1" ht="16" customHeight="1" x14ac:dyDescent="0.2"/>
    <row r="1555" customFormat="1" ht="16" customHeight="1" x14ac:dyDescent="0.2"/>
    <row r="1556" customFormat="1" ht="16" customHeight="1" x14ac:dyDescent="0.2"/>
    <row r="1557" customFormat="1" ht="16" customHeight="1" x14ac:dyDescent="0.2"/>
    <row r="1558" customFormat="1" ht="16" customHeight="1" x14ac:dyDescent="0.2"/>
    <row r="1559" customFormat="1" ht="16" customHeight="1" x14ac:dyDescent="0.2"/>
    <row r="1560" customFormat="1" ht="16" customHeight="1" x14ac:dyDescent="0.2"/>
    <row r="1561" customFormat="1" ht="16" customHeight="1" x14ac:dyDescent="0.2"/>
    <row r="1562" customFormat="1" ht="16" customHeight="1" x14ac:dyDescent="0.2"/>
    <row r="1563" customFormat="1" ht="16" customHeight="1" x14ac:dyDescent="0.2"/>
    <row r="1564" customFormat="1" ht="16" customHeight="1" x14ac:dyDescent="0.2"/>
    <row r="1565" customFormat="1" ht="16" customHeight="1" x14ac:dyDescent="0.2"/>
    <row r="1566" customFormat="1" ht="16" customHeight="1" x14ac:dyDescent="0.2"/>
    <row r="1567" customFormat="1" ht="16" customHeight="1" x14ac:dyDescent="0.2"/>
    <row r="1568" customFormat="1" ht="16" customHeight="1" x14ac:dyDescent="0.2"/>
    <row r="1569" customFormat="1" ht="16" customHeight="1" x14ac:dyDescent="0.2"/>
    <row r="1570" customFormat="1" ht="16" customHeight="1" x14ac:dyDescent="0.2"/>
    <row r="1571" customFormat="1" ht="16" customHeight="1" x14ac:dyDescent="0.2"/>
    <row r="1572" customFormat="1" ht="16" customHeight="1" x14ac:dyDescent="0.2"/>
    <row r="1573" customFormat="1" ht="16" customHeight="1" x14ac:dyDescent="0.2"/>
    <row r="1574" customFormat="1" ht="16" customHeight="1" x14ac:dyDescent="0.2"/>
    <row r="1575" customFormat="1" ht="16" customHeight="1" x14ac:dyDescent="0.2"/>
    <row r="1576" customFormat="1" ht="16" customHeight="1" x14ac:dyDescent="0.2"/>
    <row r="1577" customFormat="1" ht="16" customHeight="1" x14ac:dyDescent="0.2"/>
    <row r="1578" customFormat="1" ht="16" customHeight="1" x14ac:dyDescent="0.2"/>
    <row r="1579" customFormat="1" ht="16" customHeight="1" x14ac:dyDescent="0.2"/>
    <row r="1580" customFormat="1" ht="16" customHeight="1" x14ac:dyDescent="0.2"/>
    <row r="1581" customFormat="1" ht="16" customHeight="1" x14ac:dyDescent="0.2"/>
    <row r="1582" customFormat="1" ht="16" customHeight="1" x14ac:dyDescent="0.2"/>
    <row r="1583" customFormat="1" ht="16" customHeight="1" x14ac:dyDescent="0.2"/>
    <row r="1584" customFormat="1" ht="16" customHeight="1" x14ac:dyDescent="0.2"/>
    <row r="1585" customFormat="1" ht="16" customHeight="1" x14ac:dyDescent="0.2"/>
    <row r="1586" customFormat="1" ht="16" customHeight="1" x14ac:dyDescent="0.2"/>
    <row r="1587" customFormat="1" ht="16" customHeight="1" x14ac:dyDescent="0.2"/>
    <row r="1588" customFormat="1" ht="16" customHeight="1" x14ac:dyDescent="0.2"/>
    <row r="1589" customFormat="1" ht="16" customHeight="1" x14ac:dyDescent="0.2"/>
    <row r="1590" customFormat="1" ht="16" customHeight="1" x14ac:dyDescent="0.2"/>
    <row r="1591" customFormat="1" ht="16" customHeight="1" x14ac:dyDescent="0.2"/>
    <row r="1592" customFormat="1" ht="16" customHeight="1" x14ac:dyDescent="0.2"/>
    <row r="1593" customFormat="1" ht="16" customHeight="1" x14ac:dyDescent="0.2"/>
    <row r="1594" customFormat="1" ht="16" customHeight="1" x14ac:dyDescent="0.2"/>
    <row r="1595" customFormat="1" ht="16" customHeight="1" x14ac:dyDescent="0.2"/>
    <row r="1596" customFormat="1" ht="16" customHeight="1" x14ac:dyDescent="0.2"/>
    <row r="1597" customFormat="1" ht="16" customHeight="1" x14ac:dyDescent="0.2"/>
    <row r="1598" customFormat="1" ht="16" customHeight="1" x14ac:dyDescent="0.2"/>
    <row r="1599" customFormat="1" ht="16" customHeight="1" x14ac:dyDescent="0.2"/>
    <row r="1600" customFormat="1" ht="16" customHeight="1" x14ac:dyDescent="0.2"/>
    <row r="1601" customFormat="1" ht="16" customHeight="1" x14ac:dyDescent="0.2"/>
    <row r="1602" customFormat="1" ht="16" customHeight="1" x14ac:dyDescent="0.2"/>
    <row r="1603" customFormat="1" ht="16" customHeight="1" x14ac:dyDescent="0.2"/>
    <row r="1604" customFormat="1" ht="16" customHeight="1" x14ac:dyDescent="0.2"/>
    <row r="1605" customFormat="1" ht="16" customHeight="1" x14ac:dyDescent="0.2"/>
    <row r="1606" customFormat="1" ht="16" customHeight="1" x14ac:dyDescent="0.2"/>
    <row r="1607" customFormat="1" ht="16" customHeight="1" x14ac:dyDescent="0.2"/>
    <row r="1608" customFormat="1" ht="16" customHeight="1" x14ac:dyDescent="0.2"/>
    <row r="1609" customFormat="1" ht="16" customHeight="1" x14ac:dyDescent="0.2"/>
    <row r="1610" customFormat="1" ht="16" customHeight="1" x14ac:dyDescent="0.2"/>
    <row r="1611" customFormat="1" ht="16" customHeight="1" x14ac:dyDescent="0.2"/>
    <row r="1612" customFormat="1" ht="16" customHeight="1" x14ac:dyDescent="0.2"/>
    <row r="1613" customFormat="1" ht="16" customHeight="1" x14ac:dyDescent="0.2"/>
    <row r="1614" customFormat="1" ht="16" customHeight="1" x14ac:dyDescent="0.2"/>
    <row r="1615" customFormat="1" ht="16" customHeight="1" x14ac:dyDescent="0.2"/>
    <row r="1616" customFormat="1" ht="16" customHeight="1" x14ac:dyDescent="0.2"/>
    <row r="1617" customFormat="1" ht="16" customHeight="1" x14ac:dyDescent="0.2"/>
    <row r="1618" customFormat="1" ht="16" customHeight="1" x14ac:dyDescent="0.2"/>
    <row r="1619" customFormat="1" ht="16" customHeight="1" x14ac:dyDescent="0.2"/>
    <row r="1620" customFormat="1" ht="16" customHeight="1" x14ac:dyDescent="0.2"/>
    <row r="1621" customFormat="1" ht="16" customHeight="1" x14ac:dyDescent="0.2"/>
    <row r="1622" customFormat="1" ht="16" customHeight="1" x14ac:dyDescent="0.2"/>
    <row r="1623" customFormat="1" ht="16" customHeight="1" x14ac:dyDescent="0.2"/>
    <row r="1624" customFormat="1" ht="16" customHeight="1" x14ac:dyDescent="0.2"/>
    <row r="1625" customFormat="1" ht="16" customHeight="1" x14ac:dyDescent="0.2"/>
    <row r="1626" customFormat="1" ht="16" customHeight="1" x14ac:dyDescent="0.2"/>
    <row r="1627" customFormat="1" ht="16" customHeight="1" x14ac:dyDescent="0.2"/>
    <row r="1628" customFormat="1" ht="16" customHeight="1" x14ac:dyDescent="0.2"/>
    <row r="1629" customFormat="1" ht="16" customHeight="1" x14ac:dyDescent="0.2"/>
    <row r="1630" customFormat="1" ht="16" customHeight="1" x14ac:dyDescent="0.2"/>
    <row r="1631" customFormat="1" ht="16" customHeight="1" x14ac:dyDescent="0.2"/>
    <row r="1632" customFormat="1" ht="16" customHeight="1" x14ac:dyDescent="0.2"/>
    <row r="1633" customFormat="1" ht="16" customHeight="1" x14ac:dyDescent="0.2"/>
    <row r="1634" customFormat="1" ht="16" customHeight="1" x14ac:dyDescent="0.2"/>
    <row r="1635" customFormat="1" ht="16" customHeight="1" x14ac:dyDescent="0.2"/>
    <row r="1636" customFormat="1" ht="16" customHeight="1" x14ac:dyDescent="0.2"/>
    <row r="1637" customFormat="1" ht="16" customHeight="1" x14ac:dyDescent="0.2"/>
    <row r="1638" customFormat="1" ht="16" customHeight="1" x14ac:dyDescent="0.2"/>
    <row r="1639" customFormat="1" ht="16" customHeight="1" x14ac:dyDescent="0.2"/>
    <row r="1640" customFormat="1" ht="16" customHeight="1" x14ac:dyDescent="0.2"/>
    <row r="1641" customFormat="1" ht="16" customHeight="1" x14ac:dyDescent="0.2"/>
    <row r="1642" customFormat="1" ht="16" customHeight="1" x14ac:dyDescent="0.2"/>
    <row r="1643" customFormat="1" ht="16" customHeight="1" x14ac:dyDescent="0.2"/>
    <row r="1644" customFormat="1" ht="16" customHeight="1" x14ac:dyDescent="0.2"/>
    <row r="1645" customFormat="1" ht="16" customHeight="1" x14ac:dyDescent="0.2"/>
    <row r="1646" customFormat="1" ht="16" customHeight="1" x14ac:dyDescent="0.2"/>
    <row r="1647" customFormat="1" ht="16" customHeight="1" x14ac:dyDescent="0.2"/>
    <row r="1648" customFormat="1" ht="16" customHeight="1" x14ac:dyDescent="0.2"/>
    <row r="1649" customFormat="1" ht="16" customHeight="1" x14ac:dyDescent="0.2"/>
    <row r="1650" customFormat="1" ht="16" customHeight="1" x14ac:dyDescent="0.2"/>
    <row r="1651" customFormat="1" ht="16" customHeight="1" x14ac:dyDescent="0.2"/>
    <row r="1652" customFormat="1" ht="16" customHeight="1" x14ac:dyDescent="0.2"/>
    <row r="1653" customFormat="1" ht="16" customHeight="1" x14ac:dyDescent="0.2"/>
    <row r="1654" customFormat="1" ht="16" customHeight="1" x14ac:dyDescent="0.2"/>
    <row r="1655" customFormat="1" ht="16" customHeight="1" x14ac:dyDescent="0.2"/>
    <row r="1656" customFormat="1" ht="16" customHeight="1" x14ac:dyDescent="0.2"/>
    <row r="1657" customFormat="1" ht="16" customHeight="1" x14ac:dyDescent="0.2"/>
    <row r="1658" customFormat="1" ht="16" customHeight="1" x14ac:dyDescent="0.2"/>
    <row r="1659" customFormat="1" ht="16" customHeight="1" x14ac:dyDescent="0.2"/>
    <row r="1660" customFormat="1" ht="16" customHeight="1" x14ac:dyDescent="0.2"/>
    <row r="1661" customFormat="1" ht="16" customHeight="1" x14ac:dyDescent="0.2"/>
    <row r="1662" customFormat="1" ht="16" customHeight="1" x14ac:dyDescent="0.2"/>
    <row r="1663" customFormat="1" ht="16" customHeight="1" x14ac:dyDescent="0.2"/>
    <row r="1664" customFormat="1" ht="16" customHeight="1" x14ac:dyDescent="0.2"/>
    <row r="1665" customFormat="1" ht="16" customHeight="1" x14ac:dyDescent="0.2"/>
    <row r="1666" customFormat="1" ht="16" customHeight="1" x14ac:dyDescent="0.2"/>
    <row r="1667" customFormat="1" ht="16" customHeight="1" x14ac:dyDescent="0.2"/>
    <row r="1668" customFormat="1" ht="16" customHeight="1" x14ac:dyDescent="0.2"/>
    <row r="1669" customFormat="1" ht="16" customHeight="1" x14ac:dyDescent="0.2"/>
    <row r="1670" customFormat="1" ht="16" customHeight="1" x14ac:dyDescent="0.2"/>
    <row r="1671" customFormat="1" ht="16" customHeight="1" x14ac:dyDescent="0.2"/>
    <row r="1672" customFormat="1" ht="16" customHeight="1" x14ac:dyDescent="0.2"/>
    <row r="1673" customFormat="1" ht="16" customHeight="1" x14ac:dyDescent="0.2"/>
    <row r="1674" customFormat="1" ht="16" customHeight="1" x14ac:dyDescent="0.2"/>
    <row r="1675" customFormat="1" ht="16" customHeight="1" x14ac:dyDescent="0.2"/>
    <row r="1676" customFormat="1" ht="16" customHeight="1" x14ac:dyDescent="0.2"/>
    <row r="1677" customFormat="1" ht="16" customHeight="1" x14ac:dyDescent="0.2"/>
    <row r="1678" customFormat="1" ht="16" customHeight="1" x14ac:dyDescent="0.2"/>
    <row r="1679" customFormat="1" ht="16" customHeight="1" x14ac:dyDescent="0.2"/>
    <row r="1680" customFormat="1" ht="16" customHeight="1" x14ac:dyDescent="0.2"/>
    <row r="1681" customFormat="1" ht="16" customHeight="1" x14ac:dyDescent="0.2"/>
    <row r="1682" customFormat="1" ht="16" customHeight="1" x14ac:dyDescent="0.2"/>
    <row r="1683" customFormat="1" ht="16" customHeight="1" x14ac:dyDescent="0.2"/>
    <row r="1684" customFormat="1" ht="16" customHeight="1" x14ac:dyDescent="0.2"/>
    <row r="1685" customFormat="1" ht="16" customHeight="1" x14ac:dyDescent="0.2"/>
    <row r="1686" customFormat="1" ht="16" customHeight="1" x14ac:dyDescent="0.2"/>
    <row r="1687" customFormat="1" ht="16" customHeight="1" x14ac:dyDescent="0.2"/>
    <row r="1688" customFormat="1" ht="16" customHeight="1" x14ac:dyDescent="0.2"/>
    <row r="1689" customFormat="1" ht="16" customHeight="1" x14ac:dyDescent="0.2"/>
    <row r="1690" customFormat="1" ht="16" customHeight="1" x14ac:dyDescent="0.2"/>
    <row r="1691" customFormat="1" ht="16" customHeight="1" x14ac:dyDescent="0.2"/>
    <row r="1692" customFormat="1" ht="16" customHeight="1" x14ac:dyDescent="0.2"/>
    <row r="1693" customFormat="1" ht="16" customHeight="1" x14ac:dyDescent="0.2"/>
    <row r="1694" customFormat="1" ht="16" customHeight="1" x14ac:dyDescent="0.2"/>
    <row r="1695" customFormat="1" ht="16" customHeight="1" x14ac:dyDescent="0.2"/>
    <row r="1696" customFormat="1" ht="16" customHeight="1" x14ac:dyDescent="0.2"/>
    <row r="1697" customFormat="1" ht="16" customHeight="1" x14ac:dyDescent="0.2"/>
    <row r="1698" customFormat="1" ht="16" customHeight="1" x14ac:dyDescent="0.2"/>
    <row r="1699" customFormat="1" ht="16" customHeight="1" x14ac:dyDescent="0.2"/>
    <row r="1700" customFormat="1" ht="16" customHeight="1" x14ac:dyDescent="0.2"/>
    <row r="1701" customFormat="1" ht="16" customHeight="1" x14ac:dyDescent="0.2"/>
    <row r="1702" customFormat="1" ht="16" customHeight="1" x14ac:dyDescent="0.2"/>
    <row r="1703" customFormat="1" ht="16" customHeight="1" x14ac:dyDescent="0.2"/>
    <row r="1704" customFormat="1" ht="16" customHeight="1" x14ac:dyDescent="0.2"/>
    <row r="1705" customFormat="1" ht="16" customHeight="1" x14ac:dyDescent="0.2"/>
    <row r="1706" customFormat="1" ht="16" customHeight="1" x14ac:dyDescent="0.2"/>
    <row r="1707" customFormat="1" ht="16" customHeight="1" x14ac:dyDescent="0.2"/>
    <row r="1708" customFormat="1" ht="16" customHeight="1" x14ac:dyDescent="0.2"/>
    <row r="1709" customFormat="1" ht="16" customHeight="1" x14ac:dyDescent="0.2"/>
    <row r="1710" customFormat="1" ht="16" customHeight="1" x14ac:dyDescent="0.2"/>
    <row r="1711" customFormat="1" ht="16" customHeight="1" x14ac:dyDescent="0.2"/>
    <row r="1712" customFormat="1" ht="16" customHeight="1" x14ac:dyDescent="0.2"/>
    <row r="1713" customFormat="1" ht="16" customHeight="1" x14ac:dyDescent="0.2"/>
    <row r="1714" customFormat="1" ht="16" customHeight="1" x14ac:dyDescent="0.2"/>
    <row r="1715" customFormat="1" ht="16" customHeight="1" x14ac:dyDescent="0.2"/>
    <row r="1716" customFormat="1" ht="16" customHeight="1" x14ac:dyDescent="0.2"/>
    <row r="1717" customFormat="1" ht="16" customHeight="1" x14ac:dyDescent="0.2"/>
    <row r="1718" customFormat="1" ht="16" customHeight="1" x14ac:dyDescent="0.2"/>
    <row r="1719" customFormat="1" ht="16" customHeight="1" x14ac:dyDescent="0.2"/>
    <row r="1720" customFormat="1" ht="16" customHeight="1" x14ac:dyDescent="0.2"/>
    <row r="1721" customFormat="1" ht="16" customHeight="1" x14ac:dyDescent="0.2"/>
    <row r="1722" customFormat="1" ht="16" customHeight="1" x14ac:dyDescent="0.2"/>
    <row r="1723" customFormat="1" ht="16" customHeight="1" x14ac:dyDescent="0.2"/>
    <row r="1724" customFormat="1" ht="16" customHeight="1" x14ac:dyDescent="0.2"/>
    <row r="1725" customFormat="1" ht="16" customHeight="1" x14ac:dyDescent="0.2"/>
    <row r="1726" customFormat="1" ht="16" customHeight="1" x14ac:dyDescent="0.2"/>
    <row r="1727" customFormat="1" ht="16" customHeight="1" x14ac:dyDescent="0.2"/>
    <row r="1728" customFormat="1" ht="16" customHeight="1" x14ac:dyDescent="0.2"/>
    <row r="1729" customFormat="1" ht="16" customHeight="1" x14ac:dyDescent="0.2"/>
    <row r="1730" customFormat="1" ht="16" customHeight="1" x14ac:dyDescent="0.2"/>
    <row r="1731" customFormat="1" ht="16" customHeight="1" x14ac:dyDescent="0.2"/>
    <row r="1732" customFormat="1" ht="16" customHeight="1" x14ac:dyDescent="0.2"/>
    <row r="1733" customFormat="1" ht="16" customHeight="1" x14ac:dyDescent="0.2"/>
    <row r="1734" customFormat="1" ht="16" customHeight="1" x14ac:dyDescent="0.2"/>
    <row r="1735" customFormat="1" ht="16" customHeight="1" x14ac:dyDescent="0.2"/>
    <row r="1736" customFormat="1" ht="16" customHeight="1" x14ac:dyDescent="0.2"/>
    <row r="1737" customFormat="1" ht="16" customHeight="1" x14ac:dyDescent="0.2"/>
    <row r="1738" customFormat="1" ht="16" customHeight="1" x14ac:dyDescent="0.2"/>
    <row r="1739" customFormat="1" ht="16" customHeight="1" x14ac:dyDescent="0.2"/>
    <row r="1740" customFormat="1" ht="16" customHeight="1" x14ac:dyDescent="0.2"/>
    <row r="1741" customFormat="1" ht="16" customHeight="1" x14ac:dyDescent="0.2"/>
    <row r="1742" customFormat="1" ht="16" customHeight="1" x14ac:dyDescent="0.2"/>
    <row r="1743" customFormat="1" ht="16" customHeight="1" x14ac:dyDescent="0.2"/>
    <row r="1744" customFormat="1" ht="16" customHeight="1" x14ac:dyDescent="0.2"/>
    <row r="1745" customFormat="1" ht="16" customHeight="1" x14ac:dyDescent="0.2"/>
    <row r="1746" customFormat="1" ht="16" customHeight="1" x14ac:dyDescent="0.2"/>
    <row r="1747" customFormat="1" ht="16" customHeight="1" x14ac:dyDescent="0.2"/>
    <row r="1748" customFormat="1" ht="16" customHeight="1" x14ac:dyDescent="0.2"/>
    <row r="1749" customFormat="1" ht="16" customHeight="1" x14ac:dyDescent="0.2"/>
    <row r="1750" customFormat="1" ht="16" customHeight="1" x14ac:dyDescent="0.2"/>
    <row r="1751" customFormat="1" ht="16" customHeight="1" x14ac:dyDescent="0.2"/>
    <row r="1752" customFormat="1" ht="16" customHeight="1" x14ac:dyDescent="0.2"/>
    <row r="1753" customFormat="1" ht="16" customHeight="1" x14ac:dyDescent="0.2"/>
    <row r="1754" customFormat="1" ht="16" customHeight="1" x14ac:dyDescent="0.2"/>
    <row r="1755" customFormat="1" ht="16" customHeight="1" x14ac:dyDescent="0.2"/>
    <row r="1756" customFormat="1" ht="16" customHeight="1" x14ac:dyDescent="0.2"/>
    <row r="1757" customFormat="1" ht="16" customHeight="1" x14ac:dyDescent="0.2"/>
    <row r="1758" customFormat="1" ht="16" customHeight="1" x14ac:dyDescent="0.2"/>
    <row r="1759" customFormat="1" ht="16" customHeight="1" x14ac:dyDescent="0.2"/>
    <row r="1760" customFormat="1" ht="16" customHeight="1" x14ac:dyDescent="0.2"/>
    <row r="1761" customFormat="1" ht="16" customHeight="1" x14ac:dyDescent="0.2"/>
    <row r="1762" customFormat="1" ht="16" customHeight="1" x14ac:dyDescent="0.2"/>
    <row r="1763" customFormat="1" ht="16" customHeight="1" x14ac:dyDescent="0.2"/>
    <row r="1764" customFormat="1" ht="16" customHeight="1" x14ac:dyDescent="0.2"/>
    <row r="1765" customFormat="1" ht="16" customHeight="1" x14ac:dyDescent="0.2"/>
    <row r="1766" customFormat="1" ht="16" customHeight="1" x14ac:dyDescent="0.2"/>
    <row r="1767" customFormat="1" ht="16" customHeight="1" x14ac:dyDescent="0.2"/>
    <row r="1768" customFormat="1" ht="16" customHeight="1" x14ac:dyDescent="0.2"/>
    <row r="1769" customFormat="1" ht="16" customHeight="1" x14ac:dyDescent="0.2"/>
    <row r="1770" customFormat="1" ht="16" customHeight="1" x14ac:dyDescent="0.2"/>
    <row r="1771" customFormat="1" ht="16" customHeight="1" x14ac:dyDescent="0.2"/>
    <row r="1772" customFormat="1" ht="16" customHeight="1" x14ac:dyDescent="0.2"/>
    <row r="1773" customFormat="1" ht="16" customHeight="1" x14ac:dyDescent="0.2"/>
    <row r="1774" customFormat="1" ht="16" customHeight="1" x14ac:dyDescent="0.2"/>
    <row r="1775" customFormat="1" ht="16" customHeight="1" x14ac:dyDescent="0.2"/>
    <row r="1776" customFormat="1" ht="16" customHeight="1" x14ac:dyDescent="0.2"/>
    <row r="1777" customFormat="1" ht="16" customHeight="1" x14ac:dyDescent="0.2"/>
    <row r="1778" customFormat="1" ht="16" customHeight="1" x14ac:dyDescent="0.2"/>
    <row r="1779" customFormat="1" ht="16" customHeight="1" x14ac:dyDescent="0.2"/>
    <row r="1780" customFormat="1" ht="16" customHeight="1" x14ac:dyDescent="0.2"/>
    <row r="1781" customFormat="1" ht="16" customHeight="1" x14ac:dyDescent="0.2"/>
    <row r="1782" customFormat="1" ht="16" customHeight="1" x14ac:dyDescent="0.2"/>
    <row r="1783" customFormat="1" ht="16" customHeight="1" x14ac:dyDescent="0.2"/>
    <row r="1784" customFormat="1" ht="16" customHeight="1" x14ac:dyDescent="0.2"/>
    <row r="1785" customFormat="1" ht="16" customHeight="1" x14ac:dyDescent="0.2"/>
    <row r="1786" customFormat="1" ht="16" customHeight="1" x14ac:dyDescent="0.2"/>
    <row r="1787" customFormat="1" ht="16" customHeight="1" x14ac:dyDescent="0.2"/>
    <row r="1788" customFormat="1" ht="16" customHeight="1" x14ac:dyDescent="0.2"/>
    <row r="1789" customFormat="1" ht="16" customHeight="1" x14ac:dyDescent="0.2"/>
    <row r="1790" customFormat="1" ht="16" customHeight="1" x14ac:dyDescent="0.2"/>
    <row r="1791" customFormat="1" ht="16" customHeight="1" x14ac:dyDescent="0.2"/>
    <row r="1792" customFormat="1" ht="16" customHeight="1" x14ac:dyDescent="0.2"/>
    <row r="1793" customFormat="1" ht="16" customHeight="1" x14ac:dyDescent="0.2"/>
    <row r="1794" customFormat="1" ht="16" customHeight="1" x14ac:dyDescent="0.2"/>
    <row r="1795" customFormat="1" ht="16" customHeight="1" x14ac:dyDescent="0.2"/>
    <row r="1796" customFormat="1" ht="16" customHeight="1" x14ac:dyDescent="0.2"/>
    <row r="1797" customFormat="1" ht="16" customHeight="1" x14ac:dyDescent="0.2"/>
    <row r="1798" customFormat="1" ht="16" customHeight="1" x14ac:dyDescent="0.2"/>
    <row r="1799" customFormat="1" ht="16" customHeight="1" x14ac:dyDescent="0.2"/>
    <row r="1800" customFormat="1" ht="16" customHeight="1" x14ac:dyDescent="0.2"/>
    <row r="1801" customFormat="1" ht="16" customHeight="1" x14ac:dyDescent="0.2"/>
    <row r="1802" customFormat="1" ht="16" customHeight="1" x14ac:dyDescent="0.2"/>
    <row r="1803" customFormat="1" ht="16" customHeight="1" x14ac:dyDescent="0.2"/>
    <row r="1804" customFormat="1" ht="16" customHeight="1" x14ac:dyDescent="0.2"/>
    <row r="1805" customFormat="1" ht="16" customHeight="1" x14ac:dyDescent="0.2"/>
    <row r="1806" customFormat="1" ht="16" customHeight="1" x14ac:dyDescent="0.2"/>
    <row r="1807" customFormat="1" ht="16" customHeight="1" x14ac:dyDescent="0.2"/>
    <row r="1808" customFormat="1" ht="16" customHeight="1" x14ac:dyDescent="0.2"/>
    <row r="1809" customFormat="1" ht="16" customHeight="1" x14ac:dyDescent="0.2"/>
    <row r="1810" customFormat="1" ht="16" customHeight="1" x14ac:dyDescent="0.2"/>
    <row r="1811" customFormat="1" ht="16" customHeight="1" x14ac:dyDescent="0.2"/>
    <row r="1812" customFormat="1" ht="16" customHeight="1" x14ac:dyDescent="0.2"/>
    <row r="1813" customFormat="1" ht="16" customHeight="1" x14ac:dyDescent="0.2"/>
    <row r="1814" customFormat="1" ht="16" customHeight="1" x14ac:dyDescent="0.2"/>
    <row r="1815" customFormat="1" ht="16" customHeight="1" x14ac:dyDescent="0.2"/>
    <row r="1816" customFormat="1" ht="16" customHeight="1" x14ac:dyDescent="0.2"/>
    <row r="1817" customFormat="1" ht="16" customHeight="1" x14ac:dyDescent="0.2"/>
    <row r="1818" customFormat="1" ht="16" customHeight="1" x14ac:dyDescent="0.2"/>
    <row r="1819" customFormat="1" ht="16" customHeight="1" x14ac:dyDescent="0.2"/>
    <row r="1820" customFormat="1" ht="16" customHeight="1" x14ac:dyDescent="0.2"/>
    <row r="1821" customFormat="1" ht="16" customHeight="1" x14ac:dyDescent="0.2"/>
    <row r="1822" customFormat="1" ht="16" customHeight="1" x14ac:dyDescent="0.2"/>
    <row r="1823" customFormat="1" ht="16" customHeight="1" x14ac:dyDescent="0.2"/>
    <row r="1824" customFormat="1" ht="16" customHeight="1" x14ac:dyDescent="0.2"/>
    <row r="1825" customFormat="1" ht="16" customHeight="1" x14ac:dyDescent="0.2"/>
    <row r="1826" customFormat="1" ht="16" customHeight="1" x14ac:dyDescent="0.2"/>
    <row r="1827" customFormat="1" ht="16" customHeight="1" x14ac:dyDescent="0.2"/>
    <row r="1828" customFormat="1" ht="16" customHeight="1" x14ac:dyDescent="0.2"/>
    <row r="1829" customFormat="1" ht="16" customHeight="1" x14ac:dyDescent="0.2"/>
    <row r="1830" customFormat="1" ht="16" customHeight="1" x14ac:dyDescent="0.2"/>
    <row r="1831" customFormat="1" ht="16" customHeight="1" x14ac:dyDescent="0.2"/>
    <row r="1832" customFormat="1" ht="16" customHeight="1" x14ac:dyDescent="0.2"/>
    <row r="1833" customFormat="1" ht="16" customHeight="1" x14ac:dyDescent="0.2"/>
    <row r="1834" customFormat="1" ht="16" customHeight="1" x14ac:dyDescent="0.2"/>
    <row r="1835" customFormat="1" ht="16" customHeight="1" x14ac:dyDescent="0.2"/>
    <row r="1836" customFormat="1" ht="16" customHeight="1" x14ac:dyDescent="0.2"/>
    <row r="1837" customFormat="1" ht="16" customHeight="1" x14ac:dyDescent="0.2"/>
    <row r="1838" customFormat="1" ht="16" customHeight="1" x14ac:dyDescent="0.2"/>
    <row r="1839" customFormat="1" ht="16" customHeight="1" x14ac:dyDescent="0.2"/>
    <row r="1840" customFormat="1" ht="16" customHeight="1" x14ac:dyDescent="0.2"/>
    <row r="1841" customFormat="1" ht="16" customHeight="1" x14ac:dyDescent="0.2"/>
    <row r="1842" customFormat="1" ht="16" customHeight="1" x14ac:dyDescent="0.2"/>
    <row r="1843" customFormat="1" ht="16" customHeight="1" x14ac:dyDescent="0.2"/>
    <row r="1844" customFormat="1" ht="16" customHeight="1" x14ac:dyDescent="0.2"/>
    <row r="1845" customFormat="1" ht="16" customHeight="1" x14ac:dyDescent="0.2"/>
    <row r="1846" customFormat="1" ht="16" customHeight="1" x14ac:dyDescent="0.2"/>
    <row r="1847" customFormat="1" ht="16" customHeight="1" x14ac:dyDescent="0.2"/>
    <row r="1848" customFormat="1" ht="16" customHeight="1" x14ac:dyDescent="0.2"/>
    <row r="1849" customFormat="1" ht="16" customHeight="1" x14ac:dyDescent="0.2"/>
    <row r="1850" customFormat="1" ht="16" customHeight="1" x14ac:dyDescent="0.2"/>
    <row r="1851" customFormat="1" ht="16" customHeight="1" x14ac:dyDescent="0.2"/>
    <row r="1852" customFormat="1" ht="16" customHeight="1" x14ac:dyDescent="0.2"/>
    <row r="1853" customFormat="1" ht="16" customHeight="1" x14ac:dyDescent="0.2"/>
    <row r="1854" customFormat="1" ht="16" customHeight="1" x14ac:dyDescent="0.2"/>
    <row r="1855" customFormat="1" ht="16" customHeight="1" x14ac:dyDescent="0.2"/>
    <row r="1856" customFormat="1" ht="16" customHeight="1" x14ac:dyDescent="0.2"/>
    <row r="1857" customFormat="1" ht="16" customHeight="1" x14ac:dyDescent="0.2"/>
    <row r="1858" customFormat="1" ht="16" customHeight="1" x14ac:dyDescent="0.2"/>
    <row r="1859" customFormat="1" ht="16" customHeight="1" x14ac:dyDescent="0.2"/>
    <row r="1860" customFormat="1" ht="16" customHeight="1" x14ac:dyDescent="0.2"/>
    <row r="1861" customFormat="1" ht="16" customHeight="1" x14ac:dyDescent="0.2"/>
    <row r="1862" customFormat="1" ht="16" customHeight="1" x14ac:dyDescent="0.2"/>
    <row r="1863" customFormat="1" ht="16" customHeight="1" x14ac:dyDescent="0.2"/>
    <row r="1864" customFormat="1" ht="16" customHeight="1" x14ac:dyDescent="0.2"/>
    <row r="1865" customFormat="1" ht="16" customHeight="1" x14ac:dyDescent="0.2"/>
    <row r="1866" customFormat="1" ht="16" customHeight="1" x14ac:dyDescent="0.2"/>
    <row r="1867" customFormat="1" ht="16" customHeight="1" x14ac:dyDescent="0.2"/>
    <row r="1868" customFormat="1" ht="16" customHeight="1" x14ac:dyDescent="0.2"/>
    <row r="1869" customFormat="1" ht="16" customHeight="1" x14ac:dyDescent="0.2"/>
    <row r="1870" customFormat="1" ht="16" customHeight="1" x14ac:dyDescent="0.2"/>
    <row r="1871" customFormat="1" ht="16" customHeight="1" x14ac:dyDescent="0.2"/>
    <row r="1872" customFormat="1" ht="16" customHeight="1" x14ac:dyDescent="0.2"/>
    <row r="1873" customFormat="1" ht="16" customHeight="1" x14ac:dyDescent="0.2"/>
    <row r="1874" customFormat="1" ht="16" customHeight="1" x14ac:dyDescent="0.2"/>
    <row r="1875" customFormat="1" ht="16" customHeight="1" x14ac:dyDescent="0.2"/>
    <row r="1876" customFormat="1" ht="16" customHeight="1" x14ac:dyDescent="0.2"/>
    <row r="1877" customFormat="1" ht="16" customHeight="1" x14ac:dyDescent="0.2"/>
    <row r="1878" customFormat="1" ht="16" customHeight="1" x14ac:dyDescent="0.2"/>
    <row r="1879" customFormat="1" ht="16" customHeight="1" x14ac:dyDescent="0.2"/>
    <row r="1880" customFormat="1" ht="16" customHeight="1" x14ac:dyDescent="0.2"/>
    <row r="1881" customFormat="1" ht="16" customHeight="1" x14ac:dyDescent="0.2"/>
    <row r="1882" customFormat="1" ht="16" customHeight="1" x14ac:dyDescent="0.2"/>
    <row r="1883" customFormat="1" ht="16" customHeight="1" x14ac:dyDescent="0.2"/>
    <row r="1884" customFormat="1" ht="16" customHeight="1" x14ac:dyDescent="0.2"/>
    <row r="1885" customFormat="1" ht="16" customHeight="1" x14ac:dyDescent="0.2"/>
    <row r="1886" customFormat="1" ht="16" customHeight="1" x14ac:dyDescent="0.2"/>
    <row r="1887" customFormat="1" ht="16" customHeight="1" x14ac:dyDescent="0.2"/>
    <row r="1888" customFormat="1" ht="16" customHeight="1" x14ac:dyDescent="0.2"/>
    <row r="1889" customFormat="1" ht="16" customHeight="1" x14ac:dyDescent="0.2"/>
    <row r="1890" customFormat="1" ht="16" customHeight="1" x14ac:dyDescent="0.2"/>
    <row r="1891" customFormat="1" ht="16" customHeight="1" x14ac:dyDescent="0.2"/>
    <row r="1892" customFormat="1" ht="16" customHeight="1" x14ac:dyDescent="0.2"/>
    <row r="1893" customFormat="1" ht="16" customHeight="1" x14ac:dyDescent="0.2"/>
    <row r="1894" customFormat="1" ht="16" customHeight="1" x14ac:dyDescent="0.2"/>
    <row r="1895" customFormat="1" ht="16" customHeight="1" x14ac:dyDescent="0.2"/>
    <row r="1896" customFormat="1" ht="16" customHeight="1" x14ac:dyDescent="0.2"/>
    <row r="1897" customFormat="1" ht="16" customHeight="1" x14ac:dyDescent="0.2"/>
    <row r="1898" customFormat="1" ht="16" customHeight="1" x14ac:dyDescent="0.2"/>
    <row r="1899" customFormat="1" ht="16" customHeight="1" x14ac:dyDescent="0.2"/>
    <row r="1900" customFormat="1" ht="16" customHeight="1" x14ac:dyDescent="0.2"/>
    <row r="1901" customFormat="1" ht="16" customHeight="1" x14ac:dyDescent="0.2"/>
    <row r="1902" customFormat="1" ht="16" customHeight="1" x14ac:dyDescent="0.2"/>
    <row r="1903" customFormat="1" ht="16" customHeight="1" x14ac:dyDescent="0.2"/>
    <row r="1904" customFormat="1" ht="16" customHeight="1" x14ac:dyDescent="0.2"/>
    <row r="1905" customFormat="1" ht="16" customHeight="1" x14ac:dyDescent="0.2"/>
    <row r="1906" customFormat="1" ht="16" customHeight="1" x14ac:dyDescent="0.2"/>
    <row r="1907" customFormat="1" ht="16" customHeight="1" x14ac:dyDescent="0.2"/>
    <row r="1908" customFormat="1" ht="16" customHeight="1" x14ac:dyDescent="0.2"/>
    <row r="1909" customFormat="1" ht="16" customHeight="1" x14ac:dyDescent="0.2"/>
    <row r="1910" customFormat="1" ht="16" customHeight="1" x14ac:dyDescent="0.2"/>
    <row r="1911" customFormat="1" ht="16" customHeight="1" x14ac:dyDescent="0.2"/>
    <row r="1912" customFormat="1" ht="16" customHeight="1" x14ac:dyDescent="0.2"/>
    <row r="1913" customFormat="1" ht="16" customHeight="1" x14ac:dyDescent="0.2"/>
    <row r="1914" customFormat="1" ht="16" customHeight="1" x14ac:dyDescent="0.2"/>
    <row r="1915" customFormat="1" ht="16" customHeight="1" x14ac:dyDescent="0.2"/>
    <row r="1916" customFormat="1" ht="16" customHeight="1" x14ac:dyDescent="0.2"/>
    <row r="1917" customFormat="1" ht="16" customHeight="1" x14ac:dyDescent="0.2"/>
    <row r="1918" customFormat="1" ht="16" customHeight="1" x14ac:dyDescent="0.2"/>
    <row r="1919" customFormat="1" ht="16" customHeight="1" x14ac:dyDescent="0.2"/>
    <row r="1920" customFormat="1" ht="16" customHeight="1" x14ac:dyDescent="0.2"/>
    <row r="1921" customFormat="1" ht="16" customHeight="1" x14ac:dyDescent="0.2"/>
    <row r="1922" customFormat="1" ht="16" customHeight="1" x14ac:dyDescent="0.2"/>
    <row r="1923" customFormat="1" ht="16" customHeight="1" x14ac:dyDescent="0.2"/>
    <row r="1924" customFormat="1" ht="16" customHeight="1" x14ac:dyDescent="0.2"/>
    <row r="1925" customFormat="1" ht="16" customHeight="1" x14ac:dyDescent="0.2"/>
    <row r="1926" customFormat="1" ht="16" customHeight="1" x14ac:dyDescent="0.2"/>
    <row r="1927" customFormat="1" ht="16" customHeight="1" x14ac:dyDescent="0.2"/>
    <row r="1928" customFormat="1" ht="16" customHeight="1" x14ac:dyDescent="0.2"/>
    <row r="1929" customFormat="1" ht="16" customHeight="1" x14ac:dyDescent="0.2"/>
    <row r="1930" customFormat="1" ht="16" customHeight="1" x14ac:dyDescent="0.2"/>
    <row r="1931" customFormat="1" ht="16" customHeight="1" x14ac:dyDescent="0.2"/>
    <row r="1932" customFormat="1" ht="16" customHeight="1" x14ac:dyDescent="0.2"/>
    <row r="1933" customFormat="1" ht="16" customHeight="1" x14ac:dyDescent="0.2"/>
    <row r="1934" customFormat="1" ht="16" customHeight="1" x14ac:dyDescent="0.2"/>
    <row r="1935" customFormat="1" ht="16" customHeight="1" x14ac:dyDescent="0.2"/>
    <row r="1936" customFormat="1" ht="16" customHeight="1" x14ac:dyDescent="0.2"/>
    <row r="1937" customFormat="1" ht="16" customHeight="1" x14ac:dyDescent="0.2"/>
    <row r="1938" customFormat="1" ht="16" customHeight="1" x14ac:dyDescent="0.2"/>
    <row r="1939" customFormat="1" ht="16" customHeight="1" x14ac:dyDescent="0.2"/>
    <row r="1940" customFormat="1" ht="16" customHeight="1" x14ac:dyDescent="0.2"/>
    <row r="1941" customFormat="1" ht="16" customHeight="1" x14ac:dyDescent="0.2"/>
    <row r="1942" customFormat="1" ht="16" customHeight="1" x14ac:dyDescent="0.2"/>
    <row r="1943" customFormat="1" ht="16" customHeight="1" x14ac:dyDescent="0.2"/>
    <row r="1944" customFormat="1" ht="16" customHeight="1" x14ac:dyDescent="0.2"/>
    <row r="1945" customFormat="1" ht="16" customHeight="1" x14ac:dyDescent="0.2"/>
    <row r="1946" customFormat="1" ht="16" customHeight="1" x14ac:dyDescent="0.2"/>
    <row r="1947" customFormat="1" ht="16" customHeight="1" x14ac:dyDescent="0.2"/>
    <row r="1948" customFormat="1" ht="16" customHeight="1" x14ac:dyDescent="0.2"/>
    <row r="1949" customFormat="1" ht="16" customHeight="1" x14ac:dyDescent="0.2"/>
    <row r="1950" customFormat="1" ht="16" customHeight="1" x14ac:dyDescent="0.2"/>
    <row r="1951" customFormat="1" ht="16" customHeight="1" x14ac:dyDescent="0.2"/>
    <row r="1952" customFormat="1" ht="16" customHeight="1" x14ac:dyDescent="0.2"/>
    <row r="1953" customFormat="1" ht="16" customHeight="1" x14ac:dyDescent="0.2"/>
    <row r="1954" customFormat="1" ht="16" customHeight="1" x14ac:dyDescent="0.2"/>
    <row r="1955" customFormat="1" ht="16" customHeight="1" x14ac:dyDescent="0.2"/>
    <row r="1956" customFormat="1" ht="16" customHeight="1" x14ac:dyDescent="0.2"/>
    <row r="1957" customFormat="1" ht="16" customHeight="1" x14ac:dyDescent="0.2"/>
    <row r="1958" customFormat="1" ht="16" customHeight="1" x14ac:dyDescent="0.2"/>
    <row r="1959" customFormat="1" ht="16" customHeight="1" x14ac:dyDescent="0.2"/>
    <row r="1960" customFormat="1" ht="16" customHeight="1" x14ac:dyDescent="0.2"/>
    <row r="1961" customFormat="1" ht="16" customHeight="1" x14ac:dyDescent="0.2"/>
    <row r="1962" customFormat="1" ht="16" customHeight="1" x14ac:dyDescent="0.2"/>
    <row r="1963" customFormat="1" ht="16" customHeight="1" x14ac:dyDescent="0.2"/>
    <row r="1964" customFormat="1" ht="16" customHeight="1" x14ac:dyDescent="0.2"/>
    <row r="1965" customFormat="1" ht="16" customHeight="1" x14ac:dyDescent="0.2"/>
    <row r="1966" customFormat="1" ht="16" customHeight="1" x14ac:dyDescent="0.2"/>
    <row r="1967" customFormat="1" ht="16" customHeight="1" x14ac:dyDescent="0.2"/>
    <row r="1968" customFormat="1" ht="16" customHeight="1" x14ac:dyDescent="0.2"/>
    <row r="1969" customFormat="1" ht="16" customHeight="1" x14ac:dyDescent="0.2"/>
    <row r="1970" customFormat="1" ht="16" customHeight="1" x14ac:dyDescent="0.2"/>
    <row r="1971" customFormat="1" ht="16" customHeight="1" x14ac:dyDescent="0.2"/>
    <row r="1972" customFormat="1" ht="16" customHeight="1" x14ac:dyDescent="0.2"/>
    <row r="1973" customFormat="1" ht="16" customHeight="1" x14ac:dyDescent="0.2"/>
    <row r="1974" customFormat="1" ht="16" customHeight="1" x14ac:dyDescent="0.2"/>
    <row r="1975" customFormat="1" ht="16" customHeight="1" x14ac:dyDescent="0.2"/>
    <row r="1976" customFormat="1" ht="16" customHeight="1" x14ac:dyDescent="0.2"/>
    <row r="1977" customFormat="1" ht="16" customHeight="1" x14ac:dyDescent="0.2"/>
    <row r="1978" customFormat="1" ht="16" customHeight="1" x14ac:dyDescent="0.2"/>
    <row r="1979" customFormat="1" ht="16" customHeight="1" x14ac:dyDescent="0.2"/>
    <row r="1980" customFormat="1" ht="16" customHeight="1" x14ac:dyDescent="0.2"/>
    <row r="1981" customFormat="1" ht="16" customHeight="1" x14ac:dyDescent="0.2"/>
    <row r="1982" customFormat="1" ht="16" customHeight="1" x14ac:dyDescent="0.2"/>
    <row r="1983" customFormat="1" ht="16" customHeight="1" x14ac:dyDescent="0.2"/>
    <row r="1984" customFormat="1" ht="16" customHeight="1" x14ac:dyDescent="0.2"/>
    <row r="1985" customFormat="1" ht="16" customHeight="1" x14ac:dyDescent="0.2"/>
    <row r="1986" customFormat="1" ht="16" customHeight="1" x14ac:dyDescent="0.2"/>
    <row r="1987" customFormat="1" ht="16" customHeight="1" x14ac:dyDescent="0.2"/>
    <row r="1988" customFormat="1" ht="16" customHeight="1" x14ac:dyDescent="0.2"/>
    <row r="1989" customFormat="1" ht="16" customHeight="1" x14ac:dyDescent="0.2"/>
    <row r="1990" customFormat="1" ht="16" customHeight="1" x14ac:dyDescent="0.2"/>
    <row r="1991" customFormat="1" ht="16" customHeight="1" x14ac:dyDescent="0.2"/>
    <row r="1992" customFormat="1" ht="16" customHeight="1" x14ac:dyDescent="0.2"/>
    <row r="1993" customFormat="1" ht="16" customHeight="1" x14ac:dyDescent="0.2"/>
    <row r="1994" customFormat="1" ht="16" customHeight="1" x14ac:dyDescent="0.2"/>
    <row r="1995" customFormat="1" ht="16" customHeight="1" x14ac:dyDescent="0.2"/>
    <row r="1996" customFormat="1" ht="16" customHeight="1" x14ac:dyDescent="0.2"/>
    <row r="1997" customFormat="1" ht="16" customHeight="1" x14ac:dyDescent="0.2"/>
    <row r="1998" customFormat="1" ht="16" customHeight="1" x14ac:dyDescent="0.2"/>
    <row r="1999" customFormat="1" ht="16" customHeight="1" x14ac:dyDescent="0.2"/>
    <row r="2000" customFormat="1" ht="16" customHeight="1" x14ac:dyDescent="0.2"/>
    <row r="2001" customFormat="1" ht="16" customHeight="1" x14ac:dyDescent="0.2"/>
    <row r="2002" customFormat="1" ht="16" customHeight="1" x14ac:dyDescent="0.2"/>
    <row r="2003" customFormat="1" ht="16" customHeight="1" x14ac:dyDescent="0.2"/>
    <row r="2004" customFormat="1" ht="16" customHeight="1" x14ac:dyDescent="0.2"/>
    <row r="2005" customFormat="1" ht="16" customHeight="1" x14ac:dyDescent="0.2"/>
    <row r="2006" customFormat="1" ht="16" customHeight="1" x14ac:dyDescent="0.2"/>
    <row r="2007" customFormat="1" ht="16" customHeight="1" x14ac:dyDescent="0.2"/>
    <row r="2008" customFormat="1" ht="16" customHeight="1" x14ac:dyDescent="0.2"/>
    <row r="2009" customFormat="1" ht="16" customHeight="1" x14ac:dyDescent="0.2"/>
    <row r="2010" customFormat="1" ht="16" customHeight="1" x14ac:dyDescent="0.2"/>
    <row r="2011" customFormat="1" ht="16" customHeight="1" x14ac:dyDescent="0.2"/>
    <row r="2012" customFormat="1" ht="16" customHeight="1" x14ac:dyDescent="0.2"/>
    <row r="2013" customFormat="1" ht="16" customHeight="1" x14ac:dyDescent="0.2"/>
    <row r="2014" customFormat="1" ht="16" customHeight="1" x14ac:dyDescent="0.2"/>
    <row r="2015" customFormat="1" ht="16" customHeight="1" x14ac:dyDescent="0.2"/>
    <row r="2016" customFormat="1" ht="16" customHeight="1" x14ac:dyDescent="0.2"/>
    <row r="2017" customFormat="1" ht="16" customHeight="1" x14ac:dyDescent="0.2"/>
    <row r="2018" customFormat="1" ht="16" customHeight="1" x14ac:dyDescent="0.2"/>
    <row r="2019" customFormat="1" ht="16" customHeight="1" x14ac:dyDescent="0.2"/>
    <row r="2020" customFormat="1" ht="16" customHeight="1" x14ac:dyDescent="0.2"/>
    <row r="2021" customFormat="1" ht="16" customHeight="1" x14ac:dyDescent="0.2"/>
    <row r="2022" customFormat="1" ht="16" customHeight="1" x14ac:dyDescent="0.2"/>
    <row r="2023" customFormat="1" ht="16" customHeight="1" x14ac:dyDescent="0.2"/>
    <row r="2024" customFormat="1" ht="16" customHeight="1" x14ac:dyDescent="0.2"/>
    <row r="2025" customFormat="1" ht="16" customHeight="1" x14ac:dyDescent="0.2"/>
    <row r="2026" customFormat="1" ht="16" customHeight="1" x14ac:dyDescent="0.2"/>
    <row r="2027" customFormat="1" ht="16" customHeight="1" x14ac:dyDescent="0.2"/>
    <row r="2028" customFormat="1" ht="16" customHeight="1" x14ac:dyDescent="0.2"/>
    <row r="2029" customFormat="1" ht="16" customHeight="1" x14ac:dyDescent="0.2"/>
    <row r="2030" customFormat="1" ht="16" customHeight="1" x14ac:dyDescent="0.2"/>
    <row r="2031" customFormat="1" ht="16" customHeight="1" x14ac:dyDescent="0.2"/>
    <row r="2032" customFormat="1" ht="16" customHeight="1" x14ac:dyDescent="0.2"/>
    <row r="2033" customFormat="1" ht="16" customHeight="1" x14ac:dyDescent="0.2"/>
    <row r="2034" customFormat="1" ht="16" customHeight="1" x14ac:dyDescent="0.2"/>
    <row r="2035" customFormat="1" ht="16" customHeight="1" x14ac:dyDescent="0.2"/>
    <row r="2036" customFormat="1" ht="16" customHeight="1" x14ac:dyDescent="0.2"/>
    <row r="2037" customFormat="1" ht="16" customHeight="1" x14ac:dyDescent="0.2"/>
    <row r="2038" customFormat="1" ht="16" customHeight="1" x14ac:dyDescent="0.2"/>
    <row r="2039" customFormat="1" ht="16" customHeight="1" x14ac:dyDescent="0.2"/>
    <row r="2040" customFormat="1" ht="16" customHeight="1" x14ac:dyDescent="0.2"/>
    <row r="2041" customFormat="1" ht="16" customHeight="1" x14ac:dyDescent="0.2"/>
    <row r="2042" customFormat="1" ht="16" customHeight="1" x14ac:dyDescent="0.2"/>
    <row r="2043" customFormat="1" ht="16" customHeight="1" x14ac:dyDescent="0.2"/>
    <row r="2044" customFormat="1" ht="16" customHeight="1" x14ac:dyDescent="0.2"/>
    <row r="2045" customFormat="1" ht="16" customHeight="1" x14ac:dyDescent="0.2"/>
    <row r="2046" customFormat="1" ht="16" customHeight="1" x14ac:dyDescent="0.2"/>
    <row r="2047" customFormat="1" ht="16" customHeight="1" x14ac:dyDescent="0.2"/>
    <row r="2048" customFormat="1" ht="16" customHeight="1" x14ac:dyDescent="0.2"/>
    <row r="2049" customFormat="1" ht="16" customHeight="1" x14ac:dyDescent="0.2"/>
    <row r="2050" customFormat="1" ht="16" customHeight="1" x14ac:dyDescent="0.2"/>
    <row r="2051" customFormat="1" ht="16" customHeight="1" x14ac:dyDescent="0.2"/>
    <row r="2052" customFormat="1" ht="16" customHeight="1" x14ac:dyDescent="0.2"/>
    <row r="2053" customFormat="1" ht="16" customHeight="1" x14ac:dyDescent="0.2"/>
    <row r="2054" customFormat="1" ht="16" customHeight="1" x14ac:dyDescent="0.2"/>
    <row r="2055" customFormat="1" ht="16" customHeight="1" x14ac:dyDescent="0.2"/>
    <row r="2056" customFormat="1" ht="16" customHeight="1" x14ac:dyDescent="0.2"/>
    <row r="2057" customFormat="1" ht="16" customHeight="1" x14ac:dyDescent="0.2"/>
    <row r="2058" customFormat="1" ht="16" customHeight="1" x14ac:dyDescent="0.2"/>
    <row r="2059" customFormat="1" ht="16" customHeight="1" x14ac:dyDescent="0.2"/>
    <row r="2060" customFormat="1" ht="16" customHeight="1" x14ac:dyDescent="0.2"/>
    <row r="2061" customFormat="1" ht="16" customHeight="1" x14ac:dyDescent="0.2"/>
    <row r="2062" customFormat="1" ht="16" customHeight="1" x14ac:dyDescent="0.2"/>
    <row r="2063" customFormat="1" ht="16" customHeight="1" x14ac:dyDescent="0.2"/>
    <row r="2064" customFormat="1" ht="16" customHeight="1" x14ac:dyDescent="0.2"/>
    <row r="2065" customFormat="1" ht="16" customHeight="1" x14ac:dyDescent="0.2"/>
    <row r="2066" customFormat="1" ht="16" customHeight="1" x14ac:dyDescent="0.2"/>
    <row r="2067" customFormat="1" ht="16" customHeight="1" x14ac:dyDescent="0.2"/>
    <row r="2068" customFormat="1" ht="16" customHeight="1" x14ac:dyDescent="0.2"/>
    <row r="2069" customFormat="1" ht="16" customHeight="1" x14ac:dyDescent="0.2"/>
    <row r="2070" customFormat="1" ht="16" customHeight="1" x14ac:dyDescent="0.2"/>
    <row r="2071" customFormat="1" ht="16" customHeight="1" x14ac:dyDescent="0.2"/>
    <row r="2072" customFormat="1" ht="16" customHeight="1" x14ac:dyDescent="0.2"/>
    <row r="2073" customFormat="1" ht="16" customHeight="1" x14ac:dyDescent="0.2"/>
    <row r="2074" customFormat="1" ht="16" customHeight="1" x14ac:dyDescent="0.2"/>
    <row r="2075" customFormat="1" ht="16" customHeight="1" x14ac:dyDescent="0.2"/>
    <row r="2076" customFormat="1" ht="16" customHeight="1" x14ac:dyDescent="0.2"/>
    <row r="2077" customFormat="1" ht="16" customHeight="1" x14ac:dyDescent="0.2"/>
    <row r="2078" customFormat="1" ht="16" customHeight="1" x14ac:dyDescent="0.2"/>
    <row r="2079" customFormat="1" ht="16" customHeight="1" x14ac:dyDescent="0.2"/>
    <row r="2080" customFormat="1" ht="16" customHeight="1" x14ac:dyDescent="0.2"/>
    <row r="2081" customFormat="1" ht="16" customHeight="1" x14ac:dyDescent="0.2"/>
    <row r="2082" customFormat="1" ht="16" customHeight="1" x14ac:dyDescent="0.2"/>
    <row r="2083" customFormat="1" ht="16" customHeight="1" x14ac:dyDescent="0.2"/>
    <row r="2084" customFormat="1" ht="16" customHeight="1" x14ac:dyDescent="0.2"/>
    <row r="2085" customFormat="1" ht="16" customHeight="1" x14ac:dyDescent="0.2"/>
    <row r="2086" customFormat="1" ht="16" customHeight="1" x14ac:dyDescent="0.2"/>
    <row r="2087" customFormat="1" ht="16" customHeight="1" x14ac:dyDescent="0.2"/>
    <row r="2088" customFormat="1" ht="16" customHeight="1" x14ac:dyDescent="0.2"/>
    <row r="2089" customFormat="1" ht="16" customHeight="1" x14ac:dyDescent="0.2"/>
    <row r="2090" customFormat="1" ht="16" customHeight="1" x14ac:dyDescent="0.2"/>
    <row r="2091" customFormat="1" ht="16" customHeight="1" x14ac:dyDescent="0.2"/>
    <row r="2092" customFormat="1" ht="16" customHeight="1" x14ac:dyDescent="0.2"/>
    <row r="2093" customFormat="1" ht="16" customHeight="1" x14ac:dyDescent="0.2"/>
    <row r="2094" customFormat="1" ht="16" customHeight="1" x14ac:dyDescent="0.2"/>
    <row r="2095" customFormat="1" ht="16" customHeight="1" x14ac:dyDescent="0.2"/>
    <row r="2096" customFormat="1" ht="16" customHeight="1" x14ac:dyDescent="0.2"/>
    <row r="2097" customFormat="1" ht="16" customHeight="1" x14ac:dyDescent="0.2"/>
    <row r="2098" customFormat="1" ht="16" customHeight="1" x14ac:dyDescent="0.2"/>
    <row r="2099" customFormat="1" ht="16" customHeight="1" x14ac:dyDescent="0.2"/>
    <row r="2100" customFormat="1" ht="16" customHeight="1" x14ac:dyDescent="0.2"/>
    <row r="2101" customFormat="1" ht="16" customHeight="1" x14ac:dyDescent="0.2"/>
    <row r="2102" customFormat="1" ht="16" customHeight="1" x14ac:dyDescent="0.2"/>
    <row r="2103" customFormat="1" ht="16" customHeight="1" x14ac:dyDescent="0.2"/>
    <row r="2104" customFormat="1" ht="16" customHeight="1" x14ac:dyDescent="0.2"/>
    <row r="2105" customFormat="1" ht="16" customHeight="1" x14ac:dyDescent="0.2"/>
    <row r="2106" customFormat="1" ht="16" customHeight="1" x14ac:dyDescent="0.2"/>
    <row r="2107" customFormat="1" ht="16" customHeight="1" x14ac:dyDescent="0.2"/>
    <row r="2108" customFormat="1" ht="16" customHeight="1" x14ac:dyDescent="0.2"/>
    <row r="2109" customFormat="1" ht="16" customHeight="1" x14ac:dyDescent="0.2"/>
    <row r="2110" customFormat="1" ht="16" customHeight="1" x14ac:dyDescent="0.2"/>
    <row r="2111" customFormat="1" ht="16" customHeight="1" x14ac:dyDescent="0.2"/>
    <row r="2112" customFormat="1" ht="16" customHeight="1" x14ac:dyDescent="0.2"/>
    <row r="2113" customFormat="1" ht="16" customHeight="1" x14ac:dyDescent="0.2"/>
    <row r="2114" customFormat="1" ht="16" customHeight="1" x14ac:dyDescent="0.2"/>
    <row r="2115" customFormat="1" ht="16" customHeight="1" x14ac:dyDescent="0.2"/>
    <row r="2116" customFormat="1" ht="16" customHeight="1" x14ac:dyDescent="0.2"/>
    <row r="2117" customFormat="1" ht="16" customHeight="1" x14ac:dyDescent="0.2"/>
    <row r="2118" customFormat="1" ht="16" customHeight="1" x14ac:dyDescent="0.2"/>
    <row r="2119" customFormat="1" ht="16" customHeight="1" x14ac:dyDescent="0.2"/>
    <row r="2120" customFormat="1" ht="16" customHeight="1" x14ac:dyDescent="0.2"/>
    <row r="2121" customFormat="1" ht="16" customHeight="1" x14ac:dyDescent="0.2"/>
    <row r="2122" customFormat="1" ht="16" customHeight="1" x14ac:dyDescent="0.2"/>
    <row r="2123" customFormat="1" ht="16" customHeight="1" x14ac:dyDescent="0.2"/>
    <row r="2124" customFormat="1" ht="16" customHeight="1" x14ac:dyDescent="0.2"/>
    <row r="2125" customFormat="1" ht="16" customHeight="1" x14ac:dyDescent="0.2"/>
    <row r="2126" customFormat="1" ht="16" customHeight="1" x14ac:dyDescent="0.2"/>
    <row r="2127" customFormat="1" ht="16" customHeight="1" x14ac:dyDescent="0.2"/>
    <row r="2128" customFormat="1" ht="16" customHeight="1" x14ac:dyDescent="0.2"/>
    <row r="2129" customFormat="1" ht="16" customHeight="1" x14ac:dyDescent="0.2"/>
    <row r="2130" customFormat="1" ht="16" customHeight="1" x14ac:dyDescent="0.2"/>
    <row r="2131" customFormat="1" ht="16" customHeight="1" x14ac:dyDescent="0.2"/>
    <row r="2132" customFormat="1" ht="16" customHeight="1" x14ac:dyDescent="0.2"/>
    <row r="2133" customFormat="1" ht="16" customHeight="1" x14ac:dyDescent="0.2"/>
    <row r="2134" customFormat="1" ht="16" customHeight="1" x14ac:dyDescent="0.2"/>
    <row r="2135" customFormat="1" ht="16" customHeight="1" x14ac:dyDescent="0.2"/>
    <row r="2136" customFormat="1" ht="16" customHeight="1" x14ac:dyDescent="0.2"/>
    <row r="2137" customFormat="1" ht="16" customHeight="1" x14ac:dyDescent="0.2"/>
    <row r="2138" customFormat="1" ht="16" customHeight="1" x14ac:dyDescent="0.2"/>
    <row r="2139" customFormat="1" ht="16" customHeight="1" x14ac:dyDescent="0.2"/>
    <row r="2140" customFormat="1" ht="16" customHeight="1" x14ac:dyDescent="0.2"/>
    <row r="2141" customFormat="1" ht="16" customHeight="1" x14ac:dyDescent="0.2"/>
    <row r="2142" customFormat="1" ht="16" customHeight="1" x14ac:dyDescent="0.2"/>
    <row r="2143" customFormat="1" ht="16" customHeight="1" x14ac:dyDescent="0.2"/>
    <row r="2144" customFormat="1" ht="16" customHeight="1" x14ac:dyDescent="0.2"/>
    <row r="2145" customFormat="1" ht="16" customHeight="1" x14ac:dyDescent="0.2"/>
    <row r="2146" customFormat="1" ht="16" customHeight="1" x14ac:dyDescent="0.2"/>
    <row r="2147" customFormat="1" ht="16" customHeight="1" x14ac:dyDescent="0.2"/>
    <row r="2148" customFormat="1" ht="16" customHeight="1" x14ac:dyDescent="0.2"/>
    <row r="2149" customFormat="1" ht="16" customHeight="1" x14ac:dyDescent="0.2"/>
    <row r="2150" customFormat="1" ht="16" customHeight="1" x14ac:dyDescent="0.2"/>
    <row r="2151" customFormat="1" ht="16" customHeight="1" x14ac:dyDescent="0.2"/>
    <row r="2152" customFormat="1" ht="16" customHeight="1" x14ac:dyDescent="0.2"/>
    <row r="2153" customFormat="1" ht="16" customHeight="1" x14ac:dyDescent="0.2"/>
    <row r="2154" customFormat="1" ht="16" customHeight="1" x14ac:dyDescent="0.2"/>
    <row r="2155" customFormat="1" ht="16" customHeight="1" x14ac:dyDescent="0.2"/>
    <row r="2156" customFormat="1" ht="16" customHeight="1" x14ac:dyDescent="0.2"/>
    <row r="2157" customFormat="1" ht="16" customHeight="1" x14ac:dyDescent="0.2"/>
    <row r="2158" customFormat="1" ht="16" customHeight="1" x14ac:dyDescent="0.2"/>
    <row r="2159" customFormat="1" ht="16" customHeight="1" x14ac:dyDescent="0.2"/>
    <row r="2160" customFormat="1" ht="16" customHeight="1" x14ac:dyDescent="0.2"/>
    <row r="2161" customFormat="1" ht="16" customHeight="1" x14ac:dyDescent="0.2"/>
    <row r="2162" customFormat="1" ht="16" customHeight="1" x14ac:dyDescent="0.2"/>
    <row r="2163" customFormat="1" ht="16" customHeight="1" x14ac:dyDescent="0.2"/>
    <row r="2164" customFormat="1" ht="16" customHeight="1" x14ac:dyDescent="0.2"/>
    <row r="2165" customFormat="1" ht="16" customHeight="1" x14ac:dyDescent="0.2"/>
    <row r="2166" customFormat="1" ht="16" customHeight="1" x14ac:dyDescent="0.2"/>
    <row r="2167" customFormat="1" ht="16" customHeight="1" x14ac:dyDescent="0.2"/>
    <row r="2168" customFormat="1" ht="16" customHeight="1" x14ac:dyDescent="0.2"/>
    <row r="2169" customFormat="1" ht="16" customHeight="1" x14ac:dyDescent="0.2"/>
    <row r="2170" customFormat="1" ht="16" customHeight="1" x14ac:dyDescent="0.2"/>
    <row r="2171" customFormat="1" ht="16" customHeight="1" x14ac:dyDescent="0.2"/>
    <row r="2172" customFormat="1" ht="16" customHeight="1" x14ac:dyDescent="0.2"/>
    <row r="2173" customFormat="1" ht="16" customHeight="1" x14ac:dyDescent="0.2"/>
    <row r="2174" customFormat="1" ht="16" customHeight="1" x14ac:dyDescent="0.2"/>
    <row r="2175" customFormat="1" ht="16" customHeight="1" x14ac:dyDescent="0.2"/>
    <row r="2176" customFormat="1" ht="16" customHeight="1" x14ac:dyDescent="0.2"/>
    <row r="2177" customFormat="1" ht="16" customHeight="1" x14ac:dyDescent="0.2"/>
    <row r="2178" customFormat="1" ht="16" customHeight="1" x14ac:dyDescent="0.2"/>
    <row r="2179" customFormat="1" ht="16" customHeight="1" x14ac:dyDescent="0.2"/>
    <row r="2180" customFormat="1" ht="16" customHeight="1" x14ac:dyDescent="0.2"/>
    <row r="2181" customFormat="1" ht="16" customHeight="1" x14ac:dyDescent="0.2"/>
    <row r="2182" customFormat="1" ht="16" customHeight="1" x14ac:dyDescent="0.2"/>
    <row r="2183" customFormat="1" ht="16" customHeight="1" x14ac:dyDescent="0.2"/>
    <row r="2184" customFormat="1" ht="16" customHeight="1" x14ac:dyDescent="0.2"/>
    <row r="2185" customFormat="1" ht="16" customHeight="1" x14ac:dyDescent="0.2"/>
    <row r="2186" customFormat="1" ht="16" customHeight="1" x14ac:dyDescent="0.2"/>
    <row r="2187" customFormat="1" ht="16" customHeight="1" x14ac:dyDescent="0.2"/>
    <row r="2188" customFormat="1" ht="16" customHeight="1" x14ac:dyDescent="0.2"/>
    <row r="2189" customFormat="1" ht="16" customHeight="1" x14ac:dyDescent="0.2"/>
    <row r="2190" customFormat="1" ht="16" customHeight="1" x14ac:dyDescent="0.2"/>
    <row r="2191" customFormat="1" ht="16" customHeight="1" x14ac:dyDescent="0.2"/>
    <row r="2192" customFormat="1" ht="16" customHeight="1" x14ac:dyDescent="0.2"/>
    <row r="2193" customFormat="1" ht="16" customHeight="1" x14ac:dyDescent="0.2"/>
    <row r="2194" customFormat="1" ht="16" customHeight="1" x14ac:dyDescent="0.2"/>
    <row r="2195" customFormat="1" ht="16" customHeight="1" x14ac:dyDescent="0.2"/>
    <row r="2196" customFormat="1" ht="16" customHeight="1" x14ac:dyDescent="0.2"/>
    <row r="2197" customFormat="1" ht="16" customHeight="1" x14ac:dyDescent="0.2"/>
    <row r="2198" customFormat="1" ht="16" customHeight="1" x14ac:dyDescent="0.2"/>
    <row r="2199" customFormat="1" ht="16" customHeight="1" x14ac:dyDescent="0.2"/>
    <row r="2200" customFormat="1" ht="16" customHeight="1" x14ac:dyDescent="0.2"/>
    <row r="2201" customFormat="1" ht="16" customHeight="1" x14ac:dyDescent="0.2"/>
    <row r="2202" customFormat="1" ht="16" customHeight="1" x14ac:dyDescent="0.2"/>
    <row r="2203" customFormat="1" ht="16" customHeight="1" x14ac:dyDescent="0.2"/>
    <row r="2204" customFormat="1" ht="16" customHeight="1" x14ac:dyDescent="0.2"/>
    <row r="2205" customFormat="1" ht="16" customHeight="1" x14ac:dyDescent="0.2"/>
    <row r="2206" customFormat="1" ht="16" customHeight="1" x14ac:dyDescent="0.2"/>
    <row r="2207" customFormat="1" ht="16" customHeight="1" x14ac:dyDescent="0.2"/>
    <row r="2208" customFormat="1" ht="16" customHeight="1" x14ac:dyDescent="0.2"/>
    <row r="2209" customFormat="1" ht="16" customHeight="1" x14ac:dyDescent="0.2"/>
    <row r="2210" customFormat="1" ht="16" customHeight="1" x14ac:dyDescent="0.2"/>
    <row r="2211" customFormat="1" ht="16" customHeight="1" x14ac:dyDescent="0.2"/>
    <row r="2212" customFormat="1" ht="16" customHeight="1" x14ac:dyDescent="0.2"/>
    <row r="2213" customFormat="1" ht="16" customHeight="1" x14ac:dyDescent="0.2"/>
    <row r="2214" customFormat="1" ht="16" customHeight="1" x14ac:dyDescent="0.2"/>
    <row r="2215" customFormat="1" ht="16" customHeight="1" x14ac:dyDescent="0.2"/>
    <row r="2216" customFormat="1" ht="16" customHeight="1" x14ac:dyDescent="0.2"/>
    <row r="2217" customFormat="1" ht="16" customHeight="1" x14ac:dyDescent="0.2"/>
    <row r="2218" customFormat="1" ht="16" customHeight="1" x14ac:dyDescent="0.2"/>
    <row r="2219" customFormat="1" ht="16" customHeight="1" x14ac:dyDescent="0.2"/>
    <row r="2220" customFormat="1" ht="16" customHeight="1" x14ac:dyDescent="0.2"/>
    <row r="2221" customFormat="1" ht="16" customHeight="1" x14ac:dyDescent="0.2"/>
    <row r="2222" customFormat="1" ht="16" customHeight="1" x14ac:dyDescent="0.2"/>
    <row r="2223" customFormat="1" ht="16" customHeight="1" x14ac:dyDescent="0.2"/>
    <row r="2224" customFormat="1" ht="16" customHeight="1" x14ac:dyDescent="0.2"/>
    <row r="2225" customFormat="1" ht="16" customHeight="1" x14ac:dyDescent="0.2"/>
    <row r="2226" customFormat="1" ht="16" customHeight="1" x14ac:dyDescent="0.2"/>
    <row r="2227" customFormat="1" ht="16" customHeight="1" x14ac:dyDescent="0.2"/>
    <row r="2228" customFormat="1" ht="16" customHeight="1" x14ac:dyDescent="0.2"/>
    <row r="2229" customFormat="1" ht="16" customHeight="1" x14ac:dyDescent="0.2"/>
    <row r="2230" customFormat="1" ht="16" customHeight="1" x14ac:dyDescent="0.2"/>
    <row r="2231" customFormat="1" ht="16" customHeight="1" x14ac:dyDescent="0.2"/>
    <row r="2232" customFormat="1" ht="16" customHeight="1" x14ac:dyDescent="0.2"/>
    <row r="2233" customFormat="1" ht="16" customHeight="1" x14ac:dyDescent="0.2"/>
    <row r="2234" customFormat="1" ht="16" customHeight="1" x14ac:dyDescent="0.2"/>
    <row r="2235" customFormat="1" ht="16" customHeight="1" x14ac:dyDescent="0.2"/>
    <row r="2236" customFormat="1" ht="16" customHeight="1" x14ac:dyDescent="0.2"/>
    <row r="2237" customFormat="1" ht="16" customHeight="1" x14ac:dyDescent="0.2"/>
    <row r="2238" customFormat="1" ht="16" customHeight="1" x14ac:dyDescent="0.2"/>
    <row r="2239" customFormat="1" ht="16" customHeight="1" x14ac:dyDescent="0.2"/>
    <row r="2240" customFormat="1" ht="16" customHeight="1" x14ac:dyDescent="0.2"/>
    <row r="2241" customFormat="1" ht="16" customHeight="1" x14ac:dyDescent="0.2"/>
    <row r="2242" customFormat="1" ht="16" customHeight="1" x14ac:dyDescent="0.2"/>
    <row r="2243" customFormat="1" ht="16" customHeight="1" x14ac:dyDescent="0.2"/>
    <row r="2244" customFormat="1" ht="16" customHeight="1" x14ac:dyDescent="0.2"/>
    <row r="2245" customFormat="1" ht="16" customHeight="1" x14ac:dyDescent="0.2"/>
    <row r="2246" customFormat="1" ht="16" customHeight="1" x14ac:dyDescent="0.2"/>
    <row r="2247" customFormat="1" ht="16" customHeight="1" x14ac:dyDescent="0.2"/>
    <row r="2248" customFormat="1" ht="16" customHeight="1" x14ac:dyDescent="0.2"/>
    <row r="2249" customFormat="1" ht="16" customHeight="1" x14ac:dyDescent="0.2"/>
    <row r="2250" customFormat="1" ht="16" customHeight="1" x14ac:dyDescent="0.2"/>
    <row r="2251" customFormat="1" ht="16" customHeight="1" x14ac:dyDescent="0.2"/>
    <row r="2252" customFormat="1" ht="16" customHeight="1" x14ac:dyDescent="0.2"/>
    <row r="2253" customFormat="1" ht="16" customHeight="1" x14ac:dyDescent="0.2"/>
    <row r="2254" customFormat="1" ht="16" customHeight="1" x14ac:dyDescent="0.2"/>
    <row r="2255" customFormat="1" ht="16" customHeight="1" x14ac:dyDescent="0.2"/>
    <row r="2256" customFormat="1" ht="16" customHeight="1" x14ac:dyDescent="0.2"/>
    <row r="2257" customFormat="1" ht="16" customHeight="1" x14ac:dyDescent="0.2"/>
    <row r="2258" customFormat="1" ht="16" customHeight="1" x14ac:dyDescent="0.2"/>
    <row r="2259" customFormat="1" ht="16" customHeight="1" x14ac:dyDescent="0.2"/>
    <row r="2260" customFormat="1" ht="16" customHeight="1" x14ac:dyDescent="0.2"/>
    <row r="2261" customFormat="1" ht="16" customHeight="1" x14ac:dyDescent="0.2"/>
    <row r="2262" customFormat="1" ht="16" customHeight="1" x14ac:dyDescent="0.2"/>
    <row r="2263" customFormat="1" ht="16" customHeight="1" x14ac:dyDescent="0.2"/>
    <row r="2264" customFormat="1" ht="16" customHeight="1" x14ac:dyDescent="0.2"/>
    <row r="2265" customFormat="1" ht="16" customHeight="1" x14ac:dyDescent="0.2"/>
    <row r="2266" customFormat="1" ht="16" customHeight="1" x14ac:dyDescent="0.2"/>
    <row r="2267" customFormat="1" ht="16" customHeight="1" x14ac:dyDescent="0.2"/>
    <row r="2268" customFormat="1" ht="16" customHeight="1" x14ac:dyDescent="0.2"/>
    <row r="2269" customFormat="1" ht="16" customHeight="1" x14ac:dyDescent="0.2"/>
    <row r="2270" customFormat="1" ht="16" customHeight="1" x14ac:dyDescent="0.2"/>
    <row r="2271" customFormat="1" ht="16" customHeight="1" x14ac:dyDescent="0.2"/>
    <row r="2272" customFormat="1" ht="16" customHeight="1" x14ac:dyDescent="0.2"/>
    <row r="2273" customFormat="1" ht="16" customHeight="1" x14ac:dyDescent="0.2"/>
    <row r="2274" customFormat="1" ht="16" customHeight="1" x14ac:dyDescent="0.2"/>
    <row r="2275" customFormat="1" ht="16" customHeight="1" x14ac:dyDescent="0.2"/>
    <row r="2276" customFormat="1" ht="16" customHeight="1" x14ac:dyDescent="0.2"/>
    <row r="2277" customFormat="1" ht="16" customHeight="1" x14ac:dyDescent="0.2"/>
    <row r="2278" customFormat="1" ht="16" customHeight="1" x14ac:dyDescent="0.2"/>
    <row r="2279" customFormat="1" ht="16" customHeight="1" x14ac:dyDescent="0.2"/>
    <row r="2280" customFormat="1" ht="16" customHeight="1" x14ac:dyDescent="0.2"/>
    <row r="2281" customFormat="1" ht="16" customHeight="1" x14ac:dyDescent="0.2"/>
    <row r="2282" customFormat="1" ht="16" customHeight="1" x14ac:dyDescent="0.2"/>
    <row r="2283" customFormat="1" ht="16" customHeight="1" x14ac:dyDescent="0.2"/>
    <row r="2284" customFormat="1" ht="16" customHeight="1" x14ac:dyDescent="0.2"/>
    <row r="2285" customFormat="1" ht="16" customHeight="1" x14ac:dyDescent="0.2"/>
    <row r="2286" customFormat="1" ht="16" customHeight="1" x14ac:dyDescent="0.2"/>
    <row r="2287" customFormat="1" ht="16" customHeight="1" x14ac:dyDescent="0.2"/>
    <row r="2288" customFormat="1" ht="16" customHeight="1" x14ac:dyDescent="0.2"/>
    <row r="2289" customFormat="1" ht="16" customHeight="1" x14ac:dyDescent="0.2"/>
    <row r="2290" customFormat="1" ht="16" customHeight="1" x14ac:dyDescent="0.2"/>
    <row r="2291" customFormat="1" ht="16" customHeight="1" x14ac:dyDescent="0.2"/>
    <row r="2292" customFormat="1" ht="16" customHeight="1" x14ac:dyDescent="0.2"/>
    <row r="2293" customFormat="1" ht="16" customHeight="1" x14ac:dyDescent="0.2"/>
    <row r="2294" customFormat="1" ht="16" customHeight="1" x14ac:dyDescent="0.2"/>
    <row r="2295" customFormat="1" ht="16" customHeight="1" x14ac:dyDescent="0.2"/>
    <row r="2296" customFormat="1" ht="16" customHeight="1" x14ac:dyDescent="0.2"/>
    <row r="2297" customFormat="1" ht="16" customHeight="1" x14ac:dyDescent="0.2"/>
    <row r="2298" customFormat="1" ht="16" customHeight="1" x14ac:dyDescent="0.2"/>
    <row r="2299" customFormat="1" ht="16" customHeight="1" x14ac:dyDescent="0.2"/>
    <row r="2300" customFormat="1" ht="16" customHeight="1" x14ac:dyDescent="0.2"/>
    <row r="2301" customFormat="1" ht="16" customHeight="1" x14ac:dyDescent="0.2"/>
    <row r="2302" customFormat="1" ht="16" customHeight="1" x14ac:dyDescent="0.2"/>
    <row r="2303" customFormat="1" ht="16" customHeight="1" x14ac:dyDescent="0.2"/>
    <row r="2304" customFormat="1" ht="16" customHeight="1" x14ac:dyDescent="0.2"/>
    <row r="2305" customFormat="1" ht="16" customHeight="1" x14ac:dyDescent="0.2"/>
    <row r="2306" customFormat="1" ht="16" customHeight="1" x14ac:dyDescent="0.2"/>
    <row r="2307" customFormat="1" ht="16" customHeight="1" x14ac:dyDescent="0.2"/>
    <row r="2308" customFormat="1" ht="16" customHeight="1" x14ac:dyDescent="0.2"/>
    <row r="2309" customFormat="1" ht="16" customHeight="1" x14ac:dyDescent="0.2"/>
    <row r="2310" customFormat="1" ht="16" customHeight="1" x14ac:dyDescent="0.2"/>
    <row r="2311" customFormat="1" ht="16" customHeight="1" x14ac:dyDescent="0.2"/>
    <row r="2312" customFormat="1" ht="16" customHeight="1" x14ac:dyDescent="0.2"/>
    <row r="2313" customFormat="1" ht="16" customHeight="1" x14ac:dyDescent="0.2"/>
    <row r="2314" customFormat="1" ht="16" customHeight="1" x14ac:dyDescent="0.2"/>
    <row r="2315" customFormat="1" ht="16" customHeight="1" x14ac:dyDescent="0.2"/>
    <row r="2316" customFormat="1" ht="16" customHeight="1" x14ac:dyDescent="0.2"/>
    <row r="2317" customFormat="1" ht="16" customHeight="1" x14ac:dyDescent="0.2"/>
    <row r="2318" customFormat="1" ht="16" customHeight="1" x14ac:dyDescent="0.2"/>
    <row r="2319" customFormat="1" ht="16" customHeight="1" x14ac:dyDescent="0.2"/>
    <row r="2320" customFormat="1" ht="16" customHeight="1" x14ac:dyDescent="0.2"/>
    <row r="2321" customFormat="1" ht="16" customHeight="1" x14ac:dyDescent="0.2"/>
    <row r="2322" customFormat="1" ht="16" customHeight="1" x14ac:dyDescent="0.2"/>
    <row r="2323" customFormat="1" ht="16" customHeight="1" x14ac:dyDescent="0.2"/>
    <row r="2324" customFormat="1" ht="16" customHeight="1" x14ac:dyDescent="0.2"/>
    <row r="2325" customFormat="1" ht="16" customHeight="1" x14ac:dyDescent="0.2"/>
    <row r="2326" customFormat="1" ht="16" customHeight="1" x14ac:dyDescent="0.2"/>
    <row r="2327" customFormat="1" ht="16" customHeight="1" x14ac:dyDescent="0.2"/>
    <row r="2328" customFormat="1" ht="16" customHeight="1" x14ac:dyDescent="0.2"/>
    <row r="2329" customFormat="1" ht="16" customHeight="1" x14ac:dyDescent="0.2"/>
    <row r="2330" customFormat="1" ht="16" customHeight="1" x14ac:dyDescent="0.2"/>
    <row r="2331" customFormat="1" ht="16" customHeight="1" x14ac:dyDescent="0.2"/>
    <row r="2332" customFormat="1" ht="16" customHeight="1" x14ac:dyDescent="0.2"/>
    <row r="2333" customFormat="1" ht="16" customHeight="1" x14ac:dyDescent="0.2"/>
    <row r="2334" customFormat="1" ht="16" customHeight="1" x14ac:dyDescent="0.2"/>
    <row r="2335" customFormat="1" ht="16" customHeight="1" x14ac:dyDescent="0.2"/>
    <row r="2336" customFormat="1" ht="16" customHeight="1" x14ac:dyDescent="0.2"/>
    <row r="2337" customFormat="1" ht="16" customHeight="1" x14ac:dyDescent="0.2"/>
    <row r="2338" customFormat="1" ht="16" customHeight="1" x14ac:dyDescent="0.2"/>
    <row r="2339" customFormat="1" ht="16" customHeight="1" x14ac:dyDescent="0.2"/>
    <row r="2340" customFormat="1" ht="16" customHeight="1" x14ac:dyDescent="0.2"/>
    <row r="2341" customFormat="1" ht="16" customHeight="1" x14ac:dyDescent="0.2"/>
    <row r="2342" customFormat="1" ht="16" customHeight="1" x14ac:dyDescent="0.2"/>
    <row r="2343" customFormat="1" ht="16" customHeight="1" x14ac:dyDescent="0.2"/>
    <row r="2344" customFormat="1" ht="16" customHeight="1" x14ac:dyDescent="0.2"/>
    <row r="2345" customFormat="1" ht="16" customHeight="1" x14ac:dyDescent="0.2"/>
    <row r="2346" customFormat="1" ht="16" customHeight="1" x14ac:dyDescent="0.2"/>
    <row r="2347" customFormat="1" ht="16" customHeight="1" x14ac:dyDescent="0.2"/>
    <row r="2348" customFormat="1" ht="16" customHeight="1" x14ac:dyDescent="0.2"/>
    <row r="2349" customFormat="1" ht="16" customHeight="1" x14ac:dyDescent="0.2"/>
    <row r="2350" customFormat="1" ht="16" customHeight="1" x14ac:dyDescent="0.2"/>
    <row r="2351" customFormat="1" ht="16" customHeight="1" x14ac:dyDescent="0.2"/>
    <row r="2352" customFormat="1" ht="16" customHeight="1" x14ac:dyDescent="0.2"/>
    <row r="2353" customFormat="1" ht="16" customHeight="1" x14ac:dyDescent="0.2"/>
    <row r="2354" customFormat="1" ht="16" customHeight="1" x14ac:dyDescent="0.2"/>
    <row r="2355" customFormat="1" ht="16" customHeight="1" x14ac:dyDescent="0.2"/>
    <row r="2356" customFormat="1" ht="16" customHeight="1" x14ac:dyDescent="0.2"/>
    <row r="2357" customFormat="1" ht="16" customHeight="1" x14ac:dyDescent="0.2"/>
    <row r="2358" customFormat="1" ht="16" customHeight="1" x14ac:dyDescent="0.2"/>
    <row r="2359" customFormat="1" ht="16" customHeight="1" x14ac:dyDescent="0.2"/>
    <row r="2360" customFormat="1" ht="16" customHeight="1" x14ac:dyDescent="0.2"/>
    <row r="2361" customFormat="1" ht="16" customHeight="1" x14ac:dyDescent="0.2"/>
    <row r="2362" customFormat="1" ht="16" customHeight="1" x14ac:dyDescent="0.2"/>
    <row r="2363" customFormat="1" ht="16" customHeight="1" x14ac:dyDescent="0.2"/>
    <row r="2364" customFormat="1" ht="16" customHeight="1" x14ac:dyDescent="0.2"/>
    <row r="2365" customFormat="1" ht="16" customHeight="1" x14ac:dyDescent="0.2"/>
    <row r="2366" customFormat="1" ht="16" customHeight="1" x14ac:dyDescent="0.2"/>
    <row r="2367" customFormat="1" ht="16" customHeight="1" x14ac:dyDescent="0.2"/>
    <row r="2368" customFormat="1" ht="16" customHeight="1" x14ac:dyDescent="0.2"/>
    <row r="2369" customFormat="1" ht="16" customHeight="1" x14ac:dyDescent="0.2"/>
    <row r="2370" customFormat="1" ht="16" customHeight="1" x14ac:dyDescent="0.2"/>
    <row r="2371" customFormat="1" ht="16" customHeight="1" x14ac:dyDescent="0.2"/>
    <row r="2372" customFormat="1" ht="16" customHeight="1" x14ac:dyDescent="0.2"/>
    <row r="2373" customFormat="1" ht="16" customHeight="1" x14ac:dyDescent="0.2"/>
    <row r="2374" customFormat="1" ht="16" customHeight="1" x14ac:dyDescent="0.2"/>
    <row r="2375" customFormat="1" ht="16" customHeight="1" x14ac:dyDescent="0.2"/>
    <row r="2376" customFormat="1" ht="16" customHeight="1" x14ac:dyDescent="0.2"/>
    <row r="2377" customFormat="1" ht="16" customHeight="1" x14ac:dyDescent="0.2"/>
    <row r="2378" customFormat="1" ht="16" customHeight="1" x14ac:dyDescent="0.2"/>
    <row r="2379" customFormat="1" ht="16" customHeight="1" x14ac:dyDescent="0.2"/>
    <row r="2380" customFormat="1" ht="16" customHeight="1" x14ac:dyDescent="0.2"/>
    <row r="2381" customFormat="1" ht="16" customHeight="1" x14ac:dyDescent="0.2"/>
    <row r="2382" customFormat="1" ht="16" customHeight="1" x14ac:dyDescent="0.2"/>
    <row r="2383" customFormat="1" ht="16" customHeight="1" x14ac:dyDescent="0.2"/>
    <row r="2384" customFormat="1" ht="16" customHeight="1" x14ac:dyDescent="0.2"/>
    <row r="2385" customFormat="1" ht="16" customHeight="1" x14ac:dyDescent="0.2"/>
    <row r="2386" customFormat="1" ht="16" customHeight="1" x14ac:dyDescent="0.2"/>
    <row r="2387" customFormat="1" ht="16" customHeight="1" x14ac:dyDescent="0.2"/>
    <row r="2388" customFormat="1" ht="16" customHeight="1" x14ac:dyDescent="0.2"/>
    <row r="2389" customFormat="1" ht="16" customHeight="1" x14ac:dyDescent="0.2"/>
    <row r="2390" customFormat="1" ht="16" customHeight="1" x14ac:dyDescent="0.2"/>
    <row r="2391" customFormat="1" ht="16" customHeight="1" x14ac:dyDescent="0.2"/>
    <row r="2392" customFormat="1" ht="16" customHeight="1" x14ac:dyDescent="0.2"/>
    <row r="2393" customFormat="1" ht="16" customHeight="1" x14ac:dyDescent="0.2"/>
    <row r="2394" customFormat="1" ht="16" customHeight="1" x14ac:dyDescent="0.2"/>
    <row r="2395" customFormat="1" ht="16" customHeight="1" x14ac:dyDescent="0.2"/>
    <row r="2396" customFormat="1" ht="16" customHeight="1" x14ac:dyDescent="0.2"/>
    <row r="2397" customFormat="1" ht="16" customHeight="1" x14ac:dyDescent="0.2"/>
    <row r="2398" customFormat="1" ht="16" customHeight="1" x14ac:dyDescent="0.2"/>
    <row r="2399" customFormat="1" ht="16" customHeight="1" x14ac:dyDescent="0.2"/>
    <row r="2400" customFormat="1" ht="16" customHeight="1" x14ac:dyDescent="0.2"/>
    <row r="2401" customFormat="1" ht="16" customHeight="1" x14ac:dyDescent="0.2"/>
    <row r="2402" customFormat="1" ht="16" customHeight="1" x14ac:dyDescent="0.2"/>
    <row r="2403" customFormat="1" ht="16" customHeight="1" x14ac:dyDescent="0.2"/>
    <row r="2404" customFormat="1" ht="16" customHeight="1" x14ac:dyDescent="0.2"/>
    <row r="2405" customFormat="1" ht="16" customHeight="1" x14ac:dyDescent="0.2"/>
    <row r="2406" customFormat="1" ht="16" customHeight="1" x14ac:dyDescent="0.2"/>
    <row r="2407" customFormat="1" ht="16" customHeight="1" x14ac:dyDescent="0.2"/>
    <row r="2408" customFormat="1" ht="16" customHeight="1" x14ac:dyDescent="0.2"/>
    <row r="2409" customFormat="1" ht="16" customHeight="1" x14ac:dyDescent="0.2"/>
    <row r="2410" customFormat="1" ht="16" customHeight="1" x14ac:dyDescent="0.2"/>
    <row r="2411" customFormat="1" ht="16" customHeight="1" x14ac:dyDescent="0.2"/>
    <row r="2412" customFormat="1" ht="16" customHeight="1" x14ac:dyDescent="0.2"/>
    <row r="2413" customFormat="1" ht="16" customHeight="1" x14ac:dyDescent="0.2"/>
    <row r="2414" customFormat="1" ht="16" customHeight="1" x14ac:dyDescent="0.2"/>
    <row r="2415" customFormat="1" ht="16" customHeight="1" x14ac:dyDescent="0.2"/>
    <row r="2416" customFormat="1" ht="16" customHeight="1" x14ac:dyDescent="0.2"/>
    <row r="2417" customFormat="1" ht="16" customHeight="1" x14ac:dyDescent="0.2"/>
    <row r="2418" customFormat="1" ht="16" customHeight="1" x14ac:dyDescent="0.2"/>
    <row r="2419" customFormat="1" ht="16" customHeight="1" x14ac:dyDescent="0.2"/>
    <row r="2420" customFormat="1" ht="16" customHeight="1" x14ac:dyDescent="0.2"/>
    <row r="2421" customFormat="1" ht="16" customHeight="1" x14ac:dyDescent="0.2"/>
    <row r="2422" customFormat="1" ht="16" customHeight="1" x14ac:dyDescent="0.2"/>
    <row r="2423" customFormat="1" ht="16" customHeight="1" x14ac:dyDescent="0.2"/>
    <row r="2424" customFormat="1" ht="16" customHeight="1" x14ac:dyDescent="0.2"/>
    <row r="2425" customFormat="1" ht="16" customHeight="1" x14ac:dyDescent="0.2"/>
    <row r="2426" customFormat="1" ht="16" customHeight="1" x14ac:dyDescent="0.2"/>
    <row r="2427" customFormat="1" ht="16" customHeight="1" x14ac:dyDescent="0.2"/>
    <row r="2428" customFormat="1" ht="16" customHeight="1" x14ac:dyDescent="0.2"/>
    <row r="2429" customFormat="1" ht="16" customHeight="1" x14ac:dyDescent="0.2"/>
    <row r="2430" customFormat="1" ht="16" customHeight="1" x14ac:dyDescent="0.2"/>
    <row r="2431" customFormat="1" ht="16" customHeight="1" x14ac:dyDescent="0.2"/>
    <row r="2432" customFormat="1" ht="16" customHeight="1" x14ac:dyDescent="0.2"/>
    <row r="2433" customFormat="1" ht="16" customHeight="1" x14ac:dyDescent="0.2"/>
    <row r="2434" customFormat="1" ht="16" customHeight="1" x14ac:dyDescent="0.2"/>
    <row r="2435" customFormat="1" ht="16" customHeight="1" x14ac:dyDescent="0.2"/>
    <row r="2436" customFormat="1" ht="16" customHeight="1" x14ac:dyDescent="0.2"/>
    <row r="2437" customFormat="1" ht="16" customHeight="1" x14ac:dyDescent="0.2"/>
    <row r="2438" customFormat="1" ht="16" customHeight="1" x14ac:dyDescent="0.2"/>
    <row r="2439" customFormat="1" ht="16" customHeight="1" x14ac:dyDescent="0.2"/>
    <row r="2440" customFormat="1" ht="16" customHeight="1" x14ac:dyDescent="0.2"/>
    <row r="2441" customFormat="1" ht="16" customHeight="1" x14ac:dyDescent="0.2"/>
    <row r="2442" customFormat="1" ht="16" customHeight="1" x14ac:dyDescent="0.2"/>
    <row r="2443" customFormat="1" ht="16" customHeight="1" x14ac:dyDescent="0.2"/>
    <row r="2444" customFormat="1" ht="16" customHeight="1" x14ac:dyDescent="0.2"/>
    <row r="2445" customFormat="1" ht="16" customHeight="1" x14ac:dyDescent="0.2"/>
    <row r="2446" customFormat="1" ht="16" customHeight="1" x14ac:dyDescent="0.2"/>
    <row r="2447" customFormat="1" ht="16" customHeight="1" x14ac:dyDescent="0.2"/>
    <row r="2448" customFormat="1" ht="16" customHeight="1" x14ac:dyDescent="0.2"/>
    <row r="2449" customFormat="1" ht="16" customHeight="1" x14ac:dyDescent="0.2"/>
    <row r="2450" customFormat="1" ht="16" customHeight="1" x14ac:dyDescent="0.2"/>
    <row r="2451" customFormat="1" ht="16" customHeight="1" x14ac:dyDescent="0.2"/>
    <row r="2452" customFormat="1" ht="16" customHeight="1" x14ac:dyDescent="0.2"/>
    <row r="2453" customFormat="1" ht="16" customHeight="1" x14ac:dyDescent="0.2"/>
    <row r="2454" customFormat="1" ht="16" customHeight="1" x14ac:dyDescent="0.2"/>
    <row r="2455" customFormat="1" ht="16" customHeight="1" x14ac:dyDescent="0.2"/>
    <row r="2456" customFormat="1" ht="16" customHeight="1" x14ac:dyDescent="0.2"/>
    <row r="2457" customFormat="1" ht="16" customHeight="1" x14ac:dyDescent="0.2"/>
    <row r="2458" customFormat="1" ht="16" customHeight="1" x14ac:dyDescent="0.2"/>
    <row r="2459" customFormat="1" ht="16" customHeight="1" x14ac:dyDescent="0.2"/>
    <row r="2460" customFormat="1" ht="16" customHeight="1" x14ac:dyDescent="0.2"/>
    <row r="2461" customFormat="1" ht="16" customHeight="1" x14ac:dyDescent="0.2"/>
    <row r="2462" customFormat="1" ht="16" customHeight="1" x14ac:dyDescent="0.2"/>
    <row r="2463" customFormat="1" ht="16" customHeight="1" x14ac:dyDescent="0.2"/>
    <row r="2464" customFormat="1" ht="16" customHeight="1" x14ac:dyDescent="0.2"/>
    <row r="2465" customFormat="1" ht="16" customHeight="1" x14ac:dyDescent="0.2"/>
    <row r="2466" customFormat="1" ht="16" customHeight="1" x14ac:dyDescent="0.2"/>
    <row r="2467" customFormat="1" ht="16" customHeight="1" x14ac:dyDescent="0.2"/>
    <row r="2468" customFormat="1" ht="16" customHeight="1" x14ac:dyDescent="0.2"/>
    <row r="2469" customFormat="1" ht="16" customHeight="1" x14ac:dyDescent="0.2"/>
    <row r="2470" customFormat="1" ht="16" customHeight="1" x14ac:dyDescent="0.2"/>
    <row r="2471" customFormat="1" ht="16" customHeight="1" x14ac:dyDescent="0.2"/>
    <row r="2472" customFormat="1" ht="16" customHeight="1" x14ac:dyDescent="0.2"/>
    <row r="2473" customFormat="1" ht="16" customHeight="1" x14ac:dyDescent="0.2"/>
    <row r="2474" customFormat="1" ht="16" customHeight="1" x14ac:dyDescent="0.2"/>
    <row r="2475" customFormat="1" ht="16" customHeight="1" x14ac:dyDescent="0.2"/>
    <row r="2476" customFormat="1" ht="16" customHeight="1" x14ac:dyDescent="0.2"/>
    <row r="2477" customFormat="1" ht="16" customHeight="1" x14ac:dyDescent="0.2"/>
    <row r="2478" customFormat="1" ht="16" customHeight="1" x14ac:dyDescent="0.2"/>
    <row r="2479" customFormat="1" ht="16" customHeight="1" x14ac:dyDescent="0.2"/>
    <row r="2480" customFormat="1" ht="16" customHeight="1" x14ac:dyDescent="0.2"/>
    <row r="2481" customFormat="1" ht="16" customHeight="1" x14ac:dyDescent="0.2"/>
    <row r="2482" customFormat="1" ht="16" customHeight="1" x14ac:dyDescent="0.2"/>
    <row r="2483" customFormat="1" ht="16" customHeight="1" x14ac:dyDescent="0.2"/>
    <row r="2484" customFormat="1" ht="16" customHeight="1" x14ac:dyDescent="0.2"/>
    <row r="2485" customFormat="1" ht="16" customHeight="1" x14ac:dyDescent="0.2"/>
    <row r="2486" customFormat="1" ht="16" customHeight="1" x14ac:dyDescent="0.2"/>
    <row r="2487" customFormat="1" ht="16" customHeight="1" x14ac:dyDescent="0.2"/>
    <row r="2488" customFormat="1" ht="16" customHeight="1" x14ac:dyDescent="0.2"/>
    <row r="2489" customFormat="1" ht="16" customHeight="1" x14ac:dyDescent="0.2"/>
    <row r="2490" customFormat="1" ht="16" customHeight="1" x14ac:dyDescent="0.2"/>
    <row r="2491" customFormat="1" ht="16" customHeight="1" x14ac:dyDescent="0.2"/>
    <row r="2492" customFormat="1" ht="16" customHeight="1" x14ac:dyDescent="0.2"/>
    <row r="2493" customFormat="1" ht="16" customHeight="1" x14ac:dyDescent="0.2"/>
    <row r="2494" customFormat="1" ht="16" customHeight="1" x14ac:dyDescent="0.2"/>
    <row r="2495" customFormat="1" ht="16" customHeight="1" x14ac:dyDescent="0.2"/>
    <row r="2496" customFormat="1" ht="16" customHeight="1" x14ac:dyDescent="0.2"/>
    <row r="2497" customFormat="1" ht="16" customHeight="1" x14ac:dyDescent="0.2"/>
    <row r="2498" customFormat="1" ht="16" customHeight="1" x14ac:dyDescent="0.2"/>
    <row r="2499" customFormat="1" ht="16" customHeight="1" x14ac:dyDescent="0.2"/>
    <row r="2500" customFormat="1" ht="16" customHeight="1" x14ac:dyDescent="0.2"/>
    <row r="2501" customFormat="1" ht="16" customHeight="1" x14ac:dyDescent="0.2"/>
    <row r="2502" customFormat="1" ht="16" customHeight="1" x14ac:dyDescent="0.2"/>
    <row r="2503" customFormat="1" ht="16" customHeight="1" x14ac:dyDescent="0.2"/>
    <row r="2504" customFormat="1" ht="16" customHeight="1" x14ac:dyDescent="0.2"/>
    <row r="2505" customFormat="1" ht="16" customHeight="1" x14ac:dyDescent="0.2"/>
    <row r="2506" customFormat="1" ht="16" customHeight="1" x14ac:dyDescent="0.2"/>
    <row r="2507" customFormat="1" ht="16" customHeight="1" x14ac:dyDescent="0.2"/>
    <row r="2508" customFormat="1" ht="16" customHeight="1" x14ac:dyDescent="0.2"/>
    <row r="2509" customFormat="1" ht="16" customHeight="1" x14ac:dyDescent="0.2"/>
    <row r="2510" customFormat="1" ht="16" customHeight="1" x14ac:dyDescent="0.2"/>
    <row r="2511" customFormat="1" ht="16" customHeight="1" x14ac:dyDescent="0.2"/>
    <row r="2512" customFormat="1" ht="16" customHeight="1" x14ac:dyDescent="0.2"/>
    <row r="2513" customFormat="1" ht="16" customHeight="1" x14ac:dyDescent="0.2"/>
    <row r="2514" customFormat="1" ht="16" customHeight="1" x14ac:dyDescent="0.2"/>
    <row r="2515" customFormat="1" ht="16" customHeight="1" x14ac:dyDescent="0.2"/>
    <row r="2516" customFormat="1" ht="16" customHeight="1" x14ac:dyDescent="0.2"/>
    <row r="2517" customFormat="1" ht="16" customHeight="1" x14ac:dyDescent="0.2"/>
    <row r="2518" customFormat="1" ht="16" customHeight="1" x14ac:dyDescent="0.2"/>
    <row r="2519" customFormat="1" ht="16" customHeight="1" x14ac:dyDescent="0.2"/>
    <row r="2520" customFormat="1" ht="16" customHeight="1" x14ac:dyDescent="0.2"/>
    <row r="2521" customFormat="1" ht="16" customHeight="1" x14ac:dyDescent="0.2"/>
    <row r="2522" customFormat="1" ht="16" customHeight="1" x14ac:dyDescent="0.2"/>
    <row r="2523" customFormat="1" ht="16" customHeight="1" x14ac:dyDescent="0.2"/>
    <row r="2524" customFormat="1" ht="16" customHeight="1" x14ac:dyDescent="0.2"/>
    <row r="2525" customFormat="1" ht="16" customHeight="1" x14ac:dyDescent="0.2"/>
    <row r="2526" customFormat="1" ht="16" customHeight="1" x14ac:dyDescent="0.2"/>
    <row r="2527" customFormat="1" ht="16" customHeight="1" x14ac:dyDescent="0.2"/>
    <row r="2528" customFormat="1" ht="16" customHeight="1" x14ac:dyDescent="0.2"/>
    <row r="2529" customFormat="1" ht="16" customHeight="1" x14ac:dyDescent="0.2"/>
    <row r="2530" customFormat="1" ht="16" customHeight="1" x14ac:dyDescent="0.2"/>
    <row r="2531" customFormat="1" ht="16" customHeight="1" x14ac:dyDescent="0.2"/>
    <row r="2532" customFormat="1" ht="16" customHeight="1" x14ac:dyDescent="0.2"/>
    <row r="2533" customFormat="1" ht="16" customHeight="1" x14ac:dyDescent="0.2"/>
    <row r="2534" customFormat="1" ht="16" customHeight="1" x14ac:dyDescent="0.2"/>
    <row r="2535" customFormat="1" ht="16" customHeight="1" x14ac:dyDescent="0.2"/>
    <row r="2536" customFormat="1" ht="16" customHeight="1" x14ac:dyDescent="0.2"/>
    <row r="2537" customFormat="1" ht="16" customHeight="1" x14ac:dyDescent="0.2"/>
    <row r="2538" customFormat="1" ht="16" customHeight="1" x14ac:dyDescent="0.2"/>
    <row r="2539" customFormat="1" ht="16" customHeight="1" x14ac:dyDescent="0.2"/>
    <row r="2540" customFormat="1" ht="16" customHeight="1" x14ac:dyDescent="0.2"/>
    <row r="2541" customFormat="1" ht="16" customHeight="1" x14ac:dyDescent="0.2"/>
    <row r="2542" customFormat="1" ht="16" customHeight="1" x14ac:dyDescent="0.2"/>
    <row r="2543" customFormat="1" ht="16" customHeight="1" x14ac:dyDescent="0.2"/>
    <row r="2544" customFormat="1" ht="16" customHeight="1" x14ac:dyDescent="0.2"/>
    <row r="2545" customFormat="1" ht="16" customHeight="1" x14ac:dyDescent="0.2"/>
    <row r="2546" customFormat="1" ht="16" customHeight="1" x14ac:dyDescent="0.2"/>
    <row r="2547" customFormat="1" ht="16" customHeight="1" x14ac:dyDescent="0.2"/>
    <row r="2548" customFormat="1" ht="16" customHeight="1" x14ac:dyDescent="0.2"/>
    <row r="2549" customFormat="1" ht="16" customHeight="1" x14ac:dyDescent="0.2"/>
    <row r="2550" customFormat="1" ht="16" customHeight="1" x14ac:dyDescent="0.2"/>
    <row r="2551" customFormat="1" ht="16" customHeight="1" x14ac:dyDescent="0.2"/>
    <row r="2552" customFormat="1" ht="16" customHeight="1" x14ac:dyDescent="0.2"/>
    <row r="2553" customFormat="1" ht="16" customHeight="1" x14ac:dyDescent="0.2"/>
    <row r="2554" customFormat="1" ht="16" customHeight="1" x14ac:dyDescent="0.2"/>
    <row r="2555" customFormat="1" ht="16" customHeight="1" x14ac:dyDescent="0.2"/>
    <row r="2556" customFormat="1" ht="16" customHeight="1" x14ac:dyDescent="0.2"/>
    <row r="2557" customFormat="1" ht="16" customHeight="1" x14ac:dyDescent="0.2"/>
    <row r="2558" customFormat="1" ht="16" customHeight="1" x14ac:dyDescent="0.2"/>
    <row r="2559" customFormat="1" ht="16" customHeight="1" x14ac:dyDescent="0.2"/>
    <row r="2560" customFormat="1" ht="16" customHeight="1" x14ac:dyDescent="0.2"/>
    <row r="2561" customFormat="1" ht="16" customHeight="1" x14ac:dyDescent="0.2"/>
    <row r="2562" customFormat="1" ht="16" customHeight="1" x14ac:dyDescent="0.2"/>
    <row r="2563" customFormat="1" ht="16" customHeight="1" x14ac:dyDescent="0.2"/>
    <row r="2564" customFormat="1" ht="16" customHeight="1" x14ac:dyDescent="0.2"/>
    <row r="2565" customFormat="1" ht="16" customHeight="1" x14ac:dyDescent="0.2"/>
    <row r="2566" customFormat="1" ht="16" customHeight="1" x14ac:dyDescent="0.2"/>
    <row r="2567" customFormat="1" ht="16" customHeight="1" x14ac:dyDescent="0.2"/>
    <row r="2568" customFormat="1" ht="16" customHeight="1" x14ac:dyDescent="0.2"/>
    <row r="2569" customFormat="1" ht="16" customHeight="1" x14ac:dyDescent="0.2"/>
    <row r="2570" customFormat="1" ht="16" customHeight="1" x14ac:dyDescent="0.2"/>
    <row r="2571" customFormat="1" ht="16" customHeight="1" x14ac:dyDescent="0.2"/>
    <row r="2572" customFormat="1" ht="16" customHeight="1" x14ac:dyDescent="0.2"/>
    <row r="2573" customFormat="1" ht="16" customHeight="1" x14ac:dyDescent="0.2"/>
    <row r="2574" customFormat="1" ht="16" customHeight="1" x14ac:dyDescent="0.2"/>
    <row r="2575" customFormat="1" ht="16" customHeight="1" x14ac:dyDescent="0.2"/>
    <row r="2576" customFormat="1" ht="16" customHeight="1" x14ac:dyDescent="0.2"/>
    <row r="2577" customFormat="1" ht="16" customHeight="1" x14ac:dyDescent="0.2"/>
    <row r="2578" customFormat="1" ht="16" customHeight="1" x14ac:dyDescent="0.2"/>
    <row r="2579" customFormat="1" ht="16" customHeight="1" x14ac:dyDescent="0.2"/>
    <row r="2580" customFormat="1" ht="16" customHeight="1" x14ac:dyDescent="0.2"/>
    <row r="2581" customFormat="1" ht="16" customHeight="1" x14ac:dyDescent="0.2"/>
    <row r="2582" customFormat="1" ht="16" customHeight="1" x14ac:dyDescent="0.2"/>
    <row r="2583" customFormat="1" ht="16" customHeight="1" x14ac:dyDescent="0.2"/>
    <row r="2584" customFormat="1" ht="16" customHeight="1" x14ac:dyDescent="0.2"/>
    <row r="2585" customFormat="1" ht="16" customHeight="1" x14ac:dyDescent="0.2"/>
    <row r="2586" customFormat="1" ht="16" customHeight="1" x14ac:dyDescent="0.2"/>
    <row r="2587" customFormat="1" ht="16" customHeight="1" x14ac:dyDescent="0.2"/>
    <row r="2588" customFormat="1" ht="16" customHeight="1" x14ac:dyDescent="0.2"/>
    <row r="2589" customFormat="1" ht="16" customHeight="1" x14ac:dyDescent="0.2"/>
    <row r="2590" customFormat="1" ht="16" customHeight="1" x14ac:dyDescent="0.2"/>
    <row r="2591" customFormat="1" ht="16" customHeight="1" x14ac:dyDescent="0.2"/>
    <row r="2592" customFormat="1" ht="16" customHeight="1" x14ac:dyDescent="0.2"/>
    <row r="2593" customFormat="1" ht="16" customHeight="1" x14ac:dyDescent="0.2"/>
    <row r="2594" customFormat="1" ht="16" customHeight="1" x14ac:dyDescent="0.2"/>
    <row r="2595" customFormat="1" ht="16" customHeight="1" x14ac:dyDescent="0.2"/>
    <row r="2596" customFormat="1" ht="16" customHeight="1" x14ac:dyDescent="0.2"/>
    <row r="2597" customFormat="1" ht="16" customHeight="1" x14ac:dyDescent="0.2"/>
    <row r="2598" customFormat="1" ht="16" customHeight="1" x14ac:dyDescent="0.2"/>
    <row r="2599" customFormat="1" ht="16" customHeight="1" x14ac:dyDescent="0.2"/>
    <row r="2600" customFormat="1" ht="16" customHeight="1" x14ac:dyDescent="0.2"/>
    <row r="2601" customFormat="1" ht="16" customHeight="1" x14ac:dyDescent="0.2"/>
    <row r="2602" customFormat="1" ht="16" customHeight="1" x14ac:dyDescent="0.2"/>
    <row r="2603" customFormat="1" ht="16" customHeight="1" x14ac:dyDescent="0.2"/>
    <row r="2604" customFormat="1" ht="16" customHeight="1" x14ac:dyDescent="0.2"/>
    <row r="2605" customFormat="1" ht="16" customHeight="1" x14ac:dyDescent="0.2"/>
    <row r="2606" customFormat="1" ht="16" customHeight="1" x14ac:dyDescent="0.2"/>
    <row r="2607" customFormat="1" ht="16" customHeight="1" x14ac:dyDescent="0.2"/>
    <row r="2608" customFormat="1" ht="16" customHeight="1" x14ac:dyDescent="0.2"/>
    <row r="2609" customFormat="1" ht="16" customHeight="1" x14ac:dyDescent="0.2"/>
    <row r="2610" customFormat="1" ht="16" customHeight="1" x14ac:dyDescent="0.2"/>
    <row r="2611" customFormat="1" ht="16" customHeight="1" x14ac:dyDescent="0.2"/>
    <row r="2612" customFormat="1" ht="16" customHeight="1" x14ac:dyDescent="0.2"/>
    <row r="2613" customFormat="1" ht="16" customHeight="1" x14ac:dyDescent="0.2"/>
    <row r="2614" customFormat="1" ht="16" customHeight="1" x14ac:dyDescent="0.2"/>
    <row r="2615" customFormat="1" ht="16" customHeight="1" x14ac:dyDescent="0.2"/>
    <row r="2616" customFormat="1" ht="16" customHeight="1" x14ac:dyDescent="0.2"/>
    <row r="2617" customFormat="1" ht="16" customHeight="1" x14ac:dyDescent="0.2"/>
    <row r="2618" customFormat="1" ht="16" customHeight="1" x14ac:dyDescent="0.2"/>
    <row r="2619" customFormat="1" ht="16" customHeight="1" x14ac:dyDescent="0.2"/>
    <row r="2620" customFormat="1" ht="16" customHeight="1" x14ac:dyDescent="0.2"/>
    <row r="2621" customFormat="1" ht="16" customHeight="1" x14ac:dyDescent="0.2"/>
    <row r="2622" customFormat="1" ht="16" customHeight="1" x14ac:dyDescent="0.2"/>
    <row r="2623" customFormat="1" ht="16" customHeight="1" x14ac:dyDescent="0.2"/>
    <row r="2624" customFormat="1" ht="16" customHeight="1" x14ac:dyDescent="0.2"/>
    <row r="2625" customFormat="1" ht="16" customHeight="1" x14ac:dyDescent="0.2"/>
    <row r="2626" customFormat="1" ht="16" customHeight="1" x14ac:dyDescent="0.2"/>
    <row r="2627" customFormat="1" ht="16" customHeight="1" x14ac:dyDescent="0.2"/>
    <row r="2628" customFormat="1" ht="16" customHeight="1" x14ac:dyDescent="0.2"/>
    <row r="2629" customFormat="1" ht="16" customHeight="1" x14ac:dyDescent="0.2"/>
    <row r="2630" customFormat="1" ht="16" customHeight="1" x14ac:dyDescent="0.2"/>
    <row r="2631" customFormat="1" ht="16" customHeight="1" x14ac:dyDescent="0.2"/>
    <row r="2632" customFormat="1" ht="16" customHeight="1" x14ac:dyDescent="0.2"/>
    <row r="2633" customFormat="1" ht="16" customHeight="1" x14ac:dyDescent="0.2"/>
    <row r="2634" customFormat="1" ht="16" customHeight="1" x14ac:dyDescent="0.2"/>
    <row r="2635" customFormat="1" ht="16" customHeight="1" x14ac:dyDescent="0.2"/>
    <row r="2636" customFormat="1" ht="16" customHeight="1" x14ac:dyDescent="0.2"/>
    <row r="2637" customFormat="1" ht="16" customHeight="1" x14ac:dyDescent="0.2"/>
    <row r="2638" customFormat="1" ht="16" customHeight="1" x14ac:dyDescent="0.2"/>
    <row r="2639" customFormat="1" ht="16" customHeight="1" x14ac:dyDescent="0.2"/>
    <row r="2640" customFormat="1" ht="16" customHeight="1" x14ac:dyDescent="0.2"/>
    <row r="2641" customFormat="1" ht="16" customHeight="1" x14ac:dyDescent="0.2"/>
    <row r="2642" customFormat="1" ht="16" customHeight="1" x14ac:dyDescent="0.2"/>
    <row r="2643" customFormat="1" ht="16" customHeight="1" x14ac:dyDescent="0.2"/>
    <row r="2644" customFormat="1" ht="16" customHeight="1" x14ac:dyDescent="0.2"/>
    <row r="2645" customFormat="1" ht="16" customHeight="1" x14ac:dyDescent="0.2"/>
    <row r="2646" customFormat="1" ht="16" customHeight="1" x14ac:dyDescent="0.2"/>
    <row r="2647" customFormat="1" ht="16" customHeight="1" x14ac:dyDescent="0.2"/>
    <row r="2648" customFormat="1" ht="16" customHeight="1" x14ac:dyDescent="0.2"/>
    <row r="2649" customFormat="1" ht="16" customHeight="1" x14ac:dyDescent="0.2"/>
    <row r="2650" customFormat="1" ht="16" customHeight="1" x14ac:dyDescent="0.2"/>
    <row r="2651" customFormat="1" ht="16" customHeight="1" x14ac:dyDescent="0.2"/>
    <row r="2652" customFormat="1" ht="16" customHeight="1" x14ac:dyDescent="0.2"/>
    <row r="2653" customFormat="1" ht="16" customHeight="1" x14ac:dyDescent="0.2"/>
    <row r="2654" customFormat="1" ht="16" customHeight="1" x14ac:dyDescent="0.2"/>
    <row r="2655" customFormat="1" ht="16" customHeight="1" x14ac:dyDescent="0.2"/>
    <row r="2656" customFormat="1" ht="16" customHeight="1" x14ac:dyDescent="0.2"/>
    <row r="2657" customFormat="1" ht="16" customHeight="1" x14ac:dyDescent="0.2"/>
    <row r="2658" customFormat="1" ht="16" customHeight="1" x14ac:dyDescent="0.2"/>
    <row r="2659" customFormat="1" ht="16" customHeight="1" x14ac:dyDescent="0.2"/>
    <row r="2660" customFormat="1" ht="16" customHeight="1" x14ac:dyDescent="0.2"/>
    <row r="2661" customFormat="1" ht="16" customHeight="1" x14ac:dyDescent="0.2"/>
    <row r="2662" customFormat="1" ht="16" customHeight="1" x14ac:dyDescent="0.2"/>
    <row r="2663" customFormat="1" ht="16" customHeight="1" x14ac:dyDescent="0.2"/>
    <row r="2664" customFormat="1" ht="16" customHeight="1" x14ac:dyDescent="0.2"/>
    <row r="2665" customFormat="1" ht="16" customHeight="1" x14ac:dyDescent="0.2"/>
    <row r="2666" customFormat="1" ht="16" customHeight="1" x14ac:dyDescent="0.2"/>
    <row r="2667" customFormat="1" ht="16" customHeight="1" x14ac:dyDescent="0.2"/>
    <row r="2668" customFormat="1" ht="16" customHeight="1" x14ac:dyDescent="0.2"/>
    <row r="2669" customFormat="1" ht="16" customHeight="1" x14ac:dyDescent="0.2"/>
    <row r="2670" customFormat="1" ht="16" customHeight="1" x14ac:dyDescent="0.2"/>
    <row r="2671" customFormat="1" ht="16" customHeight="1" x14ac:dyDescent="0.2"/>
    <row r="2672" customFormat="1" ht="16" customHeight="1" x14ac:dyDescent="0.2"/>
    <row r="2673" customFormat="1" ht="16" customHeight="1" x14ac:dyDescent="0.2"/>
    <row r="2674" customFormat="1" ht="16" customHeight="1" x14ac:dyDescent="0.2"/>
    <row r="2675" customFormat="1" ht="16" customHeight="1" x14ac:dyDescent="0.2"/>
    <row r="2676" customFormat="1" ht="16" customHeight="1" x14ac:dyDescent="0.2"/>
    <row r="2677" customFormat="1" ht="16" customHeight="1" x14ac:dyDescent="0.2"/>
    <row r="2678" customFormat="1" ht="16" customHeight="1" x14ac:dyDescent="0.2"/>
    <row r="2679" customFormat="1" ht="16" customHeight="1" x14ac:dyDescent="0.2"/>
    <row r="2680" customFormat="1" ht="16" customHeight="1" x14ac:dyDescent="0.2"/>
    <row r="2681" customFormat="1" ht="16" customHeight="1" x14ac:dyDescent="0.2"/>
    <row r="2682" customFormat="1" ht="16" customHeight="1" x14ac:dyDescent="0.2"/>
    <row r="2683" customFormat="1" ht="16" customHeight="1" x14ac:dyDescent="0.2"/>
    <row r="2684" customFormat="1" ht="16" customHeight="1" x14ac:dyDescent="0.2"/>
    <row r="2685" customFormat="1" ht="16" customHeight="1" x14ac:dyDescent="0.2"/>
    <row r="2686" customFormat="1" ht="16" customHeight="1" x14ac:dyDescent="0.2"/>
    <row r="2687" customFormat="1" ht="16" customHeight="1" x14ac:dyDescent="0.2"/>
    <row r="2688" customFormat="1" ht="16" customHeight="1" x14ac:dyDescent="0.2"/>
    <row r="2689" customFormat="1" ht="16" customHeight="1" x14ac:dyDescent="0.2"/>
    <row r="2690" customFormat="1" ht="16" customHeight="1" x14ac:dyDescent="0.2"/>
    <row r="2691" customFormat="1" ht="16" customHeight="1" x14ac:dyDescent="0.2"/>
    <row r="2692" customFormat="1" ht="16" customHeight="1" x14ac:dyDescent="0.2"/>
    <row r="2693" customFormat="1" ht="16" customHeight="1" x14ac:dyDescent="0.2"/>
    <row r="2694" customFormat="1" ht="16" customHeight="1" x14ac:dyDescent="0.2"/>
    <row r="2695" customFormat="1" ht="16" customHeight="1" x14ac:dyDescent="0.2"/>
    <row r="2696" customFormat="1" ht="16" customHeight="1" x14ac:dyDescent="0.2"/>
    <row r="2697" customFormat="1" ht="16" customHeight="1" x14ac:dyDescent="0.2"/>
    <row r="2698" customFormat="1" ht="16" customHeight="1" x14ac:dyDescent="0.2"/>
    <row r="2699" customFormat="1" ht="16" customHeight="1" x14ac:dyDescent="0.2"/>
    <row r="2700" customFormat="1" ht="16" customHeight="1" x14ac:dyDescent="0.2"/>
    <row r="2701" customFormat="1" ht="16" customHeight="1" x14ac:dyDescent="0.2"/>
    <row r="2702" customFormat="1" ht="16" customHeight="1" x14ac:dyDescent="0.2"/>
    <row r="2703" customFormat="1" ht="16" customHeight="1" x14ac:dyDescent="0.2"/>
    <row r="2704" customFormat="1" ht="16" customHeight="1" x14ac:dyDescent="0.2"/>
    <row r="2705" customFormat="1" ht="16" customHeight="1" x14ac:dyDescent="0.2"/>
    <row r="2706" customFormat="1" ht="16" customHeight="1" x14ac:dyDescent="0.2"/>
    <row r="2707" customFormat="1" ht="16" customHeight="1" x14ac:dyDescent="0.2"/>
    <row r="2708" customFormat="1" ht="16" customHeight="1" x14ac:dyDescent="0.2"/>
    <row r="2709" customFormat="1" ht="16" customHeight="1" x14ac:dyDescent="0.2"/>
    <row r="2710" customFormat="1" ht="16" customHeight="1" x14ac:dyDescent="0.2"/>
    <row r="2711" customFormat="1" ht="16" customHeight="1" x14ac:dyDescent="0.2"/>
    <row r="2712" customFormat="1" ht="16" customHeight="1" x14ac:dyDescent="0.2"/>
    <row r="2713" customFormat="1" ht="16" customHeight="1" x14ac:dyDescent="0.2"/>
    <row r="2714" customFormat="1" ht="16" customHeight="1" x14ac:dyDescent="0.2"/>
    <row r="2715" customFormat="1" ht="16" customHeight="1" x14ac:dyDescent="0.2"/>
    <row r="2716" customFormat="1" ht="16" customHeight="1" x14ac:dyDescent="0.2"/>
    <row r="2717" customFormat="1" ht="16" customHeight="1" x14ac:dyDescent="0.2"/>
    <row r="2718" customFormat="1" ht="16" customHeight="1" x14ac:dyDescent="0.2"/>
    <row r="2719" customFormat="1" ht="16" customHeight="1" x14ac:dyDescent="0.2"/>
    <row r="2720" customFormat="1" ht="16" customHeight="1" x14ac:dyDescent="0.2"/>
    <row r="2721" customFormat="1" ht="16" customHeight="1" x14ac:dyDescent="0.2"/>
    <row r="2722" customFormat="1" ht="16" customHeight="1" x14ac:dyDescent="0.2"/>
    <row r="2723" customFormat="1" ht="16" customHeight="1" x14ac:dyDescent="0.2"/>
    <row r="2724" customFormat="1" ht="16" customHeight="1" x14ac:dyDescent="0.2"/>
    <row r="2725" customFormat="1" ht="16" customHeight="1" x14ac:dyDescent="0.2"/>
    <row r="2726" customFormat="1" ht="16" customHeight="1" x14ac:dyDescent="0.2"/>
    <row r="2727" customFormat="1" ht="16" customHeight="1" x14ac:dyDescent="0.2"/>
    <row r="2728" customFormat="1" ht="16" customHeight="1" x14ac:dyDescent="0.2"/>
    <row r="2729" customFormat="1" ht="16" customHeight="1" x14ac:dyDescent="0.2"/>
    <row r="2730" customFormat="1" ht="16" customHeight="1" x14ac:dyDescent="0.2"/>
    <row r="2731" customFormat="1" ht="16" customHeight="1" x14ac:dyDescent="0.2"/>
    <row r="2732" customFormat="1" ht="16" customHeight="1" x14ac:dyDescent="0.2"/>
    <row r="2733" customFormat="1" ht="16" customHeight="1" x14ac:dyDescent="0.2"/>
    <row r="2734" customFormat="1" ht="16" customHeight="1" x14ac:dyDescent="0.2"/>
    <row r="2735" customFormat="1" ht="16" customHeight="1" x14ac:dyDescent="0.2"/>
    <row r="2736" customFormat="1" ht="16" customHeight="1" x14ac:dyDescent="0.2"/>
    <row r="2737" customFormat="1" ht="16" customHeight="1" x14ac:dyDescent="0.2"/>
    <row r="2738" customFormat="1" ht="16" customHeight="1" x14ac:dyDescent="0.2"/>
    <row r="2739" customFormat="1" ht="16" customHeight="1" x14ac:dyDescent="0.2"/>
    <row r="2740" customFormat="1" ht="16" customHeight="1" x14ac:dyDescent="0.2"/>
    <row r="2741" customFormat="1" ht="16" customHeight="1" x14ac:dyDescent="0.2"/>
    <row r="2742" customFormat="1" ht="16" customHeight="1" x14ac:dyDescent="0.2"/>
    <row r="2743" customFormat="1" ht="16" customHeight="1" x14ac:dyDescent="0.2"/>
    <row r="2744" customFormat="1" ht="16" customHeight="1" x14ac:dyDescent="0.2"/>
    <row r="2745" customFormat="1" ht="16" customHeight="1" x14ac:dyDescent="0.2"/>
    <row r="2746" customFormat="1" ht="16" customHeight="1" x14ac:dyDescent="0.2"/>
    <row r="2747" customFormat="1" ht="16" customHeight="1" x14ac:dyDescent="0.2"/>
    <row r="2748" customFormat="1" ht="16" customHeight="1" x14ac:dyDescent="0.2"/>
    <row r="2749" customFormat="1" ht="16" customHeight="1" x14ac:dyDescent="0.2"/>
    <row r="2750" customFormat="1" ht="16" customHeight="1" x14ac:dyDescent="0.2"/>
    <row r="2751" customFormat="1" ht="16" customHeight="1" x14ac:dyDescent="0.2"/>
    <row r="2752" customFormat="1" ht="16" customHeight="1" x14ac:dyDescent="0.2"/>
    <row r="2753" customFormat="1" ht="16" customHeight="1" x14ac:dyDescent="0.2"/>
    <row r="2754" customFormat="1" ht="16" customHeight="1" x14ac:dyDescent="0.2"/>
    <row r="2755" customFormat="1" ht="16" customHeight="1" x14ac:dyDescent="0.2"/>
    <row r="2756" customFormat="1" ht="16" customHeight="1" x14ac:dyDescent="0.2"/>
    <row r="2757" customFormat="1" ht="16" customHeight="1" x14ac:dyDescent="0.2"/>
    <row r="2758" customFormat="1" ht="16" customHeight="1" x14ac:dyDescent="0.2"/>
    <row r="2759" customFormat="1" ht="16" customHeight="1" x14ac:dyDescent="0.2"/>
    <row r="2760" customFormat="1" ht="16" customHeight="1" x14ac:dyDescent="0.2"/>
    <row r="2761" customFormat="1" ht="16" customHeight="1" x14ac:dyDescent="0.2"/>
    <row r="2762" customFormat="1" ht="16" customHeight="1" x14ac:dyDescent="0.2"/>
    <row r="2763" customFormat="1" ht="16" customHeight="1" x14ac:dyDescent="0.2"/>
    <row r="2764" customFormat="1" ht="16" customHeight="1" x14ac:dyDescent="0.2"/>
    <row r="2765" customFormat="1" ht="16" customHeight="1" x14ac:dyDescent="0.2"/>
    <row r="2766" customFormat="1" ht="16" customHeight="1" x14ac:dyDescent="0.2"/>
    <row r="2767" customFormat="1" ht="16" customHeight="1" x14ac:dyDescent="0.2"/>
    <row r="2768" customFormat="1" ht="16" customHeight="1" x14ac:dyDescent="0.2"/>
    <row r="2769" customFormat="1" ht="16" customHeight="1" x14ac:dyDescent="0.2"/>
    <row r="2770" customFormat="1" ht="16" customHeight="1" x14ac:dyDescent="0.2"/>
    <row r="2771" customFormat="1" ht="16" customHeight="1" x14ac:dyDescent="0.2"/>
    <row r="2772" customFormat="1" ht="16" customHeight="1" x14ac:dyDescent="0.2"/>
    <row r="2773" customFormat="1" ht="16" customHeight="1" x14ac:dyDescent="0.2"/>
    <row r="2774" customFormat="1" ht="16" customHeight="1" x14ac:dyDescent="0.2"/>
    <row r="2775" customFormat="1" ht="16" customHeight="1" x14ac:dyDescent="0.2"/>
    <row r="2776" customFormat="1" ht="16" customHeight="1" x14ac:dyDescent="0.2"/>
    <row r="2777" customFormat="1" ht="16" customHeight="1" x14ac:dyDescent="0.2"/>
    <row r="2778" customFormat="1" ht="16" customHeight="1" x14ac:dyDescent="0.2"/>
    <row r="2779" customFormat="1" ht="16" customHeight="1" x14ac:dyDescent="0.2"/>
    <row r="2780" customFormat="1" ht="16" customHeight="1" x14ac:dyDescent="0.2"/>
    <row r="2781" customFormat="1" ht="16" customHeight="1" x14ac:dyDescent="0.2"/>
    <row r="2782" customFormat="1" ht="16" customHeight="1" x14ac:dyDescent="0.2"/>
    <row r="2783" customFormat="1" ht="16" customHeight="1" x14ac:dyDescent="0.2"/>
    <row r="2784" customFormat="1" ht="16" customHeight="1" x14ac:dyDescent="0.2"/>
    <row r="2785" customFormat="1" ht="16" customHeight="1" x14ac:dyDescent="0.2"/>
    <row r="2786" customFormat="1" ht="16" customHeight="1" x14ac:dyDescent="0.2"/>
    <row r="2787" customFormat="1" ht="16" customHeight="1" x14ac:dyDescent="0.2"/>
    <row r="2788" customFormat="1" ht="16" customHeight="1" x14ac:dyDescent="0.2"/>
    <row r="2789" customFormat="1" ht="16" customHeight="1" x14ac:dyDescent="0.2"/>
    <row r="2790" customFormat="1" ht="16" customHeight="1" x14ac:dyDescent="0.2"/>
    <row r="2791" customFormat="1" ht="16" customHeight="1" x14ac:dyDescent="0.2"/>
    <row r="2792" customFormat="1" ht="16" customHeight="1" x14ac:dyDescent="0.2"/>
    <row r="2793" customFormat="1" ht="16" customHeight="1" x14ac:dyDescent="0.2"/>
    <row r="2794" customFormat="1" ht="16" customHeight="1" x14ac:dyDescent="0.2"/>
    <row r="2795" customFormat="1" ht="16" customHeight="1" x14ac:dyDescent="0.2"/>
    <row r="2796" customFormat="1" ht="16" customHeight="1" x14ac:dyDescent="0.2"/>
    <row r="2797" customFormat="1" ht="16" customHeight="1" x14ac:dyDescent="0.2"/>
    <row r="2798" customFormat="1" ht="16" customHeight="1" x14ac:dyDescent="0.2"/>
    <row r="2799" customFormat="1" ht="16" customHeight="1" x14ac:dyDescent="0.2"/>
    <row r="2800" customFormat="1" ht="16" customHeight="1" x14ac:dyDescent="0.2"/>
    <row r="2801" customFormat="1" ht="16" customHeight="1" x14ac:dyDescent="0.2"/>
    <row r="2802" customFormat="1" ht="16" customHeight="1" x14ac:dyDescent="0.2"/>
    <row r="2803" customFormat="1" ht="16" customHeight="1" x14ac:dyDescent="0.2"/>
    <row r="2804" customFormat="1" ht="16" customHeight="1" x14ac:dyDescent="0.2"/>
    <row r="2805" customFormat="1" ht="16" customHeight="1" x14ac:dyDescent="0.2"/>
    <row r="2806" customFormat="1" ht="16" customHeight="1" x14ac:dyDescent="0.2"/>
    <row r="2807" customFormat="1" ht="16" customHeight="1" x14ac:dyDescent="0.2"/>
    <row r="2808" customFormat="1" ht="16" customHeight="1" x14ac:dyDescent="0.2"/>
    <row r="2809" customFormat="1" ht="16" customHeight="1" x14ac:dyDescent="0.2"/>
    <row r="2810" customFormat="1" ht="16" customHeight="1" x14ac:dyDescent="0.2"/>
    <row r="2811" customFormat="1" ht="16" customHeight="1" x14ac:dyDescent="0.2"/>
    <row r="2812" customFormat="1" ht="16" customHeight="1" x14ac:dyDescent="0.2"/>
    <row r="2813" customFormat="1" ht="16" customHeight="1" x14ac:dyDescent="0.2"/>
    <row r="2814" customFormat="1" ht="16" customHeight="1" x14ac:dyDescent="0.2"/>
    <row r="2815" customFormat="1" ht="16" customHeight="1" x14ac:dyDescent="0.2"/>
    <row r="2816" customFormat="1" ht="16" customHeight="1" x14ac:dyDescent="0.2"/>
    <row r="2817" customFormat="1" ht="16" customHeight="1" x14ac:dyDescent="0.2"/>
    <row r="2818" customFormat="1" ht="16" customHeight="1" x14ac:dyDescent="0.2"/>
    <row r="2819" customFormat="1" ht="16" customHeight="1" x14ac:dyDescent="0.2"/>
    <row r="2820" customFormat="1" ht="16" customHeight="1" x14ac:dyDescent="0.2"/>
    <row r="2821" customFormat="1" ht="16" customHeight="1" x14ac:dyDescent="0.2"/>
    <row r="2822" customFormat="1" ht="16" customHeight="1" x14ac:dyDescent="0.2"/>
    <row r="2823" customFormat="1" ht="16" customHeight="1" x14ac:dyDescent="0.2"/>
    <row r="2824" customFormat="1" ht="16" customHeight="1" x14ac:dyDescent="0.2"/>
    <row r="2825" customFormat="1" ht="16" customHeight="1" x14ac:dyDescent="0.2"/>
    <row r="2826" customFormat="1" ht="16" customHeight="1" x14ac:dyDescent="0.2"/>
    <row r="2827" customFormat="1" ht="16" customHeight="1" x14ac:dyDescent="0.2"/>
    <row r="2828" customFormat="1" ht="16" customHeight="1" x14ac:dyDescent="0.2"/>
    <row r="2829" customFormat="1" ht="16" customHeight="1" x14ac:dyDescent="0.2"/>
    <row r="2830" customFormat="1" ht="16" customHeight="1" x14ac:dyDescent="0.2"/>
    <row r="2831" customFormat="1" ht="16" customHeight="1" x14ac:dyDescent="0.2"/>
    <row r="2832" customFormat="1" ht="16" customHeight="1" x14ac:dyDescent="0.2"/>
    <row r="2833" customFormat="1" ht="16" customHeight="1" x14ac:dyDescent="0.2"/>
    <row r="2834" customFormat="1" ht="16" customHeight="1" x14ac:dyDescent="0.2"/>
    <row r="2835" customFormat="1" ht="16" customHeight="1" x14ac:dyDescent="0.2"/>
    <row r="2836" customFormat="1" ht="16" customHeight="1" x14ac:dyDescent="0.2"/>
    <row r="2837" customFormat="1" ht="16" customHeight="1" x14ac:dyDescent="0.2"/>
    <row r="2838" customFormat="1" ht="16" customHeight="1" x14ac:dyDescent="0.2"/>
    <row r="2839" customFormat="1" ht="16" customHeight="1" x14ac:dyDescent="0.2"/>
    <row r="2840" customFormat="1" ht="16" customHeight="1" x14ac:dyDescent="0.2"/>
    <row r="2841" customFormat="1" ht="16" customHeight="1" x14ac:dyDescent="0.2"/>
    <row r="2842" customFormat="1" ht="16" customHeight="1" x14ac:dyDescent="0.2"/>
    <row r="2843" customFormat="1" ht="16" customHeight="1" x14ac:dyDescent="0.2"/>
    <row r="2844" customFormat="1" ht="16" customHeight="1" x14ac:dyDescent="0.2"/>
    <row r="2845" customFormat="1" ht="16" customHeight="1" x14ac:dyDescent="0.2"/>
    <row r="2846" customFormat="1" ht="16" customHeight="1" x14ac:dyDescent="0.2"/>
    <row r="2847" customFormat="1" ht="16" customHeight="1" x14ac:dyDescent="0.2"/>
    <row r="2848" customFormat="1" ht="16" customHeight="1" x14ac:dyDescent="0.2"/>
    <row r="2849" customFormat="1" ht="16" customHeight="1" x14ac:dyDescent="0.2"/>
    <row r="2850" customFormat="1" ht="16" customHeight="1" x14ac:dyDescent="0.2"/>
    <row r="2851" customFormat="1" ht="16" customHeight="1" x14ac:dyDescent="0.2"/>
    <row r="2852" customFormat="1" ht="16" customHeight="1" x14ac:dyDescent="0.2"/>
    <row r="2853" customFormat="1" ht="16" customHeight="1" x14ac:dyDescent="0.2"/>
    <row r="2854" customFormat="1" ht="16" customHeight="1" x14ac:dyDescent="0.2"/>
    <row r="2855" customFormat="1" ht="16" customHeight="1" x14ac:dyDescent="0.2"/>
    <row r="2856" customFormat="1" ht="16" customHeight="1" x14ac:dyDescent="0.2"/>
    <row r="2857" customFormat="1" ht="16" customHeight="1" x14ac:dyDescent="0.2"/>
    <row r="2858" customFormat="1" ht="16" customHeight="1" x14ac:dyDescent="0.2"/>
    <row r="2859" customFormat="1" ht="16" customHeight="1" x14ac:dyDescent="0.2"/>
    <row r="2860" customFormat="1" ht="16" customHeight="1" x14ac:dyDescent="0.2"/>
    <row r="2861" customFormat="1" ht="16" customHeight="1" x14ac:dyDescent="0.2"/>
    <row r="2862" customFormat="1" ht="16" customHeight="1" x14ac:dyDescent="0.2"/>
    <row r="2863" customFormat="1" ht="16" customHeight="1" x14ac:dyDescent="0.2"/>
    <row r="2864" customFormat="1" ht="16" customHeight="1" x14ac:dyDescent="0.2"/>
    <row r="2865" customFormat="1" ht="16" customHeight="1" x14ac:dyDescent="0.2"/>
    <row r="2866" customFormat="1" ht="16" customHeight="1" x14ac:dyDescent="0.2"/>
    <row r="2867" customFormat="1" ht="16" customHeight="1" x14ac:dyDescent="0.2"/>
    <row r="2868" customFormat="1" ht="16" customHeight="1" x14ac:dyDescent="0.2"/>
    <row r="2869" customFormat="1" ht="16" customHeight="1" x14ac:dyDescent="0.2"/>
    <row r="2870" customFormat="1" ht="16" customHeight="1" x14ac:dyDescent="0.2"/>
    <row r="2871" customFormat="1" ht="16" customHeight="1" x14ac:dyDescent="0.2"/>
    <row r="2872" customFormat="1" ht="16" customHeight="1" x14ac:dyDescent="0.2"/>
    <row r="2873" customFormat="1" ht="16" customHeight="1" x14ac:dyDescent="0.2"/>
    <row r="2874" customFormat="1" ht="16" customHeight="1" x14ac:dyDescent="0.2"/>
    <row r="2875" customFormat="1" ht="16" customHeight="1" x14ac:dyDescent="0.2"/>
    <row r="2876" customFormat="1" ht="16" customHeight="1" x14ac:dyDescent="0.2"/>
    <row r="2877" customFormat="1" ht="16" customHeight="1" x14ac:dyDescent="0.2"/>
    <row r="2878" customFormat="1" ht="16" customHeight="1" x14ac:dyDescent="0.2"/>
    <row r="2879" customFormat="1" ht="16" customHeight="1" x14ac:dyDescent="0.2"/>
    <row r="2880" customFormat="1" ht="16" customHeight="1" x14ac:dyDescent="0.2"/>
    <row r="2881" customFormat="1" ht="16" customHeight="1" x14ac:dyDescent="0.2"/>
    <row r="2882" customFormat="1" ht="16" customHeight="1" x14ac:dyDescent="0.2"/>
    <row r="2883" customFormat="1" ht="16" customHeight="1" x14ac:dyDescent="0.2"/>
    <row r="2884" customFormat="1" ht="16" customHeight="1" x14ac:dyDescent="0.2"/>
    <row r="2885" customFormat="1" ht="16" customHeight="1" x14ac:dyDescent="0.2"/>
    <row r="2886" customFormat="1" ht="16" customHeight="1" x14ac:dyDescent="0.2"/>
    <row r="2887" customFormat="1" ht="16" customHeight="1" x14ac:dyDescent="0.2"/>
    <row r="2888" customFormat="1" ht="16" customHeight="1" x14ac:dyDescent="0.2"/>
    <row r="2889" customFormat="1" ht="16" customHeight="1" x14ac:dyDescent="0.2"/>
    <row r="2890" customFormat="1" ht="16" customHeight="1" x14ac:dyDescent="0.2"/>
    <row r="2891" customFormat="1" ht="16" customHeight="1" x14ac:dyDescent="0.2"/>
    <row r="2892" customFormat="1" ht="16" customHeight="1" x14ac:dyDescent="0.2"/>
    <row r="2893" customFormat="1" ht="16" customHeight="1" x14ac:dyDescent="0.2"/>
    <row r="2894" customFormat="1" ht="16" customHeight="1" x14ac:dyDescent="0.2"/>
    <row r="2895" customFormat="1" ht="16" customHeight="1" x14ac:dyDescent="0.2"/>
    <row r="2896" customFormat="1" ht="16" customHeight="1" x14ac:dyDescent="0.2"/>
    <row r="2897" customFormat="1" ht="16" customHeight="1" x14ac:dyDescent="0.2"/>
    <row r="2898" customFormat="1" ht="16" customHeight="1" x14ac:dyDescent="0.2"/>
    <row r="2899" customFormat="1" ht="16" customHeight="1" x14ac:dyDescent="0.2"/>
    <row r="2900" customFormat="1" ht="16" customHeight="1" x14ac:dyDescent="0.2"/>
    <row r="2901" customFormat="1" ht="16" customHeight="1" x14ac:dyDescent="0.2"/>
    <row r="2902" customFormat="1" ht="16" customHeight="1" x14ac:dyDescent="0.2"/>
    <row r="2903" customFormat="1" ht="16" customHeight="1" x14ac:dyDescent="0.2"/>
    <row r="2904" customFormat="1" ht="16" customHeight="1" x14ac:dyDescent="0.2"/>
    <row r="2905" customFormat="1" ht="16" customHeight="1" x14ac:dyDescent="0.2"/>
    <row r="2906" customFormat="1" ht="16" customHeight="1" x14ac:dyDescent="0.2"/>
    <row r="2907" customFormat="1" ht="16" customHeight="1" x14ac:dyDescent="0.2"/>
    <row r="2908" customFormat="1" ht="16" customHeight="1" x14ac:dyDescent="0.2"/>
    <row r="2909" customFormat="1" ht="16" customHeight="1" x14ac:dyDescent="0.2"/>
    <row r="2910" customFormat="1" ht="16" customHeight="1" x14ac:dyDescent="0.2"/>
    <row r="2911" customFormat="1" ht="16" customHeight="1" x14ac:dyDescent="0.2"/>
    <row r="2912" customFormat="1" ht="16" customHeight="1" x14ac:dyDescent="0.2"/>
    <row r="2913" customFormat="1" ht="16" customHeight="1" x14ac:dyDescent="0.2"/>
    <row r="2914" customFormat="1" ht="16" customHeight="1" x14ac:dyDescent="0.2"/>
    <row r="2915" customFormat="1" ht="16" customHeight="1" x14ac:dyDescent="0.2"/>
    <row r="2916" customFormat="1" ht="16" customHeight="1" x14ac:dyDescent="0.2"/>
    <row r="2917" customFormat="1" ht="16" customHeight="1" x14ac:dyDescent="0.2"/>
    <row r="2918" customFormat="1" ht="16" customHeight="1" x14ac:dyDescent="0.2"/>
    <row r="2919" customFormat="1" ht="16" customHeight="1" x14ac:dyDescent="0.2"/>
    <row r="2920" customFormat="1" ht="16" customHeight="1" x14ac:dyDescent="0.2"/>
    <row r="2921" customFormat="1" ht="16" customHeight="1" x14ac:dyDescent="0.2"/>
    <row r="2922" customFormat="1" ht="16" customHeight="1" x14ac:dyDescent="0.2"/>
    <row r="2923" customFormat="1" ht="16" customHeight="1" x14ac:dyDescent="0.2"/>
    <row r="2924" customFormat="1" ht="16" customHeight="1" x14ac:dyDescent="0.2"/>
    <row r="2925" customFormat="1" ht="16" customHeight="1" x14ac:dyDescent="0.2"/>
    <row r="2926" customFormat="1" ht="16" customHeight="1" x14ac:dyDescent="0.2"/>
    <row r="2927" customFormat="1" ht="16" customHeight="1" x14ac:dyDescent="0.2"/>
    <row r="2928" customFormat="1" ht="16" customHeight="1" x14ac:dyDescent="0.2"/>
    <row r="2929" customFormat="1" ht="16" customHeight="1" x14ac:dyDescent="0.2"/>
    <row r="2930" customFormat="1" ht="16" customHeight="1" x14ac:dyDescent="0.2"/>
    <row r="2931" customFormat="1" ht="16" customHeight="1" x14ac:dyDescent="0.2"/>
    <row r="2932" customFormat="1" ht="16" customHeight="1" x14ac:dyDescent="0.2"/>
    <row r="2933" customFormat="1" ht="16" customHeight="1" x14ac:dyDescent="0.2"/>
    <row r="2934" customFormat="1" ht="16" customHeight="1" x14ac:dyDescent="0.2"/>
    <row r="2935" customFormat="1" ht="16" customHeight="1" x14ac:dyDescent="0.2"/>
    <row r="2936" customFormat="1" ht="16" customHeight="1" x14ac:dyDescent="0.2"/>
    <row r="2937" customFormat="1" ht="16" customHeight="1" x14ac:dyDescent="0.2"/>
    <row r="2938" customFormat="1" ht="16" customHeight="1" x14ac:dyDescent="0.2"/>
    <row r="2939" customFormat="1" ht="16" customHeight="1" x14ac:dyDescent="0.2"/>
    <row r="2940" customFormat="1" ht="16" customHeight="1" x14ac:dyDescent="0.2"/>
    <row r="2941" customFormat="1" ht="16" customHeight="1" x14ac:dyDescent="0.2"/>
    <row r="2942" customFormat="1" ht="16" customHeight="1" x14ac:dyDescent="0.2"/>
    <row r="2943" customFormat="1" ht="16" customHeight="1" x14ac:dyDescent="0.2"/>
    <row r="2944" customFormat="1" ht="16" customHeight="1" x14ac:dyDescent="0.2"/>
    <row r="2945" customFormat="1" ht="16" customHeight="1" x14ac:dyDescent="0.2"/>
    <row r="2946" customFormat="1" ht="16" customHeight="1" x14ac:dyDescent="0.2"/>
    <row r="2947" customFormat="1" ht="16" customHeight="1" x14ac:dyDescent="0.2"/>
    <row r="2948" customFormat="1" ht="16" customHeight="1" x14ac:dyDescent="0.2"/>
    <row r="2949" customFormat="1" ht="16" customHeight="1" x14ac:dyDescent="0.2"/>
    <row r="2950" customFormat="1" ht="16" customHeight="1" x14ac:dyDescent="0.2"/>
    <row r="2951" customFormat="1" ht="16" customHeight="1" x14ac:dyDescent="0.2"/>
    <row r="2952" customFormat="1" ht="16" customHeight="1" x14ac:dyDescent="0.2"/>
    <row r="2953" customFormat="1" ht="16" customHeight="1" x14ac:dyDescent="0.2"/>
    <row r="2954" customFormat="1" ht="16" customHeight="1" x14ac:dyDescent="0.2"/>
    <row r="2955" customFormat="1" ht="16" customHeight="1" x14ac:dyDescent="0.2"/>
    <row r="2956" customFormat="1" ht="16" customHeight="1" x14ac:dyDescent="0.2"/>
    <row r="2957" customFormat="1" ht="16" customHeight="1" x14ac:dyDescent="0.2"/>
    <row r="2958" customFormat="1" ht="16" customHeight="1" x14ac:dyDescent="0.2"/>
    <row r="2959" customFormat="1" ht="16" customHeight="1" x14ac:dyDescent="0.2"/>
    <row r="2960" customFormat="1" ht="16" customHeight="1" x14ac:dyDescent="0.2"/>
    <row r="2961" customFormat="1" ht="16" customHeight="1" x14ac:dyDescent="0.2"/>
    <row r="2962" customFormat="1" ht="16" customHeight="1" x14ac:dyDescent="0.2"/>
    <row r="2963" customFormat="1" ht="16" customHeight="1" x14ac:dyDescent="0.2"/>
    <row r="2964" customFormat="1" ht="16" customHeight="1" x14ac:dyDescent="0.2"/>
    <row r="2965" customFormat="1" ht="16" customHeight="1" x14ac:dyDescent="0.2"/>
    <row r="2966" customFormat="1" ht="16" customHeight="1" x14ac:dyDescent="0.2"/>
    <row r="2967" customFormat="1" ht="16" customHeight="1" x14ac:dyDescent="0.2"/>
    <row r="2968" customFormat="1" ht="16" customHeight="1" x14ac:dyDescent="0.2"/>
    <row r="2969" customFormat="1" ht="16" customHeight="1" x14ac:dyDescent="0.2"/>
    <row r="2970" customFormat="1" ht="16" customHeight="1" x14ac:dyDescent="0.2"/>
    <row r="2971" customFormat="1" ht="16" customHeight="1" x14ac:dyDescent="0.2"/>
    <row r="2972" customFormat="1" ht="16" customHeight="1" x14ac:dyDescent="0.2"/>
    <row r="2973" customFormat="1" ht="16" customHeight="1" x14ac:dyDescent="0.2"/>
    <row r="2974" customFormat="1" ht="16" customHeight="1" x14ac:dyDescent="0.2"/>
    <row r="2975" customFormat="1" ht="16" customHeight="1" x14ac:dyDescent="0.2"/>
    <row r="2976" customFormat="1" ht="16" customHeight="1" x14ac:dyDescent="0.2"/>
    <row r="2977" customFormat="1" ht="16" customHeight="1" x14ac:dyDescent="0.2"/>
    <row r="2978" customFormat="1" ht="16" customHeight="1" x14ac:dyDescent="0.2"/>
    <row r="2979" customFormat="1" ht="16" customHeight="1" x14ac:dyDescent="0.2"/>
    <row r="2980" customFormat="1" ht="16" customHeight="1" x14ac:dyDescent="0.2"/>
    <row r="2981" customFormat="1" ht="16" customHeight="1" x14ac:dyDescent="0.2"/>
    <row r="2982" customFormat="1" ht="16" customHeight="1" x14ac:dyDescent="0.2"/>
    <row r="2983" customFormat="1" ht="16" customHeight="1" x14ac:dyDescent="0.2"/>
    <row r="2984" customFormat="1" ht="16" customHeight="1" x14ac:dyDescent="0.2"/>
    <row r="2985" customFormat="1" ht="16" customHeight="1" x14ac:dyDescent="0.2"/>
    <row r="2986" customFormat="1" ht="16" customHeight="1" x14ac:dyDescent="0.2"/>
    <row r="2987" customFormat="1" ht="16" customHeight="1" x14ac:dyDescent="0.2"/>
    <row r="2988" customFormat="1" ht="16" customHeight="1" x14ac:dyDescent="0.2"/>
    <row r="2989" customFormat="1" ht="16" customHeight="1" x14ac:dyDescent="0.2"/>
    <row r="2990" customFormat="1" ht="16" customHeight="1" x14ac:dyDescent="0.2"/>
    <row r="2991" customFormat="1" ht="16" customHeight="1" x14ac:dyDescent="0.2"/>
    <row r="2992" customFormat="1" ht="16" customHeight="1" x14ac:dyDescent="0.2"/>
    <row r="2993" customFormat="1" ht="16" customHeight="1" x14ac:dyDescent="0.2"/>
    <row r="2994" customFormat="1" ht="16" customHeight="1" x14ac:dyDescent="0.2"/>
    <row r="2995" customFormat="1" ht="16" customHeight="1" x14ac:dyDescent="0.2"/>
    <row r="2996" customFormat="1" ht="16" customHeight="1" x14ac:dyDescent="0.2"/>
    <row r="2997" customFormat="1" ht="16" customHeight="1" x14ac:dyDescent="0.2"/>
    <row r="2998" customFormat="1" ht="16" customHeight="1" x14ac:dyDescent="0.2"/>
    <row r="2999" customFormat="1" ht="16" customHeight="1" x14ac:dyDescent="0.2"/>
    <row r="3000" customFormat="1" ht="16" customHeight="1" x14ac:dyDescent="0.2"/>
    <row r="3001" customFormat="1" ht="16" customHeight="1" x14ac:dyDescent="0.2"/>
    <row r="3002" customFormat="1" ht="16" customHeight="1" x14ac:dyDescent="0.2"/>
    <row r="3003" customFormat="1" ht="16" customHeight="1" x14ac:dyDescent="0.2"/>
    <row r="3004" customFormat="1" ht="16" customHeight="1" x14ac:dyDescent="0.2"/>
    <row r="3005" customFormat="1" ht="16" customHeight="1" x14ac:dyDescent="0.2"/>
    <row r="3006" customFormat="1" ht="16" customHeight="1" x14ac:dyDescent="0.2"/>
    <row r="3007" customFormat="1" ht="16" customHeight="1" x14ac:dyDescent="0.2"/>
    <row r="3008" customFormat="1" ht="16" customHeight="1" x14ac:dyDescent="0.2"/>
    <row r="3009" customFormat="1" ht="16" customHeight="1" x14ac:dyDescent="0.2"/>
    <row r="3010" customFormat="1" ht="16" customHeight="1" x14ac:dyDescent="0.2"/>
    <row r="3011" customFormat="1" ht="16" customHeight="1" x14ac:dyDescent="0.2"/>
    <row r="3012" customFormat="1" ht="16" customHeight="1" x14ac:dyDescent="0.2"/>
    <row r="3013" customFormat="1" ht="16" customHeight="1" x14ac:dyDescent="0.2"/>
    <row r="3014" customFormat="1" ht="16" customHeight="1" x14ac:dyDescent="0.2"/>
    <row r="3015" customFormat="1" ht="16" customHeight="1" x14ac:dyDescent="0.2"/>
    <row r="3016" customFormat="1" ht="16" customHeight="1" x14ac:dyDescent="0.2"/>
    <row r="3017" customFormat="1" ht="16" customHeight="1" x14ac:dyDescent="0.2"/>
    <row r="3018" customFormat="1" ht="16" customHeight="1" x14ac:dyDescent="0.2"/>
    <row r="3019" customFormat="1" ht="16" customHeight="1" x14ac:dyDescent="0.2"/>
    <row r="3020" customFormat="1" ht="16" customHeight="1" x14ac:dyDescent="0.2"/>
    <row r="3021" customFormat="1" ht="16" customHeight="1" x14ac:dyDescent="0.2"/>
    <row r="3022" customFormat="1" ht="16" customHeight="1" x14ac:dyDescent="0.2"/>
    <row r="3023" customFormat="1" ht="16" customHeight="1" x14ac:dyDescent="0.2"/>
    <row r="3024" customFormat="1" ht="16" customHeight="1" x14ac:dyDescent="0.2"/>
    <row r="3025" customFormat="1" ht="16" customHeight="1" x14ac:dyDescent="0.2"/>
    <row r="3026" customFormat="1" ht="16" customHeight="1" x14ac:dyDescent="0.2"/>
    <row r="3027" customFormat="1" ht="16" customHeight="1" x14ac:dyDescent="0.2"/>
    <row r="3028" customFormat="1" ht="16" customHeight="1" x14ac:dyDescent="0.2"/>
    <row r="3029" customFormat="1" ht="16" customHeight="1" x14ac:dyDescent="0.2"/>
    <row r="3030" customFormat="1" ht="16" customHeight="1" x14ac:dyDescent="0.2"/>
    <row r="3031" customFormat="1" ht="16" customHeight="1" x14ac:dyDescent="0.2"/>
    <row r="3032" customFormat="1" ht="16" customHeight="1" x14ac:dyDescent="0.2"/>
    <row r="3033" customFormat="1" ht="16" customHeight="1" x14ac:dyDescent="0.2"/>
    <row r="3034" customFormat="1" ht="16" customHeight="1" x14ac:dyDescent="0.2"/>
    <row r="3035" customFormat="1" ht="16" customHeight="1" x14ac:dyDescent="0.2"/>
    <row r="3036" customFormat="1" ht="16" customHeight="1" x14ac:dyDescent="0.2"/>
    <row r="3037" customFormat="1" ht="16" customHeight="1" x14ac:dyDescent="0.2"/>
    <row r="3038" customFormat="1" ht="16" customHeight="1" x14ac:dyDescent="0.2"/>
    <row r="3039" customFormat="1" ht="16" customHeight="1" x14ac:dyDescent="0.2"/>
    <row r="3040" customFormat="1" ht="16" customHeight="1" x14ac:dyDescent="0.2"/>
    <row r="3041" customFormat="1" ht="16" customHeight="1" x14ac:dyDescent="0.2"/>
    <row r="3042" customFormat="1" ht="16" customHeight="1" x14ac:dyDescent="0.2"/>
    <row r="3043" customFormat="1" ht="16" customHeight="1" x14ac:dyDescent="0.2"/>
    <row r="3044" customFormat="1" ht="16" customHeight="1" x14ac:dyDescent="0.2"/>
    <row r="3045" customFormat="1" ht="16" customHeight="1" x14ac:dyDescent="0.2"/>
    <row r="3046" customFormat="1" ht="16" customHeight="1" x14ac:dyDescent="0.2"/>
    <row r="3047" customFormat="1" ht="16" customHeight="1" x14ac:dyDescent="0.2"/>
    <row r="3048" customFormat="1" ht="16" customHeight="1" x14ac:dyDescent="0.2"/>
    <row r="3049" customFormat="1" ht="16" customHeight="1" x14ac:dyDescent="0.2"/>
    <row r="3050" customFormat="1" ht="16" customHeight="1" x14ac:dyDescent="0.2"/>
    <row r="3051" customFormat="1" ht="16" customHeight="1" x14ac:dyDescent="0.2"/>
    <row r="3052" customFormat="1" ht="16" customHeight="1" x14ac:dyDescent="0.2"/>
    <row r="3053" customFormat="1" ht="16" customHeight="1" x14ac:dyDescent="0.2"/>
    <row r="3054" customFormat="1" ht="16" customHeight="1" x14ac:dyDescent="0.2"/>
    <row r="3055" customFormat="1" ht="16" customHeight="1" x14ac:dyDescent="0.2"/>
    <row r="3056" customFormat="1" ht="16" customHeight="1" x14ac:dyDescent="0.2"/>
    <row r="3057" customFormat="1" ht="16" customHeight="1" x14ac:dyDescent="0.2"/>
    <row r="3058" customFormat="1" ht="16" customHeight="1" x14ac:dyDescent="0.2"/>
    <row r="3059" customFormat="1" ht="16" customHeight="1" x14ac:dyDescent="0.2"/>
    <row r="3060" customFormat="1" ht="16" customHeight="1" x14ac:dyDescent="0.2"/>
    <row r="3061" customFormat="1" ht="16" customHeight="1" x14ac:dyDescent="0.2"/>
    <row r="3062" customFormat="1" ht="16" customHeight="1" x14ac:dyDescent="0.2"/>
    <row r="3063" customFormat="1" ht="16" customHeight="1" x14ac:dyDescent="0.2"/>
    <row r="3064" customFormat="1" ht="16" customHeight="1" x14ac:dyDescent="0.2"/>
    <row r="3065" customFormat="1" ht="16" customHeight="1" x14ac:dyDescent="0.2"/>
    <row r="3066" customFormat="1" ht="16" customHeight="1" x14ac:dyDescent="0.2"/>
    <row r="3067" customFormat="1" ht="16" customHeight="1" x14ac:dyDescent="0.2"/>
    <row r="3068" customFormat="1" ht="16" customHeight="1" x14ac:dyDescent="0.2"/>
    <row r="3069" customFormat="1" ht="16" customHeight="1" x14ac:dyDescent="0.2"/>
    <row r="3070" customFormat="1" ht="16" customHeight="1" x14ac:dyDescent="0.2"/>
    <row r="3071" customFormat="1" ht="16" customHeight="1" x14ac:dyDescent="0.2"/>
    <row r="3072" customFormat="1" ht="16" customHeight="1" x14ac:dyDescent="0.2"/>
    <row r="3073" customFormat="1" ht="16" customHeight="1" x14ac:dyDescent="0.2"/>
    <row r="3074" customFormat="1" ht="16" customHeight="1" x14ac:dyDescent="0.2"/>
    <row r="3075" customFormat="1" ht="16" customHeight="1" x14ac:dyDescent="0.2"/>
    <row r="3076" customFormat="1" ht="16" customHeight="1" x14ac:dyDescent="0.2"/>
    <row r="3077" customFormat="1" ht="16" customHeight="1" x14ac:dyDescent="0.2"/>
    <row r="3078" customFormat="1" ht="16" customHeight="1" x14ac:dyDescent="0.2"/>
    <row r="3079" customFormat="1" ht="16" customHeight="1" x14ac:dyDescent="0.2"/>
    <row r="3080" customFormat="1" ht="16" customHeight="1" x14ac:dyDescent="0.2"/>
    <row r="3081" customFormat="1" ht="16" customHeight="1" x14ac:dyDescent="0.2"/>
    <row r="3082" customFormat="1" ht="16" customHeight="1" x14ac:dyDescent="0.2"/>
    <row r="3083" customFormat="1" ht="16" customHeight="1" x14ac:dyDescent="0.2"/>
    <row r="3084" customFormat="1" ht="16" customHeight="1" x14ac:dyDescent="0.2"/>
    <row r="3085" customFormat="1" ht="16" customHeight="1" x14ac:dyDescent="0.2"/>
    <row r="3086" customFormat="1" ht="16" customHeight="1" x14ac:dyDescent="0.2"/>
    <row r="3087" customFormat="1" ht="16" customHeight="1" x14ac:dyDescent="0.2"/>
    <row r="3088" customFormat="1" ht="16" customHeight="1" x14ac:dyDescent="0.2"/>
    <row r="3089" customFormat="1" ht="16" customHeight="1" x14ac:dyDescent="0.2"/>
    <row r="3090" customFormat="1" ht="16" customHeight="1" x14ac:dyDescent="0.2"/>
    <row r="3091" customFormat="1" ht="16" customHeight="1" x14ac:dyDescent="0.2"/>
    <row r="3092" customFormat="1" ht="16" customHeight="1" x14ac:dyDescent="0.2"/>
    <row r="3093" customFormat="1" ht="16" customHeight="1" x14ac:dyDescent="0.2"/>
    <row r="3094" customFormat="1" ht="16" customHeight="1" x14ac:dyDescent="0.2"/>
    <row r="3095" customFormat="1" ht="16" customHeight="1" x14ac:dyDescent="0.2"/>
    <row r="3096" customFormat="1" ht="16" customHeight="1" x14ac:dyDescent="0.2"/>
    <row r="3097" customFormat="1" ht="16" customHeight="1" x14ac:dyDescent="0.2"/>
    <row r="3098" customFormat="1" ht="16" customHeight="1" x14ac:dyDescent="0.2"/>
    <row r="3099" customFormat="1" ht="16" customHeight="1" x14ac:dyDescent="0.2"/>
    <row r="3100" customFormat="1" ht="16" customHeight="1" x14ac:dyDescent="0.2"/>
    <row r="3101" customFormat="1" ht="16" customHeight="1" x14ac:dyDescent="0.2"/>
    <row r="3102" customFormat="1" ht="16" customHeight="1" x14ac:dyDescent="0.2"/>
    <row r="3103" customFormat="1" ht="16" customHeight="1" x14ac:dyDescent="0.2"/>
    <row r="3104" customFormat="1" ht="16" customHeight="1" x14ac:dyDescent="0.2"/>
    <row r="3105" customFormat="1" ht="16" customHeight="1" x14ac:dyDescent="0.2"/>
    <row r="3106" customFormat="1" ht="16" customHeight="1" x14ac:dyDescent="0.2"/>
    <row r="3107" customFormat="1" ht="16" customHeight="1" x14ac:dyDescent="0.2"/>
    <row r="3108" customFormat="1" ht="16" customHeight="1" x14ac:dyDescent="0.2"/>
    <row r="3109" customFormat="1" ht="16" customHeight="1" x14ac:dyDescent="0.2"/>
    <row r="3110" customFormat="1" ht="16" customHeight="1" x14ac:dyDescent="0.2"/>
    <row r="3111" customFormat="1" ht="16" customHeight="1" x14ac:dyDescent="0.2"/>
    <row r="3112" customFormat="1" ht="16" customHeight="1" x14ac:dyDescent="0.2"/>
    <row r="3113" customFormat="1" ht="16" customHeight="1" x14ac:dyDescent="0.2"/>
    <row r="3114" customFormat="1" ht="16" customHeight="1" x14ac:dyDescent="0.2"/>
    <row r="3115" customFormat="1" ht="16" customHeight="1" x14ac:dyDescent="0.2"/>
    <row r="3116" customFormat="1" ht="16" customHeight="1" x14ac:dyDescent="0.2"/>
    <row r="3117" customFormat="1" ht="16" customHeight="1" x14ac:dyDescent="0.2"/>
    <row r="3118" customFormat="1" ht="16" customHeight="1" x14ac:dyDescent="0.2"/>
    <row r="3119" customFormat="1" ht="16" customHeight="1" x14ac:dyDescent="0.2"/>
    <row r="3120" customFormat="1" ht="16" customHeight="1" x14ac:dyDescent="0.2"/>
    <row r="3121" customFormat="1" ht="16" customHeight="1" x14ac:dyDescent="0.2"/>
    <row r="3122" customFormat="1" ht="16" customHeight="1" x14ac:dyDescent="0.2"/>
    <row r="3123" customFormat="1" ht="16" customHeight="1" x14ac:dyDescent="0.2"/>
    <row r="3124" customFormat="1" ht="16" customHeight="1" x14ac:dyDescent="0.2"/>
    <row r="3125" customFormat="1" ht="16" customHeight="1" x14ac:dyDescent="0.2"/>
    <row r="3126" customFormat="1" ht="16" customHeight="1" x14ac:dyDescent="0.2"/>
    <row r="3127" customFormat="1" ht="16" customHeight="1" x14ac:dyDescent="0.2"/>
    <row r="3128" customFormat="1" ht="16" customHeight="1" x14ac:dyDescent="0.2"/>
    <row r="3129" customFormat="1" ht="16" customHeight="1" x14ac:dyDescent="0.2"/>
    <row r="3130" customFormat="1" ht="16" customHeight="1" x14ac:dyDescent="0.2"/>
    <row r="3131" customFormat="1" ht="16" customHeight="1" x14ac:dyDescent="0.2"/>
    <row r="3132" customFormat="1" ht="16" customHeight="1" x14ac:dyDescent="0.2"/>
    <row r="3133" customFormat="1" ht="16" customHeight="1" x14ac:dyDescent="0.2"/>
    <row r="3134" customFormat="1" ht="16" customHeight="1" x14ac:dyDescent="0.2"/>
    <row r="3135" customFormat="1" ht="16" customHeight="1" x14ac:dyDescent="0.2"/>
    <row r="3136" customFormat="1" ht="16" customHeight="1" x14ac:dyDescent="0.2"/>
    <row r="3137" customFormat="1" ht="16" customHeight="1" x14ac:dyDescent="0.2"/>
    <row r="3138" customFormat="1" ht="16" customHeight="1" x14ac:dyDescent="0.2"/>
    <row r="3139" customFormat="1" ht="16" customHeight="1" x14ac:dyDescent="0.2"/>
    <row r="3140" customFormat="1" ht="16" customHeight="1" x14ac:dyDescent="0.2"/>
    <row r="3141" customFormat="1" ht="16" customHeight="1" x14ac:dyDescent="0.2"/>
    <row r="3142" customFormat="1" ht="16" customHeight="1" x14ac:dyDescent="0.2"/>
    <row r="3143" customFormat="1" ht="16" customHeight="1" x14ac:dyDescent="0.2"/>
    <row r="3144" customFormat="1" ht="16" customHeight="1" x14ac:dyDescent="0.2"/>
    <row r="3145" customFormat="1" ht="16" customHeight="1" x14ac:dyDescent="0.2"/>
    <row r="3146" customFormat="1" ht="16" customHeight="1" x14ac:dyDescent="0.2"/>
    <row r="3147" customFormat="1" ht="16" customHeight="1" x14ac:dyDescent="0.2"/>
    <row r="3148" customFormat="1" ht="16" customHeight="1" x14ac:dyDescent="0.2"/>
    <row r="3149" customFormat="1" ht="16" customHeight="1" x14ac:dyDescent="0.2"/>
    <row r="3150" customFormat="1" ht="16" customHeight="1" x14ac:dyDescent="0.2"/>
    <row r="3151" customFormat="1" ht="16" customHeight="1" x14ac:dyDescent="0.2"/>
    <row r="3152" customFormat="1" ht="16" customHeight="1" x14ac:dyDescent="0.2"/>
    <row r="3153" customFormat="1" ht="16" customHeight="1" x14ac:dyDescent="0.2"/>
    <row r="3154" customFormat="1" ht="16" customHeight="1" x14ac:dyDescent="0.2"/>
    <row r="3155" customFormat="1" ht="16" customHeight="1" x14ac:dyDescent="0.2"/>
    <row r="3156" customFormat="1" ht="16" customHeight="1" x14ac:dyDescent="0.2"/>
    <row r="3157" customFormat="1" ht="16" customHeight="1" x14ac:dyDescent="0.2"/>
    <row r="3158" customFormat="1" ht="16" customHeight="1" x14ac:dyDescent="0.2"/>
    <row r="3159" customFormat="1" ht="16" customHeight="1" x14ac:dyDescent="0.2"/>
    <row r="3160" customFormat="1" ht="16" customHeight="1" x14ac:dyDescent="0.2"/>
    <row r="3161" customFormat="1" ht="16" customHeight="1" x14ac:dyDescent="0.2"/>
    <row r="3162" customFormat="1" ht="16" customHeight="1" x14ac:dyDescent="0.2"/>
    <row r="3163" customFormat="1" ht="16" customHeight="1" x14ac:dyDescent="0.2"/>
    <row r="3164" customFormat="1" ht="16" customHeight="1" x14ac:dyDescent="0.2"/>
    <row r="3165" customFormat="1" ht="16" customHeight="1" x14ac:dyDescent="0.2"/>
    <row r="3166" customFormat="1" ht="16" customHeight="1" x14ac:dyDescent="0.2"/>
    <row r="3167" customFormat="1" ht="16" customHeight="1" x14ac:dyDescent="0.2"/>
    <row r="3168" customFormat="1" ht="16" customHeight="1" x14ac:dyDescent="0.2"/>
    <row r="3169" customFormat="1" ht="16" customHeight="1" x14ac:dyDescent="0.2"/>
    <row r="3170" customFormat="1" ht="16" customHeight="1" x14ac:dyDescent="0.2"/>
    <row r="3171" customFormat="1" ht="16" customHeight="1" x14ac:dyDescent="0.2"/>
    <row r="3172" customFormat="1" ht="16" customHeight="1" x14ac:dyDescent="0.2"/>
    <row r="3173" customFormat="1" ht="16" customHeight="1" x14ac:dyDescent="0.2"/>
    <row r="3174" customFormat="1" ht="16" customHeight="1" x14ac:dyDescent="0.2"/>
    <row r="3175" customFormat="1" ht="16" customHeight="1" x14ac:dyDescent="0.2"/>
    <row r="3176" customFormat="1" ht="16" customHeight="1" x14ac:dyDescent="0.2"/>
    <row r="3177" customFormat="1" ht="16" customHeight="1" x14ac:dyDescent="0.2"/>
    <row r="3178" customFormat="1" ht="16" customHeight="1" x14ac:dyDescent="0.2"/>
    <row r="3179" customFormat="1" ht="16" customHeight="1" x14ac:dyDescent="0.2"/>
    <row r="3180" customFormat="1" ht="16" customHeight="1" x14ac:dyDescent="0.2"/>
    <row r="3181" customFormat="1" ht="16" customHeight="1" x14ac:dyDescent="0.2"/>
    <row r="3182" customFormat="1" ht="16" customHeight="1" x14ac:dyDescent="0.2"/>
    <row r="3183" customFormat="1" ht="16" customHeight="1" x14ac:dyDescent="0.2"/>
    <row r="3184" customFormat="1" ht="16" customHeight="1" x14ac:dyDescent="0.2"/>
    <row r="3185" customFormat="1" ht="16" customHeight="1" x14ac:dyDescent="0.2"/>
    <row r="3186" customFormat="1" ht="16" customHeight="1" x14ac:dyDescent="0.2"/>
    <row r="3187" customFormat="1" ht="16" customHeight="1" x14ac:dyDescent="0.2"/>
    <row r="3188" customFormat="1" ht="16" customHeight="1" x14ac:dyDescent="0.2"/>
    <row r="3189" customFormat="1" ht="16" customHeight="1" x14ac:dyDescent="0.2"/>
    <row r="3190" customFormat="1" ht="16" customHeight="1" x14ac:dyDescent="0.2"/>
    <row r="3191" customFormat="1" ht="16" customHeight="1" x14ac:dyDescent="0.2"/>
    <row r="3192" customFormat="1" ht="16" customHeight="1" x14ac:dyDescent="0.2"/>
    <row r="3193" customFormat="1" ht="16" customHeight="1" x14ac:dyDescent="0.2"/>
    <row r="3194" customFormat="1" ht="16" customHeight="1" x14ac:dyDescent="0.2"/>
    <row r="3195" customFormat="1" ht="16" customHeight="1" x14ac:dyDescent="0.2"/>
    <row r="3196" customFormat="1" ht="16" customHeight="1" x14ac:dyDescent="0.2"/>
    <row r="3197" customFormat="1" ht="16" customHeight="1" x14ac:dyDescent="0.2"/>
    <row r="3198" customFormat="1" ht="16" customHeight="1" x14ac:dyDescent="0.2"/>
    <row r="3199" customFormat="1" ht="16" customHeight="1" x14ac:dyDescent="0.2"/>
    <row r="3200" customFormat="1" ht="16" customHeight="1" x14ac:dyDescent="0.2"/>
    <row r="3201" customFormat="1" ht="16" customHeight="1" x14ac:dyDescent="0.2"/>
    <row r="3202" customFormat="1" ht="16" customHeight="1" x14ac:dyDescent="0.2"/>
    <row r="3203" customFormat="1" ht="16" customHeight="1" x14ac:dyDescent="0.2"/>
    <row r="3204" customFormat="1" ht="16" customHeight="1" x14ac:dyDescent="0.2"/>
    <row r="3205" customFormat="1" ht="16" customHeight="1" x14ac:dyDescent="0.2"/>
    <row r="3206" customFormat="1" ht="16" customHeight="1" x14ac:dyDescent="0.2"/>
    <row r="3207" customFormat="1" ht="16" customHeight="1" x14ac:dyDescent="0.2"/>
    <row r="3208" customFormat="1" ht="16" customHeight="1" x14ac:dyDescent="0.2"/>
    <row r="3209" customFormat="1" ht="16" customHeight="1" x14ac:dyDescent="0.2"/>
    <row r="3210" customFormat="1" ht="16" customHeight="1" x14ac:dyDescent="0.2"/>
    <row r="3211" customFormat="1" ht="16" customHeight="1" x14ac:dyDescent="0.2"/>
    <row r="3212" customFormat="1" ht="16" customHeight="1" x14ac:dyDescent="0.2"/>
    <row r="3213" customFormat="1" ht="16" customHeight="1" x14ac:dyDescent="0.2"/>
    <row r="3214" customFormat="1" ht="16" customHeight="1" x14ac:dyDescent="0.2"/>
    <row r="3215" customFormat="1" ht="16" customHeight="1" x14ac:dyDescent="0.2"/>
    <row r="3216" customFormat="1" ht="16" customHeight="1" x14ac:dyDescent="0.2"/>
    <row r="3217" customFormat="1" ht="16" customHeight="1" x14ac:dyDescent="0.2"/>
    <row r="3218" customFormat="1" ht="16" customHeight="1" x14ac:dyDescent="0.2"/>
    <row r="3219" customFormat="1" ht="16" customHeight="1" x14ac:dyDescent="0.2"/>
    <row r="3220" customFormat="1" ht="16" customHeight="1" x14ac:dyDescent="0.2"/>
    <row r="3221" customFormat="1" ht="16" customHeight="1" x14ac:dyDescent="0.2"/>
    <row r="3222" customFormat="1" ht="16" customHeight="1" x14ac:dyDescent="0.2"/>
    <row r="3223" customFormat="1" ht="16" customHeight="1" x14ac:dyDescent="0.2"/>
    <row r="3224" customFormat="1" ht="16" customHeight="1" x14ac:dyDescent="0.2"/>
    <row r="3225" customFormat="1" ht="16" customHeight="1" x14ac:dyDescent="0.2"/>
    <row r="3226" customFormat="1" ht="16" customHeight="1" x14ac:dyDescent="0.2"/>
    <row r="3227" customFormat="1" ht="16" customHeight="1" x14ac:dyDescent="0.2"/>
    <row r="3228" customFormat="1" ht="16" customHeight="1" x14ac:dyDescent="0.2"/>
    <row r="3229" customFormat="1" ht="16" customHeight="1" x14ac:dyDescent="0.2"/>
    <row r="3230" customFormat="1" ht="16" customHeight="1" x14ac:dyDescent="0.2"/>
    <row r="3231" customFormat="1" ht="16" customHeight="1" x14ac:dyDescent="0.2"/>
    <row r="3232" customFormat="1" ht="16" customHeight="1" x14ac:dyDescent="0.2"/>
    <row r="3233" customFormat="1" ht="16" customHeight="1" x14ac:dyDescent="0.2"/>
    <row r="3234" customFormat="1" ht="16" customHeight="1" x14ac:dyDescent="0.2"/>
    <row r="3235" customFormat="1" ht="16" customHeight="1" x14ac:dyDescent="0.2"/>
    <row r="3236" customFormat="1" ht="16" customHeight="1" x14ac:dyDescent="0.2"/>
    <row r="3237" customFormat="1" ht="16" customHeight="1" x14ac:dyDescent="0.2"/>
    <row r="3238" customFormat="1" ht="16" customHeight="1" x14ac:dyDescent="0.2"/>
    <row r="3239" customFormat="1" ht="16" customHeight="1" x14ac:dyDescent="0.2"/>
    <row r="3240" customFormat="1" ht="16" customHeight="1" x14ac:dyDescent="0.2"/>
    <row r="3241" customFormat="1" ht="16" customHeight="1" x14ac:dyDescent="0.2"/>
    <row r="3242" customFormat="1" ht="16" customHeight="1" x14ac:dyDescent="0.2"/>
    <row r="3243" customFormat="1" ht="16" customHeight="1" x14ac:dyDescent="0.2"/>
    <row r="3244" customFormat="1" ht="16" customHeight="1" x14ac:dyDescent="0.2"/>
    <row r="3245" customFormat="1" ht="16" customHeight="1" x14ac:dyDescent="0.2"/>
    <row r="3246" customFormat="1" ht="16" customHeight="1" x14ac:dyDescent="0.2"/>
    <row r="3247" customFormat="1" ht="16" customHeight="1" x14ac:dyDescent="0.2"/>
    <row r="3248" customFormat="1" ht="16" customHeight="1" x14ac:dyDescent="0.2"/>
    <row r="3249" customFormat="1" ht="16" customHeight="1" x14ac:dyDescent="0.2"/>
    <row r="3250" customFormat="1" ht="16" customHeight="1" x14ac:dyDescent="0.2"/>
    <row r="3251" customFormat="1" ht="16" customHeight="1" x14ac:dyDescent="0.2"/>
    <row r="3252" customFormat="1" ht="16" customHeight="1" x14ac:dyDescent="0.2"/>
    <row r="3253" customFormat="1" ht="16" customHeight="1" x14ac:dyDescent="0.2"/>
    <row r="3254" customFormat="1" ht="16" customHeight="1" x14ac:dyDescent="0.2"/>
    <row r="3255" customFormat="1" ht="16" customHeight="1" x14ac:dyDescent="0.2"/>
    <row r="3256" customFormat="1" ht="16" customHeight="1" x14ac:dyDescent="0.2"/>
    <row r="3257" customFormat="1" ht="16" customHeight="1" x14ac:dyDescent="0.2"/>
    <row r="3258" customFormat="1" ht="16" customHeight="1" x14ac:dyDescent="0.2"/>
    <row r="3259" customFormat="1" ht="16" customHeight="1" x14ac:dyDescent="0.2"/>
    <row r="3260" customFormat="1" ht="16" customHeight="1" x14ac:dyDescent="0.2"/>
    <row r="3261" customFormat="1" ht="16" customHeight="1" x14ac:dyDescent="0.2"/>
    <row r="3262" customFormat="1" ht="16" customHeight="1" x14ac:dyDescent="0.2"/>
    <row r="3263" customFormat="1" ht="16" customHeight="1" x14ac:dyDescent="0.2"/>
    <row r="3264" customFormat="1" ht="16" customHeight="1" x14ac:dyDescent="0.2"/>
    <row r="3265" customFormat="1" ht="16" customHeight="1" x14ac:dyDescent="0.2"/>
    <row r="3266" customFormat="1" ht="16" customHeight="1" x14ac:dyDescent="0.2"/>
    <row r="3267" customFormat="1" ht="16" customHeight="1" x14ac:dyDescent="0.2"/>
    <row r="3268" customFormat="1" ht="16" customHeight="1" x14ac:dyDescent="0.2"/>
    <row r="3269" customFormat="1" ht="16" customHeight="1" x14ac:dyDescent="0.2"/>
    <row r="3270" customFormat="1" ht="16" customHeight="1" x14ac:dyDescent="0.2"/>
    <row r="3271" customFormat="1" ht="16" customHeight="1" x14ac:dyDescent="0.2"/>
    <row r="3272" customFormat="1" ht="16" customHeight="1" x14ac:dyDescent="0.2"/>
    <row r="3273" customFormat="1" ht="16" customHeight="1" x14ac:dyDescent="0.2"/>
    <row r="3274" customFormat="1" ht="16" customHeight="1" x14ac:dyDescent="0.2"/>
    <row r="3275" customFormat="1" ht="16" customHeight="1" x14ac:dyDescent="0.2"/>
    <row r="3276" customFormat="1" ht="16" customHeight="1" x14ac:dyDescent="0.2"/>
    <row r="3277" customFormat="1" ht="16" customHeight="1" x14ac:dyDescent="0.2"/>
    <row r="3278" customFormat="1" ht="16" customHeight="1" x14ac:dyDescent="0.2"/>
    <row r="3279" customFormat="1" ht="16" customHeight="1" x14ac:dyDescent="0.2"/>
    <row r="3280" customFormat="1" ht="16" customHeight="1" x14ac:dyDescent="0.2"/>
    <row r="3281" customFormat="1" ht="16" customHeight="1" x14ac:dyDescent="0.2"/>
    <row r="3282" customFormat="1" ht="16" customHeight="1" x14ac:dyDescent="0.2"/>
    <row r="3283" customFormat="1" ht="16" customHeight="1" x14ac:dyDescent="0.2"/>
    <row r="3284" customFormat="1" ht="16" customHeight="1" x14ac:dyDescent="0.2"/>
    <row r="3285" customFormat="1" ht="16" customHeight="1" x14ac:dyDescent="0.2"/>
    <row r="3286" customFormat="1" ht="16" customHeight="1" x14ac:dyDescent="0.2"/>
    <row r="3287" customFormat="1" ht="16" customHeight="1" x14ac:dyDescent="0.2"/>
    <row r="3288" customFormat="1" ht="16" customHeight="1" x14ac:dyDescent="0.2"/>
    <row r="3289" customFormat="1" ht="16" customHeight="1" x14ac:dyDescent="0.2"/>
    <row r="3290" customFormat="1" ht="16" customHeight="1" x14ac:dyDescent="0.2"/>
    <row r="3291" customFormat="1" ht="16" customHeight="1" x14ac:dyDescent="0.2"/>
    <row r="3292" customFormat="1" ht="16" customHeight="1" x14ac:dyDescent="0.2"/>
    <row r="3293" customFormat="1" ht="16" customHeight="1" x14ac:dyDescent="0.2"/>
    <row r="3294" customFormat="1" ht="16" customHeight="1" x14ac:dyDescent="0.2"/>
    <row r="3295" customFormat="1" ht="16" customHeight="1" x14ac:dyDescent="0.2"/>
    <row r="3296" customFormat="1" ht="16" customHeight="1" x14ac:dyDescent="0.2"/>
    <row r="3297" customFormat="1" ht="16" customHeight="1" x14ac:dyDescent="0.2"/>
    <row r="3298" customFormat="1" ht="16" customHeight="1" x14ac:dyDescent="0.2"/>
    <row r="3299" customFormat="1" ht="16" customHeight="1" x14ac:dyDescent="0.2"/>
    <row r="3300" customFormat="1" ht="16" customHeight="1" x14ac:dyDescent="0.2"/>
    <row r="3301" customFormat="1" ht="16" customHeight="1" x14ac:dyDescent="0.2"/>
    <row r="3302" customFormat="1" ht="16" customHeight="1" x14ac:dyDescent="0.2"/>
    <row r="3303" customFormat="1" ht="16" customHeight="1" x14ac:dyDescent="0.2"/>
    <row r="3304" customFormat="1" ht="16" customHeight="1" x14ac:dyDescent="0.2"/>
    <row r="3305" customFormat="1" ht="16" customHeight="1" x14ac:dyDescent="0.2"/>
    <row r="3306" customFormat="1" ht="16" customHeight="1" x14ac:dyDescent="0.2"/>
    <row r="3307" customFormat="1" ht="16" customHeight="1" x14ac:dyDescent="0.2"/>
    <row r="3308" customFormat="1" ht="16" customHeight="1" x14ac:dyDescent="0.2"/>
    <row r="3309" customFormat="1" ht="16" customHeight="1" x14ac:dyDescent="0.2"/>
    <row r="3310" customFormat="1" ht="16" customHeight="1" x14ac:dyDescent="0.2"/>
    <row r="3311" customFormat="1" ht="16" customHeight="1" x14ac:dyDescent="0.2"/>
    <row r="3312" customFormat="1" ht="16" customHeight="1" x14ac:dyDescent="0.2"/>
    <row r="3313" customFormat="1" ht="16" customHeight="1" x14ac:dyDescent="0.2"/>
    <row r="3314" customFormat="1" ht="16" customHeight="1" x14ac:dyDescent="0.2"/>
    <row r="3315" customFormat="1" ht="16" customHeight="1" x14ac:dyDescent="0.2"/>
    <row r="3316" customFormat="1" ht="16" customHeight="1" x14ac:dyDescent="0.2"/>
    <row r="3317" customFormat="1" ht="16" customHeight="1" x14ac:dyDescent="0.2"/>
    <row r="3318" customFormat="1" ht="16" customHeight="1" x14ac:dyDescent="0.2"/>
    <row r="3319" customFormat="1" ht="16" customHeight="1" x14ac:dyDescent="0.2"/>
    <row r="3320" customFormat="1" ht="16" customHeight="1" x14ac:dyDescent="0.2"/>
    <row r="3321" customFormat="1" ht="16" customHeight="1" x14ac:dyDescent="0.2"/>
    <row r="3322" customFormat="1" ht="16" customHeight="1" x14ac:dyDescent="0.2"/>
    <row r="3323" customFormat="1" ht="16" customHeight="1" x14ac:dyDescent="0.2"/>
    <row r="3324" customFormat="1" ht="16" customHeight="1" x14ac:dyDescent="0.2"/>
    <row r="3325" customFormat="1" ht="16" customHeight="1" x14ac:dyDescent="0.2"/>
    <row r="3326" customFormat="1" ht="16" customHeight="1" x14ac:dyDescent="0.2"/>
    <row r="3327" customFormat="1" ht="16" customHeight="1" x14ac:dyDescent="0.2"/>
    <row r="3328" customFormat="1" ht="16" customHeight="1" x14ac:dyDescent="0.2"/>
    <row r="3329" customFormat="1" ht="16" customHeight="1" x14ac:dyDescent="0.2"/>
    <row r="3330" customFormat="1" ht="16" customHeight="1" x14ac:dyDescent="0.2"/>
    <row r="3331" customFormat="1" ht="16" customHeight="1" x14ac:dyDescent="0.2"/>
    <row r="3332" customFormat="1" ht="16" customHeight="1" x14ac:dyDescent="0.2"/>
    <row r="3333" customFormat="1" ht="16" customHeight="1" x14ac:dyDescent="0.2"/>
    <row r="3334" customFormat="1" ht="16" customHeight="1" x14ac:dyDescent="0.2"/>
    <row r="3335" customFormat="1" ht="16" customHeight="1" x14ac:dyDescent="0.2"/>
    <row r="3336" customFormat="1" ht="16" customHeight="1" x14ac:dyDescent="0.2"/>
    <row r="3337" customFormat="1" ht="16" customHeight="1" x14ac:dyDescent="0.2"/>
    <row r="3338" customFormat="1" ht="16" customHeight="1" x14ac:dyDescent="0.2"/>
    <row r="3339" customFormat="1" ht="16" customHeight="1" x14ac:dyDescent="0.2"/>
    <row r="3340" customFormat="1" ht="16" customHeight="1" x14ac:dyDescent="0.2"/>
    <row r="3341" customFormat="1" ht="16" customHeight="1" x14ac:dyDescent="0.2"/>
    <row r="3342" customFormat="1" ht="16" customHeight="1" x14ac:dyDescent="0.2"/>
    <row r="3343" customFormat="1" ht="16" customHeight="1" x14ac:dyDescent="0.2"/>
    <row r="3344" customFormat="1" ht="16" customHeight="1" x14ac:dyDescent="0.2"/>
    <row r="3345" customFormat="1" ht="16" customHeight="1" x14ac:dyDescent="0.2"/>
    <row r="3346" customFormat="1" ht="16" customHeight="1" x14ac:dyDescent="0.2"/>
    <row r="3347" customFormat="1" ht="16" customHeight="1" x14ac:dyDescent="0.2"/>
    <row r="3348" customFormat="1" ht="16" customHeight="1" x14ac:dyDescent="0.2"/>
    <row r="3349" customFormat="1" ht="16" customHeight="1" x14ac:dyDescent="0.2"/>
    <row r="3350" customFormat="1" ht="16" customHeight="1" x14ac:dyDescent="0.2"/>
    <row r="3351" customFormat="1" ht="16" customHeight="1" x14ac:dyDescent="0.2"/>
    <row r="3352" customFormat="1" ht="16" customHeight="1" x14ac:dyDescent="0.2"/>
    <row r="3353" customFormat="1" ht="16" customHeight="1" x14ac:dyDescent="0.2"/>
    <row r="3354" customFormat="1" ht="16" customHeight="1" x14ac:dyDescent="0.2"/>
    <row r="3355" customFormat="1" ht="16" customHeight="1" x14ac:dyDescent="0.2"/>
    <row r="3356" customFormat="1" ht="16" customHeight="1" x14ac:dyDescent="0.2"/>
    <row r="3357" customFormat="1" ht="16" customHeight="1" x14ac:dyDescent="0.2"/>
    <row r="3358" customFormat="1" ht="16" customHeight="1" x14ac:dyDescent="0.2"/>
    <row r="3359" customFormat="1" ht="16" customHeight="1" x14ac:dyDescent="0.2"/>
    <row r="3360" customFormat="1" ht="16" customHeight="1" x14ac:dyDescent="0.2"/>
    <row r="3361" customFormat="1" ht="16" customHeight="1" x14ac:dyDescent="0.2"/>
    <row r="3362" customFormat="1" ht="16" customHeight="1" x14ac:dyDescent="0.2"/>
    <row r="3363" customFormat="1" ht="16" customHeight="1" x14ac:dyDescent="0.2"/>
    <row r="3364" customFormat="1" ht="16" customHeight="1" x14ac:dyDescent="0.2"/>
    <row r="3365" customFormat="1" ht="16" customHeight="1" x14ac:dyDescent="0.2"/>
    <row r="3366" customFormat="1" ht="16" customHeight="1" x14ac:dyDescent="0.2"/>
    <row r="3367" customFormat="1" ht="16" customHeight="1" x14ac:dyDescent="0.2"/>
    <row r="3368" customFormat="1" ht="16" customHeight="1" x14ac:dyDescent="0.2"/>
    <row r="3369" customFormat="1" ht="16" customHeight="1" x14ac:dyDescent="0.2"/>
    <row r="3370" customFormat="1" ht="16" customHeight="1" x14ac:dyDescent="0.2"/>
    <row r="3371" customFormat="1" ht="16" customHeight="1" x14ac:dyDescent="0.2"/>
    <row r="3372" customFormat="1" ht="16" customHeight="1" x14ac:dyDescent="0.2"/>
    <row r="3373" customFormat="1" ht="16" customHeight="1" x14ac:dyDescent="0.2"/>
    <row r="3374" customFormat="1" ht="16" customHeight="1" x14ac:dyDescent="0.2"/>
    <row r="3375" customFormat="1" ht="16" customHeight="1" x14ac:dyDescent="0.2"/>
    <row r="3376" customFormat="1" ht="16" customHeight="1" x14ac:dyDescent="0.2"/>
    <row r="3377" customFormat="1" ht="16" customHeight="1" x14ac:dyDescent="0.2"/>
    <row r="3378" customFormat="1" ht="16" customHeight="1" x14ac:dyDescent="0.2"/>
    <row r="3379" customFormat="1" ht="16" customHeight="1" x14ac:dyDescent="0.2"/>
    <row r="3380" customFormat="1" ht="16" customHeight="1" x14ac:dyDescent="0.2"/>
    <row r="3381" customFormat="1" ht="16" customHeight="1" x14ac:dyDescent="0.2"/>
    <row r="3382" customFormat="1" ht="16" customHeight="1" x14ac:dyDescent="0.2"/>
    <row r="3383" customFormat="1" ht="16" customHeight="1" x14ac:dyDescent="0.2"/>
    <row r="3384" customFormat="1" ht="16" customHeight="1" x14ac:dyDescent="0.2"/>
    <row r="3385" customFormat="1" ht="16" customHeight="1" x14ac:dyDescent="0.2"/>
    <row r="3386" customFormat="1" ht="16" customHeight="1" x14ac:dyDescent="0.2"/>
    <row r="3387" customFormat="1" ht="16" customHeight="1" x14ac:dyDescent="0.2"/>
    <row r="3388" customFormat="1" ht="16" customHeight="1" x14ac:dyDescent="0.2"/>
    <row r="3389" customFormat="1" ht="16" customHeight="1" x14ac:dyDescent="0.2"/>
    <row r="3390" customFormat="1" ht="16" customHeight="1" x14ac:dyDescent="0.2"/>
    <row r="3391" customFormat="1" ht="16" customHeight="1" x14ac:dyDescent="0.2"/>
    <row r="3392" customFormat="1" ht="16" customHeight="1" x14ac:dyDescent="0.2"/>
    <row r="3393" customFormat="1" ht="16" customHeight="1" x14ac:dyDescent="0.2"/>
    <row r="3394" customFormat="1" ht="16" customHeight="1" x14ac:dyDescent="0.2"/>
    <row r="3395" customFormat="1" ht="16" customHeight="1" x14ac:dyDescent="0.2"/>
    <row r="3396" customFormat="1" ht="16" customHeight="1" x14ac:dyDescent="0.2"/>
    <row r="3397" customFormat="1" ht="16" customHeight="1" x14ac:dyDescent="0.2"/>
    <row r="3398" customFormat="1" ht="16" customHeight="1" x14ac:dyDescent="0.2"/>
    <row r="3399" customFormat="1" ht="16" customHeight="1" x14ac:dyDescent="0.2"/>
    <row r="3400" customFormat="1" ht="16" customHeight="1" x14ac:dyDescent="0.2"/>
    <row r="3401" customFormat="1" ht="16" customHeight="1" x14ac:dyDescent="0.2"/>
    <row r="3402" customFormat="1" ht="16" customHeight="1" x14ac:dyDescent="0.2"/>
    <row r="3403" customFormat="1" ht="16" customHeight="1" x14ac:dyDescent="0.2"/>
    <row r="3404" customFormat="1" ht="16" customHeight="1" x14ac:dyDescent="0.2"/>
    <row r="3405" customFormat="1" ht="16" customHeight="1" x14ac:dyDescent="0.2"/>
    <row r="3406" customFormat="1" ht="16" customHeight="1" x14ac:dyDescent="0.2"/>
    <row r="3407" customFormat="1" ht="16" customHeight="1" x14ac:dyDescent="0.2"/>
    <row r="3408" customFormat="1" ht="16" customHeight="1" x14ac:dyDescent="0.2"/>
    <row r="3409" customFormat="1" ht="16" customHeight="1" x14ac:dyDescent="0.2"/>
    <row r="3410" customFormat="1" ht="16" customHeight="1" x14ac:dyDescent="0.2"/>
    <row r="3411" customFormat="1" ht="16" customHeight="1" x14ac:dyDescent="0.2"/>
    <row r="3412" customFormat="1" ht="16" customHeight="1" x14ac:dyDescent="0.2"/>
    <row r="3413" customFormat="1" ht="16" customHeight="1" x14ac:dyDescent="0.2"/>
    <row r="3414" customFormat="1" ht="16" customHeight="1" x14ac:dyDescent="0.2"/>
    <row r="3415" customFormat="1" ht="16" customHeight="1" x14ac:dyDescent="0.2"/>
    <row r="3416" customFormat="1" ht="16" customHeight="1" x14ac:dyDescent="0.2"/>
    <row r="3417" customFormat="1" ht="16" customHeight="1" x14ac:dyDescent="0.2"/>
    <row r="3418" customFormat="1" ht="16" customHeight="1" x14ac:dyDescent="0.2"/>
    <row r="3419" customFormat="1" ht="16" customHeight="1" x14ac:dyDescent="0.2"/>
    <row r="3420" customFormat="1" ht="16" customHeight="1" x14ac:dyDescent="0.2"/>
    <row r="3421" customFormat="1" ht="16" customHeight="1" x14ac:dyDescent="0.2"/>
    <row r="3422" customFormat="1" ht="16" customHeight="1" x14ac:dyDescent="0.2"/>
    <row r="3423" customFormat="1" ht="16" customHeight="1" x14ac:dyDescent="0.2"/>
    <row r="3424" customFormat="1" ht="16" customHeight="1" x14ac:dyDescent="0.2"/>
    <row r="3425" customFormat="1" ht="16" customHeight="1" x14ac:dyDescent="0.2"/>
    <row r="3426" customFormat="1" ht="16" customHeight="1" x14ac:dyDescent="0.2"/>
    <row r="3427" customFormat="1" ht="16" customHeight="1" x14ac:dyDescent="0.2"/>
    <row r="3428" customFormat="1" ht="16" customHeight="1" x14ac:dyDescent="0.2"/>
    <row r="3429" customFormat="1" ht="16" customHeight="1" x14ac:dyDescent="0.2"/>
    <row r="3430" customFormat="1" ht="16" customHeight="1" x14ac:dyDescent="0.2"/>
    <row r="3431" customFormat="1" ht="16" customHeight="1" x14ac:dyDescent="0.2"/>
    <row r="3432" customFormat="1" ht="16" customHeight="1" x14ac:dyDescent="0.2"/>
    <row r="3433" customFormat="1" ht="16" customHeight="1" x14ac:dyDescent="0.2"/>
    <row r="3434" customFormat="1" ht="16" customHeight="1" x14ac:dyDescent="0.2"/>
    <row r="3435" customFormat="1" ht="16" customHeight="1" x14ac:dyDescent="0.2"/>
    <row r="3436" customFormat="1" ht="16" customHeight="1" x14ac:dyDescent="0.2"/>
    <row r="3437" customFormat="1" ht="16" customHeight="1" x14ac:dyDescent="0.2"/>
    <row r="3438" customFormat="1" ht="16" customHeight="1" x14ac:dyDescent="0.2"/>
    <row r="3439" customFormat="1" ht="16" customHeight="1" x14ac:dyDescent="0.2"/>
    <row r="3440" customFormat="1" ht="16" customHeight="1" x14ac:dyDescent="0.2"/>
    <row r="3441" customFormat="1" ht="16" customHeight="1" x14ac:dyDescent="0.2"/>
    <row r="3442" customFormat="1" ht="16" customHeight="1" x14ac:dyDescent="0.2"/>
    <row r="3443" customFormat="1" ht="16" customHeight="1" x14ac:dyDescent="0.2"/>
    <row r="3444" customFormat="1" ht="16" customHeight="1" x14ac:dyDescent="0.2"/>
    <row r="3445" customFormat="1" ht="16" customHeight="1" x14ac:dyDescent="0.2"/>
    <row r="3446" customFormat="1" ht="16" customHeight="1" x14ac:dyDescent="0.2"/>
    <row r="3447" customFormat="1" ht="16" customHeight="1" x14ac:dyDescent="0.2"/>
    <row r="3448" customFormat="1" ht="16" customHeight="1" x14ac:dyDescent="0.2"/>
    <row r="3449" customFormat="1" ht="16" customHeight="1" x14ac:dyDescent="0.2"/>
    <row r="3450" customFormat="1" ht="16" customHeight="1" x14ac:dyDescent="0.2"/>
    <row r="3451" customFormat="1" ht="16" customHeight="1" x14ac:dyDescent="0.2"/>
    <row r="3452" customFormat="1" ht="16" customHeight="1" x14ac:dyDescent="0.2"/>
    <row r="3453" customFormat="1" ht="16" customHeight="1" x14ac:dyDescent="0.2"/>
    <row r="3454" customFormat="1" ht="16" customHeight="1" x14ac:dyDescent="0.2"/>
    <row r="3455" customFormat="1" ht="16" customHeight="1" x14ac:dyDescent="0.2"/>
    <row r="3456" customFormat="1" ht="16" customHeight="1" x14ac:dyDescent="0.2"/>
    <row r="3457" customFormat="1" ht="16" customHeight="1" x14ac:dyDescent="0.2"/>
    <row r="3458" customFormat="1" ht="16" customHeight="1" x14ac:dyDescent="0.2"/>
    <row r="3459" customFormat="1" ht="16" customHeight="1" x14ac:dyDescent="0.2"/>
    <row r="3460" customFormat="1" ht="16" customHeight="1" x14ac:dyDescent="0.2"/>
    <row r="3461" customFormat="1" ht="16" customHeight="1" x14ac:dyDescent="0.2"/>
    <row r="3462" customFormat="1" ht="16" customHeight="1" x14ac:dyDescent="0.2"/>
    <row r="3463" customFormat="1" ht="16" customHeight="1" x14ac:dyDescent="0.2"/>
    <row r="3464" customFormat="1" ht="16" customHeight="1" x14ac:dyDescent="0.2"/>
    <row r="3465" customFormat="1" ht="16" customHeight="1" x14ac:dyDescent="0.2"/>
    <row r="3466" customFormat="1" ht="16" customHeight="1" x14ac:dyDescent="0.2"/>
    <row r="3467" customFormat="1" ht="16" customHeight="1" x14ac:dyDescent="0.2"/>
    <row r="3468" customFormat="1" ht="16" customHeight="1" x14ac:dyDescent="0.2"/>
    <row r="3469" customFormat="1" ht="16" customHeight="1" x14ac:dyDescent="0.2"/>
    <row r="3470" customFormat="1" ht="16" customHeight="1" x14ac:dyDescent="0.2"/>
    <row r="3471" customFormat="1" ht="16" customHeight="1" x14ac:dyDescent="0.2"/>
    <row r="3472" customFormat="1" ht="16" customHeight="1" x14ac:dyDescent="0.2"/>
    <row r="3473" customFormat="1" ht="16" customHeight="1" x14ac:dyDescent="0.2"/>
    <row r="3474" customFormat="1" ht="16" customHeight="1" x14ac:dyDescent="0.2"/>
    <row r="3475" customFormat="1" ht="16" customHeight="1" x14ac:dyDescent="0.2"/>
    <row r="3476" customFormat="1" ht="16" customHeight="1" x14ac:dyDescent="0.2"/>
    <row r="3477" customFormat="1" ht="16" customHeight="1" x14ac:dyDescent="0.2"/>
    <row r="3478" customFormat="1" ht="16" customHeight="1" x14ac:dyDescent="0.2"/>
    <row r="3479" customFormat="1" ht="16" customHeight="1" x14ac:dyDescent="0.2"/>
    <row r="3480" customFormat="1" ht="16" customHeight="1" x14ac:dyDescent="0.2"/>
    <row r="3481" customFormat="1" ht="16" customHeight="1" x14ac:dyDescent="0.2"/>
    <row r="3482" customFormat="1" ht="16" customHeight="1" x14ac:dyDescent="0.2"/>
    <row r="3483" customFormat="1" ht="16" customHeight="1" x14ac:dyDescent="0.2"/>
    <row r="3484" customFormat="1" ht="16" customHeight="1" x14ac:dyDescent="0.2"/>
    <row r="3485" customFormat="1" ht="16" customHeight="1" x14ac:dyDescent="0.2"/>
    <row r="3486" customFormat="1" ht="16" customHeight="1" x14ac:dyDescent="0.2"/>
    <row r="3487" customFormat="1" ht="16" customHeight="1" x14ac:dyDescent="0.2"/>
    <row r="3488" customFormat="1" ht="16" customHeight="1" x14ac:dyDescent="0.2"/>
    <row r="3489" customFormat="1" ht="16" customHeight="1" x14ac:dyDescent="0.2"/>
    <row r="3490" customFormat="1" ht="16" customHeight="1" x14ac:dyDescent="0.2"/>
    <row r="3491" customFormat="1" ht="16" customHeight="1" x14ac:dyDescent="0.2"/>
    <row r="3492" customFormat="1" ht="16" customHeight="1" x14ac:dyDescent="0.2"/>
    <row r="3493" customFormat="1" ht="16" customHeight="1" x14ac:dyDescent="0.2"/>
    <row r="3494" customFormat="1" ht="16" customHeight="1" x14ac:dyDescent="0.2"/>
    <row r="3495" customFormat="1" ht="16" customHeight="1" x14ac:dyDescent="0.2"/>
    <row r="3496" customFormat="1" ht="16" customHeight="1" x14ac:dyDescent="0.2"/>
    <row r="3497" customFormat="1" ht="16" customHeight="1" x14ac:dyDescent="0.2"/>
    <row r="3498" customFormat="1" ht="16" customHeight="1" x14ac:dyDescent="0.2"/>
    <row r="3499" customFormat="1" ht="16" customHeight="1" x14ac:dyDescent="0.2"/>
    <row r="3500" customFormat="1" ht="16" customHeight="1" x14ac:dyDescent="0.2"/>
    <row r="3501" customFormat="1" ht="16" customHeight="1" x14ac:dyDescent="0.2"/>
    <row r="3502" customFormat="1" ht="16" customHeight="1" x14ac:dyDescent="0.2"/>
    <row r="3503" customFormat="1" ht="16" customHeight="1" x14ac:dyDescent="0.2"/>
    <row r="3504" customFormat="1" ht="16" customHeight="1" x14ac:dyDescent="0.2"/>
    <row r="3505" customFormat="1" ht="16" customHeight="1" x14ac:dyDescent="0.2"/>
    <row r="3506" customFormat="1" ht="16" customHeight="1" x14ac:dyDescent="0.2"/>
    <row r="3507" customFormat="1" ht="16" customHeight="1" x14ac:dyDescent="0.2"/>
    <row r="3508" customFormat="1" ht="16" customHeight="1" x14ac:dyDescent="0.2"/>
    <row r="3509" customFormat="1" ht="16" customHeight="1" x14ac:dyDescent="0.2"/>
    <row r="3510" customFormat="1" ht="16" customHeight="1" x14ac:dyDescent="0.2"/>
    <row r="3511" customFormat="1" ht="16" customHeight="1" x14ac:dyDescent="0.2"/>
    <row r="3512" customFormat="1" ht="16" customHeight="1" x14ac:dyDescent="0.2"/>
    <row r="3513" customFormat="1" ht="16" customHeight="1" x14ac:dyDescent="0.2"/>
    <row r="3514" customFormat="1" ht="16" customHeight="1" x14ac:dyDescent="0.2"/>
    <row r="3515" customFormat="1" ht="16" customHeight="1" x14ac:dyDescent="0.2"/>
    <row r="3516" customFormat="1" ht="16" customHeight="1" x14ac:dyDescent="0.2"/>
    <row r="3517" customFormat="1" ht="16" customHeight="1" x14ac:dyDescent="0.2"/>
    <row r="3518" customFormat="1" ht="16" customHeight="1" x14ac:dyDescent="0.2"/>
    <row r="3519" customFormat="1" ht="16" customHeight="1" x14ac:dyDescent="0.2"/>
    <row r="3520" customFormat="1" ht="16" customHeight="1" x14ac:dyDescent="0.2"/>
    <row r="3521" customFormat="1" ht="16" customHeight="1" x14ac:dyDescent="0.2"/>
    <row r="3522" customFormat="1" ht="16" customHeight="1" x14ac:dyDescent="0.2"/>
    <row r="3523" customFormat="1" ht="16" customHeight="1" x14ac:dyDescent="0.2"/>
    <row r="3524" customFormat="1" ht="16" customHeight="1" x14ac:dyDescent="0.2"/>
    <row r="3525" customFormat="1" ht="16" customHeight="1" x14ac:dyDescent="0.2"/>
    <row r="3526" customFormat="1" ht="16" customHeight="1" x14ac:dyDescent="0.2"/>
    <row r="3527" customFormat="1" ht="16" customHeight="1" x14ac:dyDescent="0.2"/>
    <row r="3528" customFormat="1" ht="16" customHeight="1" x14ac:dyDescent="0.2"/>
    <row r="3529" customFormat="1" ht="16" customHeight="1" x14ac:dyDescent="0.2"/>
    <row r="3530" customFormat="1" ht="16" customHeight="1" x14ac:dyDescent="0.2"/>
    <row r="3531" customFormat="1" ht="16" customHeight="1" x14ac:dyDescent="0.2"/>
    <row r="3532" customFormat="1" ht="16" customHeight="1" x14ac:dyDescent="0.2"/>
    <row r="3533" customFormat="1" ht="16" customHeight="1" x14ac:dyDescent="0.2"/>
    <row r="3534" customFormat="1" ht="16" customHeight="1" x14ac:dyDescent="0.2"/>
    <row r="3535" customFormat="1" ht="16" customHeight="1" x14ac:dyDescent="0.2"/>
    <row r="3536" customFormat="1" ht="16" customHeight="1" x14ac:dyDescent="0.2"/>
    <row r="3537" customFormat="1" ht="16" customHeight="1" x14ac:dyDescent="0.2"/>
    <row r="3538" customFormat="1" ht="16" customHeight="1" x14ac:dyDescent="0.2"/>
    <row r="3539" customFormat="1" ht="16" customHeight="1" x14ac:dyDescent="0.2"/>
    <row r="3540" customFormat="1" ht="16" customHeight="1" x14ac:dyDescent="0.2"/>
    <row r="3541" customFormat="1" ht="16" customHeight="1" x14ac:dyDescent="0.2"/>
    <row r="3542" customFormat="1" ht="16" customHeight="1" x14ac:dyDescent="0.2"/>
    <row r="3543" customFormat="1" ht="16" customHeight="1" x14ac:dyDescent="0.2"/>
    <row r="3544" customFormat="1" ht="16" customHeight="1" x14ac:dyDescent="0.2"/>
    <row r="3545" customFormat="1" ht="16" customHeight="1" x14ac:dyDescent="0.2"/>
    <row r="3546" customFormat="1" ht="16" customHeight="1" x14ac:dyDescent="0.2"/>
    <row r="3547" customFormat="1" ht="16" customHeight="1" x14ac:dyDescent="0.2"/>
    <row r="3548" customFormat="1" ht="16" customHeight="1" x14ac:dyDescent="0.2"/>
    <row r="3549" customFormat="1" ht="16" customHeight="1" x14ac:dyDescent="0.2"/>
    <row r="3550" customFormat="1" ht="16" customHeight="1" x14ac:dyDescent="0.2"/>
    <row r="3551" customFormat="1" ht="16" customHeight="1" x14ac:dyDescent="0.2"/>
    <row r="3552" customFormat="1" ht="16" customHeight="1" x14ac:dyDescent="0.2"/>
    <row r="3553" customFormat="1" ht="16" customHeight="1" x14ac:dyDescent="0.2"/>
    <row r="3554" customFormat="1" ht="16" customHeight="1" x14ac:dyDescent="0.2"/>
    <row r="3555" customFormat="1" ht="16" customHeight="1" x14ac:dyDescent="0.2"/>
    <row r="3556" customFormat="1" ht="16" customHeight="1" x14ac:dyDescent="0.2"/>
    <row r="3557" customFormat="1" ht="16" customHeight="1" x14ac:dyDescent="0.2"/>
    <row r="3558" customFormat="1" ht="16" customHeight="1" x14ac:dyDescent="0.2"/>
    <row r="3559" customFormat="1" ht="16" customHeight="1" x14ac:dyDescent="0.2"/>
    <row r="3560" customFormat="1" ht="16" customHeight="1" x14ac:dyDescent="0.2"/>
    <row r="3561" customFormat="1" ht="16" customHeight="1" x14ac:dyDescent="0.2"/>
    <row r="3562" customFormat="1" ht="16" customHeight="1" x14ac:dyDescent="0.2"/>
    <row r="3563" customFormat="1" ht="16" customHeight="1" x14ac:dyDescent="0.2"/>
    <row r="3564" customFormat="1" ht="16" customHeight="1" x14ac:dyDescent="0.2"/>
    <row r="3565" customFormat="1" ht="16" customHeight="1" x14ac:dyDescent="0.2"/>
    <row r="3566" customFormat="1" ht="16" customHeight="1" x14ac:dyDescent="0.2"/>
    <row r="3567" customFormat="1" ht="16" customHeight="1" x14ac:dyDescent="0.2"/>
    <row r="3568" customFormat="1" ht="16" customHeight="1" x14ac:dyDescent="0.2"/>
    <row r="3569" customFormat="1" ht="16" customHeight="1" x14ac:dyDescent="0.2"/>
    <row r="3570" customFormat="1" ht="16" customHeight="1" x14ac:dyDescent="0.2"/>
    <row r="3571" customFormat="1" ht="16" customHeight="1" x14ac:dyDescent="0.2"/>
    <row r="3572" customFormat="1" ht="16" customHeight="1" x14ac:dyDescent="0.2"/>
    <row r="3573" customFormat="1" ht="16" customHeight="1" x14ac:dyDescent="0.2"/>
    <row r="3574" customFormat="1" ht="16" customHeight="1" x14ac:dyDescent="0.2"/>
    <row r="3575" customFormat="1" ht="16" customHeight="1" x14ac:dyDescent="0.2"/>
    <row r="3576" customFormat="1" ht="16" customHeight="1" x14ac:dyDescent="0.2"/>
    <row r="3577" customFormat="1" ht="16" customHeight="1" x14ac:dyDescent="0.2"/>
    <row r="3578" customFormat="1" ht="16" customHeight="1" x14ac:dyDescent="0.2"/>
    <row r="3579" customFormat="1" ht="16" customHeight="1" x14ac:dyDescent="0.2"/>
    <row r="3580" customFormat="1" ht="16" customHeight="1" x14ac:dyDescent="0.2"/>
    <row r="3581" customFormat="1" ht="16" customHeight="1" x14ac:dyDescent="0.2"/>
    <row r="3582" customFormat="1" ht="16" customHeight="1" x14ac:dyDescent="0.2"/>
    <row r="3583" customFormat="1" ht="16" customHeight="1" x14ac:dyDescent="0.2"/>
    <row r="3584" customFormat="1" ht="16" customHeight="1" x14ac:dyDescent="0.2"/>
    <row r="3585" customFormat="1" ht="16" customHeight="1" x14ac:dyDescent="0.2"/>
    <row r="3586" customFormat="1" ht="16" customHeight="1" x14ac:dyDescent="0.2"/>
    <row r="3587" customFormat="1" ht="16" customHeight="1" x14ac:dyDescent="0.2"/>
    <row r="3588" customFormat="1" ht="16" customHeight="1" x14ac:dyDescent="0.2"/>
    <row r="3589" customFormat="1" ht="16" customHeight="1" x14ac:dyDescent="0.2"/>
    <row r="3590" customFormat="1" ht="16" customHeight="1" x14ac:dyDescent="0.2"/>
    <row r="3591" customFormat="1" ht="16" customHeight="1" x14ac:dyDescent="0.2"/>
    <row r="3592" customFormat="1" ht="16" customHeight="1" x14ac:dyDescent="0.2"/>
    <row r="3593" customFormat="1" ht="16" customHeight="1" x14ac:dyDescent="0.2"/>
    <row r="3594" customFormat="1" ht="16" customHeight="1" x14ac:dyDescent="0.2"/>
    <row r="3595" customFormat="1" ht="16" customHeight="1" x14ac:dyDescent="0.2"/>
    <row r="3596" customFormat="1" ht="16" customHeight="1" x14ac:dyDescent="0.2"/>
    <row r="3597" customFormat="1" ht="16" customHeight="1" x14ac:dyDescent="0.2"/>
    <row r="3598" customFormat="1" ht="16" customHeight="1" x14ac:dyDescent="0.2"/>
    <row r="3599" customFormat="1" ht="16" customHeight="1" x14ac:dyDescent="0.2"/>
    <row r="3600" customFormat="1" ht="16" customHeight="1" x14ac:dyDescent="0.2"/>
    <row r="3601" customFormat="1" ht="16" customHeight="1" x14ac:dyDescent="0.2"/>
    <row r="3602" customFormat="1" ht="16" customHeight="1" x14ac:dyDescent="0.2"/>
    <row r="3603" customFormat="1" ht="16" customHeight="1" x14ac:dyDescent="0.2"/>
    <row r="3604" customFormat="1" ht="16" customHeight="1" x14ac:dyDescent="0.2"/>
    <row r="3605" customFormat="1" ht="16" customHeight="1" x14ac:dyDescent="0.2"/>
    <row r="3606" customFormat="1" ht="16" customHeight="1" x14ac:dyDescent="0.2"/>
    <row r="3607" customFormat="1" ht="16" customHeight="1" x14ac:dyDescent="0.2"/>
    <row r="3608" customFormat="1" ht="16" customHeight="1" x14ac:dyDescent="0.2"/>
    <row r="3609" customFormat="1" ht="16" customHeight="1" x14ac:dyDescent="0.2"/>
    <row r="3610" customFormat="1" ht="16" customHeight="1" x14ac:dyDescent="0.2"/>
    <row r="3611" customFormat="1" ht="16" customHeight="1" x14ac:dyDescent="0.2"/>
    <row r="3612" customFormat="1" ht="16" customHeight="1" x14ac:dyDescent="0.2"/>
    <row r="3613" customFormat="1" ht="16" customHeight="1" x14ac:dyDescent="0.2"/>
    <row r="3614" customFormat="1" ht="16" customHeight="1" x14ac:dyDescent="0.2"/>
    <row r="3615" customFormat="1" ht="16" customHeight="1" x14ac:dyDescent="0.2"/>
    <row r="3616" customFormat="1" ht="16" customHeight="1" x14ac:dyDescent="0.2"/>
    <row r="3617" customFormat="1" ht="16" customHeight="1" x14ac:dyDescent="0.2"/>
    <row r="3618" customFormat="1" ht="16" customHeight="1" x14ac:dyDescent="0.2"/>
    <row r="3619" customFormat="1" ht="16" customHeight="1" x14ac:dyDescent="0.2"/>
    <row r="3620" customFormat="1" ht="16" customHeight="1" x14ac:dyDescent="0.2"/>
    <row r="3621" customFormat="1" ht="16" customHeight="1" x14ac:dyDescent="0.2"/>
    <row r="3622" customFormat="1" ht="16" customHeight="1" x14ac:dyDescent="0.2"/>
    <row r="3623" customFormat="1" ht="16" customHeight="1" x14ac:dyDescent="0.2"/>
    <row r="3624" customFormat="1" ht="16" customHeight="1" x14ac:dyDescent="0.2"/>
    <row r="3625" customFormat="1" ht="16" customHeight="1" x14ac:dyDescent="0.2"/>
    <row r="3626" customFormat="1" ht="16" customHeight="1" x14ac:dyDescent="0.2"/>
    <row r="3627" customFormat="1" ht="16" customHeight="1" x14ac:dyDescent="0.2"/>
    <row r="3628" customFormat="1" ht="16" customHeight="1" x14ac:dyDescent="0.2"/>
    <row r="3629" customFormat="1" ht="16" customHeight="1" x14ac:dyDescent="0.2"/>
    <row r="3630" customFormat="1" ht="16" customHeight="1" x14ac:dyDescent="0.2"/>
    <row r="3631" customFormat="1" ht="16" customHeight="1" x14ac:dyDescent="0.2"/>
    <row r="3632" customFormat="1" ht="16" customHeight="1" x14ac:dyDescent="0.2"/>
    <row r="3633" customFormat="1" ht="16" customHeight="1" x14ac:dyDescent="0.2"/>
    <row r="3634" customFormat="1" ht="16" customHeight="1" x14ac:dyDescent="0.2"/>
    <row r="3635" customFormat="1" ht="16" customHeight="1" x14ac:dyDescent="0.2"/>
    <row r="3636" customFormat="1" ht="16" customHeight="1" x14ac:dyDescent="0.2"/>
    <row r="3637" customFormat="1" ht="16" customHeight="1" x14ac:dyDescent="0.2"/>
    <row r="3638" customFormat="1" ht="16" customHeight="1" x14ac:dyDescent="0.2"/>
    <row r="3639" customFormat="1" ht="16" customHeight="1" x14ac:dyDescent="0.2"/>
    <row r="3640" customFormat="1" ht="16" customHeight="1" x14ac:dyDescent="0.2"/>
    <row r="3641" customFormat="1" ht="16" customHeight="1" x14ac:dyDescent="0.2"/>
    <row r="3642" customFormat="1" ht="16" customHeight="1" x14ac:dyDescent="0.2"/>
    <row r="3643" customFormat="1" ht="16" customHeight="1" x14ac:dyDescent="0.2"/>
    <row r="3644" customFormat="1" ht="16" customHeight="1" x14ac:dyDescent="0.2"/>
    <row r="3645" customFormat="1" ht="16" customHeight="1" x14ac:dyDescent="0.2"/>
    <row r="3646" customFormat="1" ht="16" customHeight="1" x14ac:dyDescent="0.2"/>
    <row r="3647" customFormat="1" ht="16" customHeight="1" x14ac:dyDescent="0.2"/>
    <row r="3648" customFormat="1" ht="16" customHeight="1" x14ac:dyDescent="0.2"/>
    <row r="3649" customFormat="1" ht="16" customHeight="1" x14ac:dyDescent="0.2"/>
    <row r="3650" customFormat="1" ht="16" customHeight="1" x14ac:dyDescent="0.2"/>
    <row r="3651" customFormat="1" ht="16" customHeight="1" x14ac:dyDescent="0.2"/>
    <row r="3652" customFormat="1" ht="16" customHeight="1" x14ac:dyDescent="0.2"/>
    <row r="3653" customFormat="1" ht="16" customHeight="1" x14ac:dyDescent="0.2"/>
    <row r="3654" customFormat="1" ht="16" customHeight="1" x14ac:dyDescent="0.2"/>
    <row r="3655" customFormat="1" ht="16" customHeight="1" x14ac:dyDescent="0.2"/>
    <row r="3656" customFormat="1" ht="16" customHeight="1" x14ac:dyDescent="0.2"/>
    <row r="3657" customFormat="1" ht="16" customHeight="1" x14ac:dyDescent="0.2"/>
    <row r="3658" customFormat="1" ht="16" customHeight="1" x14ac:dyDescent="0.2"/>
    <row r="3659" customFormat="1" ht="16" customHeight="1" x14ac:dyDescent="0.2"/>
    <row r="3660" customFormat="1" ht="16" customHeight="1" x14ac:dyDescent="0.2"/>
    <row r="3661" customFormat="1" ht="16" customHeight="1" x14ac:dyDescent="0.2"/>
    <row r="3662" customFormat="1" ht="16" customHeight="1" x14ac:dyDescent="0.2"/>
    <row r="3663" customFormat="1" ht="16" customHeight="1" x14ac:dyDescent="0.2"/>
    <row r="3664" customFormat="1" ht="16" customHeight="1" x14ac:dyDescent="0.2"/>
    <row r="3665" customFormat="1" ht="16" customHeight="1" x14ac:dyDescent="0.2"/>
    <row r="3666" customFormat="1" ht="16" customHeight="1" x14ac:dyDescent="0.2"/>
    <row r="3667" customFormat="1" ht="16" customHeight="1" x14ac:dyDescent="0.2"/>
    <row r="3668" customFormat="1" ht="16" customHeight="1" x14ac:dyDescent="0.2"/>
    <row r="3669" customFormat="1" ht="16" customHeight="1" x14ac:dyDescent="0.2"/>
    <row r="3670" customFormat="1" ht="16" customHeight="1" x14ac:dyDescent="0.2"/>
    <row r="3671" customFormat="1" ht="16" customHeight="1" x14ac:dyDescent="0.2"/>
    <row r="3672" customFormat="1" ht="16" customHeight="1" x14ac:dyDescent="0.2"/>
    <row r="3673" customFormat="1" ht="16" customHeight="1" x14ac:dyDescent="0.2"/>
    <row r="3674" customFormat="1" ht="16" customHeight="1" x14ac:dyDescent="0.2"/>
    <row r="3675" customFormat="1" ht="16" customHeight="1" x14ac:dyDescent="0.2"/>
    <row r="3676" customFormat="1" ht="16" customHeight="1" x14ac:dyDescent="0.2"/>
    <row r="3677" customFormat="1" ht="16" customHeight="1" x14ac:dyDescent="0.2"/>
    <row r="3678" customFormat="1" ht="16" customHeight="1" x14ac:dyDescent="0.2"/>
    <row r="3679" customFormat="1" ht="16" customHeight="1" x14ac:dyDescent="0.2"/>
    <row r="3680" customFormat="1" ht="16" customHeight="1" x14ac:dyDescent="0.2"/>
    <row r="3681" customFormat="1" ht="16" customHeight="1" x14ac:dyDescent="0.2"/>
    <row r="3682" customFormat="1" ht="16" customHeight="1" x14ac:dyDescent="0.2"/>
    <row r="3683" customFormat="1" ht="16" customHeight="1" x14ac:dyDescent="0.2"/>
    <row r="3684" customFormat="1" ht="16" customHeight="1" x14ac:dyDescent="0.2"/>
    <row r="3685" customFormat="1" ht="16" customHeight="1" x14ac:dyDescent="0.2"/>
    <row r="3686" customFormat="1" ht="16" customHeight="1" x14ac:dyDescent="0.2"/>
    <row r="3687" customFormat="1" ht="16" customHeight="1" x14ac:dyDescent="0.2"/>
    <row r="3688" customFormat="1" ht="16" customHeight="1" x14ac:dyDescent="0.2"/>
    <row r="3689" customFormat="1" ht="16" customHeight="1" x14ac:dyDescent="0.2"/>
    <row r="3690" customFormat="1" ht="16" customHeight="1" x14ac:dyDescent="0.2"/>
    <row r="3691" customFormat="1" ht="16" customHeight="1" x14ac:dyDescent="0.2"/>
    <row r="3692" customFormat="1" ht="16" customHeight="1" x14ac:dyDescent="0.2"/>
    <row r="3693" customFormat="1" ht="16" customHeight="1" x14ac:dyDescent="0.2"/>
    <row r="3694" customFormat="1" ht="16" customHeight="1" x14ac:dyDescent="0.2"/>
    <row r="3695" customFormat="1" ht="16" customHeight="1" x14ac:dyDescent="0.2"/>
    <row r="3696" customFormat="1" ht="16" customHeight="1" x14ac:dyDescent="0.2"/>
    <row r="3697" customFormat="1" ht="16" customHeight="1" x14ac:dyDescent="0.2"/>
    <row r="3698" customFormat="1" ht="16" customHeight="1" x14ac:dyDescent="0.2"/>
    <row r="3699" customFormat="1" ht="16" customHeight="1" x14ac:dyDescent="0.2"/>
    <row r="3700" customFormat="1" ht="16" customHeight="1" x14ac:dyDescent="0.2"/>
    <row r="3701" customFormat="1" ht="16" customHeight="1" x14ac:dyDescent="0.2"/>
    <row r="3702" customFormat="1" ht="16" customHeight="1" x14ac:dyDescent="0.2"/>
    <row r="3703" customFormat="1" ht="16" customHeight="1" x14ac:dyDescent="0.2"/>
    <row r="3704" customFormat="1" ht="16" customHeight="1" x14ac:dyDescent="0.2"/>
    <row r="3705" customFormat="1" ht="16" customHeight="1" x14ac:dyDescent="0.2"/>
    <row r="3706" customFormat="1" ht="16" customHeight="1" x14ac:dyDescent="0.2"/>
    <row r="3707" customFormat="1" ht="16" customHeight="1" x14ac:dyDescent="0.2"/>
    <row r="3708" customFormat="1" ht="16" customHeight="1" x14ac:dyDescent="0.2"/>
    <row r="3709" customFormat="1" ht="16" customHeight="1" x14ac:dyDescent="0.2"/>
    <row r="3710" customFormat="1" ht="16" customHeight="1" x14ac:dyDescent="0.2"/>
    <row r="3711" customFormat="1" ht="16" customHeight="1" x14ac:dyDescent="0.2"/>
    <row r="3712" customFormat="1" ht="16" customHeight="1" x14ac:dyDescent="0.2"/>
    <row r="3713" customFormat="1" ht="16" customHeight="1" x14ac:dyDescent="0.2"/>
    <row r="3714" customFormat="1" ht="16" customHeight="1" x14ac:dyDescent="0.2"/>
    <row r="3715" customFormat="1" ht="16" customHeight="1" x14ac:dyDescent="0.2"/>
    <row r="3716" customFormat="1" ht="16" customHeight="1" x14ac:dyDescent="0.2"/>
    <row r="3717" customFormat="1" ht="16" customHeight="1" x14ac:dyDescent="0.2"/>
    <row r="3718" customFormat="1" ht="16" customHeight="1" x14ac:dyDescent="0.2"/>
    <row r="3719" customFormat="1" ht="16" customHeight="1" x14ac:dyDescent="0.2"/>
    <row r="3720" customFormat="1" ht="16" customHeight="1" x14ac:dyDescent="0.2"/>
    <row r="3721" customFormat="1" ht="16" customHeight="1" x14ac:dyDescent="0.2"/>
    <row r="3722" customFormat="1" ht="16" customHeight="1" x14ac:dyDescent="0.2"/>
    <row r="3723" customFormat="1" ht="16" customHeight="1" x14ac:dyDescent="0.2"/>
    <row r="3724" customFormat="1" ht="16" customHeight="1" x14ac:dyDescent="0.2"/>
    <row r="3725" customFormat="1" ht="16" customHeight="1" x14ac:dyDescent="0.2"/>
    <row r="3726" customFormat="1" ht="16" customHeight="1" x14ac:dyDescent="0.2"/>
    <row r="3727" customFormat="1" ht="16" customHeight="1" x14ac:dyDescent="0.2"/>
    <row r="3728" customFormat="1" ht="16" customHeight="1" x14ac:dyDescent="0.2"/>
    <row r="3729" customFormat="1" ht="16" customHeight="1" x14ac:dyDescent="0.2"/>
    <row r="3730" customFormat="1" ht="16" customHeight="1" x14ac:dyDescent="0.2"/>
    <row r="3731" customFormat="1" ht="16" customHeight="1" x14ac:dyDescent="0.2"/>
    <row r="3732" customFormat="1" ht="16" customHeight="1" x14ac:dyDescent="0.2"/>
    <row r="3733" customFormat="1" ht="16" customHeight="1" x14ac:dyDescent="0.2"/>
    <row r="3734" customFormat="1" ht="16" customHeight="1" x14ac:dyDescent="0.2"/>
    <row r="3735" customFormat="1" ht="16" customHeight="1" x14ac:dyDescent="0.2"/>
    <row r="3736" customFormat="1" ht="16" customHeight="1" x14ac:dyDescent="0.2"/>
    <row r="3737" customFormat="1" ht="16" customHeight="1" x14ac:dyDescent="0.2"/>
    <row r="3738" customFormat="1" ht="16" customHeight="1" x14ac:dyDescent="0.2"/>
    <row r="3739" customFormat="1" ht="16" customHeight="1" x14ac:dyDescent="0.2"/>
    <row r="3740" customFormat="1" ht="16" customHeight="1" x14ac:dyDescent="0.2"/>
    <row r="3741" customFormat="1" ht="16" customHeight="1" x14ac:dyDescent="0.2"/>
    <row r="3742" customFormat="1" ht="16" customHeight="1" x14ac:dyDescent="0.2"/>
    <row r="3743" customFormat="1" ht="16" customHeight="1" x14ac:dyDescent="0.2"/>
    <row r="3744" customFormat="1" ht="16" customHeight="1" x14ac:dyDescent="0.2"/>
    <row r="3745" customFormat="1" ht="16" customHeight="1" x14ac:dyDescent="0.2"/>
    <row r="3746" customFormat="1" ht="16" customHeight="1" x14ac:dyDescent="0.2"/>
    <row r="3747" customFormat="1" ht="16" customHeight="1" x14ac:dyDescent="0.2"/>
    <row r="3748" customFormat="1" ht="16" customHeight="1" x14ac:dyDescent="0.2"/>
    <row r="3749" customFormat="1" ht="16" customHeight="1" x14ac:dyDescent="0.2"/>
    <row r="3750" customFormat="1" ht="16" customHeight="1" x14ac:dyDescent="0.2"/>
    <row r="3751" customFormat="1" ht="16" customHeight="1" x14ac:dyDescent="0.2"/>
    <row r="3752" customFormat="1" ht="16" customHeight="1" x14ac:dyDescent="0.2"/>
    <row r="3753" customFormat="1" ht="16" customHeight="1" x14ac:dyDescent="0.2"/>
    <row r="3754" customFormat="1" ht="16" customHeight="1" x14ac:dyDescent="0.2"/>
    <row r="3755" customFormat="1" ht="16" customHeight="1" x14ac:dyDescent="0.2"/>
    <row r="3756" customFormat="1" ht="16" customHeight="1" x14ac:dyDescent="0.2"/>
    <row r="3757" customFormat="1" ht="16" customHeight="1" x14ac:dyDescent="0.2"/>
    <row r="3758" customFormat="1" ht="16" customHeight="1" x14ac:dyDescent="0.2"/>
    <row r="3759" customFormat="1" ht="16" customHeight="1" x14ac:dyDescent="0.2"/>
    <row r="3760" customFormat="1" ht="16" customHeight="1" x14ac:dyDescent="0.2"/>
    <row r="3761" customFormat="1" ht="16" customHeight="1" x14ac:dyDescent="0.2"/>
    <row r="3762" customFormat="1" ht="16" customHeight="1" x14ac:dyDescent="0.2"/>
    <row r="3763" customFormat="1" ht="16" customHeight="1" x14ac:dyDescent="0.2"/>
    <row r="3764" customFormat="1" ht="16" customHeight="1" x14ac:dyDescent="0.2"/>
    <row r="3765" customFormat="1" ht="16" customHeight="1" x14ac:dyDescent="0.2"/>
    <row r="3766" customFormat="1" ht="16" customHeight="1" x14ac:dyDescent="0.2"/>
    <row r="3767" customFormat="1" ht="16" customHeight="1" x14ac:dyDescent="0.2"/>
    <row r="3768" customFormat="1" ht="16" customHeight="1" x14ac:dyDescent="0.2"/>
    <row r="3769" customFormat="1" ht="16" customHeight="1" x14ac:dyDescent="0.2"/>
    <row r="3770" customFormat="1" ht="16" customHeight="1" x14ac:dyDescent="0.2"/>
    <row r="3771" customFormat="1" ht="16" customHeight="1" x14ac:dyDescent="0.2"/>
    <row r="3772" customFormat="1" ht="16" customHeight="1" x14ac:dyDescent="0.2"/>
    <row r="3773" customFormat="1" ht="16" customHeight="1" x14ac:dyDescent="0.2"/>
    <row r="3774" customFormat="1" ht="16" customHeight="1" x14ac:dyDescent="0.2"/>
    <row r="3775" customFormat="1" ht="16" customHeight="1" x14ac:dyDescent="0.2"/>
    <row r="3776" customFormat="1" ht="16" customHeight="1" x14ac:dyDescent="0.2"/>
    <row r="3777" customFormat="1" ht="16" customHeight="1" x14ac:dyDescent="0.2"/>
    <row r="3778" customFormat="1" ht="16" customHeight="1" x14ac:dyDescent="0.2"/>
    <row r="3779" customFormat="1" ht="16" customHeight="1" x14ac:dyDescent="0.2"/>
    <row r="3780" customFormat="1" ht="16" customHeight="1" x14ac:dyDescent="0.2"/>
    <row r="3781" customFormat="1" ht="16" customHeight="1" x14ac:dyDescent="0.2"/>
    <row r="3782" customFormat="1" ht="16" customHeight="1" x14ac:dyDescent="0.2"/>
    <row r="3783" customFormat="1" ht="16" customHeight="1" x14ac:dyDescent="0.2"/>
    <row r="3784" customFormat="1" ht="16" customHeight="1" x14ac:dyDescent="0.2"/>
    <row r="3785" customFormat="1" ht="16" customHeight="1" x14ac:dyDescent="0.2"/>
    <row r="3786" customFormat="1" ht="16" customHeight="1" x14ac:dyDescent="0.2"/>
    <row r="3787" customFormat="1" ht="16" customHeight="1" x14ac:dyDescent="0.2"/>
    <row r="3788" customFormat="1" ht="16" customHeight="1" x14ac:dyDescent="0.2"/>
    <row r="3789" customFormat="1" ht="16" customHeight="1" x14ac:dyDescent="0.2"/>
    <row r="3790" customFormat="1" ht="16" customHeight="1" x14ac:dyDescent="0.2"/>
    <row r="3791" customFormat="1" ht="16" customHeight="1" x14ac:dyDescent="0.2"/>
    <row r="3792" customFormat="1" ht="16" customHeight="1" x14ac:dyDescent="0.2"/>
    <row r="3793" customFormat="1" ht="16" customHeight="1" x14ac:dyDescent="0.2"/>
    <row r="3794" customFormat="1" ht="16" customHeight="1" x14ac:dyDescent="0.2"/>
    <row r="3795" customFormat="1" ht="16" customHeight="1" x14ac:dyDescent="0.2"/>
    <row r="3796" customFormat="1" ht="16" customHeight="1" x14ac:dyDescent="0.2"/>
    <row r="3797" customFormat="1" ht="16" customHeight="1" x14ac:dyDescent="0.2"/>
    <row r="3798" customFormat="1" ht="16" customHeight="1" x14ac:dyDescent="0.2"/>
    <row r="3799" customFormat="1" ht="16" customHeight="1" x14ac:dyDescent="0.2"/>
    <row r="3800" customFormat="1" ht="16" customHeight="1" x14ac:dyDescent="0.2"/>
    <row r="3801" customFormat="1" ht="16" customHeight="1" x14ac:dyDescent="0.2"/>
    <row r="3802" customFormat="1" ht="16" customHeight="1" x14ac:dyDescent="0.2"/>
    <row r="3803" customFormat="1" ht="16" customHeight="1" x14ac:dyDescent="0.2"/>
    <row r="3804" customFormat="1" ht="16" customHeight="1" x14ac:dyDescent="0.2"/>
    <row r="3805" customFormat="1" ht="16" customHeight="1" x14ac:dyDescent="0.2"/>
    <row r="3806" customFormat="1" ht="16" customHeight="1" x14ac:dyDescent="0.2"/>
    <row r="3807" customFormat="1" ht="16" customHeight="1" x14ac:dyDescent="0.2"/>
    <row r="3808" customFormat="1" ht="16" customHeight="1" x14ac:dyDescent="0.2"/>
    <row r="3809" customFormat="1" ht="16" customHeight="1" x14ac:dyDescent="0.2"/>
    <row r="3810" customFormat="1" ht="16" customHeight="1" x14ac:dyDescent="0.2"/>
    <row r="3811" customFormat="1" ht="16" customHeight="1" x14ac:dyDescent="0.2"/>
    <row r="3812" customFormat="1" ht="16" customHeight="1" x14ac:dyDescent="0.2"/>
    <row r="3813" customFormat="1" ht="16" customHeight="1" x14ac:dyDescent="0.2"/>
    <row r="3814" customFormat="1" ht="16" customHeight="1" x14ac:dyDescent="0.2"/>
    <row r="3815" customFormat="1" ht="16" customHeight="1" x14ac:dyDescent="0.2"/>
    <row r="3816" customFormat="1" ht="16" customHeight="1" x14ac:dyDescent="0.2"/>
    <row r="3817" customFormat="1" ht="16" customHeight="1" x14ac:dyDescent="0.2"/>
    <row r="3818" customFormat="1" ht="16" customHeight="1" x14ac:dyDescent="0.2"/>
    <row r="3819" customFormat="1" ht="16" customHeight="1" x14ac:dyDescent="0.2"/>
    <row r="3820" customFormat="1" ht="16" customHeight="1" x14ac:dyDescent="0.2"/>
    <row r="3821" customFormat="1" ht="16" customHeight="1" x14ac:dyDescent="0.2"/>
    <row r="3822" customFormat="1" ht="16" customHeight="1" x14ac:dyDescent="0.2"/>
    <row r="3823" customFormat="1" ht="16" customHeight="1" x14ac:dyDescent="0.2"/>
    <row r="3824" customFormat="1" ht="16" customHeight="1" x14ac:dyDescent="0.2"/>
    <row r="3825" customFormat="1" ht="16" customHeight="1" x14ac:dyDescent="0.2"/>
    <row r="3826" customFormat="1" ht="16" customHeight="1" x14ac:dyDescent="0.2"/>
    <row r="3827" customFormat="1" ht="16" customHeight="1" x14ac:dyDescent="0.2"/>
    <row r="3828" customFormat="1" ht="16" customHeight="1" x14ac:dyDescent="0.2"/>
    <row r="3829" customFormat="1" ht="16" customHeight="1" x14ac:dyDescent="0.2"/>
    <row r="3830" customFormat="1" ht="16" customHeight="1" x14ac:dyDescent="0.2"/>
    <row r="3831" customFormat="1" ht="16" customHeight="1" x14ac:dyDescent="0.2"/>
    <row r="3832" customFormat="1" ht="16" customHeight="1" x14ac:dyDescent="0.2"/>
    <row r="3833" customFormat="1" ht="16" customHeight="1" x14ac:dyDescent="0.2"/>
    <row r="3834" customFormat="1" ht="16" customHeight="1" x14ac:dyDescent="0.2"/>
    <row r="3835" customFormat="1" ht="16" customHeight="1" x14ac:dyDescent="0.2"/>
    <row r="3836" customFormat="1" ht="16" customHeight="1" x14ac:dyDescent="0.2"/>
    <row r="3837" customFormat="1" ht="16" customHeight="1" x14ac:dyDescent="0.2"/>
    <row r="3838" customFormat="1" ht="16" customHeight="1" x14ac:dyDescent="0.2"/>
    <row r="3839" customFormat="1" ht="16" customHeight="1" x14ac:dyDescent="0.2"/>
    <row r="3840" customFormat="1" ht="16" customHeight="1" x14ac:dyDescent="0.2"/>
    <row r="3841" customFormat="1" ht="16" customHeight="1" x14ac:dyDescent="0.2"/>
    <row r="3842" customFormat="1" ht="16" customHeight="1" x14ac:dyDescent="0.2"/>
    <row r="3843" customFormat="1" ht="16" customHeight="1" x14ac:dyDescent="0.2"/>
    <row r="3844" customFormat="1" ht="16" customHeight="1" x14ac:dyDescent="0.2"/>
    <row r="3845" customFormat="1" ht="16" customHeight="1" x14ac:dyDescent="0.2"/>
    <row r="3846" customFormat="1" ht="16" customHeight="1" x14ac:dyDescent="0.2"/>
    <row r="3847" customFormat="1" ht="16" customHeight="1" x14ac:dyDescent="0.2"/>
    <row r="3848" customFormat="1" ht="16" customHeight="1" x14ac:dyDescent="0.2"/>
    <row r="3849" customFormat="1" ht="16" customHeight="1" x14ac:dyDescent="0.2"/>
    <row r="3850" customFormat="1" ht="16" customHeight="1" x14ac:dyDescent="0.2"/>
    <row r="3851" customFormat="1" ht="16" customHeight="1" x14ac:dyDescent="0.2"/>
    <row r="3852" customFormat="1" ht="16" customHeight="1" x14ac:dyDescent="0.2"/>
    <row r="3853" customFormat="1" ht="16" customHeight="1" x14ac:dyDescent="0.2"/>
    <row r="3854" customFormat="1" ht="16" customHeight="1" x14ac:dyDescent="0.2"/>
    <row r="3855" customFormat="1" ht="16" customHeight="1" x14ac:dyDescent="0.2"/>
    <row r="3856" customFormat="1" ht="16" customHeight="1" x14ac:dyDescent="0.2"/>
    <row r="3857" customFormat="1" ht="16" customHeight="1" x14ac:dyDescent="0.2"/>
    <row r="3858" customFormat="1" ht="16" customHeight="1" x14ac:dyDescent="0.2"/>
    <row r="3859" customFormat="1" ht="16" customHeight="1" x14ac:dyDescent="0.2"/>
    <row r="3860" customFormat="1" ht="16" customHeight="1" x14ac:dyDescent="0.2"/>
    <row r="3861" customFormat="1" ht="16" customHeight="1" x14ac:dyDescent="0.2"/>
    <row r="3862" customFormat="1" ht="16" customHeight="1" x14ac:dyDescent="0.2"/>
    <row r="3863" customFormat="1" ht="16" customHeight="1" x14ac:dyDescent="0.2"/>
    <row r="3864" customFormat="1" ht="16" customHeight="1" x14ac:dyDescent="0.2"/>
    <row r="3865" customFormat="1" ht="16" customHeight="1" x14ac:dyDescent="0.2"/>
    <row r="3866" customFormat="1" ht="16" customHeight="1" x14ac:dyDescent="0.2"/>
    <row r="3867" customFormat="1" ht="16" customHeight="1" x14ac:dyDescent="0.2"/>
    <row r="3868" customFormat="1" ht="16" customHeight="1" x14ac:dyDescent="0.2"/>
    <row r="3869" customFormat="1" ht="16" customHeight="1" x14ac:dyDescent="0.2"/>
    <row r="3870" customFormat="1" ht="16" customHeight="1" x14ac:dyDescent="0.2"/>
    <row r="3871" customFormat="1" ht="16" customHeight="1" x14ac:dyDescent="0.2"/>
    <row r="3872" customFormat="1" ht="16" customHeight="1" x14ac:dyDescent="0.2"/>
    <row r="3873" customFormat="1" ht="16" customHeight="1" x14ac:dyDescent="0.2"/>
    <row r="3874" customFormat="1" ht="16" customHeight="1" x14ac:dyDescent="0.2"/>
    <row r="3875" customFormat="1" ht="16" customHeight="1" x14ac:dyDescent="0.2"/>
    <row r="3876" customFormat="1" ht="16" customHeight="1" x14ac:dyDescent="0.2"/>
    <row r="3877" customFormat="1" ht="16" customHeight="1" x14ac:dyDescent="0.2"/>
    <row r="3878" customFormat="1" ht="16" customHeight="1" x14ac:dyDescent="0.2"/>
    <row r="3879" customFormat="1" ht="16" customHeight="1" x14ac:dyDescent="0.2"/>
    <row r="3880" customFormat="1" ht="16" customHeight="1" x14ac:dyDescent="0.2"/>
    <row r="3881" customFormat="1" ht="16" customHeight="1" x14ac:dyDescent="0.2"/>
    <row r="3882" customFormat="1" ht="16" customHeight="1" x14ac:dyDescent="0.2"/>
    <row r="3883" customFormat="1" ht="16" customHeight="1" x14ac:dyDescent="0.2"/>
    <row r="3884" customFormat="1" ht="16" customHeight="1" x14ac:dyDescent="0.2"/>
    <row r="3885" customFormat="1" ht="16" customHeight="1" x14ac:dyDescent="0.2"/>
    <row r="3886" customFormat="1" ht="16" customHeight="1" x14ac:dyDescent="0.2"/>
    <row r="3887" customFormat="1" ht="16" customHeight="1" x14ac:dyDescent="0.2"/>
    <row r="3888" customFormat="1" ht="16" customHeight="1" x14ac:dyDescent="0.2"/>
    <row r="3889" customFormat="1" ht="16" customHeight="1" x14ac:dyDescent="0.2"/>
    <row r="3890" customFormat="1" ht="16" customHeight="1" x14ac:dyDescent="0.2"/>
    <row r="3891" customFormat="1" ht="16" customHeight="1" x14ac:dyDescent="0.2"/>
    <row r="3892" customFormat="1" ht="16" customHeight="1" x14ac:dyDescent="0.2"/>
    <row r="3893" customFormat="1" ht="16" customHeight="1" x14ac:dyDescent="0.2"/>
    <row r="3894" customFormat="1" ht="16" customHeight="1" x14ac:dyDescent="0.2"/>
    <row r="3895" customFormat="1" ht="16" customHeight="1" x14ac:dyDescent="0.2"/>
    <row r="3896" customFormat="1" ht="16" customHeight="1" x14ac:dyDescent="0.2"/>
    <row r="3897" customFormat="1" ht="16" customHeight="1" x14ac:dyDescent="0.2"/>
    <row r="3898" customFormat="1" ht="16" customHeight="1" x14ac:dyDescent="0.2"/>
    <row r="3899" customFormat="1" ht="16" customHeight="1" x14ac:dyDescent="0.2"/>
    <row r="3900" customFormat="1" ht="16" customHeight="1" x14ac:dyDescent="0.2"/>
    <row r="3901" customFormat="1" ht="16" customHeight="1" x14ac:dyDescent="0.2"/>
    <row r="3902" customFormat="1" ht="16" customHeight="1" x14ac:dyDescent="0.2"/>
    <row r="3903" customFormat="1" ht="16" customHeight="1" x14ac:dyDescent="0.2"/>
    <row r="3904" customFormat="1" ht="16" customHeight="1" x14ac:dyDescent="0.2"/>
    <row r="3905" customFormat="1" ht="16" customHeight="1" x14ac:dyDescent="0.2"/>
    <row r="3906" customFormat="1" ht="16" customHeight="1" x14ac:dyDescent="0.2"/>
    <row r="3907" customFormat="1" ht="16" customHeight="1" x14ac:dyDescent="0.2"/>
    <row r="3908" customFormat="1" ht="16" customHeight="1" x14ac:dyDescent="0.2"/>
    <row r="3909" customFormat="1" ht="16" customHeight="1" x14ac:dyDescent="0.2"/>
    <row r="3910" customFormat="1" ht="16" customHeight="1" x14ac:dyDescent="0.2"/>
    <row r="3911" customFormat="1" ht="16" customHeight="1" x14ac:dyDescent="0.2"/>
    <row r="3912" customFormat="1" ht="16" customHeight="1" x14ac:dyDescent="0.2"/>
    <row r="3913" customFormat="1" ht="16" customHeight="1" x14ac:dyDescent="0.2"/>
    <row r="3914" customFormat="1" ht="16" customHeight="1" x14ac:dyDescent="0.2"/>
    <row r="3915" customFormat="1" ht="16" customHeight="1" x14ac:dyDescent="0.2"/>
    <row r="3916" customFormat="1" ht="16" customHeight="1" x14ac:dyDescent="0.2"/>
    <row r="3917" customFormat="1" ht="16" customHeight="1" x14ac:dyDescent="0.2"/>
    <row r="3918" customFormat="1" ht="16" customHeight="1" x14ac:dyDescent="0.2"/>
    <row r="3919" customFormat="1" ht="16" customHeight="1" x14ac:dyDescent="0.2"/>
    <row r="3920" customFormat="1" ht="16" customHeight="1" x14ac:dyDescent="0.2"/>
    <row r="3921" customFormat="1" ht="16" customHeight="1" x14ac:dyDescent="0.2"/>
    <row r="3922" customFormat="1" ht="16" customHeight="1" x14ac:dyDescent="0.2"/>
    <row r="3923" customFormat="1" ht="16" customHeight="1" x14ac:dyDescent="0.2"/>
    <row r="3924" customFormat="1" ht="16" customHeight="1" x14ac:dyDescent="0.2"/>
    <row r="3925" customFormat="1" ht="16" customHeight="1" x14ac:dyDescent="0.2"/>
    <row r="3926" customFormat="1" ht="16" customHeight="1" x14ac:dyDescent="0.2"/>
    <row r="3927" customFormat="1" ht="16" customHeight="1" x14ac:dyDescent="0.2"/>
    <row r="3928" customFormat="1" ht="16" customHeight="1" x14ac:dyDescent="0.2"/>
    <row r="3929" customFormat="1" ht="16" customHeight="1" x14ac:dyDescent="0.2"/>
    <row r="3930" customFormat="1" ht="16" customHeight="1" x14ac:dyDescent="0.2"/>
    <row r="3931" customFormat="1" ht="16" customHeight="1" x14ac:dyDescent="0.2"/>
    <row r="3932" customFormat="1" ht="16" customHeight="1" x14ac:dyDescent="0.2"/>
    <row r="3933" customFormat="1" ht="16" customHeight="1" x14ac:dyDescent="0.2"/>
    <row r="3934" customFormat="1" ht="16" customHeight="1" x14ac:dyDescent="0.2"/>
    <row r="3935" customFormat="1" ht="16" customHeight="1" x14ac:dyDescent="0.2"/>
    <row r="3936" customFormat="1" ht="16" customHeight="1" x14ac:dyDescent="0.2"/>
    <row r="3937" customFormat="1" ht="16" customHeight="1" x14ac:dyDescent="0.2"/>
    <row r="3938" customFormat="1" ht="16" customHeight="1" x14ac:dyDescent="0.2"/>
    <row r="3939" customFormat="1" ht="16" customHeight="1" x14ac:dyDescent="0.2"/>
    <row r="3940" customFormat="1" ht="16" customHeight="1" x14ac:dyDescent="0.2"/>
    <row r="3941" customFormat="1" ht="16" customHeight="1" x14ac:dyDescent="0.2"/>
    <row r="3942" customFormat="1" ht="16" customHeight="1" x14ac:dyDescent="0.2"/>
    <row r="3943" customFormat="1" ht="16" customHeight="1" x14ac:dyDescent="0.2"/>
    <row r="3944" customFormat="1" ht="16" customHeight="1" x14ac:dyDescent="0.2"/>
    <row r="3945" customFormat="1" ht="16" customHeight="1" x14ac:dyDescent="0.2"/>
    <row r="3946" customFormat="1" ht="16" customHeight="1" x14ac:dyDescent="0.2"/>
    <row r="3947" customFormat="1" ht="16" customHeight="1" x14ac:dyDescent="0.2"/>
    <row r="3948" customFormat="1" ht="16" customHeight="1" x14ac:dyDescent="0.2"/>
    <row r="3949" customFormat="1" ht="16" customHeight="1" x14ac:dyDescent="0.2"/>
    <row r="3950" customFormat="1" ht="16" customHeight="1" x14ac:dyDescent="0.2"/>
    <row r="3951" customFormat="1" ht="16" customHeight="1" x14ac:dyDescent="0.2"/>
    <row r="3952" customFormat="1" ht="16" customHeight="1" x14ac:dyDescent="0.2"/>
    <row r="3953" customFormat="1" ht="16" customHeight="1" x14ac:dyDescent="0.2"/>
    <row r="3954" customFormat="1" ht="16" customHeight="1" x14ac:dyDescent="0.2"/>
    <row r="3955" customFormat="1" ht="16" customHeight="1" x14ac:dyDescent="0.2"/>
    <row r="3956" customFormat="1" ht="16" customHeight="1" x14ac:dyDescent="0.2"/>
    <row r="3957" customFormat="1" ht="16" customHeight="1" x14ac:dyDescent="0.2"/>
    <row r="3958" customFormat="1" ht="16" customHeight="1" x14ac:dyDescent="0.2"/>
    <row r="3959" customFormat="1" ht="16" customHeight="1" x14ac:dyDescent="0.2"/>
    <row r="3960" customFormat="1" ht="16" customHeight="1" x14ac:dyDescent="0.2"/>
    <row r="3961" customFormat="1" ht="16" customHeight="1" x14ac:dyDescent="0.2"/>
    <row r="3962" customFormat="1" ht="16" customHeight="1" x14ac:dyDescent="0.2"/>
    <row r="3963" customFormat="1" ht="16" customHeight="1" x14ac:dyDescent="0.2"/>
    <row r="3964" customFormat="1" ht="16" customHeight="1" x14ac:dyDescent="0.2"/>
    <row r="3965" customFormat="1" ht="16" customHeight="1" x14ac:dyDescent="0.2"/>
    <row r="3966" customFormat="1" ht="16" customHeight="1" x14ac:dyDescent="0.2"/>
    <row r="3967" customFormat="1" ht="16" customHeight="1" x14ac:dyDescent="0.2"/>
    <row r="3968" customFormat="1" ht="16" customHeight="1" x14ac:dyDescent="0.2"/>
    <row r="3969" customFormat="1" ht="16" customHeight="1" x14ac:dyDescent="0.2"/>
    <row r="3970" customFormat="1" ht="16" customHeight="1" x14ac:dyDescent="0.2"/>
    <row r="3971" customFormat="1" ht="16" customHeight="1" x14ac:dyDescent="0.2"/>
    <row r="3972" customFormat="1" ht="16" customHeight="1" x14ac:dyDescent="0.2"/>
    <row r="3973" customFormat="1" ht="16" customHeight="1" x14ac:dyDescent="0.2"/>
    <row r="3974" customFormat="1" ht="16" customHeight="1" x14ac:dyDescent="0.2"/>
    <row r="3975" customFormat="1" ht="16" customHeight="1" x14ac:dyDescent="0.2"/>
    <row r="3976" customFormat="1" ht="16" customHeight="1" x14ac:dyDescent="0.2"/>
    <row r="3977" customFormat="1" ht="16" customHeight="1" x14ac:dyDescent="0.2"/>
    <row r="3978" customFormat="1" ht="16" customHeight="1" x14ac:dyDescent="0.2"/>
    <row r="3979" customFormat="1" ht="16" customHeight="1" x14ac:dyDescent="0.2"/>
    <row r="3980" customFormat="1" ht="16" customHeight="1" x14ac:dyDescent="0.2"/>
    <row r="3981" customFormat="1" ht="16" customHeight="1" x14ac:dyDescent="0.2"/>
    <row r="3982" customFormat="1" ht="16" customHeight="1" x14ac:dyDescent="0.2"/>
    <row r="3983" customFormat="1" ht="16" customHeight="1" x14ac:dyDescent="0.2"/>
    <row r="3984" customFormat="1" ht="16" customHeight="1" x14ac:dyDescent="0.2"/>
    <row r="3985" customFormat="1" ht="16" customHeight="1" x14ac:dyDescent="0.2"/>
    <row r="3986" customFormat="1" ht="16" customHeight="1" x14ac:dyDescent="0.2"/>
    <row r="3987" customFormat="1" ht="16" customHeight="1" x14ac:dyDescent="0.2"/>
    <row r="3988" customFormat="1" ht="16" customHeight="1" x14ac:dyDescent="0.2"/>
    <row r="3989" customFormat="1" ht="16" customHeight="1" x14ac:dyDescent="0.2"/>
    <row r="3990" customFormat="1" ht="16" customHeight="1" x14ac:dyDescent="0.2"/>
    <row r="3991" customFormat="1" ht="16" customHeight="1" x14ac:dyDescent="0.2"/>
    <row r="3992" customFormat="1" ht="16" customHeight="1" x14ac:dyDescent="0.2"/>
    <row r="3993" customFormat="1" ht="16" customHeight="1" x14ac:dyDescent="0.2"/>
    <row r="3994" customFormat="1" ht="16" customHeight="1" x14ac:dyDescent="0.2"/>
    <row r="3995" customFormat="1" ht="16" customHeight="1" x14ac:dyDescent="0.2"/>
    <row r="3996" customFormat="1" ht="16" customHeight="1" x14ac:dyDescent="0.2"/>
    <row r="3997" customFormat="1" ht="16" customHeight="1" x14ac:dyDescent="0.2"/>
    <row r="3998" customFormat="1" ht="16" customHeight="1" x14ac:dyDescent="0.2"/>
    <row r="3999" customFormat="1" ht="16" customHeight="1" x14ac:dyDescent="0.2"/>
    <row r="4000" customFormat="1" ht="16" customHeight="1" x14ac:dyDescent="0.2"/>
    <row r="4001" customFormat="1" ht="16" customHeight="1" x14ac:dyDescent="0.2"/>
    <row r="4002" customFormat="1" ht="16" customHeight="1" x14ac:dyDescent="0.2"/>
    <row r="4003" customFormat="1" ht="16" customHeight="1" x14ac:dyDescent="0.2"/>
    <row r="4004" customFormat="1" ht="16" customHeight="1" x14ac:dyDescent="0.2"/>
    <row r="4005" customFormat="1" ht="16" customHeight="1" x14ac:dyDescent="0.2"/>
    <row r="4006" customFormat="1" ht="16" customHeight="1" x14ac:dyDescent="0.2"/>
    <row r="4007" customFormat="1" ht="16" customHeight="1" x14ac:dyDescent="0.2"/>
    <row r="4008" customFormat="1" ht="16" customHeight="1" x14ac:dyDescent="0.2"/>
    <row r="4009" customFormat="1" ht="16" customHeight="1" x14ac:dyDescent="0.2"/>
    <row r="4010" customFormat="1" ht="16" customHeight="1" x14ac:dyDescent="0.2"/>
    <row r="4011" customFormat="1" ht="16" customHeight="1" x14ac:dyDescent="0.2"/>
    <row r="4012" customFormat="1" ht="16" customHeight="1" x14ac:dyDescent="0.2"/>
    <row r="4013" customFormat="1" ht="16" customHeight="1" x14ac:dyDescent="0.2"/>
    <row r="4014" customFormat="1" ht="16" customHeight="1" x14ac:dyDescent="0.2"/>
    <row r="4015" customFormat="1" ht="16" customHeight="1" x14ac:dyDescent="0.2"/>
    <row r="4016" customFormat="1" ht="16" customHeight="1" x14ac:dyDescent="0.2"/>
    <row r="4017" customFormat="1" ht="16" customHeight="1" x14ac:dyDescent="0.2"/>
    <row r="4018" customFormat="1" ht="16" customHeight="1" x14ac:dyDescent="0.2"/>
    <row r="4019" customFormat="1" ht="16" customHeight="1" x14ac:dyDescent="0.2"/>
    <row r="4020" customFormat="1" ht="16" customHeight="1" x14ac:dyDescent="0.2"/>
    <row r="4021" customFormat="1" ht="16" customHeight="1" x14ac:dyDescent="0.2"/>
    <row r="4022" customFormat="1" ht="16" customHeight="1" x14ac:dyDescent="0.2"/>
    <row r="4023" customFormat="1" ht="16" customHeight="1" x14ac:dyDescent="0.2"/>
    <row r="4024" customFormat="1" ht="16" customHeight="1" x14ac:dyDescent="0.2"/>
    <row r="4025" customFormat="1" ht="16" customHeight="1" x14ac:dyDescent="0.2"/>
    <row r="4026" customFormat="1" ht="16" customHeight="1" x14ac:dyDescent="0.2"/>
    <row r="4027" customFormat="1" ht="16" customHeight="1" x14ac:dyDescent="0.2"/>
    <row r="4028" customFormat="1" ht="16" customHeight="1" x14ac:dyDescent="0.2"/>
    <row r="4029" customFormat="1" ht="16" customHeight="1" x14ac:dyDescent="0.2"/>
    <row r="4030" customFormat="1" ht="16" customHeight="1" x14ac:dyDescent="0.2"/>
    <row r="4031" customFormat="1" ht="16" customHeight="1" x14ac:dyDescent="0.2"/>
    <row r="4032" customFormat="1" ht="16" customHeight="1" x14ac:dyDescent="0.2"/>
    <row r="4033" customFormat="1" ht="16" customHeight="1" x14ac:dyDescent="0.2"/>
    <row r="4034" customFormat="1" ht="16" customHeight="1" x14ac:dyDescent="0.2"/>
    <row r="4035" customFormat="1" ht="16" customHeight="1" x14ac:dyDescent="0.2"/>
    <row r="4036" customFormat="1" ht="16" customHeight="1" x14ac:dyDescent="0.2"/>
    <row r="4037" customFormat="1" ht="16" customHeight="1" x14ac:dyDescent="0.2"/>
    <row r="4038" customFormat="1" ht="16" customHeight="1" x14ac:dyDescent="0.2"/>
    <row r="4039" customFormat="1" ht="16" customHeight="1" x14ac:dyDescent="0.2"/>
    <row r="4040" customFormat="1" ht="16" customHeight="1" x14ac:dyDescent="0.2"/>
    <row r="4041" customFormat="1" ht="16" customHeight="1" x14ac:dyDescent="0.2"/>
    <row r="4042" customFormat="1" ht="16" customHeight="1" x14ac:dyDescent="0.2"/>
    <row r="4043" customFormat="1" ht="16" customHeight="1" x14ac:dyDescent="0.2"/>
    <row r="4044" customFormat="1" ht="16" customHeight="1" x14ac:dyDescent="0.2"/>
    <row r="4045" customFormat="1" ht="16" customHeight="1" x14ac:dyDescent="0.2"/>
    <row r="4046" customFormat="1" ht="16" customHeight="1" x14ac:dyDescent="0.2"/>
    <row r="4047" customFormat="1" ht="16" customHeight="1" x14ac:dyDescent="0.2"/>
    <row r="4048" customFormat="1" ht="16" customHeight="1" x14ac:dyDescent="0.2"/>
    <row r="4049" customFormat="1" ht="16" customHeight="1" x14ac:dyDescent="0.2"/>
    <row r="4050" customFormat="1" ht="16" customHeight="1" x14ac:dyDescent="0.2"/>
    <row r="4051" customFormat="1" ht="16" customHeight="1" x14ac:dyDescent="0.2"/>
    <row r="4052" customFormat="1" ht="16" customHeight="1" x14ac:dyDescent="0.2"/>
    <row r="4053" customFormat="1" ht="16" customHeight="1" x14ac:dyDescent="0.2"/>
    <row r="4054" customFormat="1" ht="16" customHeight="1" x14ac:dyDescent="0.2"/>
    <row r="4055" customFormat="1" ht="16" customHeight="1" x14ac:dyDescent="0.2"/>
    <row r="4056" customFormat="1" ht="16" customHeight="1" x14ac:dyDescent="0.2"/>
    <row r="4057" customFormat="1" ht="16" customHeight="1" x14ac:dyDescent="0.2"/>
    <row r="4058" customFormat="1" ht="16" customHeight="1" x14ac:dyDescent="0.2"/>
    <row r="4059" customFormat="1" ht="16" customHeight="1" x14ac:dyDescent="0.2"/>
    <row r="4060" customFormat="1" ht="16" customHeight="1" x14ac:dyDescent="0.2"/>
    <row r="4061" customFormat="1" ht="16" customHeight="1" x14ac:dyDescent="0.2"/>
    <row r="4062" customFormat="1" ht="16" customHeight="1" x14ac:dyDescent="0.2"/>
    <row r="4063" customFormat="1" ht="16" customHeight="1" x14ac:dyDescent="0.2"/>
    <row r="4064" customFormat="1" ht="16" customHeight="1" x14ac:dyDescent="0.2"/>
    <row r="4065" customFormat="1" ht="16" customHeight="1" x14ac:dyDescent="0.2"/>
    <row r="4066" customFormat="1" ht="16" customHeight="1" x14ac:dyDescent="0.2"/>
    <row r="4067" customFormat="1" ht="16" customHeight="1" x14ac:dyDescent="0.2"/>
    <row r="4068" customFormat="1" ht="16" customHeight="1" x14ac:dyDescent="0.2"/>
    <row r="4069" customFormat="1" ht="16" customHeight="1" x14ac:dyDescent="0.2"/>
    <row r="4070" customFormat="1" ht="16" customHeight="1" x14ac:dyDescent="0.2"/>
    <row r="4071" customFormat="1" ht="16" customHeight="1" x14ac:dyDescent="0.2"/>
    <row r="4072" customFormat="1" ht="16" customHeight="1" x14ac:dyDescent="0.2"/>
    <row r="4073" customFormat="1" ht="16" customHeight="1" x14ac:dyDescent="0.2"/>
    <row r="4074" customFormat="1" ht="16" customHeight="1" x14ac:dyDescent="0.2"/>
    <row r="4075" customFormat="1" ht="16" customHeight="1" x14ac:dyDescent="0.2"/>
    <row r="4076" customFormat="1" ht="16" customHeight="1" x14ac:dyDescent="0.2"/>
    <row r="4077" customFormat="1" ht="16" customHeight="1" x14ac:dyDescent="0.2"/>
    <row r="4078" customFormat="1" ht="16" customHeight="1" x14ac:dyDescent="0.2"/>
    <row r="4079" customFormat="1" ht="16" customHeight="1" x14ac:dyDescent="0.2"/>
    <row r="4080" customFormat="1" ht="16" customHeight="1" x14ac:dyDescent="0.2"/>
    <row r="4081" customFormat="1" ht="16" customHeight="1" x14ac:dyDescent="0.2"/>
    <row r="4082" customFormat="1" ht="16" customHeight="1" x14ac:dyDescent="0.2"/>
    <row r="4083" customFormat="1" ht="16" customHeight="1" x14ac:dyDescent="0.2"/>
    <row r="4084" customFormat="1" ht="16" customHeight="1" x14ac:dyDescent="0.2"/>
    <row r="4085" customFormat="1" ht="16" customHeight="1" x14ac:dyDescent="0.2"/>
    <row r="4086" customFormat="1" ht="16" customHeight="1" x14ac:dyDescent="0.2"/>
    <row r="4087" customFormat="1" ht="16" customHeight="1" x14ac:dyDescent="0.2"/>
    <row r="4088" customFormat="1" ht="16" customHeight="1" x14ac:dyDescent="0.2"/>
    <row r="4089" customFormat="1" ht="16" customHeight="1" x14ac:dyDescent="0.2"/>
    <row r="4090" customFormat="1" ht="16" customHeight="1" x14ac:dyDescent="0.2"/>
    <row r="4091" customFormat="1" ht="16" customHeight="1" x14ac:dyDescent="0.2"/>
    <row r="4092" customFormat="1" ht="16" customHeight="1" x14ac:dyDescent="0.2"/>
    <row r="4093" customFormat="1" ht="16" customHeight="1" x14ac:dyDescent="0.2"/>
    <row r="4094" customFormat="1" ht="16" customHeight="1" x14ac:dyDescent="0.2"/>
    <row r="4095" customFormat="1" ht="16" customHeight="1" x14ac:dyDescent="0.2"/>
    <row r="4096" customFormat="1" ht="16" customHeight="1" x14ac:dyDescent="0.2"/>
    <row r="4097" customFormat="1" ht="16" customHeight="1" x14ac:dyDescent="0.2"/>
    <row r="4098" customFormat="1" ht="16" customHeight="1" x14ac:dyDescent="0.2"/>
    <row r="4099" customFormat="1" ht="16" customHeight="1" x14ac:dyDescent="0.2"/>
    <row r="4100" customFormat="1" ht="16" customHeight="1" x14ac:dyDescent="0.2"/>
    <row r="4101" customFormat="1" ht="16" customHeight="1" x14ac:dyDescent="0.2"/>
    <row r="4102" customFormat="1" ht="16" customHeight="1" x14ac:dyDescent="0.2"/>
    <row r="4103" customFormat="1" ht="16" customHeight="1" x14ac:dyDescent="0.2"/>
    <row r="4104" customFormat="1" ht="16" customHeight="1" x14ac:dyDescent="0.2"/>
    <row r="4105" customFormat="1" ht="16" customHeight="1" x14ac:dyDescent="0.2"/>
    <row r="4106" customFormat="1" ht="16" customHeight="1" x14ac:dyDescent="0.2"/>
    <row r="4107" customFormat="1" ht="16" customHeight="1" x14ac:dyDescent="0.2"/>
    <row r="4108" customFormat="1" ht="16" customHeight="1" x14ac:dyDescent="0.2"/>
    <row r="4109" customFormat="1" ht="16" customHeight="1" x14ac:dyDescent="0.2"/>
    <row r="4110" customFormat="1" ht="16" customHeight="1" x14ac:dyDescent="0.2"/>
    <row r="4111" customFormat="1" ht="16" customHeight="1" x14ac:dyDescent="0.2"/>
    <row r="4112" customFormat="1" ht="16" customHeight="1" x14ac:dyDescent="0.2"/>
    <row r="4113" customFormat="1" ht="16" customHeight="1" x14ac:dyDescent="0.2"/>
    <row r="4114" customFormat="1" ht="16" customHeight="1" x14ac:dyDescent="0.2"/>
    <row r="4115" customFormat="1" ht="16" customHeight="1" x14ac:dyDescent="0.2"/>
    <row r="4116" customFormat="1" ht="16" customHeight="1" x14ac:dyDescent="0.2"/>
    <row r="4117" customFormat="1" ht="16" customHeight="1" x14ac:dyDescent="0.2"/>
    <row r="4118" customFormat="1" ht="16" customHeight="1" x14ac:dyDescent="0.2"/>
    <row r="4119" customFormat="1" ht="16" customHeight="1" x14ac:dyDescent="0.2"/>
    <row r="4120" customFormat="1" ht="16" customHeight="1" x14ac:dyDescent="0.2"/>
    <row r="4121" customFormat="1" ht="16" customHeight="1" x14ac:dyDescent="0.2"/>
    <row r="4122" customFormat="1" ht="16" customHeight="1" x14ac:dyDescent="0.2"/>
    <row r="4123" customFormat="1" ht="16" customHeight="1" x14ac:dyDescent="0.2"/>
    <row r="4124" customFormat="1" ht="16" customHeight="1" x14ac:dyDescent="0.2"/>
    <row r="4125" customFormat="1" ht="16" customHeight="1" x14ac:dyDescent="0.2"/>
    <row r="4126" customFormat="1" ht="16" customHeight="1" x14ac:dyDescent="0.2"/>
    <row r="4127" customFormat="1" ht="16" customHeight="1" x14ac:dyDescent="0.2"/>
    <row r="4128" customFormat="1" ht="16" customHeight="1" x14ac:dyDescent="0.2"/>
    <row r="4129" customFormat="1" ht="16" customHeight="1" x14ac:dyDescent="0.2"/>
    <row r="4130" customFormat="1" ht="16" customHeight="1" x14ac:dyDescent="0.2"/>
    <row r="4131" customFormat="1" ht="16" customHeight="1" x14ac:dyDescent="0.2"/>
    <row r="4132" customFormat="1" ht="16" customHeight="1" x14ac:dyDescent="0.2"/>
    <row r="4133" customFormat="1" ht="16" customHeight="1" x14ac:dyDescent="0.2"/>
    <row r="4134" customFormat="1" ht="16" customHeight="1" x14ac:dyDescent="0.2"/>
    <row r="4135" customFormat="1" ht="16" customHeight="1" x14ac:dyDescent="0.2"/>
    <row r="4136" customFormat="1" ht="16" customHeight="1" x14ac:dyDescent="0.2"/>
    <row r="4137" customFormat="1" ht="16" customHeight="1" x14ac:dyDescent="0.2"/>
    <row r="4138" customFormat="1" ht="16" customHeight="1" x14ac:dyDescent="0.2"/>
    <row r="4139" customFormat="1" ht="16" customHeight="1" x14ac:dyDescent="0.2"/>
    <row r="4140" customFormat="1" ht="16" customHeight="1" x14ac:dyDescent="0.2"/>
    <row r="4141" customFormat="1" ht="16" customHeight="1" x14ac:dyDescent="0.2"/>
    <row r="4142" customFormat="1" ht="16" customHeight="1" x14ac:dyDescent="0.2"/>
    <row r="4143" customFormat="1" ht="16" customHeight="1" x14ac:dyDescent="0.2"/>
    <row r="4144" customFormat="1" ht="16" customHeight="1" x14ac:dyDescent="0.2"/>
    <row r="4145" customFormat="1" ht="16" customHeight="1" x14ac:dyDescent="0.2"/>
    <row r="4146" customFormat="1" ht="16" customHeight="1" x14ac:dyDescent="0.2"/>
    <row r="4147" customFormat="1" ht="16" customHeight="1" x14ac:dyDescent="0.2"/>
    <row r="4148" customFormat="1" ht="16" customHeight="1" x14ac:dyDescent="0.2"/>
    <row r="4149" customFormat="1" ht="16" customHeight="1" x14ac:dyDescent="0.2"/>
    <row r="4150" customFormat="1" ht="16" customHeight="1" x14ac:dyDescent="0.2"/>
    <row r="4151" customFormat="1" ht="16" customHeight="1" x14ac:dyDescent="0.2"/>
    <row r="4152" customFormat="1" ht="16" customHeight="1" x14ac:dyDescent="0.2"/>
    <row r="4153" customFormat="1" ht="16" customHeight="1" x14ac:dyDescent="0.2"/>
    <row r="4154" customFormat="1" ht="16" customHeight="1" x14ac:dyDescent="0.2"/>
    <row r="4155" customFormat="1" ht="16" customHeight="1" x14ac:dyDescent="0.2"/>
    <row r="4156" customFormat="1" ht="16" customHeight="1" x14ac:dyDescent="0.2"/>
    <row r="4157" customFormat="1" ht="16" customHeight="1" x14ac:dyDescent="0.2"/>
    <row r="4158" customFormat="1" ht="16" customHeight="1" x14ac:dyDescent="0.2"/>
    <row r="4159" customFormat="1" ht="16" customHeight="1" x14ac:dyDescent="0.2"/>
    <row r="4160" customFormat="1" ht="16" customHeight="1" x14ac:dyDescent="0.2"/>
    <row r="4161" customFormat="1" ht="16" customHeight="1" x14ac:dyDescent="0.2"/>
    <row r="4162" customFormat="1" ht="16" customHeight="1" x14ac:dyDescent="0.2"/>
    <row r="4163" customFormat="1" ht="16" customHeight="1" x14ac:dyDescent="0.2"/>
    <row r="4164" customFormat="1" ht="16" customHeight="1" x14ac:dyDescent="0.2"/>
    <row r="4165" customFormat="1" ht="16" customHeight="1" x14ac:dyDescent="0.2"/>
    <row r="4166" customFormat="1" ht="16" customHeight="1" x14ac:dyDescent="0.2"/>
    <row r="4167" customFormat="1" ht="16" customHeight="1" x14ac:dyDescent="0.2"/>
    <row r="4168" customFormat="1" ht="16" customHeight="1" x14ac:dyDescent="0.2"/>
    <row r="4169" customFormat="1" ht="16" customHeight="1" x14ac:dyDescent="0.2"/>
    <row r="4170" customFormat="1" ht="16" customHeight="1" x14ac:dyDescent="0.2"/>
    <row r="4171" customFormat="1" ht="16" customHeight="1" x14ac:dyDescent="0.2"/>
    <row r="4172" customFormat="1" ht="16" customHeight="1" x14ac:dyDescent="0.2"/>
    <row r="4173" customFormat="1" ht="16" customHeight="1" x14ac:dyDescent="0.2"/>
    <row r="4174" customFormat="1" ht="16" customHeight="1" x14ac:dyDescent="0.2"/>
    <row r="4175" customFormat="1" ht="16" customHeight="1" x14ac:dyDescent="0.2"/>
    <row r="4176" customFormat="1" ht="16" customHeight="1" x14ac:dyDescent="0.2"/>
    <row r="4177" customFormat="1" ht="16" customHeight="1" x14ac:dyDescent="0.2"/>
    <row r="4178" customFormat="1" ht="16" customHeight="1" x14ac:dyDescent="0.2"/>
    <row r="4179" customFormat="1" ht="16" customHeight="1" x14ac:dyDescent="0.2"/>
    <row r="4180" customFormat="1" ht="16" customHeight="1" x14ac:dyDescent="0.2"/>
    <row r="4181" customFormat="1" ht="16" customHeight="1" x14ac:dyDescent="0.2"/>
    <row r="4182" customFormat="1" ht="16" customHeight="1" x14ac:dyDescent="0.2"/>
    <row r="4183" customFormat="1" ht="16" customHeight="1" x14ac:dyDescent="0.2"/>
    <row r="4184" customFormat="1" ht="16" customHeight="1" x14ac:dyDescent="0.2"/>
    <row r="4185" customFormat="1" ht="16" customHeight="1" x14ac:dyDescent="0.2"/>
    <row r="4186" customFormat="1" ht="16" customHeight="1" x14ac:dyDescent="0.2"/>
    <row r="4187" customFormat="1" ht="16" customHeight="1" x14ac:dyDescent="0.2"/>
    <row r="4188" customFormat="1" ht="16" customHeight="1" x14ac:dyDescent="0.2"/>
    <row r="4189" customFormat="1" ht="16" customHeight="1" x14ac:dyDescent="0.2"/>
    <row r="4190" customFormat="1" ht="16" customHeight="1" x14ac:dyDescent="0.2"/>
    <row r="4191" customFormat="1" ht="16" customHeight="1" x14ac:dyDescent="0.2"/>
    <row r="4192" customFormat="1" ht="16" customHeight="1" x14ac:dyDescent="0.2"/>
    <row r="4193" customFormat="1" ht="16" customHeight="1" x14ac:dyDescent="0.2"/>
    <row r="4194" customFormat="1" ht="16" customHeight="1" x14ac:dyDescent="0.2"/>
    <row r="4195" customFormat="1" ht="16" customHeight="1" x14ac:dyDescent="0.2"/>
    <row r="4196" customFormat="1" ht="16" customHeight="1" x14ac:dyDescent="0.2"/>
    <row r="4197" customFormat="1" ht="16" customHeight="1" x14ac:dyDescent="0.2"/>
    <row r="4198" customFormat="1" ht="16" customHeight="1" x14ac:dyDescent="0.2"/>
    <row r="4199" customFormat="1" ht="16" customHeight="1" x14ac:dyDescent="0.2"/>
    <row r="4200" customFormat="1" ht="16" customHeight="1" x14ac:dyDescent="0.2"/>
    <row r="4201" customFormat="1" ht="16" customHeight="1" x14ac:dyDescent="0.2"/>
    <row r="4202" customFormat="1" ht="16" customHeight="1" x14ac:dyDescent="0.2"/>
    <row r="4203" customFormat="1" ht="16" customHeight="1" x14ac:dyDescent="0.2"/>
    <row r="4204" customFormat="1" ht="16" customHeight="1" x14ac:dyDescent="0.2"/>
    <row r="4205" customFormat="1" ht="16" customHeight="1" x14ac:dyDescent="0.2"/>
    <row r="4206" customFormat="1" ht="16" customHeight="1" x14ac:dyDescent="0.2"/>
    <row r="4207" customFormat="1" ht="16" customHeight="1" x14ac:dyDescent="0.2"/>
    <row r="4208" customFormat="1" ht="16" customHeight="1" x14ac:dyDescent="0.2"/>
    <row r="4209" customFormat="1" ht="16" customHeight="1" x14ac:dyDescent="0.2"/>
    <row r="4210" customFormat="1" ht="16" customHeight="1" x14ac:dyDescent="0.2"/>
    <row r="4211" customFormat="1" ht="16" customHeight="1" x14ac:dyDescent="0.2"/>
    <row r="4212" customFormat="1" ht="16" customHeight="1" x14ac:dyDescent="0.2"/>
    <row r="4213" customFormat="1" ht="16" customHeight="1" x14ac:dyDescent="0.2"/>
    <row r="4214" customFormat="1" ht="16" customHeight="1" x14ac:dyDescent="0.2"/>
    <row r="4215" customFormat="1" ht="16" customHeight="1" x14ac:dyDescent="0.2"/>
    <row r="4216" customFormat="1" ht="16" customHeight="1" x14ac:dyDescent="0.2"/>
    <row r="4217" customFormat="1" ht="16" customHeight="1" x14ac:dyDescent="0.2"/>
    <row r="4218" customFormat="1" ht="16" customHeight="1" x14ac:dyDescent="0.2"/>
    <row r="4219" customFormat="1" ht="16" customHeight="1" x14ac:dyDescent="0.2"/>
    <row r="4220" customFormat="1" ht="16" customHeight="1" x14ac:dyDescent="0.2"/>
    <row r="4221" customFormat="1" ht="16" customHeight="1" x14ac:dyDescent="0.2"/>
    <row r="4222" customFormat="1" ht="16" customHeight="1" x14ac:dyDescent="0.2"/>
    <row r="4223" customFormat="1" ht="16" customHeight="1" x14ac:dyDescent="0.2"/>
    <row r="4224" customFormat="1" ht="16" customHeight="1" x14ac:dyDescent="0.2"/>
    <row r="4225" customFormat="1" ht="16" customHeight="1" x14ac:dyDescent="0.2"/>
    <row r="4226" customFormat="1" ht="16" customHeight="1" x14ac:dyDescent="0.2"/>
    <row r="4227" customFormat="1" ht="16" customHeight="1" x14ac:dyDescent="0.2"/>
    <row r="4228" customFormat="1" ht="16" customHeight="1" x14ac:dyDescent="0.2"/>
    <row r="4229" customFormat="1" ht="16" customHeight="1" x14ac:dyDescent="0.2"/>
    <row r="4230" customFormat="1" ht="16" customHeight="1" x14ac:dyDescent="0.2"/>
    <row r="4231" customFormat="1" ht="16" customHeight="1" x14ac:dyDescent="0.2"/>
    <row r="4232" customFormat="1" ht="16" customHeight="1" x14ac:dyDescent="0.2"/>
    <row r="4233" customFormat="1" ht="16" customHeight="1" x14ac:dyDescent="0.2"/>
    <row r="4234" customFormat="1" ht="16" customHeight="1" x14ac:dyDescent="0.2"/>
    <row r="4235" customFormat="1" ht="16" customHeight="1" x14ac:dyDescent="0.2"/>
    <row r="4236" customFormat="1" ht="16" customHeight="1" x14ac:dyDescent="0.2"/>
    <row r="4237" customFormat="1" ht="16" customHeight="1" x14ac:dyDescent="0.2"/>
    <row r="4238" customFormat="1" ht="16" customHeight="1" x14ac:dyDescent="0.2"/>
    <row r="4239" customFormat="1" ht="16" customHeight="1" x14ac:dyDescent="0.2"/>
    <row r="4240" customFormat="1" ht="16" customHeight="1" x14ac:dyDescent="0.2"/>
    <row r="4241" customFormat="1" ht="16" customHeight="1" x14ac:dyDescent="0.2"/>
    <row r="4242" customFormat="1" ht="16" customHeight="1" x14ac:dyDescent="0.2"/>
    <row r="4243" customFormat="1" ht="16" customHeight="1" x14ac:dyDescent="0.2"/>
    <row r="4244" customFormat="1" ht="16" customHeight="1" x14ac:dyDescent="0.2"/>
    <row r="4245" customFormat="1" ht="16" customHeight="1" x14ac:dyDescent="0.2"/>
    <row r="4246" customFormat="1" ht="16" customHeight="1" x14ac:dyDescent="0.2"/>
    <row r="4247" customFormat="1" ht="16" customHeight="1" x14ac:dyDescent="0.2"/>
    <row r="4248" customFormat="1" ht="16" customHeight="1" x14ac:dyDescent="0.2"/>
    <row r="4249" customFormat="1" ht="16" customHeight="1" x14ac:dyDescent="0.2"/>
    <row r="4250" customFormat="1" ht="16" customHeight="1" x14ac:dyDescent="0.2"/>
    <row r="4251" customFormat="1" ht="16" customHeight="1" x14ac:dyDescent="0.2"/>
    <row r="4252" customFormat="1" ht="16" customHeight="1" x14ac:dyDescent="0.2"/>
    <row r="4253" customFormat="1" ht="16" customHeight="1" x14ac:dyDescent="0.2"/>
    <row r="4254" customFormat="1" ht="16" customHeight="1" x14ac:dyDescent="0.2"/>
    <row r="4255" customFormat="1" ht="16" customHeight="1" x14ac:dyDescent="0.2"/>
    <row r="4256" customFormat="1" ht="16" customHeight="1" x14ac:dyDescent="0.2"/>
    <row r="4257" customFormat="1" ht="16" customHeight="1" x14ac:dyDescent="0.2"/>
    <row r="4258" customFormat="1" ht="16" customHeight="1" x14ac:dyDescent="0.2"/>
    <row r="4259" customFormat="1" ht="16" customHeight="1" x14ac:dyDescent="0.2"/>
    <row r="4260" customFormat="1" ht="16" customHeight="1" x14ac:dyDescent="0.2"/>
    <row r="4261" customFormat="1" ht="16" customHeight="1" x14ac:dyDescent="0.2"/>
    <row r="4262" customFormat="1" ht="16" customHeight="1" x14ac:dyDescent="0.2"/>
    <row r="4263" customFormat="1" ht="16" customHeight="1" x14ac:dyDescent="0.2"/>
    <row r="4264" customFormat="1" ht="16" customHeight="1" x14ac:dyDescent="0.2"/>
    <row r="4265" customFormat="1" ht="16" customHeight="1" x14ac:dyDescent="0.2"/>
    <row r="4266" customFormat="1" ht="16" customHeight="1" x14ac:dyDescent="0.2"/>
    <row r="4267" customFormat="1" ht="16" customHeight="1" x14ac:dyDescent="0.2"/>
    <row r="4268" customFormat="1" ht="16" customHeight="1" x14ac:dyDescent="0.2"/>
    <row r="4269" customFormat="1" ht="16" customHeight="1" x14ac:dyDescent="0.2"/>
    <row r="4270" customFormat="1" ht="16" customHeight="1" x14ac:dyDescent="0.2"/>
    <row r="4271" customFormat="1" ht="16" customHeight="1" x14ac:dyDescent="0.2"/>
    <row r="4272" customFormat="1" ht="16" customHeight="1" x14ac:dyDescent="0.2"/>
    <row r="4273" customFormat="1" ht="16" customHeight="1" x14ac:dyDescent="0.2"/>
    <row r="4274" customFormat="1" ht="16" customHeight="1" x14ac:dyDescent="0.2"/>
    <row r="4275" customFormat="1" ht="16" customHeight="1" x14ac:dyDescent="0.2"/>
    <row r="4276" customFormat="1" ht="16" customHeight="1" x14ac:dyDescent="0.2"/>
    <row r="4277" customFormat="1" ht="16" customHeight="1" x14ac:dyDescent="0.2"/>
    <row r="4278" customFormat="1" ht="16" customHeight="1" x14ac:dyDescent="0.2"/>
    <row r="4279" customFormat="1" ht="16" customHeight="1" x14ac:dyDescent="0.2"/>
    <row r="4280" customFormat="1" ht="16" customHeight="1" x14ac:dyDescent="0.2"/>
    <row r="4281" customFormat="1" ht="16" customHeight="1" x14ac:dyDescent="0.2"/>
    <row r="4282" customFormat="1" ht="16" customHeight="1" x14ac:dyDescent="0.2"/>
    <row r="4283" customFormat="1" ht="16" customHeight="1" x14ac:dyDescent="0.2"/>
    <row r="4284" customFormat="1" ht="16" customHeight="1" x14ac:dyDescent="0.2"/>
    <row r="4285" customFormat="1" ht="16" customHeight="1" x14ac:dyDescent="0.2"/>
    <row r="4286" customFormat="1" ht="16" customHeight="1" x14ac:dyDescent="0.2"/>
    <row r="4287" customFormat="1" ht="16" customHeight="1" x14ac:dyDescent="0.2"/>
    <row r="4288" customFormat="1" ht="16" customHeight="1" x14ac:dyDescent="0.2"/>
    <row r="4289" customFormat="1" ht="16" customHeight="1" x14ac:dyDescent="0.2"/>
    <row r="4290" customFormat="1" ht="16" customHeight="1" x14ac:dyDescent="0.2"/>
    <row r="4291" customFormat="1" ht="16" customHeight="1" x14ac:dyDescent="0.2"/>
    <row r="4292" customFormat="1" ht="16" customHeight="1" x14ac:dyDescent="0.2"/>
    <row r="4293" customFormat="1" ht="16" customHeight="1" x14ac:dyDescent="0.2"/>
    <row r="4294" customFormat="1" ht="16" customHeight="1" x14ac:dyDescent="0.2"/>
    <row r="4295" customFormat="1" ht="16" customHeight="1" x14ac:dyDescent="0.2"/>
    <row r="4296" customFormat="1" ht="16" customHeight="1" x14ac:dyDescent="0.2"/>
    <row r="4297" customFormat="1" ht="16" customHeight="1" x14ac:dyDescent="0.2"/>
    <row r="4298" customFormat="1" ht="16" customHeight="1" x14ac:dyDescent="0.2"/>
    <row r="4299" customFormat="1" ht="16" customHeight="1" x14ac:dyDescent="0.2"/>
    <row r="4300" customFormat="1" ht="16" customHeight="1" x14ac:dyDescent="0.2"/>
    <row r="4301" customFormat="1" ht="16" customHeight="1" x14ac:dyDescent="0.2"/>
    <row r="4302" customFormat="1" ht="16" customHeight="1" x14ac:dyDescent="0.2"/>
    <row r="4303" customFormat="1" ht="16" customHeight="1" x14ac:dyDescent="0.2"/>
    <row r="4304" customFormat="1" ht="16" customHeight="1" x14ac:dyDescent="0.2"/>
    <row r="4305" customFormat="1" ht="16" customHeight="1" x14ac:dyDescent="0.2"/>
    <row r="4306" customFormat="1" ht="16" customHeight="1" x14ac:dyDescent="0.2"/>
    <row r="4307" customFormat="1" ht="16" customHeight="1" x14ac:dyDescent="0.2"/>
    <row r="4308" customFormat="1" ht="16" customHeight="1" x14ac:dyDescent="0.2"/>
    <row r="4309" customFormat="1" ht="16" customHeight="1" x14ac:dyDescent="0.2"/>
    <row r="4310" customFormat="1" ht="16" customHeight="1" x14ac:dyDescent="0.2"/>
    <row r="4311" customFormat="1" ht="16" customHeight="1" x14ac:dyDescent="0.2"/>
    <row r="4312" customFormat="1" ht="16" customHeight="1" x14ac:dyDescent="0.2"/>
    <row r="4313" customFormat="1" ht="16" customHeight="1" x14ac:dyDescent="0.2"/>
    <row r="4314" customFormat="1" ht="16" customHeight="1" x14ac:dyDescent="0.2"/>
    <row r="4315" customFormat="1" ht="16" customHeight="1" x14ac:dyDescent="0.2"/>
    <row r="4316" customFormat="1" ht="16" customHeight="1" x14ac:dyDescent="0.2"/>
    <row r="4317" customFormat="1" ht="16" customHeight="1" x14ac:dyDescent="0.2"/>
    <row r="4318" customFormat="1" ht="16" customHeight="1" x14ac:dyDescent="0.2"/>
    <row r="4319" customFormat="1" ht="16" customHeight="1" x14ac:dyDescent="0.2"/>
    <row r="4320" customFormat="1" ht="16" customHeight="1" x14ac:dyDescent="0.2"/>
    <row r="4321" customFormat="1" ht="16" customHeight="1" x14ac:dyDescent="0.2"/>
    <row r="4322" customFormat="1" ht="16" customHeight="1" x14ac:dyDescent="0.2"/>
    <row r="4323" customFormat="1" ht="16" customHeight="1" x14ac:dyDescent="0.2"/>
    <row r="4324" customFormat="1" ht="16" customHeight="1" x14ac:dyDescent="0.2"/>
    <row r="4325" customFormat="1" ht="16" customHeight="1" x14ac:dyDescent="0.2"/>
    <row r="4326" customFormat="1" ht="16" customHeight="1" x14ac:dyDescent="0.2"/>
    <row r="4327" customFormat="1" ht="16" customHeight="1" x14ac:dyDescent="0.2"/>
    <row r="4328" customFormat="1" ht="16" customHeight="1" x14ac:dyDescent="0.2"/>
    <row r="4329" customFormat="1" ht="16" customHeight="1" x14ac:dyDescent="0.2"/>
    <row r="4330" customFormat="1" ht="16" customHeight="1" x14ac:dyDescent="0.2"/>
    <row r="4331" customFormat="1" ht="16" customHeight="1" x14ac:dyDescent="0.2"/>
    <row r="4332" customFormat="1" ht="16" customHeight="1" x14ac:dyDescent="0.2"/>
    <row r="4333" customFormat="1" ht="16" customHeight="1" x14ac:dyDescent="0.2"/>
    <row r="4334" customFormat="1" ht="16" customHeight="1" x14ac:dyDescent="0.2"/>
    <row r="4335" customFormat="1" ht="16" customHeight="1" x14ac:dyDescent="0.2"/>
    <row r="4336" customFormat="1" ht="16" customHeight="1" x14ac:dyDescent="0.2"/>
    <row r="4337" customFormat="1" ht="16" customHeight="1" x14ac:dyDescent="0.2"/>
    <row r="4338" customFormat="1" ht="16" customHeight="1" x14ac:dyDescent="0.2"/>
    <row r="4339" customFormat="1" ht="16" customHeight="1" x14ac:dyDescent="0.2"/>
    <row r="4340" customFormat="1" ht="16" customHeight="1" x14ac:dyDescent="0.2"/>
    <row r="4341" customFormat="1" ht="16" customHeight="1" x14ac:dyDescent="0.2"/>
    <row r="4342" customFormat="1" ht="16" customHeight="1" x14ac:dyDescent="0.2"/>
    <row r="4343" customFormat="1" ht="16" customHeight="1" x14ac:dyDescent="0.2"/>
    <row r="4344" customFormat="1" ht="16" customHeight="1" x14ac:dyDescent="0.2"/>
    <row r="4345" customFormat="1" ht="16" customHeight="1" x14ac:dyDescent="0.2"/>
    <row r="4346" customFormat="1" ht="16" customHeight="1" x14ac:dyDescent="0.2"/>
    <row r="4347" customFormat="1" ht="16" customHeight="1" x14ac:dyDescent="0.2"/>
    <row r="4348" customFormat="1" ht="16" customHeight="1" x14ac:dyDescent="0.2"/>
    <row r="4349" customFormat="1" ht="16" customHeight="1" x14ac:dyDescent="0.2"/>
    <row r="4350" customFormat="1" ht="16" customHeight="1" x14ac:dyDescent="0.2"/>
    <row r="4351" customFormat="1" ht="16" customHeight="1" x14ac:dyDescent="0.2"/>
    <row r="4352" customFormat="1" ht="16" customHeight="1" x14ac:dyDescent="0.2"/>
    <row r="4353" customFormat="1" ht="16" customHeight="1" x14ac:dyDescent="0.2"/>
    <row r="4354" customFormat="1" ht="16" customHeight="1" x14ac:dyDescent="0.2"/>
    <row r="4355" customFormat="1" ht="16" customHeight="1" x14ac:dyDescent="0.2"/>
    <row r="4356" customFormat="1" ht="16" customHeight="1" x14ac:dyDescent="0.2"/>
    <row r="4357" customFormat="1" ht="16" customHeight="1" x14ac:dyDescent="0.2"/>
    <row r="4358" customFormat="1" ht="16" customHeight="1" x14ac:dyDescent="0.2"/>
    <row r="4359" customFormat="1" ht="16" customHeight="1" x14ac:dyDescent="0.2"/>
    <row r="4360" customFormat="1" ht="16" customHeight="1" x14ac:dyDescent="0.2"/>
    <row r="4361" customFormat="1" ht="16" customHeight="1" x14ac:dyDescent="0.2"/>
    <row r="4362" customFormat="1" ht="16" customHeight="1" x14ac:dyDescent="0.2"/>
    <row r="4363" customFormat="1" ht="16" customHeight="1" x14ac:dyDescent="0.2"/>
    <row r="4364" customFormat="1" ht="16" customHeight="1" x14ac:dyDescent="0.2"/>
    <row r="4365" customFormat="1" ht="16" customHeight="1" x14ac:dyDescent="0.2"/>
    <row r="4366" customFormat="1" ht="16" customHeight="1" x14ac:dyDescent="0.2"/>
    <row r="4367" customFormat="1" ht="16" customHeight="1" x14ac:dyDescent="0.2"/>
    <row r="4368" customFormat="1" ht="16" customHeight="1" x14ac:dyDescent="0.2"/>
    <row r="4369" customFormat="1" ht="16" customHeight="1" x14ac:dyDescent="0.2"/>
    <row r="4370" customFormat="1" ht="16" customHeight="1" x14ac:dyDescent="0.2"/>
    <row r="4371" customFormat="1" ht="16" customHeight="1" x14ac:dyDescent="0.2"/>
    <row r="4372" customFormat="1" ht="16" customHeight="1" x14ac:dyDescent="0.2"/>
    <row r="4373" customFormat="1" ht="16" customHeight="1" x14ac:dyDescent="0.2"/>
    <row r="4374" customFormat="1" ht="16" customHeight="1" x14ac:dyDescent="0.2"/>
    <row r="4375" customFormat="1" ht="16" customHeight="1" x14ac:dyDescent="0.2"/>
    <row r="4376" customFormat="1" ht="16" customHeight="1" x14ac:dyDescent="0.2"/>
    <row r="4377" customFormat="1" ht="16" customHeight="1" x14ac:dyDescent="0.2"/>
    <row r="4378" customFormat="1" ht="16" customHeight="1" x14ac:dyDescent="0.2"/>
    <row r="4379" customFormat="1" ht="16" customHeight="1" x14ac:dyDescent="0.2"/>
    <row r="4380" customFormat="1" ht="16" customHeight="1" x14ac:dyDescent="0.2"/>
    <row r="4381" customFormat="1" ht="16" customHeight="1" x14ac:dyDescent="0.2"/>
    <row r="4382" customFormat="1" ht="16" customHeight="1" x14ac:dyDescent="0.2"/>
    <row r="4383" customFormat="1" ht="16" customHeight="1" x14ac:dyDescent="0.2"/>
    <row r="4384" customFormat="1" ht="16" customHeight="1" x14ac:dyDescent="0.2"/>
    <row r="4385" customFormat="1" ht="16" customHeight="1" x14ac:dyDescent="0.2"/>
    <row r="4386" customFormat="1" ht="16" customHeight="1" x14ac:dyDescent="0.2"/>
    <row r="4387" customFormat="1" ht="16" customHeight="1" x14ac:dyDescent="0.2"/>
    <row r="4388" customFormat="1" ht="16" customHeight="1" x14ac:dyDescent="0.2"/>
    <row r="4389" customFormat="1" ht="16" customHeight="1" x14ac:dyDescent="0.2"/>
    <row r="4390" customFormat="1" ht="16" customHeight="1" x14ac:dyDescent="0.2"/>
    <row r="4391" customFormat="1" ht="16" customHeight="1" x14ac:dyDescent="0.2"/>
    <row r="4392" customFormat="1" ht="16" customHeight="1" x14ac:dyDescent="0.2"/>
    <row r="4393" customFormat="1" ht="16" customHeight="1" x14ac:dyDescent="0.2"/>
    <row r="4394" customFormat="1" ht="16" customHeight="1" x14ac:dyDescent="0.2"/>
    <row r="4395" customFormat="1" ht="16" customHeight="1" x14ac:dyDescent="0.2"/>
    <row r="4396" customFormat="1" ht="16" customHeight="1" x14ac:dyDescent="0.2"/>
    <row r="4397" customFormat="1" ht="16" customHeight="1" x14ac:dyDescent="0.2"/>
    <row r="4398" customFormat="1" ht="16" customHeight="1" x14ac:dyDescent="0.2"/>
    <row r="4399" customFormat="1" ht="16" customHeight="1" x14ac:dyDescent="0.2"/>
    <row r="4400" customFormat="1" ht="16" customHeight="1" x14ac:dyDescent="0.2"/>
    <row r="4401" customFormat="1" ht="16" customHeight="1" x14ac:dyDescent="0.2"/>
    <row r="4402" customFormat="1" ht="16" customHeight="1" x14ac:dyDescent="0.2"/>
    <row r="4403" customFormat="1" ht="16" customHeight="1" x14ac:dyDescent="0.2"/>
    <row r="4404" customFormat="1" ht="16" customHeight="1" x14ac:dyDescent="0.2"/>
    <row r="4405" customFormat="1" ht="16" customHeight="1" x14ac:dyDescent="0.2"/>
    <row r="4406" customFormat="1" ht="16" customHeight="1" x14ac:dyDescent="0.2"/>
    <row r="4407" customFormat="1" ht="16" customHeight="1" x14ac:dyDescent="0.2"/>
    <row r="4408" customFormat="1" ht="16" customHeight="1" x14ac:dyDescent="0.2"/>
    <row r="4409" customFormat="1" ht="16" customHeight="1" x14ac:dyDescent="0.2"/>
    <row r="4410" customFormat="1" ht="16" customHeight="1" x14ac:dyDescent="0.2"/>
    <row r="4411" customFormat="1" ht="16" customHeight="1" x14ac:dyDescent="0.2"/>
    <row r="4412" customFormat="1" ht="16" customHeight="1" x14ac:dyDescent="0.2"/>
    <row r="4413" customFormat="1" ht="16" customHeight="1" x14ac:dyDescent="0.2"/>
    <row r="4414" customFormat="1" ht="16" customHeight="1" x14ac:dyDescent="0.2"/>
    <row r="4415" customFormat="1" ht="16" customHeight="1" x14ac:dyDescent="0.2"/>
    <row r="4416" customFormat="1" ht="16" customHeight="1" x14ac:dyDescent="0.2"/>
    <row r="4417" customFormat="1" ht="16" customHeight="1" x14ac:dyDescent="0.2"/>
    <row r="4418" customFormat="1" ht="16" customHeight="1" x14ac:dyDescent="0.2"/>
    <row r="4419" customFormat="1" ht="16" customHeight="1" x14ac:dyDescent="0.2"/>
    <row r="4420" customFormat="1" ht="16" customHeight="1" x14ac:dyDescent="0.2"/>
    <row r="4421" customFormat="1" ht="16" customHeight="1" x14ac:dyDescent="0.2"/>
    <row r="4422" customFormat="1" ht="16" customHeight="1" x14ac:dyDescent="0.2"/>
    <row r="4423" customFormat="1" ht="16" customHeight="1" x14ac:dyDescent="0.2"/>
    <row r="4424" customFormat="1" ht="16" customHeight="1" x14ac:dyDescent="0.2"/>
    <row r="4425" customFormat="1" ht="16" customHeight="1" x14ac:dyDescent="0.2"/>
    <row r="4426" customFormat="1" ht="16" customHeight="1" x14ac:dyDescent="0.2"/>
    <row r="4427" customFormat="1" ht="16" customHeight="1" x14ac:dyDescent="0.2"/>
    <row r="4428" customFormat="1" ht="16" customHeight="1" x14ac:dyDescent="0.2"/>
    <row r="4429" customFormat="1" ht="16" customHeight="1" x14ac:dyDescent="0.2"/>
    <row r="4430" customFormat="1" ht="16" customHeight="1" x14ac:dyDescent="0.2"/>
    <row r="4431" customFormat="1" ht="16" customHeight="1" x14ac:dyDescent="0.2"/>
    <row r="4432" customFormat="1" ht="16" customHeight="1" x14ac:dyDescent="0.2"/>
    <row r="4433" customFormat="1" ht="16" customHeight="1" x14ac:dyDescent="0.2"/>
    <row r="4434" customFormat="1" ht="16" customHeight="1" x14ac:dyDescent="0.2"/>
    <row r="4435" customFormat="1" ht="16" customHeight="1" x14ac:dyDescent="0.2"/>
    <row r="4436" customFormat="1" ht="16" customHeight="1" x14ac:dyDescent="0.2"/>
    <row r="4437" customFormat="1" ht="16" customHeight="1" x14ac:dyDescent="0.2"/>
    <row r="4438" customFormat="1" ht="16" customHeight="1" x14ac:dyDescent="0.2"/>
    <row r="4439" customFormat="1" ht="16" customHeight="1" x14ac:dyDescent="0.2"/>
    <row r="4440" customFormat="1" ht="16" customHeight="1" x14ac:dyDescent="0.2"/>
    <row r="4441" customFormat="1" ht="16" customHeight="1" x14ac:dyDescent="0.2"/>
    <row r="4442" customFormat="1" ht="16" customHeight="1" x14ac:dyDescent="0.2"/>
    <row r="4443" customFormat="1" ht="16" customHeight="1" x14ac:dyDescent="0.2"/>
    <row r="4444" customFormat="1" ht="16" customHeight="1" x14ac:dyDescent="0.2"/>
    <row r="4445" customFormat="1" ht="16" customHeight="1" x14ac:dyDescent="0.2"/>
    <row r="4446" customFormat="1" ht="16" customHeight="1" x14ac:dyDescent="0.2"/>
    <row r="4447" customFormat="1" ht="16" customHeight="1" x14ac:dyDescent="0.2"/>
    <row r="4448" customFormat="1" ht="16" customHeight="1" x14ac:dyDescent="0.2"/>
    <row r="4449" customFormat="1" ht="16" customHeight="1" x14ac:dyDescent="0.2"/>
    <row r="4450" customFormat="1" ht="16" customHeight="1" x14ac:dyDescent="0.2"/>
    <row r="4451" customFormat="1" ht="16" customHeight="1" x14ac:dyDescent="0.2"/>
    <row r="4452" customFormat="1" ht="16" customHeight="1" x14ac:dyDescent="0.2"/>
    <row r="4453" customFormat="1" ht="16" customHeight="1" x14ac:dyDescent="0.2"/>
    <row r="4454" customFormat="1" ht="16" customHeight="1" x14ac:dyDescent="0.2"/>
    <row r="4455" customFormat="1" ht="16" customHeight="1" x14ac:dyDescent="0.2"/>
    <row r="4456" customFormat="1" ht="16" customHeight="1" x14ac:dyDescent="0.2"/>
    <row r="4457" customFormat="1" ht="16" customHeight="1" x14ac:dyDescent="0.2"/>
    <row r="4458" customFormat="1" ht="16" customHeight="1" x14ac:dyDescent="0.2"/>
    <row r="4459" customFormat="1" ht="16" customHeight="1" x14ac:dyDescent="0.2"/>
    <row r="4460" customFormat="1" ht="16" customHeight="1" x14ac:dyDescent="0.2"/>
    <row r="4461" customFormat="1" ht="16" customHeight="1" x14ac:dyDescent="0.2"/>
    <row r="4462" customFormat="1" ht="16" customHeight="1" x14ac:dyDescent="0.2"/>
    <row r="4463" customFormat="1" ht="16" customHeight="1" x14ac:dyDescent="0.2"/>
    <row r="4464" customFormat="1" ht="16" customHeight="1" x14ac:dyDescent="0.2"/>
    <row r="4465" customFormat="1" ht="16" customHeight="1" x14ac:dyDescent="0.2"/>
    <row r="4466" customFormat="1" ht="16" customHeight="1" x14ac:dyDescent="0.2"/>
    <row r="4467" customFormat="1" ht="16" customHeight="1" x14ac:dyDescent="0.2"/>
    <row r="4468" customFormat="1" ht="16" customHeight="1" x14ac:dyDescent="0.2"/>
    <row r="4469" customFormat="1" ht="16" customHeight="1" x14ac:dyDescent="0.2"/>
    <row r="4470" customFormat="1" ht="16" customHeight="1" x14ac:dyDescent="0.2"/>
    <row r="4471" customFormat="1" ht="16" customHeight="1" x14ac:dyDescent="0.2"/>
    <row r="4472" customFormat="1" ht="16" customHeight="1" x14ac:dyDescent="0.2"/>
    <row r="4473" customFormat="1" ht="16" customHeight="1" x14ac:dyDescent="0.2"/>
    <row r="4474" customFormat="1" ht="16" customHeight="1" x14ac:dyDescent="0.2"/>
    <row r="4475" customFormat="1" ht="16" customHeight="1" x14ac:dyDescent="0.2"/>
    <row r="4476" customFormat="1" ht="16" customHeight="1" x14ac:dyDescent="0.2"/>
    <row r="4477" customFormat="1" ht="16" customHeight="1" x14ac:dyDescent="0.2"/>
    <row r="4478" customFormat="1" ht="16" customHeight="1" x14ac:dyDescent="0.2"/>
    <row r="4479" customFormat="1" ht="16" customHeight="1" x14ac:dyDescent="0.2"/>
    <row r="4480" customFormat="1" ht="16" customHeight="1" x14ac:dyDescent="0.2"/>
    <row r="4481" customFormat="1" ht="16" customHeight="1" x14ac:dyDescent="0.2"/>
    <row r="4482" customFormat="1" ht="16" customHeight="1" x14ac:dyDescent="0.2"/>
    <row r="4483" customFormat="1" ht="16" customHeight="1" x14ac:dyDescent="0.2"/>
    <row r="4484" customFormat="1" ht="16" customHeight="1" x14ac:dyDescent="0.2"/>
    <row r="4485" customFormat="1" ht="16" customHeight="1" x14ac:dyDescent="0.2"/>
    <row r="4486" customFormat="1" ht="16" customHeight="1" x14ac:dyDescent="0.2"/>
    <row r="4487" customFormat="1" ht="16" customHeight="1" x14ac:dyDescent="0.2"/>
    <row r="4488" customFormat="1" ht="16" customHeight="1" x14ac:dyDescent="0.2"/>
    <row r="4489" customFormat="1" ht="16" customHeight="1" x14ac:dyDescent="0.2"/>
    <row r="4490" customFormat="1" ht="16" customHeight="1" x14ac:dyDescent="0.2"/>
    <row r="4491" customFormat="1" ht="16" customHeight="1" x14ac:dyDescent="0.2"/>
    <row r="4492" customFormat="1" ht="16" customHeight="1" x14ac:dyDescent="0.2"/>
    <row r="4493" customFormat="1" ht="16" customHeight="1" x14ac:dyDescent="0.2"/>
    <row r="4494" customFormat="1" ht="16" customHeight="1" x14ac:dyDescent="0.2"/>
    <row r="4495" customFormat="1" ht="16" customHeight="1" x14ac:dyDescent="0.2"/>
    <row r="4496" customFormat="1" ht="16" customHeight="1" x14ac:dyDescent="0.2"/>
    <row r="4497" customFormat="1" ht="16" customHeight="1" x14ac:dyDescent="0.2"/>
    <row r="4498" customFormat="1" ht="16" customHeight="1" x14ac:dyDescent="0.2"/>
    <row r="4499" customFormat="1" ht="16" customHeight="1" x14ac:dyDescent="0.2"/>
    <row r="4500" customFormat="1" ht="16" customHeight="1" x14ac:dyDescent="0.2"/>
    <row r="4501" customFormat="1" ht="16" customHeight="1" x14ac:dyDescent="0.2"/>
    <row r="4502" customFormat="1" ht="16" customHeight="1" x14ac:dyDescent="0.2"/>
    <row r="4503" customFormat="1" ht="16" customHeight="1" x14ac:dyDescent="0.2"/>
    <row r="4504" customFormat="1" ht="16" customHeight="1" x14ac:dyDescent="0.2"/>
    <row r="4505" customFormat="1" ht="16" customHeight="1" x14ac:dyDescent="0.2"/>
    <row r="4506" customFormat="1" ht="16" customHeight="1" x14ac:dyDescent="0.2"/>
    <row r="4507" customFormat="1" ht="16" customHeight="1" x14ac:dyDescent="0.2"/>
    <row r="4508" customFormat="1" ht="16" customHeight="1" x14ac:dyDescent="0.2"/>
    <row r="4509" customFormat="1" ht="16" customHeight="1" x14ac:dyDescent="0.2"/>
    <row r="4510" customFormat="1" ht="16" customHeight="1" x14ac:dyDescent="0.2"/>
    <row r="4511" customFormat="1" ht="16" customHeight="1" x14ac:dyDescent="0.2"/>
    <row r="4512" customFormat="1" ht="16" customHeight="1" x14ac:dyDescent="0.2"/>
    <row r="4513" customFormat="1" ht="16" customHeight="1" x14ac:dyDescent="0.2"/>
    <row r="4514" customFormat="1" ht="16" customHeight="1" x14ac:dyDescent="0.2"/>
    <row r="4515" customFormat="1" ht="16" customHeight="1" x14ac:dyDescent="0.2"/>
    <row r="4516" customFormat="1" ht="16" customHeight="1" x14ac:dyDescent="0.2"/>
    <row r="4517" customFormat="1" ht="16" customHeight="1" x14ac:dyDescent="0.2"/>
    <row r="4518" customFormat="1" ht="16" customHeight="1" x14ac:dyDescent="0.2"/>
    <row r="4519" customFormat="1" ht="16" customHeight="1" x14ac:dyDescent="0.2"/>
    <row r="4520" customFormat="1" ht="16" customHeight="1" x14ac:dyDescent="0.2"/>
    <row r="4521" customFormat="1" ht="16" customHeight="1" x14ac:dyDescent="0.2"/>
    <row r="4522" customFormat="1" ht="16" customHeight="1" x14ac:dyDescent="0.2"/>
    <row r="4523" customFormat="1" ht="16" customHeight="1" x14ac:dyDescent="0.2"/>
    <row r="4524" customFormat="1" ht="16" customHeight="1" x14ac:dyDescent="0.2"/>
    <row r="4525" customFormat="1" ht="16" customHeight="1" x14ac:dyDescent="0.2"/>
    <row r="4526" customFormat="1" ht="16" customHeight="1" x14ac:dyDescent="0.2"/>
    <row r="4527" customFormat="1" ht="16" customHeight="1" x14ac:dyDescent="0.2"/>
    <row r="4528" customFormat="1" ht="16" customHeight="1" x14ac:dyDescent="0.2"/>
    <row r="4529" customFormat="1" ht="16" customHeight="1" x14ac:dyDescent="0.2"/>
    <row r="4530" customFormat="1" ht="16" customHeight="1" x14ac:dyDescent="0.2"/>
    <row r="4531" customFormat="1" ht="16" customHeight="1" x14ac:dyDescent="0.2"/>
    <row r="4532" customFormat="1" ht="16" customHeight="1" x14ac:dyDescent="0.2"/>
    <row r="4533" customFormat="1" ht="16" customHeight="1" x14ac:dyDescent="0.2"/>
    <row r="4534" customFormat="1" ht="16" customHeight="1" x14ac:dyDescent="0.2"/>
    <row r="4535" customFormat="1" ht="16" customHeight="1" x14ac:dyDescent="0.2"/>
    <row r="4536" customFormat="1" ht="16" customHeight="1" x14ac:dyDescent="0.2"/>
    <row r="4537" customFormat="1" ht="16" customHeight="1" x14ac:dyDescent="0.2"/>
    <row r="4538" customFormat="1" ht="16" customHeight="1" x14ac:dyDescent="0.2"/>
    <row r="4539" customFormat="1" ht="16" customHeight="1" x14ac:dyDescent="0.2"/>
    <row r="4540" customFormat="1" ht="16" customHeight="1" x14ac:dyDescent="0.2"/>
    <row r="4541" customFormat="1" ht="16" customHeight="1" x14ac:dyDescent="0.2"/>
    <row r="4542" customFormat="1" ht="16" customHeight="1" x14ac:dyDescent="0.2"/>
    <row r="4543" customFormat="1" ht="16" customHeight="1" x14ac:dyDescent="0.2"/>
    <row r="4544" customFormat="1" ht="16" customHeight="1" x14ac:dyDescent="0.2"/>
    <row r="4545" customFormat="1" ht="16" customHeight="1" x14ac:dyDescent="0.2"/>
    <row r="4546" customFormat="1" ht="16" customHeight="1" x14ac:dyDescent="0.2"/>
    <row r="4547" customFormat="1" ht="16" customHeight="1" x14ac:dyDescent="0.2"/>
    <row r="4548" customFormat="1" ht="16" customHeight="1" x14ac:dyDescent="0.2"/>
    <row r="4549" customFormat="1" ht="16" customHeight="1" x14ac:dyDescent="0.2"/>
    <row r="4550" customFormat="1" ht="16" customHeight="1" x14ac:dyDescent="0.2"/>
    <row r="4551" customFormat="1" ht="16" customHeight="1" x14ac:dyDescent="0.2"/>
    <row r="4552" customFormat="1" ht="16" customHeight="1" x14ac:dyDescent="0.2"/>
    <row r="4553" customFormat="1" ht="16" customHeight="1" x14ac:dyDescent="0.2"/>
    <row r="4554" customFormat="1" ht="16" customHeight="1" x14ac:dyDescent="0.2"/>
    <row r="4555" customFormat="1" ht="16" customHeight="1" x14ac:dyDescent="0.2"/>
    <row r="4556" customFormat="1" ht="16" customHeight="1" x14ac:dyDescent="0.2"/>
    <row r="4557" customFormat="1" ht="16" customHeight="1" x14ac:dyDescent="0.2"/>
    <row r="4558" customFormat="1" ht="16" customHeight="1" x14ac:dyDescent="0.2"/>
    <row r="4559" customFormat="1" ht="16" customHeight="1" x14ac:dyDescent="0.2"/>
    <row r="4560" customFormat="1" ht="16" customHeight="1" x14ac:dyDescent="0.2"/>
    <row r="4561" customFormat="1" ht="16" customHeight="1" x14ac:dyDescent="0.2"/>
    <row r="4562" customFormat="1" ht="16" customHeight="1" x14ac:dyDescent="0.2"/>
    <row r="4563" customFormat="1" ht="16" customHeight="1" x14ac:dyDescent="0.2"/>
    <row r="4564" customFormat="1" ht="16" customHeight="1" x14ac:dyDescent="0.2"/>
    <row r="4565" customFormat="1" ht="16" customHeight="1" x14ac:dyDescent="0.2"/>
    <row r="4566" customFormat="1" ht="16" customHeight="1" x14ac:dyDescent="0.2"/>
    <row r="4567" customFormat="1" ht="16" customHeight="1" x14ac:dyDescent="0.2"/>
    <row r="4568" customFormat="1" ht="16" customHeight="1" x14ac:dyDescent="0.2"/>
    <row r="4569" customFormat="1" ht="16" customHeight="1" x14ac:dyDescent="0.2"/>
    <row r="4570" customFormat="1" ht="16" customHeight="1" x14ac:dyDescent="0.2"/>
    <row r="4571" customFormat="1" ht="16" customHeight="1" x14ac:dyDescent="0.2"/>
    <row r="4572" customFormat="1" ht="16" customHeight="1" x14ac:dyDescent="0.2"/>
    <row r="4573" customFormat="1" ht="16" customHeight="1" x14ac:dyDescent="0.2"/>
    <row r="4574" customFormat="1" ht="16" customHeight="1" x14ac:dyDescent="0.2"/>
    <row r="4575" customFormat="1" ht="16" customHeight="1" x14ac:dyDescent="0.2"/>
    <row r="4576" customFormat="1" ht="16" customHeight="1" x14ac:dyDescent="0.2"/>
    <row r="4577" customFormat="1" ht="16" customHeight="1" x14ac:dyDescent="0.2"/>
    <row r="4578" customFormat="1" ht="16" customHeight="1" x14ac:dyDescent="0.2"/>
    <row r="4579" customFormat="1" ht="16" customHeight="1" x14ac:dyDescent="0.2"/>
    <row r="4580" customFormat="1" ht="16" customHeight="1" x14ac:dyDescent="0.2"/>
    <row r="4581" customFormat="1" ht="16" customHeight="1" x14ac:dyDescent="0.2"/>
    <row r="4582" customFormat="1" ht="16" customHeight="1" x14ac:dyDescent="0.2"/>
    <row r="4583" customFormat="1" ht="16" customHeight="1" x14ac:dyDescent="0.2"/>
    <row r="4584" customFormat="1" ht="16" customHeight="1" x14ac:dyDescent="0.2"/>
    <row r="4585" customFormat="1" ht="16" customHeight="1" x14ac:dyDescent="0.2"/>
    <row r="4586" customFormat="1" ht="16" customHeight="1" x14ac:dyDescent="0.2"/>
    <row r="4587" customFormat="1" ht="16" customHeight="1" x14ac:dyDescent="0.2"/>
    <row r="4588" customFormat="1" ht="16" customHeight="1" x14ac:dyDescent="0.2"/>
    <row r="4589" customFormat="1" ht="16" customHeight="1" x14ac:dyDescent="0.2"/>
    <row r="4590" customFormat="1" ht="16" customHeight="1" x14ac:dyDescent="0.2"/>
    <row r="4591" customFormat="1" ht="16" customHeight="1" x14ac:dyDescent="0.2"/>
    <row r="4592" customFormat="1" ht="16" customHeight="1" x14ac:dyDescent="0.2"/>
    <row r="4593" customFormat="1" ht="16" customHeight="1" x14ac:dyDescent="0.2"/>
    <row r="4594" customFormat="1" ht="16" customHeight="1" x14ac:dyDescent="0.2"/>
    <row r="4595" customFormat="1" ht="16" customHeight="1" x14ac:dyDescent="0.2"/>
    <row r="4596" customFormat="1" ht="16" customHeight="1" x14ac:dyDescent="0.2"/>
    <row r="4597" customFormat="1" ht="16" customHeight="1" x14ac:dyDescent="0.2"/>
    <row r="4598" customFormat="1" ht="16" customHeight="1" x14ac:dyDescent="0.2"/>
    <row r="4599" customFormat="1" ht="16" customHeight="1" x14ac:dyDescent="0.2"/>
    <row r="4600" customFormat="1" ht="16" customHeight="1" x14ac:dyDescent="0.2"/>
    <row r="4601" customFormat="1" ht="16" customHeight="1" x14ac:dyDescent="0.2"/>
    <row r="4602" customFormat="1" ht="16" customHeight="1" x14ac:dyDescent="0.2"/>
    <row r="4603" customFormat="1" ht="16" customHeight="1" x14ac:dyDescent="0.2"/>
    <row r="4604" customFormat="1" ht="16" customHeight="1" x14ac:dyDescent="0.2"/>
    <row r="4605" customFormat="1" ht="16" customHeight="1" x14ac:dyDescent="0.2"/>
    <row r="4606" customFormat="1" ht="16" customHeight="1" x14ac:dyDescent="0.2"/>
    <row r="4607" customFormat="1" ht="16" customHeight="1" x14ac:dyDescent="0.2"/>
    <row r="4608" customFormat="1" ht="16" customHeight="1" x14ac:dyDescent="0.2"/>
    <row r="4609" customFormat="1" ht="16" customHeight="1" x14ac:dyDescent="0.2"/>
    <row r="4610" customFormat="1" ht="16" customHeight="1" x14ac:dyDescent="0.2"/>
    <row r="4611" customFormat="1" ht="16" customHeight="1" x14ac:dyDescent="0.2"/>
    <row r="4612" customFormat="1" ht="16" customHeight="1" x14ac:dyDescent="0.2"/>
    <row r="4613" customFormat="1" ht="16" customHeight="1" x14ac:dyDescent="0.2"/>
    <row r="4614" customFormat="1" ht="16" customHeight="1" x14ac:dyDescent="0.2"/>
    <row r="4615" customFormat="1" ht="16" customHeight="1" x14ac:dyDescent="0.2"/>
    <row r="4616" customFormat="1" ht="16" customHeight="1" x14ac:dyDescent="0.2"/>
    <row r="4617" customFormat="1" ht="16" customHeight="1" x14ac:dyDescent="0.2"/>
    <row r="4618" customFormat="1" ht="16" customHeight="1" x14ac:dyDescent="0.2"/>
    <row r="4619" customFormat="1" ht="16" customHeight="1" x14ac:dyDescent="0.2"/>
    <row r="4620" customFormat="1" ht="16" customHeight="1" x14ac:dyDescent="0.2"/>
    <row r="4621" customFormat="1" ht="16" customHeight="1" x14ac:dyDescent="0.2"/>
    <row r="4622" customFormat="1" ht="16" customHeight="1" x14ac:dyDescent="0.2"/>
    <row r="4623" customFormat="1" ht="16" customHeight="1" x14ac:dyDescent="0.2"/>
    <row r="4624" customFormat="1" ht="16" customHeight="1" x14ac:dyDescent="0.2"/>
    <row r="4625" customFormat="1" ht="16" customHeight="1" x14ac:dyDescent="0.2"/>
    <row r="4626" customFormat="1" ht="16" customHeight="1" x14ac:dyDescent="0.2"/>
    <row r="4627" customFormat="1" ht="16" customHeight="1" x14ac:dyDescent="0.2"/>
    <row r="4628" customFormat="1" ht="16" customHeight="1" x14ac:dyDescent="0.2"/>
    <row r="4629" customFormat="1" ht="16" customHeight="1" x14ac:dyDescent="0.2"/>
    <row r="4630" customFormat="1" ht="16" customHeight="1" x14ac:dyDescent="0.2"/>
    <row r="4631" customFormat="1" ht="16" customHeight="1" x14ac:dyDescent="0.2"/>
    <row r="4632" customFormat="1" ht="16" customHeight="1" x14ac:dyDescent="0.2"/>
    <row r="4633" customFormat="1" ht="16" customHeight="1" x14ac:dyDescent="0.2"/>
    <row r="4634" customFormat="1" ht="16" customHeight="1" x14ac:dyDescent="0.2"/>
    <row r="4635" customFormat="1" ht="16" customHeight="1" x14ac:dyDescent="0.2"/>
    <row r="4636" customFormat="1" ht="16" customHeight="1" x14ac:dyDescent="0.2"/>
    <row r="4637" customFormat="1" ht="16" customHeight="1" x14ac:dyDescent="0.2"/>
    <row r="4638" customFormat="1" ht="16" customHeight="1" x14ac:dyDescent="0.2"/>
    <row r="4639" customFormat="1" ht="16" customHeight="1" x14ac:dyDescent="0.2"/>
    <row r="4640" customFormat="1" ht="16" customHeight="1" x14ac:dyDescent="0.2"/>
    <row r="4641" customFormat="1" ht="16" customHeight="1" x14ac:dyDescent="0.2"/>
    <row r="4642" customFormat="1" ht="16" customHeight="1" x14ac:dyDescent="0.2"/>
    <row r="4643" customFormat="1" ht="16" customHeight="1" x14ac:dyDescent="0.2"/>
    <row r="4644" customFormat="1" ht="16" customHeight="1" x14ac:dyDescent="0.2"/>
    <row r="4645" customFormat="1" ht="16" customHeight="1" x14ac:dyDescent="0.2"/>
    <row r="4646" customFormat="1" ht="16" customHeight="1" x14ac:dyDescent="0.2"/>
    <row r="4647" customFormat="1" ht="16" customHeight="1" x14ac:dyDescent="0.2"/>
    <row r="4648" customFormat="1" ht="16" customHeight="1" x14ac:dyDescent="0.2"/>
    <row r="4649" customFormat="1" ht="16" customHeight="1" x14ac:dyDescent="0.2"/>
    <row r="4650" customFormat="1" ht="16" customHeight="1" x14ac:dyDescent="0.2"/>
    <row r="4651" customFormat="1" ht="16" customHeight="1" x14ac:dyDescent="0.2"/>
    <row r="4652" customFormat="1" ht="16" customHeight="1" x14ac:dyDescent="0.2"/>
    <row r="4653" customFormat="1" ht="16" customHeight="1" x14ac:dyDescent="0.2"/>
    <row r="4654" customFormat="1" ht="16" customHeight="1" x14ac:dyDescent="0.2"/>
    <row r="4655" customFormat="1" ht="16" customHeight="1" x14ac:dyDescent="0.2"/>
    <row r="4656" customFormat="1" ht="16" customHeight="1" x14ac:dyDescent="0.2"/>
    <row r="4657" customFormat="1" ht="16" customHeight="1" x14ac:dyDescent="0.2"/>
    <row r="4658" customFormat="1" ht="16" customHeight="1" x14ac:dyDescent="0.2"/>
    <row r="4659" customFormat="1" ht="16" customHeight="1" x14ac:dyDescent="0.2"/>
    <row r="4660" customFormat="1" ht="16" customHeight="1" x14ac:dyDescent="0.2"/>
    <row r="4661" customFormat="1" ht="16" customHeight="1" x14ac:dyDescent="0.2"/>
    <row r="4662" customFormat="1" ht="16" customHeight="1" x14ac:dyDescent="0.2"/>
    <row r="4663" customFormat="1" ht="16" customHeight="1" x14ac:dyDescent="0.2"/>
    <row r="4664" customFormat="1" ht="16" customHeight="1" x14ac:dyDescent="0.2"/>
    <row r="4665" customFormat="1" ht="16" customHeight="1" x14ac:dyDescent="0.2"/>
    <row r="4666" customFormat="1" ht="16" customHeight="1" x14ac:dyDescent="0.2"/>
    <row r="4667" customFormat="1" ht="16" customHeight="1" x14ac:dyDescent="0.2"/>
    <row r="4668" customFormat="1" ht="16" customHeight="1" x14ac:dyDescent="0.2"/>
    <row r="4669" customFormat="1" ht="16" customHeight="1" x14ac:dyDescent="0.2"/>
    <row r="4670" customFormat="1" ht="16" customHeight="1" x14ac:dyDescent="0.2"/>
    <row r="4671" customFormat="1" ht="16" customHeight="1" x14ac:dyDescent="0.2"/>
    <row r="4672" customFormat="1" ht="16" customHeight="1" x14ac:dyDescent="0.2"/>
    <row r="4673" customFormat="1" ht="16" customHeight="1" x14ac:dyDescent="0.2"/>
    <row r="4674" customFormat="1" ht="16" customHeight="1" x14ac:dyDescent="0.2"/>
    <row r="4675" customFormat="1" ht="16" customHeight="1" x14ac:dyDescent="0.2"/>
    <row r="4676" customFormat="1" ht="16" customHeight="1" x14ac:dyDescent="0.2"/>
    <row r="4677" customFormat="1" ht="16" customHeight="1" x14ac:dyDescent="0.2"/>
    <row r="4678" customFormat="1" ht="16" customHeight="1" x14ac:dyDescent="0.2"/>
    <row r="4679" customFormat="1" ht="16" customHeight="1" x14ac:dyDescent="0.2"/>
    <row r="4680" customFormat="1" ht="16" customHeight="1" x14ac:dyDescent="0.2"/>
    <row r="4681" customFormat="1" ht="16" customHeight="1" x14ac:dyDescent="0.2"/>
    <row r="4682" customFormat="1" ht="16" customHeight="1" x14ac:dyDescent="0.2"/>
    <row r="4683" customFormat="1" ht="16" customHeight="1" x14ac:dyDescent="0.2"/>
    <row r="4684" customFormat="1" ht="16" customHeight="1" x14ac:dyDescent="0.2"/>
    <row r="4685" customFormat="1" ht="16" customHeight="1" x14ac:dyDescent="0.2"/>
    <row r="4686" customFormat="1" ht="16" customHeight="1" x14ac:dyDescent="0.2"/>
    <row r="4687" customFormat="1" ht="16" customHeight="1" x14ac:dyDescent="0.2"/>
    <row r="4688" customFormat="1" ht="16" customHeight="1" x14ac:dyDescent="0.2"/>
    <row r="4689" customFormat="1" ht="16" customHeight="1" x14ac:dyDescent="0.2"/>
    <row r="4690" customFormat="1" ht="16" customHeight="1" x14ac:dyDescent="0.2"/>
    <row r="4691" customFormat="1" ht="16" customHeight="1" x14ac:dyDescent="0.2"/>
    <row r="4692" customFormat="1" ht="16" customHeight="1" x14ac:dyDescent="0.2"/>
    <row r="4693" customFormat="1" ht="16" customHeight="1" x14ac:dyDescent="0.2"/>
    <row r="4694" customFormat="1" ht="16" customHeight="1" x14ac:dyDescent="0.2"/>
    <row r="4695" customFormat="1" ht="16" customHeight="1" x14ac:dyDescent="0.2"/>
    <row r="4696" customFormat="1" ht="16" customHeight="1" x14ac:dyDescent="0.2"/>
    <row r="4697" customFormat="1" ht="16" customHeight="1" x14ac:dyDescent="0.2"/>
    <row r="4698" customFormat="1" ht="16" customHeight="1" x14ac:dyDescent="0.2"/>
    <row r="4699" customFormat="1" ht="16" customHeight="1" x14ac:dyDescent="0.2"/>
    <row r="4700" customFormat="1" ht="16" customHeight="1" x14ac:dyDescent="0.2"/>
    <row r="4701" customFormat="1" ht="16" customHeight="1" x14ac:dyDescent="0.2"/>
    <row r="4702" customFormat="1" ht="16" customHeight="1" x14ac:dyDescent="0.2"/>
    <row r="4703" customFormat="1" ht="16" customHeight="1" x14ac:dyDescent="0.2"/>
    <row r="4704" customFormat="1" ht="16" customHeight="1" x14ac:dyDescent="0.2"/>
    <row r="4705" customFormat="1" ht="16" customHeight="1" x14ac:dyDescent="0.2"/>
    <row r="4706" customFormat="1" ht="16" customHeight="1" x14ac:dyDescent="0.2"/>
    <row r="4707" customFormat="1" ht="16" customHeight="1" x14ac:dyDescent="0.2"/>
    <row r="4708" customFormat="1" ht="16" customHeight="1" x14ac:dyDescent="0.2"/>
    <row r="4709" customFormat="1" ht="16" customHeight="1" x14ac:dyDescent="0.2"/>
    <row r="4710" customFormat="1" ht="16" customHeight="1" x14ac:dyDescent="0.2"/>
    <row r="4711" customFormat="1" ht="16" customHeight="1" x14ac:dyDescent="0.2"/>
    <row r="4712" customFormat="1" ht="16" customHeight="1" x14ac:dyDescent="0.2"/>
    <row r="4713" customFormat="1" ht="16" customHeight="1" x14ac:dyDescent="0.2"/>
    <row r="4714" customFormat="1" ht="16" customHeight="1" x14ac:dyDescent="0.2"/>
    <row r="4715" customFormat="1" ht="16" customHeight="1" x14ac:dyDescent="0.2"/>
    <row r="4716" customFormat="1" ht="16" customHeight="1" x14ac:dyDescent="0.2"/>
    <row r="4717" customFormat="1" ht="16" customHeight="1" x14ac:dyDescent="0.2"/>
    <row r="4718" customFormat="1" ht="16" customHeight="1" x14ac:dyDescent="0.2"/>
    <row r="4719" customFormat="1" ht="16" customHeight="1" x14ac:dyDescent="0.2"/>
    <row r="4720" customFormat="1" ht="16" customHeight="1" x14ac:dyDescent="0.2"/>
    <row r="4721" customFormat="1" ht="16" customHeight="1" x14ac:dyDescent="0.2"/>
    <row r="4722" customFormat="1" ht="16" customHeight="1" x14ac:dyDescent="0.2"/>
    <row r="4723" customFormat="1" ht="16" customHeight="1" x14ac:dyDescent="0.2"/>
    <row r="4724" customFormat="1" ht="16" customHeight="1" x14ac:dyDescent="0.2"/>
    <row r="4725" customFormat="1" ht="16" customHeight="1" x14ac:dyDescent="0.2"/>
    <row r="4726" customFormat="1" ht="16" customHeight="1" x14ac:dyDescent="0.2"/>
    <row r="4727" customFormat="1" ht="16" customHeight="1" x14ac:dyDescent="0.2"/>
    <row r="4728" customFormat="1" ht="16" customHeight="1" x14ac:dyDescent="0.2"/>
    <row r="4729" customFormat="1" ht="16" customHeight="1" x14ac:dyDescent="0.2"/>
    <row r="4730" customFormat="1" ht="16" customHeight="1" x14ac:dyDescent="0.2"/>
    <row r="4731" customFormat="1" ht="16" customHeight="1" x14ac:dyDescent="0.2"/>
    <row r="4732" customFormat="1" ht="16" customHeight="1" x14ac:dyDescent="0.2"/>
    <row r="4733" customFormat="1" ht="16" customHeight="1" x14ac:dyDescent="0.2"/>
    <row r="4734" customFormat="1" ht="16" customHeight="1" x14ac:dyDescent="0.2"/>
    <row r="4735" customFormat="1" ht="16" customHeight="1" x14ac:dyDescent="0.2"/>
    <row r="4736" customFormat="1" ht="16" customHeight="1" x14ac:dyDescent="0.2"/>
    <row r="4737" customFormat="1" ht="16" customHeight="1" x14ac:dyDescent="0.2"/>
    <row r="4738" customFormat="1" ht="16" customHeight="1" x14ac:dyDescent="0.2"/>
    <row r="4739" customFormat="1" ht="16" customHeight="1" x14ac:dyDescent="0.2"/>
    <row r="4740" customFormat="1" ht="16" customHeight="1" x14ac:dyDescent="0.2"/>
    <row r="4741" customFormat="1" ht="16" customHeight="1" x14ac:dyDescent="0.2"/>
    <row r="4742" customFormat="1" ht="16" customHeight="1" x14ac:dyDescent="0.2"/>
    <row r="4743" customFormat="1" ht="16" customHeight="1" x14ac:dyDescent="0.2"/>
    <row r="4744" customFormat="1" ht="16" customHeight="1" x14ac:dyDescent="0.2"/>
    <row r="4745" customFormat="1" ht="16" customHeight="1" x14ac:dyDescent="0.2"/>
    <row r="4746" customFormat="1" ht="16" customHeight="1" x14ac:dyDescent="0.2"/>
    <row r="4747" customFormat="1" ht="16" customHeight="1" x14ac:dyDescent="0.2"/>
    <row r="4748" customFormat="1" ht="16" customHeight="1" x14ac:dyDescent="0.2"/>
    <row r="4749" customFormat="1" ht="16" customHeight="1" x14ac:dyDescent="0.2"/>
    <row r="4750" customFormat="1" ht="16" customHeight="1" x14ac:dyDescent="0.2"/>
    <row r="4751" customFormat="1" ht="16" customHeight="1" x14ac:dyDescent="0.2"/>
    <row r="4752" customFormat="1" ht="16" customHeight="1" x14ac:dyDescent="0.2"/>
    <row r="4753" customFormat="1" ht="16" customHeight="1" x14ac:dyDescent="0.2"/>
    <row r="4754" customFormat="1" ht="16" customHeight="1" x14ac:dyDescent="0.2"/>
    <row r="4755" customFormat="1" ht="16" customHeight="1" x14ac:dyDescent="0.2"/>
    <row r="4756" customFormat="1" ht="16" customHeight="1" x14ac:dyDescent="0.2"/>
    <row r="4757" customFormat="1" ht="16" customHeight="1" x14ac:dyDescent="0.2"/>
    <row r="4758" customFormat="1" ht="16" customHeight="1" x14ac:dyDescent="0.2"/>
    <row r="4759" customFormat="1" ht="16" customHeight="1" x14ac:dyDescent="0.2"/>
    <row r="4760" customFormat="1" ht="16" customHeight="1" x14ac:dyDescent="0.2"/>
    <row r="4761" customFormat="1" ht="16" customHeight="1" x14ac:dyDescent="0.2"/>
    <row r="4762" customFormat="1" ht="16" customHeight="1" x14ac:dyDescent="0.2"/>
    <row r="4763" customFormat="1" ht="16" customHeight="1" x14ac:dyDescent="0.2"/>
    <row r="4764" customFormat="1" ht="16" customHeight="1" x14ac:dyDescent="0.2"/>
    <row r="4765" customFormat="1" ht="16" customHeight="1" x14ac:dyDescent="0.2"/>
    <row r="4766" customFormat="1" ht="16" customHeight="1" x14ac:dyDescent="0.2"/>
    <row r="4767" customFormat="1" ht="16" customHeight="1" x14ac:dyDescent="0.2"/>
    <row r="4768" customFormat="1" ht="16" customHeight="1" x14ac:dyDescent="0.2"/>
    <row r="4769" customFormat="1" ht="16" customHeight="1" x14ac:dyDescent="0.2"/>
    <row r="4770" customFormat="1" ht="16" customHeight="1" x14ac:dyDescent="0.2"/>
    <row r="4771" customFormat="1" ht="16" customHeight="1" x14ac:dyDescent="0.2"/>
    <row r="4772" customFormat="1" ht="16" customHeight="1" x14ac:dyDescent="0.2"/>
    <row r="4773" customFormat="1" ht="16" customHeight="1" x14ac:dyDescent="0.2"/>
    <row r="4774" customFormat="1" ht="16" customHeight="1" x14ac:dyDescent="0.2"/>
    <row r="4775" customFormat="1" ht="16" customHeight="1" x14ac:dyDescent="0.2"/>
    <row r="4776" customFormat="1" ht="16" customHeight="1" x14ac:dyDescent="0.2"/>
    <row r="4777" customFormat="1" ht="16" customHeight="1" x14ac:dyDescent="0.2"/>
    <row r="4778" customFormat="1" ht="16" customHeight="1" x14ac:dyDescent="0.2"/>
    <row r="4779" customFormat="1" ht="16" customHeight="1" x14ac:dyDescent="0.2"/>
    <row r="4780" customFormat="1" ht="16" customHeight="1" x14ac:dyDescent="0.2"/>
    <row r="4781" customFormat="1" ht="16" customHeight="1" x14ac:dyDescent="0.2"/>
    <row r="4782" customFormat="1" ht="16" customHeight="1" x14ac:dyDescent="0.2"/>
    <row r="4783" customFormat="1" ht="16" customHeight="1" x14ac:dyDescent="0.2"/>
    <row r="4784" customFormat="1" ht="16" customHeight="1" x14ac:dyDescent="0.2"/>
    <row r="4785" customFormat="1" ht="16" customHeight="1" x14ac:dyDescent="0.2"/>
    <row r="4786" customFormat="1" ht="16" customHeight="1" x14ac:dyDescent="0.2"/>
    <row r="4787" customFormat="1" ht="16" customHeight="1" x14ac:dyDescent="0.2"/>
    <row r="4788" customFormat="1" ht="16" customHeight="1" x14ac:dyDescent="0.2"/>
    <row r="4789" customFormat="1" ht="16" customHeight="1" x14ac:dyDescent="0.2"/>
    <row r="4790" customFormat="1" ht="16" customHeight="1" x14ac:dyDescent="0.2"/>
    <row r="4791" customFormat="1" ht="16" customHeight="1" x14ac:dyDescent="0.2"/>
    <row r="4792" customFormat="1" ht="16" customHeight="1" x14ac:dyDescent="0.2"/>
    <row r="4793" customFormat="1" ht="16" customHeight="1" x14ac:dyDescent="0.2"/>
    <row r="4794" customFormat="1" ht="16" customHeight="1" x14ac:dyDescent="0.2"/>
    <row r="4795" customFormat="1" ht="16" customHeight="1" x14ac:dyDescent="0.2"/>
    <row r="4796" customFormat="1" ht="16" customHeight="1" x14ac:dyDescent="0.2"/>
    <row r="4797" customFormat="1" ht="16" customHeight="1" x14ac:dyDescent="0.2"/>
    <row r="4798" customFormat="1" ht="16" customHeight="1" x14ac:dyDescent="0.2"/>
    <row r="4799" customFormat="1" ht="16" customHeight="1" x14ac:dyDescent="0.2"/>
    <row r="4800" customFormat="1" ht="16" customHeight="1" x14ac:dyDescent="0.2"/>
    <row r="4801" customFormat="1" ht="16" customHeight="1" x14ac:dyDescent="0.2"/>
    <row r="4802" customFormat="1" ht="16" customHeight="1" x14ac:dyDescent="0.2"/>
    <row r="4803" customFormat="1" ht="16" customHeight="1" x14ac:dyDescent="0.2"/>
    <row r="4804" customFormat="1" ht="16" customHeight="1" x14ac:dyDescent="0.2"/>
    <row r="4805" customFormat="1" ht="16" customHeight="1" x14ac:dyDescent="0.2"/>
    <row r="4806" customFormat="1" ht="16" customHeight="1" x14ac:dyDescent="0.2"/>
    <row r="4807" customFormat="1" ht="16" customHeight="1" x14ac:dyDescent="0.2"/>
    <row r="4808" customFormat="1" ht="16" customHeight="1" x14ac:dyDescent="0.2"/>
    <row r="4809" customFormat="1" ht="16" customHeight="1" x14ac:dyDescent="0.2"/>
    <row r="4810" customFormat="1" ht="16" customHeight="1" x14ac:dyDescent="0.2"/>
    <row r="4811" customFormat="1" ht="16" customHeight="1" x14ac:dyDescent="0.2"/>
    <row r="4812" customFormat="1" ht="16" customHeight="1" x14ac:dyDescent="0.2"/>
    <row r="4813" customFormat="1" ht="16" customHeight="1" x14ac:dyDescent="0.2"/>
    <row r="4814" customFormat="1" ht="16" customHeight="1" x14ac:dyDescent="0.2"/>
    <row r="4815" customFormat="1" ht="16" customHeight="1" x14ac:dyDescent="0.2"/>
    <row r="4816" customFormat="1" ht="16" customHeight="1" x14ac:dyDescent="0.2"/>
    <row r="4817" customFormat="1" ht="16" customHeight="1" x14ac:dyDescent="0.2"/>
    <row r="4818" customFormat="1" ht="16" customHeight="1" x14ac:dyDescent="0.2"/>
    <row r="4819" customFormat="1" ht="16" customHeight="1" x14ac:dyDescent="0.2"/>
    <row r="4820" customFormat="1" ht="16" customHeight="1" x14ac:dyDescent="0.2"/>
    <row r="4821" customFormat="1" ht="16" customHeight="1" x14ac:dyDescent="0.2"/>
    <row r="4822" customFormat="1" ht="16" customHeight="1" x14ac:dyDescent="0.2"/>
    <row r="4823" customFormat="1" ht="16" customHeight="1" x14ac:dyDescent="0.2"/>
    <row r="4824" customFormat="1" ht="16" customHeight="1" x14ac:dyDescent="0.2"/>
    <row r="4825" customFormat="1" ht="16" customHeight="1" x14ac:dyDescent="0.2"/>
    <row r="4826" customFormat="1" ht="16" customHeight="1" x14ac:dyDescent="0.2"/>
    <row r="4827" customFormat="1" ht="16" customHeight="1" x14ac:dyDescent="0.2"/>
    <row r="4828" customFormat="1" ht="16" customHeight="1" x14ac:dyDescent="0.2"/>
    <row r="4829" customFormat="1" ht="16" customHeight="1" x14ac:dyDescent="0.2"/>
    <row r="4830" customFormat="1" ht="16" customHeight="1" x14ac:dyDescent="0.2"/>
    <row r="4831" customFormat="1" ht="16" customHeight="1" x14ac:dyDescent="0.2"/>
    <row r="4832" customFormat="1" ht="16" customHeight="1" x14ac:dyDescent="0.2"/>
    <row r="4833" customFormat="1" ht="16" customHeight="1" x14ac:dyDescent="0.2"/>
    <row r="4834" customFormat="1" ht="16" customHeight="1" x14ac:dyDescent="0.2"/>
    <row r="4835" customFormat="1" ht="16" customHeight="1" x14ac:dyDescent="0.2"/>
    <row r="4836" customFormat="1" ht="16" customHeight="1" x14ac:dyDescent="0.2"/>
    <row r="4837" customFormat="1" ht="16" customHeight="1" x14ac:dyDescent="0.2"/>
    <row r="4838" customFormat="1" ht="16" customHeight="1" x14ac:dyDescent="0.2"/>
    <row r="4839" customFormat="1" ht="16" customHeight="1" x14ac:dyDescent="0.2"/>
    <row r="4840" customFormat="1" ht="16" customHeight="1" x14ac:dyDescent="0.2"/>
    <row r="4841" customFormat="1" ht="16" customHeight="1" x14ac:dyDescent="0.2"/>
    <row r="4842" customFormat="1" ht="16" customHeight="1" x14ac:dyDescent="0.2"/>
    <row r="4843" customFormat="1" ht="16" customHeight="1" x14ac:dyDescent="0.2"/>
    <row r="4844" customFormat="1" ht="16" customHeight="1" x14ac:dyDescent="0.2"/>
    <row r="4845" customFormat="1" ht="16" customHeight="1" x14ac:dyDescent="0.2"/>
    <row r="4846" customFormat="1" ht="16" customHeight="1" x14ac:dyDescent="0.2"/>
    <row r="4847" customFormat="1" ht="16" customHeight="1" x14ac:dyDescent="0.2"/>
    <row r="4848" customFormat="1" ht="16" customHeight="1" x14ac:dyDescent="0.2"/>
    <row r="4849" customFormat="1" ht="16" customHeight="1" x14ac:dyDescent="0.2"/>
    <row r="4850" customFormat="1" ht="16" customHeight="1" x14ac:dyDescent="0.2"/>
    <row r="4851" customFormat="1" ht="16" customHeight="1" x14ac:dyDescent="0.2"/>
    <row r="4852" customFormat="1" ht="16" customHeight="1" x14ac:dyDescent="0.2"/>
    <row r="4853" customFormat="1" ht="16" customHeight="1" x14ac:dyDescent="0.2"/>
    <row r="4854" customFormat="1" ht="16" customHeight="1" x14ac:dyDescent="0.2"/>
    <row r="4855" customFormat="1" ht="16" customHeight="1" x14ac:dyDescent="0.2"/>
    <row r="4856" customFormat="1" ht="16" customHeight="1" x14ac:dyDescent="0.2"/>
    <row r="4857" customFormat="1" ht="16" customHeight="1" x14ac:dyDescent="0.2"/>
    <row r="4858" customFormat="1" ht="16" customHeight="1" x14ac:dyDescent="0.2"/>
    <row r="4859" customFormat="1" ht="16" customHeight="1" x14ac:dyDescent="0.2"/>
    <row r="4860" customFormat="1" ht="16" customHeight="1" x14ac:dyDescent="0.2"/>
    <row r="4861" customFormat="1" ht="16" customHeight="1" x14ac:dyDescent="0.2"/>
    <row r="4862" customFormat="1" ht="16" customHeight="1" x14ac:dyDescent="0.2"/>
    <row r="4863" customFormat="1" ht="16" customHeight="1" x14ac:dyDescent="0.2"/>
    <row r="4864" customFormat="1" ht="16" customHeight="1" x14ac:dyDescent="0.2"/>
    <row r="4865" customFormat="1" ht="16" customHeight="1" x14ac:dyDescent="0.2"/>
    <row r="4866" customFormat="1" ht="16" customHeight="1" x14ac:dyDescent="0.2"/>
    <row r="4867" customFormat="1" ht="16" customHeight="1" x14ac:dyDescent="0.2"/>
    <row r="4868" customFormat="1" ht="16" customHeight="1" x14ac:dyDescent="0.2"/>
    <row r="4869" customFormat="1" ht="16" customHeight="1" x14ac:dyDescent="0.2"/>
    <row r="4870" customFormat="1" ht="16" customHeight="1" x14ac:dyDescent="0.2"/>
    <row r="4871" customFormat="1" ht="16" customHeight="1" x14ac:dyDescent="0.2"/>
    <row r="4872" customFormat="1" ht="16" customHeight="1" x14ac:dyDescent="0.2"/>
    <row r="4873" customFormat="1" ht="16" customHeight="1" x14ac:dyDescent="0.2"/>
    <row r="4874" customFormat="1" ht="16" customHeight="1" x14ac:dyDescent="0.2"/>
    <row r="4875" customFormat="1" ht="16" customHeight="1" x14ac:dyDescent="0.2"/>
    <row r="4876" customFormat="1" ht="16" customHeight="1" x14ac:dyDescent="0.2"/>
    <row r="4877" customFormat="1" ht="16" customHeight="1" x14ac:dyDescent="0.2"/>
    <row r="4878" customFormat="1" ht="16" customHeight="1" x14ac:dyDescent="0.2"/>
    <row r="4879" customFormat="1" ht="16" customHeight="1" x14ac:dyDescent="0.2"/>
    <row r="4880" customFormat="1" ht="16" customHeight="1" x14ac:dyDescent="0.2"/>
    <row r="4881" customFormat="1" ht="16" customHeight="1" x14ac:dyDescent="0.2"/>
    <row r="4882" customFormat="1" ht="16" customHeight="1" x14ac:dyDescent="0.2"/>
    <row r="4883" customFormat="1" ht="16" customHeight="1" x14ac:dyDescent="0.2"/>
    <row r="4884" customFormat="1" ht="16" customHeight="1" x14ac:dyDescent="0.2"/>
    <row r="4885" customFormat="1" ht="16" customHeight="1" x14ac:dyDescent="0.2"/>
    <row r="4886" customFormat="1" ht="16" customHeight="1" x14ac:dyDescent="0.2"/>
    <row r="4887" customFormat="1" ht="16" customHeight="1" x14ac:dyDescent="0.2"/>
    <row r="4888" customFormat="1" ht="16" customHeight="1" x14ac:dyDescent="0.2"/>
    <row r="4889" customFormat="1" ht="16" customHeight="1" x14ac:dyDescent="0.2"/>
    <row r="4890" customFormat="1" ht="16" customHeight="1" x14ac:dyDescent="0.2"/>
    <row r="4891" customFormat="1" ht="16" customHeight="1" x14ac:dyDescent="0.2"/>
    <row r="4892" customFormat="1" ht="16" customHeight="1" x14ac:dyDescent="0.2"/>
    <row r="4893" customFormat="1" ht="16" customHeight="1" x14ac:dyDescent="0.2"/>
    <row r="4894" customFormat="1" ht="16" customHeight="1" x14ac:dyDescent="0.2"/>
    <row r="4895" customFormat="1" ht="16" customHeight="1" x14ac:dyDescent="0.2"/>
    <row r="4896" customFormat="1" ht="16" customHeight="1" x14ac:dyDescent="0.2"/>
    <row r="4897" customFormat="1" ht="16" customHeight="1" x14ac:dyDescent="0.2"/>
    <row r="4898" customFormat="1" ht="16" customHeight="1" x14ac:dyDescent="0.2"/>
    <row r="4899" customFormat="1" ht="16" customHeight="1" x14ac:dyDescent="0.2"/>
    <row r="4900" customFormat="1" ht="16" customHeight="1" x14ac:dyDescent="0.2"/>
    <row r="4901" customFormat="1" ht="16" customHeight="1" x14ac:dyDescent="0.2"/>
    <row r="4902" customFormat="1" ht="16" customHeight="1" x14ac:dyDescent="0.2"/>
    <row r="4903" customFormat="1" ht="16" customHeight="1" x14ac:dyDescent="0.2"/>
    <row r="4904" customFormat="1" ht="16" customHeight="1" x14ac:dyDescent="0.2"/>
    <row r="4905" customFormat="1" ht="16" customHeight="1" x14ac:dyDescent="0.2"/>
    <row r="4906" customFormat="1" ht="16" customHeight="1" x14ac:dyDescent="0.2"/>
    <row r="4907" customFormat="1" ht="16" customHeight="1" x14ac:dyDescent="0.2"/>
    <row r="4908" customFormat="1" ht="16" customHeight="1" x14ac:dyDescent="0.2"/>
    <row r="4909" customFormat="1" ht="16" customHeight="1" x14ac:dyDescent="0.2"/>
    <row r="4910" customFormat="1" ht="16" customHeight="1" x14ac:dyDescent="0.2"/>
    <row r="4911" customFormat="1" ht="16" customHeight="1" x14ac:dyDescent="0.2"/>
    <row r="4912" customFormat="1" ht="16" customHeight="1" x14ac:dyDescent="0.2"/>
    <row r="4913" customFormat="1" ht="16" customHeight="1" x14ac:dyDescent="0.2"/>
    <row r="4914" customFormat="1" ht="16" customHeight="1" x14ac:dyDescent="0.2"/>
    <row r="4915" customFormat="1" ht="16" customHeight="1" x14ac:dyDescent="0.2"/>
    <row r="4916" customFormat="1" ht="16" customHeight="1" x14ac:dyDescent="0.2"/>
    <row r="4917" customFormat="1" ht="16" customHeight="1" x14ac:dyDescent="0.2"/>
    <row r="4918" customFormat="1" ht="16" customHeight="1" x14ac:dyDescent="0.2"/>
    <row r="4919" customFormat="1" ht="16" customHeight="1" x14ac:dyDescent="0.2"/>
    <row r="4920" customFormat="1" ht="16" customHeight="1" x14ac:dyDescent="0.2"/>
    <row r="4921" customFormat="1" ht="16" customHeight="1" x14ac:dyDescent="0.2"/>
    <row r="4922" customFormat="1" ht="16" customHeight="1" x14ac:dyDescent="0.2"/>
    <row r="4923" customFormat="1" ht="16" customHeight="1" x14ac:dyDescent="0.2"/>
    <row r="4924" customFormat="1" ht="16" customHeight="1" x14ac:dyDescent="0.2"/>
    <row r="4925" customFormat="1" ht="16" customHeight="1" x14ac:dyDescent="0.2"/>
    <row r="4926" customFormat="1" ht="16" customHeight="1" x14ac:dyDescent="0.2"/>
    <row r="4927" customFormat="1" ht="16" customHeight="1" x14ac:dyDescent="0.2"/>
    <row r="4928" customFormat="1" ht="16" customHeight="1" x14ac:dyDescent="0.2"/>
    <row r="4929" customFormat="1" ht="16" customHeight="1" x14ac:dyDescent="0.2"/>
    <row r="4930" customFormat="1" ht="16" customHeight="1" x14ac:dyDescent="0.2"/>
    <row r="4931" customFormat="1" ht="16" customHeight="1" x14ac:dyDescent="0.2"/>
    <row r="4932" customFormat="1" ht="16" customHeight="1" x14ac:dyDescent="0.2"/>
    <row r="4933" customFormat="1" ht="16" customHeight="1" x14ac:dyDescent="0.2"/>
    <row r="4934" customFormat="1" ht="16" customHeight="1" x14ac:dyDescent="0.2"/>
    <row r="4935" customFormat="1" ht="16" customHeight="1" x14ac:dyDescent="0.2"/>
    <row r="4936" customFormat="1" ht="16" customHeight="1" x14ac:dyDescent="0.2"/>
    <row r="4937" customFormat="1" ht="16" customHeight="1" x14ac:dyDescent="0.2"/>
    <row r="4938" customFormat="1" ht="16" customHeight="1" x14ac:dyDescent="0.2"/>
    <row r="4939" customFormat="1" ht="16" customHeight="1" x14ac:dyDescent="0.2"/>
    <row r="4940" customFormat="1" ht="16" customHeight="1" x14ac:dyDescent="0.2"/>
    <row r="4941" customFormat="1" ht="16" customHeight="1" x14ac:dyDescent="0.2"/>
    <row r="4942" customFormat="1" ht="16" customHeight="1" x14ac:dyDescent="0.2"/>
    <row r="4943" customFormat="1" ht="16" customHeight="1" x14ac:dyDescent="0.2"/>
    <row r="4944" customFormat="1" ht="16" customHeight="1" x14ac:dyDescent="0.2"/>
    <row r="4945" customFormat="1" ht="16" customHeight="1" x14ac:dyDescent="0.2"/>
    <row r="4946" customFormat="1" ht="16" customHeight="1" x14ac:dyDescent="0.2"/>
    <row r="4947" customFormat="1" ht="16" customHeight="1" x14ac:dyDescent="0.2"/>
    <row r="4948" customFormat="1" ht="16" customHeight="1" x14ac:dyDescent="0.2"/>
    <row r="4949" customFormat="1" ht="16" customHeight="1" x14ac:dyDescent="0.2"/>
    <row r="4950" customFormat="1" ht="16" customHeight="1" x14ac:dyDescent="0.2"/>
    <row r="4951" customFormat="1" ht="16" customHeight="1" x14ac:dyDescent="0.2"/>
    <row r="4952" customFormat="1" ht="16" customHeight="1" x14ac:dyDescent="0.2"/>
    <row r="4953" customFormat="1" ht="16" customHeight="1" x14ac:dyDescent="0.2"/>
    <row r="4954" customFormat="1" ht="16" customHeight="1" x14ac:dyDescent="0.2"/>
    <row r="4955" customFormat="1" ht="16" customHeight="1" x14ac:dyDescent="0.2"/>
    <row r="4956" customFormat="1" ht="16" customHeight="1" x14ac:dyDescent="0.2"/>
    <row r="4957" customFormat="1" ht="16" customHeight="1" x14ac:dyDescent="0.2"/>
    <row r="4958" customFormat="1" ht="16" customHeight="1" x14ac:dyDescent="0.2"/>
    <row r="4959" customFormat="1" ht="16" customHeight="1" x14ac:dyDescent="0.2"/>
    <row r="4960" customFormat="1" ht="16" customHeight="1" x14ac:dyDescent="0.2"/>
    <row r="4961" customFormat="1" ht="16" customHeight="1" x14ac:dyDescent="0.2"/>
    <row r="4962" customFormat="1" ht="16" customHeight="1" x14ac:dyDescent="0.2"/>
    <row r="4963" customFormat="1" ht="16" customHeight="1" x14ac:dyDescent="0.2"/>
    <row r="4964" customFormat="1" ht="16" customHeight="1" x14ac:dyDescent="0.2"/>
    <row r="4965" customFormat="1" ht="16" customHeight="1" x14ac:dyDescent="0.2"/>
    <row r="4966" customFormat="1" ht="16" customHeight="1" x14ac:dyDescent="0.2"/>
    <row r="4967" customFormat="1" ht="16" customHeight="1" x14ac:dyDescent="0.2"/>
    <row r="4968" customFormat="1" ht="16" customHeight="1" x14ac:dyDescent="0.2"/>
    <row r="4969" customFormat="1" ht="16" customHeight="1" x14ac:dyDescent="0.2"/>
    <row r="4970" customFormat="1" ht="16" customHeight="1" x14ac:dyDescent="0.2"/>
    <row r="4971" customFormat="1" ht="16" customHeight="1" x14ac:dyDescent="0.2"/>
    <row r="4972" customFormat="1" ht="16" customHeight="1" x14ac:dyDescent="0.2"/>
    <row r="4973" customFormat="1" ht="16" customHeight="1" x14ac:dyDescent="0.2"/>
    <row r="4974" customFormat="1" ht="16" customHeight="1" x14ac:dyDescent="0.2"/>
    <row r="4975" customFormat="1" ht="16" customHeight="1" x14ac:dyDescent="0.2"/>
    <row r="4976" customFormat="1" ht="16" customHeight="1" x14ac:dyDescent="0.2"/>
    <row r="4977" customFormat="1" ht="16" customHeight="1" x14ac:dyDescent="0.2"/>
    <row r="4978" customFormat="1" ht="16" customHeight="1" x14ac:dyDescent="0.2"/>
    <row r="4979" customFormat="1" ht="16" customHeight="1" x14ac:dyDescent="0.2"/>
    <row r="4980" customFormat="1" ht="16" customHeight="1" x14ac:dyDescent="0.2"/>
    <row r="4981" customFormat="1" ht="16" customHeight="1" x14ac:dyDescent="0.2"/>
    <row r="4982" customFormat="1" ht="16" customHeight="1" x14ac:dyDescent="0.2"/>
    <row r="4983" customFormat="1" ht="16" customHeight="1" x14ac:dyDescent="0.2"/>
    <row r="4984" customFormat="1" ht="16" customHeight="1" x14ac:dyDescent="0.2"/>
    <row r="4985" customFormat="1" ht="16" customHeight="1" x14ac:dyDescent="0.2"/>
    <row r="4986" customFormat="1" ht="16" customHeight="1" x14ac:dyDescent="0.2"/>
    <row r="4987" customFormat="1" ht="16" customHeight="1" x14ac:dyDescent="0.2"/>
    <row r="4988" customFormat="1" ht="16" customHeight="1" x14ac:dyDescent="0.2"/>
    <row r="4989" customFormat="1" ht="16" customHeight="1" x14ac:dyDescent="0.2"/>
    <row r="4990" customFormat="1" ht="16" customHeight="1" x14ac:dyDescent="0.2"/>
    <row r="4991" customFormat="1" ht="16" customHeight="1" x14ac:dyDescent="0.2"/>
    <row r="4992" customFormat="1" ht="16" customHeight="1" x14ac:dyDescent="0.2"/>
    <row r="4993" customFormat="1" ht="16" customHeight="1" x14ac:dyDescent="0.2"/>
    <row r="4994" customFormat="1" ht="16" customHeight="1" x14ac:dyDescent="0.2"/>
    <row r="4995" customFormat="1" ht="16" customHeight="1" x14ac:dyDescent="0.2"/>
    <row r="4996" customFormat="1" ht="16" customHeight="1" x14ac:dyDescent="0.2"/>
    <row r="4997" customFormat="1" ht="16" customHeight="1" x14ac:dyDescent="0.2"/>
    <row r="4998" customFormat="1" ht="16" customHeight="1" x14ac:dyDescent="0.2"/>
    <row r="4999" customFormat="1" ht="16" customHeight="1" x14ac:dyDescent="0.2"/>
    <row r="5000" customFormat="1" ht="16" customHeight="1" x14ac:dyDescent="0.2"/>
    <row r="5001" customFormat="1" ht="16" customHeight="1" x14ac:dyDescent="0.2"/>
    <row r="5002" customFormat="1" ht="16" customHeight="1" x14ac:dyDescent="0.2"/>
    <row r="5003" customFormat="1" ht="16" customHeight="1" x14ac:dyDescent="0.2"/>
    <row r="5004" customFormat="1" ht="16" customHeight="1" x14ac:dyDescent="0.2"/>
    <row r="5005" customFormat="1" ht="16" customHeight="1" x14ac:dyDescent="0.2"/>
    <row r="5006" customFormat="1" ht="16" customHeight="1" x14ac:dyDescent="0.2"/>
    <row r="5007" customFormat="1" ht="16" customHeight="1" x14ac:dyDescent="0.2"/>
    <row r="5008" customFormat="1" ht="16" customHeight="1" x14ac:dyDescent="0.2"/>
    <row r="5009" customFormat="1" ht="16" customHeight="1" x14ac:dyDescent="0.2"/>
    <row r="5010" customFormat="1" ht="16" customHeight="1" x14ac:dyDescent="0.2"/>
    <row r="5011" customFormat="1" ht="16" customHeight="1" x14ac:dyDescent="0.2"/>
    <row r="5012" customFormat="1" ht="16" customHeight="1" x14ac:dyDescent="0.2"/>
    <row r="5013" customFormat="1" ht="16" customHeight="1" x14ac:dyDescent="0.2"/>
    <row r="5014" customFormat="1" ht="16" customHeight="1" x14ac:dyDescent="0.2"/>
    <row r="5015" customFormat="1" ht="16" customHeight="1" x14ac:dyDescent="0.2"/>
    <row r="5016" customFormat="1" ht="16" customHeight="1" x14ac:dyDescent="0.2"/>
    <row r="5017" customFormat="1" ht="16" customHeight="1" x14ac:dyDescent="0.2"/>
    <row r="5018" customFormat="1" ht="16" customHeight="1" x14ac:dyDescent="0.2"/>
    <row r="5019" customFormat="1" ht="16" customHeight="1" x14ac:dyDescent="0.2"/>
    <row r="5020" customFormat="1" ht="16" customHeight="1" x14ac:dyDescent="0.2"/>
    <row r="5021" customFormat="1" ht="16" customHeight="1" x14ac:dyDescent="0.2"/>
    <row r="5022" customFormat="1" ht="16" customHeight="1" x14ac:dyDescent="0.2"/>
    <row r="5023" customFormat="1" ht="16" customHeight="1" x14ac:dyDescent="0.2"/>
    <row r="5024" customFormat="1" ht="16" customHeight="1" x14ac:dyDescent="0.2"/>
    <row r="5025" customFormat="1" ht="16" customHeight="1" x14ac:dyDescent="0.2"/>
    <row r="5026" customFormat="1" ht="16" customHeight="1" x14ac:dyDescent="0.2"/>
    <row r="5027" customFormat="1" ht="16" customHeight="1" x14ac:dyDescent="0.2"/>
    <row r="5028" customFormat="1" ht="16" customHeight="1" x14ac:dyDescent="0.2"/>
    <row r="5029" customFormat="1" ht="16" customHeight="1" x14ac:dyDescent="0.2"/>
    <row r="5030" customFormat="1" ht="16" customHeight="1" x14ac:dyDescent="0.2"/>
    <row r="5031" customFormat="1" ht="16" customHeight="1" x14ac:dyDescent="0.2"/>
    <row r="5032" customFormat="1" ht="16" customHeight="1" x14ac:dyDescent="0.2"/>
    <row r="5033" customFormat="1" ht="16" customHeight="1" x14ac:dyDescent="0.2"/>
    <row r="5034" customFormat="1" ht="16" customHeight="1" x14ac:dyDescent="0.2"/>
    <row r="5035" customFormat="1" ht="16" customHeight="1" x14ac:dyDescent="0.2"/>
    <row r="5036" customFormat="1" ht="16" customHeight="1" x14ac:dyDescent="0.2"/>
    <row r="5037" customFormat="1" ht="16" customHeight="1" x14ac:dyDescent="0.2"/>
    <row r="5038" customFormat="1" ht="16" customHeight="1" x14ac:dyDescent="0.2"/>
    <row r="5039" customFormat="1" ht="16" customHeight="1" x14ac:dyDescent="0.2"/>
    <row r="5040" customFormat="1" ht="16" customHeight="1" x14ac:dyDescent="0.2"/>
    <row r="5041" customFormat="1" ht="16" customHeight="1" x14ac:dyDescent="0.2"/>
    <row r="5042" customFormat="1" ht="16" customHeight="1" x14ac:dyDescent="0.2"/>
    <row r="5043" customFormat="1" ht="16" customHeight="1" x14ac:dyDescent="0.2"/>
    <row r="5044" customFormat="1" ht="16" customHeight="1" x14ac:dyDescent="0.2"/>
    <row r="5045" customFormat="1" ht="16" customHeight="1" x14ac:dyDescent="0.2"/>
    <row r="5046" customFormat="1" ht="16" customHeight="1" x14ac:dyDescent="0.2"/>
    <row r="5047" customFormat="1" ht="16" customHeight="1" x14ac:dyDescent="0.2"/>
    <row r="5048" customFormat="1" ht="16" customHeight="1" x14ac:dyDescent="0.2"/>
    <row r="5049" customFormat="1" ht="16" customHeight="1" x14ac:dyDescent="0.2"/>
    <row r="5050" customFormat="1" ht="16" customHeight="1" x14ac:dyDescent="0.2"/>
    <row r="5051" customFormat="1" ht="16" customHeight="1" x14ac:dyDescent="0.2"/>
    <row r="5052" customFormat="1" ht="16" customHeight="1" x14ac:dyDescent="0.2"/>
    <row r="5053" customFormat="1" ht="16" customHeight="1" x14ac:dyDescent="0.2"/>
    <row r="5054" customFormat="1" ht="16" customHeight="1" x14ac:dyDescent="0.2"/>
    <row r="5055" customFormat="1" ht="16" customHeight="1" x14ac:dyDescent="0.2"/>
    <row r="5056" customFormat="1" ht="16" customHeight="1" x14ac:dyDescent="0.2"/>
    <row r="5057" customFormat="1" ht="16" customHeight="1" x14ac:dyDescent="0.2"/>
    <row r="5058" customFormat="1" ht="16" customHeight="1" x14ac:dyDescent="0.2"/>
    <row r="5059" customFormat="1" ht="16" customHeight="1" x14ac:dyDescent="0.2"/>
    <row r="5060" customFormat="1" ht="16" customHeight="1" x14ac:dyDescent="0.2"/>
    <row r="5061" customFormat="1" ht="16" customHeight="1" x14ac:dyDescent="0.2"/>
    <row r="5062" customFormat="1" ht="16" customHeight="1" x14ac:dyDescent="0.2"/>
    <row r="5063" customFormat="1" ht="16" customHeight="1" x14ac:dyDescent="0.2"/>
    <row r="5064" customFormat="1" ht="16" customHeight="1" x14ac:dyDescent="0.2"/>
    <row r="5065" customFormat="1" ht="16" customHeight="1" x14ac:dyDescent="0.2"/>
    <row r="5066" customFormat="1" ht="16" customHeight="1" x14ac:dyDescent="0.2"/>
    <row r="5067" customFormat="1" ht="16" customHeight="1" x14ac:dyDescent="0.2"/>
    <row r="5068" customFormat="1" ht="16" customHeight="1" x14ac:dyDescent="0.2"/>
    <row r="5069" customFormat="1" ht="16" customHeight="1" x14ac:dyDescent="0.2"/>
    <row r="5070" customFormat="1" ht="16" customHeight="1" x14ac:dyDescent="0.2"/>
    <row r="5071" customFormat="1" ht="16" customHeight="1" x14ac:dyDescent="0.2"/>
    <row r="5072" customFormat="1" ht="16" customHeight="1" x14ac:dyDescent="0.2"/>
    <row r="5073" customFormat="1" ht="16" customHeight="1" x14ac:dyDescent="0.2"/>
    <row r="5074" customFormat="1" ht="16" customHeight="1" x14ac:dyDescent="0.2"/>
    <row r="5075" customFormat="1" ht="16" customHeight="1" x14ac:dyDescent="0.2"/>
    <row r="5076" customFormat="1" ht="16" customHeight="1" x14ac:dyDescent="0.2"/>
    <row r="5077" customFormat="1" ht="16" customHeight="1" x14ac:dyDescent="0.2"/>
    <row r="5078" customFormat="1" ht="16" customHeight="1" x14ac:dyDescent="0.2"/>
    <row r="5079" customFormat="1" ht="16" customHeight="1" x14ac:dyDescent="0.2"/>
    <row r="5080" customFormat="1" ht="16" customHeight="1" x14ac:dyDescent="0.2"/>
    <row r="5081" customFormat="1" ht="16" customHeight="1" x14ac:dyDescent="0.2"/>
    <row r="5082" customFormat="1" ht="16" customHeight="1" x14ac:dyDescent="0.2"/>
    <row r="5083" customFormat="1" ht="16" customHeight="1" x14ac:dyDescent="0.2"/>
    <row r="5084" customFormat="1" ht="16" customHeight="1" x14ac:dyDescent="0.2"/>
    <row r="5085" customFormat="1" ht="16" customHeight="1" x14ac:dyDescent="0.2"/>
    <row r="5086" customFormat="1" ht="16" customHeight="1" x14ac:dyDescent="0.2"/>
    <row r="5087" customFormat="1" ht="16" customHeight="1" x14ac:dyDescent="0.2"/>
    <row r="5088" customFormat="1" ht="16" customHeight="1" x14ac:dyDescent="0.2"/>
    <row r="5089" customFormat="1" ht="16" customHeight="1" x14ac:dyDescent="0.2"/>
    <row r="5090" customFormat="1" ht="16" customHeight="1" x14ac:dyDescent="0.2"/>
    <row r="5091" customFormat="1" ht="16" customHeight="1" x14ac:dyDescent="0.2"/>
    <row r="5092" customFormat="1" ht="16" customHeight="1" x14ac:dyDescent="0.2"/>
    <row r="5093" customFormat="1" ht="16" customHeight="1" x14ac:dyDescent="0.2"/>
    <row r="5094" customFormat="1" ht="16" customHeight="1" x14ac:dyDescent="0.2"/>
    <row r="5095" customFormat="1" ht="16" customHeight="1" x14ac:dyDescent="0.2"/>
    <row r="5096" customFormat="1" ht="16" customHeight="1" x14ac:dyDescent="0.2"/>
    <row r="5097" customFormat="1" ht="16" customHeight="1" x14ac:dyDescent="0.2"/>
    <row r="5098" customFormat="1" ht="16" customHeight="1" x14ac:dyDescent="0.2"/>
    <row r="5099" customFormat="1" ht="16" customHeight="1" x14ac:dyDescent="0.2"/>
    <row r="5100" customFormat="1" ht="16" customHeight="1" x14ac:dyDescent="0.2"/>
    <row r="5101" customFormat="1" ht="16" customHeight="1" x14ac:dyDescent="0.2"/>
    <row r="5102" customFormat="1" ht="16" customHeight="1" x14ac:dyDescent="0.2"/>
    <row r="5103" customFormat="1" ht="16" customHeight="1" x14ac:dyDescent="0.2"/>
    <row r="5104" customFormat="1" ht="16" customHeight="1" x14ac:dyDescent="0.2"/>
    <row r="5105" customFormat="1" ht="16" customHeight="1" x14ac:dyDescent="0.2"/>
    <row r="5106" customFormat="1" ht="16" customHeight="1" x14ac:dyDescent="0.2"/>
    <row r="5107" customFormat="1" ht="16" customHeight="1" x14ac:dyDescent="0.2"/>
    <row r="5108" customFormat="1" ht="16" customHeight="1" x14ac:dyDescent="0.2"/>
    <row r="5109" customFormat="1" ht="16" customHeight="1" x14ac:dyDescent="0.2"/>
    <row r="5110" customFormat="1" ht="16" customHeight="1" x14ac:dyDescent="0.2"/>
    <row r="5111" customFormat="1" ht="16" customHeight="1" x14ac:dyDescent="0.2"/>
    <row r="5112" customFormat="1" ht="16" customHeight="1" x14ac:dyDescent="0.2"/>
    <row r="5113" customFormat="1" ht="16" customHeight="1" x14ac:dyDescent="0.2"/>
    <row r="5114" customFormat="1" ht="16" customHeight="1" x14ac:dyDescent="0.2"/>
    <row r="5115" customFormat="1" ht="16" customHeight="1" x14ac:dyDescent="0.2"/>
    <row r="5116" customFormat="1" ht="16" customHeight="1" x14ac:dyDescent="0.2"/>
    <row r="5117" customFormat="1" ht="16" customHeight="1" x14ac:dyDescent="0.2"/>
    <row r="5118" customFormat="1" ht="16" customHeight="1" x14ac:dyDescent="0.2"/>
    <row r="5119" customFormat="1" ht="16" customHeight="1" x14ac:dyDescent="0.2"/>
    <row r="5120" customFormat="1" ht="16" customHeight="1" x14ac:dyDescent="0.2"/>
    <row r="5121" customFormat="1" ht="16" customHeight="1" x14ac:dyDescent="0.2"/>
    <row r="5122" customFormat="1" ht="16" customHeight="1" x14ac:dyDescent="0.2"/>
    <row r="5123" customFormat="1" ht="16" customHeight="1" x14ac:dyDescent="0.2"/>
    <row r="5124" customFormat="1" ht="16" customHeight="1" x14ac:dyDescent="0.2"/>
    <row r="5125" customFormat="1" ht="16" customHeight="1" x14ac:dyDescent="0.2"/>
    <row r="5126" customFormat="1" ht="16" customHeight="1" x14ac:dyDescent="0.2"/>
    <row r="5127" customFormat="1" ht="16" customHeight="1" x14ac:dyDescent="0.2"/>
    <row r="5128" customFormat="1" ht="16" customHeight="1" x14ac:dyDescent="0.2"/>
    <row r="5129" customFormat="1" ht="16" customHeight="1" x14ac:dyDescent="0.2"/>
    <row r="5130" customFormat="1" ht="16" customHeight="1" x14ac:dyDescent="0.2"/>
    <row r="5131" customFormat="1" ht="16" customHeight="1" x14ac:dyDescent="0.2"/>
    <row r="5132" customFormat="1" ht="16" customHeight="1" x14ac:dyDescent="0.2"/>
    <row r="5133" customFormat="1" ht="16" customHeight="1" x14ac:dyDescent="0.2"/>
    <row r="5134" customFormat="1" ht="16" customHeight="1" x14ac:dyDescent="0.2"/>
    <row r="5135" customFormat="1" ht="16" customHeight="1" x14ac:dyDescent="0.2"/>
    <row r="5136" customFormat="1" ht="16" customHeight="1" x14ac:dyDescent="0.2"/>
    <row r="5137" customFormat="1" ht="16" customHeight="1" x14ac:dyDescent="0.2"/>
    <row r="5138" customFormat="1" ht="16" customHeight="1" x14ac:dyDescent="0.2"/>
    <row r="5139" customFormat="1" ht="16" customHeight="1" x14ac:dyDescent="0.2"/>
    <row r="5140" customFormat="1" ht="16" customHeight="1" x14ac:dyDescent="0.2"/>
    <row r="5141" customFormat="1" ht="16" customHeight="1" x14ac:dyDescent="0.2"/>
    <row r="5142" customFormat="1" ht="16" customHeight="1" x14ac:dyDescent="0.2"/>
    <row r="5143" customFormat="1" ht="16" customHeight="1" x14ac:dyDescent="0.2"/>
    <row r="5144" customFormat="1" ht="16" customHeight="1" x14ac:dyDescent="0.2"/>
    <row r="5145" customFormat="1" ht="16" customHeight="1" x14ac:dyDescent="0.2"/>
    <row r="5146" customFormat="1" ht="16" customHeight="1" x14ac:dyDescent="0.2"/>
    <row r="5147" customFormat="1" ht="16" customHeight="1" x14ac:dyDescent="0.2"/>
    <row r="5148" customFormat="1" ht="16" customHeight="1" x14ac:dyDescent="0.2"/>
    <row r="5149" customFormat="1" ht="16" customHeight="1" x14ac:dyDescent="0.2"/>
    <row r="5150" customFormat="1" ht="16" customHeight="1" x14ac:dyDescent="0.2"/>
    <row r="5151" customFormat="1" ht="16" customHeight="1" x14ac:dyDescent="0.2"/>
    <row r="5152" customFormat="1" ht="16" customHeight="1" x14ac:dyDescent="0.2"/>
    <row r="5153" customFormat="1" ht="16" customHeight="1" x14ac:dyDescent="0.2"/>
    <row r="5154" customFormat="1" ht="16" customHeight="1" x14ac:dyDescent="0.2"/>
    <row r="5155" customFormat="1" ht="16" customHeight="1" x14ac:dyDescent="0.2"/>
    <row r="5156" customFormat="1" ht="16" customHeight="1" x14ac:dyDescent="0.2"/>
    <row r="5157" customFormat="1" ht="16" customHeight="1" x14ac:dyDescent="0.2"/>
    <row r="5158" customFormat="1" ht="16" customHeight="1" x14ac:dyDescent="0.2"/>
    <row r="5159" customFormat="1" ht="16" customHeight="1" x14ac:dyDescent="0.2"/>
    <row r="5160" customFormat="1" ht="16" customHeight="1" x14ac:dyDescent="0.2"/>
    <row r="5161" customFormat="1" ht="16" customHeight="1" x14ac:dyDescent="0.2"/>
    <row r="5162" customFormat="1" ht="16" customHeight="1" x14ac:dyDescent="0.2"/>
    <row r="5163" customFormat="1" ht="16" customHeight="1" x14ac:dyDescent="0.2"/>
    <row r="5164" customFormat="1" ht="16" customHeight="1" x14ac:dyDescent="0.2"/>
    <row r="5165" customFormat="1" ht="16" customHeight="1" x14ac:dyDescent="0.2"/>
    <row r="5166" customFormat="1" ht="16" customHeight="1" x14ac:dyDescent="0.2"/>
    <row r="5167" customFormat="1" ht="16" customHeight="1" x14ac:dyDescent="0.2"/>
    <row r="5168" customFormat="1" ht="16" customHeight="1" x14ac:dyDescent="0.2"/>
    <row r="5169" customFormat="1" ht="16" customHeight="1" x14ac:dyDescent="0.2"/>
    <row r="5170" customFormat="1" ht="16" customHeight="1" x14ac:dyDescent="0.2"/>
    <row r="5171" customFormat="1" ht="16" customHeight="1" x14ac:dyDescent="0.2"/>
    <row r="5172" customFormat="1" ht="16" customHeight="1" x14ac:dyDescent="0.2"/>
    <row r="5173" customFormat="1" ht="16" customHeight="1" x14ac:dyDescent="0.2"/>
    <row r="5174" customFormat="1" ht="16" customHeight="1" x14ac:dyDescent="0.2"/>
    <row r="5175" customFormat="1" ht="16" customHeight="1" x14ac:dyDescent="0.2"/>
    <row r="5176" customFormat="1" ht="16" customHeight="1" x14ac:dyDescent="0.2"/>
    <row r="5177" customFormat="1" ht="16" customHeight="1" x14ac:dyDescent="0.2"/>
    <row r="5178" customFormat="1" ht="16" customHeight="1" x14ac:dyDescent="0.2"/>
    <row r="5179" customFormat="1" ht="16" customHeight="1" x14ac:dyDescent="0.2"/>
    <row r="5180" customFormat="1" ht="16" customHeight="1" x14ac:dyDescent="0.2"/>
    <row r="5181" customFormat="1" ht="16" customHeight="1" x14ac:dyDescent="0.2"/>
    <row r="5182" customFormat="1" ht="16" customHeight="1" x14ac:dyDescent="0.2"/>
    <row r="5183" customFormat="1" ht="16" customHeight="1" x14ac:dyDescent="0.2"/>
    <row r="5184" customFormat="1" ht="16" customHeight="1" x14ac:dyDescent="0.2"/>
    <row r="5185" customFormat="1" ht="16" customHeight="1" x14ac:dyDescent="0.2"/>
    <row r="5186" customFormat="1" ht="16" customHeight="1" x14ac:dyDescent="0.2"/>
    <row r="5187" customFormat="1" ht="16" customHeight="1" x14ac:dyDescent="0.2"/>
    <row r="5188" customFormat="1" ht="16" customHeight="1" x14ac:dyDescent="0.2"/>
    <row r="5189" customFormat="1" ht="16" customHeight="1" x14ac:dyDescent="0.2"/>
    <row r="5190" customFormat="1" ht="16" customHeight="1" x14ac:dyDescent="0.2"/>
    <row r="5191" customFormat="1" ht="16" customHeight="1" x14ac:dyDescent="0.2"/>
    <row r="5192" customFormat="1" ht="16" customHeight="1" x14ac:dyDescent="0.2"/>
    <row r="5193" customFormat="1" ht="16" customHeight="1" x14ac:dyDescent="0.2"/>
    <row r="5194" customFormat="1" ht="16" customHeight="1" x14ac:dyDescent="0.2"/>
    <row r="5195" customFormat="1" ht="16" customHeight="1" x14ac:dyDescent="0.2"/>
    <row r="5196" customFormat="1" ht="16" customHeight="1" x14ac:dyDescent="0.2"/>
    <row r="5197" customFormat="1" ht="16" customHeight="1" x14ac:dyDescent="0.2"/>
    <row r="5198" customFormat="1" ht="16" customHeight="1" x14ac:dyDescent="0.2"/>
    <row r="5199" customFormat="1" ht="16" customHeight="1" x14ac:dyDescent="0.2"/>
    <row r="5200" customFormat="1" ht="16" customHeight="1" x14ac:dyDescent="0.2"/>
    <row r="5201" customFormat="1" ht="16" customHeight="1" x14ac:dyDescent="0.2"/>
    <row r="5202" customFormat="1" ht="16" customHeight="1" x14ac:dyDescent="0.2"/>
    <row r="5203" customFormat="1" ht="16" customHeight="1" x14ac:dyDescent="0.2"/>
    <row r="5204" customFormat="1" ht="16" customHeight="1" x14ac:dyDescent="0.2"/>
    <row r="5205" customFormat="1" ht="16" customHeight="1" x14ac:dyDescent="0.2"/>
    <row r="5206" customFormat="1" ht="16" customHeight="1" x14ac:dyDescent="0.2"/>
    <row r="5207" customFormat="1" ht="16" customHeight="1" x14ac:dyDescent="0.2"/>
    <row r="5208" customFormat="1" ht="16" customHeight="1" x14ac:dyDescent="0.2"/>
    <row r="5209" customFormat="1" ht="16" customHeight="1" x14ac:dyDescent="0.2"/>
    <row r="5210" customFormat="1" ht="16" customHeight="1" x14ac:dyDescent="0.2"/>
    <row r="5211" customFormat="1" ht="16" customHeight="1" x14ac:dyDescent="0.2"/>
    <row r="5212" customFormat="1" ht="16" customHeight="1" x14ac:dyDescent="0.2"/>
    <row r="5213" customFormat="1" ht="16" customHeight="1" x14ac:dyDescent="0.2"/>
    <row r="5214" customFormat="1" ht="16" customHeight="1" x14ac:dyDescent="0.2"/>
    <row r="5215" customFormat="1" ht="16" customHeight="1" x14ac:dyDescent="0.2"/>
    <row r="5216" customFormat="1" ht="16" customHeight="1" x14ac:dyDescent="0.2"/>
    <row r="5217" customFormat="1" ht="16" customHeight="1" x14ac:dyDescent="0.2"/>
    <row r="5218" customFormat="1" ht="16" customHeight="1" x14ac:dyDescent="0.2"/>
    <row r="5219" customFormat="1" ht="16" customHeight="1" x14ac:dyDescent="0.2"/>
    <row r="5220" customFormat="1" ht="16" customHeight="1" x14ac:dyDescent="0.2"/>
    <row r="5221" customFormat="1" ht="16" customHeight="1" x14ac:dyDescent="0.2"/>
    <row r="5222" customFormat="1" ht="16" customHeight="1" x14ac:dyDescent="0.2"/>
    <row r="5223" customFormat="1" ht="16" customHeight="1" x14ac:dyDescent="0.2"/>
    <row r="5224" customFormat="1" ht="16" customHeight="1" x14ac:dyDescent="0.2"/>
    <row r="5225" customFormat="1" ht="16" customHeight="1" x14ac:dyDescent="0.2"/>
    <row r="5226" customFormat="1" ht="16" customHeight="1" x14ac:dyDescent="0.2"/>
    <row r="5227" customFormat="1" ht="16" customHeight="1" x14ac:dyDescent="0.2"/>
    <row r="5228" customFormat="1" ht="16" customHeight="1" x14ac:dyDescent="0.2"/>
    <row r="5229" customFormat="1" ht="16" customHeight="1" x14ac:dyDescent="0.2"/>
    <row r="5230" customFormat="1" ht="16" customHeight="1" x14ac:dyDescent="0.2"/>
    <row r="5231" customFormat="1" ht="16" customHeight="1" x14ac:dyDescent="0.2"/>
    <row r="5232" customFormat="1" ht="16" customHeight="1" x14ac:dyDescent="0.2"/>
    <row r="5233" customFormat="1" ht="16" customHeight="1" x14ac:dyDescent="0.2"/>
    <row r="5234" customFormat="1" ht="16" customHeight="1" x14ac:dyDescent="0.2"/>
    <row r="5235" customFormat="1" ht="16" customHeight="1" x14ac:dyDescent="0.2"/>
    <row r="5236" customFormat="1" ht="16" customHeight="1" x14ac:dyDescent="0.2"/>
    <row r="5237" customFormat="1" ht="16" customHeight="1" x14ac:dyDescent="0.2"/>
    <row r="5238" customFormat="1" ht="16" customHeight="1" x14ac:dyDescent="0.2"/>
    <row r="5239" customFormat="1" ht="16" customHeight="1" x14ac:dyDescent="0.2"/>
    <row r="5240" customFormat="1" ht="16" customHeight="1" x14ac:dyDescent="0.2"/>
    <row r="5241" customFormat="1" ht="16" customHeight="1" x14ac:dyDescent="0.2"/>
    <row r="5242" customFormat="1" ht="16" customHeight="1" x14ac:dyDescent="0.2"/>
    <row r="5243" customFormat="1" ht="16" customHeight="1" x14ac:dyDescent="0.2"/>
    <row r="5244" customFormat="1" ht="16" customHeight="1" x14ac:dyDescent="0.2"/>
    <row r="5245" customFormat="1" ht="16" customHeight="1" x14ac:dyDescent="0.2"/>
    <row r="5246" customFormat="1" ht="16" customHeight="1" x14ac:dyDescent="0.2"/>
    <row r="5247" customFormat="1" ht="16" customHeight="1" x14ac:dyDescent="0.2"/>
    <row r="5248" customFormat="1" ht="16" customHeight="1" x14ac:dyDescent="0.2"/>
    <row r="5249" customFormat="1" ht="16" customHeight="1" x14ac:dyDescent="0.2"/>
    <row r="5250" customFormat="1" ht="16" customHeight="1" x14ac:dyDescent="0.2"/>
    <row r="5251" customFormat="1" ht="16" customHeight="1" x14ac:dyDescent="0.2"/>
    <row r="5252" customFormat="1" ht="16" customHeight="1" x14ac:dyDescent="0.2"/>
    <row r="5253" customFormat="1" ht="16" customHeight="1" x14ac:dyDescent="0.2"/>
    <row r="5254" customFormat="1" ht="16" customHeight="1" x14ac:dyDescent="0.2"/>
    <row r="5255" customFormat="1" ht="16" customHeight="1" x14ac:dyDescent="0.2"/>
    <row r="5256" customFormat="1" ht="16" customHeight="1" x14ac:dyDescent="0.2"/>
    <row r="5257" customFormat="1" ht="16" customHeight="1" x14ac:dyDescent="0.2"/>
    <row r="5258" customFormat="1" ht="16" customHeight="1" x14ac:dyDescent="0.2"/>
    <row r="5259" customFormat="1" ht="16" customHeight="1" x14ac:dyDescent="0.2"/>
    <row r="5260" customFormat="1" ht="16" customHeight="1" x14ac:dyDescent="0.2"/>
    <row r="5261" customFormat="1" ht="16" customHeight="1" x14ac:dyDescent="0.2"/>
    <row r="5262" customFormat="1" ht="16" customHeight="1" x14ac:dyDescent="0.2"/>
    <row r="5263" customFormat="1" ht="16" customHeight="1" x14ac:dyDescent="0.2"/>
    <row r="5264" customFormat="1" ht="16" customHeight="1" x14ac:dyDescent="0.2"/>
    <row r="5265" customFormat="1" ht="16" customHeight="1" x14ac:dyDescent="0.2"/>
    <row r="5266" customFormat="1" ht="16" customHeight="1" x14ac:dyDescent="0.2"/>
    <row r="5267" customFormat="1" ht="16" customHeight="1" x14ac:dyDescent="0.2"/>
    <row r="5268" customFormat="1" ht="16" customHeight="1" x14ac:dyDescent="0.2"/>
    <row r="5269" customFormat="1" ht="16" customHeight="1" x14ac:dyDescent="0.2"/>
    <row r="5270" customFormat="1" ht="16" customHeight="1" x14ac:dyDescent="0.2"/>
    <row r="5271" customFormat="1" ht="16" customHeight="1" x14ac:dyDescent="0.2"/>
    <row r="5272" customFormat="1" ht="16" customHeight="1" x14ac:dyDescent="0.2"/>
    <row r="5273" customFormat="1" ht="16" customHeight="1" x14ac:dyDescent="0.2"/>
    <row r="5274" customFormat="1" ht="16" customHeight="1" x14ac:dyDescent="0.2"/>
    <row r="5275" customFormat="1" ht="16" customHeight="1" x14ac:dyDescent="0.2"/>
    <row r="5276" customFormat="1" ht="16" customHeight="1" x14ac:dyDescent="0.2"/>
    <row r="5277" customFormat="1" ht="16" customHeight="1" x14ac:dyDescent="0.2"/>
    <row r="5278" customFormat="1" ht="16" customHeight="1" x14ac:dyDescent="0.2"/>
    <row r="5279" customFormat="1" ht="16" customHeight="1" x14ac:dyDescent="0.2"/>
    <row r="5280" customFormat="1" ht="16" customHeight="1" x14ac:dyDescent="0.2"/>
    <row r="5281" customFormat="1" ht="16" customHeight="1" x14ac:dyDescent="0.2"/>
    <row r="5282" customFormat="1" ht="16" customHeight="1" x14ac:dyDescent="0.2"/>
    <row r="5283" customFormat="1" ht="16" customHeight="1" x14ac:dyDescent="0.2"/>
    <row r="5284" customFormat="1" ht="16" customHeight="1" x14ac:dyDescent="0.2"/>
    <row r="5285" customFormat="1" ht="16" customHeight="1" x14ac:dyDescent="0.2"/>
    <row r="5286" customFormat="1" ht="16" customHeight="1" x14ac:dyDescent="0.2"/>
    <row r="5287" customFormat="1" ht="16" customHeight="1" x14ac:dyDescent="0.2"/>
    <row r="5288" customFormat="1" ht="16" customHeight="1" x14ac:dyDescent="0.2"/>
    <row r="5289" customFormat="1" ht="16" customHeight="1" x14ac:dyDescent="0.2"/>
    <row r="5290" customFormat="1" ht="16" customHeight="1" x14ac:dyDescent="0.2"/>
    <row r="5291" customFormat="1" ht="16" customHeight="1" x14ac:dyDescent="0.2"/>
    <row r="5292" customFormat="1" ht="16" customHeight="1" x14ac:dyDescent="0.2"/>
    <row r="5293" customFormat="1" ht="16" customHeight="1" x14ac:dyDescent="0.2"/>
    <row r="5294" customFormat="1" ht="16" customHeight="1" x14ac:dyDescent="0.2"/>
    <row r="5295" customFormat="1" ht="16" customHeight="1" x14ac:dyDescent="0.2"/>
    <row r="5296" customFormat="1" ht="16" customHeight="1" x14ac:dyDescent="0.2"/>
    <row r="5297" customFormat="1" ht="16" customHeight="1" x14ac:dyDescent="0.2"/>
    <row r="5298" customFormat="1" ht="16" customHeight="1" x14ac:dyDescent="0.2"/>
    <row r="5299" customFormat="1" ht="16" customHeight="1" x14ac:dyDescent="0.2"/>
    <row r="5300" customFormat="1" ht="16" customHeight="1" x14ac:dyDescent="0.2"/>
    <row r="5301" customFormat="1" ht="16" customHeight="1" x14ac:dyDescent="0.2"/>
    <row r="5302" customFormat="1" ht="16" customHeight="1" x14ac:dyDescent="0.2"/>
    <row r="5303" customFormat="1" ht="16" customHeight="1" x14ac:dyDescent="0.2"/>
    <row r="5304" customFormat="1" ht="16" customHeight="1" x14ac:dyDescent="0.2"/>
    <row r="5305" customFormat="1" ht="16" customHeight="1" x14ac:dyDescent="0.2"/>
    <row r="5306" customFormat="1" ht="16" customHeight="1" x14ac:dyDescent="0.2"/>
    <row r="5307" customFormat="1" ht="16" customHeight="1" x14ac:dyDescent="0.2"/>
    <row r="5308" customFormat="1" ht="16" customHeight="1" x14ac:dyDescent="0.2"/>
    <row r="5309" customFormat="1" ht="16" customHeight="1" x14ac:dyDescent="0.2"/>
    <row r="5310" customFormat="1" ht="16" customHeight="1" x14ac:dyDescent="0.2"/>
    <row r="5311" customFormat="1" ht="16" customHeight="1" x14ac:dyDescent="0.2"/>
    <row r="5312" customFormat="1" ht="16" customHeight="1" x14ac:dyDescent="0.2"/>
    <row r="5313" customFormat="1" ht="16" customHeight="1" x14ac:dyDescent="0.2"/>
    <row r="5314" customFormat="1" ht="16" customHeight="1" x14ac:dyDescent="0.2"/>
    <row r="5315" customFormat="1" ht="16" customHeight="1" x14ac:dyDescent="0.2"/>
    <row r="5316" customFormat="1" ht="16" customHeight="1" x14ac:dyDescent="0.2"/>
    <row r="5317" customFormat="1" ht="16" customHeight="1" x14ac:dyDescent="0.2"/>
    <row r="5318" customFormat="1" ht="16" customHeight="1" x14ac:dyDescent="0.2"/>
    <row r="5319" customFormat="1" ht="16" customHeight="1" x14ac:dyDescent="0.2"/>
    <row r="5320" customFormat="1" ht="16" customHeight="1" x14ac:dyDescent="0.2"/>
    <row r="5321" customFormat="1" ht="16" customHeight="1" x14ac:dyDescent="0.2"/>
    <row r="5322" customFormat="1" ht="16" customHeight="1" x14ac:dyDescent="0.2"/>
    <row r="5323" customFormat="1" ht="16" customHeight="1" x14ac:dyDescent="0.2"/>
    <row r="5324" customFormat="1" ht="16" customHeight="1" x14ac:dyDescent="0.2"/>
    <row r="5325" customFormat="1" ht="16" customHeight="1" x14ac:dyDescent="0.2"/>
    <row r="5326" customFormat="1" ht="16" customHeight="1" x14ac:dyDescent="0.2"/>
    <row r="5327" customFormat="1" ht="16" customHeight="1" x14ac:dyDescent="0.2"/>
    <row r="5328" customFormat="1" ht="16" customHeight="1" x14ac:dyDescent="0.2"/>
    <row r="5329" customFormat="1" ht="16" customHeight="1" x14ac:dyDescent="0.2"/>
    <row r="5330" customFormat="1" ht="16" customHeight="1" x14ac:dyDescent="0.2"/>
    <row r="5331" customFormat="1" ht="16" customHeight="1" x14ac:dyDescent="0.2"/>
    <row r="5332" customFormat="1" ht="16" customHeight="1" x14ac:dyDescent="0.2"/>
    <row r="5333" customFormat="1" ht="16" customHeight="1" x14ac:dyDescent="0.2"/>
    <row r="5334" customFormat="1" ht="16" customHeight="1" x14ac:dyDescent="0.2"/>
    <row r="5335" customFormat="1" ht="16" customHeight="1" x14ac:dyDescent="0.2"/>
    <row r="5336" customFormat="1" ht="16" customHeight="1" x14ac:dyDescent="0.2"/>
    <row r="5337" customFormat="1" ht="16" customHeight="1" x14ac:dyDescent="0.2"/>
    <row r="5338" customFormat="1" ht="16" customHeight="1" x14ac:dyDescent="0.2"/>
    <row r="5339" customFormat="1" ht="16" customHeight="1" x14ac:dyDescent="0.2"/>
    <row r="5340" customFormat="1" ht="16" customHeight="1" x14ac:dyDescent="0.2"/>
    <row r="5341" customFormat="1" ht="16" customHeight="1" x14ac:dyDescent="0.2"/>
    <row r="5342" customFormat="1" ht="16" customHeight="1" x14ac:dyDescent="0.2"/>
    <row r="5343" customFormat="1" ht="16" customHeight="1" x14ac:dyDescent="0.2"/>
    <row r="5344" customFormat="1" ht="16" customHeight="1" x14ac:dyDescent="0.2"/>
    <row r="5345" customFormat="1" ht="16" customHeight="1" x14ac:dyDescent="0.2"/>
    <row r="5346" customFormat="1" ht="16" customHeight="1" x14ac:dyDescent="0.2"/>
    <row r="5347" customFormat="1" ht="16" customHeight="1" x14ac:dyDescent="0.2"/>
    <row r="5348" customFormat="1" ht="16" customHeight="1" x14ac:dyDescent="0.2"/>
    <row r="5349" customFormat="1" ht="16" customHeight="1" x14ac:dyDescent="0.2"/>
    <row r="5350" customFormat="1" ht="16" customHeight="1" x14ac:dyDescent="0.2"/>
    <row r="5351" customFormat="1" ht="16" customHeight="1" x14ac:dyDescent="0.2"/>
    <row r="5352" customFormat="1" ht="16" customHeight="1" x14ac:dyDescent="0.2"/>
    <row r="5353" customFormat="1" ht="16" customHeight="1" x14ac:dyDescent="0.2"/>
    <row r="5354" customFormat="1" ht="16" customHeight="1" x14ac:dyDescent="0.2"/>
    <row r="5355" customFormat="1" ht="16" customHeight="1" x14ac:dyDescent="0.2"/>
    <row r="5356" customFormat="1" ht="16" customHeight="1" x14ac:dyDescent="0.2"/>
    <row r="5357" customFormat="1" ht="16" customHeight="1" x14ac:dyDescent="0.2"/>
    <row r="5358" customFormat="1" ht="16" customHeight="1" x14ac:dyDescent="0.2"/>
    <row r="5359" customFormat="1" ht="16" customHeight="1" x14ac:dyDescent="0.2"/>
    <row r="5360" customFormat="1" ht="16" customHeight="1" x14ac:dyDescent="0.2"/>
    <row r="5361" customFormat="1" ht="16" customHeight="1" x14ac:dyDescent="0.2"/>
    <row r="5362" customFormat="1" ht="16" customHeight="1" x14ac:dyDescent="0.2"/>
    <row r="5363" customFormat="1" ht="16" customHeight="1" x14ac:dyDescent="0.2"/>
    <row r="5364" customFormat="1" ht="16" customHeight="1" x14ac:dyDescent="0.2"/>
    <row r="5365" customFormat="1" ht="16" customHeight="1" x14ac:dyDescent="0.2"/>
    <row r="5366" customFormat="1" ht="16" customHeight="1" x14ac:dyDescent="0.2"/>
    <row r="5367" customFormat="1" ht="16" customHeight="1" x14ac:dyDescent="0.2"/>
    <row r="5368" customFormat="1" ht="16" customHeight="1" x14ac:dyDescent="0.2"/>
    <row r="5369" customFormat="1" ht="16" customHeight="1" x14ac:dyDescent="0.2"/>
    <row r="5370" customFormat="1" ht="16" customHeight="1" x14ac:dyDescent="0.2"/>
    <row r="5371" customFormat="1" ht="16" customHeight="1" x14ac:dyDescent="0.2"/>
    <row r="5372" customFormat="1" ht="16" customHeight="1" x14ac:dyDescent="0.2"/>
    <row r="5373" customFormat="1" ht="16" customHeight="1" x14ac:dyDescent="0.2"/>
    <row r="5374" customFormat="1" ht="16" customHeight="1" x14ac:dyDescent="0.2"/>
    <row r="5375" customFormat="1" ht="16" customHeight="1" x14ac:dyDescent="0.2"/>
    <row r="5376" customFormat="1" ht="16" customHeight="1" x14ac:dyDescent="0.2"/>
    <row r="5377" customFormat="1" ht="16" customHeight="1" x14ac:dyDescent="0.2"/>
    <row r="5378" customFormat="1" ht="16" customHeight="1" x14ac:dyDescent="0.2"/>
    <row r="5379" customFormat="1" ht="16" customHeight="1" x14ac:dyDescent="0.2"/>
    <row r="5380" customFormat="1" ht="16" customHeight="1" x14ac:dyDescent="0.2"/>
    <row r="5381" customFormat="1" ht="16" customHeight="1" x14ac:dyDescent="0.2"/>
    <row r="5382" customFormat="1" ht="16" customHeight="1" x14ac:dyDescent="0.2"/>
    <row r="5383" customFormat="1" ht="16" customHeight="1" x14ac:dyDescent="0.2"/>
    <row r="5384" customFormat="1" ht="16" customHeight="1" x14ac:dyDescent="0.2"/>
    <row r="5385" customFormat="1" ht="16" customHeight="1" x14ac:dyDescent="0.2"/>
    <row r="5386" customFormat="1" ht="16" customHeight="1" x14ac:dyDescent="0.2"/>
    <row r="5387" customFormat="1" ht="16" customHeight="1" x14ac:dyDescent="0.2"/>
    <row r="5388" customFormat="1" ht="16" customHeight="1" x14ac:dyDescent="0.2"/>
    <row r="5389" customFormat="1" ht="16" customHeight="1" x14ac:dyDescent="0.2"/>
    <row r="5390" customFormat="1" ht="16" customHeight="1" x14ac:dyDescent="0.2"/>
    <row r="5391" customFormat="1" ht="16" customHeight="1" x14ac:dyDescent="0.2"/>
    <row r="5392" customFormat="1" ht="16" customHeight="1" x14ac:dyDescent="0.2"/>
    <row r="5393" customFormat="1" ht="16" customHeight="1" x14ac:dyDescent="0.2"/>
    <row r="5394" customFormat="1" ht="16" customHeight="1" x14ac:dyDescent="0.2"/>
    <row r="5395" customFormat="1" ht="16" customHeight="1" x14ac:dyDescent="0.2"/>
    <row r="5396" customFormat="1" ht="16" customHeight="1" x14ac:dyDescent="0.2"/>
    <row r="5397" customFormat="1" ht="16" customHeight="1" x14ac:dyDescent="0.2"/>
    <row r="5398" customFormat="1" ht="16" customHeight="1" x14ac:dyDescent="0.2"/>
    <row r="5399" customFormat="1" ht="16" customHeight="1" x14ac:dyDescent="0.2"/>
    <row r="5400" customFormat="1" ht="16" customHeight="1" x14ac:dyDescent="0.2"/>
    <row r="5401" customFormat="1" ht="16" customHeight="1" x14ac:dyDescent="0.2"/>
    <row r="5402" customFormat="1" ht="16" customHeight="1" x14ac:dyDescent="0.2"/>
    <row r="5403" customFormat="1" ht="16" customHeight="1" x14ac:dyDescent="0.2"/>
    <row r="5404" customFormat="1" ht="16" customHeight="1" x14ac:dyDescent="0.2"/>
    <row r="5405" customFormat="1" ht="16" customHeight="1" x14ac:dyDescent="0.2"/>
    <row r="5406" customFormat="1" ht="16" customHeight="1" x14ac:dyDescent="0.2"/>
    <row r="5407" customFormat="1" ht="16" customHeight="1" x14ac:dyDescent="0.2"/>
    <row r="5408" customFormat="1" ht="16" customHeight="1" x14ac:dyDescent="0.2"/>
    <row r="5409" customFormat="1" ht="16" customHeight="1" x14ac:dyDescent="0.2"/>
    <row r="5410" customFormat="1" ht="16" customHeight="1" x14ac:dyDescent="0.2"/>
    <row r="5411" customFormat="1" ht="16" customHeight="1" x14ac:dyDescent="0.2"/>
    <row r="5412" customFormat="1" ht="16" customHeight="1" x14ac:dyDescent="0.2"/>
    <row r="5413" customFormat="1" ht="16" customHeight="1" x14ac:dyDescent="0.2"/>
    <row r="5414" customFormat="1" ht="16" customHeight="1" x14ac:dyDescent="0.2"/>
    <row r="5415" customFormat="1" ht="16" customHeight="1" x14ac:dyDescent="0.2"/>
    <row r="5416" customFormat="1" ht="16" customHeight="1" x14ac:dyDescent="0.2"/>
    <row r="5417" customFormat="1" ht="16" customHeight="1" x14ac:dyDescent="0.2"/>
    <row r="5418" customFormat="1" ht="16" customHeight="1" x14ac:dyDescent="0.2"/>
    <row r="5419" customFormat="1" ht="16" customHeight="1" x14ac:dyDescent="0.2"/>
    <row r="5420" customFormat="1" ht="16" customHeight="1" x14ac:dyDescent="0.2"/>
    <row r="5421" customFormat="1" ht="16" customHeight="1" x14ac:dyDescent="0.2"/>
    <row r="5422" customFormat="1" ht="16" customHeight="1" x14ac:dyDescent="0.2"/>
    <row r="5423" customFormat="1" ht="16" customHeight="1" x14ac:dyDescent="0.2"/>
    <row r="5424" customFormat="1" ht="16" customHeight="1" x14ac:dyDescent="0.2"/>
    <row r="5425" customFormat="1" ht="16" customHeight="1" x14ac:dyDescent="0.2"/>
    <row r="5426" customFormat="1" ht="16" customHeight="1" x14ac:dyDescent="0.2"/>
    <row r="5427" customFormat="1" ht="16" customHeight="1" x14ac:dyDescent="0.2"/>
    <row r="5428" customFormat="1" ht="16" customHeight="1" x14ac:dyDescent="0.2"/>
    <row r="5429" customFormat="1" ht="16" customHeight="1" x14ac:dyDescent="0.2"/>
    <row r="5430" customFormat="1" ht="16" customHeight="1" x14ac:dyDescent="0.2"/>
    <row r="5431" customFormat="1" ht="16" customHeight="1" x14ac:dyDescent="0.2"/>
    <row r="5432" customFormat="1" ht="16" customHeight="1" x14ac:dyDescent="0.2"/>
    <row r="5433" customFormat="1" ht="16" customHeight="1" x14ac:dyDescent="0.2"/>
    <row r="5434" customFormat="1" ht="16" customHeight="1" x14ac:dyDescent="0.2"/>
    <row r="5435" customFormat="1" ht="16" customHeight="1" x14ac:dyDescent="0.2"/>
    <row r="5436" customFormat="1" ht="16" customHeight="1" x14ac:dyDescent="0.2"/>
    <row r="5437" customFormat="1" ht="16" customHeight="1" x14ac:dyDescent="0.2"/>
    <row r="5438" customFormat="1" ht="16" customHeight="1" x14ac:dyDescent="0.2"/>
    <row r="5439" customFormat="1" ht="16" customHeight="1" x14ac:dyDescent="0.2"/>
    <row r="5440" customFormat="1" ht="16" customHeight="1" x14ac:dyDescent="0.2"/>
    <row r="5441" customFormat="1" ht="16" customHeight="1" x14ac:dyDescent="0.2"/>
    <row r="5442" customFormat="1" ht="16" customHeight="1" x14ac:dyDescent="0.2"/>
    <row r="5443" customFormat="1" ht="16" customHeight="1" x14ac:dyDescent="0.2"/>
    <row r="5444" customFormat="1" ht="16" customHeight="1" x14ac:dyDescent="0.2"/>
    <row r="5445" customFormat="1" ht="16" customHeight="1" x14ac:dyDescent="0.2"/>
    <row r="5446" customFormat="1" ht="16" customHeight="1" x14ac:dyDescent="0.2"/>
    <row r="5447" customFormat="1" ht="16" customHeight="1" x14ac:dyDescent="0.2"/>
    <row r="5448" customFormat="1" ht="16" customHeight="1" x14ac:dyDescent="0.2"/>
    <row r="5449" customFormat="1" ht="16" customHeight="1" x14ac:dyDescent="0.2"/>
    <row r="5450" customFormat="1" ht="16" customHeight="1" x14ac:dyDescent="0.2"/>
    <row r="5451" customFormat="1" ht="16" customHeight="1" x14ac:dyDescent="0.2"/>
    <row r="5452" customFormat="1" ht="16" customHeight="1" x14ac:dyDescent="0.2"/>
    <row r="5453" customFormat="1" ht="16" customHeight="1" x14ac:dyDescent="0.2"/>
    <row r="5454" customFormat="1" ht="16" customHeight="1" x14ac:dyDescent="0.2"/>
    <row r="5455" customFormat="1" ht="16" customHeight="1" x14ac:dyDescent="0.2"/>
    <row r="5456" customFormat="1" ht="16" customHeight="1" x14ac:dyDescent="0.2"/>
    <row r="5457" customFormat="1" ht="16" customHeight="1" x14ac:dyDescent="0.2"/>
    <row r="5458" customFormat="1" ht="16" customHeight="1" x14ac:dyDescent="0.2"/>
    <row r="5459" customFormat="1" ht="16" customHeight="1" x14ac:dyDescent="0.2"/>
    <row r="5460" customFormat="1" ht="16" customHeight="1" x14ac:dyDescent="0.2"/>
    <row r="5461" customFormat="1" ht="16" customHeight="1" x14ac:dyDescent="0.2"/>
    <row r="5462" customFormat="1" ht="16" customHeight="1" x14ac:dyDescent="0.2"/>
    <row r="5463" customFormat="1" ht="16" customHeight="1" x14ac:dyDescent="0.2"/>
    <row r="5464" customFormat="1" ht="16" customHeight="1" x14ac:dyDescent="0.2"/>
    <row r="5465" customFormat="1" ht="16" customHeight="1" x14ac:dyDescent="0.2"/>
    <row r="5466" customFormat="1" ht="16" customHeight="1" x14ac:dyDescent="0.2"/>
    <row r="5467" customFormat="1" ht="16" customHeight="1" x14ac:dyDescent="0.2"/>
    <row r="5468" customFormat="1" ht="16" customHeight="1" x14ac:dyDescent="0.2"/>
    <row r="5469" customFormat="1" ht="16" customHeight="1" x14ac:dyDescent="0.2"/>
    <row r="5470" customFormat="1" ht="16" customHeight="1" x14ac:dyDescent="0.2"/>
    <row r="5471" customFormat="1" ht="16" customHeight="1" x14ac:dyDescent="0.2"/>
    <row r="5472" customFormat="1" ht="16" customHeight="1" x14ac:dyDescent="0.2"/>
    <row r="5473" customFormat="1" ht="16" customHeight="1" x14ac:dyDescent="0.2"/>
    <row r="5474" customFormat="1" ht="16" customHeight="1" x14ac:dyDescent="0.2"/>
    <row r="5475" customFormat="1" ht="16" customHeight="1" x14ac:dyDescent="0.2"/>
    <row r="5476" customFormat="1" ht="16" customHeight="1" x14ac:dyDescent="0.2"/>
    <row r="5477" customFormat="1" ht="16" customHeight="1" x14ac:dyDescent="0.2"/>
    <row r="5478" customFormat="1" ht="16" customHeight="1" x14ac:dyDescent="0.2"/>
    <row r="5479" customFormat="1" ht="16" customHeight="1" x14ac:dyDescent="0.2"/>
    <row r="5480" customFormat="1" ht="16" customHeight="1" x14ac:dyDescent="0.2"/>
    <row r="5481" customFormat="1" ht="16" customHeight="1" x14ac:dyDescent="0.2"/>
    <row r="5482" customFormat="1" ht="16" customHeight="1" x14ac:dyDescent="0.2"/>
    <row r="5483" customFormat="1" ht="16" customHeight="1" x14ac:dyDescent="0.2"/>
    <row r="5484" customFormat="1" ht="16" customHeight="1" x14ac:dyDescent="0.2"/>
    <row r="5485" customFormat="1" ht="16" customHeight="1" x14ac:dyDescent="0.2"/>
    <row r="5486" customFormat="1" ht="16" customHeight="1" x14ac:dyDescent="0.2"/>
    <row r="5487" customFormat="1" ht="16" customHeight="1" x14ac:dyDescent="0.2"/>
    <row r="5488" customFormat="1" ht="16" customHeight="1" x14ac:dyDescent="0.2"/>
    <row r="5489" customFormat="1" ht="16" customHeight="1" x14ac:dyDescent="0.2"/>
    <row r="5490" customFormat="1" ht="16" customHeight="1" x14ac:dyDescent="0.2"/>
    <row r="5491" customFormat="1" ht="16" customHeight="1" x14ac:dyDescent="0.2"/>
    <row r="5492" customFormat="1" ht="16" customHeight="1" x14ac:dyDescent="0.2"/>
    <row r="5493" customFormat="1" ht="16" customHeight="1" x14ac:dyDescent="0.2"/>
    <row r="5494" customFormat="1" ht="16" customHeight="1" x14ac:dyDescent="0.2"/>
    <row r="5495" customFormat="1" ht="16" customHeight="1" x14ac:dyDescent="0.2"/>
    <row r="5496" customFormat="1" ht="16" customHeight="1" x14ac:dyDescent="0.2"/>
    <row r="5497" customFormat="1" ht="16" customHeight="1" x14ac:dyDescent="0.2"/>
    <row r="5498" customFormat="1" ht="16" customHeight="1" x14ac:dyDescent="0.2"/>
    <row r="5499" customFormat="1" ht="16" customHeight="1" x14ac:dyDescent="0.2"/>
    <row r="5500" customFormat="1" ht="16" customHeight="1" x14ac:dyDescent="0.2"/>
    <row r="5501" customFormat="1" ht="16" customHeight="1" x14ac:dyDescent="0.2"/>
    <row r="5502" customFormat="1" ht="16" customHeight="1" x14ac:dyDescent="0.2"/>
    <row r="5503" customFormat="1" ht="16" customHeight="1" x14ac:dyDescent="0.2"/>
    <row r="5504" customFormat="1" ht="16" customHeight="1" x14ac:dyDescent="0.2"/>
    <row r="5505" customFormat="1" ht="16" customHeight="1" x14ac:dyDescent="0.2"/>
    <row r="5506" customFormat="1" ht="16" customHeight="1" x14ac:dyDescent="0.2"/>
    <row r="5507" customFormat="1" ht="16" customHeight="1" x14ac:dyDescent="0.2"/>
    <row r="5508" customFormat="1" ht="16" customHeight="1" x14ac:dyDescent="0.2"/>
    <row r="5509" customFormat="1" ht="16" customHeight="1" x14ac:dyDescent="0.2"/>
    <row r="5510" customFormat="1" ht="16" customHeight="1" x14ac:dyDescent="0.2"/>
    <row r="5511" customFormat="1" ht="16" customHeight="1" x14ac:dyDescent="0.2"/>
    <row r="5512" customFormat="1" ht="16" customHeight="1" x14ac:dyDescent="0.2"/>
    <row r="5513" customFormat="1" ht="16" customHeight="1" x14ac:dyDescent="0.2"/>
    <row r="5514" customFormat="1" ht="16" customHeight="1" x14ac:dyDescent="0.2"/>
    <row r="5515" customFormat="1" ht="16" customHeight="1" x14ac:dyDescent="0.2"/>
    <row r="5516" customFormat="1" ht="16" customHeight="1" x14ac:dyDescent="0.2"/>
    <row r="5517" customFormat="1" ht="16" customHeight="1" x14ac:dyDescent="0.2"/>
    <row r="5518" customFormat="1" ht="16" customHeight="1" x14ac:dyDescent="0.2"/>
    <row r="5519" customFormat="1" ht="16" customHeight="1" x14ac:dyDescent="0.2"/>
    <row r="5520" customFormat="1" ht="16" customHeight="1" x14ac:dyDescent="0.2"/>
    <row r="5521" customFormat="1" ht="16" customHeight="1" x14ac:dyDescent="0.2"/>
    <row r="5522" customFormat="1" ht="16" customHeight="1" x14ac:dyDescent="0.2"/>
    <row r="5523" customFormat="1" ht="16" customHeight="1" x14ac:dyDescent="0.2"/>
    <row r="5524" customFormat="1" ht="16" customHeight="1" x14ac:dyDescent="0.2"/>
    <row r="5525" customFormat="1" ht="16" customHeight="1" x14ac:dyDescent="0.2"/>
    <row r="5526" customFormat="1" ht="16" customHeight="1" x14ac:dyDescent="0.2"/>
    <row r="5527" customFormat="1" ht="16" customHeight="1" x14ac:dyDescent="0.2"/>
    <row r="5528" customFormat="1" ht="16" customHeight="1" x14ac:dyDescent="0.2"/>
    <row r="5529" customFormat="1" ht="16" customHeight="1" x14ac:dyDescent="0.2"/>
    <row r="5530" customFormat="1" ht="16" customHeight="1" x14ac:dyDescent="0.2"/>
    <row r="5531" customFormat="1" ht="16" customHeight="1" x14ac:dyDescent="0.2"/>
    <row r="5532" customFormat="1" ht="16" customHeight="1" x14ac:dyDescent="0.2"/>
    <row r="5533" customFormat="1" ht="16" customHeight="1" x14ac:dyDescent="0.2"/>
    <row r="5534" customFormat="1" ht="16" customHeight="1" x14ac:dyDescent="0.2"/>
    <row r="5535" customFormat="1" ht="16" customHeight="1" x14ac:dyDescent="0.2"/>
    <row r="5536" customFormat="1" ht="16" customHeight="1" x14ac:dyDescent="0.2"/>
    <row r="5537" customFormat="1" ht="16" customHeight="1" x14ac:dyDescent="0.2"/>
    <row r="5538" customFormat="1" ht="16" customHeight="1" x14ac:dyDescent="0.2"/>
    <row r="5539" customFormat="1" ht="16" customHeight="1" x14ac:dyDescent="0.2"/>
    <row r="5540" customFormat="1" ht="16" customHeight="1" x14ac:dyDescent="0.2"/>
    <row r="5541" customFormat="1" ht="16" customHeight="1" x14ac:dyDescent="0.2"/>
    <row r="5542" customFormat="1" ht="16" customHeight="1" x14ac:dyDescent="0.2"/>
    <row r="5543" customFormat="1" ht="16" customHeight="1" x14ac:dyDescent="0.2"/>
    <row r="5544" customFormat="1" ht="16" customHeight="1" x14ac:dyDescent="0.2"/>
    <row r="5545" customFormat="1" ht="16" customHeight="1" x14ac:dyDescent="0.2"/>
    <row r="5546" customFormat="1" ht="16" customHeight="1" x14ac:dyDescent="0.2"/>
    <row r="5547" customFormat="1" ht="16" customHeight="1" x14ac:dyDescent="0.2"/>
    <row r="5548" customFormat="1" ht="16" customHeight="1" x14ac:dyDescent="0.2"/>
    <row r="5549" customFormat="1" ht="16" customHeight="1" x14ac:dyDescent="0.2"/>
    <row r="5550" customFormat="1" ht="16" customHeight="1" x14ac:dyDescent="0.2"/>
    <row r="5551" customFormat="1" ht="16" customHeight="1" x14ac:dyDescent="0.2"/>
    <row r="5552" customFormat="1" ht="16" customHeight="1" x14ac:dyDescent="0.2"/>
    <row r="5553" customFormat="1" ht="16" customHeight="1" x14ac:dyDescent="0.2"/>
    <row r="5554" customFormat="1" ht="16" customHeight="1" x14ac:dyDescent="0.2"/>
    <row r="5555" customFormat="1" ht="16" customHeight="1" x14ac:dyDescent="0.2"/>
    <row r="5556" customFormat="1" ht="16" customHeight="1" x14ac:dyDescent="0.2"/>
    <row r="5557" customFormat="1" ht="16" customHeight="1" x14ac:dyDescent="0.2"/>
    <row r="5558" customFormat="1" ht="16" customHeight="1" x14ac:dyDescent="0.2"/>
    <row r="5559" customFormat="1" ht="16" customHeight="1" x14ac:dyDescent="0.2"/>
    <row r="5560" customFormat="1" ht="16" customHeight="1" x14ac:dyDescent="0.2"/>
    <row r="5561" customFormat="1" ht="16" customHeight="1" x14ac:dyDescent="0.2"/>
    <row r="5562" customFormat="1" ht="16" customHeight="1" x14ac:dyDescent="0.2"/>
    <row r="5563" customFormat="1" ht="16" customHeight="1" x14ac:dyDescent="0.2"/>
    <row r="5564" customFormat="1" ht="16" customHeight="1" x14ac:dyDescent="0.2"/>
    <row r="5565" customFormat="1" ht="16" customHeight="1" x14ac:dyDescent="0.2"/>
    <row r="5566" customFormat="1" ht="16" customHeight="1" x14ac:dyDescent="0.2"/>
    <row r="5567" customFormat="1" ht="16" customHeight="1" x14ac:dyDescent="0.2"/>
    <row r="5568" customFormat="1" ht="16" customHeight="1" x14ac:dyDescent="0.2"/>
    <row r="5569" customFormat="1" ht="16" customHeight="1" x14ac:dyDescent="0.2"/>
    <row r="5570" customFormat="1" ht="16" customHeight="1" x14ac:dyDescent="0.2"/>
    <row r="5571" customFormat="1" ht="16" customHeight="1" x14ac:dyDescent="0.2"/>
    <row r="5572" customFormat="1" ht="16" customHeight="1" x14ac:dyDescent="0.2"/>
    <row r="5573" customFormat="1" ht="16" customHeight="1" x14ac:dyDescent="0.2"/>
    <row r="5574" customFormat="1" ht="16" customHeight="1" x14ac:dyDescent="0.2"/>
    <row r="5575" customFormat="1" ht="16" customHeight="1" x14ac:dyDescent="0.2"/>
    <row r="5576" customFormat="1" ht="16" customHeight="1" x14ac:dyDescent="0.2"/>
    <row r="5577" customFormat="1" ht="16" customHeight="1" x14ac:dyDescent="0.2"/>
    <row r="5578" customFormat="1" ht="16" customHeight="1" x14ac:dyDescent="0.2"/>
    <row r="5579" customFormat="1" ht="16" customHeight="1" x14ac:dyDescent="0.2"/>
    <row r="5580" customFormat="1" ht="16" customHeight="1" x14ac:dyDescent="0.2"/>
    <row r="5581" customFormat="1" ht="16" customHeight="1" x14ac:dyDescent="0.2"/>
    <row r="5582" customFormat="1" ht="16" customHeight="1" x14ac:dyDescent="0.2"/>
    <row r="5583" customFormat="1" ht="16" customHeight="1" x14ac:dyDescent="0.2"/>
    <row r="5584" customFormat="1" ht="16" customHeight="1" x14ac:dyDescent="0.2"/>
    <row r="5585" customFormat="1" ht="16" customHeight="1" x14ac:dyDescent="0.2"/>
    <row r="5586" customFormat="1" ht="16" customHeight="1" x14ac:dyDescent="0.2"/>
    <row r="5587" customFormat="1" ht="16" customHeight="1" x14ac:dyDescent="0.2"/>
    <row r="5588" customFormat="1" ht="16" customHeight="1" x14ac:dyDescent="0.2"/>
    <row r="5589" customFormat="1" ht="16" customHeight="1" x14ac:dyDescent="0.2"/>
    <row r="5590" customFormat="1" ht="16" customHeight="1" x14ac:dyDescent="0.2"/>
    <row r="5591" customFormat="1" ht="16" customHeight="1" x14ac:dyDescent="0.2"/>
    <row r="5592" customFormat="1" ht="16" customHeight="1" x14ac:dyDescent="0.2"/>
    <row r="5593" customFormat="1" ht="16" customHeight="1" x14ac:dyDescent="0.2"/>
    <row r="5594" customFormat="1" ht="16" customHeight="1" x14ac:dyDescent="0.2"/>
    <row r="5595" customFormat="1" ht="16" customHeight="1" x14ac:dyDescent="0.2"/>
    <row r="5596" customFormat="1" ht="16" customHeight="1" x14ac:dyDescent="0.2"/>
    <row r="5597" customFormat="1" ht="16" customHeight="1" x14ac:dyDescent="0.2"/>
    <row r="5598" customFormat="1" ht="16" customHeight="1" x14ac:dyDescent="0.2"/>
    <row r="5599" customFormat="1" ht="16" customHeight="1" x14ac:dyDescent="0.2"/>
    <row r="5600" customFormat="1" ht="16" customHeight="1" x14ac:dyDescent="0.2"/>
    <row r="5601" customFormat="1" ht="16" customHeight="1" x14ac:dyDescent="0.2"/>
    <row r="5602" customFormat="1" ht="16" customHeight="1" x14ac:dyDescent="0.2"/>
    <row r="5603" customFormat="1" ht="16" customHeight="1" x14ac:dyDescent="0.2"/>
    <row r="5604" customFormat="1" ht="16" customHeight="1" x14ac:dyDescent="0.2"/>
    <row r="5605" customFormat="1" ht="16" customHeight="1" x14ac:dyDescent="0.2"/>
    <row r="5606" customFormat="1" ht="16" customHeight="1" x14ac:dyDescent="0.2"/>
    <row r="5607" customFormat="1" ht="16" customHeight="1" x14ac:dyDescent="0.2"/>
    <row r="5608" customFormat="1" ht="16" customHeight="1" x14ac:dyDescent="0.2"/>
    <row r="5609" customFormat="1" ht="16" customHeight="1" x14ac:dyDescent="0.2"/>
    <row r="5610" customFormat="1" ht="16" customHeight="1" x14ac:dyDescent="0.2"/>
    <row r="5611" customFormat="1" ht="16" customHeight="1" x14ac:dyDescent="0.2"/>
    <row r="5612" customFormat="1" ht="16" customHeight="1" x14ac:dyDescent="0.2"/>
    <row r="5613" customFormat="1" ht="16" customHeight="1" x14ac:dyDescent="0.2"/>
    <row r="5614" customFormat="1" ht="16" customHeight="1" x14ac:dyDescent="0.2"/>
    <row r="5615" customFormat="1" ht="16" customHeight="1" x14ac:dyDescent="0.2"/>
    <row r="5616" customFormat="1" ht="16" customHeight="1" x14ac:dyDescent="0.2"/>
    <row r="5617" customFormat="1" ht="16" customHeight="1" x14ac:dyDescent="0.2"/>
    <row r="5618" customFormat="1" ht="16" customHeight="1" x14ac:dyDescent="0.2"/>
    <row r="5619" customFormat="1" ht="16" customHeight="1" x14ac:dyDescent="0.2"/>
    <row r="5620" customFormat="1" ht="16" customHeight="1" x14ac:dyDescent="0.2"/>
    <row r="5621" customFormat="1" ht="16" customHeight="1" x14ac:dyDescent="0.2"/>
    <row r="5622" customFormat="1" ht="16" customHeight="1" x14ac:dyDescent="0.2"/>
    <row r="5623" customFormat="1" ht="16" customHeight="1" x14ac:dyDescent="0.2"/>
    <row r="5624" customFormat="1" ht="16" customHeight="1" x14ac:dyDescent="0.2"/>
    <row r="5625" customFormat="1" ht="16" customHeight="1" x14ac:dyDescent="0.2"/>
    <row r="5626" customFormat="1" ht="16" customHeight="1" x14ac:dyDescent="0.2"/>
    <row r="5627" customFormat="1" ht="16" customHeight="1" x14ac:dyDescent="0.2"/>
    <row r="5628" customFormat="1" ht="16" customHeight="1" x14ac:dyDescent="0.2"/>
    <row r="5629" customFormat="1" ht="16" customHeight="1" x14ac:dyDescent="0.2"/>
    <row r="5630" customFormat="1" ht="16" customHeight="1" x14ac:dyDescent="0.2"/>
    <row r="5631" customFormat="1" ht="16" customHeight="1" x14ac:dyDescent="0.2"/>
    <row r="5632" customFormat="1" ht="16" customHeight="1" x14ac:dyDescent="0.2"/>
    <row r="5633" customFormat="1" ht="16" customHeight="1" x14ac:dyDescent="0.2"/>
    <row r="5634" customFormat="1" ht="16" customHeight="1" x14ac:dyDescent="0.2"/>
    <row r="5635" customFormat="1" ht="16" customHeight="1" x14ac:dyDescent="0.2"/>
    <row r="5636" customFormat="1" ht="16" customHeight="1" x14ac:dyDescent="0.2"/>
    <row r="5637" customFormat="1" ht="16" customHeight="1" x14ac:dyDescent="0.2"/>
    <row r="5638" customFormat="1" ht="16" customHeight="1" x14ac:dyDescent="0.2"/>
    <row r="5639" customFormat="1" ht="16" customHeight="1" x14ac:dyDescent="0.2"/>
    <row r="5640" customFormat="1" ht="16" customHeight="1" x14ac:dyDescent="0.2"/>
    <row r="5641" customFormat="1" ht="16" customHeight="1" x14ac:dyDescent="0.2"/>
    <row r="5642" customFormat="1" ht="16" customHeight="1" x14ac:dyDescent="0.2"/>
    <row r="5643" customFormat="1" ht="16" customHeight="1" x14ac:dyDescent="0.2"/>
    <row r="5644" customFormat="1" ht="16" customHeight="1" x14ac:dyDescent="0.2"/>
    <row r="5645" customFormat="1" ht="16" customHeight="1" x14ac:dyDescent="0.2"/>
    <row r="5646" customFormat="1" ht="16" customHeight="1" x14ac:dyDescent="0.2"/>
    <row r="5647" customFormat="1" ht="16" customHeight="1" x14ac:dyDescent="0.2"/>
    <row r="5648" customFormat="1" ht="16" customHeight="1" x14ac:dyDescent="0.2"/>
    <row r="5649" customFormat="1" ht="16" customHeight="1" x14ac:dyDescent="0.2"/>
    <row r="5650" customFormat="1" ht="16" customHeight="1" x14ac:dyDescent="0.2"/>
    <row r="5651" customFormat="1" ht="16" customHeight="1" x14ac:dyDescent="0.2"/>
    <row r="5652" customFormat="1" ht="16" customHeight="1" x14ac:dyDescent="0.2"/>
    <row r="5653" customFormat="1" ht="16" customHeight="1" x14ac:dyDescent="0.2"/>
    <row r="5654" customFormat="1" ht="16" customHeight="1" x14ac:dyDescent="0.2"/>
    <row r="5655" customFormat="1" ht="16" customHeight="1" x14ac:dyDescent="0.2"/>
    <row r="5656" customFormat="1" ht="16" customHeight="1" x14ac:dyDescent="0.2"/>
    <row r="5657" customFormat="1" ht="16" customHeight="1" x14ac:dyDescent="0.2"/>
    <row r="5658" customFormat="1" ht="16" customHeight="1" x14ac:dyDescent="0.2"/>
    <row r="5659" customFormat="1" ht="16" customHeight="1" x14ac:dyDescent="0.2"/>
    <row r="5660" customFormat="1" ht="16" customHeight="1" x14ac:dyDescent="0.2"/>
    <row r="5661" customFormat="1" ht="16" customHeight="1" x14ac:dyDescent="0.2"/>
    <row r="5662" customFormat="1" ht="16" customHeight="1" x14ac:dyDescent="0.2"/>
    <row r="5663" customFormat="1" ht="16" customHeight="1" x14ac:dyDescent="0.2"/>
    <row r="5664" customFormat="1" ht="16" customHeight="1" x14ac:dyDescent="0.2"/>
    <row r="5665" customFormat="1" ht="16" customHeight="1" x14ac:dyDescent="0.2"/>
    <row r="5666" customFormat="1" ht="16" customHeight="1" x14ac:dyDescent="0.2"/>
    <row r="5667" customFormat="1" ht="16" customHeight="1" x14ac:dyDescent="0.2"/>
    <row r="5668" customFormat="1" ht="16" customHeight="1" x14ac:dyDescent="0.2"/>
    <row r="5669" customFormat="1" ht="16" customHeight="1" x14ac:dyDescent="0.2"/>
    <row r="5670" customFormat="1" ht="16" customHeight="1" x14ac:dyDescent="0.2"/>
    <row r="5671" customFormat="1" ht="16" customHeight="1" x14ac:dyDescent="0.2"/>
    <row r="5672" customFormat="1" ht="16" customHeight="1" x14ac:dyDescent="0.2"/>
    <row r="5673" customFormat="1" ht="16" customHeight="1" x14ac:dyDescent="0.2"/>
    <row r="5674" customFormat="1" ht="16" customHeight="1" x14ac:dyDescent="0.2"/>
    <row r="5675" customFormat="1" ht="16" customHeight="1" x14ac:dyDescent="0.2"/>
    <row r="5676" customFormat="1" ht="16" customHeight="1" x14ac:dyDescent="0.2"/>
    <row r="5677" customFormat="1" ht="16" customHeight="1" x14ac:dyDescent="0.2"/>
    <row r="5678" customFormat="1" ht="16" customHeight="1" x14ac:dyDescent="0.2"/>
    <row r="5679" customFormat="1" ht="16" customHeight="1" x14ac:dyDescent="0.2"/>
    <row r="5680" customFormat="1" ht="16" customHeight="1" x14ac:dyDescent="0.2"/>
    <row r="5681" customFormat="1" ht="16" customHeight="1" x14ac:dyDescent="0.2"/>
    <row r="5682" customFormat="1" ht="16" customHeight="1" x14ac:dyDescent="0.2"/>
    <row r="5683" customFormat="1" ht="16" customHeight="1" x14ac:dyDescent="0.2"/>
    <row r="5684" customFormat="1" ht="16" customHeight="1" x14ac:dyDescent="0.2"/>
    <row r="5685" customFormat="1" ht="16" customHeight="1" x14ac:dyDescent="0.2"/>
    <row r="5686" customFormat="1" ht="16" customHeight="1" x14ac:dyDescent="0.2"/>
    <row r="5687" customFormat="1" ht="16" customHeight="1" x14ac:dyDescent="0.2"/>
    <row r="5688" customFormat="1" ht="16" customHeight="1" x14ac:dyDescent="0.2"/>
    <row r="5689" customFormat="1" ht="16" customHeight="1" x14ac:dyDescent="0.2"/>
    <row r="5690" customFormat="1" ht="16" customHeight="1" x14ac:dyDescent="0.2"/>
    <row r="5691" customFormat="1" ht="16" customHeight="1" x14ac:dyDescent="0.2"/>
    <row r="5692" customFormat="1" ht="16" customHeight="1" x14ac:dyDescent="0.2"/>
    <row r="5693" customFormat="1" ht="16" customHeight="1" x14ac:dyDescent="0.2"/>
    <row r="5694" customFormat="1" ht="16" customHeight="1" x14ac:dyDescent="0.2"/>
    <row r="5695" customFormat="1" ht="16" customHeight="1" x14ac:dyDescent="0.2"/>
    <row r="5696" customFormat="1" ht="16" customHeight="1" x14ac:dyDescent="0.2"/>
    <row r="5697" customFormat="1" ht="16" customHeight="1" x14ac:dyDescent="0.2"/>
    <row r="5698" customFormat="1" ht="16" customHeight="1" x14ac:dyDescent="0.2"/>
    <row r="5699" customFormat="1" ht="16" customHeight="1" x14ac:dyDescent="0.2"/>
    <row r="5700" customFormat="1" ht="16" customHeight="1" x14ac:dyDescent="0.2"/>
    <row r="5701" customFormat="1" ht="16" customHeight="1" x14ac:dyDescent="0.2"/>
    <row r="5702" customFormat="1" ht="16" customHeight="1" x14ac:dyDescent="0.2"/>
    <row r="5703" customFormat="1" ht="16" customHeight="1" x14ac:dyDescent="0.2"/>
    <row r="5704" customFormat="1" ht="16" customHeight="1" x14ac:dyDescent="0.2"/>
    <row r="5705" customFormat="1" ht="16" customHeight="1" x14ac:dyDescent="0.2"/>
    <row r="5706" customFormat="1" ht="16" customHeight="1" x14ac:dyDescent="0.2"/>
    <row r="5707" customFormat="1" ht="16" customHeight="1" x14ac:dyDescent="0.2"/>
    <row r="5708" customFormat="1" ht="16" customHeight="1" x14ac:dyDescent="0.2"/>
    <row r="5709" customFormat="1" ht="16" customHeight="1" x14ac:dyDescent="0.2"/>
    <row r="5710" customFormat="1" ht="16" customHeight="1" x14ac:dyDescent="0.2"/>
    <row r="5711" customFormat="1" ht="16" customHeight="1" x14ac:dyDescent="0.2"/>
    <row r="5712" customFormat="1" ht="16" customHeight="1" x14ac:dyDescent="0.2"/>
    <row r="5713" customFormat="1" ht="16" customHeight="1" x14ac:dyDescent="0.2"/>
    <row r="5714" customFormat="1" ht="16" customHeight="1" x14ac:dyDescent="0.2"/>
    <row r="5715" customFormat="1" ht="16" customHeight="1" x14ac:dyDescent="0.2"/>
    <row r="5716" customFormat="1" ht="16" customHeight="1" x14ac:dyDescent="0.2"/>
    <row r="5717" customFormat="1" ht="16" customHeight="1" x14ac:dyDescent="0.2"/>
    <row r="5718" customFormat="1" ht="16" customHeight="1" x14ac:dyDescent="0.2"/>
    <row r="5719" customFormat="1" ht="16" customHeight="1" x14ac:dyDescent="0.2"/>
    <row r="5720" customFormat="1" ht="16" customHeight="1" x14ac:dyDescent="0.2"/>
    <row r="5721" customFormat="1" ht="16" customHeight="1" x14ac:dyDescent="0.2"/>
    <row r="5722" customFormat="1" ht="16" customHeight="1" x14ac:dyDescent="0.2"/>
    <row r="5723" customFormat="1" ht="16" customHeight="1" x14ac:dyDescent="0.2"/>
    <row r="5724" customFormat="1" ht="16" customHeight="1" x14ac:dyDescent="0.2"/>
    <row r="5725" customFormat="1" ht="16" customHeight="1" x14ac:dyDescent="0.2"/>
    <row r="5726" customFormat="1" ht="16" customHeight="1" x14ac:dyDescent="0.2"/>
    <row r="5727" customFormat="1" ht="16" customHeight="1" x14ac:dyDescent="0.2"/>
    <row r="5728" customFormat="1" ht="16" customHeight="1" x14ac:dyDescent="0.2"/>
    <row r="5729" customFormat="1" ht="16" customHeight="1" x14ac:dyDescent="0.2"/>
    <row r="5730" customFormat="1" ht="16" customHeight="1" x14ac:dyDescent="0.2"/>
    <row r="5731" customFormat="1" ht="16" customHeight="1" x14ac:dyDescent="0.2"/>
    <row r="5732" customFormat="1" ht="16" customHeight="1" x14ac:dyDescent="0.2"/>
    <row r="5733" customFormat="1" ht="16" customHeight="1" x14ac:dyDescent="0.2"/>
    <row r="5734" customFormat="1" ht="16" customHeight="1" x14ac:dyDescent="0.2"/>
    <row r="5735" customFormat="1" ht="16" customHeight="1" x14ac:dyDescent="0.2"/>
    <row r="5736" customFormat="1" ht="16" customHeight="1" x14ac:dyDescent="0.2"/>
    <row r="5737" customFormat="1" ht="16" customHeight="1" x14ac:dyDescent="0.2"/>
    <row r="5738" customFormat="1" ht="16" customHeight="1" x14ac:dyDescent="0.2"/>
    <row r="5739" customFormat="1" ht="16" customHeight="1" x14ac:dyDescent="0.2"/>
    <row r="5740" customFormat="1" ht="16" customHeight="1" x14ac:dyDescent="0.2"/>
    <row r="5741" customFormat="1" ht="16" customHeight="1" x14ac:dyDescent="0.2"/>
    <row r="5742" customFormat="1" ht="16" customHeight="1" x14ac:dyDescent="0.2"/>
    <row r="5743" customFormat="1" ht="16" customHeight="1" x14ac:dyDescent="0.2"/>
    <row r="5744" customFormat="1" ht="16" customHeight="1" x14ac:dyDescent="0.2"/>
    <row r="5745" customFormat="1" ht="16" customHeight="1" x14ac:dyDescent="0.2"/>
    <row r="5746" customFormat="1" ht="16" customHeight="1" x14ac:dyDescent="0.2"/>
    <row r="5747" customFormat="1" ht="16" customHeight="1" x14ac:dyDescent="0.2"/>
    <row r="5748" customFormat="1" ht="16" customHeight="1" x14ac:dyDescent="0.2"/>
    <row r="5749" customFormat="1" ht="16" customHeight="1" x14ac:dyDescent="0.2"/>
    <row r="5750" customFormat="1" ht="16" customHeight="1" x14ac:dyDescent="0.2"/>
    <row r="5751" customFormat="1" ht="16" customHeight="1" x14ac:dyDescent="0.2"/>
    <row r="5752" customFormat="1" ht="16" customHeight="1" x14ac:dyDescent="0.2"/>
    <row r="5753" customFormat="1" ht="16" customHeight="1" x14ac:dyDescent="0.2"/>
    <row r="5754" customFormat="1" ht="16" customHeight="1" x14ac:dyDescent="0.2"/>
    <row r="5755" customFormat="1" ht="16" customHeight="1" x14ac:dyDescent="0.2"/>
    <row r="5756" customFormat="1" ht="16" customHeight="1" x14ac:dyDescent="0.2"/>
    <row r="5757" customFormat="1" ht="16" customHeight="1" x14ac:dyDescent="0.2"/>
    <row r="5758" customFormat="1" ht="16" customHeight="1" x14ac:dyDescent="0.2"/>
    <row r="5759" customFormat="1" ht="16" customHeight="1" x14ac:dyDescent="0.2"/>
    <row r="5760" customFormat="1" ht="16" customHeight="1" x14ac:dyDescent="0.2"/>
    <row r="5761" customFormat="1" ht="16" customHeight="1" x14ac:dyDescent="0.2"/>
    <row r="5762" customFormat="1" ht="16" customHeight="1" x14ac:dyDescent="0.2"/>
    <row r="5763" customFormat="1" ht="16" customHeight="1" x14ac:dyDescent="0.2"/>
    <row r="5764" customFormat="1" ht="16" customHeight="1" x14ac:dyDescent="0.2"/>
    <row r="5765" customFormat="1" ht="16" customHeight="1" x14ac:dyDescent="0.2"/>
    <row r="5766" customFormat="1" ht="16" customHeight="1" x14ac:dyDescent="0.2"/>
    <row r="5767" customFormat="1" ht="16" customHeight="1" x14ac:dyDescent="0.2"/>
    <row r="5768" customFormat="1" ht="16" customHeight="1" x14ac:dyDescent="0.2"/>
    <row r="5769" customFormat="1" ht="16" customHeight="1" x14ac:dyDescent="0.2"/>
    <row r="5770" customFormat="1" ht="16" customHeight="1" x14ac:dyDescent="0.2"/>
    <row r="5771" customFormat="1" ht="16" customHeight="1" x14ac:dyDescent="0.2"/>
    <row r="5772" customFormat="1" ht="16" customHeight="1" x14ac:dyDescent="0.2"/>
    <row r="5773" customFormat="1" ht="16" customHeight="1" x14ac:dyDescent="0.2"/>
    <row r="5774" customFormat="1" ht="16" customHeight="1" x14ac:dyDescent="0.2"/>
    <row r="5775" customFormat="1" ht="16" customHeight="1" x14ac:dyDescent="0.2"/>
    <row r="5776" customFormat="1" ht="16" customHeight="1" x14ac:dyDescent="0.2"/>
    <row r="5777" customFormat="1" ht="16" customHeight="1" x14ac:dyDescent="0.2"/>
    <row r="5778" customFormat="1" ht="16" customHeight="1" x14ac:dyDescent="0.2"/>
    <row r="5779" customFormat="1" ht="16" customHeight="1" x14ac:dyDescent="0.2"/>
    <row r="5780" customFormat="1" ht="16" customHeight="1" x14ac:dyDescent="0.2"/>
    <row r="5781" customFormat="1" ht="16" customHeight="1" x14ac:dyDescent="0.2"/>
    <row r="5782" customFormat="1" ht="16" customHeight="1" x14ac:dyDescent="0.2"/>
    <row r="5783" customFormat="1" ht="16" customHeight="1" x14ac:dyDescent="0.2"/>
    <row r="5784" customFormat="1" ht="16" customHeight="1" x14ac:dyDescent="0.2"/>
    <row r="5785" customFormat="1" ht="16" customHeight="1" x14ac:dyDescent="0.2"/>
    <row r="5786" customFormat="1" ht="16" customHeight="1" x14ac:dyDescent="0.2"/>
    <row r="5787" customFormat="1" ht="16" customHeight="1" x14ac:dyDescent="0.2"/>
    <row r="5788" customFormat="1" ht="16" customHeight="1" x14ac:dyDescent="0.2"/>
    <row r="5789" customFormat="1" ht="16" customHeight="1" x14ac:dyDescent="0.2"/>
    <row r="5790" customFormat="1" ht="16" customHeight="1" x14ac:dyDescent="0.2"/>
    <row r="5791" customFormat="1" ht="16" customHeight="1" x14ac:dyDescent="0.2"/>
    <row r="5792" customFormat="1" ht="16" customHeight="1" x14ac:dyDescent="0.2"/>
    <row r="5793" customFormat="1" ht="16" customHeight="1" x14ac:dyDescent="0.2"/>
    <row r="5794" customFormat="1" ht="16" customHeight="1" x14ac:dyDescent="0.2"/>
    <row r="5795" customFormat="1" ht="16" customHeight="1" x14ac:dyDescent="0.2"/>
    <row r="5796" customFormat="1" ht="16" customHeight="1" x14ac:dyDescent="0.2"/>
    <row r="5797" customFormat="1" ht="16" customHeight="1" x14ac:dyDescent="0.2"/>
    <row r="5798" customFormat="1" ht="16" customHeight="1" x14ac:dyDescent="0.2"/>
    <row r="5799" customFormat="1" ht="16" customHeight="1" x14ac:dyDescent="0.2"/>
    <row r="5800" customFormat="1" ht="16" customHeight="1" x14ac:dyDescent="0.2"/>
    <row r="5801" customFormat="1" ht="16" customHeight="1" x14ac:dyDescent="0.2"/>
    <row r="5802" customFormat="1" ht="16" customHeight="1" x14ac:dyDescent="0.2"/>
    <row r="5803" customFormat="1" ht="16" customHeight="1" x14ac:dyDescent="0.2"/>
    <row r="5804" customFormat="1" ht="16" customHeight="1" x14ac:dyDescent="0.2"/>
    <row r="5805" customFormat="1" ht="16" customHeight="1" x14ac:dyDescent="0.2"/>
    <row r="5806" customFormat="1" ht="16" customHeight="1" x14ac:dyDescent="0.2"/>
    <row r="5807" customFormat="1" ht="16" customHeight="1" x14ac:dyDescent="0.2"/>
    <row r="5808" customFormat="1" ht="16" customHeight="1" x14ac:dyDescent="0.2"/>
    <row r="5809" customFormat="1" ht="16" customHeight="1" x14ac:dyDescent="0.2"/>
    <row r="5810" customFormat="1" ht="16" customHeight="1" x14ac:dyDescent="0.2"/>
    <row r="5811" customFormat="1" ht="16" customHeight="1" x14ac:dyDescent="0.2"/>
    <row r="5812" customFormat="1" ht="16" customHeight="1" x14ac:dyDescent="0.2"/>
    <row r="5813" customFormat="1" ht="16" customHeight="1" x14ac:dyDescent="0.2"/>
    <row r="5814" customFormat="1" ht="16" customHeight="1" x14ac:dyDescent="0.2"/>
    <row r="5815" customFormat="1" ht="16" customHeight="1" x14ac:dyDescent="0.2"/>
    <row r="5816" customFormat="1" ht="16" customHeight="1" x14ac:dyDescent="0.2"/>
    <row r="5817" customFormat="1" ht="16" customHeight="1" x14ac:dyDescent="0.2"/>
    <row r="5818" customFormat="1" ht="16" customHeight="1" x14ac:dyDescent="0.2"/>
    <row r="5819" customFormat="1" ht="16" customHeight="1" x14ac:dyDescent="0.2"/>
    <row r="5820" customFormat="1" ht="16" customHeight="1" x14ac:dyDescent="0.2"/>
    <row r="5821" customFormat="1" ht="16" customHeight="1" x14ac:dyDescent="0.2"/>
    <row r="5822" customFormat="1" ht="16" customHeight="1" x14ac:dyDescent="0.2"/>
    <row r="5823" customFormat="1" ht="16" customHeight="1" x14ac:dyDescent="0.2"/>
    <row r="5824" customFormat="1" ht="16" customHeight="1" x14ac:dyDescent="0.2"/>
    <row r="5825" customFormat="1" ht="16" customHeight="1" x14ac:dyDescent="0.2"/>
    <row r="5826" customFormat="1" ht="16" customHeight="1" x14ac:dyDescent="0.2"/>
    <row r="5827" customFormat="1" ht="16" customHeight="1" x14ac:dyDescent="0.2"/>
    <row r="5828" customFormat="1" ht="16" customHeight="1" x14ac:dyDescent="0.2"/>
    <row r="5829" customFormat="1" ht="16" customHeight="1" x14ac:dyDescent="0.2"/>
    <row r="5830" customFormat="1" ht="16" customHeight="1" x14ac:dyDescent="0.2"/>
    <row r="5831" customFormat="1" ht="16" customHeight="1" x14ac:dyDescent="0.2"/>
    <row r="5832" customFormat="1" ht="16" customHeight="1" x14ac:dyDescent="0.2"/>
    <row r="5833" customFormat="1" ht="16" customHeight="1" x14ac:dyDescent="0.2"/>
    <row r="5834" customFormat="1" ht="16" customHeight="1" x14ac:dyDescent="0.2"/>
    <row r="5835" customFormat="1" ht="16" customHeight="1" x14ac:dyDescent="0.2"/>
    <row r="5836" customFormat="1" ht="16" customHeight="1" x14ac:dyDescent="0.2"/>
    <row r="5837" customFormat="1" ht="16" customHeight="1" x14ac:dyDescent="0.2"/>
    <row r="5838" customFormat="1" ht="16" customHeight="1" x14ac:dyDescent="0.2"/>
    <row r="5839" customFormat="1" ht="16" customHeight="1" x14ac:dyDescent="0.2"/>
    <row r="5840" customFormat="1" ht="16" customHeight="1" x14ac:dyDescent="0.2"/>
    <row r="5841" customFormat="1" ht="16" customHeight="1" x14ac:dyDescent="0.2"/>
    <row r="5842" customFormat="1" ht="16" customHeight="1" x14ac:dyDescent="0.2"/>
    <row r="5843" customFormat="1" ht="16" customHeight="1" x14ac:dyDescent="0.2"/>
    <row r="5844" customFormat="1" ht="16" customHeight="1" x14ac:dyDescent="0.2"/>
    <row r="5845" customFormat="1" ht="16" customHeight="1" x14ac:dyDescent="0.2"/>
    <row r="5846" customFormat="1" ht="16" customHeight="1" x14ac:dyDescent="0.2"/>
    <row r="5847" customFormat="1" ht="16" customHeight="1" x14ac:dyDescent="0.2"/>
    <row r="5848" customFormat="1" ht="16" customHeight="1" x14ac:dyDescent="0.2"/>
    <row r="5849" customFormat="1" ht="16" customHeight="1" x14ac:dyDescent="0.2"/>
    <row r="5850" customFormat="1" ht="16" customHeight="1" x14ac:dyDescent="0.2"/>
    <row r="5851" customFormat="1" ht="16" customHeight="1" x14ac:dyDescent="0.2"/>
    <row r="5852" customFormat="1" ht="16" customHeight="1" x14ac:dyDescent="0.2"/>
    <row r="5853" customFormat="1" ht="16" customHeight="1" x14ac:dyDescent="0.2"/>
    <row r="5854" customFormat="1" ht="16" customHeight="1" x14ac:dyDescent="0.2"/>
    <row r="5855" customFormat="1" ht="16" customHeight="1" x14ac:dyDescent="0.2"/>
    <row r="5856" customFormat="1" ht="16" customHeight="1" x14ac:dyDescent="0.2"/>
    <row r="5857" customFormat="1" ht="16" customHeight="1" x14ac:dyDescent="0.2"/>
    <row r="5858" customFormat="1" ht="16" customHeight="1" x14ac:dyDescent="0.2"/>
    <row r="5859" customFormat="1" ht="16" customHeight="1" x14ac:dyDescent="0.2"/>
    <row r="5860" customFormat="1" ht="16" customHeight="1" x14ac:dyDescent="0.2"/>
    <row r="5861" customFormat="1" ht="16" customHeight="1" x14ac:dyDescent="0.2"/>
    <row r="5862" customFormat="1" ht="16" customHeight="1" x14ac:dyDescent="0.2"/>
    <row r="5863" customFormat="1" ht="16" customHeight="1" x14ac:dyDescent="0.2"/>
    <row r="5864" customFormat="1" ht="16" customHeight="1" x14ac:dyDescent="0.2"/>
    <row r="5865" customFormat="1" ht="16" customHeight="1" x14ac:dyDescent="0.2"/>
    <row r="5866" customFormat="1" ht="16" customHeight="1" x14ac:dyDescent="0.2"/>
    <row r="5867" customFormat="1" ht="16" customHeight="1" x14ac:dyDescent="0.2"/>
    <row r="5868" customFormat="1" ht="16" customHeight="1" x14ac:dyDescent="0.2"/>
    <row r="5869" customFormat="1" ht="16" customHeight="1" x14ac:dyDescent="0.2"/>
    <row r="5870" customFormat="1" ht="16" customHeight="1" x14ac:dyDescent="0.2"/>
    <row r="5871" customFormat="1" ht="16" customHeight="1" x14ac:dyDescent="0.2"/>
    <row r="5872" customFormat="1" ht="16" customHeight="1" x14ac:dyDescent="0.2"/>
    <row r="5873" customFormat="1" ht="16" customHeight="1" x14ac:dyDescent="0.2"/>
    <row r="5874" customFormat="1" ht="16" customHeight="1" x14ac:dyDescent="0.2"/>
    <row r="5875" customFormat="1" ht="16" customHeight="1" x14ac:dyDescent="0.2"/>
    <row r="5876" customFormat="1" ht="16" customHeight="1" x14ac:dyDescent="0.2"/>
    <row r="5877" customFormat="1" ht="16" customHeight="1" x14ac:dyDescent="0.2"/>
    <row r="5878" customFormat="1" ht="16" customHeight="1" x14ac:dyDescent="0.2"/>
    <row r="5879" customFormat="1" ht="16" customHeight="1" x14ac:dyDescent="0.2"/>
    <row r="5880" customFormat="1" ht="16" customHeight="1" x14ac:dyDescent="0.2"/>
    <row r="5881" customFormat="1" ht="16" customHeight="1" x14ac:dyDescent="0.2"/>
    <row r="5882" customFormat="1" ht="16" customHeight="1" x14ac:dyDescent="0.2"/>
    <row r="5883" customFormat="1" ht="16" customHeight="1" x14ac:dyDescent="0.2"/>
    <row r="5884" customFormat="1" ht="16" customHeight="1" x14ac:dyDescent="0.2"/>
    <row r="5885" customFormat="1" ht="16" customHeight="1" x14ac:dyDescent="0.2"/>
    <row r="5886" customFormat="1" ht="16" customHeight="1" x14ac:dyDescent="0.2"/>
    <row r="5887" customFormat="1" ht="16" customHeight="1" x14ac:dyDescent="0.2"/>
    <row r="5888" customFormat="1" ht="16" customHeight="1" x14ac:dyDescent="0.2"/>
    <row r="5889" customFormat="1" ht="16" customHeight="1" x14ac:dyDescent="0.2"/>
    <row r="5890" customFormat="1" ht="16" customHeight="1" x14ac:dyDescent="0.2"/>
    <row r="5891" customFormat="1" ht="16" customHeight="1" x14ac:dyDescent="0.2"/>
    <row r="5892" customFormat="1" ht="16" customHeight="1" x14ac:dyDescent="0.2"/>
    <row r="5893" customFormat="1" ht="16" customHeight="1" x14ac:dyDescent="0.2"/>
    <row r="5894" customFormat="1" ht="16" customHeight="1" x14ac:dyDescent="0.2"/>
    <row r="5895" customFormat="1" ht="16" customHeight="1" x14ac:dyDescent="0.2"/>
    <row r="5896" customFormat="1" ht="16" customHeight="1" x14ac:dyDescent="0.2"/>
    <row r="5897" customFormat="1" ht="16" customHeight="1" x14ac:dyDescent="0.2"/>
    <row r="5898" customFormat="1" ht="16" customHeight="1" x14ac:dyDescent="0.2"/>
    <row r="5899" customFormat="1" ht="16" customHeight="1" x14ac:dyDescent="0.2"/>
    <row r="5900" customFormat="1" ht="16" customHeight="1" x14ac:dyDescent="0.2"/>
    <row r="5901" customFormat="1" ht="16" customHeight="1" x14ac:dyDescent="0.2"/>
    <row r="5902" customFormat="1" ht="16" customHeight="1" x14ac:dyDescent="0.2"/>
    <row r="5903" customFormat="1" ht="16" customHeight="1" x14ac:dyDescent="0.2"/>
    <row r="5904" customFormat="1" ht="16" customHeight="1" x14ac:dyDescent="0.2"/>
    <row r="5905" customFormat="1" ht="16" customHeight="1" x14ac:dyDescent="0.2"/>
    <row r="5906" customFormat="1" ht="16" customHeight="1" x14ac:dyDescent="0.2"/>
    <row r="5907" customFormat="1" ht="16" customHeight="1" x14ac:dyDescent="0.2"/>
    <row r="5908" customFormat="1" ht="16" customHeight="1" x14ac:dyDescent="0.2"/>
    <row r="5909" customFormat="1" ht="16" customHeight="1" x14ac:dyDescent="0.2"/>
    <row r="5910" customFormat="1" ht="16" customHeight="1" x14ac:dyDescent="0.2"/>
    <row r="5911" customFormat="1" ht="16" customHeight="1" x14ac:dyDescent="0.2"/>
    <row r="5912" customFormat="1" ht="16" customHeight="1" x14ac:dyDescent="0.2"/>
    <row r="5913" customFormat="1" ht="16" customHeight="1" x14ac:dyDescent="0.2"/>
    <row r="5914" customFormat="1" ht="16" customHeight="1" x14ac:dyDescent="0.2"/>
    <row r="5915" customFormat="1" ht="16" customHeight="1" x14ac:dyDescent="0.2"/>
    <row r="5916" customFormat="1" ht="16" customHeight="1" x14ac:dyDescent="0.2"/>
    <row r="5917" customFormat="1" ht="16" customHeight="1" x14ac:dyDescent="0.2"/>
    <row r="5918" customFormat="1" ht="16" customHeight="1" x14ac:dyDescent="0.2"/>
    <row r="5919" customFormat="1" ht="16" customHeight="1" x14ac:dyDescent="0.2"/>
    <row r="5920" customFormat="1" ht="16" customHeight="1" x14ac:dyDescent="0.2"/>
    <row r="5921" customFormat="1" ht="16" customHeight="1" x14ac:dyDescent="0.2"/>
    <row r="5922" customFormat="1" ht="16" customHeight="1" x14ac:dyDescent="0.2"/>
    <row r="5923" customFormat="1" ht="16" customHeight="1" x14ac:dyDescent="0.2"/>
    <row r="5924" customFormat="1" ht="16" customHeight="1" x14ac:dyDescent="0.2"/>
    <row r="5925" customFormat="1" ht="16" customHeight="1" x14ac:dyDescent="0.2"/>
    <row r="5926" customFormat="1" ht="16" customHeight="1" x14ac:dyDescent="0.2"/>
    <row r="5927" customFormat="1" ht="16" customHeight="1" x14ac:dyDescent="0.2"/>
    <row r="5928" customFormat="1" ht="16" customHeight="1" x14ac:dyDescent="0.2"/>
    <row r="5929" customFormat="1" ht="16" customHeight="1" x14ac:dyDescent="0.2"/>
    <row r="5930" customFormat="1" ht="16" customHeight="1" x14ac:dyDescent="0.2"/>
    <row r="5931" customFormat="1" ht="16" customHeight="1" x14ac:dyDescent="0.2"/>
    <row r="5932" customFormat="1" ht="16" customHeight="1" x14ac:dyDescent="0.2"/>
    <row r="5933" customFormat="1" ht="16" customHeight="1" x14ac:dyDescent="0.2"/>
    <row r="5934" customFormat="1" ht="16" customHeight="1" x14ac:dyDescent="0.2"/>
    <row r="5935" customFormat="1" ht="16" customHeight="1" x14ac:dyDescent="0.2"/>
    <row r="5936" customFormat="1" ht="16" customHeight="1" x14ac:dyDescent="0.2"/>
    <row r="5937" customFormat="1" ht="16" customHeight="1" x14ac:dyDescent="0.2"/>
    <row r="5938" customFormat="1" ht="16" customHeight="1" x14ac:dyDescent="0.2"/>
    <row r="5939" customFormat="1" ht="16" customHeight="1" x14ac:dyDescent="0.2"/>
    <row r="5940" customFormat="1" ht="16" customHeight="1" x14ac:dyDescent="0.2"/>
    <row r="5941" customFormat="1" ht="16" customHeight="1" x14ac:dyDescent="0.2"/>
    <row r="5942" customFormat="1" ht="16" customHeight="1" x14ac:dyDescent="0.2"/>
    <row r="5943" customFormat="1" ht="16" customHeight="1" x14ac:dyDescent="0.2"/>
    <row r="5944" customFormat="1" ht="16" customHeight="1" x14ac:dyDescent="0.2"/>
    <row r="5945" customFormat="1" ht="16" customHeight="1" x14ac:dyDescent="0.2"/>
    <row r="5946" customFormat="1" ht="16" customHeight="1" x14ac:dyDescent="0.2"/>
    <row r="5947" customFormat="1" ht="16" customHeight="1" x14ac:dyDescent="0.2"/>
    <row r="5948" customFormat="1" ht="16" customHeight="1" x14ac:dyDescent="0.2"/>
    <row r="5949" customFormat="1" ht="16" customHeight="1" x14ac:dyDescent="0.2"/>
    <row r="5950" customFormat="1" ht="16" customHeight="1" x14ac:dyDescent="0.2"/>
    <row r="5951" customFormat="1" ht="16" customHeight="1" x14ac:dyDescent="0.2"/>
    <row r="5952" customFormat="1" ht="16" customHeight="1" x14ac:dyDescent="0.2"/>
    <row r="5953" customFormat="1" ht="16" customHeight="1" x14ac:dyDescent="0.2"/>
    <row r="5954" customFormat="1" ht="16" customHeight="1" x14ac:dyDescent="0.2"/>
    <row r="5955" customFormat="1" ht="16" customHeight="1" x14ac:dyDescent="0.2"/>
    <row r="5956" customFormat="1" ht="16" customHeight="1" x14ac:dyDescent="0.2"/>
    <row r="5957" customFormat="1" ht="16" customHeight="1" x14ac:dyDescent="0.2"/>
    <row r="5958" customFormat="1" ht="16" customHeight="1" x14ac:dyDescent="0.2"/>
    <row r="5959" customFormat="1" ht="16" customHeight="1" x14ac:dyDescent="0.2"/>
    <row r="5960" customFormat="1" ht="16" customHeight="1" x14ac:dyDescent="0.2"/>
    <row r="5961" customFormat="1" ht="16" customHeight="1" x14ac:dyDescent="0.2"/>
    <row r="5962" customFormat="1" ht="16" customHeight="1" x14ac:dyDescent="0.2"/>
    <row r="5963" customFormat="1" ht="16" customHeight="1" x14ac:dyDescent="0.2"/>
    <row r="5964" customFormat="1" ht="16" customHeight="1" x14ac:dyDescent="0.2"/>
    <row r="5965" customFormat="1" ht="16" customHeight="1" x14ac:dyDescent="0.2"/>
    <row r="5966" customFormat="1" ht="16" customHeight="1" x14ac:dyDescent="0.2"/>
    <row r="5967" customFormat="1" ht="16" customHeight="1" x14ac:dyDescent="0.2"/>
    <row r="5968" customFormat="1" ht="16" customHeight="1" x14ac:dyDescent="0.2"/>
    <row r="5969" customFormat="1" ht="16" customHeight="1" x14ac:dyDescent="0.2"/>
    <row r="5970" customFormat="1" ht="16" customHeight="1" x14ac:dyDescent="0.2"/>
    <row r="5971" customFormat="1" ht="16" customHeight="1" x14ac:dyDescent="0.2"/>
    <row r="5972" customFormat="1" ht="16" customHeight="1" x14ac:dyDescent="0.2"/>
    <row r="5973" customFormat="1" ht="16" customHeight="1" x14ac:dyDescent="0.2"/>
    <row r="5974" customFormat="1" ht="16" customHeight="1" x14ac:dyDescent="0.2"/>
    <row r="5975" customFormat="1" ht="16" customHeight="1" x14ac:dyDescent="0.2"/>
    <row r="5976" customFormat="1" ht="16" customHeight="1" x14ac:dyDescent="0.2"/>
    <row r="5977" customFormat="1" ht="16" customHeight="1" x14ac:dyDescent="0.2"/>
    <row r="5978" customFormat="1" ht="16" customHeight="1" x14ac:dyDescent="0.2"/>
    <row r="5979" customFormat="1" ht="16" customHeight="1" x14ac:dyDescent="0.2"/>
    <row r="5980" customFormat="1" ht="16" customHeight="1" x14ac:dyDescent="0.2"/>
    <row r="5981" customFormat="1" ht="16" customHeight="1" x14ac:dyDescent="0.2"/>
    <row r="5982" customFormat="1" ht="16" customHeight="1" x14ac:dyDescent="0.2"/>
    <row r="5983" customFormat="1" ht="16" customHeight="1" x14ac:dyDescent="0.2"/>
    <row r="5984" customFormat="1" ht="16" customHeight="1" x14ac:dyDescent="0.2"/>
    <row r="5985" customFormat="1" ht="16" customHeight="1" x14ac:dyDescent="0.2"/>
    <row r="5986" customFormat="1" ht="16" customHeight="1" x14ac:dyDescent="0.2"/>
    <row r="5987" customFormat="1" ht="16" customHeight="1" x14ac:dyDescent="0.2"/>
    <row r="5988" customFormat="1" ht="16" customHeight="1" x14ac:dyDescent="0.2"/>
    <row r="5989" customFormat="1" ht="16" customHeight="1" x14ac:dyDescent="0.2"/>
    <row r="5990" customFormat="1" ht="16" customHeight="1" x14ac:dyDescent="0.2"/>
    <row r="5991" customFormat="1" ht="16" customHeight="1" x14ac:dyDescent="0.2"/>
    <row r="5992" customFormat="1" ht="16" customHeight="1" x14ac:dyDescent="0.2"/>
    <row r="5993" customFormat="1" ht="16" customHeight="1" x14ac:dyDescent="0.2"/>
    <row r="5994" customFormat="1" ht="16" customHeight="1" x14ac:dyDescent="0.2"/>
    <row r="5995" customFormat="1" ht="16" customHeight="1" x14ac:dyDescent="0.2"/>
    <row r="5996" customFormat="1" ht="16" customHeight="1" x14ac:dyDescent="0.2"/>
    <row r="5997" customFormat="1" ht="16" customHeight="1" x14ac:dyDescent="0.2"/>
    <row r="5998" customFormat="1" ht="16" customHeight="1" x14ac:dyDescent="0.2"/>
    <row r="5999" customFormat="1" ht="16" customHeight="1" x14ac:dyDescent="0.2"/>
    <row r="6000" customFormat="1" ht="16" customHeight="1" x14ac:dyDescent="0.2"/>
    <row r="6001" customFormat="1" ht="16" customHeight="1" x14ac:dyDescent="0.2"/>
    <row r="6002" customFormat="1" ht="16" customHeight="1" x14ac:dyDescent="0.2"/>
    <row r="6003" customFormat="1" ht="16" customHeight="1" x14ac:dyDescent="0.2"/>
    <row r="6004" customFormat="1" ht="16" customHeight="1" x14ac:dyDescent="0.2"/>
    <row r="6005" customFormat="1" ht="16" customHeight="1" x14ac:dyDescent="0.2"/>
    <row r="6006" customFormat="1" ht="16" customHeight="1" x14ac:dyDescent="0.2"/>
    <row r="6007" customFormat="1" ht="16" customHeight="1" x14ac:dyDescent="0.2"/>
    <row r="6008" customFormat="1" ht="16" customHeight="1" x14ac:dyDescent="0.2"/>
    <row r="6009" customFormat="1" ht="16" customHeight="1" x14ac:dyDescent="0.2"/>
    <row r="6010" customFormat="1" ht="16" customHeight="1" x14ac:dyDescent="0.2"/>
    <row r="6011" customFormat="1" ht="16" customHeight="1" x14ac:dyDescent="0.2"/>
    <row r="6012" customFormat="1" ht="16" customHeight="1" x14ac:dyDescent="0.2"/>
    <row r="6013" customFormat="1" ht="16" customHeight="1" x14ac:dyDescent="0.2"/>
    <row r="6014" customFormat="1" ht="16" customHeight="1" x14ac:dyDescent="0.2"/>
    <row r="6015" customFormat="1" ht="16" customHeight="1" x14ac:dyDescent="0.2"/>
    <row r="6016" customFormat="1" ht="16" customHeight="1" x14ac:dyDescent="0.2"/>
    <row r="6017" customFormat="1" ht="16" customHeight="1" x14ac:dyDescent="0.2"/>
    <row r="6018" customFormat="1" ht="16" customHeight="1" x14ac:dyDescent="0.2"/>
    <row r="6019" customFormat="1" ht="16" customHeight="1" x14ac:dyDescent="0.2"/>
    <row r="6020" customFormat="1" ht="16" customHeight="1" x14ac:dyDescent="0.2"/>
    <row r="6021" customFormat="1" ht="16" customHeight="1" x14ac:dyDescent="0.2"/>
    <row r="6022" customFormat="1" ht="16" customHeight="1" x14ac:dyDescent="0.2"/>
    <row r="6023" customFormat="1" ht="16" customHeight="1" x14ac:dyDescent="0.2"/>
    <row r="6024" customFormat="1" ht="16" customHeight="1" x14ac:dyDescent="0.2"/>
    <row r="6025" customFormat="1" ht="16" customHeight="1" x14ac:dyDescent="0.2"/>
    <row r="6026" customFormat="1" ht="16" customHeight="1" x14ac:dyDescent="0.2"/>
    <row r="6027" customFormat="1" ht="16" customHeight="1" x14ac:dyDescent="0.2"/>
    <row r="6028" customFormat="1" ht="16" customHeight="1" x14ac:dyDescent="0.2"/>
    <row r="6029" customFormat="1" ht="16" customHeight="1" x14ac:dyDescent="0.2"/>
    <row r="6030" customFormat="1" ht="16" customHeight="1" x14ac:dyDescent="0.2"/>
    <row r="6031" customFormat="1" ht="16" customHeight="1" x14ac:dyDescent="0.2"/>
    <row r="6032" customFormat="1" ht="16" customHeight="1" x14ac:dyDescent="0.2"/>
    <row r="6033" customFormat="1" ht="16" customHeight="1" x14ac:dyDescent="0.2"/>
    <row r="6034" customFormat="1" ht="16" customHeight="1" x14ac:dyDescent="0.2"/>
    <row r="6035" customFormat="1" ht="16" customHeight="1" x14ac:dyDescent="0.2"/>
    <row r="6036" customFormat="1" ht="16" customHeight="1" x14ac:dyDescent="0.2"/>
    <row r="6037" customFormat="1" ht="16" customHeight="1" x14ac:dyDescent="0.2"/>
    <row r="6038" customFormat="1" ht="16" customHeight="1" x14ac:dyDescent="0.2"/>
    <row r="6039" customFormat="1" ht="16" customHeight="1" x14ac:dyDescent="0.2"/>
    <row r="6040" customFormat="1" ht="16" customHeight="1" x14ac:dyDescent="0.2"/>
    <row r="6041" customFormat="1" ht="16" customHeight="1" x14ac:dyDescent="0.2"/>
    <row r="6042" customFormat="1" ht="16" customHeight="1" x14ac:dyDescent="0.2"/>
    <row r="6043" customFormat="1" ht="16" customHeight="1" x14ac:dyDescent="0.2"/>
    <row r="6044" customFormat="1" ht="16" customHeight="1" x14ac:dyDescent="0.2"/>
    <row r="6045" customFormat="1" ht="16" customHeight="1" x14ac:dyDescent="0.2"/>
    <row r="6046" customFormat="1" ht="16" customHeight="1" x14ac:dyDescent="0.2"/>
    <row r="6047" customFormat="1" ht="16" customHeight="1" x14ac:dyDescent="0.2"/>
    <row r="6048" customFormat="1" ht="16" customHeight="1" x14ac:dyDescent="0.2"/>
    <row r="6049" customFormat="1" ht="16" customHeight="1" x14ac:dyDescent="0.2"/>
    <row r="6050" customFormat="1" ht="16" customHeight="1" x14ac:dyDescent="0.2"/>
    <row r="6051" customFormat="1" ht="16" customHeight="1" x14ac:dyDescent="0.2"/>
    <row r="6052" customFormat="1" ht="16" customHeight="1" x14ac:dyDescent="0.2"/>
    <row r="6053" customFormat="1" ht="16" customHeight="1" x14ac:dyDescent="0.2"/>
    <row r="6054" customFormat="1" ht="16" customHeight="1" x14ac:dyDescent="0.2"/>
    <row r="6055" customFormat="1" ht="16" customHeight="1" x14ac:dyDescent="0.2"/>
    <row r="6056" customFormat="1" ht="16" customHeight="1" x14ac:dyDescent="0.2"/>
    <row r="6057" customFormat="1" ht="16" customHeight="1" x14ac:dyDescent="0.2"/>
    <row r="6058" customFormat="1" ht="16" customHeight="1" x14ac:dyDescent="0.2"/>
    <row r="6059" customFormat="1" ht="16" customHeight="1" x14ac:dyDescent="0.2"/>
    <row r="6060" customFormat="1" ht="16" customHeight="1" x14ac:dyDescent="0.2"/>
    <row r="6061" customFormat="1" ht="16" customHeight="1" x14ac:dyDescent="0.2"/>
    <row r="6062" customFormat="1" ht="16" customHeight="1" x14ac:dyDescent="0.2"/>
    <row r="6063" customFormat="1" ht="16" customHeight="1" x14ac:dyDescent="0.2"/>
    <row r="6064" customFormat="1" ht="16" customHeight="1" x14ac:dyDescent="0.2"/>
    <row r="6065" customFormat="1" ht="16" customHeight="1" x14ac:dyDescent="0.2"/>
    <row r="6066" customFormat="1" ht="16" customHeight="1" x14ac:dyDescent="0.2"/>
    <row r="6067" customFormat="1" ht="16" customHeight="1" x14ac:dyDescent="0.2"/>
    <row r="6068" customFormat="1" ht="16" customHeight="1" x14ac:dyDescent="0.2"/>
    <row r="6069" customFormat="1" ht="16" customHeight="1" x14ac:dyDescent="0.2"/>
    <row r="6070" customFormat="1" ht="16" customHeight="1" x14ac:dyDescent="0.2"/>
    <row r="6071" customFormat="1" ht="16" customHeight="1" x14ac:dyDescent="0.2"/>
    <row r="6072" customFormat="1" ht="16" customHeight="1" x14ac:dyDescent="0.2"/>
    <row r="6073" customFormat="1" ht="16" customHeight="1" x14ac:dyDescent="0.2"/>
    <row r="6074" customFormat="1" ht="16" customHeight="1" x14ac:dyDescent="0.2"/>
    <row r="6075" customFormat="1" ht="16" customHeight="1" x14ac:dyDescent="0.2"/>
    <row r="6076" customFormat="1" ht="16" customHeight="1" x14ac:dyDescent="0.2"/>
    <row r="6077" customFormat="1" ht="16" customHeight="1" x14ac:dyDescent="0.2"/>
    <row r="6078" customFormat="1" ht="16" customHeight="1" x14ac:dyDescent="0.2"/>
    <row r="6079" customFormat="1" ht="16" customHeight="1" x14ac:dyDescent="0.2"/>
    <row r="6080" customFormat="1" ht="16" customHeight="1" x14ac:dyDescent="0.2"/>
    <row r="6081" customFormat="1" ht="16" customHeight="1" x14ac:dyDescent="0.2"/>
    <row r="6082" customFormat="1" ht="16" customHeight="1" x14ac:dyDescent="0.2"/>
    <row r="6083" customFormat="1" ht="16" customHeight="1" x14ac:dyDescent="0.2"/>
    <row r="6084" customFormat="1" ht="16" customHeight="1" x14ac:dyDescent="0.2"/>
    <row r="6085" customFormat="1" ht="16" customHeight="1" x14ac:dyDescent="0.2"/>
    <row r="6086" customFormat="1" ht="16" customHeight="1" x14ac:dyDescent="0.2"/>
    <row r="6087" customFormat="1" ht="16" customHeight="1" x14ac:dyDescent="0.2"/>
    <row r="6088" customFormat="1" ht="16" customHeight="1" x14ac:dyDescent="0.2"/>
    <row r="6089" customFormat="1" ht="16" customHeight="1" x14ac:dyDescent="0.2"/>
    <row r="6090" customFormat="1" ht="16" customHeight="1" x14ac:dyDescent="0.2"/>
    <row r="6091" customFormat="1" ht="16" customHeight="1" x14ac:dyDescent="0.2"/>
    <row r="6092" customFormat="1" ht="16" customHeight="1" x14ac:dyDescent="0.2"/>
    <row r="6093" customFormat="1" ht="16" customHeight="1" x14ac:dyDescent="0.2"/>
    <row r="6094" customFormat="1" ht="16" customHeight="1" x14ac:dyDescent="0.2"/>
    <row r="6095" customFormat="1" ht="16" customHeight="1" x14ac:dyDescent="0.2"/>
    <row r="6096" customFormat="1" ht="16" customHeight="1" x14ac:dyDescent="0.2"/>
    <row r="6097" customFormat="1" ht="16" customHeight="1" x14ac:dyDescent="0.2"/>
    <row r="6098" customFormat="1" ht="16" customHeight="1" x14ac:dyDescent="0.2"/>
    <row r="6099" customFormat="1" ht="16" customHeight="1" x14ac:dyDescent="0.2"/>
    <row r="6100" customFormat="1" ht="16" customHeight="1" x14ac:dyDescent="0.2"/>
    <row r="6101" customFormat="1" ht="16" customHeight="1" x14ac:dyDescent="0.2"/>
    <row r="6102" customFormat="1" ht="16" customHeight="1" x14ac:dyDescent="0.2"/>
    <row r="6103" customFormat="1" ht="16" customHeight="1" x14ac:dyDescent="0.2"/>
    <row r="6104" customFormat="1" ht="16" customHeight="1" x14ac:dyDescent="0.2"/>
    <row r="6105" customFormat="1" ht="16" customHeight="1" x14ac:dyDescent="0.2"/>
    <row r="6106" customFormat="1" ht="16" customHeight="1" x14ac:dyDescent="0.2"/>
    <row r="6107" customFormat="1" ht="16" customHeight="1" x14ac:dyDescent="0.2"/>
    <row r="6108" customFormat="1" ht="16" customHeight="1" x14ac:dyDescent="0.2"/>
    <row r="6109" customFormat="1" ht="16" customHeight="1" x14ac:dyDescent="0.2"/>
    <row r="6110" customFormat="1" ht="16" customHeight="1" x14ac:dyDescent="0.2"/>
    <row r="6111" customFormat="1" ht="16" customHeight="1" x14ac:dyDescent="0.2"/>
    <row r="6112" customFormat="1" ht="16" customHeight="1" x14ac:dyDescent="0.2"/>
    <row r="6113" customFormat="1" ht="16" customHeight="1" x14ac:dyDescent="0.2"/>
    <row r="6114" customFormat="1" ht="16" customHeight="1" x14ac:dyDescent="0.2"/>
    <row r="6115" customFormat="1" ht="16" customHeight="1" x14ac:dyDescent="0.2"/>
    <row r="6116" customFormat="1" ht="16" customHeight="1" x14ac:dyDescent="0.2"/>
    <row r="6117" customFormat="1" ht="16" customHeight="1" x14ac:dyDescent="0.2"/>
    <row r="6118" customFormat="1" ht="16" customHeight="1" x14ac:dyDescent="0.2"/>
    <row r="6119" customFormat="1" ht="16" customHeight="1" x14ac:dyDescent="0.2"/>
    <row r="6120" customFormat="1" ht="16" customHeight="1" x14ac:dyDescent="0.2"/>
    <row r="6121" customFormat="1" ht="16" customHeight="1" x14ac:dyDescent="0.2"/>
    <row r="6122" customFormat="1" ht="16" customHeight="1" x14ac:dyDescent="0.2"/>
    <row r="6123" customFormat="1" ht="16" customHeight="1" x14ac:dyDescent="0.2"/>
    <row r="6124" customFormat="1" ht="16" customHeight="1" x14ac:dyDescent="0.2"/>
    <row r="6125" customFormat="1" ht="16" customHeight="1" x14ac:dyDescent="0.2"/>
    <row r="6126" customFormat="1" ht="16" customHeight="1" x14ac:dyDescent="0.2"/>
    <row r="6127" customFormat="1" ht="16" customHeight="1" x14ac:dyDescent="0.2"/>
    <row r="6128" customFormat="1" ht="16" customHeight="1" x14ac:dyDescent="0.2"/>
    <row r="6129" customFormat="1" ht="16" customHeight="1" x14ac:dyDescent="0.2"/>
    <row r="6130" customFormat="1" ht="16" customHeight="1" x14ac:dyDescent="0.2"/>
    <row r="6131" customFormat="1" ht="16" customHeight="1" x14ac:dyDescent="0.2"/>
    <row r="6132" customFormat="1" ht="16" customHeight="1" x14ac:dyDescent="0.2"/>
    <row r="6133" customFormat="1" ht="16" customHeight="1" x14ac:dyDescent="0.2"/>
    <row r="6134" customFormat="1" ht="16" customHeight="1" x14ac:dyDescent="0.2"/>
    <row r="6135" customFormat="1" ht="16" customHeight="1" x14ac:dyDescent="0.2"/>
    <row r="6136" customFormat="1" ht="16" customHeight="1" x14ac:dyDescent="0.2"/>
    <row r="6137" customFormat="1" ht="16" customHeight="1" x14ac:dyDescent="0.2"/>
    <row r="6138" customFormat="1" ht="16" customHeight="1" x14ac:dyDescent="0.2"/>
    <row r="6139" customFormat="1" ht="16" customHeight="1" x14ac:dyDescent="0.2"/>
    <row r="6140" customFormat="1" ht="16" customHeight="1" x14ac:dyDescent="0.2"/>
    <row r="6141" customFormat="1" ht="16" customHeight="1" x14ac:dyDescent="0.2"/>
    <row r="6142" customFormat="1" ht="16" customHeight="1" x14ac:dyDescent="0.2"/>
    <row r="6143" customFormat="1" ht="16" customHeight="1" x14ac:dyDescent="0.2"/>
    <row r="6144" customFormat="1" ht="16" customHeight="1" x14ac:dyDescent="0.2"/>
    <row r="6145" customFormat="1" ht="16" customHeight="1" x14ac:dyDescent="0.2"/>
    <row r="6146" customFormat="1" ht="16" customHeight="1" x14ac:dyDescent="0.2"/>
    <row r="6147" customFormat="1" ht="16" customHeight="1" x14ac:dyDescent="0.2"/>
    <row r="6148" customFormat="1" ht="16" customHeight="1" x14ac:dyDescent="0.2"/>
    <row r="6149" customFormat="1" ht="16" customHeight="1" x14ac:dyDescent="0.2"/>
    <row r="6150" customFormat="1" ht="16" customHeight="1" x14ac:dyDescent="0.2"/>
    <row r="6151" customFormat="1" ht="16" customHeight="1" x14ac:dyDescent="0.2"/>
    <row r="6152" customFormat="1" ht="16" customHeight="1" x14ac:dyDescent="0.2"/>
    <row r="6153" customFormat="1" ht="16" customHeight="1" x14ac:dyDescent="0.2"/>
    <row r="6154" customFormat="1" ht="16" customHeight="1" x14ac:dyDescent="0.2"/>
    <row r="6155" customFormat="1" ht="16" customHeight="1" x14ac:dyDescent="0.2"/>
    <row r="6156" customFormat="1" ht="16" customHeight="1" x14ac:dyDescent="0.2"/>
    <row r="6157" customFormat="1" ht="16" customHeight="1" x14ac:dyDescent="0.2"/>
    <row r="6158" customFormat="1" ht="16" customHeight="1" x14ac:dyDescent="0.2"/>
    <row r="6159" customFormat="1" ht="16" customHeight="1" x14ac:dyDescent="0.2"/>
    <row r="6160" customFormat="1" ht="16" customHeight="1" x14ac:dyDescent="0.2"/>
    <row r="6161" customFormat="1" ht="16" customHeight="1" x14ac:dyDescent="0.2"/>
    <row r="6162" customFormat="1" ht="16" customHeight="1" x14ac:dyDescent="0.2"/>
    <row r="6163" customFormat="1" ht="16" customHeight="1" x14ac:dyDescent="0.2"/>
    <row r="6164" customFormat="1" ht="16" customHeight="1" x14ac:dyDescent="0.2"/>
    <row r="6165" customFormat="1" ht="16" customHeight="1" x14ac:dyDescent="0.2"/>
    <row r="6166" customFormat="1" ht="16" customHeight="1" x14ac:dyDescent="0.2"/>
    <row r="6167" customFormat="1" ht="16" customHeight="1" x14ac:dyDescent="0.2"/>
    <row r="6168" customFormat="1" ht="16" customHeight="1" x14ac:dyDescent="0.2"/>
    <row r="6169" customFormat="1" ht="16" customHeight="1" x14ac:dyDescent="0.2"/>
    <row r="6170" customFormat="1" ht="16" customHeight="1" x14ac:dyDescent="0.2"/>
    <row r="6171" customFormat="1" ht="16" customHeight="1" x14ac:dyDescent="0.2"/>
    <row r="6172" customFormat="1" ht="16" customHeight="1" x14ac:dyDescent="0.2"/>
    <row r="6173" customFormat="1" ht="16" customHeight="1" x14ac:dyDescent="0.2"/>
    <row r="6174" customFormat="1" ht="16" customHeight="1" x14ac:dyDescent="0.2"/>
    <row r="6175" customFormat="1" ht="16" customHeight="1" x14ac:dyDescent="0.2"/>
    <row r="6176" customFormat="1" ht="16" customHeight="1" x14ac:dyDescent="0.2"/>
    <row r="6177" customFormat="1" ht="16" customHeight="1" x14ac:dyDescent="0.2"/>
    <row r="6178" customFormat="1" ht="16" customHeight="1" x14ac:dyDescent="0.2"/>
    <row r="6179" customFormat="1" ht="16" customHeight="1" x14ac:dyDescent="0.2"/>
    <row r="6180" customFormat="1" ht="16" customHeight="1" x14ac:dyDescent="0.2"/>
    <row r="6181" customFormat="1" ht="16" customHeight="1" x14ac:dyDescent="0.2"/>
    <row r="6182" customFormat="1" ht="16" customHeight="1" x14ac:dyDescent="0.2"/>
    <row r="6183" customFormat="1" ht="16" customHeight="1" x14ac:dyDescent="0.2"/>
    <row r="6184" customFormat="1" ht="16" customHeight="1" x14ac:dyDescent="0.2"/>
    <row r="6185" customFormat="1" ht="16" customHeight="1" x14ac:dyDescent="0.2"/>
    <row r="6186" customFormat="1" ht="16" customHeight="1" x14ac:dyDescent="0.2"/>
    <row r="6187" customFormat="1" ht="16" customHeight="1" x14ac:dyDescent="0.2"/>
    <row r="6188" customFormat="1" ht="16" customHeight="1" x14ac:dyDescent="0.2"/>
    <row r="6189" customFormat="1" ht="16" customHeight="1" x14ac:dyDescent="0.2"/>
    <row r="6190" customFormat="1" ht="16" customHeight="1" x14ac:dyDescent="0.2"/>
    <row r="6191" customFormat="1" ht="16" customHeight="1" x14ac:dyDescent="0.2"/>
    <row r="6192" customFormat="1" ht="16" customHeight="1" x14ac:dyDescent="0.2"/>
    <row r="6193" customFormat="1" ht="16" customHeight="1" x14ac:dyDescent="0.2"/>
    <row r="6194" customFormat="1" ht="16" customHeight="1" x14ac:dyDescent="0.2"/>
    <row r="6195" customFormat="1" ht="16" customHeight="1" x14ac:dyDescent="0.2"/>
    <row r="6196" customFormat="1" ht="16" customHeight="1" x14ac:dyDescent="0.2"/>
    <row r="6197" customFormat="1" ht="16" customHeight="1" x14ac:dyDescent="0.2"/>
    <row r="6198" customFormat="1" ht="16" customHeight="1" x14ac:dyDescent="0.2"/>
    <row r="6199" customFormat="1" ht="16" customHeight="1" x14ac:dyDescent="0.2"/>
    <row r="6200" customFormat="1" ht="16" customHeight="1" x14ac:dyDescent="0.2"/>
    <row r="6201" customFormat="1" ht="16" customHeight="1" x14ac:dyDescent="0.2"/>
    <row r="6202" customFormat="1" ht="16" customHeight="1" x14ac:dyDescent="0.2"/>
    <row r="6203" customFormat="1" ht="16" customHeight="1" x14ac:dyDescent="0.2"/>
    <row r="6204" customFormat="1" ht="16" customHeight="1" x14ac:dyDescent="0.2"/>
    <row r="6205" customFormat="1" ht="16" customHeight="1" x14ac:dyDescent="0.2"/>
    <row r="6206" customFormat="1" ht="16" customHeight="1" x14ac:dyDescent="0.2"/>
    <row r="6207" customFormat="1" ht="16" customHeight="1" x14ac:dyDescent="0.2"/>
    <row r="6208" customFormat="1" ht="16" customHeight="1" x14ac:dyDescent="0.2"/>
    <row r="6209" customFormat="1" ht="16" customHeight="1" x14ac:dyDescent="0.2"/>
    <row r="6210" customFormat="1" ht="16" customHeight="1" x14ac:dyDescent="0.2"/>
    <row r="6211" customFormat="1" ht="16" customHeight="1" x14ac:dyDescent="0.2"/>
    <row r="6212" customFormat="1" ht="16" customHeight="1" x14ac:dyDescent="0.2"/>
    <row r="6213" customFormat="1" ht="16" customHeight="1" x14ac:dyDescent="0.2"/>
    <row r="6214" customFormat="1" ht="16" customHeight="1" x14ac:dyDescent="0.2"/>
    <row r="6215" customFormat="1" ht="16" customHeight="1" x14ac:dyDescent="0.2"/>
    <row r="6216" customFormat="1" ht="16" customHeight="1" x14ac:dyDescent="0.2"/>
    <row r="6217" customFormat="1" ht="16" customHeight="1" x14ac:dyDescent="0.2"/>
    <row r="6218" customFormat="1" ht="16" customHeight="1" x14ac:dyDescent="0.2"/>
    <row r="6219" customFormat="1" ht="16" customHeight="1" x14ac:dyDescent="0.2"/>
    <row r="6220" customFormat="1" ht="16" customHeight="1" x14ac:dyDescent="0.2"/>
    <row r="6221" customFormat="1" ht="16" customHeight="1" x14ac:dyDescent="0.2"/>
    <row r="6222" customFormat="1" ht="16" customHeight="1" x14ac:dyDescent="0.2"/>
    <row r="6223" customFormat="1" ht="16" customHeight="1" x14ac:dyDescent="0.2"/>
    <row r="6224" customFormat="1" ht="16" customHeight="1" x14ac:dyDescent="0.2"/>
    <row r="6225" customFormat="1" ht="16" customHeight="1" x14ac:dyDescent="0.2"/>
    <row r="6226" customFormat="1" ht="16" customHeight="1" x14ac:dyDescent="0.2"/>
    <row r="6227" customFormat="1" ht="16" customHeight="1" x14ac:dyDescent="0.2"/>
    <row r="6228" customFormat="1" ht="16" customHeight="1" x14ac:dyDescent="0.2"/>
    <row r="6229" customFormat="1" ht="16" customHeight="1" x14ac:dyDescent="0.2"/>
    <row r="6230" customFormat="1" ht="16" customHeight="1" x14ac:dyDescent="0.2"/>
    <row r="6231" customFormat="1" ht="16" customHeight="1" x14ac:dyDescent="0.2"/>
    <row r="6232" customFormat="1" ht="16" customHeight="1" x14ac:dyDescent="0.2"/>
    <row r="6233" customFormat="1" ht="16" customHeight="1" x14ac:dyDescent="0.2"/>
    <row r="6234" customFormat="1" ht="16" customHeight="1" x14ac:dyDescent="0.2"/>
    <row r="6235" customFormat="1" ht="16" customHeight="1" x14ac:dyDescent="0.2"/>
    <row r="6236" customFormat="1" ht="16" customHeight="1" x14ac:dyDescent="0.2"/>
    <row r="6237" customFormat="1" ht="16" customHeight="1" x14ac:dyDescent="0.2"/>
    <row r="6238" customFormat="1" ht="16" customHeight="1" x14ac:dyDescent="0.2"/>
    <row r="6239" customFormat="1" ht="16" customHeight="1" x14ac:dyDescent="0.2"/>
    <row r="6240" customFormat="1" ht="16" customHeight="1" x14ac:dyDescent="0.2"/>
    <row r="6241" customFormat="1" ht="16" customHeight="1" x14ac:dyDescent="0.2"/>
    <row r="6242" customFormat="1" ht="16" customHeight="1" x14ac:dyDescent="0.2"/>
    <row r="6243" customFormat="1" ht="16" customHeight="1" x14ac:dyDescent="0.2"/>
    <row r="6244" customFormat="1" ht="16" customHeight="1" x14ac:dyDescent="0.2"/>
    <row r="6245" customFormat="1" ht="16" customHeight="1" x14ac:dyDescent="0.2"/>
    <row r="6246" customFormat="1" ht="16" customHeight="1" x14ac:dyDescent="0.2"/>
    <row r="6247" customFormat="1" ht="16" customHeight="1" x14ac:dyDescent="0.2"/>
    <row r="6248" customFormat="1" ht="16" customHeight="1" x14ac:dyDescent="0.2"/>
    <row r="6249" customFormat="1" ht="16" customHeight="1" x14ac:dyDescent="0.2"/>
    <row r="6250" customFormat="1" ht="16" customHeight="1" x14ac:dyDescent="0.2"/>
    <row r="6251" customFormat="1" ht="16" customHeight="1" x14ac:dyDescent="0.2"/>
    <row r="6252" customFormat="1" ht="16" customHeight="1" x14ac:dyDescent="0.2"/>
    <row r="6253" customFormat="1" ht="16" customHeight="1" x14ac:dyDescent="0.2"/>
    <row r="6254" customFormat="1" ht="16" customHeight="1" x14ac:dyDescent="0.2"/>
    <row r="6255" customFormat="1" ht="16" customHeight="1" x14ac:dyDescent="0.2"/>
    <row r="6256" customFormat="1" ht="16" customHeight="1" x14ac:dyDescent="0.2"/>
    <row r="6257" customFormat="1" ht="16" customHeight="1" x14ac:dyDescent="0.2"/>
    <row r="6258" customFormat="1" ht="16" customHeight="1" x14ac:dyDescent="0.2"/>
    <row r="6259" customFormat="1" ht="16" customHeight="1" x14ac:dyDescent="0.2"/>
    <row r="6260" customFormat="1" ht="16" customHeight="1" x14ac:dyDescent="0.2"/>
    <row r="6261" customFormat="1" ht="16" customHeight="1" x14ac:dyDescent="0.2"/>
    <row r="6262" customFormat="1" ht="16" customHeight="1" x14ac:dyDescent="0.2"/>
    <row r="6263" customFormat="1" ht="16" customHeight="1" x14ac:dyDescent="0.2"/>
    <row r="6264" customFormat="1" ht="16" customHeight="1" x14ac:dyDescent="0.2"/>
    <row r="6265" customFormat="1" ht="16" customHeight="1" x14ac:dyDescent="0.2"/>
    <row r="6266" customFormat="1" ht="16" customHeight="1" x14ac:dyDescent="0.2"/>
    <row r="6267" customFormat="1" ht="16" customHeight="1" x14ac:dyDescent="0.2"/>
    <row r="6268" customFormat="1" ht="16" customHeight="1" x14ac:dyDescent="0.2"/>
    <row r="6269" customFormat="1" ht="16" customHeight="1" x14ac:dyDescent="0.2"/>
    <row r="6270" customFormat="1" ht="16" customHeight="1" x14ac:dyDescent="0.2"/>
    <row r="6271" customFormat="1" ht="16" customHeight="1" x14ac:dyDescent="0.2"/>
    <row r="6272" customFormat="1" ht="16" customHeight="1" x14ac:dyDescent="0.2"/>
    <row r="6273" customFormat="1" ht="16" customHeight="1" x14ac:dyDescent="0.2"/>
    <row r="6274" customFormat="1" ht="16" customHeight="1" x14ac:dyDescent="0.2"/>
    <row r="6275" customFormat="1" ht="16" customHeight="1" x14ac:dyDescent="0.2"/>
    <row r="6276" customFormat="1" ht="16" customHeight="1" x14ac:dyDescent="0.2"/>
    <row r="6277" customFormat="1" ht="16" customHeight="1" x14ac:dyDescent="0.2"/>
    <row r="6278" customFormat="1" ht="16" customHeight="1" x14ac:dyDescent="0.2"/>
    <row r="6279" customFormat="1" ht="16" customHeight="1" x14ac:dyDescent="0.2"/>
    <row r="6280" customFormat="1" ht="16" customHeight="1" x14ac:dyDescent="0.2"/>
    <row r="6281" customFormat="1" ht="16" customHeight="1" x14ac:dyDescent="0.2"/>
    <row r="6282" customFormat="1" ht="16" customHeight="1" x14ac:dyDescent="0.2"/>
    <row r="6283" customFormat="1" ht="16" customHeight="1" x14ac:dyDescent="0.2"/>
    <row r="6284" customFormat="1" ht="16" customHeight="1" x14ac:dyDescent="0.2"/>
    <row r="6285" customFormat="1" ht="16" customHeight="1" x14ac:dyDescent="0.2"/>
    <row r="6286" customFormat="1" ht="16" customHeight="1" x14ac:dyDescent="0.2"/>
    <row r="6287" customFormat="1" ht="16" customHeight="1" x14ac:dyDescent="0.2"/>
    <row r="6288" customFormat="1" ht="16" customHeight="1" x14ac:dyDescent="0.2"/>
    <row r="6289" customFormat="1" ht="16" customHeight="1" x14ac:dyDescent="0.2"/>
    <row r="6290" customFormat="1" ht="16" customHeight="1" x14ac:dyDescent="0.2"/>
    <row r="6291" customFormat="1" ht="16" customHeight="1" x14ac:dyDescent="0.2"/>
    <row r="6292" customFormat="1" ht="16" customHeight="1" x14ac:dyDescent="0.2"/>
    <row r="6293" customFormat="1" ht="16" customHeight="1" x14ac:dyDescent="0.2"/>
    <row r="6294" customFormat="1" ht="16" customHeight="1" x14ac:dyDescent="0.2"/>
    <row r="6295" customFormat="1" ht="16" customHeight="1" x14ac:dyDescent="0.2"/>
    <row r="6296" customFormat="1" ht="16" customHeight="1" x14ac:dyDescent="0.2"/>
    <row r="6297" customFormat="1" ht="16" customHeight="1" x14ac:dyDescent="0.2"/>
    <row r="6298" customFormat="1" ht="16" customHeight="1" x14ac:dyDescent="0.2"/>
    <row r="6299" customFormat="1" ht="16" customHeight="1" x14ac:dyDescent="0.2"/>
    <row r="6300" customFormat="1" ht="16" customHeight="1" x14ac:dyDescent="0.2"/>
    <row r="6301" customFormat="1" ht="16" customHeight="1" x14ac:dyDescent="0.2"/>
    <row r="6302" customFormat="1" ht="16" customHeight="1" x14ac:dyDescent="0.2"/>
    <row r="6303" customFormat="1" ht="16" customHeight="1" x14ac:dyDescent="0.2"/>
    <row r="6304" customFormat="1" ht="16" customHeight="1" x14ac:dyDescent="0.2"/>
    <row r="6305" customFormat="1" ht="16" customHeight="1" x14ac:dyDescent="0.2"/>
    <row r="6306" customFormat="1" ht="16" customHeight="1" x14ac:dyDescent="0.2"/>
    <row r="6307" customFormat="1" ht="16" customHeight="1" x14ac:dyDescent="0.2"/>
    <row r="6308" customFormat="1" ht="16" customHeight="1" x14ac:dyDescent="0.2"/>
    <row r="6309" customFormat="1" ht="16" customHeight="1" x14ac:dyDescent="0.2"/>
    <row r="6310" customFormat="1" ht="16" customHeight="1" x14ac:dyDescent="0.2"/>
    <row r="6311" customFormat="1" ht="16" customHeight="1" x14ac:dyDescent="0.2"/>
    <row r="6312" customFormat="1" ht="16" customHeight="1" x14ac:dyDescent="0.2"/>
    <row r="6313" customFormat="1" ht="16" customHeight="1" x14ac:dyDescent="0.2"/>
    <row r="6314" customFormat="1" ht="16" customHeight="1" x14ac:dyDescent="0.2"/>
    <row r="6315" customFormat="1" ht="16" customHeight="1" x14ac:dyDescent="0.2"/>
    <row r="6316" customFormat="1" ht="16" customHeight="1" x14ac:dyDescent="0.2"/>
    <row r="6317" customFormat="1" ht="16" customHeight="1" x14ac:dyDescent="0.2"/>
    <row r="6318" customFormat="1" ht="16" customHeight="1" x14ac:dyDescent="0.2"/>
    <row r="6319" customFormat="1" ht="16" customHeight="1" x14ac:dyDescent="0.2"/>
    <row r="6320" customFormat="1" ht="16" customHeight="1" x14ac:dyDescent="0.2"/>
    <row r="6321" customFormat="1" ht="16" customHeight="1" x14ac:dyDescent="0.2"/>
    <row r="6322" customFormat="1" ht="16" customHeight="1" x14ac:dyDescent="0.2"/>
    <row r="6323" customFormat="1" ht="16" customHeight="1" x14ac:dyDescent="0.2"/>
    <row r="6324" customFormat="1" ht="16" customHeight="1" x14ac:dyDescent="0.2"/>
    <row r="6325" customFormat="1" ht="16" customHeight="1" x14ac:dyDescent="0.2"/>
    <row r="6326" customFormat="1" ht="16" customHeight="1" x14ac:dyDescent="0.2"/>
    <row r="6327" customFormat="1" ht="16" customHeight="1" x14ac:dyDescent="0.2"/>
    <row r="6328" customFormat="1" ht="16" customHeight="1" x14ac:dyDescent="0.2"/>
    <row r="6329" customFormat="1" ht="16" customHeight="1" x14ac:dyDescent="0.2"/>
    <row r="6330" customFormat="1" ht="16" customHeight="1" x14ac:dyDescent="0.2"/>
    <row r="6331" customFormat="1" ht="16" customHeight="1" x14ac:dyDescent="0.2"/>
    <row r="6332" customFormat="1" ht="16" customHeight="1" x14ac:dyDescent="0.2"/>
    <row r="6333" customFormat="1" ht="16" customHeight="1" x14ac:dyDescent="0.2"/>
    <row r="6334" customFormat="1" ht="16" customHeight="1" x14ac:dyDescent="0.2"/>
    <row r="6335" customFormat="1" ht="16" customHeight="1" x14ac:dyDescent="0.2"/>
    <row r="6336" customFormat="1" ht="16" customHeight="1" x14ac:dyDescent="0.2"/>
    <row r="6337" customFormat="1" ht="16" customHeight="1" x14ac:dyDescent="0.2"/>
    <row r="6338" customFormat="1" ht="16" customHeight="1" x14ac:dyDescent="0.2"/>
    <row r="6339" customFormat="1" ht="16" customHeight="1" x14ac:dyDescent="0.2"/>
    <row r="6340" customFormat="1" ht="16" customHeight="1" x14ac:dyDescent="0.2"/>
    <row r="6341" customFormat="1" ht="16" customHeight="1" x14ac:dyDescent="0.2"/>
    <row r="6342" customFormat="1" ht="16" customHeight="1" x14ac:dyDescent="0.2"/>
    <row r="6343" customFormat="1" ht="16" customHeight="1" x14ac:dyDescent="0.2"/>
    <row r="6344" customFormat="1" ht="16" customHeight="1" x14ac:dyDescent="0.2"/>
    <row r="6345" customFormat="1" ht="16" customHeight="1" x14ac:dyDescent="0.2"/>
    <row r="6346" customFormat="1" ht="16" customHeight="1" x14ac:dyDescent="0.2"/>
    <row r="6347" customFormat="1" ht="16" customHeight="1" x14ac:dyDescent="0.2"/>
    <row r="6348" customFormat="1" ht="16" customHeight="1" x14ac:dyDescent="0.2"/>
    <row r="6349" customFormat="1" ht="16" customHeight="1" x14ac:dyDescent="0.2"/>
    <row r="6350" customFormat="1" ht="16" customHeight="1" x14ac:dyDescent="0.2"/>
    <row r="6351" customFormat="1" ht="16" customHeight="1" x14ac:dyDescent="0.2"/>
    <row r="6352" customFormat="1" ht="16" customHeight="1" x14ac:dyDescent="0.2"/>
    <row r="6353" customFormat="1" ht="16" customHeight="1" x14ac:dyDescent="0.2"/>
    <row r="6354" customFormat="1" ht="16" customHeight="1" x14ac:dyDescent="0.2"/>
    <row r="6355" customFormat="1" ht="16" customHeight="1" x14ac:dyDescent="0.2"/>
    <row r="6356" customFormat="1" ht="16" customHeight="1" x14ac:dyDescent="0.2"/>
    <row r="6357" customFormat="1" ht="16" customHeight="1" x14ac:dyDescent="0.2"/>
    <row r="6358" customFormat="1" ht="16" customHeight="1" x14ac:dyDescent="0.2"/>
    <row r="6359" customFormat="1" ht="16" customHeight="1" x14ac:dyDescent="0.2"/>
    <row r="6360" customFormat="1" ht="16" customHeight="1" x14ac:dyDescent="0.2"/>
    <row r="6361" customFormat="1" ht="16" customHeight="1" x14ac:dyDescent="0.2"/>
    <row r="6362" customFormat="1" ht="16" customHeight="1" x14ac:dyDescent="0.2"/>
    <row r="6363" customFormat="1" ht="16" customHeight="1" x14ac:dyDescent="0.2"/>
    <row r="6364" customFormat="1" ht="16" customHeight="1" x14ac:dyDescent="0.2"/>
    <row r="6365" customFormat="1" ht="16" customHeight="1" x14ac:dyDescent="0.2"/>
    <row r="6366" customFormat="1" ht="16" customHeight="1" x14ac:dyDescent="0.2"/>
    <row r="6367" customFormat="1" ht="16" customHeight="1" x14ac:dyDescent="0.2"/>
    <row r="6368" customFormat="1" ht="16" customHeight="1" x14ac:dyDescent="0.2"/>
    <row r="6369" customFormat="1" ht="16" customHeight="1" x14ac:dyDescent="0.2"/>
    <row r="6370" customFormat="1" ht="16" customHeight="1" x14ac:dyDescent="0.2"/>
    <row r="6371" customFormat="1" ht="16" customHeight="1" x14ac:dyDescent="0.2"/>
    <row r="6372" customFormat="1" ht="16" customHeight="1" x14ac:dyDescent="0.2"/>
    <row r="6373" customFormat="1" ht="16" customHeight="1" x14ac:dyDescent="0.2"/>
    <row r="6374" customFormat="1" ht="16" customHeight="1" x14ac:dyDescent="0.2"/>
    <row r="6375" customFormat="1" ht="16" customHeight="1" x14ac:dyDescent="0.2"/>
    <row r="6376" customFormat="1" ht="16" customHeight="1" x14ac:dyDescent="0.2"/>
    <row r="6377" customFormat="1" ht="16" customHeight="1" x14ac:dyDescent="0.2"/>
    <row r="6378" customFormat="1" ht="16" customHeight="1" x14ac:dyDescent="0.2"/>
    <row r="6379" customFormat="1" ht="16" customHeight="1" x14ac:dyDescent="0.2"/>
    <row r="6380" customFormat="1" ht="16" customHeight="1" x14ac:dyDescent="0.2"/>
    <row r="6381" customFormat="1" ht="16" customHeight="1" x14ac:dyDescent="0.2"/>
    <row r="6382" customFormat="1" ht="16" customHeight="1" x14ac:dyDescent="0.2"/>
    <row r="6383" customFormat="1" ht="16" customHeight="1" x14ac:dyDescent="0.2"/>
    <row r="6384" customFormat="1" ht="16" customHeight="1" x14ac:dyDescent="0.2"/>
    <row r="6385" customFormat="1" ht="16" customHeight="1" x14ac:dyDescent="0.2"/>
    <row r="6386" customFormat="1" ht="16" customHeight="1" x14ac:dyDescent="0.2"/>
    <row r="6387" customFormat="1" ht="16" customHeight="1" x14ac:dyDescent="0.2"/>
    <row r="6388" customFormat="1" ht="16" customHeight="1" x14ac:dyDescent="0.2"/>
    <row r="6389" customFormat="1" ht="16" customHeight="1" x14ac:dyDescent="0.2"/>
    <row r="6390" customFormat="1" ht="16" customHeight="1" x14ac:dyDescent="0.2"/>
    <row r="6391" customFormat="1" ht="16" customHeight="1" x14ac:dyDescent="0.2"/>
    <row r="6392" customFormat="1" ht="16" customHeight="1" x14ac:dyDescent="0.2"/>
    <row r="6393" customFormat="1" ht="16" customHeight="1" x14ac:dyDescent="0.2"/>
    <row r="6394" customFormat="1" ht="16" customHeight="1" x14ac:dyDescent="0.2"/>
    <row r="6395" customFormat="1" ht="16" customHeight="1" x14ac:dyDescent="0.2"/>
    <row r="6396" customFormat="1" ht="16" customHeight="1" x14ac:dyDescent="0.2"/>
    <row r="6397" customFormat="1" ht="16" customHeight="1" x14ac:dyDescent="0.2"/>
    <row r="6398" customFormat="1" ht="16" customHeight="1" x14ac:dyDescent="0.2"/>
    <row r="6399" customFormat="1" ht="16" customHeight="1" x14ac:dyDescent="0.2"/>
    <row r="6400" customFormat="1" ht="16" customHeight="1" x14ac:dyDescent="0.2"/>
    <row r="6401" customFormat="1" ht="16" customHeight="1" x14ac:dyDescent="0.2"/>
    <row r="6402" customFormat="1" ht="16" customHeight="1" x14ac:dyDescent="0.2"/>
    <row r="6403" customFormat="1" ht="16" customHeight="1" x14ac:dyDescent="0.2"/>
    <row r="6404" customFormat="1" ht="16" customHeight="1" x14ac:dyDescent="0.2"/>
    <row r="6405" customFormat="1" ht="16" customHeight="1" x14ac:dyDescent="0.2"/>
    <row r="6406" customFormat="1" ht="16" customHeight="1" x14ac:dyDescent="0.2"/>
    <row r="6407" customFormat="1" ht="16" customHeight="1" x14ac:dyDescent="0.2"/>
    <row r="6408" customFormat="1" ht="16" customHeight="1" x14ac:dyDescent="0.2"/>
    <row r="6409" customFormat="1" ht="16" customHeight="1" x14ac:dyDescent="0.2"/>
    <row r="6410" customFormat="1" ht="16" customHeight="1" x14ac:dyDescent="0.2"/>
    <row r="6411" customFormat="1" ht="16" customHeight="1" x14ac:dyDescent="0.2"/>
    <row r="6412" customFormat="1" ht="16" customHeight="1" x14ac:dyDescent="0.2"/>
    <row r="6413" customFormat="1" ht="16" customHeight="1" x14ac:dyDescent="0.2"/>
    <row r="6414" customFormat="1" ht="16" customHeight="1" x14ac:dyDescent="0.2"/>
    <row r="6415" customFormat="1" ht="16" customHeight="1" x14ac:dyDescent="0.2"/>
    <row r="6416" customFormat="1" ht="16" customHeight="1" x14ac:dyDescent="0.2"/>
    <row r="6417" customFormat="1" ht="16" customHeight="1" x14ac:dyDescent="0.2"/>
    <row r="6418" customFormat="1" ht="16" customHeight="1" x14ac:dyDescent="0.2"/>
    <row r="6419" customFormat="1" ht="16" customHeight="1" x14ac:dyDescent="0.2"/>
    <row r="6420" customFormat="1" ht="16" customHeight="1" x14ac:dyDescent="0.2"/>
    <row r="6421" customFormat="1" ht="16" customHeight="1" x14ac:dyDescent="0.2"/>
    <row r="6422" customFormat="1" ht="16" customHeight="1" x14ac:dyDescent="0.2"/>
    <row r="6423" customFormat="1" ht="16" customHeight="1" x14ac:dyDescent="0.2"/>
    <row r="6424" customFormat="1" ht="16" customHeight="1" x14ac:dyDescent="0.2"/>
    <row r="6425" customFormat="1" ht="16" customHeight="1" x14ac:dyDescent="0.2"/>
    <row r="6426" customFormat="1" ht="16" customHeight="1" x14ac:dyDescent="0.2"/>
    <row r="6427" customFormat="1" ht="16" customHeight="1" x14ac:dyDescent="0.2"/>
    <row r="6428" customFormat="1" ht="16" customHeight="1" x14ac:dyDescent="0.2"/>
    <row r="6429" customFormat="1" ht="16" customHeight="1" x14ac:dyDescent="0.2"/>
    <row r="6430" customFormat="1" ht="16" customHeight="1" x14ac:dyDescent="0.2"/>
    <row r="6431" customFormat="1" ht="16" customHeight="1" x14ac:dyDescent="0.2"/>
    <row r="6432" customFormat="1" ht="16" customHeight="1" x14ac:dyDescent="0.2"/>
    <row r="6433" customFormat="1" ht="16" customHeight="1" x14ac:dyDescent="0.2"/>
    <row r="6434" customFormat="1" ht="16" customHeight="1" x14ac:dyDescent="0.2"/>
    <row r="6435" customFormat="1" ht="16" customHeight="1" x14ac:dyDescent="0.2"/>
    <row r="6436" customFormat="1" ht="16" customHeight="1" x14ac:dyDescent="0.2"/>
    <row r="6437" customFormat="1" ht="16" customHeight="1" x14ac:dyDescent="0.2"/>
    <row r="6438" customFormat="1" ht="16" customHeight="1" x14ac:dyDescent="0.2"/>
    <row r="6439" customFormat="1" ht="16" customHeight="1" x14ac:dyDescent="0.2"/>
    <row r="6440" customFormat="1" ht="16" customHeight="1" x14ac:dyDescent="0.2"/>
    <row r="6441" customFormat="1" ht="16" customHeight="1" x14ac:dyDescent="0.2"/>
    <row r="6442" customFormat="1" ht="16" customHeight="1" x14ac:dyDescent="0.2"/>
    <row r="6443" customFormat="1" ht="16" customHeight="1" x14ac:dyDescent="0.2"/>
    <row r="6444" customFormat="1" ht="16" customHeight="1" x14ac:dyDescent="0.2"/>
    <row r="6445" customFormat="1" ht="16" customHeight="1" x14ac:dyDescent="0.2"/>
    <row r="6446" customFormat="1" ht="16" customHeight="1" x14ac:dyDescent="0.2"/>
    <row r="6447" customFormat="1" ht="16" customHeight="1" x14ac:dyDescent="0.2"/>
    <row r="6448" customFormat="1" ht="16" customHeight="1" x14ac:dyDescent="0.2"/>
    <row r="6449" customFormat="1" ht="16" customHeight="1" x14ac:dyDescent="0.2"/>
    <row r="6450" customFormat="1" ht="16" customHeight="1" x14ac:dyDescent="0.2"/>
    <row r="6451" customFormat="1" ht="16" customHeight="1" x14ac:dyDescent="0.2"/>
    <row r="6452" customFormat="1" ht="16" customHeight="1" x14ac:dyDescent="0.2"/>
    <row r="6453" customFormat="1" ht="16" customHeight="1" x14ac:dyDescent="0.2"/>
    <row r="6454" customFormat="1" ht="16" customHeight="1" x14ac:dyDescent="0.2"/>
    <row r="6455" customFormat="1" ht="16" customHeight="1" x14ac:dyDescent="0.2"/>
    <row r="6456" customFormat="1" ht="16" customHeight="1" x14ac:dyDescent="0.2"/>
    <row r="6457" customFormat="1" ht="16" customHeight="1" x14ac:dyDescent="0.2"/>
    <row r="6458" customFormat="1" ht="16" customHeight="1" x14ac:dyDescent="0.2"/>
    <row r="6459" customFormat="1" ht="16" customHeight="1" x14ac:dyDescent="0.2"/>
    <row r="6460" customFormat="1" ht="16" customHeight="1" x14ac:dyDescent="0.2"/>
    <row r="6461" customFormat="1" ht="16" customHeight="1" x14ac:dyDescent="0.2"/>
    <row r="6462" customFormat="1" ht="16" customHeight="1" x14ac:dyDescent="0.2"/>
    <row r="6463" customFormat="1" ht="16" customHeight="1" x14ac:dyDescent="0.2"/>
    <row r="6464" customFormat="1" ht="16" customHeight="1" x14ac:dyDescent="0.2"/>
    <row r="6465" customFormat="1" ht="16" customHeight="1" x14ac:dyDescent="0.2"/>
    <row r="6466" customFormat="1" ht="16" customHeight="1" x14ac:dyDescent="0.2"/>
    <row r="6467" customFormat="1" ht="16" customHeight="1" x14ac:dyDescent="0.2"/>
    <row r="6468" customFormat="1" ht="16" customHeight="1" x14ac:dyDescent="0.2"/>
    <row r="6469" customFormat="1" ht="16" customHeight="1" x14ac:dyDescent="0.2"/>
    <row r="6470" customFormat="1" ht="16" customHeight="1" x14ac:dyDescent="0.2"/>
    <row r="6471" customFormat="1" ht="16" customHeight="1" x14ac:dyDescent="0.2"/>
    <row r="6472" customFormat="1" ht="16" customHeight="1" x14ac:dyDescent="0.2"/>
    <row r="6473" customFormat="1" ht="16" customHeight="1" x14ac:dyDescent="0.2"/>
    <row r="6474" customFormat="1" ht="16" customHeight="1" x14ac:dyDescent="0.2"/>
    <row r="6475" customFormat="1" ht="16" customHeight="1" x14ac:dyDescent="0.2"/>
    <row r="6476" customFormat="1" ht="16" customHeight="1" x14ac:dyDescent="0.2"/>
    <row r="6477" customFormat="1" ht="16" customHeight="1" x14ac:dyDescent="0.2"/>
    <row r="6478" customFormat="1" ht="16" customHeight="1" x14ac:dyDescent="0.2"/>
    <row r="6479" customFormat="1" ht="16" customHeight="1" x14ac:dyDescent="0.2"/>
    <row r="6480" customFormat="1" ht="16" customHeight="1" x14ac:dyDescent="0.2"/>
    <row r="6481" customFormat="1" ht="16" customHeight="1" x14ac:dyDescent="0.2"/>
    <row r="6482" customFormat="1" ht="16" customHeight="1" x14ac:dyDescent="0.2"/>
    <row r="6483" customFormat="1" ht="16" customHeight="1" x14ac:dyDescent="0.2"/>
    <row r="6484" customFormat="1" ht="16" customHeight="1" x14ac:dyDescent="0.2"/>
    <row r="6485" customFormat="1" ht="16" customHeight="1" x14ac:dyDescent="0.2"/>
    <row r="6486" customFormat="1" ht="16" customHeight="1" x14ac:dyDescent="0.2"/>
    <row r="6487" customFormat="1" ht="16" customHeight="1" x14ac:dyDescent="0.2"/>
    <row r="6488" customFormat="1" ht="16" customHeight="1" x14ac:dyDescent="0.2"/>
    <row r="6489" customFormat="1" ht="16" customHeight="1" x14ac:dyDescent="0.2"/>
    <row r="6490" customFormat="1" ht="16" customHeight="1" x14ac:dyDescent="0.2"/>
    <row r="6491" customFormat="1" ht="16" customHeight="1" x14ac:dyDescent="0.2"/>
    <row r="6492" customFormat="1" ht="16" customHeight="1" x14ac:dyDescent="0.2"/>
    <row r="6493" customFormat="1" ht="16" customHeight="1" x14ac:dyDescent="0.2"/>
    <row r="6494" customFormat="1" ht="16" customHeight="1" x14ac:dyDescent="0.2"/>
    <row r="6495" customFormat="1" ht="16" customHeight="1" x14ac:dyDescent="0.2"/>
    <row r="6496" customFormat="1" ht="16" customHeight="1" x14ac:dyDescent="0.2"/>
    <row r="6497" customFormat="1" ht="16" customHeight="1" x14ac:dyDescent="0.2"/>
    <row r="6498" customFormat="1" ht="16" customHeight="1" x14ac:dyDescent="0.2"/>
    <row r="6499" customFormat="1" ht="16" customHeight="1" x14ac:dyDescent="0.2"/>
    <row r="6500" customFormat="1" ht="16" customHeight="1" x14ac:dyDescent="0.2"/>
    <row r="6501" customFormat="1" ht="16" customHeight="1" x14ac:dyDescent="0.2"/>
    <row r="6502" customFormat="1" ht="16" customHeight="1" x14ac:dyDescent="0.2"/>
    <row r="6503" customFormat="1" ht="16" customHeight="1" x14ac:dyDescent="0.2"/>
    <row r="6504" customFormat="1" ht="16" customHeight="1" x14ac:dyDescent="0.2"/>
    <row r="6505" customFormat="1" ht="16" customHeight="1" x14ac:dyDescent="0.2"/>
    <row r="6506" customFormat="1" ht="16" customHeight="1" x14ac:dyDescent="0.2"/>
    <row r="6507" customFormat="1" ht="16" customHeight="1" x14ac:dyDescent="0.2"/>
    <row r="6508" customFormat="1" ht="16" customHeight="1" x14ac:dyDescent="0.2"/>
    <row r="6509" customFormat="1" ht="16" customHeight="1" x14ac:dyDescent="0.2"/>
    <row r="6510" customFormat="1" ht="16" customHeight="1" x14ac:dyDescent="0.2"/>
    <row r="6511" customFormat="1" ht="16" customHeight="1" x14ac:dyDescent="0.2"/>
    <row r="6512" customFormat="1" ht="16" customHeight="1" x14ac:dyDescent="0.2"/>
    <row r="6513" customFormat="1" ht="16" customHeight="1" x14ac:dyDescent="0.2"/>
    <row r="6514" customFormat="1" ht="16" customHeight="1" x14ac:dyDescent="0.2"/>
    <row r="6515" customFormat="1" ht="16" customHeight="1" x14ac:dyDescent="0.2"/>
    <row r="6516" customFormat="1" ht="16" customHeight="1" x14ac:dyDescent="0.2"/>
    <row r="6517" customFormat="1" ht="16" customHeight="1" x14ac:dyDescent="0.2"/>
    <row r="6518" customFormat="1" ht="16" customHeight="1" x14ac:dyDescent="0.2"/>
    <row r="6519" customFormat="1" ht="16" customHeight="1" x14ac:dyDescent="0.2"/>
    <row r="6520" customFormat="1" ht="16" customHeight="1" x14ac:dyDescent="0.2"/>
    <row r="6521" customFormat="1" ht="16" customHeight="1" x14ac:dyDescent="0.2"/>
    <row r="6522" customFormat="1" ht="16" customHeight="1" x14ac:dyDescent="0.2"/>
    <row r="6523" customFormat="1" ht="16" customHeight="1" x14ac:dyDescent="0.2"/>
    <row r="6524" customFormat="1" ht="16" customHeight="1" x14ac:dyDescent="0.2"/>
    <row r="6525" customFormat="1" ht="16" customHeight="1" x14ac:dyDescent="0.2"/>
    <row r="6526" customFormat="1" ht="16" customHeight="1" x14ac:dyDescent="0.2"/>
    <row r="6527" customFormat="1" ht="16" customHeight="1" x14ac:dyDescent="0.2"/>
    <row r="6528" customFormat="1" ht="16" customHeight="1" x14ac:dyDescent="0.2"/>
    <row r="6529" customFormat="1" ht="16" customHeight="1" x14ac:dyDescent="0.2"/>
    <row r="6530" customFormat="1" ht="16" customHeight="1" x14ac:dyDescent="0.2"/>
    <row r="6531" customFormat="1" ht="16" customHeight="1" x14ac:dyDescent="0.2"/>
    <row r="6532" customFormat="1" ht="16" customHeight="1" x14ac:dyDescent="0.2"/>
    <row r="6533" customFormat="1" ht="16" customHeight="1" x14ac:dyDescent="0.2"/>
    <row r="6534" customFormat="1" ht="16" customHeight="1" x14ac:dyDescent="0.2"/>
    <row r="6535" customFormat="1" ht="16" customHeight="1" x14ac:dyDescent="0.2"/>
    <row r="6536" customFormat="1" ht="16" customHeight="1" x14ac:dyDescent="0.2"/>
    <row r="6537" customFormat="1" ht="16" customHeight="1" x14ac:dyDescent="0.2"/>
    <row r="6538" customFormat="1" ht="16" customHeight="1" x14ac:dyDescent="0.2"/>
    <row r="6539" customFormat="1" ht="16" customHeight="1" x14ac:dyDescent="0.2"/>
    <row r="6540" customFormat="1" ht="16" customHeight="1" x14ac:dyDescent="0.2"/>
    <row r="6541" customFormat="1" ht="16" customHeight="1" x14ac:dyDescent="0.2"/>
    <row r="6542" customFormat="1" ht="16" customHeight="1" x14ac:dyDescent="0.2"/>
    <row r="6543" customFormat="1" ht="16" customHeight="1" x14ac:dyDescent="0.2"/>
    <row r="6544" customFormat="1" ht="16" customHeight="1" x14ac:dyDescent="0.2"/>
    <row r="6545" customFormat="1" ht="16" customHeight="1" x14ac:dyDescent="0.2"/>
    <row r="6546" customFormat="1" ht="16" customHeight="1" x14ac:dyDescent="0.2"/>
    <row r="6547" customFormat="1" ht="16" customHeight="1" x14ac:dyDescent="0.2"/>
    <row r="6548" customFormat="1" ht="16" customHeight="1" x14ac:dyDescent="0.2"/>
    <row r="6549" customFormat="1" ht="16" customHeight="1" x14ac:dyDescent="0.2"/>
    <row r="6550" customFormat="1" ht="16" customHeight="1" x14ac:dyDescent="0.2"/>
    <row r="6551" customFormat="1" ht="16" customHeight="1" x14ac:dyDescent="0.2"/>
    <row r="6552" customFormat="1" ht="16" customHeight="1" x14ac:dyDescent="0.2"/>
    <row r="6553" customFormat="1" ht="16" customHeight="1" x14ac:dyDescent="0.2"/>
    <row r="6554" customFormat="1" ht="16" customHeight="1" x14ac:dyDescent="0.2"/>
    <row r="6555" customFormat="1" ht="16" customHeight="1" x14ac:dyDescent="0.2"/>
    <row r="6556" customFormat="1" ht="16" customHeight="1" x14ac:dyDescent="0.2"/>
    <row r="6557" customFormat="1" ht="16" customHeight="1" x14ac:dyDescent="0.2"/>
    <row r="6558" customFormat="1" ht="16" customHeight="1" x14ac:dyDescent="0.2"/>
    <row r="6559" customFormat="1" ht="16" customHeight="1" x14ac:dyDescent="0.2"/>
    <row r="6560" customFormat="1" ht="16" customHeight="1" x14ac:dyDescent="0.2"/>
    <row r="6561" customFormat="1" ht="16" customHeight="1" x14ac:dyDescent="0.2"/>
    <row r="6562" customFormat="1" ht="16" customHeight="1" x14ac:dyDescent="0.2"/>
    <row r="6563" customFormat="1" ht="16" customHeight="1" x14ac:dyDescent="0.2"/>
    <row r="6564" customFormat="1" ht="16" customHeight="1" x14ac:dyDescent="0.2"/>
    <row r="6565" customFormat="1" ht="16" customHeight="1" x14ac:dyDescent="0.2"/>
    <row r="6566" customFormat="1" ht="16" customHeight="1" x14ac:dyDescent="0.2"/>
    <row r="6567" customFormat="1" ht="16" customHeight="1" x14ac:dyDescent="0.2"/>
    <row r="6568" customFormat="1" ht="16" customHeight="1" x14ac:dyDescent="0.2"/>
    <row r="6569" customFormat="1" ht="16" customHeight="1" x14ac:dyDescent="0.2"/>
    <row r="6570" customFormat="1" ht="16" customHeight="1" x14ac:dyDescent="0.2"/>
    <row r="6571" customFormat="1" ht="16" customHeight="1" x14ac:dyDescent="0.2"/>
    <row r="6572" customFormat="1" ht="16" customHeight="1" x14ac:dyDescent="0.2"/>
    <row r="6573" customFormat="1" ht="16" customHeight="1" x14ac:dyDescent="0.2"/>
    <row r="6574" customFormat="1" ht="16" customHeight="1" x14ac:dyDescent="0.2"/>
    <row r="6575" customFormat="1" ht="16" customHeight="1" x14ac:dyDescent="0.2"/>
    <row r="6576" customFormat="1" ht="16" customHeight="1" x14ac:dyDescent="0.2"/>
    <row r="6577" customFormat="1" ht="16" customHeight="1" x14ac:dyDescent="0.2"/>
    <row r="6578" customFormat="1" ht="16" customHeight="1" x14ac:dyDescent="0.2"/>
    <row r="6579" customFormat="1" ht="16" customHeight="1" x14ac:dyDescent="0.2"/>
    <row r="6580" customFormat="1" ht="16" customHeight="1" x14ac:dyDescent="0.2"/>
    <row r="6581" customFormat="1" ht="16" customHeight="1" x14ac:dyDescent="0.2"/>
    <row r="6582" customFormat="1" ht="16" customHeight="1" x14ac:dyDescent="0.2"/>
    <row r="6583" customFormat="1" ht="16" customHeight="1" x14ac:dyDescent="0.2"/>
    <row r="6584" customFormat="1" ht="16" customHeight="1" x14ac:dyDescent="0.2"/>
    <row r="6585" customFormat="1" ht="16" customHeight="1" x14ac:dyDescent="0.2"/>
    <row r="6586" customFormat="1" ht="16" customHeight="1" x14ac:dyDescent="0.2"/>
    <row r="6587" customFormat="1" ht="16" customHeight="1" x14ac:dyDescent="0.2"/>
    <row r="6588" customFormat="1" ht="16" customHeight="1" x14ac:dyDescent="0.2"/>
    <row r="6589" customFormat="1" ht="16" customHeight="1" x14ac:dyDescent="0.2"/>
    <row r="6590" customFormat="1" ht="16" customHeight="1" x14ac:dyDescent="0.2"/>
    <row r="6591" customFormat="1" ht="16" customHeight="1" x14ac:dyDescent="0.2"/>
    <row r="6592" customFormat="1" ht="16" customHeight="1" x14ac:dyDescent="0.2"/>
    <row r="6593" customFormat="1" ht="16" customHeight="1" x14ac:dyDescent="0.2"/>
    <row r="6594" customFormat="1" ht="16" customHeight="1" x14ac:dyDescent="0.2"/>
    <row r="6595" customFormat="1" ht="16" customHeight="1" x14ac:dyDescent="0.2"/>
    <row r="6596" customFormat="1" ht="16" customHeight="1" x14ac:dyDescent="0.2"/>
    <row r="6597" customFormat="1" ht="16" customHeight="1" x14ac:dyDescent="0.2"/>
    <row r="6598" customFormat="1" ht="16" customHeight="1" x14ac:dyDescent="0.2"/>
    <row r="6599" customFormat="1" ht="16" customHeight="1" x14ac:dyDescent="0.2"/>
    <row r="6600" customFormat="1" ht="16" customHeight="1" x14ac:dyDescent="0.2"/>
    <row r="6601" customFormat="1" ht="16" customHeight="1" x14ac:dyDescent="0.2"/>
    <row r="6602" customFormat="1" ht="16" customHeight="1" x14ac:dyDescent="0.2"/>
    <row r="6603" customFormat="1" ht="16" customHeight="1" x14ac:dyDescent="0.2"/>
    <row r="6604" customFormat="1" ht="16" customHeight="1" x14ac:dyDescent="0.2"/>
    <row r="6605" customFormat="1" ht="16" customHeight="1" x14ac:dyDescent="0.2"/>
    <row r="6606" customFormat="1" ht="16" customHeight="1" x14ac:dyDescent="0.2"/>
    <row r="6607" customFormat="1" ht="16" customHeight="1" x14ac:dyDescent="0.2"/>
    <row r="6608" customFormat="1" ht="16" customHeight="1" x14ac:dyDescent="0.2"/>
    <row r="6609" customFormat="1" ht="16" customHeight="1" x14ac:dyDescent="0.2"/>
    <row r="6610" customFormat="1" ht="16" customHeight="1" x14ac:dyDescent="0.2"/>
    <row r="6611" customFormat="1" ht="16" customHeight="1" x14ac:dyDescent="0.2"/>
    <row r="6612" customFormat="1" ht="16" customHeight="1" x14ac:dyDescent="0.2"/>
    <row r="6613" customFormat="1" ht="16" customHeight="1" x14ac:dyDescent="0.2"/>
    <row r="6614" customFormat="1" ht="16" customHeight="1" x14ac:dyDescent="0.2"/>
    <row r="6615" customFormat="1" ht="16" customHeight="1" x14ac:dyDescent="0.2"/>
    <row r="6616" customFormat="1" ht="16" customHeight="1" x14ac:dyDescent="0.2"/>
    <row r="6617" customFormat="1" ht="16" customHeight="1" x14ac:dyDescent="0.2"/>
    <row r="6618" customFormat="1" ht="16" customHeight="1" x14ac:dyDescent="0.2"/>
    <row r="6619" customFormat="1" ht="16" customHeight="1" x14ac:dyDescent="0.2"/>
    <row r="6620" customFormat="1" ht="16" customHeight="1" x14ac:dyDescent="0.2"/>
    <row r="6621" customFormat="1" ht="16" customHeight="1" x14ac:dyDescent="0.2"/>
    <row r="6622" customFormat="1" ht="16" customHeight="1" x14ac:dyDescent="0.2"/>
    <row r="6623" customFormat="1" ht="16" customHeight="1" x14ac:dyDescent="0.2"/>
    <row r="6624" customFormat="1" ht="16" customHeight="1" x14ac:dyDescent="0.2"/>
    <row r="6625" customFormat="1" ht="16" customHeight="1" x14ac:dyDescent="0.2"/>
    <row r="6626" customFormat="1" ht="16" customHeight="1" x14ac:dyDescent="0.2"/>
    <row r="6627" customFormat="1" ht="16" customHeight="1" x14ac:dyDescent="0.2"/>
    <row r="6628" customFormat="1" ht="16" customHeight="1" x14ac:dyDescent="0.2"/>
    <row r="6629" customFormat="1" ht="16" customHeight="1" x14ac:dyDescent="0.2"/>
    <row r="6630" customFormat="1" ht="16" customHeight="1" x14ac:dyDescent="0.2"/>
    <row r="6631" customFormat="1" ht="16" customHeight="1" x14ac:dyDescent="0.2"/>
    <row r="6632" customFormat="1" ht="16" customHeight="1" x14ac:dyDescent="0.2"/>
    <row r="6633" customFormat="1" ht="16" customHeight="1" x14ac:dyDescent="0.2"/>
    <row r="6634" customFormat="1" ht="16" customHeight="1" x14ac:dyDescent="0.2"/>
    <row r="6635" customFormat="1" ht="16" customHeight="1" x14ac:dyDescent="0.2"/>
    <row r="6636" customFormat="1" ht="16" customHeight="1" x14ac:dyDescent="0.2"/>
    <row r="6637" customFormat="1" ht="16" customHeight="1" x14ac:dyDescent="0.2"/>
    <row r="6638" customFormat="1" ht="16" customHeight="1" x14ac:dyDescent="0.2"/>
    <row r="6639" customFormat="1" ht="16" customHeight="1" x14ac:dyDescent="0.2"/>
    <row r="6640" customFormat="1" ht="16" customHeight="1" x14ac:dyDescent="0.2"/>
    <row r="6641" customFormat="1" ht="16" customHeight="1" x14ac:dyDescent="0.2"/>
    <row r="6642" customFormat="1" ht="16" customHeight="1" x14ac:dyDescent="0.2"/>
    <row r="6643" customFormat="1" ht="16" customHeight="1" x14ac:dyDescent="0.2"/>
    <row r="6644" customFormat="1" ht="16" customHeight="1" x14ac:dyDescent="0.2"/>
    <row r="6645" customFormat="1" ht="16" customHeight="1" x14ac:dyDescent="0.2"/>
    <row r="6646" customFormat="1" ht="16" customHeight="1" x14ac:dyDescent="0.2"/>
    <row r="6647" customFormat="1" ht="16" customHeight="1" x14ac:dyDescent="0.2"/>
    <row r="6648" customFormat="1" ht="16" customHeight="1" x14ac:dyDescent="0.2"/>
    <row r="6649" customFormat="1" ht="16" customHeight="1" x14ac:dyDescent="0.2"/>
    <row r="6650" customFormat="1" ht="16" customHeight="1" x14ac:dyDescent="0.2"/>
    <row r="6651" customFormat="1" ht="16" customHeight="1" x14ac:dyDescent="0.2"/>
    <row r="6652" customFormat="1" ht="16" customHeight="1" x14ac:dyDescent="0.2"/>
    <row r="6653" customFormat="1" ht="16" customHeight="1" x14ac:dyDescent="0.2"/>
    <row r="6654" customFormat="1" ht="16" customHeight="1" x14ac:dyDescent="0.2"/>
    <row r="6655" customFormat="1" ht="16" customHeight="1" x14ac:dyDescent="0.2"/>
    <row r="6656" customFormat="1" ht="16" customHeight="1" x14ac:dyDescent="0.2"/>
    <row r="6657" customFormat="1" ht="16" customHeight="1" x14ac:dyDescent="0.2"/>
    <row r="6658" customFormat="1" ht="16" customHeight="1" x14ac:dyDescent="0.2"/>
    <row r="6659" customFormat="1" ht="16" customHeight="1" x14ac:dyDescent="0.2"/>
    <row r="6660" customFormat="1" ht="16" customHeight="1" x14ac:dyDescent="0.2"/>
    <row r="6661" customFormat="1" ht="16" customHeight="1" x14ac:dyDescent="0.2"/>
    <row r="6662" customFormat="1" ht="16" customHeight="1" x14ac:dyDescent="0.2"/>
    <row r="6663" customFormat="1" ht="16" customHeight="1" x14ac:dyDescent="0.2"/>
    <row r="6664" customFormat="1" ht="16" customHeight="1" x14ac:dyDescent="0.2"/>
    <row r="6665" customFormat="1" ht="16" customHeight="1" x14ac:dyDescent="0.2"/>
    <row r="6666" customFormat="1" ht="16" customHeight="1" x14ac:dyDescent="0.2"/>
    <row r="6667" customFormat="1" ht="16" customHeight="1" x14ac:dyDescent="0.2"/>
    <row r="6668" customFormat="1" ht="16" customHeight="1" x14ac:dyDescent="0.2"/>
    <row r="6669" customFormat="1" ht="16" customHeight="1" x14ac:dyDescent="0.2"/>
    <row r="6670" customFormat="1" ht="16" customHeight="1" x14ac:dyDescent="0.2"/>
    <row r="6671" customFormat="1" ht="16" customHeight="1" x14ac:dyDescent="0.2"/>
    <row r="6672" customFormat="1" ht="16" customHeight="1" x14ac:dyDescent="0.2"/>
    <row r="6673" customFormat="1" ht="16" customHeight="1" x14ac:dyDescent="0.2"/>
    <row r="6674" customFormat="1" ht="16" customHeight="1" x14ac:dyDescent="0.2"/>
    <row r="6675" customFormat="1" ht="16" customHeight="1" x14ac:dyDescent="0.2"/>
    <row r="6676" customFormat="1" ht="16" customHeight="1" x14ac:dyDescent="0.2"/>
    <row r="6677" customFormat="1" ht="16" customHeight="1" x14ac:dyDescent="0.2"/>
    <row r="6678" customFormat="1" ht="16" customHeight="1" x14ac:dyDescent="0.2"/>
    <row r="6679" customFormat="1" ht="16" customHeight="1" x14ac:dyDescent="0.2"/>
    <row r="6680" customFormat="1" ht="16" customHeight="1" x14ac:dyDescent="0.2"/>
    <row r="6681" customFormat="1" ht="16" customHeight="1" x14ac:dyDescent="0.2"/>
    <row r="6682" customFormat="1" ht="16" customHeight="1" x14ac:dyDescent="0.2"/>
    <row r="6683" customFormat="1" ht="16" customHeight="1" x14ac:dyDescent="0.2"/>
    <row r="6684" customFormat="1" ht="16" customHeight="1" x14ac:dyDescent="0.2"/>
    <row r="6685" customFormat="1" ht="16" customHeight="1" x14ac:dyDescent="0.2"/>
    <row r="6686" customFormat="1" ht="16" customHeight="1" x14ac:dyDescent="0.2"/>
    <row r="6687" customFormat="1" ht="16" customHeight="1" x14ac:dyDescent="0.2"/>
    <row r="6688" customFormat="1" ht="16" customHeight="1" x14ac:dyDescent="0.2"/>
    <row r="6689" customFormat="1" ht="16" customHeight="1" x14ac:dyDescent="0.2"/>
    <row r="6690" customFormat="1" ht="16" customHeight="1" x14ac:dyDescent="0.2"/>
    <row r="6691" customFormat="1" ht="16" customHeight="1" x14ac:dyDescent="0.2"/>
    <row r="6692" customFormat="1" ht="16" customHeight="1" x14ac:dyDescent="0.2"/>
    <row r="6693" customFormat="1" ht="16" customHeight="1" x14ac:dyDescent="0.2"/>
    <row r="6694" customFormat="1" ht="16" customHeight="1" x14ac:dyDescent="0.2"/>
    <row r="6695" customFormat="1" ht="16" customHeight="1" x14ac:dyDescent="0.2"/>
    <row r="6696" customFormat="1" ht="16" customHeight="1" x14ac:dyDescent="0.2"/>
    <row r="6697" customFormat="1" ht="16" customHeight="1" x14ac:dyDescent="0.2"/>
    <row r="6698" customFormat="1" ht="16" customHeight="1" x14ac:dyDescent="0.2"/>
    <row r="6699" customFormat="1" ht="16" customHeight="1" x14ac:dyDescent="0.2"/>
    <row r="6700" customFormat="1" ht="16" customHeight="1" x14ac:dyDescent="0.2"/>
    <row r="6701" customFormat="1" ht="16" customHeight="1" x14ac:dyDescent="0.2"/>
    <row r="6702" customFormat="1" ht="16" customHeight="1" x14ac:dyDescent="0.2"/>
    <row r="6703" customFormat="1" ht="16" customHeight="1" x14ac:dyDescent="0.2"/>
    <row r="6704" customFormat="1" ht="16" customHeight="1" x14ac:dyDescent="0.2"/>
    <row r="6705" customFormat="1" ht="16" customHeight="1" x14ac:dyDescent="0.2"/>
    <row r="6706" customFormat="1" ht="16" customHeight="1" x14ac:dyDescent="0.2"/>
    <row r="6707" customFormat="1" ht="16" customHeight="1" x14ac:dyDescent="0.2"/>
    <row r="6708" customFormat="1" ht="16" customHeight="1" x14ac:dyDescent="0.2"/>
    <row r="6709" customFormat="1" ht="16" customHeight="1" x14ac:dyDescent="0.2"/>
    <row r="6710" customFormat="1" ht="16" customHeight="1" x14ac:dyDescent="0.2"/>
    <row r="6711" customFormat="1" ht="16" customHeight="1" x14ac:dyDescent="0.2"/>
    <row r="6712" customFormat="1" ht="16" customHeight="1" x14ac:dyDescent="0.2"/>
    <row r="6713" customFormat="1" ht="16" customHeight="1" x14ac:dyDescent="0.2"/>
    <row r="6714" customFormat="1" ht="16" customHeight="1" x14ac:dyDescent="0.2"/>
    <row r="6715" customFormat="1" ht="16" customHeight="1" x14ac:dyDescent="0.2"/>
    <row r="6716" customFormat="1" ht="16" customHeight="1" x14ac:dyDescent="0.2"/>
    <row r="6717" customFormat="1" ht="16" customHeight="1" x14ac:dyDescent="0.2"/>
    <row r="6718" customFormat="1" ht="16" customHeight="1" x14ac:dyDescent="0.2"/>
    <row r="6719" customFormat="1" ht="16" customHeight="1" x14ac:dyDescent="0.2"/>
    <row r="6720" customFormat="1" ht="16" customHeight="1" x14ac:dyDescent="0.2"/>
    <row r="6721" customFormat="1" ht="16" customHeight="1" x14ac:dyDescent="0.2"/>
    <row r="6722" customFormat="1" ht="16" customHeight="1" x14ac:dyDescent="0.2"/>
    <row r="6723" customFormat="1" ht="16" customHeight="1" x14ac:dyDescent="0.2"/>
    <row r="6724" customFormat="1" ht="16" customHeight="1" x14ac:dyDescent="0.2"/>
    <row r="6725" customFormat="1" ht="16" customHeight="1" x14ac:dyDescent="0.2"/>
    <row r="6726" customFormat="1" ht="16" customHeight="1" x14ac:dyDescent="0.2"/>
    <row r="6727" customFormat="1" ht="16" customHeight="1" x14ac:dyDescent="0.2"/>
    <row r="6728" customFormat="1" ht="16" customHeight="1" x14ac:dyDescent="0.2"/>
    <row r="6729" customFormat="1" ht="16" customHeight="1" x14ac:dyDescent="0.2"/>
    <row r="6730" customFormat="1" ht="16" customHeight="1" x14ac:dyDescent="0.2"/>
    <row r="6731" customFormat="1" ht="16" customHeight="1" x14ac:dyDescent="0.2"/>
    <row r="6732" customFormat="1" ht="16" customHeight="1" x14ac:dyDescent="0.2"/>
    <row r="6733" customFormat="1" ht="16" customHeight="1" x14ac:dyDescent="0.2"/>
    <row r="6734" customFormat="1" ht="16" customHeight="1" x14ac:dyDescent="0.2"/>
    <row r="6735" customFormat="1" ht="16" customHeight="1" x14ac:dyDescent="0.2"/>
    <row r="6736" customFormat="1" ht="16" customHeight="1" x14ac:dyDescent="0.2"/>
    <row r="6737" customFormat="1" ht="16" customHeight="1" x14ac:dyDescent="0.2"/>
    <row r="6738" customFormat="1" ht="16" customHeight="1" x14ac:dyDescent="0.2"/>
    <row r="6739" customFormat="1" ht="16" customHeight="1" x14ac:dyDescent="0.2"/>
    <row r="6740" customFormat="1" ht="16" customHeight="1" x14ac:dyDescent="0.2"/>
    <row r="6741" customFormat="1" ht="16" customHeight="1" x14ac:dyDescent="0.2"/>
    <row r="6742" customFormat="1" ht="16" customHeight="1" x14ac:dyDescent="0.2"/>
    <row r="6743" customFormat="1" ht="16" customHeight="1" x14ac:dyDescent="0.2"/>
    <row r="6744" customFormat="1" ht="16" customHeight="1" x14ac:dyDescent="0.2"/>
    <row r="6745" customFormat="1" ht="16" customHeight="1" x14ac:dyDescent="0.2"/>
    <row r="6746" customFormat="1" ht="16" customHeight="1" x14ac:dyDescent="0.2"/>
    <row r="6747" customFormat="1" ht="16" customHeight="1" x14ac:dyDescent="0.2"/>
    <row r="6748" customFormat="1" ht="16" customHeight="1" x14ac:dyDescent="0.2"/>
    <row r="6749" customFormat="1" ht="16" customHeight="1" x14ac:dyDescent="0.2"/>
    <row r="6750" customFormat="1" ht="16" customHeight="1" x14ac:dyDescent="0.2"/>
    <row r="6751" customFormat="1" ht="16" customHeight="1" x14ac:dyDescent="0.2"/>
    <row r="6752" customFormat="1" ht="16" customHeight="1" x14ac:dyDescent="0.2"/>
    <row r="6753" customFormat="1" ht="16" customHeight="1" x14ac:dyDescent="0.2"/>
    <row r="6754" customFormat="1" ht="16" customHeight="1" x14ac:dyDescent="0.2"/>
    <row r="6755" customFormat="1" ht="16" customHeight="1" x14ac:dyDescent="0.2"/>
    <row r="6756" customFormat="1" ht="16" customHeight="1" x14ac:dyDescent="0.2"/>
    <row r="6757" customFormat="1" ht="16" customHeight="1" x14ac:dyDescent="0.2"/>
    <row r="6758" customFormat="1" ht="16" customHeight="1" x14ac:dyDescent="0.2"/>
    <row r="6759" customFormat="1" ht="16" customHeight="1" x14ac:dyDescent="0.2"/>
    <row r="6760" customFormat="1" ht="16" customHeight="1" x14ac:dyDescent="0.2"/>
    <row r="6761" customFormat="1" ht="16" customHeight="1" x14ac:dyDescent="0.2"/>
    <row r="6762" customFormat="1" ht="16" customHeight="1" x14ac:dyDescent="0.2"/>
    <row r="6763" customFormat="1" ht="16" customHeight="1" x14ac:dyDescent="0.2"/>
    <row r="6764" customFormat="1" ht="16" customHeight="1" x14ac:dyDescent="0.2"/>
    <row r="6765" customFormat="1" ht="16" customHeight="1" x14ac:dyDescent="0.2"/>
    <row r="6766" customFormat="1" ht="16" customHeight="1" x14ac:dyDescent="0.2"/>
    <row r="6767" customFormat="1" ht="16" customHeight="1" x14ac:dyDescent="0.2"/>
    <row r="6768" customFormat="1" ht="16" customHeight="1" x14ac:dyDescent="0.2"/>
    <row r="6769" customFormat="1" ht="16" customHeight="1" x14ac:dyDescent="0.2"/>
    <row r="6770" customFormat="1" ht="16" customHeight="1" x14ac:dyDescent="0.2"/>
    <row r="6771" customFormat="1" ht="16" customHeight="1" x14ac:dyDescent="0.2"/>
    <row r="6772" customFormat="1" ht="16" customHeight="1" x14ac:dyDescent="0.2"/>
    <row r="6773" customFormat="1" ht="16" customHeight="1" x14ac:dyDescent="0.2"/>
    <row r="6774" customFormat="1" ht="16" customHeight="1" x14ac:dyDescent="0.2"/>
    <row r="6775" customFormat="1" ht="16" customHeight="1" x14ac:dyDescent="0.2"/>
    <row r="6776" customFormat="1" ht="16" customHeight="1" x14ac:dyDescent="0.2"/>
    <row r="6777" customFormat="1" ht="16" customHeight="1" x14ac:dyDescent="0.2"/>
    <row r="6778" customFormat="1" ht="16" customHeight="1" x14ac:dyDescent="0.2"/>
    <row r="6779" customFormat="1" ht="16" customHeight="1" x14ac:dyDescent="0.2"/>
    <row r="6780" customFormat="1" ht="16" customHeight="1" x14ac:dyDescent="0.2"/>
    <row r="6781" customFormat="1" ht="16" customHeight="1" x14ac:dyDescent="0.2"/>
    <row r="6782" customFormat="1" ht="16" customHeight="1" x14ac:dyDescent="0.2"/>
    <row r="6783" customFormat="1" ht="16" customHeight="1" x14ac:dyDescent="0.2"/>
    <row r="6784" customFormat="1" ht="16" customHeight="1" x14ac:dyDescent="0.2"/>
    <row r="6785" customFormat="1" ht="16" customHeight="1" x14ac:dyDescent="0.2"/>
    <row r="6786" customFormat="1" ht="16" customHeight="1" x14ac:dyDescent="0.2"/>
    <row r="6787" customFormat="1" ht="16" customHeight="1" x14ac:dyDescent="0.2"/>
    <row r="6788" customFormat="1" ht="16" customHeight="1" x14ac:dyDescent="0.2"/>
    <row r="6789" customFormat="1" ht="16" customHeight="1" x14ac:dyDescent="0.2"/>
    <row r="6790" customFormat="1" ht="16" customHeight="1" x14ac:dyDescent="0.2"/>
    <row r="6791" customFormat="1" ht="16" customHeight="1" x14ac:dyDescent="0.2"/>
    <row r="6792" customFormat="1" ht="16" customHeight="1" x14ac:dyDescent="0.2"/>
    <row r="6793" customFormat="1" ht="16" customHeight="1" x14ac:dyDescent="0.2"/>
    <row r="6794" customFormat="1" ht="16" customHeight="1" x14ac:dyDescent="0.2"/>
    <row r="6795" customFormat="1" ht="16" customHeight="1" x14ac:dyDescent="0.2"/>
    <row r="6796" customFormat="1" ht="16" customHeight="1" x14ac:dyDescent="0.2"/>
    <row r="6797" customFormat="1" ht="16" customHeight="1" x14ac:dyDescent="0.2"/>
    <row r="6798" customFormat="1" ht="16" customHeight="1" x14ac:dyDescent="0.2"/>
    <row r="6799" customFormat="1" ht="16" customHeight="1" x14ac:dyDescent="0.2"/>
    <row r="6800" customFormat="1" ht="16" customHeight="1" x14ac:dyDescent="0.2"/>
    <row r="6801" customFormat="1" ht="16" customHeight="1" x14ac:dyDescent="0.2"/>
    <row r="6802" customFormat="1" ht="16" customHeight="1" x14ac:dyDescent="0.2"/>
    <row r="6803" customFormat="1" ht="16" customHeight="1" x14ac:dyDescent="0.2"/>
    <row r="6804" customFormat="1" ht="16" customHeight="1" x14ac:dyDescent="0.2"/>
    <row r="6805" customFormat="1" ht="16" customHeight="1" x14ac:dyDescent="0.2"/>
    <row r="6806" customFormat="1" ht="16" customHeight="1" x14ac:dyDescent="0.2"/>
    <row r="6807" customFormat="1" ht="16" customHeight="1" x14ac:dyDescent="0.2"/>
    <row r="6808" customFormat="1" ht="16" customHeight="1" x14ac:dyDescent="0.2"/>
    <row r="6809" customFormat="1" ht="16" customHeight="1" x14ac:dyDescent="0.2"/>
    <row r="6810" customFormat="1" ht="16" customHeight="1" x14ac:dyDescent="0.2"/>
    <row r="6811" customFormat="1" ht="16" customHeight="1" x14ac:dyDescent="0.2"/>
    <row r="6812" customFormat="1" ht="16" customHeight="1" x14ac:dyDescent="0.2"/>
    <row r="6813" customFormat="1" ht="16" customHeight="1" x14ac:dyDescent="0.2"/>
    <row r="6814" customFormat="1" ht="16" customHeight="1" x14ac:dyDescent="0.2"/>
    <row r="6815" customFormat="1" ht="16" customHeight="1" x14ac:dyDescent="0.2"/>
    <row r="6816" customFormat="1" ht="16" customHeight="1" x14ac:dyDescent="0.2"/>
    <row r="6817" customFormat="1" ht="16" customHeight="1" x14ac:dyDescent="0.2"/>
    <row r="6818" customFormat="1" ht="16" customHeight="1" x14ac:dyDescent="0.2"/>
    <row r="6819" customFormat="1" ht="16" customHeight="1" x14ac:dyDescent="0.2"/>
    <row r="6820" customFormat="1" ht="16" customHeight="1" x14ac:dyDescent="0.2"/>
    <row r="6821" customFormat="1" ht="16" customHeight="1" x14ac:dyDescent="0.2"/>
    <row r="6822" customFormat="1" ht="16" customHeight="1" x14ac:dyDescent="0.2"/>
    <row r="6823" customFormat="1" ht="16" customHeight="1" x14ac:dyDescent="0.2"/>
    <row r="6824" customFormat="1" ht="16" customHeight="1" x14ac:dyDescent="0.2"/>
    <row r="6825" customFormat="1" ht="16" customHeight="1" x14ac:dyDescent="0.2"/>
    <row r="6826" customFormat="1" ht="16" customHeight="1" x14ac:dyDescent="0.2"/>
    <row r="6827" customFormat="1" ht="16" customHeight="1" x14ac:dyDescent="0.2"/>
    <row r="6828" customFormat="1" ht="16" customHeight="1" x14ac:dyDescent="0.2"/>
    <row r="6829" customFormat="1" ht="16" customHeight="1" x14ac:dyDescent="0.2"/>
    <row r="6830" customFormat="1" ht="16" customHeight="1" x14ac:dyDescent="0.2"/>
    <row r="6831" customFormat="1" ht="16" customHeight="1" x14ac:dyDescent="0.2"/>
    <row r="6832" customFormat="1" ht="16" customHeight="1" x14ac:dyDescent="0.2"/>
    <row r="6833" customFormat="1" ht="16" customHeight="1" x14ac:dyDescent="0.2"/>
    <row r="6834" customFormat="1" ht="16" customHeight="1" x14ac:dyDescent="0.2"/>
    <row r="6835" customFormat="1" ht="16" customHeight="1" x14ac:dyDescent="0.2"/>
    <row r="6836" customFormat="1" ht="16" customHeight="1" x14ac:dyDescent="0.2"/>
    <row r="6837" customFormat="1" ht="16" customHeight="1" x14ac:dyDescent="0.2"/>
    <row r="6838" customFormat="1" ht="16" customHeight="1" x14ac:dyDescent="0.2"/>
    <row r="6839" customFormat="1" ht="16" customHeight="1" x14ac:dyDescent="0.2"/>
    <row r="6840" customFormat="1" ht="16" customHeight="1" x14ac:dyDescent="0.2"/>
    <row r="6841" customFormat="1" ht="16" customHeight="1" x14ac:dyDescent="0.2"/>
    <row r="6842" customFormat="1" ht="16" customHeight="1" x14ac:dyDescent="0.2"/>
    <row r="6843" customFormat="1" ht="16" customHeight="1" x14ac:dyDescent="0.2"/>
    <row r="6844" customFormat="1" ht="16" customHeight="1" x14ac:dyDescent="0.2"/>
    <row r="6845" customFormat="1" ht="16" customHeight="1" x14ac:dyDescent="0.2"/>
    <row r="6846" customFormat="1" ht="16" customHeight="1" x14ac:dyDescent="0.2"/>
    <row r="6847" customFormat="1" ht="16" customHeight="1" x14ac:dyDescent="0.2"/>
    <row r="6848" customFormat="1" ht="16" customHeight="1" x14ac:dyDescent="0.2"/>
    <row r="6849" customFormat="1" ht="16" customHeight="1" x14ac:dyDescent="0.2"/>
    <row r="6850" customFormat="1" ht="16" customHeight="1" x14ac:dyDescent="0.2"/>
    <row r="6851" customFormat="1" ht="16" customHeight="1" x14ac:dyDescent="0.2"/>
    <row r="6852" customFormat="1" ht="16" customHeight="1" x14ac:dyDescent="0.2"/>
    <row r="6853" customFormat="1" ht="16" customHeight="1" x14ac:dyDescent="0.2"/>
    <row r="6854" customFormat="1" ht="16" customHeight="1" x14ac:dyDescent="0.2"/>
    <row r="6855" customFormat="1" ht="16" customHeight="1" x14ac:dyDescent="0.2"/>
    <row r="6856" customFormat="1" ht="16" customHeight="1" x14ac:dyDescent="0.2"/>
    <row r="6857" customFormat="1" ht="16" customHeight="1" x14ac:dyDescent="0.2"/>
    <row r="6858" customFormat="1" ht="16" customHeight="1" x14ac:dyDescent="0.2"/>
    <row r="6859" customFormat="1" ht="16" customHeight="1" x14ac:dyDescent="0.2"/>
    <row r="6860" customFormat="1" ht="16" customHeight="1" x14ac:dyDescent="0.2"/>
    <row r="6861" customFormat="1" ht="16" customHeight="1" x14ac:dyDescent="0.2"/>
    <row r="6862" customFormat="1" ht="16" customHeight="1" x14ac:dyDescent="0.2"/>
    <row r="6863" customFormat="1" ht="16" customHeight="1" x14ac:dyDescent="0.2"/>
    <row r="6864" customFormat="1" ht="16" customHeight="1" x14ac:dyDescent="0.2"/>
    <row r="6865" customFormat="1" ht="16" customHeight="1" x14ac:dyDescent="0.2"/>
    <row r="6866" customFormat="1" ht="16" customHeight="1" x14ac:dyDescent="0.2"/>
    <row r="6867" customFormat="1" ht="16" customHeight="1" x14ac:dyDescent="0.2"/>
    <row r="6868" customFormat="1" ht="16" customHeight="1" x14ac:dyDescent="0.2"/>
    <row r="6869" customFormat="1" ht="16" customHeight="1" x14ac:dyDescent="0.2"/>
    <row r="6870" customFormat="1" ht="16" customHeight="1" x14ac:dyDescent="0.2"/>
    <row r="6871" customFormat="1" ht="16" customHeight="1" x14ac:dyDescent="0.2"/>
    <row r="6872" customFormat="1" ht="16" customHeight="1" x14ac:dyDescent="0.2"/>
    <row r="6873" customFormat="1" ht="16" customHeight="1" x14ac:dyDescent="0.2"/>
    <row r="6874" customFormat="1" ht="16" customHeight="1" x14ac:dyDescent="0.2"/>
    <row r="6875" customFormat="1" ht="16" customHeight="1" x14ac:dyDescent="0.2"/>
    <row r="6876" customFormat="1" ht="16" customHeight="1" x14ac:dyDescent="0.2"/>
    <row r="6877" customFormat="1" ht="16" customHeight="1" x14ac:dyDescent="0.2"/>
    <row r="6878" customFormat="1" ht="16" customHeight="1" x14ac:dyDescent="0.2"/>
    <row r="6879" customFormat="1" ht="16" customHeight="1" x14ac:dyDescent="0.2"/>
    <row r="6880" customFormat="1" ht="16" customHeight="1" x14ac:dyDescent="0.2"/>
    <row r="6881" customFormat="1" ht="16" customHeight="1" x14ac:dyDescent="0.2"/>
    <row r="6882" customFormat="1" ht="16" customHeight="1" x14ac:dyDescent="0.2"/>
    <row r="6883" customFormat="1" ht="16" customHeight="1" x14ac:dyDescent="0.2"/>
    <row r="6884" customFormat="1" ht="16" customHeight="1" x14ac:dyDescent="0.2"/>
    <row r="6885" customFormat="1" ht="16" customHeight="1" x14ac:dyDescent="0.2"/>
    <row r="6886" customFormat="1" ht="16" customHeight="1" x14ac:dyDescent="0.2"/>
    <row r="6887" customFormat="1" ht="16" customHeight="1" x14ac:dyDescent="0.2"/>
    <row r="6888" customFormat="1" ht="16" customHeight="1" x14ac:dyDescent="0.2"/>
    <row r="6889" customFormat="1" ht="16" customHeight="1" x14ac:dyDescent="0.2"/>
    <row r="6890" customFormat="1" ht="16" customHeight="1" x14ac:dyDescent="0.2"/>
    <row r="6891" customFormat="1" ht="16" customHeight="1" x14ac:dyDescent="0.2"/>
    <row r="6892" customFormat="1" ht="16" customHeight="1" x14ac:dyDescent="0.2"/>
    <row r="6893" customFormat="1" ht="16" customHeight="1" x14ac:dyDescent="0.2"/>
    <row r="6894" customFormat="1" ht="16" customHeight="1" x14ac:dyDescent="0.2"/>
    <row r="6895" customFormat="1" ht="16" customHeight="1" x14ac:dyDescent="0.2"/>
    <row r="6896" customFormat="1" ht="16" customHeight="1" x14ac:dyDescent="0.2"/>
    <row r="6897" customFormat="1" ht="16" customHeight="1" x14ac:dyDescent="0.2"/>
    <row r="6898" customFormat="1" ht="16" customHeight="1" x14ac:dyDescent="0.2"/>
    <row r="6899" customFormat="1" ht="16" customHeight="1" x14ac:dyDescent="0.2"/>
    <row r="6900" customFormat="1" ht="16" customHeight="1" x14ac:dyDescent="0.2"/>
    <row r="6901" customFormat="1" ht="16" customHeight="1" x14ac:dyDescent="0.2"/>
    <row r="6902" customFormat="1" ht="16" customHeight="1" x14ac:dyDescent="0.2"/>
    <row r="6903" customFormat="1" ht="16" customHeight="1" x14ac:dyDescent="0.2"/>
    <row r="6904" customFormat="1" ht="16" customHeight="1" x14ac:dyDescent="0.2"/>
    <row r="6905" customFormat="1" ht="16" customHeight="1" x14ac:dyDescent="0.2"/>
    <row r="6906" customFormat="1" ht="16" customHeight="1" x14ac:dyDescent="0.2"/>
    <row r="6907" customFormat="1" ht="16" customHeight="1" x14ac:dyDescent="0.2"/>
    <row r="6908" customFormat="1" ht="16" customHeight="1" x14ac:dyDescent="0.2"/>
    <row r="6909" customFormat="1" ht="16" customHeight="1" x14ac:dyDescent="0.2"/>
    <row r="6910" customFormat="1" ht="16" customHeight="1" x14ac:dyDescent="0.2"/>
    <row r="6911" customFormat="1" ht="16" customHeight="1" x14ac:dyDescent="0.2"/>
    <row r="6912" customFormat="1" ht="16" customHeight="1" x14ac:dyDescent="0.2"/>
    <row r="6913" customFormat="1" ht="16" customHeight="1" x14ac:dyDescent="0.2"/>
    <row r="6914" customFormat="1" ht="16" customHeight="1" x14ac:dyDescent="0.2"/>
    <row r="6915" customFormat="1" ht="16" customHeight="1" x14ac:dyDescent="0.2"/>
    <row r="6916" customFormat="1" ht="16" customHeight="1" x14ac:dyDescent="0.2"/>
    <row r="6917" customFormat="1" ht="16" customHeight="1" x14ac:dyDescent="0.2"/>
    <row r="6918" customFormat="1" ht="16" customHeight="1" x14ac:dyDescent="0.2"/>
    <row r="6919" customFormat="1" ht="16" customHeight="1" x14ac:dyDescent="0.2"/>
    <row r="6920" customFormat="1" ht="16" customHeight="1" x14ac:dyDescent="0.2"/>
    <row r="6921" customFormat="1" ht="16" customHeight="1" x14ac:dyDescent="0.2"/>
    <row r="6922" customFormat="1" ht="16" customHeight="1" x14ac:dyDescent="0.2"/>
    <row r="6923" customFormat="1" ht="16" customHeight="1" x14ac:dyDescent="0.2"/>
    <row r="6924" customFormat="1" ht="16" customHeight="1" x14ac:dyDescent="0.2"/>
    <row r="6925" customFormat="1" ht="16" customHeight="1" x14ac:dyDescent="0.2"/>
    <row r="6926" customFormat="1" ht="16" customHeight="1" x14ac:dyDescent="0.2"/>
    <row r="6927" customFormat="1" ht="16" customHeight="1" x14ac:dyDescent="0.2"/>
    <row r="6928" customFormat="1" ht="16" customHeight="1" x14ac:dyDescent="0.2"/>
    <row r="6929" customFormat="1" ht="16" customHeight="1" x14ac:dyDescent="0.2"/>
    <row r="6930" customFormat="1" ht="16" customHeight="1" x14ac:dyDescent="0.2"/>
    <row r="6931" customFormat="1" ht="16" customHeight="1" x14ac:dyDescent="0.2"/>
    <row r="6932" customFormat="1" ht="16" customHeight="1" x14ac:dyDescent="0.2"/>
    <row r="6933" customFormat="1" ht="16" customHeight="1" x14ac:dyDescent="0.2"/>
    <row r="6934" customFormat="1" ht="16" customHeight="1" x14ac:dyDescent="0.2"/>
    <row r="6935" customFormat="1" ht="16" customHeight="1" x14ac:dyDescent="0.2"/>
    <row r="6936" customFormat="1" ht="16" customHeight="1" x14ac:dyDescent="0.2"/>
    <row r="6937" customFormat="1" ht="16" customHeight="1" x14ac:dyDescent="0.2"/>
    <row r="6938" customFormat="1" ht="16" customHeight="1" x14ac:dyDescent="0.2"/>
    <row r="6939" customFormat="1" ht="16" customHeight="1" x14ac:dyDescent="0.2"/>
    <row r="6940" customFormat="1" ht="16" customHeight="1" x14ac:dyDescent="0.2"/>
    <row r="6941" customFormat="1" ht="16" customHeight="1" x14ac:dyDescent="0.2"/>
    <row r="6942" customFormat="1" ht="16" customHeight="1" x14ac:dyDescent="0.2"/>
    <row r="6943" customFormat="1" ht="16" customHeight="1" x14ac:dyDescent="0.2"/>
    <row r="6944" customFormat="1" ht="16" customHeight="1" x14ac:dyDescent="0.2"/>
    <row r="6945" customFormat="1" ht="16" customHeight="1" x14ac:dyDescent="0.2"/>
    <row r="6946" customFormat="1" ht="16" customHeight="1" x14ac:dyDescent="0.2"/>
    <row r="6947" customFormat="1" ht="16" customHeight="1" x14ac:dyDescent="0.2"/>
    <row r="6948" customFormat="1" ht="16" customHeight="1" x14ac:dyDescent="0.2"/>
    <row r="6949" customFormat="1" ht="16" customHeight="1" x14ac:dyDescent="0.2"/>
    <row r="6950" customFormat="1" ht="16" customHeight="1" x14ac:dyDescent="0.2"/>
    <row r="6951" customFormat="1" ht="16" customHeight="1" x14ac:dyDescent="0.2"/>
    <row r="6952" customFormat="1" ht="16" customHeight="1" x14ac:dyDescent="0.2"/>
    <row r="6953" customFormat="1" ht="16" customHeight="1" x14ac:dyDescent="0.2"/>
    <row r="6954" customFormat="1" ht="16" customHeight="1" x14ac:dyDescent="0.2"/>
    <row r="6955" customFormat="1" ht="16" customHeight="1" x14ac:dyDescent="0.2"/>
    <row r="6956" customFormat="1" ht="16" customHeight="1" x14ac:dyDescent="0.2"/>
    <row r="6957" customFormat="1" ht="16" customHeight="1" x14ac:dyDescent="0.2"/>
    <row r="6958" customFormat="1" ht="16" customHeight="1" x14ac:dyDescent="0.2"/>
    <row r="6959" customFormat="1" ht="16" customHeight="1" x14ac:dyDescent="0.2"/>
    <row r="6960" customFormat="1" ht="16" customHeight="1" x14ac:dyDescent="0.2"/>
    <row r="6961" customFormat="1" ht="16" customHeight="1" x14ac:dyDescent="0.2"/>
    <row r="6962" customFormat="1" ht="16" customHeight="1" x14ac:dyDescent="0.2"/>
    <row r="6963" customFormat="1" ht="16" customHeight="1" x14ac:dyDescent="0.2"/>
    <row r="6964" customFormat="1" ht="16" customHeight="1" x14ac:dyDescent="0.2"/>
    <row r="6965" customFormat="1" ht="16" customHeight="1" x14ac:dyDescent="0.2"/>
    <row r="6966" customFormat="1" ht="16" customHeight="1" x14ac:dyDescent="0.2"/>
    <row r="6967" customFormat="1" ht="16" customHeight="1" x14ac:dyDescent="0.2"/>
    <row r="6968" customFormat="1" ht="16" customHeight="1" x14ac:dyDescent="0.2"/>
    <row r="6969" customFormat="1" ht="16" customHeight="1" x14ac:dyDescent="0.2"/>
    <row r="6970" customFormat="1" ht="16" customHeight="1" x14ac:dyDescent="0.2"/>
    <row r="6971" customFormat="1" ht="16" customHeight="1" x14ac:dyDescent="0.2"/>
    <row r="6972" customFormat="1" ht="16" customHeight="1" x14ac:dyDescent="0.2"/>
    <row r="6973" customFormat="1" ht="16" customHeight="1" x14ac:dyDescent="0.2"/>
    <row r="6974" customFormat="1" ht="16" customHeight="1" x14ac:dyDescent="0.2"/>
    <row r="6975" customFormat="1" ht="16" customHeight="1" x14ac:dyDescent="0.2"/>
    <row r="6976" customFormat="1" ht="16" customHeight="1" x14ac:dyDescent="0.2"/>
    <row r="6977" customFormat="1" ht="16" customHeight="1" x14ac:dyDescent="0.2"/>
    <row r="6978" customFormat="1" ht="16" customHeight="1" x14ac:dyDescent="0.2"/>
    <row r="6979" customFormat="1" ht="16" customHeight="1" x14ac:dyDescent="0.2"/>
    <row r="6980" customFormat="1" ht="16" customHeight="1" x14ac:dyDescent="0.2"/>
    <row r="6981" customFormat="1" ht="16" customHeight="1" x14ac:dyDescent="0.2"/>
    <row r="6982" customFormat="1" ht="16" customHeight="1" x14ac:dyDescent="0.2"/>
    <row r="6983" customFormat="1" ht="16" customHeight="1" x14ac:dyDescent="0.2"/>
    <row r="6984" customFormat="1" ht="16" customHeight="1" x14ac:dyDescent="0.2"/>
    <row r="6985" customFormat="1" ht="16" customHeight="1" x14ac:dyDescent="0.2"/>
    <row r="6986" customFormat="1" ht="16" customHeight="1" x14ac:dyDescent="0.2"/>
    <row r="6987" customFormat="1" ht="16" customHeight="1" x14ac:dyDescent="0.2"/>
    <row r="6988" customFormat="1" ht="16" customHeight="1" x14ac:dyDescent="0.2"/>
    <row r="6989" customFormat="1" ht="16" customHeight="1" x14ac:dyDescent="0.2"/>
    <row r="6990" customFormat="1" ht="16" customHeight="1" x14ac:dyDescent="0.2"/>
    <row r="6991" customFormat="1" ht="16" customHeight="1" x14ac:dyDescent="0.2"/>
    <row r="6992" customFormat="1" ht="16" customHeight="1" x14ac:dyDescent="0.2"/>
    <row r="6993" customFormat="1" ht="16" customHeight="1" x14ac:dyDescent="0.2"/>
    <row r="6994" customFormat="1" ht="16" customHeight="1" x14ac:dyDescent="0.2"/>
    <row r="6995" customFormat="1" ht="16" customHeight="1" x14ac:dyDescent="0.2"/>
    <row r="6996" customFormat="1" ht="16" customHeight="1" x14ac:dyDescent="0.2"/>
    <row r="6997" customFormat="1" ht="16" customHeight="1" x14ac:dyDescent="0.2"/>
    <row r="6998" customFormat="1" ht="16" customHeight="1" x14ac:dyDescent="0.2"/>
    <row r="6999" customFormat="1" ht="16" customHeight="1" x14ac:dyDescent="0.2"/>
    <row r="7000" customFormat="1" ht="16" customHeight="1" x14ac:dyDescent="0.2"/>
    <row r="7001" customFormat="1" ht="16" customHeight="1" x14ac:dyDescent="0.2"/>
    <row r="7002" customFormat="1" ht="16" customHeight="1" x14ac:dyDescent="0.2"/>
    <row r="7003" customFormat="1" ht="16" customHeight="1" x14ac:dyDescent="0.2"/>
    <row r="7004" customFormat="1" ht="16" customHeight="1" x14ac:dyDescent="0.2"/>
    <row r="7005" customFormat="1" ht="16" customHeight="1" x14ac:dyDescent="0.2"/>
    <row r="7006" customFormat="1" ht="16" customHeight="1" x14ac:dyDescent="0.2"/>
    <row r="7007" customFormat="1" ht="16" customHeight="1" x14ac:dyDescent="0.2"/>
    <row r="7008" customFormat="1" ht="16" customHeight="1" x14ac:dyDescent="0.2"/>
    <row r="7009" customFormat="1" ht="16" customHeight="1" x14ac:dyDescent="0.2"/>
    <row r="7010" customFormat="1" ht="16" customHeight="1" x14ac:dyDescent="0.2"/>
    <row r="7011" customFormat="1" ht="16" customHeight="1" x14ac:dyDescent="0.2"/>
    <row r="7012" customFormat="1" ht="16" customHeight="1" x14ac:dyDescent="0.2"/>
    <row r="7013" customFormat="1" ht="16" customHeight="1" x14ac:dyDescent="0.2"/>
    <row r="7014" customFormat="1" ht="16" customHeight="1" x14ac:dyDescent="0.2"/>
    <row r="7015" customFormat="1" ht="16" customHeight="1" x14ac:dyDescent="0.2"/>
    <row r="7016" customFormat="1" ht="16" customHeight="1" x14ac:dyDescent="0.2"/>
    <row r="7017" customFormat="1" ht="16" customHeight="1" x14ac:dyDescent="0.2"/>
    <row r="7018" customFormat="1" ht="16" customHeight="1" x14ac:dyDescent="0.2"/>
    <row r="7019" customFormat="1" ht="16" customHeight="1" x14ac:dyDescent="0.2"/>
    <row r="7020" customFormat="1" ht="16" customHeight="1" x14ac:dyDescent="0.2"/>
    <row r="7021" customFormat="1" ht="16" customHeight="1" x14ac:dyDescent="0.2"/>
    <row r="7022" customFormat="1" ht="16" customHeight="1" x14ac:dyDescent="0.2"/>
    <row r="7023" customFormat="1" ht="16" customHeight="1" x14ac:dyDescent="0.2"/>
    <row r="7024" customFormat="1" ht="16" customHeight="1" x14ac:dyDescent="0.2"/>
    <row r="7025" customFormat="1" ht="16" customHeight="1" x14ac:dyDescent="0.2"/>
    <row r="7026" customFormat="1" ht="16" customHeight="1" x14ac:dyDescent="0.2"/>
    <row r="7027" customFormat="1" ht="16" customHeight="1" x14ac:dyDescent="0.2"/>
    <row r="7028" customFormat="1" ht="16" customHeight="1" x14ac:dyDescent="0.2"/>
    <row r="7029" customFormat="1" ht="16" customHeight="1" x14ac:dyDescent="0.2"/>
    <row r="7030" customFormat="1" ht="16" customHeight="1" x14ac:dyDescent="0.2"/>
    <row r="7031" customFormat="1" ht="16" customHeight="1" x14ac:dyDescent="0.2"/>
    <row r="7032" customFormat="1" ht="16" customHeight="1" x14ac:dyDescent="0.2"/>
    <row r="7033" customFormat="1" ht="16" customHeight="1" x14ac:dyDescent="0.2"/>
    <row r="7034" customFormat="1" ht="16" customHeight="1" x14ac:dyDescent="0.2"/>
    <row r="7035" customFormat="1" ht="16" customHeight="1" x14ac:dyDescent="0.2"/>
    <row r="7036" customFormat="1" ht="16" customHeight="1" x14ac:dyDescent="0.2"/>
    <row r="7037" customFormat="1" ht="16" customHeight="1" x14ac:dyDescent="0.2"/>
    <row r="7038" customFormat="1" ht="16" customHeight="1" x14ac:dyDescent="0.2"/>
    <row r="7039" customFormat="1" ht="16" customHeight="1" x14ac:dyDescent="0.2"/>
    <row r="7040" customFormat="1" ht="16" customHeight="1" x14ac:dyDescent="0.2"/>
    <row r="7041" customFormat="1" ht="16" customHeight="1" x14ac:dyDescent="0.2"/>
    <row r="7042" customFormat="1" ht="16" customHeight="1" x14ac:dyDescent="0.2"/>
    <row r="7043" customFormat="1" ht="16" customHeight="1" x14ac:dyDescent="0.2"/>
    <row r="7044" customFormat="1" ht="16" customHeight="1" x14ac:dyDescent="0.2"/>
    <row r="7045" customFormat="1" ht="16" customHeight="1" x14ac:dyDescent="0.2"/>
    <row r="7046" customFormat="1" ht="16" customHeight="1" x14ac:dyDescent="0.2"/>
    <row r="7047" customFormat="1" ht="16" customHeight="1" x14ac:dyDescent="0.2"/>
    <row r="7048" customFormat="1" ht="16" customHeight="1" x14ac:dyDescent="0.2"/>
    <row r="7049" customFormat="1" ht="16" customHeight="1" x14ac:dyDescent="0.2"/>
    <row r="7050" customFormat="1" ht="16" customHeight="1" x14ac:dyDescent="0.2"/>
    <row r="7051" customFormat="1" ht="16" customHeight="1" x14ac:dyDescent="0.2"/>
    <row r="7052" customFormat="1" ht="16" customHeight="1" x14ac:dyDescent="0.2"/>
    <row r="7053" customFormat="1" ht="16" customHeight="1" x14ac:dyDescent="0.2"/>
    <row r="7054" customFormat="1" ht="16" customHeight="1" x14ac:dyDescent="0.2"/>
    <row r="7055" customFormat="1" ht="16" customHeight="1" x14ac:dyDescent="0.2"/>
    <row r="7056" customFormat="1" ht="16" customHeight="1" x14ac:dyDescent="0.2"/>
    <row r="7057" customFormat="1" ht="16" customHeight="1" x14ac:dyDescent="0.2"/>
    <row r="7058" customFormat="1" ht="16" customHeight="1" x14ac:dyDescent="0.2"/>
    <row r="7059" customFormat="1" ht="16" customHeight="1" x14ac:dyDescent="0.2"/>
    <row r="7060" customFormat="1" ht="16" customHeight="1" x14ac:dyDescent="0.2"/>
    <row r="7061" customFormat="1" ht="16" customHeight="1" x14ac:dyDescent="0.2"/>
    <row r="7062" customFormat="1" ht="16" customHeight="1" x14ac:dyDescent="0.2"/>
    <row r="7063" customFormat="1" ht="16" customHeight="1" x14ac:dyDescent="0.2"/>
    <row r="7064" customFormat="1" ht="16" customHeight="1" x14ac:dyDescent="0.2"/>
    <row r="7065" customFormat="1" ht="16" customHeight="1" x14ac:dyDescent="0.2"/>
    <row r="7066" customFormat="1" ht="16" customHeight="1" x14ac:dyDescent="0.2"/>
    <row r="7067" customFormat="1" ht="16" customHeight="1" x14ac:dyDescent="0.2"/>
    <row r="7068" customFormat="1" ht="16" customHeight="1" x14ac:dyDescent="0.2"/>
    <row r="7069" customFormat="1" ht="16" customHeight="1" x14ac:dyDescent="0.2"/>
    <row r="7070" customFormat="1" ht="16" customHeight="1" x14ac:dyDescent="0.2"/>
    <row r="7071" customFormat="1" ht="16" customHeight="1" x14ac:dyDescent="0.2"/>
    <row r="7072" customFormat="1" ht="16" customHeight="1" x14ac:dyDescent="0.2"/>
    <row r="7073" customFormat="1" ht="16" customHeight="1" x14ac:dyDescent="0.2"/>
    <row r="7074" customFormat="1" ht="16" customHeight="1" x14ac:dyDescent="0.2"/>
    <row r="7075" customFormat="1" ht="16" customHeight="1" x14ac:dyDescent="0.2"/>
    <row r="7076" customFormat="1" ht="16" customHeight="1" x14ac:dyDescent="0.2"/>
    <row r="7077" customFormat="1" ht="16" customHeight="1" x14ac:dyDescent="0.2"/>
    <row r="7078" customFormat="1" ht="16" customHeight="1" x14ac:dyDescent="0.2"/>
    <row r="7079" customFormat="1" ht="16" customHeight="1" x14ac:dyDescent="0.2"/>
    <row r="7080" customFormat="1" ht="16" customHeight="1" x14ac:dyDescent="0.2"/>
    <row r="7081" customFormat="1" ht="16" customHeight="1" x14ac:dyDescent="0.2"/>
    <row r="7082" customFormat="1" ht="16" customHeight="1" x14ac:dyDescent="0.2"/>
    <row r="7083" customFormat="1" ht="16" customHeight="1" x14ac:dyDescent="0.2"/>
    <row r="7084" customFormat="1" ht="16" customHeight="1" x14ac:dyDescent="0.2"/>
    <row r="7085" customFormat="1" ht="16" customHeight="1" x14ac:dyDescent="0.2"/>
    <row r="7086" customFormat="1" ht="16" customHeight="1" x14ac:dyDescent="0.2"/>
    <row r="7087" customFormat="1" ht="16" customHeight="1" x14ac:dyDescent="0.2"/>
    <row r="7088" customFormat="1" ht="16" customHeight="1" x14ac:dyDescent="0.2"/>
    <row r="7089" customFormat="1" ht="16" customHeight="1" x14ac:dyDescent="0.2"/>
    <row r="7090" customFormat="1" ht="16" customHeight="1" x14ac:dyDescent="0.2"/>
    <row r="7091" customFormat="1" ht="16" customHeight="1" x14ac:dyDescent="0.2"/>
    <row r="7092" customFormat="1" ht="16" customHeight="1" x14ac:dyDescent="0.2"/>
    <row r="7093" customFormat="1" ht="16" customHeight="1" x14ac:dyDescent="0.2"/>
    <row r="7094" customFormat="1" ht="16" customHeight="1" x14ac:dyDescent="0.2"/>
    <row r="7095" customFormat="1" ht="16" customHeight="1" x14ac:dyDescent="0.2"/>
    <row r="7096" customFormat="1" ht="16" customHeight="1" x14ac:dyDescent="0.2"/>
    <row r="7097" customFormat="1" ht="16" customHeight="1" x14ac:dyDescent="0.2"/>
    <row r="7098" customFormat="1" ht="16" customHeight="1" x14ac:dyDescent="0.2"/>
    <row r="7099" customFormat="1" ht="16" customHeight="1" x14ac:dyDescent="0.2"/>
    <row r="7100" customFormat="1" ht="16" customHeight="1" x14ac:dyDescent="0.2"/>
    <row r="7101" customFormat="1" ht="16" customHeight="1" x14ac:dyDescent="0.2"/>
    <row r="7102" customFormat="1" ht="16" customHeight="1" x14ac:dyDescent="0.2"/>
    <row r="7103" customFormat="1" ht="16" customHeight="1" x14ac:dyDescent="0.2"/>
    <row r="7104" customFormat="1" ht="16" customHeight="1" x14ac:dyDescent="0.2"/>
    <row r="7105" customFormat="1" ht="16" customHeight="1" x14ac:dyDescent="0.2"/>
    <row r="7106" customFormat="1" ht="16" customHeight="1" x14ac:dyDescent="0.2"/>
    <row r="7107" customFormat="1" ht="16" customHeight="1" x14ac:dyDescent="0.2"/>
    <row r="7108" customFormat="1" ht="16" customHeight="1" x14ac:dyDescent="0.2"/>
    <row r="7109" customFormat="1" ht="16" customHeight="1" x14ac:dyDescent="0.2"/>
    <row r="7110" customFormat="1" ht="16" customHeight="1" x14ac:dyDescent="0.2"/>
    <row r="7111" customFormat="1" ht="16" customHeight="1" x14ac:dyDescent="0.2"/>
    <row r="7112" customFormat="1" ht="16" customHeight="1" x14ac:dyDescent="0.2"/>
    <row r="7113" customFormat="1" ht="16" customHeight="1" x14ac:dyDescent="0.2"/>
    <row r="7114" customFormat="1" ht="16" customHeight="1" x14ac:dyDescent="0.2"/>
    <row r="7115" customFormat="1" ht="16" customHeight="1" x14ac:dyDescent="0.2"/>
    <row r="7116" customFormat="1" ht="16" customHeight="1" x14ac:dyDescent="0.2"/>
    <row r="7117" customFormat="1" ht="16" customHeight="1" x14ac:dyDescent="0.2"/>
    <row r="7118" customFormat="1" ht="16" customHeight="1" x14ac:dyDescent="0.2"/>
    <row r="7119" customFormat="1" ht="16" customHeight="1" x14ac:dyDescent="0.2"/>
    <row r="7120" customFormat="1" ht="16" customHeight="1" x14ac:dyDescent="0.2"/>
    <row r="7121" customFormat="1" ht="16" customHeight="1" x14ac:dyDescent="0.2"/>
    <row r="7122" customFormat="1" ht="16" customHeight="1" x14ac:dyDescent="0.2"/>
    <row r="7123" customFormat="1" ht="16" customHeight="1" x14ac:dyDescent="0.2"/>
    <row r="7124" customFormat="1" ht="16" customHeight="1" x14ac:dyDescent="0.2"/>
    <row r="7125" customFormat="1" ht="16" customHeight="1" x14ac:dyDescent="0.2"/>
    <row r="7126" customFormat="1" ht="16" customHeight="1" x14ac:dyDescent="0.2"/>
    <row r="7127" customFormat="1" ht="16" customHeight="1" x14ac:dyDescent="0.2"/>
    <row r="7128" customFormat="1" ht="16" customHeight="1" x14ac:dyDescent="0.2"/>
    <row r="7129" customFormat="1" ht="16" customHeight="1" x14ac:dyDescent="0.2"/>
    <row r="7130" customFormat="1" ht="16" customHeight="1" x14ac:dyDescent="0.2"/>
    <row r="7131" customFormat="1" ht="16" customHeight="1" x14ac:dyDescent="0.2"/>
    <row r="7132" customFormat="1" ht="16" customHeight="1" x14ac:dyDescent="0.2"/>
    <row r="7133" customFormat="1" ht="16" customHeight="1" x14ac:dyDescent="0.2"/>
    <row r="7134" customFormat="1" ht="16" customHeight="1" x14ac:dyDescent="0.2"/>
    <row r="7135" customFormat="1" ht="16" customHeight="1" x14ac:dyDescent="0.2"/>
    <row r="7136" customFormat="1" ht="16" customHeight="1" x14ac:dyDescent="0.2"/>
    <row r="7137" customFormat="1" ht="16" customHeight="1" x14ac:dyDescent="0.2"/>
    <row r="7138" customFormat="1" ht="16" customHeight="1" x14ac:dyDescent="0.2"/>
    <row r="7139" customFormat="1" ht="16" customHeight="1" x14ac:dyDescent="0.2"/>
    <row r="7140" customFormat="1" ht="16" customHeight="1" x14ac:dyDescent="0.2"/>
    <row r="7141" customFormat="1" ht="16" customHeight="1" x14ac:dyDescent="0.2"/>
    <row r="7142" customFormat="1" ht="16" customHeight="1" x14ac:dyDescent="0.2"/>
    <row r="7143" customFormat="1" ht="16" customHeight="1" x14ac:dyDescent="0.2"/>
    <row r="7144" customFormat="1" ht="16" customHeight="1" x14ac:dyDescent="0.2"/>
    <row r="7145" customFormat="1" ht="16" customHeight="1" x14ac:dyDescent="0.2"/>
    <row r="7146" customFormat="1" ht="16" customHeight="1" x14ac:dyDescent="0.2"/>
    <row r="7147" customFormat="1" ht="16" customHeight="1" x14ac:dyDescent="0.2"/>
    <row r="7148" customFormat="1" ht="16" customHeight="1" x14ac:dyDescent="0.2"/>
    <row r="7149" customFormat="1" ht="16" customHeight="1" x14ac:dyDescent="0.2"/>
    <row r="7150" customFormat="1" ht="16" customHeight="1" x14ac:dyDescent="0.2"/>
    <row r="7151" customFormat="1" ht="16" customHeight="1" x14ac:dyDescent="0.2"/>
    <row r="7152" customFormat="1" ht="16" customHeight="1" x14ac:dyDescent="0.2"/>
    <row r="7153" customFormat="1" ht="16" customHeight="1" x14ac:dyDescent="0.2"/>
    <row r="7154" customFormat="1" ht="16" customHeight="1" x14ac:dyDescent="0.2"/>
    <row r="7155" customFormat="1" ht="16" customHeight="1" x14ac:dyDescent="0.2"/>
    <row r="7156" customFormat="1" ht="16" customHeight="1" x14ac:dyDescent="0.2"/>
    <row r="7157" customFormat="1" ht="16" customHeight="1" x14ac:dyDescent="0.2"/>
    <row r="7158" customFormat="1" ht="16" customHeight="1" x14ac:dyDescent="0.2"/>
    <row r="7159" customFormat="1" ht="16" customHeight="1" x14ac:dyDescent="0.2"/>
    <row r="7160" customFormat="1" ht="16" customHeight="1" x14ac:dyDescent="0.2"/>
    <row r="7161" customFormat="1" ht="16" customHeight="1" x14ac:dyDescent="0.2"/>
    <row r="7162" customFormat="1" ht="16" customHeight="1" x14ac:dyDescent="0.2"/>
    <row r="7163" customFormat="1" ht="16" customHeight="1" x14ac:dyDescent="0.2"/>
    <row r="7164" customFormat="1" ht="16" customHeight="1" x14ac:dyDescent="0.2"/>
    <row r="7165" customFormat="1" ht="16" customHeight="1" x14ac:dyDescent="0.2"/>
    <row r="7166" customFormat="1" ht="16" customHeight="1" x14ac:dyDescent="0.2"/>
    <row r="7167" customFormat="1" ht="16" customHeight="1" x14ac:dyDescent="0.2"/>
    <row r="7168" customFormat="1" ht="16" customHeight="1" x14ac:dyDescent="0.2"/>
    <row r="7169" customFormat="1" ht="16" customHeight="1" x14ac:dyDescent="0.2"/>
    <row r="7170" customFormat="1" ht="16" customHeight="1" x14ac:dyDescent="0.2"/>
    <row r="7171" customFormat="1" ht="16" customHeight="1" x14ac:dyDescent="0.2"/>
    <row r="7172" customFormat="1" ht="16" customHeight="1" x14ac:dyDescent="0.2"/>
    <row r="7173" customFormat="1" ht="16" customHeight="1" x14ac:dyDescent="0.2"/>
    <row r="7174" customFormat="1" ht="16" customHeight="1" x14ac:dyDescent="0.2"/>
    <row r="7175" customFormat="1" ht="16" customHeight="1" x14ac:dyDescent="0.2"/>
    <row r="7176" customFormat="1" ht="16" customHeight="1" x14ac:dyDescent="0.2"/>
    <row r="7177" customFormat="1" ht="16" customHeight="1" x14ac:dyDescent="0.2"/>
    <row r="7178" customFormat="1" ht="16" customHeight="1" x14ac:dyDescent="0.2"/>
    <row r="7179" customFormat="1" ht="16" customHeight="1" x14ac:dyDescent="0.2"/>
    <row r="7180" customFormat="1" ht="16" customHeight="1" x14ac:dyDescent="0.2"/>
    <row r="7181" customFormat="1" ht="16" customHeight="1" x14ac:dyDescent="0.2"/>
    <row r="7182" customFormat="1" ht="16" customHeight="1" x14ac:dyDescent="0.2"/>
    <row r="7183" customFormat="1" ht="16" customHeight="1" x14ac:dyDescent="0.2"/>
    <row r="7184" customFormat="1" ht="16" customHeight="1" x14ac:dyDescent="0.2"/>
    <row r="7185" customFormat="1" ht="16" customHeight="1" x14ac:dyDescent="0.2"/>
    <row r="7186" customFormat="1" ht="16" customHeight="1" x14ac:dyDescent="0.2"/>
    <row r="7187" customFormat="1" ht="16" customHeight="1" x14ac:dyDescent="0.2"/>
    <row r="7188" customFormat="1" ht="16" customHeight="1" x14ac:dyDescent="0.2"/>
    <row r="7189" customFormat="1" ht="16" customHeight="1" x14ac:dyDescent="0.2"/>
    <row r="7190" customFormat="1" ht="16" customHeight="1" x14ac:dyDescent="0.2"/>
    <row r="7191" customFormat="1" ht="16" customHeight="1" x14ac:dyDescent="0.2"/>
    <row r="7192" customFormat="1" ht="16" customHeight="1" x14ac:dyDescent="0.2"/>
    <row r="7193" customFormat="1" ht="16" customHeight="1" x14ac:dyDescent="0.2"/>
    <row r="7194" customFormat="1" ht="16" customHeight="1" x14ac:dyDescent="0.2"/>
    <row r="7195" customFormat="1" ht="16" customHeight="1" x14ac:dyDescent="0.2"/>
    <row r="7196" customFormat="1" ht="16" customHeight="1" x14ac:dyDescent="0.2"/>
    <row r="7197" customFormat="1" ht="16" customHeight="1" x14ac:dyDescent="0.2"/>
    <row r="7198" customFormat="1" ht="16" customHeight="1" x14ac:dyDescent="0.2"/>
    <row r="7199" customFormat="1" ht="16" customHeight="1" x14ac:dyDescent="0.2"/>
    <row r="7200" customFormat="1" ht="16" customHeight="1" x14ac:dyDescent="0.2"/>
    <row r="7201" customFormat="1" ht="16" customHeight="1" x14ac:dyDescent="0.2"/>
    <row r="7202" customFormat="1" ht="16" customHeight="1" x14ac:dyDescent="0.2"/>
    <row r="7203" customFormat="1" ht="16" customHeight="1" x14ac:dyDescent="0.2"/>
    <row r="7204" customFormat="1" ht="16" customHeight="1" x14ac:dyDescent="0.2"/>
    <row r="7205" customFormat="1" ht="16" customHeight="1" x14ac:dyDescent="0.2"/>
    <row r="7206" customFormat="1" ht="16" customHeight="1" x14ac:dyDescent="0.2"/>
    <row r="7207" customFormat="1" ht="16" customHeight="1" x14ac:dyDescent="0.2"/>
    <row r="7208" customFormat="1" ht="16" customHeight="1" x14ac:dyDescent="0.2"/>
    <row r="7209" customFormat="1" ht="16" customHeight="1" x14ac:dyDescent="0.2"/>
    <row r="7210" customFormat="1" ht="16" customHeight="1" x14ac:dyDescent="0.2"/>
    <row r="7211" customFormat="1" ht="16" customHeight="1" x14ac:dyDescent="0.2"/>
    <row r="7212" customFormat="1" ht="16" customHeight="1" x14ac:dyDescent="0.2"/>
    <row r="7213" customFormat="1" ht="16" customHeight="1" x14ac:dyDescent="0.2"/>
    <row r="7214" customFormat="1" ht="16" customHeight="1" x14ac:dyDescent="0.2"/>
    <row r="7215" customFormat="1" ht="16" customHeight="1" x14ac:dyDescent="0.2"/>
    <row r="7216" customFormat="1" ht="16" customHeight="1" x14ac:dyDescent="0.2"/>
    <row r="7217" customFormat="1" ht="16" customHeight="1" x14ac:dyDescent="0.2"/>
    <row r="7218" customFormat="1" ht="16" customHeight="1" x14ac:dyDescent="0.2"/>
    <row r="7219" customFormat="1" ht="16" customHeight="1" x14ac:dyDescent="0.2"/>
    <row r="7220" customFormat="1" ht="16" customHeight="1" x14ac:dyDescent="0.2"/>
    <row r="7221" customFormat="1" ht="16" customHeight="1" x14ac:dyDescent="0.2"/>
    <row r="7222" customFormat="1" ht="16" customHeight="1" x14ac:dyDescent="0.2"/>
    <row r="7223" customFormat="1" ht="16" customHeight="1" x14ac:dyDescent="0.2"/>
    <row r="7224" customFormat="1" ht="16" customHeight="1" x14ac:dyDescent="0.2"/>
    <row r="7225" customFormat="1" ht="16" customHeight="1" x14ac:dyDescent="0.2"/>
    <row r="7226" customFormat="1" ht="16" customHeight="1" x14ac:dyDescent="0.2"/>
    <row r="7227" customFormat="1" ht="16" customHeight="1" x14ac:dyDescent="0.2"/>
    <row r="7228" customFormat="1" ht="16" customHeight="1" x14ac:dyDescent="0.2"/>
    <row r="7229" customFormat="1" ht="16" customHeight="1" x14ac:dyDescent="0.2"/>
    <row r="7230" customFormat="1" ht="16" customHeight="1" x14ac:dyDescent="0.2"/>
    <row r="7231" customFormat="1" ht="16" customHeight="1" x14ac:dyDescent="0.2"/>
    <row r="7232" customFormat="1" ht="16" customHeight="1" x14ac:dyDescent="0.2"/>
    <row r="7233" customFormat="1" ht="16" customHeight="1" x14ac:dyDescent="0.2"/>
    <row r="7234" customFormat="1" ht="16" customHeight="1" x14ac:dyDescent="0.2"/>
    <row r="7235" customFormat="1" ht="16" customHeight="1" x14ac:dyDescent="0.2"/>
    <row r="7236" customFormat="1" ht="16" customHeight="1" x14ac:dyDescent="0.2"/>
    <row r="7237" customFormat="1" ht="16" customHeight="1" x14ac:dyDescent="0.2"/>
    <row r="7238" customFormat="1" ht="16" customHeight="1" x14ac:dyDescent="0.2"/>
    <row r="7239" customFormat="1" ht="16" customHeight="1" x14ac:dyDescent="0.2"/>
    <row r="7240" customFormat="1" ht="16" customHeight="1" x14ac:dyDescent="0.2"/>
    <row r="7241" customFormat="1" ht="16" customHeight="1" x14ac:dyDescent="0.2"/>
    <row r="7242" customFormat="1" ht="16" customHeight="1" x14ac:dyDescent="0.2"/>
    <row r="7243" customFormat="1" ht="16" customHeight="1" x14ac:dyDescent="0.2"/>
    <row r="7244" customFormat="1" ht="16" customHeight="1" x14ac:dyDescent="0.2"/>
    <row r="7245" customFormat="1" ht="16" customHeight="1" x14ac:dyDescent="0.2"/>
    <row r="7246" customFormat="1" ht="16" customHeight="1" x14ac:dyDescent="0.2"/>
    <row r="7247" customFormat="1" ht="16" customHeight="1" x14ac:dyDescent="0.2"/>
    <row r="7248" customFormat="1" ht="16" customHeight="1" x14ac:dyDescent="0.2"/>
    <row r="7249" customFormat="1" ht="16" customHeight="1" x14ac:dyDescent="0.2"/>
    <row r="7250" customFormat="1" ht="16" customHeight="1" x14ac:dyDescent="0.2"/>
    <row r="7251" customFormat="1" ht="16" customHeight="1" x14ac:dyDescent="0.2"/>
    <row r="7252" customFormat="1" ht="16" customHeight="1" x14ac:dyDescent="0.2"/>
    <row r="7253" customFormat="1" ht="16" customHeight="1" x14ac:dyDescent="0.2"/>
    <row r="7254" customFormat="1" ht="16" customHeight="1" x14ac:dyDescent="0.2"/>
    <row r="7255" customFormat="1" ht="16" customHeight="1" x14ac:dyDescent="0.2"/>
    <row r="7256" customFormat="1" ht="16" customHeight="1" x14ac:dyDescent="0.2"/>
    <row r="7257" customFormat="1" ht="16" customHeight="1" x14ac:dyDescent="0.2"/>
    <row r="7258" customFormat="1" ht="16" customHeight="1" x14ac:dyDescent="0.2"/>
    <row r="7259" customFormat="1" ht="16" customHeight="1" x14ac:dyDescent="0.2"/>
    <row r="7260" customFormat="1" ht="16" customHeight="1" x14ac:dyDescent="0.2"/>
    <row r="7261" customFormat="1" ht="16" customHeight="1" x14ac:dyDescent="0.2"/>
    <row r="7262" customFormat="1" ht="16" customHeight="1" x14ac:dyDescent="0.2"/>
    <row r="7263" customFormat="1" ht="16" customHeight="1" x14ac:dyDescent="0.2"/>
    <row r="7264" customFormat="1" ht="16" customHeight="1" x14ac:dyDescent="0.2"/>
    <row r="7265" customFormat="1" ht="16" customHeight="1" x14ac:dyDescent="0.2"/>
    <row r="7266" customFormat="1" ht="16" customHeight="1" x14ac:dyDescent="0.2"/>
    <row r="7267" customFormat="1" ht="16" customHeight="1" x14ac:dyDescent="0.2"/>
    <row r="7268" customFormat="1" ht="16" customHeight="1" x14ac:dyDescent="0.2"/>
    <row r="7269" customFormat="1" ht="16" customHeight="1" x14ac:dyDescent="0.2"/>
    <row r="7270" customFormat="1" ht="16" customHeight="1" x14ac:dyDescent="0.2"/>
    <row r="7271" customFormat="1" ht="16" customHeight="1" x14ac:dyDescent="0.2"/>
    <row r="7272" customFormat="1" ht="16" customHeight="1" x14ac:dyDescent="0.2"/>
    <row r="7273" customFormat="1" ht="16" customHeight="1" x14ac:dyDescent="0.2"/>
    <row r="7274" customFormat="1" ht="16" customHeight="1" x14ac:dyDescent="0.2"/>
    <row r="7275" customFormat="1" ht="16" customHeight="1" x14ac:dyDescent="0.2"/>
    <row r="7276" customFormat="1" ht="16" customHeight="1" x14ac:dyDescent="0.2"/>
    <row r="7277" customFormat="1" ht="16" customHeight="1" x14ac:dyDescent="0.2"/>
    <row r="7278" customFormat="1" ht="16" customHeight="1" x14ac:dyDescent="0.2"/>
    <row r="7279" customFormat="1" ht="16" customHeight="1" x14ac:dyDescent="0.2"/>
    <row r="7280" customFormat="1" ht="16" customHeight="1" x14ac:dyDescent="0.2"/>
    <row r="7281" customFormat="1" ht="16" customHeight="1" x14ac:dyDescent="0.2"/>
    <row r="7282" customFormat="1" ht="16" customHeight="1" x14ac:dyDescent="0.2"/>
    <row r="7283" customFormat="1" ht="16" customHeight="1" x14ac:dyDescent="0.2"/>
    <row r="7284" customFormat="1" ht="16" customHeight="1" x14ac:dyDescent="0.2"/>
    <row r="7285" customFormat="1" ht="16" customHeight="1" x14ac:dyDescent="0.2"/>
    <row r="7286" customFormat="1" ht="16" customHeight="1" x14ac:dyDescent="0.2"/>
    <row r="7287" customFormat="1" ht="16" customHeight="1" x14ac:dyDescent="0.2"/>
    <row r="7288" customFormat="1" ht="16" customHeight="1" x14ac:dyDescent="0.2"/>
    <row r="7289" customFormat="1" ht="16" customHeight="1" x14ac:dyDescent="0.2"/>
    <row r="7290" customFormat="1" ht="16" customHeight="1" x14ac:dyDescent="0.2"/>
    <row r="7291" customFormat="1" ht="16" customHeight="1" x14ac:dyDescent="0.2"/>
    <row r="7292" customFormat="1" ht="16" customHeight="1" x14ac:dyDescent="0.2"/>
    <row r="7293" customFormat="1" ht="16" customHeight="1" x14ac:dyDescent="0.2"/>
    <row r="7294" customFormat="1" ht="16" customHeight="1" x14ac:dyDescent="0.2"/>
    <row r="7295" customFormat="1" ht="16" customHeight="1" x14ac:dyDescent="0.2"/>
    <row r="7296" customFormat="1" ht="16" customHeight="1" x14ac:dyDescent="0.2"/>
    <row r="7297" customFormat="1" ht="16" customHeight="1" x14ac:dyDescent="0.2"/>
    <row r="7298" customFormat="1" ht="16" customHeight="1" x14ac:dyDescent="0.2"/>
    <row r="7299" customFormat="1" ht="16" customHeight="1" x14ac:dyDescent="0.2"/>
    <row r="7300" customFormat="1" ht="16" customHeight="1" x14ac:dyDescent="0.2"/>
    <row r="7301" customFormat="1" ht="16" customHeight="1" x14ac:dyDescent="0.2"/>
    <row r="7302" customFormat="1" ht="16" customHeight="1" x14ac:dyDescent="0.2"/>
    <row r="7303" customFormat="1" ht="16" customHeight="1" x14ac:dyDescent="0.2"/>
    <row r="7304" customFormat="1" ht="16" customHeight="1" x14ac:dyDescent="0.2"/>
    <row r="7305" customFormat="1" ht="16" customHeight="1" x14ac:dyDescent="0.2"/>
    <row r="7306" customFormat="1" ht="16" customHeight="1" x14ac:dyDescent="0.2"/>
    <row r="7307" customFormat="1" ht="16" customHeight="1" x14ac:dyDescent="0.2"/>
    <row r="7308" customFormat="1" ht="16" customHeight="1" x14ac:dyDescent="0.2"/>
    <row r="7309" customFormat="1" ht="16" customHeight="1" x14ac:dyDescent="0.2"/>
    <row r="7310" customFormat="1" ht="16" customHeight="1" x14ac:dyDescent="0.2"/>
    <row r="7311" customFormat="1" ht="16" customHeight="1" x14ac:dyDescent="0.2"/>
    <row r="7312" customFormat="1" ht="16" customHeight="1" x14ac:dyDescent="0.2"/>
    <row r="7313" customFormat="1" ht="16" customHeight="1" x14ac:dyDescent="0.2"/>
    <row r="7314" customFormat="1" ht="16" customHeight="1" x14ac:dyDescent="0.2"/>
    <row r="7315" customFormat="1" ht="16" customHeight="1" x14ac:dyDescent="0.2"/>
    <row r="7316" customFormat="1" ht="16" customHeight="1" x14ac:dyDescent="0.2"/>
    <row r="7317" customFormat="1" ht="16" customHeight="1" x14ac:dyDescent="0.2"/>
    <row r="7318" customFormat="1" ht="16" customHeight="1" x14ac:dyDescent="0.2"/>
    <row r="7319" customFormat="1" ht="16" customHeight="1" x14ac:dyDescent="0.2"/>
    <row r="7320" customFormat="1" ht="16" customHeight="1" x14ac:dyDescent="0.2"/>
    <row r="7321" customFormat="1" ht="16" customHeight="1" x14ac:dyDescent="0.2"/>
    <row r="7322" customFormat="1" ht="16" customHeight="1" x14ac:dyDescent="0.2"/>
    <row r="7323" customFormat="1" ht="16" customHeight="1" x14ac:dyDescent="0.2"/>
    <row r="7324" customFormat="1" ht="16" customHeight="1" x14ac:dyDescent="0.2"/>
    <row r="7325" customFormat="1" ht="16" customHeight="1" x14ac:dyDescent="0.2"/>
    <row r="7326" customFormat="1" ht="16" customHeight="1" x14ac:dyDescent="0.2"/>
    <row r="7327" customFormat="1" ht="16" customHeight="1" x14ac:dyDescent="0.2"/>
    <row r="7328" customFormat="1" ht="16" customHeight="1" x14ac:dyDescent="0.2"/>
    <row r="7329" customFormat="1" ht="16" customHeight="1" x14ac:dyDescent="0.2"/>
    <row r="7330" customFormat="1" ht="16" customHeight="1" x14ac:dyDescent="0.2"/>
    <row r="7331" customFormat="1" ht="16" customHeight="1" x14ac:dyDescent="0.2"/>
    <row r="7332" customFormat="1" ht="16" customHeight="1" x14ac:dyDescent="0.2"/>
    <row r="7333" customFormat="1" ht="16" customHeight="1" x14ac:dyDescent="0.2"/>
    <row r="7334" customFormat="1" ht="16" customHeight="1" x14ac:dyDescent="0.2"/>
    <row r="7335" customFormat="1" ht="16" customHeight="1" x14ac:dyDescent="0.2"/>
    <row r="7336" customFormat="1" ht="16" customHeight="1" x14ac:dyDescent="0.2"/>
    <row r="7337" customFormat="1" ht="16" customHeight="1" x14ac:dyDescent="0.2"/>
    <row r="7338" customFormat="1" ht="16" customHeight="1" x14ac:dyDescent="0.2"/>
    <row r="7339" customFormat="1" ht="16" customHeight="1" x14ac:dyDescent="0.2"/>
    <row r="7340" customFormat="1" ht="16" customHeight="1" x14ac:dyDescent="0.2"/>
    <row r="7341" customFormat="1" ht="16" customHeight="1" x14ac:dyDescent="0.2"/>
    <row r="7342" customFormat="1" ht="16" customHeight="1" x14ac:dyDescent="0.2"/>
    <row r="7343" customFormat="1" ht="16" customHeight="1" x14ac:dyDescent="0.2"/>
    <row r="7344" customFormat="1" ht="16" customHeight="1" x14ac:dyDescent="0.2"/>
    <row r="7345" customFormat="1" ht="16" customHeight="1" x14ac:dyDescent="0.2"/>
    <row r="7346" customFormat="1" ht="16" customHeight="1" x14ac:dyDescent="0.2"/>
    <row r="7347" customFormat="1" ht="16" customHeight="1" x14ac:dyDescent="0.2"/>
    <row r="7348" customFormat="1" ht="16" customHeight="1" x14ac:dyDescent="0.2"/>
    <row r="7349" customFormat="1" ht="16" customHeight="1" x14ac:dyDescent="0.2"/>
    <row r="7350" customFormat="1" ht="16" customHeight="1" x14ac:dyDescent="0.2"/>
    <row r="7351" customFormat="1" ht="16" customHeight="1" x14ac:dyDescent="0.2"/>
    <row r="7352" customFormat="1" ht="16" customHeight="1" x14ac:dyDescent="0.2"/>
    <row r="7353" customFormat="1" ht="16" customHeight="1" x14ac:dyDescent="0.2"/>
    <row r="7354" customFormat="1" ht="16" customHeight="1" x14ac:dyDescent="0.2"/>
    <row r="7355" customFormat="1" ht="16" customHeight="1" x14ac:dyDescent="0.2"/>
    <row r="7356" customFormat="1" ht="16" customHeight="1" x14ac:dyDescent="0.2"/>
    <row r="7357" customFormat="1" ht="16" customHeight="1" x14ac:dyDescent="0.2"/>
    <row r="7358" customFormat="1" ht="16" customHeight="1" x14ac:dyDescent="0.2"/>
    <row r="7359" customFormat="1" ht="16" customHeight="1" x14ac:dyDescent="0.2"/>
    <row r="7360" customFormat="1" ht="16" customHeight="1" x14ac:dyDescent="0.2"/>
    <row r="7361" customFormat="1" ht="16" customHeight="1" x14ac:dyDescent="0.2"/>
    <row r="7362" customFormat="1" ht="16" customHeight="1" x14ac:dyDescent="0.2"/>
    <row r="7363" customFormat="1" ht="16" customHeight="1" x14ac:dyDescent="0.2"/>
    <row r="7364" customFormat="1" ht="16" customHeight="1" x14ac:dyDescent="0.2"/>
    <row r="7365" customFormat="1" ht="16" customHeight="1" x14ac:dyDescent="0.2"/>
    <row r="7366" customFormat="1" ht="16" customHeight="1" x14ac:dyDescent="0.2"/>
    <row r="7367" customFormat="1" ht="16" customHeight="1" x14ac:dyDescent="0.2"/>
    <row r="7368" customFormat="1" ht="16" customHeight="1" x14ac:dyDescent="0.2"/>
    <row r="7369" customFormat="1" ht="16" customHeight="1" x14ac:dyDescent="0.2"/>
    <row r="7370" customFormat="1" ht="16" customHeight="1" x14ac:dyDescent="0.2"/>
    <row r="7371" customFormat="1" ht="16" customHeight="1" x14ac:dyDescent="0.2"/>
    <row r="7372" customFormat="1" ht="16" customHeight="1" x14ac:dyDescent="0.2"/>
    <row r="7373" customFormat="1" ht="16" customHeight="1" x14ac:dyDescent="0.2"/>
    <row r="7374" customFormat="1" ht="16" customHeight="1" x14ac:dyDescent="0.2"/>
    <row r="7375" customFormat="1" ht="16" customHeight="1" x14ac:dyDescent="0.2"/>
    <row r="7376" customFormat="1" ht="16" customHeight="1" x14ac:dyDescent="0.2"/>
    <row r="7377" customFormat="1" ht="16" customHeight="1" x14ac:dyDescent="0.2"/>
    <row r="7378" customFormat="1" ht="16" customHeight="1" x14ac:dyDescent="0.2"/>
    <row r="7379" customFormat="1" ht="16" customHeight="1" x14ac:dyDescent="0.2"/>
    <row r="7380" customFormat="1" ht="16" customHeight="1" x14ac:dyDescent="0.2"/>
    <row r="7381" customFormat="1" ht="16" customHeight="1" x14ac:dyDescent="0.2"/>
    <row r="7382" customFormat="1" ht="16" customHeight="1" x14ac:dyDescent="0.2"/>
    <row r="7383" customFormat="1" ht="16" customHeight="1" x14ac:dyDescent="0.2"/>
    <row r="7384" customFormat="1" ht="16" customHeight="1" x14ac:dyDescent="0.2"/>
    <row r="7385" customFormat="1" ht="16" customHeight="1" x14ac:dyDescent="0.2"/>
    <row r="7386" customFormat="1" ht="16" customHeight="1" x14ac:dyDescent="0.2"/>
    <row r="7387" customFormat="1" ht="16" customHeight="1" x14ac:dyDescent="0.2"/>
    <row r="7388" customFormat="1" ht="16" customHeight="1" x14ac:dyDescent="0.2"/>
    <row r="7389" customFormat="1" ht="16" customHeight="1" x14ac:dyDescent="0.2"/>
    <row r="7390" customFormat="1" ht="16" customHeight="1" x14ac:dyDescent="0.2"/>
    <row r="7391" customFormat="1" ht="16" customHeight="1" x14ac:dyDescent="0.2"/>
    <row r="7392" customFormat="1" ht="16" customHeight="1" x14ac:dyDescent="0.2"/>
    <row r="7393" customFormat="1" ht="16" customHeight="1" x14ac:dyDescent="0.2"/>
    <row r="7394" customFormat="1" ht="16" customHeight="1" x14ac:dyDescent="0.2"/>
    <row r="7395" customFormat="1" ht="16" customHeight="1" x14ac:dyDescent="0.2"/>
    <row r="7396" customFormat="1" ht="16" customHeight="1" x14ac:dyDescent="0.2"/>
    <row r="7397" customFormat="1" ht="16" customHeight="1" x14ac:dyDescent="0.2"/>
    <row r="7398" customFormat="1" ht="16" customHeight="1" x14ac:dyDescent="0.2"/>
    <row r="7399" customFormat="1" ht="16" customHeight="1" x14ac:dyDescent="0.2"/>
    <row r="7400" customFormat="1" ht="16" customHeight="1" x14ac:dyDescent="0.2"/>
    <row r="7401" customFormat="1" ht="16" customHeight="1" x14ac:dyDescent="0.2"/>
    <row r="7402" customFormat="1" ht="16" customHeight="1" x14ac:dyDescent="0.2"/>
    <row r="7403" customFormat="1" ht="16" customHeight="1" x14ac:dyDescent="0.2"/>
    <row r="7404" customFormat="1" ht="16" customHeight="1" x14ac:dyDescent="0.2"/>
    <row r="7405" customFormat="1" ht="16" customHeight="1" x14ac:dyDescent="0.2"/>
    <row r="7406" customFormat="1" ht="16" customHeight="1" x14ac:dyDescent="0.2"/>
    <row r="7407" customFormat="1" ht="16" customHeight="1" x14ac:dyDescent="0.2"/>
    <row r="7408" customFormat="1" ht="16" customHeight="1" x14ac:dyDescent="0.2"/>
    <row r="7409" customFormat="1" ht="16" customHeight="1" x14ac:dyDescent="0.2"/>
    <row r="7410" customFormat="1" ht="16" customHeight="1" x14ac:dyDescent="0.2"/>
    <row r="7411" customFormat="1" ht="16" customHeight="1" x14ac:dyDescent="0.2"/>
    <row r="7412" customFormat="1" ht="16" customHeight="1" x14ac:dyDescent="0.2"/>
    <row r="7413" customFormat="1" ht="16" customHeight="1" x14ac:dyDescent="0.2"/>
    <row r="7414" customFormat="1" ht="16" customHeight="1" x14ac:dyDescent="0.2"/>
    <row r="7415" customFormat="1" ht="16" customHeight="1" x14ac:dyDescent="0.2"/>
    <row r="7416" customFormat="1" ht="16" customHeight="1" x14ac:dyDescent="0.2"/>
    <row r="7417" customFormat="1" ht="16" customHeight="1" x14ac:dyDescent="0.2"/>
    <row r="7418" customFormat="1" ht="16" customHeight="1" x14ac:dyDescent="0.2"/>
    <row r="7419" customFormat="1" ht="16" customHeight="1" x14ac:dyDescent="0.2"/>
    <row r="7420" customFormat="1" ht="16" customHeight="1" x14ac:dyDescent="0.2"/>
    <row r="7421" customFormat="1" ht="16" customHeight="1" x14ac:dyDescent="0.2"/>
    <row r="7422" customFormat="1" ht="16" customHeight="1" x14ac:dyDescent="0.2"/>
    <row r="7423" customFormat="1" ht="16" customHeight="1" x14ac:dyDescent="0.2"/>
    <row r="7424" customFormat="1" ht="16" customHeight="1" x14ac:dyDescent="0.2"/>
    <row r="7425" customFormat="1" ht="16" customHeight="1" x14ac:dyDescent="0.2"/>
    <row r="7426" customFormat="1" ht="16" customHeight="1" x14ac:dyDescent="0.2"/>
    <row r="7427" customFormat="1" ht="16" customHeight="1" x14ac:dyDescent="0.2"/>
    <row r="7428" customFormat="1" ht="16" customHeight="1" x14ac:dyDescent="0.2"/>
    <row r="7429" customFormat="1" ht="16" customHeight="1" x14ac:dyDescent="0.2"/>
    <row r="7430" customFormat="1" ht="16" customHeight="1" x14ac:dyDescent="0.2"/>
    <row r="7431" customFormat="1" ht="16" customHeight="1" x14ac:dyDescent="0.2"/>
    <row r="7432" customFormat="1" ht="16" customHeight="1" x14ac:dyDescent="0.2"/>
    <row r="7433" customFormat="1" ht="16" customHeight="1" x14ac:dyDescent="0.2"/>
    <row r="7434" customFormat="1" ht="16" customHeight="1" x14ac:dyDescent="0.2"/>
    <row r="7435" customFormat="1" ht="16" customHeight="1" x14ac:dyDescent="0.2"/>
    <row r="7436" customFormat="1" ht="16" customHeight="1" x14ac:dyDescent="0.2"/>
    <row r="7437" customFormat="1" ht="16" customHeight="1" x14ac:dyDescent="0.2"/>
    <row r="7438" customFormat="1" ht="16" customHeight="1" x14ac:dyDescent="0.2"/>
    <row r="7439" customFormat="1" ht="16" customHeight="1" x14ac:dyDescent="0.2"/>
    <row r="7440" customFormat="1" ht="16" customHeight="1" x14ac:dyDescent="0.2"/>
    <row r="7441" customFormat="1" ht="16" customHeight="1" x14ac:dyDescent="0.2"/>
    <row r="7442" customFormat="1" ht="16" customHeight="1" x14ac:dyDescent="0.2"/>
    <row r="7443" customFormat="1" ht="16" customHeight="1" x14ac:dyDescent="0.2"/>
    <row r="7444" customFormat="1" ht="16" customHeight="1" x14ac:dyDescent="0.2"/>
    <row r="7445" customFormat="1" ht="16" customHeight="1" x14ac:dyDescent="0.2"/>
    <row r="7446" customFormat="1" ht="16" customHeight="1" x14ac:dyDescent="0.2"/>
    <row r="7447" customFormat="1" ht="16" customHeight="1" x14ac:dyDescent="0.2"/>
    <row r="7448" customFormat="1" ht="16" customHeight="1" x14ac:dyDescent="0.2"/>
    <row r="7449" customFormat="1" ht="16" customHeight="1" x14ac:dyDescent="0.2"/>
    <row r="7450" customFormat="1" ht="16" customHeight="1" x14ac:dyDescent="0.2"/>
    <row r="7451" customFormat="1" ht="16" customHeight="1" x14ac:dyDescent="0.2"/>
    <row r="7452" customFormat="1" ht="16" customHeight="1" x14ac:dyDescent="0.2"/>
    <row r="7453" customFormat="1" ht="16" customHeight="1" x14ac:dyDescent="0.2"/>
    <row r="7454" customFormat="1" ht="16" customHeight="1" x14ac:dyDescent="0.2"/>
    <row r="7455" customFormat="1" ht="16" customHeight="1" x14ac:dyDescent="0.2"/>
    <row r="7456" customFormat="1" ht="16" customHeight="1" x14ac:dyDescent="0.2"/>
    <row r="7457" customFormat="1" ht="16" customHeight="1" x14ac:dyDescent="0.2"/>
    <row r="7458" customFormat="1" ht="16" customHeight="1" x14ac:dyDescent="0.2"/>
    <row r="7459" customFormat="1" ht="16" customHeight="1" x14ac:dyDescent="0.2"/>
    <row r="7460" customFormat="1" ht="16" customHeight="1" x14ac:dyDescent="0.2"/>
    <row r="7461" customFormat="1" ht="16" customHeight="1" x14ac:dyDescent="0.2"/>
    <row r="7462" customFormat="1" ht="16" customHeight="1" x14ac:dyDescent="0.2"/>
    <row r="7463" customFormat="1" ht="16" customHeight="1" x14ac:dyDescent="0.2"/>
    <row r="7464" customFormat="1" ht="16" customHeight="1" x14ac:dyDescent="0.2"/>
    <row r="7465" customFormat="1" ht="16" customHeight="1" x14ac:dyDescent="0.2"/>
    <row r="7466" customFormat="1" ht="16" customHeight="1" x14ac:dyDescent="0.2"/>
    <row r="7467" customFormat="1" ht="16" customHeight="1" x14ac:dyDescent="0.2"/>
    <row r="7468" customFormat="1" ht="16" customHeight="1" x14ac:dyDescent="0.2"/>
    <row r="7469" customFormat="1" ht="16" customHeight="1" x14ac:dyDescent="0.2"/>
    <row r="7470" customFormat="1" ht="16" customHeight="1" x14ac:dyDescent="0.2"/>
    <row r="7471" customFormat="1" ht="16" customHeight="1" x14ac:dyDescent="0.2"/>
    <row r="7472" customFormat="1" ht="16" customHeight="1" x14ac:dyDescent="0.2"/>
    <row r="7473" customFormat="1" ht="16" customHeight="1" x14ac:dyDescent="0.2"/>
    <row r="7474" customFormat="1" ht="16" customHeight="1" x14ac:dyDescent="0.2"/>
    <row r="7475" customFormat="1" ht="16" customHeight="1" x14ac:dyDescent="0.2"/>
    <row r="7476" customFormat="1" ht="16" customHeight="1" x14ac:dyDescent="0.2"/>
    <row r="7477" customFormat="1" ht="16" customHeight="1" x14ac:dyDescent="0.2"/>
    <row r="7478" customFormat="1" ht="16" customHeight="1" x14ac:dyDescent="0.2"/>
    <row r="7479" customFormat="1" ht="16" customHeight="1" x14ac:dyDescent="0.2"/>
    <row r="7480" customFormat="1" ht="16" customHeight="1" x14ac:dyDescent="0.2"/>
    <row r="7481" customFormat="1" ht="16" customHeight="1" x14ac:dyDescent="0.2"/>
    <row r="7482" customFormat="1" ht="16" customHeight="1" x14ac:dyDescent="0.2"/>
    <row r="7483" customFormat="1" ht="16" customHeight="1" x14ac:dyDescent="0.2"/>
    <row r="7484" customFormat="1" ht="16" customHeight="1" x14ac:dyDescent="0.2"/>
    <row r="7485" customFormat="1" ht="16" customHeight="1" x14ac:dyDescent="0.2"/>
    <row r="7486" customFormat="1" ht="16" customHeight="1" x14ac:dyDescent="0.2"/>
    <row r="7487" customFormat="1" ht="16" customHeight="1" x14ac:dyDescent="0.2"/>
    <row r="7488" customFormat="1" ht="16" customHeight="1" x14ac:dyDescent="0.2"/>
    <row r="7489" customFormat="1" ht="16" customHeight="1" x14ac:dyDescent="0.2"/>
    <row r="7490" customFormat="1" ht="16" customHeight="1" x14ac:dyDescent="0.2"/>
    <row r="7491" customFormat="1" ht="16" customHeight="1" x14ac:dyDescent="0.2"/>
    <row r="7492" customFormat="1" ht="16" customHeight="1" x14ac:dyDescent="0.2"/>
    <row r="7493" customFormat="1" ht="16" customHeight="1" x14ac:dyDescent="0.2"/>
    <row r="7494" customFormat="1" ht="16" customHeight="1" x14ac:dyDescent="0.2"/>
    <row r="7495" customFormat="1" ht="16" customHeight="1" x14ac:dyDescent="0.2"/>
    <row r="7496" customFormat="1" ht="16" customHeight="1" x14ac:dyDescent="0.2"/>
    <row r="7497" customFormat="1" ht="16" customHeight="1" x14ac:dyDescent="0.2"/>
    <row r="7498" customFormat="1" ht="16" customHeight="1" x14ac:dyDescent="0.2"/>
    <row r="7499" customFormat="1" ht="16" customHeight="1" x14ac:dyDescent="0.2"/>
    <row r="7500" customFormat="1" ht="16" customHeight="1" x14ac:dyDescent="0.2"/>
    <row r="7501" customFormat="1" ht="16" customHeight="1" x14ac:dyDescent="0.2"/>
    <row r="7502" customFormat="1" ht="16" customHeight="1" x14ac:dyDescent="0.2"/>
    <row r="7503" customFormat="1" ht="16" customHeight="1" x14ac:dyDescent="0.2"/>
    <row r="7504" customFormat="1" ht="16" customHeight="1" x14ac:dyDescent="0.2"/>
    <row r="7505" customFormat="1" ht="16" customHeight="1" x14ac:dyDescent="0.2"/>
    <row r="7506" customFormat="1" ht="16" customHeight="1" x14ac:dyDescent="0.2"/>
    <row r="7507" customFormat="1" ht="16" customHeight="1" x14ac:dyDescent="0.2"/>
    <row r="7508" customFormat="1" ht="16" customHeight="1" x14ac:dyDescent="0.2"/>
    <row r="7509" customFormat="1" ht="16" customHeight="1" x14ac:dyDescent="0.2"/>
    <row r="7510" customFormat="1" ht="16" customHeight="1" x14ac:dyDescent="0.2"/>
    <row r="7511" customFormat="1" ht="16" customHeight="1" x14ac:dyDescent="0.2"/>
    <row r="7512" customFormat="1" ht="16" customHeight="1" x14ac:dyDescent="0.2"/>
    <row r="7513" customFormat="1" ht="16" customHeight="1" x14ac:dyDescent="0.2"/>
    <row r="7514" customFormat="1" ht="16" customHeight="1" x14ac:dyDescent="0.2"/>
    <row r="7515" customFormat="1" ht="16" customHeight="1" x14ac:dyDescent="0.2"/>
    <row r="7516" customFormat="1" ht="16" customHeight="1" x14ac:dyDescent="0.2"/>
    <row r="7517" customFormat="1" ht="16" customHeight="1" x14ac:dyDescent="0.2"/>
    <row r="7518" customFormat="1" ht="16" customHeight="1" x14ac:dyDescent="0.2"/>
    <row r="7519" customFormat="1" ht="16" customHeight="1" x14ac:dyDescent="0.2"/>
    <row r="7520" customFormat="1" ht="16" customHeight="1" x14ac:dyDescent="0.2"/>
    <row r="7521" customFormat="1" ht="16" customHeight="1" x14ac:dyDescent="0.2"/>
    <row r="7522" customFormat="1" ht="16" customHeight="1" x14ac:dyDescent="0.2"/>
    <row r="7523" customFormat="1" ht="16" customHeight="1" x14ac:dyDescent="0.2"/>
    <row r="7524" customFormat="1" ht="16" customHeight="1" x14ac:dyDescent="0.2"/>
    <row r="7525" customFormat="1" ht="16" customHeight="1" x14ac:dyDescent="0.2"/>
    <row r="7526" customFormat="1" ht="16" customHeight="1" x14ac:dyDescent="0.2"/>
    <row r="7527" customFormat="1" ht="16" customHeight="1" x14ac:dyDescent="0.2"/>
    <row r="7528" customFormat="1" ht="16" customHeight="1" x14ac:dyDescent="0.2"/>
    <row r="7529" customFormat="1" ht="16" customHeight="1" x14ac:dyDescent="0.2"/>
    <row r="7530" customFormat="1" ht="16" customHeight="1" x14ac:dyDescent="0.2"/>
    <row r="7531" customFormat="1" ht="16" customHeight="1" x14ac:dyDescent="0.2"/>
    <row r="7532" customFormat="1" ht="16" customHeight="1" x14ac:dyDescent="0.2"/>
    <row r="7533" customFormat="1" ht="16" customHeight="1" x14ac:dyDescent="0.2"/>
    <row r="7534" customFormat="1" ht="16" customHeight="1" x14ac:dyDescent="0.2"/>
    <row r="7535" customFormat="1" ht="16" customHeight="1" x14ac:dyDescent="0.2"/>
    <row r="7536" customFormat="1" ht="16" customHeight="1" x14ac:dyDescent="0.2"/>
    <row r="7537" customFormat="1" ht="16" customHeight="1" x14ac:dyDescent="0.2"/>
    <row r="7538" customFormat="1" ht="16" customHeight="1" x14ac:dyDescent="0.2"/>
    <row r="7539" customFormat="1" ht="16" customHeight="1" x14ac:dyDescent="0.2"/>
    <row r="7540" customFormat="1" ht="16" customHeight="1" x14ac:dyDescent="0.2"/>
    <row r="7541" customFormat="1" ht="16" customHeight="1" x14ac:dyDescent="0.2"/>
    <row r="7542" customFormat="1" ht="16" customHeight="1" x14ac:dyDescent="0.2"/>
    <row r="7543" customFormat="1" ht="16" customHeight="1" x14ac:dyDescent="0.2"/>
    <row r="7544" customFormat="1" ht="16" customHeight="1" x14ac:dyDescent="0.2"/>
    <row r="7545" customFormat="1" ht="16" customHeight="1" x14ac:dyDescent="0.2"/>
    <row r="7546" customFormat="1" ht="16" customHeight="1" x14ac:dyDescent="0.2"/>
    <row r="7547" customFormat="1" ht="16" customHeight="1" x14ac:dyDescent="0.2"/>
    <row r="7548" customFormat="1" ht="16" customHeight="1" x14ac:dyDescent="0.2"/>
    <row r="7549" customFormat="1" ht="16" customHeight="1" x14ac:dyDescent="0.2"/>
    <row r="7550" customFormat="1" ht="16" customHeight="1" x14ac:dyDescent="0.2"/>
    <row r="7551" customFormat="1" ht="16" customHeight="1" x14ac:dyDescent="0.2"/>
    <row r="7552" customFormat="1" ht="16" customHeight="1" x14ac:dyDescent="0.2"/>
    <row r="7553" customFormat="1" ht="16" customHeight="1" x14ac:dyDescent="0.2"/>
    <row r="7554" customFormat="1" ht="16" customHeight="1" x14ac:dyDescent="0.2"/>
    <row r="7555" customFormat="1" ht="16" customHeight="1" x14ac:dyDescent="0.2"/>
    <row r="7556" customFormat="1" ht="16" customHeight="1" x14ac:dyDescent="0.2"/>
    <row r="7557" customFormat="1" ht="16" customHeight="1" x14ac:dyDescent="0.2"/>
    <row r="7558" customFormat="1" ht="16" customHeight="1" x14ac:dyDescent="0.2"/>
    <row r="7559" customFormat="1" ht="16" customHeight="1" x14ac:dyDescent="0.2"/>
    <row r="7560" customFormat="1" ht="16" customHeight="1" x14ac:dyDescent="0.2"/>
    <row r="7561" customFormat="1" ht="16" customHeight="1" x14ac:dyDescent="0.2"/>
    <row r="7562" customFormat="1" ht="16" customHeight="1" x14ac:dyDescent="0.2"/>
    <row r="7563" customFormat="1" ht="16" customHeight="1" x14ac:dyDescent="0.2"/>
    <row r="7564" customFormat="1" ht="16" customHeight="1" x14ac:dyDescent="0.2"/>
    <row r="7565" customFormat="1" ht="16" customHeight="1" x14ac:dyDescent="0.2"/>
    <row r="7566" customFormat="1" ht="16" customHeight="1" x14ac:dyDescent="0.2"/>
    <row r="7567" customFormat="1" ht="16" customHeight="1" x14ac:dyDescent="0.2"/>
    <row r="7568" customFormat="1" ht="16" customHeight="1" x14ac:dyDescent="0.2"/>
    <row r="7569" customFormat="1" ht="16" customHeight="1" x14ac:dyDescent="0.2"/>
    <row r="7570" customFormat="1" ht="16" customHeight="1" x14ac:dyDescent="0.2"/>
    <row r="7571" customFormat="1" ht="16" customHeight="1" x14ac:dyDescent="0.2"/>
    <row r="7572" customFormat="1" ht="16" customHeight="1" x14ac:dyDescent="0.2"/>
    <row r="7573" customFormat="1" ht="16" customHeight="1" x14ac:dyDescent="0.2"/>
    <row r="7574" customFormat="1" ht="16" customHeight="1" x14ac:dyDescent="0.2"/>
    <row r="7575" customFormat="1" ht="16" customHeight="1" x14ac:dyDescent="0.2"/>
    <row r="7576" customFormat="1" ht="16" customHeight="1" x14ac:dyDescent="0.2"/>
    <row r="7577" customFormat="1" ht="16" customHeight="1" x14ac:dyDescent="0.2"/>
    <row r="7578" customFormat="1" ht="16" customHeight="1" x14ac:dyDescent="0.2"/>
    <row r="7579" customFormat="1" ht="16" customHeight="1" x14ac:dyDescent="0.2"/>
    <row r="7580" customFormat="1" ht="16" customHeight="1" x14ac:dyDescent="0.2"/>
    <row r="7581" customFormat="1" ht="16" customHeight="1" x14ac:dyDescent="0.2"/>
    <row r="7582" customFormat="1" ht="16" customHeight="1" x14ac:dyDescent="0.2"/>
    <row r="7583" customFormat="1" ht="16" customHeight="1" x14ac:dyDescent="0.2"/>
    <row r="7584" customFormat="1" ht="16" customHeight="1" x14ac:dyDescent="0.2"/>
    <row r="7585" customFormat="1" ht="16" customHeight="1" x14ac:dyDescent="0.2"/>
    <row r="7586" customFormat="1" ht="16" customHeight="1" x14ac:dyDescent="0.2"/>
    <row r="7587" customFormat="1" ht="16" customHeight="1" x14ac:dyDescent="0.2"/>
    <row r="7588" customFormat="1" ht="16" customHeight="1" x14ac:dyDescent="0.2"/>
    <row r="7589" customFormat="1" ht="16" customHeight="1" x14ac:dyDescent="0.2"/>
    <row r="7590" customFormat="1" ht="16" customHeight="1" x14ac:dyDescent="0.2"/>
    <row r="7591" customFormat="1" ht="16" customHeight="1" x14ac:dyDescent="0.2"/>
    <row r="7592" customFormat="1" ht="16" customHeight="1" x14ac:dyDescent="0.2"/>
    <row r="7593" customFormat="1" ht="16" customHeight="1" x14ac:dyDescent="0.2"/>
    <row r="7594" customFormat="1" ht="16" customHeight="1" x14ac:dyDescent="0.2"/>
    <row r="7595" customFormat="1" ht="16" customHeight="1" x14ac:dyDescent="0.2"/>
    <row r="7596" customFormat="1" ht="16" customHeight="1" x14ac:dyDescent="0.2"/>
    <row r="7597" customFormat="1" ht="16" customHeight="1" x14ac:dyDescent="0.2"/>
    <row r="7598" customFormat="1" ht="16" customHeight="1" x14ac:dyDescent="0.2"/>
    <row r="7599" customFormat="1" ht="16" customHeight="1" x14ac:dyDescent="0.2"/>
    <row r="7600" customFormat="1" ht="16" customHeight="1" x14ac:dyDescent="0.2"/>
    <row r="7601" customFormat="1" ht="16" customHeight="1" x14ac:dyDescent="0.2"/>
    <row r="7602" customFormat="1" ht="16" customHeight="1" x14ac:dyDescent="0.2"/>
    <row r="7603" customFormat="1" ht="16" customHeight="1" x14ac:dyDescent="0.2"/>
    <row r="7604" customFormat="1" ht="16" customHeight="1" x14ac:dyDescent="0.2"/>
    <row r="7605" customFormat="1" ht="16" customHeight="1" x14ac:dyDescent="0.2"/>
    <row r="7606" customFormat="1" ht="16" customHeight="1" x14ac:dyDescent="0.2"/>
    <row r="7607" customFormat="1" ht="16" customHeight="1" x14ac:dyDescent="0.2"/>
    <row r="7608" customFormat="1" ht="16" customHeight="1" x14ac:dyDescent="0.2"/>
    <row r="7609" customFormat="1" ht="16" customHeight="1" x14ac:dyDescent="0.2"/>
    <row r="7610" customFormat="1" ht="16" customHeight="1" x14ac:dyDescent="0.2"/>
    <row r="7611" customFormat="1" ht="16" customHeight="1" x14ac:dyDescent="0.2"/>
    <row r="7612" customFormat="1" ht="16" customHeight="1" x14ac:dyDescent="0.2"/>
    <row r="7613" customFormat="1" ht="16" customHeight="1" x14ac:dyDescent="0.2"/>
    <row r="7614" customFormat="1" ht="16" customHeight="1" x14ac:dyDescent="0.2"/>
    <row r="7615" customFormat="1" ht="16" customHeight="1" x14ac:dyDescent="0.2"/>
    <row r="7616" customFormat="1" ht="16" customHeight="1" x14ac:dyDescent="0.2"/>
    <row r="7617" customFormat="1" ht="16" customHeight="1" x14ac:dyDescent="0.2"/>
    <row r="7618" customFormat="1" ht="16" customHeight="1" x14ac:dyDescent="0.2"/>
    <row r="7619" customFormat="1" ht="16" customHeight="1" x14ac:dyDescent="0.2"/>
    <row r="7620" customFormat="1" ht="16" customHeight="1" x14ac:dyDescent="0.2"/>
    <row r="7621" customFormat="1" ht="16" customHeight="1" x14ac:dyDescent="0.2"/>
    <row r="7622" customFormat="1" ht="16" customHeight="1" x14ac:dyDescent="0.2"/>
    <row r="7623" customFormat="1" ht="16" customHeight="1" x14ac:dyDescent="0.2"/>
    <row r="7624" customFormat="1" ht="16" customHeight="1" x14ac:dyDescent="0.2"/>
    <row r="7625" customFormat="1" ht="16" customHeight="1" x14ac:dyDescent="0.2"/>
    <row r="7626" customFormat="1" ht="16" customHeight="1" x14ac:dyDescent="0.2"/>
    <row r="7627" customFormat="1" ht="16" customHeight="1" x14ac:dyDescent="0.2"/>
    <row r="7628" customFormat="1" ht="16" customHeight="1" x14ac:dyDescent="0.2"/>
    <row r="7629" customFormat="1" ht="16" customHeight="1" x14ac:dyDescent="0.2"/>
    <row r="7630" customFormat="1" ht="16" customHeight="1" x14ac:dyDescent="0.2"/>
    <row r="7631" customFormat="1" ht="16" customHeight="1" x14ac:dyDescent="0.2"/>
    <row r="7632" customFormat="1" ht="16" customHeight="1" x14ac:dyDescent="0.2"/>
    <row r="7633" customFormat="1" ht="16" customHeight="1" x14ac:dyDescent="0.2"/>
    <row r="7634" customFormat="1" ht="16" customHeight="1" x14ac:dyDescent="0.2"/>
    <row r="7635" customFormat="1" ht="16" customHeight="1" x14ac:dyDescent="0.2"/>
    <row r="7636" customFormat="1" ht="16" customHeight="1" x14ac:dyDescent="0.2"/>
    <row r="7637" customFormat="1" ht="16" customHeight="1" x14ac:dyDescent="0.2"/>
    <row r="7638" customFormat="1" ht="16" customHeight="1" x14ac:dyDescent="0.2"/>
    <row r="7639" customFormat="1" ht="16" customHeight="1" x14ac:dyDescent="0.2"/>
    <row r="7640" customFormat="1" ht="16" customHeight="1" x14ac:dyDescent="0.2"/>
    <row r="7641" customFormat="1" ht="16" customHeight="1" x14ac:dyDescent="0.2"/>
    <row r="7642" customFormat="1" ht="16" customHeight="1" x14ac:dyDescent="0.2"/>
    <row r="7643" customFormat="1" ht="16" customHeight="1" x14ac:dyDescent="0.2"/>
    <row r="7644" customFormat="1" ht="16" customHeight="1" x14ac:dyDescent="0.2"/>
    <row r="7645" customFormat="1" ht="16" customHeight="1" x14ac:dyDescent="0.2"/>
    <row r="7646" customFormat="1" ht="16" customHeight="1" x14ac:dyDescent="0.2"/>
    <row r="7647" customFormat="1" ht="16" customHeight="1" x14ac:dyDescent="0.2"/>
    <row r="7648" customFormat="1" ht="16" customHeight="1" x14ac:dyDescent="0.2"/>
    <row r="7649" customFormat="1" ht="16" customHeight="1" x14ac:dyDescent="0.2"/>
    <row r="7650" customFormat="1" ht="16" customHeight="1" x14ac:dyDescent="0.2"/>
    <row r="7651" customFormat="1" ht="16" customHeight="1" x14ac:dyDescent="0.2"/>
    <row r="7652" customFormat="1" ht="16" customHeight="1" x14ac:dyDescent="0.2"/>
    <row r="7653" customFormat="1" ht="16" customHeight="1" x14ac:dyDescent="0.2"/>
    <row r="7654" customFormat="1" ht="16" customHeight="1" x14ac:dyDescent="0.2"/>
    <row r="7655" customFormat="1" ht="16" customHeight="1" x14ac:dyDescent="0.2"/>
    <row r="7656" customFormat="1" ht="16" customHeight="1" x14ac:dyDescent="0.2"/>
    <row r="7657" customFormat="1" ht="16" customHeight="1" x14ac:dyDescent="0.2"/>
    <row r="7658" customFormat="1" ht="16" customHeight="1" x14ac:dyDescent="0.2"/>
    <row r="7659" customFormat="1" ht="16" customHeight="1" x14ac:dyDescent="0.2"/>
    <row r="7660" customFormat="1" ht="16" customHeight="1" x14ac:dyDescent="0.2"/>
    <row r="7661" customFormat="1" ht="16" customHeight="1" x14ac:dyDescent="0.2"/>
    <row r="7662" customFormat="1" ht="16" customHeight="1" x14ac:dyDescent="0.2"/>
    <row r="7663" customFormat="1" ht="16" customHeight="1" x14ac:dyDescent="0.2"/>
    <row r="7664" customFormat="1" ht="16" customHeight="1" x14ac:dyDescent="0.2"/>
    <row r="7665" customFormat="1" ht="16" customHeight="1" x14ac:dyDescent="0.2"/>
    <row r="7666" customFormat="1" ht="16" customHeight="1" x14ac:dyDescent="0.2"/>
    <row r="7667" customFormat="1" ht="16" customHeight="1" x14ac:dyDescent="0.2"/>
    <row r="7668" customFormat="1" ht="16" customHeight="1" x14ac:dyDescent="0.2"/>
    <row r="7669" customFormat="1" ht="16" customHeight="1" x14ac:dyDescent="0.2"/>
    <row r="7670" customFormat="1" ht="16" customHeight="1" x14ac:dyDescent="0.2"/>
    <row r="7671" customFormat="1" ht="16" customHeight="1" x14ac:dyDescent="0.2"/>
    <row r="7672" customFormat="1" ht="16" customHeight="1" x14ac:dyDescent="0.2"/>
    <row r="7673" customFormat="1" ht="16" customHeight="1" x14ac:dyDescent="0.2"/>
    <row r="7674" customFormat="1" ht="16" customHeight="1" x14ac:dyDescent="0.2"/>
    <row r="7675" customFormat="1" ht="16" customHeight="1" x14ac:dyDescent="0.2"/>
    <row r="7676" customFormat="1" ht="16" customHeight="1" x14ac:dyDescent="0.2"/>
    <row r="7677" customFormat="1" ht="16" customHeight="1" x14ac:dyDescent="0.2"/>
    <row r="7678" customFormat="1" ht="16" customHeight="1" x14ac:dyDescent="0.2"/>
    <row r="7679" customFormat="1" ht="16" customHeight="1" x14ac:dyDescent="0.2"/>
    <row r="7680" customFormat="1" ht="16" customHeight="1" x14ac:dyDescent="0.2"/>
    <row r="7681" customFormat="1" ht="16" customHeight="1" x14ac:dyDescent="0.2"/>
    <row r="7682" customFormat="1" ht="16" customHeight="1" x14ac:dyDescent="0.2"/>
    <row r="7683" customFormat="1" ht="16" customHeight="1" x14ac:dyDescent="0.2"/>
    <row r="7684" customFormat="1" ht="16" customHeight="1" x14ac:dyDescent="0.2"/>
    <row r="7685" customFormat="1" ht="16" customHeight="1" x14ac:dyDescent="0.2"/>
    <row r="7686" customFormat="1" ht="16" customHeight="1" x14ac:dyDescent="0.2"/>
    <row r="7687" customFormat="1" ht="16" customHeight="1" x14ac:dyDescent="0.2"/>
    <row r="7688" customFormat="1" ht="16" customHeight="1" x14ac:dyDescent="0.2"/>
    <row r="7689" customFormat="1" ht="16" customHeight="1" x14ac:dyDescent="0.2"/>
    <row r="7690" customFormat="1" ht="16" customHeight="1" x14ac:dyDescent="0.2"/>
    <row r="7691" customFormat="1" ht="16" customHeight="1" x14ac:dyDescent="0.2"/>
    <row r="7692" customFormat="1" ht="16" customHeight="1" x14ac:dyDescent="0.2"/>
    <row r="7693" customFormat="1" ht="16" customHeight="1" x14ac:dyDescent="0.2"/>
    <row r="7694" customFormat="1" ht="16" customHeight="1" x14ac:dyDescent="0.2"/>
    <row r="7695" customFormat="1" ht="16" customHeight="1" x14ac:dyDescent="0.2"/>
    <row r="7696" customFormat="1" ht="16" customHeight="1" x14ac:dyDescent="0.2"/>
    <row r="7697" customFormat="1" ht="16" customHeight="1" x14ac:dyDescent="0.2"/>
    <row r="7698" customFormat="1" ht="16" customHeight="1" x14ac:dyDescent="0.2"/>
    <row r="7699" customFormat="1" ht="16" customHeight="1" x14ac:dyDescent="0.2"/>
    <row r="7700" customFormat="1" ht="16" customHeight="1" x14ac:dyDescent="0.2"/>
    <row r="7701" customFormat="1" ht="16" customHeight="1" x14ac:dyDescent="0.2"/>
    <row r="7702" customFormat="1" ht="16" customHeight="1" x14ac:dyDescent="0.2"/>
    <row r="7703" customFormat="1" ht="16" customHeight="1" x14ac:dyDescent="0.2"/>
    <row r="7704" customFormat="1" ht="16" customHeight="1" x14ac:dyDescent="0.2"/>
    <row r="7705" customFormat="1" ht="16" customHeight="1" x14ac:dyDescent="0.2"/>
    <row r="7706" customFormat="1" ht="16" customHeight="1" x14ac:dyDescent="0.2"/>
    <row r="7707" customFormat="1" ht="16" customHeight="1" x14ac:dyDescent="0.2"/>
    <row r="7708" customFormat="1" ht="16" customHeight="1" x14ac:dyDescent="0.2"/>
    <row r="7709" customFormat="1" ht="16" customHeight="1" x14ac:dyDescent="0.2"/>
    <row r="7710" customFormat="1" ht="16" customHeight="1" x14ac:dyDescent="0.2"/>
    <row r="7711" customFormat="1" ht="16" customHeight="1" x14ac:dyDescent="0.2"/>
    <row r="7712" customFormat="1" ht="16" customHeight="1" x14ac:dyDescent="0.2"/>
    <row r="7713" customFormat="1" ht="16" customHeight="1" x14ac:dyDescent="0.2"/>
    <row r="7714" customFormat="1" ht="16" customHeight="1" x14ac:dyDescent="0.2"/>
    <row r="7715" customFormat="1" ht="16" customHeight="1" x14ac:dyDescent="0.2"/>
    <row r="7716" customFormat="1" ht="16" customHeight="1" x14ac:dyDescent="0.2"/>
    <row r="7717" customFormat="1" ht="16" customHeight="1" x14ac:dyDescent="0.2"/>
    <row r="7718" customFormat="1" ht="16" customHeight="1" x14ac:dyDescent="0.2"/>
    <row r="7719" customFormat="1" ht="16" customHeight="1" x14ac:dyDescent="0.2"/>
    <row r="7720" customFormat="1" ht="16" customHeight="1" x14ac:dyDescent="0.2"/>
    <row r="7721" customFormat="1" ht="16" customHeight="1" x14ac:dyDescent="0.2"/>
    <row r="7722" customFormat="1" ht="16" customHeight="1" x14ac:dyDescent="0.2"/>
    <row r="7723" customFormat="1" ht="16" customHeight="1" x14ac:dyDescent="0.2"/>
    <row r="7724" customFormat="1" ht="16" customHeight="1" x14ac:dyDescent="0.2"/>
    <row r="7725" customFormat="1" ht="16" customHeight="1" x14ac:dyDescent="0.2"/>
    <row r="7726" customFormat="1" ht="16" customHeight="1" x14ac:dyDescent="0.2"/>
    <row r="7727" customFormat="1" ht="16" customHeight="1" x14ac:dyDescent="0.2"/>
    <row r="7728" customFormat="1" ht="16" customHeight="1" x14ac:dyDescent="0.2"/>
    <row r="7729" customFormat="1" ht="16" customHeight="1" x14ac:dyDescent="0.2"/>
    <row r="7730" customFormat="1" ht="16" customHeight="1" x14ac:dyDescent="0.2"/>
    <row r="7731" customFormat="1" ht="16" customHeight="1" x14ac:dyDescent="0.2"/>
    <row r="7732" customFormat="1" ht="16" customHeight="1" x14ac:dyDescent="0.2"/>
    <row r="7733" customFormat="1" ht="16" customHeight="1" x14ac:dyDescent="0.2"/>
    <row r="7734" customFormat="1" ht="16" customHeight="1" x14ac:dyDescent="0.2"/>
    <row r="7735" customFormat="1" ht="16" customHeight="1" x14ac:dyDescent="0.2"/>
    <row r="7736" customFormat="1" ht="16" customHeight="1" x14ac:dyDescent="0.2"/>
    <row r="7737" customFormat="1" ht="16" customHeight="1" x14ac:dyDescent="0.2"/>
    <row r="7738" customFormat="1" ht="16" customHeight="1" x14ac:dyDescent="0.2"/>
    <row r="7739" customFormat="1" ht="16" customHeight="1" x14ac:dyDescent="0.2"/>
    <row r="7740" customFormat="1" ht="16" customHeight="1" x14ac:dyDescent="0.2"/>
    <row r="7741" customFormat="1" ht="16" customHeight="1" x14ac:dyDescent="0.2"/>
    <row r="7742" customFormat="1" ht="16" customHeight="1" x14ac:dyDescent="0.2"/>
    <row r="7743" customFormat="1" ht="16" customHeight="1" x14ac:dyDescent="0.2"/>
    <row r="7744" customFormat="1" ht="16" customHeight="1" x14ac:dyDescent="0.2"/>
    <row r="7745" customFormat="1" ht="16" customHeight="1" x14ac:dyDescent="0.2"/>
    <row r="7746" customFormat="1" ht="16" customHeight="1" x14ac:dyDescent="0.2"/>
    <row r="7747" customFormat="1" ht="16" customHeight="1" x14ac:dyDescent="0.2"/>
    <row r="7748" customFormat="1" ht="16" customHeight="1" x14ac:dyDescent="0.2"/>
    <row r="7749" customFormat="1" ht="16" customHeight="1" x14ac:dyDescent="0.2"/>
    <row r="7750" customFormat="1" ht="16" customHeight="1" x14ac:dyDescent="0.2"/>
    <row r="7751" customFormat="1" ht="16" customHeight="1" x14ac:dyDescent="0.2"/>
    <row r="7752" customFormat="1" ht="16" customHeight="1" x14ac:dyDescent="0.2"/>
    <row r="7753" customFormat="1" ht="16" customHeight="1" x14ac:dyDescent="0.2"/>
    <row r="7754" customFormat="1" ht="16" customHeight="1" x14ac:dyDescent="0.2"/>
    <row r="7755" customFormat="1" ht="16" customHeight="1" x14ac:dyDescent="0.2"/>
    <row r="7756" customFormat="1" ht="16" customHeight="1" x14ac:dyDescent="0.2"/>
    <row r="7757" customFormat="1" ht="16" customHeight="1" x14ac:dyDescent="0.2"/>
    <row r="7758" customFormat="1" ht="16" customHeight="1" x14ac:dyDescent="0.2"/>
    <row r="7759" customFormat="1" ht="16" customHeight="1" x14ac:dyDescent="0.2"/>
    <row r="7760" customFormat="1" ht="16" customHeight="1" x14ac:dyDescent="0.2"/>
    <row r="7761" customFormat="1" ht="16" customHeight="1" x14ac:dyDescent="0.2"/>
    <row r="7762" customFormat="1" ht="16" customHeight="1" x14ac:dyDescent="0.2"/>
    <row r="7763" customFormat="1" ht="16" customHeight="1" x14ac:dyDescent="0.2"/>
    <row r="7764" customFormat="1" ht="16" customHeight="1" x14ac:dyDescent="0.2"/>
    <row r="7765" customFormat="1" ht="16" customHeight="1" x14ac:dyDescent="0.2"/>
    <row r="7766" customFormat="1" ht="16" customHeight="1" x14ac:dyDescent="0.2"/>
    <row r="7767" customFormat="1" ht="16" customHeight="1" x14ac:dyDescent="0.2"/>
    <row r="7768" customFormat="1" ht="16" customHeight="1" x14ac:dyDescent="0.2"/>
    <row r="7769" customFormat="1" ht="16" customHeight="1" x14ac:dyDescent="0.2"/>
    <row r="7770" customFormat="1" ht="16" customHeight="1" x14ac:dyDescent="0.2"/>
    <row r="7771" customFormat="1" ht="16" customHeight="1" x14ac:dyDescent="0.2"/>
    <row r="7772" customFormat="1" ht="16" customHeight="1" x14ac:dyDescent="0.2"/>
    <row r="7773" customFormat="1" ht="16" customHeight="1" x14ac:dyDescent="0.2"/>
    <row r="7774" customFormat="1" ht="16" customHeight="1" x14ac:dyDescent="0.2"/>
    <row r="7775" customFormat="1" ht="16" customHeight="1" x14ac:dyDescent="0.2"/>
    <row r="7776" customFormat="1" ht="16" customHeight="1" x14ac:dyDescent="0.2"/>
    <row r="7777" customFormat="1" ht="16" customHeight="1" x14ac:dyDescent="0.2"/>
    <row r="7778" customFormat="1" ht="16" customHeight="1" x14ac:dyDescent="0.2"/>
    <row r="7779" customFormat="1" ht="16" customHeight="1" x14ac:dyDescent="0.2"/>
    <row r="7780" customFormat="1" ht="16" customHeight="1" x14ac:dyDescent="0.2"/>
    <row r="7781" customFormat="1" ht="16" customHeight="1" x14ac:dyDescent="0.2"/>
    <row r="7782" customFormat="1" ht="16" customHeight="1" x14ac:dyDescent="0.2"/>
    <row r="7783" customFormat="1" ht="16" customHeight="1" x14ac:dyDescent="0.2"/>
    <row r="7784" customFormat="1" ht="16" customHeight="1" x14ac:dyDescent="0.2"/>
    <row r="7785" customFormat="1" ht="16" customHeight="1" x14ac:dyDescent="0.2"/>
    <row r="7786" customFormat="1" ht="16" customHeight="1" x14ac:dyDescent="0.2"/>
    <row r="7787" customFormat="1" ht="16" customHeight="1" x14ac:dyDescent="0.2"/>
    <row r="7788" customFormat="1" ht="16" customHeight="1" x14ac:dyDescent="0.2"/>
    <row r="7789" customFormat="1" ht="16" customHeight="1" x14ac:dyDescent="0.2"/>
    <row r="7790" customFormat="1" ht="16" customHeight="1" x14ac:dyDescent="0.2"/>
    <row r="7791" customFormat="1" ht="16" customHeight="1" x14ac:dyDescent="0.2"/>
    <row r="7792" customFormat="1" ht="16" customHeight="1" x14ac:dyDescent="0.2"/>
    <row r="7793" customFormat="1" ht="16" customHeight="1" x14ac:dyDescent="0.2"/>
    <row r="7794" customFormat="1" ht="16" customHeight="1" x14ac:dyDescent="0.2"/>
    <row r="7795" customFormat="1" ht="16" customHeight="1" x14ac:dyDescent="0.2"/>
    <row r="7796" customFormat="1" ht="16" customHeight="1" x14ac:dyDescent="0.2"/>
    <row r="7797" customFormat="1" ht="16" customHeight="1" x14ac:dyDescent="0.2"/>
    <row r="7798" customFormat="1" ht="16" customHeight="1" x14ac:dyDescent="0.2"/>
    <row r="7799" customFormat="1" ht="16" customHeight="1" x14ac:dyDescent="0.2"/>
    <row r="7800" customFormat="1" ht="16" customHeight="1" x14ac:dyDescent="0.2"/>
    <row r="7801" customFormat="1" ht="16" customHeight="1" x14ac:dyDescent="0.2"/>
    <row r="7802" customFormat="1" ht="16" customHeight="1" x14ac:dyDescent="0.2"/>
    <row r="7803" customFormat="1" ht="16" customHeight="1" x14ac:dyDescent="0.2"/>
    <row r="7804" customFormat="1" ht="16" customHeight="1" x14ac:dyDescent="0.2"/>
    <row r="7805" customFormat="1" ht="16" customHeight="1" x14ac:dyDescent="0.2"/>
    <row r="7806" customFormat="1" ht="16" customHeight="1" x14ac:dyDescent="0.2"/>
    <row r="7807" customFormat="1" ht="16" customHeight="1" x14ac:dyDescent="0.2"/>
    <row r="7808" customFormat="1" ht="16" customHeight="1" x14ac:dyDescent="0.2"/>
    <row r="7809" customFormat="1" ht="16" customHeight="1" x14ac:dyDescent="0.2"/>
    <row r="7810" customFormat="1" ht="16" customHeight="1" x14ac:dyDescent="0.2"/>
    <row r="7811" customFormat="1" ht="16" customHeight="1" x14ac:dyDescent="0.2"/>
    <row r="7812" customFormat="1" ht="16" customHeight="1" x14ac:dyDescent="0.2"/>
    <row r="7813" customFormat="1" ht="16" customHeight="1" x14ac:dyDescent="0.2"/>
    <row r="7814" customFormat="1" ht="16" customHeight="1" x14ac:dyDescent="0.2"/>
    <row r="7815" customFormat="1" ht="16" customHeight="1" x14ac:dyDescent="0.2"/>
    <row r="7816" customFormat="1" ht="16" customHeight="1" x14ac:dyDescent="0.2"/>
    <row r="7817" customFormat="1" ht="16" customHeight="1" x14ac:dyDescent="0.2"/>
    <row r="7818" customFormat="1" ht="16" customHeight="1" x14ac:dyDescent="0.2"/>
    <row r="7819" customFormat="1" ht="16" customHeight="1" x14ac:dyDescent="0.2"/>
    <row r="7820" customFormat="1" ht="16" customHeight="1" x14ac:dyDescent="0.2"/>
    <row r="7821" customFormat="1" ht="16" customHeight="1" x14ac:dyDescent="0.2"/>
    <row r="7822" customFormat="1" ht="16" customHeight="1" x14ac:dyDescent="0.2"/>
    <row r="7823" customFormat="1" ht="16" customHeight="1" x14ac:dyDescent="0.2"/>
    <row r="7824" customFormat="1" ht="16" customHeight="1" x14ac:dyDescent="0.2"/>
    <row r="7825" customFormat="1" ht="16" customHeight="1" x14ac:dyDescent="0.2"/>
    <row r="7826" customFormat="1" ht="16" customHeight="1" x14ac:dyDescent="0.2"/>
    <row r="7827" customFormat="1" ht="16" customHeight="1" x14ac:dyDescent="0.2"/>
    <row r="7828" customFormat="1" ht="16" customHeight="1" x14ac:dyDescent="0.2"/>
    <row r="7829" customFormat="1" ht="16" customHeight="1" x14ac:dyDescent="0.2"/>
    <row r="7830" customFormat="1" ht="16" customHeight="1" x14ac:dyDescent="0.2"/>
    <row r="7831" customFormat="1" ht="16" customHeight="1" x14ac:dyDescent="0.2"/>
    <row r="7832" customFormat="1" ht="16" customHeight="1" x14ac:dyDescent="0.2"/>
    <row r="7833" customFormat="1" ht="16" customHeight="1" x14ac:dyDescent="0.2"/>
    <row r="7834" customFormat="1" ht="16" customHeight="1" x14ac:dyDescent="0.2"/>
    <row r="7835" customFormat="1" ht="16" customHeight="1" x14ac:dyDescent="0.2"/>
    <row r="7836" customFormat="1" ht="16" customHeight="1" x14ac:dyDescent="0.2"/>
    <row r="7837" customFormat="1" ht="16" customHeight="1" x14ac:dyDescent="0.2"/>
    <row r="7838" customFormat="1" ht="16" customHeight="1" x14ac:dyDescent="0.2"/>
    <row r="7839" customFormat="1" ht="16" customHeight="1" x14ac:dyDescent="0.2"/>
    <row r="7840" customFormat="1" ht="16" customHeight="1" x14ac:dyDescent="0.2"/>
    <row r="7841" customFormat="1" ht="16" customHeight="1" x14ac:dyDescent="0.2"/>
    <row r="7842" customFormat="1" ht="16" customHeight="1" x14ac:dyDescent="0.2"/>
    <row r="7843" customFormat="1" ht="16" customHeight="1" x14ac:dyDescent="0.2"/>
    <row r="7844" customFormat="1" ht="16" customHeight="1" x14ac:dyDescent="0.2"/>
    <row r="7845" customFormat="1" ht="16" customHeight="1" x14ac:dyDescent="0.2"/>
    <row r="7846" customFormat="1" ht="16" customHeight="1" x14ac:dyDescent="0.2"/>
    <row r="7847" customFormat="1" ht="16" customHeight="1" x14ac:dyDescent="0.2"/>
    <row r="7848" customFormat="1" ht="16" customHeight="1" x14ac:dyDescent="0.2"/>
    <row r="7849" customFormat="1" ht="16" customHeight="1" x14ac:dyDescent="0.2"/>
    <row r="7850" customFormat="1" ht="16" customHeight="1" x14ac:dyDescent="0.2"/>
    <row r="7851" customFormat="1" ht="16" customHeight="1" x14ac:dyDescent="0.2"/>
    <row r="7852" customFormat="1" ht="16" customHeight="1" x14ac:dyDescent="0.2"/>
    <row r="7853" customFormat="1" ht="16" customHeight="1" x14ac:dyDescent="0.2"/>
    <row r="7854" customFormat="1" ht="16" customHeight="1" x14ac:dyDescent="0.2"/>
    <row r="7855" customFormat="1" ht="16" customHeight="1" x14ac:dyDescent="0.2"/>
    <row r="7856" customFormat="1" ht="16" customHeight="1" x14ac:dyDescent="0.2"/>
    <row r="7857" customFormat="1" ht="16" customHeight="1" x14ac:dyDescent="0.2"/>
    <row r="7858" customFormat="1" ht="16" customHeight="1" x14ac:dyDescent="0.2"/>
    <row r="7859" customFormat="1" ht="16" customHeight="1" x14ac:dyDescent="0.2"/>
    <row r="7860" customFormat="1" ht="16" customHeight="1" x14ac:dyDescent="0.2"/>
    <row r="7861" customFormat="1" ht="16" customHeight="1" x14ac:dyDescent="0.2"/>
    <row r="7862" customFormat="1" ht="16" customHeight="1" x14ac:dyDescent="0.2"/>
    <row r="7863" customFormat="1" ht="16" customHeight="1" x14ac:dyDescent="0.2"/>
    <row r="7864" customFormat="1" ht="16" customHeight="1" x14ac:dyDescent="0.2"/>
    <row r="7865" customFormat="1" ht="16" customHeight="1" x14ac:dyDescent="0.2"/>
    <row r="7866" customFormat="1" ht="16" customHeight="1" x14ac:dyDescent="0.2"/>
    <row r="7867" customFormat="1" ht="16" customHeight="1" x14ac:dyDescent="0.2"/>
    <row r="7868" customFormat="1" ht="16" customHeight="1" x14ac:dyDescent="0.2"/>
    <row r="7869" customFormat="1" ht="16" customHeight="1" x14ac:dyDescent="0.2"/>
    <row r="7870" customFormat="1" ht="16" customHeight="1" x14ac:dyDescent="0.2"/>
    <row r="7871" customFormat="1" ht="16" customHeight="1" x14ac:dyDescent="0.2"/>
    <row r="7872" customFormat="1" ht="16" customHeight="1" x14ac:dyDescent="0.2"/>
    <row r="7873" customFormat="1" ht="16" customHeight="1" x14ac:dyDescent="0.2"/>
    <row r="7874" customFormat="1" ht="16" customHeight="1" x14ac:dyDescent="0.2"/>
    <row r="7875" customFormat="1" ht="16" customHeight="1" x14ac:dyDescent="0.2"/>
    <row r="7876" customFormat="1" ht="16" customHeight="1" x14ac:dyDescent="0.2"/>
    <row r="7877" customFormat="1" ht="16" customHeight="1" x14ac:dyDescent="0.2"/>
    <row r="7878" customFormat="1" ht="16" customHeight="1" x14ac:dyDescent="0.2"/>
    <row r="7879" customFormat="1" ht="16" customHeight="1" x14ac:dyDescent="0.2"/>
    <row r="7880" customFormat="1" ht="16" customHeight="1" x14ac:dyDescent="0.2"/>
    <row r="7881" customFormat="1" ht="16" customHeight="1" x14ac:dyDescent="0.2"/>
    <row r="7882" customFormat="1" ht="16" customHeight="1" x14ac:dyDescent="0.2"/>
    <row r="7883" customFormat="1" ht="16" customHeight="1" x14ac:dyDescent="0.2"/>
    <row r="7884" customFormat="1" ht="16" customHeight="1" x14ac:dyDescent="0.2"/>
    <row r="7885" customFormat="1" ht="16" customHeight="1" x14ac:dyDescent="0.2"/>
    <row r="7886" customFormat="1" ht="16" customHeight="1" x14ac:dyDescent="0.2"/>
    <row r="7887" customFormat="1" ht="16" customHeight="1" x14ac:dyDescent="0.2"/>
    <row r="7888" customFormat="1" ht="16" customHeight="1" x14ac:dyDescent="0.2"/>
    <row r="7889" customFormat="1" ht="16" customHeight="1" x14ac:dyDescent="0.2"/>
    <row r="7890" customFormat="1" ht="16" customHeight="1" x14ac:dyDescent="0.2"/>
    <row r="7891" customFormat="1" ht="16" customHeight="1" x14ac:dyDescent="0.2"/>
    <row r="7892" customFormat="1" ht="16" customHeight="1" x14ac:dyDescent="0.2"/>
    <row r="7893" customFormat="1" ht="16" customHeight="1" x14ac:dyDescent="0.2"/>
    <row r="7894" customFormat="1" ht="16" customHeight="1" x14ac:dyDescent="0.2"/>
    <row r="7895" customFormat="1" ht="16" customHeight="1" x14ac:dyDescent="0.2"/>
    <row r="7896" customFormat="1" ht="16" customHeight="1" x14ac:dyDescent="0.2"/>
    <row r="7897" customFormat="1" ht="16" customHeight="1" x14ac:dyDescent="0.2"/>
    <row r="7898" customFormat="1" ht="16" customHeight="1" x14ac:dyDescent="0.2"/>
    <row r="7899" customFormat="1" ht="16" customHeight="1" x14ac:dyDescent="0.2"/>
    <row r="7900" customFormat="1" ht="16" customHeight="1" x14ac:dyDescent="0.2"/>
    <row r="7901" customFormat="1" ht="16" customHeight="1" x14ac:dyDescent="0.2"/>
    <row r="7902" customFormat="1" ht="16" customHeight="1" x14ac:dyDescent="0.2"/>
    <row r="7903" customFormat="1" ht="16" customHeight="1" x14ac:dyDescent="0.2"/>
    <row r="7904" customFormat="1" ht="16" customHeight="1" x14ac:dyDescent="0.2"/>
    <row r="7905" customFormat="1" ht="16" customHeight="1" x14ac:dyDescent="0.2"/>
    <row r="7906" customFormat="1" ht="16" customHeight="1" x14ac:dyDescent="0.2"/>
    <row r="7907" customFormat="1" ht="16" customHeight="1" x14ac:dyDescent="0.2"/>
    <row r="7908" customFormat="1" ht="16" customHeight="1" x14ac:dyDescent="0.2"/>
    <row r="7909" customFormat="1" ht="16" customHeight="1" x14ac:dyDescent="0.2"/>
    <row r="7910" customFormat="1" ht="16" customHeight="1" x14ac:dyDescent="0.2"/>
    <row r="7911" customFormat="1" ht="16" customHeight="1" x14ac:dyDescent="0.2"/>
    <row r="7912" customFormat="1" ht="16" customHeight="1" x14ac:dyDescent="0.2"/>
    <row r="7913" customFormat="1" ht="16" customHeight="1" x14ac:dyDescent="0.2"/>
    <row r="7914" customFormat="1" ht="16" customHeight="1" x14ac:dyDescent="0.2"/>
    <row r="7915" customFormat="1" ht="16" customHeight="1" x14ac:dyDescent="0.2"/>
    <row r="7916" customFormat="1" ht="16" customHeight="1" x14ac:dyDescent="0.2"/>
    <row r="7917" customFormat="1" ht="16" customHeight="1" x14ac:dyDescent="0.2"/>
    <row r="7918" customFormat="1" ht="16" customHeight="1" x14ac:dyDescent="0.2"/>
    <row r="7919" customFormat="1" ht="16" customHeight="1" x14ac:dyDescent="0.2"/>
    <row r="7920" customFormat="1" ht="16" customHeight="1" x14ac:dyDescent="0.2"/>
    <row r="7921" customFormat="1" ht="16" customHeight="1" x14ac:dyDescent="0.2"/>
    <row r="7922" customFormat="1" ht="16" customHeight="1" x14ac:dyDescent="0.2"/>
    <row r="7923" customFormat="1" ht="16" customHeight="1" x14ac:dyDescent="0.2"/>
    <row r="7924" customFormat="1" ht="16" customHeight="1" x14ac:dyDescent="0.2"/>
    <row r="7925" customFormat="1" ht="16" customHeight="1" x14ac:dyDescent="0.2"/>
    <row r="7926" customFormat="1" ht="16" customHeight="1" x14ac:dyDescent="0.2"/>
    <row r="7927" customFormat="1" ht="16" customHeight="1" x14ac:dyDescent="0.2"/>
    <row r="7928" customFormat="1" ht="16" customHeight="1" x14ac:dyDescent="0.2"/>
    <row r="7929" customFormat="1" ht="16" customHeight="1" x14ac:dyDescent="0.2"/>
    <row r="7930" customFormat="1" ht="16" customHeight="1" x14ac:dyDescent="0.2"/>
    <row r="7931" customFormat="1" ht="16" customHeight="1" x14ac:dyDescent="0.2"/>
    <row r="7932" customFormat="1" ht="16" customHeight="1" x14ac:dyDescent="0.2"/>
    <row r="7933" customFormat="1" ht="16" customHeight="1" x14ac:dyDescent="0.2"/>
    <row r="7934" customFormat="1" ht="16" customHeight="1" x14ac:dyDescent="0.2"/>
    <row r="7935" customFormat="1" ht="16" customHeight="1" x14ac:dyDescent="0.2"/>
    <row r="7936" customFormat="1" ht="16" customHeight="1" x14ac:dyDescent="0.2"/>
    <row r="7937" customFormat="1" ht="16" customHeight="1" x14ac:dyDescent="0.2"/>
    <row r="7938" customFormat="1" ht="16" customHeight="1" x14ac:dyDescent="0.2"/>
    <row r="7939" customFormat="1" ht="16" customHeight="1" x14ac:dyDescent="0.2"/>
    <row r="7940" customFormat="1" ht="16" customHeight="1" x14ac:dyDescent="0.2"/>
    <row r="7941" customFormat="1" ht="16" customHeight="1" x14ac:dyDescent="0.2"/>
    <row r="7942" customFormat="1" ht="16" customHeight="1" x14ac:dyDescent="0.2"/>
    <row r="7943" customFormat="1" ht="16" customHeight="1" x14ac:dyDescent="0.2"/>
    <row r="7944" customFormat="1" ht="16" customHeight="1" x14ac:dyDescent="0.2"/>
    <row r="7945" customFormat="1" ht="16" customHeight="1" x14ac:dyDescent="0.2"/>
    <row r="7946" customFormat="1" ht="16" customHeight="1" x14ac:dyDescent="0.2"/>
    <row r="7947" customFormat="1" ht="16" customHeight="1" x14ac:dyDescent="0.2"/>
    <row r="7948" customFormat="1" ht="16" customHeight="1" x14ac:dyDescent="0.2"/>
    <row r="7949" customFormat="1" ht="16" customHeight="1" x14ac:dyDescent="0.2"/>
    <row r="7950" customFormat="1" ht="16" customHeight="1" x14ac:dyDescent="0.2"/>
    <row r="7951" customFormat="1" ht="16" customHeight="1" x14ac:dyDescent="0.2"/>
    <row r="7952" customFormat="1" ht="16" customHeight="1" x14ac:dyDescent="0.2"/>
    <row r="7953" customFormat="1" ht="16" customHeight="1" x14ac:dyDescent="0.2"/>
    <row r="7954" customFormat="1" ht="16" customHeight="1" x14ac:dyDescent="0.2"/>
    <row r="7955" customFormat="1" ht="16" customHeight="1" x14ac:dyDescent="0.2"/>
    <row r="7956" customFormat="1" ht="16" customHeight="1" x14ac:dyDescent="0.2"/>
    <row r="7957" customFormat="1" ht="16" customHeight="1" x14ac:dyDescent="0.2"/>
    <row r="7958" customFormat="1" ht="16" customHeight="1" x14ac:dyDescent="0.2"/>
    <row r="7959" customFormat="1" ht="16" customHeight="1" x14ac:dyDescent="0.2"/>
    <row r="7960" customFormat="1" ht="16" customHeight="1" x14ac:dyDescent="0.2"/>
    <row r="7961" customFormat="1" ht="16" customHeight="1" x14ac:dyDescent="0.2"/>
    <row r="7962" customFormat="1" ht="16" customHeight="1" x14ac:dyDescent="0.2"/>
    <row r="7963" customFormat="1" ht="16" customHeight="1" x14ac:dyDescent="0.2"/>
    <row r="7964" customFormat="1" ht="16" customHeight="1" x14ac:dyDescent="0.2"/>
    <row r="7965" customFormat="1" ht="16" customHeight="1" x14ac:dyDescent="0.2"/>
    <row r="7966" customFormat="1" ht="16" customHeight="1" x14ac:dyDescent="0.2"/>
    <row r="7967" customFormat="1" ht="16" customHeight="1" x14ac:dyDescent="0.2"/>
    <row r="7968" customFormat="1" ht="16" customHeight="1" x14ac:dyDescent="0.2"/>
    <row r="7969" customFormat="1" ht="16" customHeight="1" x14ac:dyDescent="0.2"/>
    <row r="7970" customFormat="1" ht="16" customHeight="1" x14ac:dyDescent="0.2"/>
    <row r="7971" customFormat="1" ht="16" customHeight="1" x14ac:dyDescent="0.2"/>
    <row r="7972" customFormat="1" ht="16" customHeight="1" x14ac:dyDescent="0.2"/>
    <row r="7973" customFormat="1" ht="16" customHeight="1" x14ac:dyDescent="0.2"/>
    <row r="7974" customFormat="1" ht="16" customHeight="1" x14ac:dyDescent="0.2"/>
    <row r="7975" customFormat="1" ht="16" customHeight="1" x14ac:dyDescent="0.2"/>
    <row r="7976" customFormat="1" ht="16" customHeight="1" x14ac:dyDescent="0.2"/>
    <row r="7977" customFormat="1" ht="16" customHeight="1" x14ac:dyDescent="0.2"/>
    <row r="7978" customFormat="1" ht="16" customHeight="1" x14ac:dyDescent="0.2"/>
    <row r="7979" customFormat="1" ht="16" customHeight="1" x14ac:dyDescent="0.2"/>
    <row r="7980" customFormat="1" ht="16" customHeight="1" x14ac:dyDescent="0.2"/>
    <row r="7981" customFormat="1" ht="16" customHeight="1" x14ac:dyDescent="0.2"/>
    <row r="7982" customFormat="1" ht="16" customHeight="1" x14ac:dyDescent="0.2"/>
    <row r="7983" customFormat="1" ht="16" customHeight="1" x14ac:dyDescent="0.2"/>
    <row r="7984" customFormat="1" ht="16" customHeight="1" x14ac:dyDescent="0.2"/>
    <row r="7985" customFormat="1" ht="16" customHeight="1" x14ac:dyDescent="0.2"/>
    <row r="7986" customFormat="1" ht="16" customHeight="1" x14ac:dyDescent="0.2"/>
    <row r="7987" customFormat="1" ht="16" customHeight="1" x14ac:dyDescent="0.2"/>
    <row r="7988" customFormat="1" ht="16" customHeight="1" x14ac:dyDescent="0.2"/>
    <row r="7989" customFormat="1" ht="16" customHeight="1" x14ac:dyDescent="0.2"/>
    <row r="7990" customFormat="1" ht="16" customHeight="1" x14ac:dyDescent="0.2"/>
    <row r="7991" customFormat="1" ht="16" customHeight="1" x14ac:dyDescent="0.2"/>
    <row r="7992" customFormat="1" ht="16" customHeight="1" x14ac:dyDescent="0.2"/>
    <row r="7993" customFormat="1" ht="16" customHeight="1" x14ac:dyDescent="0.2"/>
    <row r="7994" customFormat="1" ht="16" customHeight="1" x14ac:dyDescent="0.2"/>
    <row r="7995" customFormat="1" ht="16" customHeight="1" x14ac:dyDescent="0.2"/>
    <row r="7996" customFormat="1" ht="16" customHeight="1" x14ac:dyDescent="0.2"/>
    <row r="7997" customFormat="1" ht="16" customHeight="1" x14ac:dyDescent="0.2"/>
    <row r="7998" customFormat="1" ht="16" customHeight="1" x14ac:dyDescent="0.2"/>
    <row r="7999" customFormat="1" ht="16" customHeight="1" x14ac:dyDescent="0.2"/>
    <row r="8000" customFormat="1" ht="16" customHeight="1" x14ac:dyDescent="0.2"/>
    <row r="8001" customFormat="1" ht="16" customHeight="1" x14ac:dyDescent="0.2"/>
    <row r="8002" customFormat="1" ht="16" customHeight="1" x14ac:dyDescent="0.2"/>
    <row r="8003" customFormat="1" ht="16" customHeight="1" x14ac:dyDescent="0.2"/>
    <row r="8004" customFormat="1" ht="16" customHeight="1" x14ac:dyDescent="0.2"/>
    <row r="8005" customFormat="1" ht="16" customHeight="1" x14ac:dyDescent="0.2"/>
    <row r="8006" customFormat="1" ht="16" customHeight="1" x14ac:dyDescent="0.2"/>
    <row r="8007" customFormat="1" ht="16" customHeight="1" x14ac:dyDescent="0.2"/>
    <row r="8008" customFormat="1" ht="16" customHeight="1" x14ac:dyDescent="0.2"/>
    <row r="8009" customFormat="1" ht="16" customHeight="1" x14ac:dyDescent="0.2"/>
    <row r="8010" customFormat="1" ht="16" customHeight="1" x14ac:dyDescent="0.2"/>
    <row r="8011" customFormat="1" ht="16" customHeight="1" x14ac:dyDescent="0.2"/>
    <row r="8012" customFormat="1" ht="16" customHeight="1" x14ac:dyDescent="0.2"/>
    <row r="8013" customFormat="1" ht="16" customHeight="1" x14ac:dyDescent="0.2"/>
    <row r="8014" customFormat="1" ht="16" customHeight="1" x14ac:dyDescent="0.2"/>
    <row r="8015" customFormat="1" ht="16" customHeight="1" x14ac:dyDescent="0.2"/>
    <row r="8016" customFormat="1" ht="16" customHeight="1" x14ac:dyDescent="0.2"/>
    <row r="8017" customFormat="1" ht="16" customHeight="1" x14ac:dyDescent="0.2"/>
    <row r="8018" customFormat="1" ht="16" customHeight="1" x14ac:dyDescent="0.2"/>
    <row r="8019" customFormat="1" ht="16" customHeight="1" x14ac:dyDescent="0.2"/>
    <row r="8020" customFormat="1" ht="16" customHeight="1" x14ac:dyDescent="0.2"/>
    <row r="8021" customFormat="1" ht="16" customHeight="1" x14ac:dyDescent="0.2"/>
    <row r="8022" customFormat="1" ht="16" customHeight="1" x14ac:dyDescent="0.2"/>
    <row r="8023" customFormat="1" ht="16" customHeight="1" x14ac:dyDescent="0.2"/>
    <row r="8024" customFormat="1" ht="16" customHeight="1" x14ac:dyDescent="0.2"/>
    <row r="8025" customFormat="1" ht="16" customHeight="1" x14ac:dyDescent="0.2"/>
    <row r="8026" customFormat="1" ht="16" customHeight="1" x14ac:dyDescent="0.2"/>
    <row r="8027" customFormat="1" ht="16" customHeight="1" x14ac:dyDescent="0.2"/>
    <row r="8028" customFormat="1" ht="16" customHeight="1" x14ac:dyDescent="0.2"/>
    <row r="8029" customFormat="1" ht="16" customHeight="1" x14ac:dyDescent="0.2"/>
    <row r="8030" customFormat="1" ht="16" customHeight="1" x14ac:dyDescent="0.2"/>
    <row r="8031" customFormat="1" ht="16" customHeight="1" x14ac:dyDescent="0.2"/>
    <row r="8032" customFormat="1" ht="16" customHeight="1" x14ac:dyDescent="0.2"/>
    <row r="8033" customFormat="1" ht="16" customHeight="1" x14ac:dyDescent="0.2"/>
    <row r="8034" customFormat="1" ht="16" customHeight="1" x14ac:dyDescent="0.2"/>
    <row r="8035" customFormat="1" ht="16" customHeight="1" x14ac:dyDescent="0.2"/>
    <row r="8036" customFormat="1" ht="16" customHeight="1" x14ac:dyDescent="0.2"/>
    <row r="8037" customFormat="1" ht="16" customHeight="1" x14ac:dyDescent="0.2"/>
    <row r="8038" customFormat="1" ht="16" customHeight="1" x14ac:dyDescent="0.2"/>
    <row r="8039" customFormat="1" ht="16" customHeight="1" x14ac:dyDescent="0.2"/>
    <row r="8040" customFormat="1" ht="16" customHeight="1" x14ac:dyDescent="0.2"/>
    <row r="8041" customFormat="1" ht="16" customHeight="1" x14ac:dyDescent="0.2"/>
    <row r="8042" customFormat="1" ht="16" customHeight="1" x14ac:dyDescent="0.2"/>
    <row r="8043" customFormat="1" ht="16" customHeight="1" x14ac:dyDescent="0.2"/>
    <row r="8044" customFormat="1" ht="16" customHeight="1" x14ac:dyDescent="0.2"/>
    <row r="8045" customFormat="1" ht="16" customHeight="1" x14ac:dyDescent="0.2"/>
    <row r="8046" customFormat="1" ht="16" customHeight="1" x14ac:dyDescent="0.2"/>
    <row r="8047" customFormat="1" ht="16" customHeight="1" x14ac:dyDescent="0.2"/>
    <row r="8048" customFormat="1" ht="16" customHeight="1" x14ac:dyDescent="0.2"/>
    <row r="8049" customFormat="1" ht="16" customHeight="1" x14ac:dyDescent="0.2"/>
    <row r="8050" customFormat="1" ht="16" customHeight="1" x14ac:dyDescent="0.2"/>
    <row r="8051" customFormat="1" ht="16" customHeight="1" x14ac:dyDescent="0.2"/>
    <row r="8052" customFormat="1" ht="16" customHeight="1" x14ac:dyDescent="0.2"/>
    <row r="8053" customFormat="1" ht="16" customHeight="1" x14ac:dyDescent="0.2"/>
    <row r="8054" customFormat="1" ht="16" customHeight="1" x14ac:dyDescent="0.2"/>
    <row r="8055" customFormat="1" ht="16" customHeight="1" x14ac:dyDescent="0.2"/>
    <row r="8056" customFormat="1" ht="16" customHeight="1" x14ac:dyDescent="0.2"/>
    <row r="8057" customFormat="1" ht="16" customHeight="1" x14ac:dyDescent="0.2"/>
    <row r="8058" customFormat="1" ht="16" customHeight="1" x14ac:dyDescent="0.2"/>
    <row r="8059" customFormat="1" ht="16" customHeight="1" x14ac:dyDescent="0.2"/>
    <row r="8060" customFormat="1" ht="16" customHeight="1" x14ac:dyDescent="0.2"/>
    <row r="8061" customFormat="1" ht="16" customHeight="1" x14ac:dyDescent="0.2"/>
    <row r="8062" customFormat="1" ht="16" customHeight="1" x14ac:dyDescent="0.2"/>
    <row r="8063" customFormat="1" ht="16" customHeight="1" x14ac:dyDescent="0.2"/>
    <row r="8064" customFormat="1" ht="16" customHeight="1" x14ac:dyDescent="0.2"/>
    <row r="8065" customFormat="1" ht="16" customHeight="1" x14ac:dyDescent="0.2"/>
    <row r="8066" customFormat="1" ht="16" customHeight="1" x14ac:dyDescent="0.2"/>
    <row r="8067" customFormat="1" ht="16" customHeight="1" x14ac:dyDescent="0.2"/>
    <row r="8068" customFormat="1" ht="16" customHeight="1" x14ac:dyDescent="0.2"/>
    <row r="8069" customFormat="1" ht="16" customHeight="1" x14ac:dyDescent="0.2"/>
    <row r="8070" customFormat="1" ht="16" customHeight="1" x14ac:dyDescent="0.2"/>
    <row r="8071" customFormat="1" ht="16" customHeight="1" x14ac:dyDescent="0.2"/>
    <row r="8072" customFormat="1" ht="16" customHeight="1" x14ac:dyDescent="0.2"/>
    <row r="8073" customFormat="1" ht="16" customHeight="1" x14ac:dyDescent="0.2"/>
    <row r="8074" customFormat="1" ht="16" customHeight="1" x14ac:dyDescent="0.2"/>
    <row r="8075" customFormat="1" ht="16" customHeight="1" x14ac:dyDescent="0.2"/>
    <row r="8076" customFormat="1" ht="16" customHeight="1" x14ac:dyDescent="0.2"/>
    <row r="8077" customFormat="1" ht="16" customHeight="1" x14ac:dyDescent="0.2"/>
    <row r="8078" customFormat="1" ht="16" customHeight="1" x14ac:dyDescent="0.2"/>
    <row r="8079" customFormat="1" ht="16" customHeight="1" x14ac:dyDescent="0.2"/>
    <row r="8080" customFormat="1" ht="16" customHeight="1" x14ac:dyDescent="0.2"/>
    <row r="8081" customFormat="1" ht="16" customHeight="1" x14ac:dyDescent="0.2"/>
    <row r="8082" customFormat="1" ht="16" customHeight="1" x14ac:dyDescent="0.2"/>
    <row r="8083" customFormat="1" ht="16" customHeight="1" x14ac:dyDescent="0.2"/>
    <row r="8084" customFormat="1" ht="16" customHeight="1" x14ac:dyDescent="0.2"/>
    <row r="8085" customFormat="1" ht="16" customHeight="1" x14ac:dyDescent="0.2"/>
    <row r="8086" customFormat="1" ht="16" customHeight="1" x14ac:dyDescent="0.2"/>
    <row r="8087" customFormat="1" ht="16" customHeight="1" x14ac:dyDescent="0.2"/>
    <row r="8088" customFormat="1" ht="16" customHeight="1" x14ac:dyDescent="0.2"/>
    <row r="8089" customFormat="1" ht="16" customHeight="1" x14ac:dyDescent="0.2"/>
    <row r="8090" customFormat="1" ht="16" customHeight="1" x14ac:dyDescent="0.2"/>
    <row r="8091" customFormat="1" ht="16" customHeight="1" x14ac:dyDescent="0.2"/>
    <row r="8092" customFormat="1" ht="16" customHeight="1" x14ac:dyDescent="0.2"/>
    <row r="8093" customFormat="1" ht="16" customHeight="1" x14ac:dyDescent="0.2"/>
    <row r="8094" customFormat="1" ht="16" customHeight="1" x14ac:dyDescent="0.2"/>
    <row r="8095" customFormat="1" ht="16" customHeight="1" x14ac:dyDescent="0.2"/>
    <row r="8096" customFormat="1" ht="16" customHeight="1" x14ac:dyDescent="0.2"/>
    <row r="8097" customFormat="1" ht="16" customHeight="1" x14ac:dyDescent="0.2"/>
    <row r="8098" customFormat="1" ht="16" customHeight="1" x14ac:dyDescent="0.2"/>
    <row r="8099" customFormat="1" ht="16" customHeight="1" x14ac:dyDescent="0.2"/>
    <row r="8100" customFormat="1" ht="16" customHeight="1" x14ac:dyDescent="0.2"/>
    <row r="8101" customFormat="1" ht="16" customHeight="1" x14ac:dyDescent="0.2"/>
    <row r="8102" customFormat="1" ht="16" customHeight="1" x14ac:dyDescent="0.2"/>
    <row r="8103" customFormat="1" ht="16" customHeight="1" x14ac:dyDescent="0.2"/>
    <row r="8104" customFormat="1" ht="16" customHeight="1" x14ac:dyDescent="0.2"/>
    <row r="8105" customFormat="1" ht="16" customHeight="1" x14ac:dyDescent="0.2"/>
    <row r="8106" customFormat="1" ht="16" customHeight="1" x14ac:dyDescent="0.2"/>
    <row r="8107" customFormat="1" ht="16" customHeight="1" x14ac:dyDescent="0.2"/>
    <row r="8108" customFormat="1" ht="16" customHeight="1" x14ac:dyDescent="0.2"/>
    <row r="8109" customFormat="1" ht="16" customHeight="1" x14ac:dyDescent="0.2"/>
    <row r="8110" customFormat="1" ht="16" customHeight="1" x14ac:dyDescent="0.2"/>
    <row r="8111" customFormat="1" ht="16" customHeight="1" x14ac:dyDescent="0.2"/>
    <row r="8112" customFormat="1" ht="16" customHeight="1" x14ac:dyDescent="0.2"/>
    <row r="8113" customFormat="1" ht="16" customHeight="1" x14ac:dyDescent="0.2"/>
    <row r="8114" customFormat="1" ht="16" customHeight="1" x14ac:dyDescent="0.2"/>
    <row r="8115" customFormat="1" ht="16" customHeight="1" x14ac:dyDescent="0.2"/>
    <row r="8116" customFormat="1" ht="16" customHeight="1" x14ac:dyDescent="0.2"/>
    <row r="8117" customFormat="1" ht="16" customHeight="1" x14ac:dyDescent="0.2"/>
    <row r="8118" customFormat="1" ht="16" customHeight="1" x14ac:dyDescent="0.2"/>
    <row r="8119" customFormat="1" ht="16" customHeight="1" x14ac:dyDescent="0.2"/>
    <row r="8120" customFormat="1" ht="16" customHeight="1" x14ac:dyDescent="0.2"/>
    <row r="8121" customFormat="1" ht="16" customHeight="1" x14ac:dyDescent="0.2"/>
    <row r="8122" customFormat="1" ht="16" customHeight="1" x14ac:dyDescent="0.2"/>
    <row r="8123" customFormat="1" ht="16" customHeight="1" x14ac:dyDescent="0.2"/>
    <row r="8124" customFormat="1" ht="16" customHeight="1" x14ac:dyDescent="0.2"/>
    <row r="8125" customFormat="1" ht="16" customHeight="1" x14ac:dyDescent="0.2"/>
    <row r="8126" customFormat="1" ht="16" customHeight="1" x14ac:dyDescent="0.2"/>
    <row r="8127" customFormat="1" ht="16" customHeight="1" x14ac:dyDescent="0.2"/>
    <row r="8128" customFormat="1" ht="16" customHeight="1" x14ac:dyDescent="0.2"/>
    <row r="8129" customFormat="1" ht="16" customHeight="1" x14ac:dyDescent="0.2"/>
    <row r="8130" customFormat="1" ht="16" customHeight="1" x14ac:dyDescent="0.2"/>
    <row r="8131" customFormat="1" ht="16" customHeight="1" x14ac:dyDescent="0.2"/>
    <row r="8132" customFormat="1" ht="16" customHeight="1" x14ac:dyDescent="0.2"/>
    <row r="8133" customFormat="1" ht="16" customHeight="1" x14ac:dyDescent="0.2"/>
    <row r="8134" customFormat="1" ht="16" customHeight="1" x14ac:dyDescent="0.2"/>
    <row r="8135" customFormat="1" ht="16" customHeight="1" x14ac:dyDescent="0.2"/>
    <row r="8136" customFormat="1" ht="16" customHeight="1" x14ac:dyDescent="0.2"/>
    <row r="8137" customFormat="1" ht="16" customHeight="1" x14ac:dyDescent="0.2"/>
    <row r="8138" customFormat="1" ht="16" customHeight="1" x14ac:dyDescent="0.2"/>
    <row r="8139" customFormat="1" ht="16" customHeight="1" x14ac:dyDescent="0.2"/>
    <row r="8140" customFormat="1" ht="16" customHeight="1" x14ac:dyDescent="0.2"/>
    <row r="8141" customFormat="1" ht="16" customHeight="1" x14ac:dyDescent="0.2"/>
    <row r="8142" customFormat="1" ht="16" customHeight="1" x14ac:dyDescent="0.2"/>
    <row r="8143" customFormat="1" ht="16" customHeight="1" x14ac:dyDescent="0.2"/>
    <row r="8144" customFormat="1" ht="16" customHeight="1" x14ac:dyDescent="0.2"/>
    <row r="8145" customFormat="1" ht="16" customHeight="1" x14ac:dyDescent="0.2"/>
    <row r="8146" customFormat="1" ht="16" customHeight="1" x14ac:dyDescent="0.2"/>
    <row r="8147" customFormat="1" ht="16" customHeight="1" x14ac:dyDescent="0.2"/>
    <row r="8148" customFormat="1" ht="16" customHeight="1" x14ac:dyDescent="0.2"/>
    <row r="8149" customFormat="1" ht="16" customHeight="1" x14ac:dyDescent="0.2"/>
    <row r="8150" customFormat="1" ht="16" customHeight="1" x14ac:dyDescent="0.2"/>
    <row r="8151" customFormat="1" ht="16" customHeight="1" x14ac:dyDescent="0.2"/>
    <row r="8152" customFormat="1" ht="16" customHeight="1" x14ac:dyDescent="0.2"/>
    <row r="8153" customFormat="1" ht="16" customHeight="1" x14ac:dyDescent="0.2"/>
    <row r="8154" customFormat="1" ht="16" customHeight="1" x14ac:dyDescent="0.2"/>
    <row r="8155" customFormat="1" ht="16" customHeight="1" x14ac:dyDescent="0.2"/>
    <row r="8156" customFormat="1" ht="16" customHeight="1" x14ac:dyDescent="0.2"/>
    <row r="8157" customFormat="1" ht="16" customHeight="1" x14ac:dyDescent="0.2"/>
    <row r="8158" customFormat="1" ht="16" customHeight="1" x14ac:dyDescent="0.2"/>
    <row r="8159" customFormat="1" ht="16" customHeight="1" x14ac:dyDescent="0.2"/>
    <row r="8160" customFormat="1" ht="16" customHeight="1" x14ac:dyDescent="0.2"/>
    <row r="8161" customFormat="1" ht="16" customHeight="1" x14ac:dyDescent="0.2"/>
    <row r="8162" customFormat="1" ht="16" customHeight="1" x14ac:dyDescent="0.2"/>
    <row r="8163" customFormat="1" ht="16" customHeight="1" x14ac:dyDescent="0.2"/>
    <row r="8164" customFormat="1" ht="16" customHeight="1" x14ac:dyDescent="0.2"/>
    <row r="8165" customFormat="1" ht="16" customHeight="1" x14ac:dyDescent="0.2"/>
    <row r="8166" customFormat="1" ht="16" customHeight="1" x14ac:dyDescent="0.2"/>
    <row r="8167" customFormat="1" ht="16" customHeight="1" x14ac:dyDescent="0.2"/>
    <row r="8168" customFormat="1" ht="16" customHeight="1" x14ac:dyDescent="0.2"/>
    <row r="8169" customFormat="1" ht="16" customHeight="1" x14ac:dyDescent="0.2"/>
    <row r="8170" customFormat="1" ht="16" customHeight="1" x14ac:dyDescent="0.2"/>
    <row r="8171" customFormat="1" ht="16" customHeight="1" x14ac:dyDescent="0.2"/>
    <row r="8172" customFormat="1" ht="16" customHeight="1" x14ac:dyDescent="0.2"/>
    <row r="8173" customFormat="1" ht="16" customHeight="1" x14ac:dyDescent="0.2"/>
    <row r="8174" customFormat="1" ht="16" customHeight="1" x14ac:dyDescent="0.2"/>
    <row r="8175" customFormat="1" ht="16" customHeight="1" x14ac:dyDescent="0.2"/>
    <row r="8176" customFormat="1" ht="16" customHeight="1" x14ac:dyDescent="0.2"/>
    <row r="8177" customFormat="1" ht="16" customHeight="1" x14ac:dyDescent="0.2"/>
    <row r="8178" customFormat="1" ht="16" customHeight="1" x14ac:dyDescent="0.2"/>
    <row r="8179" customFormat="1" ht="16" customHeight="1" x14ac:dyDescent="0.2"/>
    <row r="8180" customFormat="1" ht="16" customHeight="1" x14ac:dyDescent="0.2"/>
    <row r="8181" customFormat="1" ht="16" customHeight="1" x14ac:dyDescent="0.2"/>
    <row r="8182" customFormat="1" ht="16" customHeight="1" x14ac:dyDescent="0.2"/>
    <row r="8183" customFormat="1" ht="16" customHeight="1" x14ac:dyDescent="0.2"/>
    <row r="8184" customFormat="1" ht="16" customHeight="1" x14ac:dyDescent="0.2"/>
    <row r="8185" customFormat="1" ht="16" customHeight="1" x14ac:dyDescent="0.2"/>
    <row r="8186" customFormat="1" ht="16" customHeight="1" x14ac:dyDescent="0.2"/>
    <row r="8187" customFormat="1" ht="16" customHeight="1" x14ac:dyDescent="0.2"/>
    <row r="8188" customFormat="1" ht="16" customHeight="1" x14ac:dyDescent="0.2"/>
    <row r="8189" customFormat="1" ht="16" customHeight="1" x14ac:dyDescent="0.2"/>
    <row r="8190" customFormat="1" ht="16" customHeight="1" x14ac:dyDescent="0.2"/>
    <row r="8191" customFormat="1" ht="16" customHeight="1" x14ac:dyDescent="0.2"/>
    <row r="8192" customFormat="1" ht="16" customHeight="1" x14ac:dyDescent="0.2"/>
    <row r="8193" customFormat="1" ht="16" customHeight="1" x14ac:dyDescent="0.2"/>
    <row r="8194" customFormat="1" ht="16" customHeight="1" x14ac:dyDescent="0.2"/>
    <row r="8195" customFormat="1" ht="16" customHeight="1" x14ac:dyDescent="0.2"/>
    <row r="8196" customFormat="1" ht="16" customHeight="1" x14ac:dyDescent="0.2"/>
    <row r="8197" customFormat="1" ht="16" customHeight="1" x14ac:dyDescent="0.2"/>
    <row r="8198" customFormat="1" ht="16" customHeight="1" x14ac:dyDescent="0.2"/>
    <row r="8199" customFormat="1" ht="16" customHeight="1" x14ac:dyDescent="0.2"/>
    <row r="8200" customFormat="1" ht="16" customHeight="1" x14ac:dyDescent="0.2"/>
    <row r="8201" customFormat="1" ht="16" customHeight="1" x14ac:dyDescent="0.2"/>
    <row r="8202" customFormat="1" ht="16" customHeight="1" x14ac:dyDescent="0.2"/>
    <row r="8203" customFormat="1" ht="16" customHeight="1" x14ac:dyDescent="0.2"/>
    <row r="8204" customFormat="1" ht="16" customHeight="1" x14ac:dyDescent="0.2"/>
    <row r="8205" customFormat="1" ht="16" customHeight="1" x14ac:dyDescent="0.2"/>
    <row r="8206" customFormat="1" ht="16" customHeight="1" x14ac:dyDescent="0.2"/>
    <row r="8207" customFormat="1" ht="16" customHeight="1" x14ac:dyDescent="0.2"/>
    <row r="8208" customFormat="1" ht="16" customHeight="1" x14ac:dyDescent="0.2"/>
    <row r="8209" customFormat="1" ht="16" customHeight="1" x14ac:dyDescent="0.2"/>
    <row r="8210" customFormat="1" ht="16" customHeight="1" x14ac:dyDescent="0.2"/>
    <row r="8211" customFormat="1" ht="16" customHeight="1" x14ac:dyDescent="0.2"/>
    <row r="8212" customFormat="1" ht="16" customHeight="1" x14ac:dyDescent="0.2"/>
    <row r="8213" customFormat="1" ht="16" customHeight="1" x14ac:dyDescent="0.2"/>
    <row r="8214" customFormat="1" ht="16" customHeight="1" x14ac:dyDescent="0.2"/>
    <row r="8215" customFormat="1" ht="16" customHeight="1" x14ac:dyDescent="0.2"/>
    <row r="8216" customFormat="1" ht="16" customHeight="1" x14ac:dyDescent="0.2"/>
    <row r="8217" customFormat="1" ht="16" customHeight="1" x14ac:dyDescent="0.2"/>
    <row r="8218" customFormat="1" ht="16" customHeight="1" x14ac:dyDescent="0.2"/>
    <row r="8219" customFormat="1" ht="16" customHeight="1" x14ac:dyDescent="0.2"/>
    <row r="8220" customFormat="1" ht="16" customHeight="1" x14ac:dyDescent="0.2"/>
    <row r="8221" customFormat="1" ht="16" customHeight="1" x14ac:dyDescent="0.2"/>
    <row r="8222" customFormat="1" ht="16" customHeight="1" x14ac:dyDescent="0.2"/>
    <row r="8223" customFormat="1" ht="16" customHeight="1" x14ac:dyDescent="0.2"/>
    <row r="8224" customFormat="1" ht="16" customHeight="1" x14ac:dyDescent="0.2"/>
    <row r="8225" customFormat="1" ht="16" customHeight="1" x14ac:dyDescent="0.2"/>
    <row r="8226" customFormat="1" ht="16" customHeight="1" x14ac:dyDescent="0.2"/>
    <row r="8227" customFormat="1" ht="16" customHeight="1" x14ac:dyDescent="0.2"/>
    <row r="8228" customFormat="1" ht="16" customHeight="1" x14ac:dyDescent="0.2"/>
    <row r="8229" customFormat="1" ht="16" customHeight="1" x14ac:dyDescent="0.2"/>
    <row r="8230" customFormat="1" ht="16" customHeight="1" x14ac:dyDescent="0.2"/>
    <row r="8231" customFormat="1" ht="16" customHeight="1" x14ac:dyDescent="0.2"/>
    <row r="8232" customFormat="1" ht="16" customHeight="1" x14ac:dyDescent="0.2"/>
    <row r="8233" customFormat="1" ht="16" customHeight="1" x14ac:dyDescent="0.2"/>
    <row r="8234" customFormat="1" ht="16" customHeight="1" x14ac:dyDescent="0.2"/>
    <row r="8235" customFormat="1" ht="16" customHeight="1" x14ac:dyDescent="0.2"/>
    <row r="8236" customFormat="1" ht="16" customHeight="1" x14ac:dyDescent="0.2"/>
    <row r="8237" customFormat="1" ht="16" customHeight="1" x14ac:dyDescent="0.2"/>
    <row r="8238" customFormat="1" ht="16" customHeight="1" x14ac:dyDescent="0.2"/>
    <row r="8239" customFormat="1" ht="16" customHeight="1" x14ac:dyDescent="0.2"/>
    <row r="8240" customFormat="1" ht="16" customHeight="1" x14ac:dyDescent="0.2"/>
    <row r="8241" customFormat="1" ht="16" customHeight="1" x14ac:dyDescent="0.2"/>
    <row r="8242" customFormat="1" ht="16" customHeight="1" x14ac:dyDescent="0.2"/>
    <row r="8243" customFormat="1" ht="16" customHeight="1" x14ac:dyDescent="0.2"/>
    <row r="8244" customFormat="1" ht="16" customHeight="1" x14ac:dyDescent="0.2"/>
    <row r="8245" customFormat="1" ht="16" customHeight="1" x14ac:dyDescent="0.2"/>
    <row r="8246" customFormat="1" ht="16" customHeight="1" x14ac:dyDescent="0.2"/>
    <row r="8247" customFormat="1" ht="16" customHeight="1" x14ac:dyDescent="0.2"/>
    <row r="8248" customFormat="1" ht="16" customHeight="1" x14ac:dyDescent="0.2"/>
    <row r="8249" customFormat="1" ht="16" customHeight="1" x14ac:dyDescent="0.2"/>
    <row r="8250" customFormat="1" ht="16" customHeight="1" x14ac:dyDescent="0.2"/>
    <row r="8251" customFormat="1" ht="16" customHeight="1" x14ac:dyDescent="0.2"/>
    <row r="8252" customFormat="1" ht="16" customHeight="1" x14ac:dyDescent="0.2"/>
    <row r="8253" customFormat="1" ht="16" customHeight="1" x14ac:dyDescent="0.2"/>
    <row r="8254" customFormat="1" ht="16" customHeight="1" x14ac:dyDescent="0.2"/>
    <row r="8255" customFormat="1" ht="16" customHeight="1" x14ac:dyDescent="0.2"/>
    <row r="8256" customFormat="1" ht="16" customHeight="1" x14ac:dyDescent="0.2"/>
    <row r="8257" customFormat="1" ht="16" customHeight="1" x14ac:dyDescent="0.2"/>
    <row r="8258" customFormat="1" ht="16" customHeight="1" x14ac:dyDescent="0.2"/>
    <row r="8259" customFormat="1" ht="16" customHeight="1" x14ac:dyDescent="0.2"/>
    <row r="8260" customFormat="1" ht="16" customHeight="1" x14ac:dyDescent="0.2"/>
    <row r="8261" customFormat="1" ht="16" customHeight="1" x14ac:dyDescent="0.2"/>
    <row r="8262" customFormat="1" ht="16" customHeight="1" x14ac:dyDescent="0.2"/>
    <row r="8263" customFormat="1" ht="16" customHeight="1" x14ac:dyDescent="0.2"/>
    <row r="8264" customFormat="1" ht="16" customHeight="1" x14ac:dyDescent="0.2"/>
    <row r="8265" customFormat="1" ht="16" customHeight="1" x14ac:dyDescent="0.2"/>
    <row r="8266" customFormat="1" ht="16" customHeight="1" x14ac:dyDescent="0.2"/>
    <row r="8267" customFormat="1" ht="16" customHeight="1" x14ac:dyDescent="0.2"/>
    <row r="8268" customFormat="1" ht="16" customHeight="1" x14ac:dyDescent="0.2"/>
    <row r="8269" customFormat="1" ht="16" customHeight="1" x14ac:dyDescent="0.2"/>
    <row r="8270" customFormat="1" ht="16" customHeight="1" x14ac:dyDescent="0.2"/>
    <row r="8271" customFormat="1" ht="16" customHeight="1" x14ac:dyDescent="0.2"/>
    <row r="8272" customFormat="1" ht="16" customHeight="1" x14ac:dyDescent="0.2"/>
    <row r="8273" customFormat="1" ht="16" customHeight="1" x14ac:dyDescent="0.2"/>
    <row r="8274" customFormat="1" ht="16" customHeight="1" x14ac:dyDescent="0.2"/>
    <row r="8275" customFormat="1" ht="16" customHeight="1" x14ac:dyDescent="0.2"/>
    <row r="8276" customFormat="1" ht="16" customHeight="1" x14ac:dyDescent="0.2"/>
    <row r="8277" customFormat="1" ht="16" customHeight="1" x14ac:dyDescent="0.2"/>
    <row r="8278" customFormat="1" ht="16" customHeight="1" x14ac:dyDescent="0.2"/>
    <row r="8279" customFormat="1" ht="16" customHeight="1" x14ac:dyDescent="0.2"/>
    <row r="8280" customFormat="1" ht="16" customHeight="1" x14ac:dyDescent="0.2"/>
    <row r="8281" customFormat="1" ht="16" customHeight="1" x14ac:dyDescent="0.2"/>
    <row r="8282" customFormat="1" ht="16" customHeight="1" x14ac:dyDescent="0.2"/>
    <row r="8283" customFormat="1" ht="16" customHeight="1" x14ac:dyDescent="0.2"/>
    <row r="8284" customFormat="1" ht="16" customHeight="1" x14ac:dyDescent="0.2"/>
    <row r="8285" customFormat="1" ht="16" customHeight="1" x14ac:dyDescent="0.2"/>
    <row r="8286" customFormat="1" ht="16" customHeight="1" x14ac:dyDescent="0.2"/>
    <row r="8287" customFormat="1" ht="16" customHeight="1" x14ac:dyDescent="0.2"/>
    <row r="8288" customFormat="1" ht="16" customHeight="1" x14ac:dyDescent="0.2"/>
    <row r="8289" customFormat="1" ht="16" customHeight="1" x14ac:dyDescent="0.2"/>
    <row r="8290" customFormat="1" ht="16" customHeight="1" x14ac:dyDescent="0.2"/>
    <row r="8291" customFormat="1" ht="16" customHeight="1" x14ac:dyDescent="0.2"/>
    <row r="8292" customFormat="1" ht="16" customHeight="1" x14ac:dyDescent="0.2"/>
    <row r="8293" customFormat="1" ht="16" customHeight="1" x14ac:dyDescent="0.2"/>
    <row r="8294" customFormat="1" ht="16" customHeight="1" x14ac:dyDescent="0.2"/>
    <row r="8295" customFormat="1" ht="16" customHeight="1" x14ac:dyDescent="0.2"/>
    <row r="8296" customFormat="1" ht="16" customHeight="1" x14ac:dyDescent="0.2"/>
    <row r="8297" customFormat="1" ht="16" customHeight="1" x14ac:dyDescent="0.2"/>
    <row r="8298" customFormat="1" ht="16" customHeight="1" x14ac:dyDescent="0.2"/>
    <row r="8299" customFormat="1" ht="16" customHeight="1" x14ac:dyDescent="0.2"/>
    <row r="8300" customFormat="1" ht="16" customHeight="1" x14ac:dyDescent="0.2"/>
    <row r="8301" customFormat="1" ht="16" customHeight="1" x14ac:dyDescent="0.2"/>
    <row r="8302" customFormat="1" ht="16" customHeight="1" x14ac:dyDescent="0.2"/>
    <row r="8303" customFormat="1" ht="16" customHeight="1" x14ac:dyDescent="0.2"/>
    <row r="8304" customFormat="1" ht="16" customHeight="1" x14ac:dyDescent="0.2"/>
    <row r="8305" customFormat="1" ht="16" customHeight="1" x14ac:dyDescent="0.2"/>
    <row r="8306" customFormat="1" ht="16" customHeight="1" x14ac:dyDescent="0.2"/>
    <row r="8307" customFormat="1" ht="16" customHeight="1" x14ac:dyDescent="0.2"/>
    <row r="8308" customFormat="1" ht="16" customHeight="1" x14ac:dyDescent="0.2"/>
    <row r="8309" customFormat="1" ht="16" customHeight="1" x14ac:dyDescent="0.2"/>
    <row r="8310" customFormat="1" ht="16" customHeight="1" x14ac:dyDescent="0.2"/>
    <row r="8311" customFormat="1" ht="16" customHeight="1" x14ac:dyDescent="0.2"/>
    <row r="8312" customFormat="1" ht="16" customHeight="1" x14ac:dyDescent="0.2"/>
    <row r="8313" customFormat="1" ht="16" customHeight="1" x14ac:dyDescent="0.2"/>
    <row r="8314" customFormat="1" ht="16" customHeight="1" x14ac:dyDescent="0.2"/>
    <row r="8315" customFormat="1" ht="16" customHeight="1" x14ac:dyDescent="0.2"/>
    <row r="8316" customFormat="1" ht="16" customHeight="1" x14ac:dyDescent="0.2"/>
    <row r="8317" customFormat="1" ht="16" customHeight="1" x14ac:dyDescent="0.2"/>
    <row r="8318" customFormat="1" ht="16" customHeight="1" x14ac:dyDescent="0.2"/>
    <row r="8319" customFormat="1" ht="16" customHeight="1" x14ac:dyDescent="0.2"/>
    <row r="8320" customFormat="1" ht="16" customHeight="1" x14ac:dyDescent="0.2"/>
    <row r="8321" customFormat="1" ht="16" customHeight="1" x14ac:dyDescent="0.2"/>
    <row r="8322" customFormat="1" ht="16" customHeight="1" x14ac:dyDescent="0.2"/>
    <row r="8323" customFormat="1" ht="16" customHeight="1" x14ac:dyDescent="0.2"/>
    <row r="8324" customFormat="1" ht="16" customHeight="1" x14ac:dyDescent="0.2"/>
    <row r="8325" customFormat="1" ht="16" customHeight="1" x14ac:dyDescent="0.2"/>
    <row r="8326" customFormat="1" ht="16" customHeight="1" x14ac:dyDescent="0.2"/>
    <row r="8327" customFormat="1" ht="16" customHeight="1" x14ac:dyDescent="0.2"/>
    <row r="8328" customFormat="1" ht="16" customHeight="1" x14ac:dyDescent="0.2"/>
    <row r="8329" customFormat="1" ht="16" customHeight="1" x14ac:dyDescent="0.2"/>
    <row r="8330" customFormat="1" ht="16" customHeight="1" x14ac:dyDescent="0.2"/>
    <row r="8331" customFormat="1" ht="16" customHeight="1" x14ac:dyDescent="0.2"/>
    <row r="8332" customFormat="1" ht="16" customHeight="1" x14ac:dyDescent="0.2"/>
    <row r="8333" customFormat="1" ht="16" customHeight="1" x14ac:dyDescent="0.2"/>
    <row r="8334" customFormat="1" ht="16" customHeight="1" x14ac:dyDescent="0.2"/>
    <row r="8335" customFormat="1" ht="16" customHeight="1" x14ac:dyDescent="0.2"/>
    <row r="8336" customFormat="1" ht="16" customHeight="1" x14ac:dyDescent="0.2"/>
    <row r="8337" customFormat="1" ht="16" customHeight="1" x14ac:dyDescent="0.2"/>
    <row r="8338" customFormat="1" ht="16" customHeight="1" x14ac:dyDescent="0.2"/>
    <row r="8339" customFormat="1" ht="16" customHeight="1" x14ac:dyDescent="0.2"/>
    <row r="8340" customFormat="1" ht="16" customHeight="1" x14ac:dyDescent="0.2"/>
    <row r="8341" customFormat="1" ht="16" customHeight="1" x14ac:dyDescent="0.2"/>
    <row r="8342" customFormat="1" ht="16" customHeight="1" x14ac:dyDescent="0.2"/>
    <row r="8343" customFormat="1" ht="16" customHeight="1" x14ac:dyDescent="0.2"/>
    <row r="8344" customFormat="1" ht="16" customHeight="1" x14ac:dyDescent="0.2"/>
    <row r="8345" customFormat="1" ht="16" customHeight="1" x14ac:dyDescent="0.2"/>
    <row r="8346" customFormat="1" ht="16" customHeight="1" x14ac:dyDescent="0.2"/>
    <row r="8347" customFormat="1" ht="16" customHeight="1" x14ac:dyDescent="0.2"/>
    <row r="8348" customFormat="1" ht="16" customHeight="1" x14ac:dyDescent="0.2"/>
    <row r="8349" customFormat="1" ht="16" customHeight="1" x14ac:dyDescent="0.2"/>
    <row r="8350" customFormat="1" ht="16" customHeight="1" x14ac:dyDescent="0.2"/>
    <row r="8351" customFormat="1" ht="16" customHeight="1" x14ac:dyDescent="0.2"/>
    <row r="8352" customFormat="1" ht="16" customHeight="1" x14ac:dyDescent="0.2"/>
    <row r="8353" customFormat="1" ht="16" customHeight="1" x14ac:dyDescent="0.2"/>
    <row r="8354" customFormat="1" ht="16" customHeight="1" x14ac:dyDescent="0.2"/>
    <row r="8355" customFormat="1" ht="16" customHeight="1" x14ac:dyDescent="0.2"/>
    <row r="8356" customFormat="1" ht="16" customHeight="1" x14ac:dyDescent="0.2"/>
    <row r="8357" customFormat="1" ht="16" customHeight="1" x14ac:dyDescent="0.2"/>
    <row r="8358" customFormat="1" ht="16" customHeight="1" x14ac:dyDescent="0.2"/>
    <row r="8359" customFormat="1" ht="16" customHeight="1" x14ac:dyDescent="0.2"/>
    <row r="8360" customFormat="1" ht="16" customHeight="1" x14ac:dyDescent="0.2"/>
    <row r="8361" customFormat="1" ht="16" customHeight="1" x14ac:dyDescent="0.2"/>
    <row r="8362" customFormat="1" ht="16" customHeight="1" x14ac:dyDescent="0.2"/>
    <row r="8363" customFormat="1" ht="16" customHeight="1" x14ac:dyDescent="0.2"/>
    <row r="8364" customFormat="1" ht="16" customHeight="1" x14ac:dyDescent="0.2"/>
    <row r="8365" customFormat="1" ht="16" customHeight="1" x14ac:dyDescent="0.2"/>
    <row r="8366" customFormat="1" ht="16" customHeight="1" x14ac:dyDescent="0.2"/>
    <row r="8367" customFormat="1" ht="16" customHeight="1" x14ac:dyDescent="0.2"/>
    <row r="8368" customFormat="1" ht="16" customHeight="1" x14ac:dyDescent="0.2"/>
    <row r="8369" customFormat="1" ht="16" customHeight="1" x14ac:dyDescent="0.2"/>
    <row r="8370" customFormat="1" ht="16" customHeight="1" x14ac:dyDescent="0.2"/>
    <row r="8371" customFormat="1" ht="16" customHeight="1" x14ac:dyDescent="0.2"/>
    <row r="8372" customFormat="1" ht="16" customHeight="1" x14ac:dyDescent="0.2"/>
    <row r="8373" customFormat="1" ht="16" customHeight="1" x14ac:dyDescent="0.2"/>
    <row r="8374" customFormat="1" ht="16" customHeight="1" x14ac:dyDescent="0.2"/>
    <row r="8375" customFormat="1" ht="16" customHeight="1" x14ac:dyDescent="0.2"/>
    <row r="8376" customFormat="1" ht="16" customHeight="1" x14ac:dyDescent="0.2"/>
    <row r="8377" customFormat="1" ht="16" customHeight="1" x14ac:dyDescent="0.2"/>
    <row r="8378" customFormat="1" ht="16" customHeight="1" x14ac:dyDescent="0.2"/>
    <row r="8379" customFormat="1" ht="16" customHeight="1" x14ac:dyDescent="0.2"/>
    <row r="8380" customFormat="1" ht="16" customHeight="1" x14ac:dyDescent="0.2"/>
    <row r="8381" customFormat="1" ht="16" customHeight="1" x14ac:dyDescent="0.2"/>
    <row r="8382" customFormat="1" ht="16" customHeight="1" x14ac:dyDescent="0.2"/>
    <row r="8383" customFormat="1" ht="16" customHeight="1" x14ac:dyDescent="0.2"/>
    <row r="8384" customFormat="1" ht="16" customHeight="1" x14ac:dyDescent="0.2"/>
    <row r="8385" customFormat="1" ht="16" customHeight="1" x14ac:dyDescent="0.2"/>
    <row r="8386" customFormat="1" ht="16" customHeight="1" x14ac:dyDescent="0.2"/>
    <row r="8387" customFormat="1" ht="16" customHeight="1" x14ac:dyDescent="0.2"/>
    <row r="8388" customFormat="1" ht="16" customHeight="1" x14ac:dyDescent="0.2"/>
    <row r="8389" customFormat="1" ht="16" customHeight="1" x14ac:dyDescent="0.2"/>
    <row r="8390" customFormat="1" ht="16" customHeight="1" x14ac:dyDescent="0.2"/>
    <row r="8391" customFormat="1" ht="16" customHeight="1" x14ac:dyDescent="0.2"/>
    <row r="8392" customFormat="1" ht="16" customHeight="1" x14ac:dyDescent="0.2"/>
    <row r="8393" customFormat="1" ht="16" customHeight="1" x14ac:dyDescent="0.2"/>
    <row r="8394" customFormat="1" ht="16" customHeight="1" x14ac:dyDescent="0.2"/>
    <row r="8395" customFormat="1" ht="16" customHeight="1" x14ac:dyDescent="0.2"/>
    <row r="8396" customFormat="1" ht="16" customHeight="1" x14ac:dyDescent="0.2"/>
    <row r="8397" customFormat="1" ht="16" customHeight="1" x14ac:dyDescent="0.2"/>
    <row r="8398" customFormat="1" ht="16" customHeight="1" x14ac:dyDescent="0.2"/>
    <row r="8399" customFormat="1" ht="16" customHeight="1" x14ac:dyDescent="0.2"/>
    <row r="8400" customFormat="1" ht="16" customHeight="1" x14ac:dyDescent="0.2"/>
    <row r="8401" customFormat="1" ht="16" customHeight="1" x14ac:dyDescent="0.2"/>
    <row r="8402" customFormat="1" ht="16" customHeight="1" x14ac:dyDescent="0.2"/>
    <row r="8403" customFormat="1" ht="16" customHeight="1" x14ac:dyDescent="0.2"/>
    <row r="8404" customFormat="1" ht="16" customHeight="1" x14ac:dyDescent="0.2"/>
    <row r="8405" customFormat="1" ht="16" customHeight="1" x14ac:dyDescent="0.2"/>
    <row r="8406" customFormat="1" ht="16" customHeight="1" x14ac:dyDescent="0.2"/>
    <row r="8407" customFormat="1" ht="16" customHeight="1" x14ac:dyDescent="0.2"/>
    <row r="8408" customFormat="1" ht="16" customHeight="1" x14ac:dyDescent="0.2"/>
    <row r="8409" customFormat="1" ht="16" customHeight="1" x14ac:dyDescent="0.2"/>
    <row r="8410" customFormat="1" ht="16" customHeight="1" x14ac:dyDescent="0.2"/>
    <row r="8411" customFormat="1" ht="16" customHeight="1" x14ac:dyDescent="0.2"/>
    <row r="8412" customFormat="1" ht="16" customHeight="1" x14ac:dyDescent="0.2"/>
    <row r="8413" customFormat="1" ht="16" customHeight="1" x14ac:dyDescent="0.2"/>
    <row r="8414" customFormat="1" ht="16" customHeight="1" x14ac:dyDescent="0.2"/>
    <row r="8415" customFormat="1" ht="16" customHeight="1" x14ac:dyDescent="0.2"/>
    <row r="8416" customFormat="1" ht="16" customHeight="1" x14ac:dyDescent="0.2"/>
    <row r="8417" customFormat="1" ht="16" customHeight="1" x14ac:dyDescent="0.2"/>
    <row r="8418" customFormat="1" ht="16" customHeight="1" x14ac:dyDescent="0.2"/>
    <row r="8419" customFormat="1" ht="16" customHeight="1" x14ac:dyDescent="0.2"/>
    <row r="8420" customFormat="1" ht="16" customHeight="1" x14ac:dyDescent="0.2"/>
    <row r="8421" customFormat="1" ht="16" customHeight="1" x14ac:dyDescent="0.2"/>
    <row r="8422" customFormat="1" ht="16" customHeight="1" x14ac:dyDescent="0.2"/>
    <row r="8423" customFormat="1" ht="16" customHeight="1" x14ac:dyDescent="0.2"/>
    <row r="8424" customFormat="1" ht="16" customHeight="1" x14ac:dyDescent="0.2"/>
    <row r="8425" customFormat="1" ht="16" customHeight="1" x14ac:dyDescent="0.2"/>
    <row r="8426" customFormat="1" ht="16" customHeight="1" x14ac:dyDescent="0.2"/>
    <row r="8427" customFormat="1" ht="16" customHeight="1" x14ac:dyDescent="0.2"/>
    <row r="8428" customFormat="1" ht="16" customHeight="1" x14ac:dyDescent="0.2"/>
    <row r="8429" customFormat="1" ht="16" customHeight="1" x14ac:dyDescent="0.2"/>
    <row r="8430" customFormat="1" ht="16" customHeight="1" x14ac:dyDescent="0.2"/>
    <row r="8431" customFormat="1" ht="16" customHeight="1" x14ac:dyDescent="0.2"/>
    <row r="8432" customFormat="1" ht="16" customHeight="1" x14ac:dyDescent="0.2"/>
    <row r="8433" customFormat="1" ht="16" customHeight="1" x14ac:dyDescent="0.2"/>
    <row r="8434" customFormat="1" ht="16" customHeight="1" x14ac:dyDescent="0.2"/>
    <row r="8435" customFormat="1" ht="16" customHeight="1" x14ac:dyDescent="0.2"/>
    <row r="8436" customFormat="1" ht="16" customHeight="1" x14ac:dyDescent="0.2"/>
    <row r="8437" customFormat="1" ht="16" customHeight="1" x14ac:dyDescent="0.2"/>
    <row r="8438" customFormat="1" ht="16" customHeight="1" x14ac:dyDescent="0.2"/>
    <row r="8439" customFormat="1" ht="16" customHeight="1" x14ac:dyDescent="0.2"/>
    <row r="8440" customFormat="1" ht="16" customHeight="1" x14ac:dyDescent="0.2"/>
    <row r="8441" customFormat="1" ht="16" customHeight="1" x14ac:dyDescent="0.2"/>
    <row r="8442" customFormat="1" ht="16" customHeight="1" x14ac:dyDescent="0.2"/>
    <row r="8443" customFormat="1" ht="16" customHeight="1" x14ac:dyDescent="0.2"/>
    <row r="8444" customFormat="1" ht="16" customHeight="1" x14ac:dyDescent="0.2"/>
    <row r="8445" customFormat="1" ht="16" customHeight="1" x14ac:dyDescent="0.2"/>
    <row r="8446" customFormat="1" ht="16" customHeight="1" x14ac:dyDescent="0.2"/>
    <row r="8447" customFormat="1" ht="16" customHeight="1" x14ac:dyDescent="0.2"/>
    <row r="8448" customFormat="1" ht="16" customHeight="1" x14ac:dyDescent="0.2"/>
    <row r="8449" customFormat="1" ht="16" customHeight="1" x14ac:dyDescent="0.2"/>
    <row r="8450" customFormat="1" ht="16" customHeight="1" x14ac:dyDescent="0.2"/>
    <row r="8451" customFormat="1" ht="16" customHeight="1" x14ac:dyDescent="0.2"/>
    <row r="8452" customFormat="1" ht="16" customHeight="1" x14ac:dyDescent="0.2"/>
    <row r="8453" customFormat="1" ht="16" customHeight="1" x14ac:dyDescent="0.2"/>
    <row r="8454" customFormat="1" ht="16" customHeight="1" x14ac:dyDescent="0.2"/>
    <row r="8455" customFormat="1" ht="16" customHeight="1" x14ac:dyDescent="0.2"/>
    <row r="8456" customFormat="1" ht="16" customHeight="1" x14ac:dyDescent="0.2"/>
    <row r="8457" customFormat="1" ht="16" customHeight="1" x14ac:dyDescent="0.2"/>
    <row r="8458" customFormat="1" ht="16" customHeight="1" x14ac:dyDescent="0.2"/>
    <row r="8459" customFormat="1" ht="16" customHeight="1" x14ac:dyDescent="0.2"/>
    <row r="8460" customFormat="1" ht="16" customHeight="1" x14ac:dyDescent="0.2"/>
    <row r="8461" customFormat="1" ht="16" customHeight="1" x14ac:dyDescent="0.2"/>
    <row r="8462" customFormat="1" ht="16" customHeight="1" x14ac:dyDescent="0.2"/>
    <row r="8463" customFormat="1" ht="16" customHeight="1" x14ac:dyDescent="0.2"/>
    <row r="8464" customFormat="1" ht="16" customHeight="1" x14ac:dyDescent="0.2"/>
    <row r="8465" customFormat="1" ht="16" customHeight="1" x14ac:dyDescent="0.2"/>
    <row r="8466" customFormat="1" ht="16" customHeight="1" x14ac:dyDescent="0.2"/>
    <row r="8467" customFormat="1" ht="16" customHeight="1" x14ac:dyDescent="0.2"/>
    <row r="8468" customFormat="1" ht="16" customHeight="1" x14ac:dyDescent="0.2"/>
    <row r="8469" customFormat="1" ht="16" customHeight="1" x14ac:dyDescent="0.2"/>
    <row r="8470" customFormat="1" ht="16" customHeight="1" x14ac:dyDescent="0.2"/>
    <row r="8471" customFormat="1" ht="16" customHeight="1" x14ac:dyDescent="0.2"/>
    <row r="8472" customFormat="1" ht="16" customHeight="1" x14ac:dyDescent="0.2"/>
    <row r="8473" customFormat="1" ht="16" customHeight="1" x14ac:dyDescent="0.2"/>
    <row r="8474" customFormat="1" ht="16" customHeight="1" x14ac:dyDescent="0.2"/>
    <row r="8475" customFormat="1" ht="16" customHeight="1" x14ac:dyDescent="0.2"/>
    <row r="8476" customFormat="1" ht="16" customHeight="1" x14ac:dyDescent="0.2"/>
    <row r="8477" customFormat="1" ht="16" customHeight="1" x14ac:dyDescent="0.2"/>
    <row r="8478" customFormat="1" ht="16" customHeight="1" x14ac:dyDescent="0.2"/>
    <row r="8479" customFormat="1" ht="16" customHeight="1" x14ac:dyDescent="0.2"/>
    <row r="8480" customFormat="1" ht="16" customHeight="1" x14ac:dyDescent="0.2"/>
    <row r="8481" customFormat="1" ht="16" customHeight="1" x14ac:dyDescent="0.2"/>
    <row r="8482" customFormat="1" ht="16" customHeight="1" x14ac:dyDescent="0.2"/>
    <row r="8483" customFormat="1" ht="16" customHeight="1" x14ac:dyDescent="0.2"/>
    <row r="8484" customFormat="1" ht="16" customHeight="1" x14ac:dyDescent="0.2"/>
    <row r="8485" customFormat="1" ht="16" customHeight="1" x14ac:dyDescent="0.2"/>
    <row r="8486" customFormat="1" ht="16" customHeight="1" x14ac:dyDescent="0.2"/>
    <row r="8487" customFormat="1" ht="16" customHeight="1" x14ac:dyDescent="0.2"/>
    <row r="8488" customFormat="1" ht="16" customHeight="1" x14ac:dyDescent="0.2"/>
    <row r="8489" customFormat="1" ht="16" customHeight="1" x14ac:dyDescent="0.2"/>
    <row r="8490" customFormat="1" ht="16" customHeight="1" x14ac:dyDescent="0.2"/>
    <row r="8491" customFormat="1" ht="16" customHeight="1" x14ac:dyDescent="0.2"/>
    <row r="8492" customFormat="1" ht="16" customHeight="1" x14ac:dyDescent="0.2"/>
    <row r="8493" customFormat="1" ht="16" customHeight="1" x14ac:dyDescent="0.2"/>
    <row r="8494" customFormat="1" ht="16" customHeight="1" x14ac:dyDescent="0.2"/>
    <row r="8495" customFormat="1" ht="16" customHeight="1" x14ac:dyDescent="0.2"/>
    <row r="8496" customFormat="1" ht="16" customHeight="1" x14ac:dyDescent="0.2"/>
    <row r="8497" customFormat="1" ht="16" customHeight="1" x14ac:dyDescent="0.2"/>
    <row r="8498" customFormat="1" ht="16" customHeight="1" x14ac:dyDescent="0.2"/>
    <row r="8499" customFormat="1" ht="16" customHeight="1" x14ac:dyDescent="0.2"/>
    <row r="8500" customFormat="1" ht="16" customHeight="1" x14ac:dyDescent="0.2"/>
    <row r="8501" customFormat="1" ht="16" customHeight="1" x14ac:dyDescent="0.2"/>
    <row r="8502" customFormat="1" ht="16" customHeight="1" x14ac:dyDescent="0.2"/>
    <row r="8503" customFormat="1" ht="16" customHeight="1" x14ac:dyDescent="0.2"/>
    <row r="8504" customFormat="1" ht="16" customHeight="1" x14ac:dyDescent="0.2"/>
    <row r="8505" customFormat="1" ht="16" customHeight="1" x14ac:dyDescent="0.2"/>
    <row r="8506" customFormat="1" ht="16" customHeight="1" x14ac:dyDescent="0.2"/>
    <row r="8507" customFormat="1" ht="16" customHeight="1" x14ac:dyDescent="0.2"/>
    <row r="8508" customFormat="1" ht="16" customHeight="1" x14ac:dyDescent="0.2"/>
    <row r="8509" customFormat="1" ht="16" customHeight="1" x14ac:dyDescent="0.2"/>
    <row r="8510" customFormat="1" ht="16" customHeight="1" x14ac:dyDescent="0.2"/>
    <row r="8511" customFormat="1" ht="16" customHeight="1" x14ac:dyDescent="0.2"/>
    <row r="8512" customFormat="1" ht="16" customHeight="1" x14ac:dyDescent="0.2"/>
    <row r="8513" customFormat="1" ht="16" customHeight="1" x14ac:dyDescent="0.2"/>
    <row r="8514" customFormat="1" ht="16" customHeight="1" x14ac:dyDescent="0.2"/>
    <row r="8515" customFormat="1" ht="16" customHeight="1" x14ac:dyDescent="0.2"/>
    <row r="8516" customFormat="1" ht="16" customHeight="1" x14ac:dyDescent="0.2"/>
    <row r="8517" customFormat="1" ht="16" customHeight="1" x14ac:dyDescent="0.2"/>
    <row r="8518" customFormat="1" ht="16" customHeight="1" x14ac:dyDescent="0.2"/>
    <row r="8519" customFormat="1" ht="16" customHeight="1" x14ac:dyDescent="0.2"/>
    <row r="8520" customFormat="1" ht="16" customHeight="1" x14ac:dyDescent="0.2"/>
    <row r="8521" customFormat="1" ht="16" customHeight="1" x14ac:dyDescent="0.2"/>
    <row r="8522" customFormat="1" ht="16" customHeight="1" x14ac:dyDescent="0.2"/>
    <row r="8523" customFormat="1" ht="16" customHeight="1" x14ac:dyDescent="0.2"/>
    <row r="8524" customFormat="1" ht="16" customHeight="1" x14ac:dyDescent="0.2"/>
    <row r="8525" customFormat="1" ht="16" customHeight="1" x14ac:dyDescent="0.2"/>
    <row r="8526" customFormat="1" ht="16" customHeight="1" x14ac:dyDescent="0.2"/>
    <row r="8527" customFormat="1" ht="16" customHeight="1" x14ac:dyDescent="0.2"/>
    <row r="8528" customFormat="1" ht="16" customHeight="1" x14ac:dyDescent="0.2"/>
    <row r="8529" customFormat="1" ht="16" customHeight="1" x14ac:dyDescent="0.2"/>
    <row r="8530" customFormat="1" ht="16" customHeight="1" x14ac:dyDescent="0.2"/>
    <row r="8531" customFormat="1" ht="16" customHeight="1" x14ac:dyDescent="0.2"/>
    <row r="8532" customFormat="1" ht="16" customHeight="1" x14ac:dyDescent="0.2"/>
    <row r="8533" customFormat="1" ht="16" customHeight="1" x14ac:dyDescent="0.2"/>
    <row r="8534" customFormat="1" ht="16" customHeight="1" x14ac:dyDescent="0.2"/>
    <row r="8535" customFormat="1" ht="16" customHeight="1" x14ac:dyDescent="0.2"/>
    <row r="8536" customFormat="1" ht="16" customHeight="1" x14ac:dyDescent="0.2"/>
    <row r="8537" customFormat="1" ht="16" customHeight="1" x14ac:dyDescent="0.2"/>
    <row r="8538" customFormat="1" ht="16" customHeight="1" x14ac:dyDescent="0.2"/>
    <row r="8539" customFormat="1" ht="16" customHeight="1" x14ac:dyDescent="0.2"/>
    <row r="8540" customFormat="1" ht="16" customHeight="1" x14ac:dyDescent="0.2"/>
    <row r="8541" customFormat="1" ht="16" customHeight="1" x14ac:dyDescent="0.2"/>
    <row r="8542" customFormat="1" ht="16" customHeight="1" x14ac:dyDescent="0.2"/>
    <row r="8543" customFormat="1" ht="16" customHeight="1" x14ac:dyDescent="0.2"/>
    <row r="8544" customFormat="1" ht="16" customHeight="1" x14ac:dyDescent="0.2"/>
    <row r="8545" customFormat="1" ht="16" customHeight="1" x14ac:dyDescent="0.2"/>
    <row r="8546" customFormat="1" ht="16" customHeight="1" x14ac:dyDescent="0.2"/>
    <row r="8547" customFormat="1" ht="16" customHeight="1" x14ac:dyDescent="0.2"/>
    <row r="8548" customFormat="1" ht="16" customHeight="1" x14ac:dyDescent="0.2"/>
    <row r="8549" customFormat="1" ht="16" customHeight="1" x14ac:dyDescent="0.2"/>
    <row r="8550" customFormat="1" ht="16" customHeight="1" x14ac:dyDescent="0.2"/>
    <row r="8551" customFormat="1" ht="16" customHeight="1" x14ac:dyDescent="0.2"/>
    <row r="8552" customFormat="1" ht="16" customHeight="1" x14ac:dyDescent="0.2"/>
    <row r="8553" customFormat="1" ht="16" customHeight="1" x14ac:dyDescent="0.2"/>
    <row r="8554" customFormat="1" ht="16" customHeight="1" x14ac:dyDescent="0.2"/>
    <row r="8555" customFormat="1" ht="16" customHeight="1" x14ac:dyDescent="0.2"/>
    <row r="8556" customFormat="1" ht="16" customHeight="1" x14ac:dyDescent="0.2"/>
    <row r="8557" customFormat="1" ht="16" customHeight="1" x14ac:dyDescent="0.2"/>
    <row r="8558" customFormat="1" ht="16" customHeight="1" x14ac:dyDescent="0.2"/>
    <row r="8559" customFormat="1" ht="16" customHeight="1" x14ac:dyDescent="0.2"/>
    <row r="8560" customFormat="1" ht="16" customHeight="1" x14ac:dyDescent="0.2"/>
    <row r="8561" customFormat="1" ht="16" customHeight="1" x14ac:dyDescent="0.2"/>
    <row r="8562" customFormat="1" ht="16" customHeight="1" x14ac:dyDescent="0.2"/>
    <row r="8563" customFormat="1" ht="16" customHeight="1" x14ac:dyDescent="0.2"/>
    <row r="8564" customFormat="1" ht="16" customHeight="1" x14ac:dyDescent="0.2"/>
    <row r="8565" customFormat="1" ht="16" customHeight="1" x14ac:dyDescent="0.2"/>
    <row r="8566" customFormat="1" ht="16" customHeight="1" x14ac:dyDescent="0.2"/>
    <row r="8567" customFormat="1" ht="16" customHeight="1" x14ac:dyDescent="0.2"/>
    <row r="8568" customFormat="1" ht="16" customHeight="1" x14ac:dyDescent="0.2"/>
    <row r="8569" customFormat="1" ht="16" customHeight="1" x14ac:dyDescent="0.2"/>
    <row r="8570" customFormat="1" ht="16" customHeight="1" x14ac:dyDescent="0.2"/>
    <row r="8571" customFormat="1" ht="16" customHeight="1" x14ac:dyDescent="0.2"/>
    <row r="8572" customFormat="1" ht="16" customHeight="1" x14ac:dyDescent="0.2"/>
    <row r="8573" customFormat="1" ht="16" customHeight="1" x14ac:dyDescent="0.2"/>
    <row r="8574" customFormat="1" ht="16" customHeight="1" x14ac:dyDescent="0.2"/>
    <row r="8575" customFormat="1" ht="16" customHeight="1" x14ac:dyDescent="0.2"/>
    <row r="8576" customFormat="1" ht="16" customHeight="1" x14ac:dyDescent="0.2"/>
    <row r="8577" customFormat="1" ht="16" customHeight="1" x14ac:dyDescent="0.2"/>
    <row r="8578" customFormat="1" ht="16" customHeight="1" x14ac:dyDescent="0.2"/>
    <row r="8579" customFormat="1" ht="16" customHeight="1" x14ac:dyDescent="0.2"/>
    <row r="8580" customFormat="1" ht="16" customHeight="1" x14ac:dyDescent="0.2"/>
    <row r="8581" customFormat="1" ht="16" customHeight="1" x14ac:dyDescent="0.2"/>
    <row r="8582" customFormat="1" ht="16" customHeight="1" x14ac:dyDescent="0.2"/>
    <row r="8583" customFormat="1" ht="16" customHeight="1" x14ac:dyDescent="0.2"/>
    <row r="8584" customFormat="1" ht="16" customHeight="1" x14ac:dyDescent="0.2"/>
    <row r="8585" customFormat="1" ht="16" customHeight="1" x14ac:dyDescent="0.2"/>
    <row r="8586" customFormat="1" ht="16" customHeight="1" x14ac:dyDescent="0.2"/>
    <row r="8587" customFormat="1" ht="16" customHeight="1" x14ac:dyDescent="0.2"/>
    <row r="8588" customFormat="1" ht="16" customHeight="1" x14ac:dyDescent="0.2"/>
    <row r="8589" customFormat="1" ht="16" customHeight="1" x14ac:dyDescent="0.2"/>
    <row r="8590" customFormat="1" ht="16" customHeight="1" x14ac:dyDescent="0.2"/>
    <row r="8591" customFormat="1" ht="16" customHeight="1" x14ac:dyDescent="0.2"/>
    <row r="8592" customFormat="1" ht="16" customHeight="1" x14ac:dyDescent="0.2"/>
    <row r="8593" customFormat="1" ht="16" customHeight="1" x14ac:dyDescent="0.2"/>
    <row r="8594" customFormat="1" ht="16" customHeight="1" x14ac:dyDescent="0.2"/>
    <row r="8595" customFormat="1" ht="16" customHeight="1" x14ac:dyDescent="0.2"/>
    <row r="8596" customFormat="1" ht="16" customHeight="1" x14ac:dyDescent="0.2"/>
    <row r="8597" customFormat="1" ht="16" customHeight="1" x14ac:dyDescent="0.2"/>
    <row r="8598" customFormat="1" ht="16" customHeight="1" x14ac:dyDescent="0.2"/>
    <row r="8599" customFormat="1" ht="16" customHeight="1" x14ac:dyDescent="0.2"/>
    <row r="8600" customFormat="1" ht="16" customHeight="1" x14ac:dyDescent="0.2"/>
    <row r="8601" customFormat="1" ht="16" customHeight="1" x14ac:dyDescent="0.2"/>
    <row r="8602" customFormat="1" ht="16" customHeight="1" x14ac:dyDescent="0.2"/>
    <row r="8603" customFormat="1" ht="16" customHeight="1" x14ac:dyDescent="0.2"/>
    <row r="8604" customFormat="1" ht="16" customHeight="1" x14ac:dyDescent="0.2"/>
    <row r="8605" customFormat="1" ht="16" customHeight="1" x14ac:dyDescent="0.2"/>
    <row r="8606" customFormat="1" ht="16" customHeight="1" x14ac:dyDescent="0.2"/>
    <row r="8607" customFormat="1" ht="16" customHeight="1" x14ac:dyDescent="0.2"/>
    <row r="8608" customFormat="1" ht="16" customHeight="1" x14ac:dyDescent="0.2"/>
    <row r="8609" customFormat="1" ht="16" customHeight="1" x14ac:dyDescent="0.2"/>
    <row r="8610" customFormat="1" ht="16" customHeight="1" x14ac:dyDescent="0.2"/>
    <row r="8611" customFormat="1" ht="16" customHeight="1" x14ac:dyDescent="0.2"/>
    <row r="8612" customFormat="1" ht="16" customHeight="1" x14ac:dyDescent="0.2"/>
    <row r="8613" customFormat="1" ht="16" customHeight="1" x14ac:dyDescent="0.2"/>
    <row r="8614" customFormat="1" ht="16" customHeight="1" x14ac:dyDescent="0.2"/>
    <row r="8615" customFormat="1" ht="16" customHeight="1" x14ac:dyDescent="0.2"/>
    <row r="8616" customFormat="1" ht="16" customHeight="1" x14ac:dyDescent="0.2"/>
    <row r="8617" customFormat="1" ht="16" customHeight="1" x14ac:dyDescent="0.2"/>
    <row r="8618" customFormat="1" ht="16" customHeight="1" x14ac:dyDescent="0.2"/>
    <row r="8619" customFormat="1" ht="16" customHeight="1" x14ac:dyDescent="0.2"/>
    <row r="8620" customFormat="1" ht="16" customHeight="1" x14ac:dyDescent="0.2"/>
    <row r="8621" customFormat="1" ht="16" customHeight="1" x14ac:dyDescent="0.2"/>
    <row r="8622" customFormat="1" ht="16" customHeight="1" x14ac:dyDescent="0.2"/>
    <row r="8623" customFormat="1" ht="16" customHeight="1" x14ac:dyDescent="0.2"/>
    <row r="8624" customFormat="1" ht="16" customHeight="1" x14ac:dyDescent="0.2"/>
    <row r="8625" customFormat="1" ht="16" customHeight="1" x14ac:dyDescent="0.2"/>
    <row r="8626" customFormat="1" ht="16" customHeight="1" x14ac:dyDescent="0.2"/>
    <row r="8627" customFormat="1" ht="16" customHeight="1" x14ac:dyDescent="0.2"/>
    <row r="8628" customFormat="1" ht="16" customHeight="1" x14ac:dyDescent="0.2"/>
    <row r="8629" customFormat="1" ht="16" customHeight="1" x14ac:dyDescent="0.2"/>
    <row r="8630" customFormat="1" ht="16" customHeight="1" x14ac:dyDescent="0.2"/>
    <row r="8631" customFormat="1" ht="16" customHeight="1" x14ac:dyDescent="0.2"/>
    <row r="8632" customFormat="1" ht="16" customHeight="1" x14ac:dyDescent="0.2"/>
    <row r="8633" customFormat="1" ht="16" customHeight="1" x14ac:dyDescent="0.2"/>
    <row r="8634" customFormat="1" ht="16" customHeight="1" x14ac:dyDescent="0.2"/>
    <row r="8635" customFormat="1" ht="16" customHeight="1" x14ac:dyDescent="0.2"/>
    <row r="8636" customFormat="1" ht="16" customHeight="1" x14ac:dyDescent="0.2"/>
    <row r="8637" customFormat="1" ht="16" customHeight="1" x14ac:dyDescent="0.2"/>
    <row r="8638" customFormat="1" ht="16" customHeight="1" x14ac:dyDescent="0.2"/>
    <row r="8639" customFormat="1" ht="16" customHeight="1" x14ac:dyDescent="0.2"/>
    <row r="8640" customFormat="1" ht="16" customHeight="1" x14ac:dyDescent="0.2"/>
    <row r="8641" customFormat="1" ht="16" customHeight="1" x14ac:dyDescent="0.2"/>
    <row r="8642" customFormat="1" ht="16" customHeight="1" x14ac:dyDescent="0.2"/>
    <row r="8643" customFormat="1" ht="16" customHeight="1" x14ac:dyDescent="0.2"/>
    <row r="8644" customFormat="1" ht="16" customHeight="1" x14ac:dyDescent="0.2"/>
    <row r="8645" customFormat="1" ht="16" customHeight="1" x14ac:dyDescent="0.2"/>
    <row r="8646" customFormat="1" ht="16" customHeight="1" x14ac:dyDescent="0.2"/>
    <row r="8647" customFormat="1" ht="16" customHeight="1" x14ac:dyDescent="0.2"/>
    <row r="8648" customFormat="1" ht="16" customHeight="1" x14ac:dyDescent="0.2"/>
    <row r="8649" customFormat="1" ht="16" customHeight="1" x14ac:dyDescent="0.2"/>
    <row r="8650" customFormat="1" ht="16" customHeight="1" x14ac:dyDescent="0.2"/>
    <row r="8651" customFormat="1" ht="16" customHeight="1" x14ac:dyDescent="0.2"/>
    <row r="8652" customFormat="1" ht="16" customHeight="1" x14ac:dyDescent="0.2"/>
    <row r="8653" customFormat="1" ht="16" customHeight="1" x14ac:dyDescent="0.2"/>
    <row r="8654" customFormat="1" ht="16" customHeight="1" x14ac:dyDescent="0.2"/>
    <row r="8655" customFormat="1" ht="16" customHeight="1" x14ac:dyDescent="0.2"/>
    <row r="8656" customFormat="1" ht="16" customHeight="1" x14ac:dyDescent="0.2"/>
    <row r="8657" customFormat="1" ht="16" customHeight="1" x14ac:dyDescent="0.2"/>
    <row r="8658" customFormat="1" ht="16" customHeight="1" x14ac:dyDescent="0.2"/>
    <row r="8659" customFormat="1" ht="16" customHeight="1" x14ac:dyDescent="0.2"/>
    <row r="8660" customFormat="1" ht="16" customHeight="1" x14ac:dyDescent="0.2"/>
    <row r="8661" customFormat="1" ht="16" customHeight="1" x14ac:dyDescent="0.2"/>
    <row r="8662" customFormat="1" ht="16" customHeight="1" x14ac:dyDescent="0.2"/>
    <row r="8663" customFormat="1" ht="16" customHeight="1" x14ac:dyDescent="0.2"/>
    <row r="8664" customFormat="1" ht="16" customHeight="1" x14ac:dyDescent="0.2"/>
    <row r="8665" customFormat="1" ht="16" customHeight="1" x14ac:dyDescent="0.2"/>
    <row r="8666" customFormat="1" ht="16" customHeight="1" x14ac:dyDescent="0.2"/>
    <row r="8667" customFormat="1" ht="16" customHeight="1" x14ac:dyDescent="0.2"/>
    <row r="8668" customFormat="1" ht="16" customHeight="1" x14ac:dyDescent="0.2"/>
    <row r="8669" customFormat="1" ht="16" customHeight="1" x14ac:dyDescent="0.2"/>
    <row r="8670" customFormat="1" ht="16" customHeight="1" x14ac:dyDescent="0.2"/>
    <row r="8671" customFormat="1" ht="16" customHeight="1" x14ac:dyDescent="0.2"/>
    <row r="8672" customFormat="1" ht="16" customHeight="1" x14ac:dyDescent="0.2"/>
    <row r="8673" customFormat="1" ht="16" customHeight="1" x14ac:dyDescent="0.2"/>
    <row r="8674" customFormat="1" ht="16" customHeight="1" x14ac:dyDescent="0.2"/>
    <row r="8675" customFormat="1" ht="16" customHeight="1" x14ac:dyDescent="0.2"/>
    <row r="8676" customFormat="1" ht="16" customHeight="1" x14ac:dyDescent="0.2"/>
    <row r="8677" customFormat="1" ht="16" customHeight="1" x14ac:dyDescent="0.2"/>
    <row r="8678" customFormat="1" ht="16" customHeight="1" x14ac:dyDescent="0.2"/>
    <row r="8679" customFormat="1" ht="16" customHeight="1" x14ac:dyDescent="0.2"/>
    <row r="8680" customFormat="1" ht="16" customHeight="1" x14ac:dyDescent="0.2"/>
    <row r="8681" customFormat="1" ht="16" customHeight="1" x14ac:dyDescent="0.2"/>
    <row r="8682" customFormat="1" ht="16" customHeight="1" x14ac:dyDescent="0.2"/>
    <row r="8683" customFormat="1" ht="16" customHeight="1" x14ac:dyDescent="0.2"/>
    <row r="8684" customFormat="1" ht="16" customHeight="1" x14ac:dyDescent="0.2"/>
    <row r="8685" customFormat="1" ht="16" customHeight="1" x14ac:dyDescent="0.2"/>
    <row r="8686" customFormat="1" ht="16" customHeight="1" x14ac:dyDescent="0.2"/>
    <row r="8687" customFormat="1" ht="16" customHeight="1" x14ac:dyDescent="0.2"/>
    <row r="8688" customFormat="1" ht="16" customHeight="1" x14ac:dyDescent="0.2"/>
    <row r="8689" customFormat="1" ht="16" customHeight="1" x14ac:dyDescent="0.2"/>
    <row r="8690" customFormat="1" ht="16" customHeight="1" x14ac:dyDescent="0.2"/>
    <row r="8691" customFormat="1" ht="16" customHeight="1" x14ac:dyDescent="0.2"/>
    <row r="8692" customFormat="1" ht="16" customHeight="1" x14ac:dyDescent="0.2"/>
    <row r="8693" customFormat="1" ht="16" customHeight="1" x14ac:dyDescent="0.2"/>
    <row r="8694" customFormat="1" ht="16" customHeight="1" x14ac:dyDescent="0.2"/>
    <row r="8695" customFormat="1" ht="16" customHeight="1" x14ac:dyDescent="0.2"/>
    <row r="8696" customFormat="1" ht="16" customHeight="1" x14ac:dyDescent="0.2"/>
    <row r="8697" customFormat="1" ht="16" customHeight="1" x14ac:dyDescent="0.2"/>
    <row r="8698" customFormat="1" ht="16" customHeight="1" x14ac:dyDescent="0.2"/>
    <row r="8699" customFormat="1" ht="16" customHeight="1" x14ac:dyDescent="0.2"/>
    <row r="8700" customFormat="1" ht="16" customHeight="1" x14ac:dyDescent="0.2"/>
    <row r="8701" customFormat="1" ht="16" customHeight="1" x14ac:dyDescent="0.2"/>
    <row r="8702" customFormat="1" ht="16" customHeight="1" x14ac:dyDescent="0.2"/>
    <row r="8703" customFormat="1" ht="16" customHeight="1" x14ac:dyDescent="0.2"/>
    <row r="8704" customFormat="1" ht="16" customHeight="1" x14ac:dyDescent="0.2"/>
    <row r="8705" customFormat="1" ht="16" customHeight="1" x14ac:dyDescent="0.2"/>
    <row r="8706" customFormat="1" ht="16" customHeight="1" x14ac:dyDescent="0.2"/>
    <row r="8707" customFormat="1" ht="16" customHeight="1" x14ac:dyDescent="0.2"/>
    <row r="8708" customFormat="1" ht="16" customHeight="1" x14ac:dyDescent="0.2"/>
    <row r="8709" customFormat="1" ht="16" customHeight="1" x14ac:dyDescent="0.2"/>
    <row r="8710" customFormat="1" ht="16" customHeight="1" x14ac:dyDescent="0.2"/>
    <row r="8711" customFormat="1" ht="16" customHeight="1" x14ac:dyDescent="0.2"/>
    <row r="8712" customFormat="1" ht="16" customHeight="1" x14ac:dyDescent="0.2"/>
    <row r="8713" customFormat="1" ht="16" customHeight="1" x14ac:dyDescent="0.2"/>
    <row r="8714" customFormat="1" ht="16" customHeight="1" x14ac:dyDescent="0.2"/>
    <row r="8715" customFormat="1" ht="16" customHeight="1" x14ac:dyDescent="0.2"/>
    <row r="8716" customFormat="1" ht="16" customHeight="1" x14ac:dyDescent="0.2"/>
    <row r="8717" customFormat="1" ht="16" customHeight="1" x14ac:dyDescent="0.2"/>
    <row r="8718" customFormat="1" ht="16" customHeight="1" x14ac:dyDescent="0.2"/>
    <row r="8719" customFormat="1" ht="16" customHeight="1" x14ac:dyDescent="0.2"/>
    <row r="8720" customFormat="1" ht="16" customHeight="1" x14ac:dyDescent="0.2"/>
    <row r="8721" customFormat="1" ht="16" customHeight="1" x14ac:dyDescent="0.2"/>
    <row r="8722" customFormat="1" ht="16" customHeight="1" x14ac:dyDescent="0.2"/>
    <row r="8723" customFormat="1" ht="16" customHeight="1" x14ac:dyDescent="0.2"/>
    <row r="8724" customFormat="1" ht="16" customHeight="1" x14ac:dyDescent="0.2"/>
    <row r="8725" customFormat="1" ht="16" customHeight="1" x14ac:dyDescent="0.2"/>
    <row r="8726" customFormat="1" ht="16" customHeight="1" x14ac:dyDescent="0.2"/>
    <row r="8727" customFormat="1" ht="16" customHeight="1" x14ac:dyDescent="0.2"/>
    <row r="8728" customFormat="1" ht="16" customHeight="1" x14ac:dyDescent="0.2"/>
    <row r="8729" customFormat="1" ht="16" customHeight="1" x14ac:dyDescent="0.2"/>
    <row r="8730" customFormat="1" ht="16" customHeight="1" x14ac:dyDescent="0.2"/>
    <row r="8731" customFormat="1" ht="16" customHeight="1" x14ac:dyDescent="0.2"/>
    <row r="8732" customFormat="1" ht="16" customHeight="1" x14ac:dyDescent="0.2"/>
    <row r="8733" customFormat="1" ht="16" customHeight="1" x14ac:dyDescent="0.2"/>
    <row r="8734" customFormat="1" ht="16" customHeight="1" x14ac:dyDescent="0.2"/>
    <row r="8735" customFormat="1" ht="16" customHeight="1" x14ac:dyDescent="0.2"/>
    <row r="8736" customFormat="1" ht="16" customHeight="1" x14ac:dyDescent="0.2"/>
    <row r="8737" customFormat="1" ht="16" customHeight="1" x14ac:dyDescent="0.2"/>
    <row r="8738" customFormat="1" ht="16" customHeight="1" x14ac:dyDescent="0.2"/>
    <row r="8739" customFormat="1" ht="16" customHeight="1" x14ac:dyDescent="0.2"/>
    <row r="8740" customFormat="1" ht="16" customHeight="1" x14ac:dyDescent="0.2"/>
    <row r="8741" customFormat="1" ht="16" customHeight="1" x14ac:dyDescent="0.2"/>
    <row r="8742" customFormat="1" ht="16" customHeight="1" x14ac:dyDescent="0.2"/>
    <row r="8743" customFormat="1" ht="16" customHeight="1" x14ac:dyDescent="0.2"/>
    <row r="8744" customFormat="1" ht="16" customHeight="1" x14ac:dyDescent="0.2"/>
    <row r="8745" customFormat="1" ht="16" customHeight="1" x14ac:dyDescent="0.2"/>
    <row r="8746" customFormat="1" ht="16" customHeight="1" x14ac:dyDescent="0.2"/>
    <row r="8747" customFormat="1" ht="16" customHeight="1" x14ac:dyDescent="0.2"/>
    <row r="8748" customFormat="1" ht="16" customHeight="1" x14ac:dyDescent="0.2"/>
    <row r="8749" customFormat="1" ht="16" customHeight="1" x14ac:dyDescent="0.2"/>
    <row r="8750" customFormat="1" ht="16" customHeight="1" x14ac:dyDescent="0.2"/>
    <row r="8751" customFormat="1" ht="16" customHeight="1" x14ac:dyDescent="0.2"/>
    <row r="8752" customFormat="1" ht="16" customHeight="1" x14ac:dyDescent="0.2"/>
    <row r="8753" customFormat="1" ht="16" customHeight="1" x14ac:dyDescent="0.2"/>
    <row r="8754" customFormat="1" ht="16" customHeight="1" x14ac:dyDescent="0.2"/>
    <row r="8755" customFormat="1" ht="16" customHeight="1" x14ac:dyDescent="0.2"/>
    <row r="8756" customFormat="1" ht="16" customHeight="1" x14ac:dyDescent="0.2"/>
    <row r="8757" customFormat="1" ht="16" customHeight="1" x14ac:dyDescent="0.2"/>
    <row r="8758" customFormat="1" ht="16" customHeight="1" x14ac:dyDescent="0.2"/>
    <row r="8759" customFormat="1" ht="16" customHeight="1" x14ac:dyDescent="0.2"/>
    <row r="8760" customFormat="1" ht="16" customHeight="1" x14ac:dyDescent="0.2"/>
    <row r="8761" customFormat="1" ht="16" customHeight="1" x14ac:dyDescent="0.2"/>
    <row r="8762" customFormat="1" ht="16" customHeight="1" x14ac:dyDescent="0.2"/>
    <row r="8763" customFormat="1" ht="16" customHeight="1" x14ac:dyDescent="0.2"/>
    <row r="8764" customFormat="1" ht="16" customHeight="1" x14ac:dyDescent="0.2"/>
    <row r="8765" customFormat="1" ht="16" customHeight="1" x14ac:dyDescent="0.2"/>
    <row r="8766" customFormat="1" ht="16" customHeight="1" x14ac:dyDescent="0.2"/>
    <row r="8767" customFormat="1" ht="16" customHeight="1" x14ac:dyDescent="0.2"/>
    <row r="8768" customFormat="1" ht="16" customHeight="1" x14ac:dyDescent="0.2"/>
    <row r="8769" customFormat="1" ht="16" customHeight="1" x14ac:dyDescent="0.2"/>
    <row r="8770" customFormat="1" ht="16" customHeight="1" x14ac:dyDescent="0.2"/>
    <row r="8771" customFormat="1" ht="16" customHeight="1" x14ac:dyDescent="0.2"/>
    <row r="8772" customFormat="1" ht="16" customHeight="1" x14ac:dyDescent="0.2"/>
    <row r="8773" customFormat="1" ht="16" customHeight="1" x14ac:dyDescent="0.2"/>
    <row r="8774" customFormat="1" ht="16" customHeight="1" x14ac:dyDescent="0.2"/>
    <row r="8775" customFormat="1" ht="16" customHeight="1" x14ac:dyDescent="0.2"/>
    <row r="8776" customFormat="1" ht="16" customHeight="1" x14ac:dyDescent="0.2"/>
    <row r="8777" customFormat="1" ht="16" customHeight="1" x14ac:dyDescent="0.2"/>
    <row r="8778" customFormat="1" ht="16" customHeight="1" x14ac:dyDescent="0.2"/>
    <row r="8779" customFormat="1" ht="16" customHeight="1" x14ac:dyDescent="0.2"/>
    <row r="8780" customFormat="1" ht="16" customHeight="1" x14ac:dyDescent="0.2"/>
    <row r="8781" customFormat="1" ht="16" customHeight="1" x14ac:dyDescent="0.2"/>
    <row r="8782" customFormat="1" ht="16" customHeight="1" x14ac:dyDescent="0.2"/>
    <row r="8783" customFormat="1" ht="16" customHeight="1" x14ac:dyDescent="0.2"/>
    <row r="8784" customFormat="1" ht="16" customHeight="1" x14ac:dyDescent="0.2"/>
    <row r="8785" customFormat="1" ht="16" customHeight="1" x14ac:dyDescent="0.2"/>
    <row r="8786" customFormat="1" ht="16" customHeight="1" x14ac:dyDescent="0.2"/>
    <row r="8787" customFormat="1" ht="16" customHeight="1" x14ac:dyDescent="0.2"/>
    <row r="8788" customFormat="1" ht="16" customHeight="1" x14ac:dyDescent="0.2"/>
    <row r="8789" customFormat="1" ht="16" customHeight="1" x14ac:dyDescent="0.2"/>
    <row r="8790" customFormat="1" ht="16" customHeight="1" x14ac:dyDescent="0.2"/>
    <row r="8791" customFormat="1" ht="16" customHeight="1" x14ac:dyDescent="0.2"/>
    <row r="8792" customFormat="1" ht="16" customHeight="1" x14ac:dyDescent="0.2"/>
    <row r="8793" customFormat="1" ht="16" customHeight="1" x14ac:dyDescent="0.2"/>
    <row r="8794" customFormat="1" ht="16" customHeight="1" x14ac:dyDescent="0.2"/>
    <row r="8795" customFormat="1" ht="16" customHeight="1" x14ac:dyDescent="0.2"/>
    <row r="8796" customFormat="1" ht="16" customHeight="1" x14ac:dyDescent="0.2"/>
    <row r="8797" customFormat="1" ht="16" customHeight="1" x14ac:dyDescent="0.2"/>
    <row r="8798" customFormat="1" ht="16" customHeight="1" x14ac:dyDescent="0.2"/>
    <row r="8799" customFormat="1" ht="16" customHeight="1" x14ac:dyDescent="0.2"/>
    <row r="8800" customFormat="1" ht="16" customHeight="1" x14ac:dyDescent="0.2"/>
    <row r="8801" customFormat="1" ht="16" customHeight="1" x14ac:dyDescent="0.2"/>
    <row r="8802" customFormat="1" ht="16" customHeight="1" x14ac:dyDescent="0.2"/>
    <row r="8803" customFormat="1" ht="16" customHeight="1" x14ac:dyDescent="0.2"/>
    <row r="8804" customFormat="1" ht="16" customHeight="1" x14ac:dyDescent="0.2"/>
    <row r="8805" customFormat="1" ht="16" customHeight="1" x14ac:dyDescent="0.2"/>
    <row r="8806" customFormat="1" ht="16" customHeight="1" x14ac:dyDescent="0.2"/>
    <row r="8807" customFormat="1" ht="16" customHeight="1" x14ac:dyDescent="0.2"/>
    <row r="8808" customFormat="1" ht="16" customHeight="1" x14ac:dyDescent="0.2"/>
    <row r="8809" customFormat="1" ht="16" customHeight="1" x14ac:dyDescent="0.2"/>
    <row r="8810" customFormat="1" ht="16" customHeight="1" x14ac:dyDescent="0.2"/>
    <row r="8811" customFormat="1" ht="16" customHeight="1" x14ac:dyDescent="0.2"/>
    <row r="8812" customFormat="1" ht="16" customHeight="1" x14ac:dyDescent="0.2"/>
    <row r="8813" customFormat="1" ht="16" customHeight="1" x14ac:dyDescent="0.2"/>
    <row r="8814" customFormat="1" ht="16" customHeight="1" x14ac:dyDescent="0.2"/>
    <row r="8815" customFormat="1" ht="16" customHeight="1" x14ac:dyDescent="0.2"/>
    <row r="8816" customFormat="1" ht="16" customHeight="1" x14ac:dyDescent="0.2"/>
    <row r="8817" customFormat="1" ht="16" customHeight="1" x14ac:dyDescent="0.2"/>
    <row r="8818" customFormat="1" ht="16" customHeight="1" x14ac:dyDescent="0.2"/>
    <row r="8819" customFormat="1" ht="16" customHeight="1" x14ac:dyDescent="0.2"/>
    <row r="8820" customFormat="1" ht="16" customHeight="1" x14ac:dyDescent="0.2"/>
    <row r="8821" customFormat="1" ht="16" customHeight="1" x14ac:dyDescent="0.2"/>
    <row r="8822" customFormat="1" ht="16" customHeight="1" x14ac:dyDescent="0.2"/>
    <row r="8823" customFormat="1" ht="16" customHeight="1" x14ac:dyDescent="0.2"/>
    <row r="8824" customFormat="1" ht="16" customHeight="1" x14ac:dyDescent="0.2"/>
    <row r="8825" customFormat="1" ht="16" customHeight="1" x14ac:dyDescent="0.2"/>
    <row r="8826" customFormat="1" ht="16" customHeight="1" x14ac:dyDescent="0.2"/>
    <row r="8827" customFormat="1" ht="16" customHeight="1" x14ac:dyDescent="0.2"/>
    <row r="8828" customFormat="1" ht="16" customHeight="1" x14ac:dyDescent="0.2"/>
    <row r="8829" customFormat="1" ht="16" customHeight="1" x14ac:dyDescent="0.2"/>
    <row r="8830" customFormat="1" ht="16" customHeight="1" x14ac:dyDescent="0.2"/>
    <row r="8831" customFormat="1" ht="16" customHeight="1" x14ac:dyDescent="0.2"/>
    <row r="8832" customFormat="1" ht="16" customHeight="1" x14ac:dyDescent="0.2"/>
    <row r="8833" customFormat="1" ht="16" customHeight="1" x14ac:dyDescent="0.2"/>
    <row r="8834" customFormat="1" ht="16" customHeight="1" x14ac:dyDescent="0.2"/>
    <row r="8835" customFormat="1" ht="16" customHeight="1" x14ac:dyDescent="0.2"/>
    <row r="8836" customFormat="1" ht="16" customHeight="1" x14ac:dyDescent="0.2"/>
    <row r="8837" customFormat="1" ht="16" customHeight="1" x14ac:dyDescent="0.2"/>
    <row r="8838" customFormat="1" ht="16" customHeight="1" x14ac:dyDescent="0.2"/>
    <row r="8839" customFormat="1" ht="16" customHeight="1" x14ac:dyDescent="0.2"/>
    <row r="8840" customFormat="1" ht="16" customHeight="1" x14ac:dyDescent="0.2"/>
    <row r="8841" customFormat="1" ht="16" customHeight="1" x14ac:dyDescent="0.2"/>
    <row r="8842" customFormat="1" ht="16" customHeight="1" x14ac:dyDescent="0.2"/>
    <row r="8843" customFormat="1" ht="16" customHeight="1" x14ac:dyDescent="0.2"/>
    <row r="8844" customFormat="1" ht="16" customHeight="1" x14ac:dyDescent="0.2"/>
    <row r="8845" customFormat="1" ht="16" customHeight="1" x14ac:dyDescent="0.2"/>
    <row r="8846" customFormat="1" ht="16" customHeight="1" x14ac:dyDescent="0.2"/>
    <row r="8847" customFormat="1" ht="16" customHeight="1" x14ac:dyDescent="0.2"/>
    <row r="8848" customFormat="1" ht="16" customHeight="1" x14ac:dyDescent="0.2"/>
    <row r="8849" customFormat="1" ht="16" customHeight="1" x14ac:dyDescent="0.2"/>
    <row r="8850" customFormat="1" ht="16" customHeight="1" x14ac:dyDescent="0.2"/>
    <row r="8851" customFormat="1" ht="16" customHeight="1" x14ac:dyDescent="0.2"/>
    <row r="8852" customFormat="1" ht="16" customHeight="1" x14ac:dyDescent="0.2"/>
    <row r="8853" customFormat="1" ht="16" customHeight="1" x14ac:dyDescent="0.2"/>
    <row r="8854" customFormat="1" ht="16" customHeight="1" x14ac:dyDescent="0.2"/>
    <row r="8855" customFormat="1" ht="16" customHeight="1" x14ac:dyDescent="0.2"/>
    <row r="8856" customFormat="1" ht="16" customHeight="1" x14ac:dyDescent="0.2"/>
    <row r="8857" customFormat="1" ht="16" customHeight="1" x14ac:dyDescent="0.2"/>
    <row r="8858" customFormat="1" ht="16" customHeight="1" x14ac:dyDescent="0.2"/>
    <row r="8859" customFormat="1" ht="16" customHeight="1" x14ac:dyDescent="0.2"/>
    <row r="8860" customFormat="1" ht="16" customHeight="1" x14ac:dyDescent="0.2"/>
    <row r="8861" customFormat="1" ht="16" customHeight="1" x14ac:dyDescent="0.2"/>
    <row r="8862" customFormat="1" ht="16" customHeight="1" x14ac:dyDescent="0.2"/>
    <row r="8863" customFormat="1" ht="16" customHeight="1" x14ac:dyDescent="0.2"/>
    <row r="8864" customFormat="1" ht="16" customHeight="1" x14ac:dyDescent="0.2"/>
    <row r="8865" customFormat="1" ht="16" customHeight="1" x14ac:dyDescent="0.2"/>
    <row r="8866" customFormat="1" ht="16" customHeight="1" x14ac:dyDescent="0.2"/>
    <row r="8867" customFormat="1" ht="16" customHeight="1" x14ac:dyDescent="0.2"/>
    <row r="8868" customFormat="1" ht="16" customHeight="1" x14ac:dyDescent="0.2"/>
    <row r="8869" customFormat="1" ht="16" customHeight="1" x14ac:dyDescent="0.2"/>
    <row r="8870" customFormat="1" ht="16" customHeight="1" x14ac:dyDescent="0.2"/>
    <row r="8871" customFormat="1" ht="16" customHeight="1" x14ac:dyDescent="0.2"/>
    <row r="8872" customFormat="1" ht="16" customHeight="1" x14ac:dyDescent="0.2"/>
    <row r="8873" customFormat="1" ht="16" customHeight="1" x14ac:dyDescent="0.2"/>
    <row r="8874" customFormat="1" ht="16" customHeight="1" x14ac:dyDescent="0.2"/>
    <row r="8875" customFormat="1" ht="16" customHeight="1" x14ac:dyDescent="0.2"/>
    <row r="8876" customFormat="1" ht="16" customHeight="1" x14ac:dyDescent="0.2"/>
    <row r="8877" customFormat="1" ht="16" customHeight="1" x14ac:dyDescent="0.2"/>
    <row r="8878" customFormat="1" ht="16" customHeight="1" x14ac:dyDescent="0.2"/>
    <row r="8879" customFormat="1" ht="16" customHeight="1" x14ac:dyDescent="0.2"/>
    <row r="8880" customFormat="1" ht="16" customHeight="1" x14ac:dyDescent="0.2"/>
    <row r="8881" customFormat="1" ht="16" customHeight="1" x14ac:dyDescent="0.2"/>
    <row r="8882" customFormat="1" ht="16" customHeight="1" x14ac:dyDescent="0.2"/>
    <row r="8883" customFormat="1" ht="16" customHeight="1" x14ac:dyDescent="0.2"/>
    <row r="8884" customFormat="1" ht="16" customHeight="1" x14ac:dyDescent="0.2"/>
    <row r="8885" customFormat="1" ht="16" customHeight="1" x14ac:dyDescent="0.2"/>
    <row r="8886" customFormat="1" ht="16" customHeight="1" x14ac:dyDescent="0.2"/>
    <row r="8887" customFormat="1" ht="16" customHeight="1" x14ac:dyDescent="0.2"/>
    <row r="8888" customFormat="1" ht="16" customHeight="1" x14ac:dyDescent="0.2"/>
    <row r="8889" customFormat="1" ht="16" customHeight="1" x14ac:dyDescent="0.2"/>
    <row r="8890" customFormat="1" ht="16" customHeight="1" x14ac:dyDescent="0.2"/>
    <row r="8891" customFormat="1" ht="16" customHeight="1" x14ac:dyDescent="0.2"/>
    <row r="8892" customFormat="1" ht="16" customHeight="1" x14ac:dyDescent="0.2"/>
    <row r="8893" customFormat="1" ht="16" customHeight="1" x14ac:dyDescent="0.2"/>
    <row r="8894" customFormat="1" ht="16" customHeight="1" x14ac:dyDescent="0.2"/>
    <row r="8895" customFormat="1" ht="16" customHeight="1" x14ac:dyDescent="0.2"/>
    <row r="8896" customFormat="1" ht="16" customHeight="1" x14ac:dyDescent="0.2"/>
    <row r="8897" customFormat="1" ht="16" customHeight="1" x14ac:dyDescent="0.2"/>
    <row r="8898" customFormat="1" ht="16" customHeight="1" x14ac:dyDescent="0.2"/>
    <row r="8899" customFormat="1" ht="16" customHeight="1" x14ac:dyDescent="0.2"/>
    <row r="8900" customFormat="1" ht="16" customHeight="1" x14ac:dyDescent="0.2"/>
    <row r="8901" customFormat="1" ht="16" customHeight="1" x14ac:dyDescent="0.2"/>
    <row r="8902" customFormat="1" ht="16" customHeight="1" x14ac:dyDescent="0.2"/>
    <row r="8903" customFormat="1" ht="16" customHeight="1" x14ac:dyDescent="0.2"/>
    <row r="8904" customFormat="1" ht="16" customHeight="1" x14ac:dyDescent="0.2"/>
    <row r="8905" customFormat="1" ht="16" customHeight="1" x14ac:dyDescent="0.2"/>
    <row r="8906" customFormat="1" ht="16" customHeight="1" x14ac:dyDescent="0.2"/>
    <row r="8907" customFormat="1" ht="16" customHeight="1" x14ac:dyDescent="0.2"/>
    <row r="8908" customFormat="1" ht="16" customHeight="1" x14ac:dyDescent="0.2"/>
    <row r="8909" customFormat="1" ht="16" customHeight="1" x14ac:dyDescent="0.2"/>
    <row r="8910" customFormat="1" ht="16" customHeight="1" x14ac:dyDescent="0.2"/>
    <row r="8911" customFormat="1" ht="16" customHeight="1" x14ac:dyDescent="0.2"/>
    <row r="8912" customFormat="1" ht="16" customHeight="1" x14ac:dyDescent="0.2"/>
    <row r="8913" customFormat="1" ht="16" customHeight="1" x14ac:dyDescent="0.2"/>
    <row r="8914" customFormat="1" ht="16" customHeight="1" x14ac:dyDescent="0.2"/>
    <row r="8915" customFormat="1" ht="16" customHeight="1" x14ac:dyDescent="0.2"/>
    <row r="8916" customFormat="1" ht="16" customHeight="1" x14ac:dyDescent="0.2"/>
    <row r="8917" customFormat="1" ht="16" customHeight="1" x14ac:dyDescent="0.2"/>
    <row r="8918" customFormat="1" ht="16" customHeight="1" x14ac:dyDescent="0.2"/>
    <row r="8919" customFormat="1" ht="16" customHeight="1" x14ac:dyDescent="0.2"/>
    <row r="8920" customFormat="1" ht="16" customHeight="1" x14ac:dyDescent="0.2"/>
    <row r="8921" customFormat="1" ht="16" customHeight="1" x14ac:dyDescent="0.2"/>
    <row r="8922" customFormat="1" ht="16" customHeight="1" x14ac:dyDescent="0.2"/>
    <row r="8923" customFormat="1" ht="16" customHeight="1" x14ac:dyDescent="0.2"/>
    <row r="8924" customFormat="1" ht="16" customHeight="1" x14ac:dyDescent="0.2"/>
    <row r="8925" customFormat="1" ht="16" customHeight="1" x14ac:dyDescent="0.2"/>
    <row r="8926" customFormat="1" ht="16" customHeight="1" x14ac:dyDescent="0.2"/>
    <row r="8927" customFormat="1" ht="16" customHeight="1" x14ac:dyDescent="0.2"/>
    <row r="8928" customFormat="1" ht="16" customHeight="1" x14ac:dyDescent="0.2"/>
    <row r="8929" customFormat="1" ht="16" customHeight="1" x14ac:dyDescent="0.2"/>
    <row r="8930" customFormat="1" ht="16" customHeight="1" x14ac:dyDescent="0.2"/>
    <row r="8931" customFormat="1" ht="16" customHeight="1" x14ac:dyDescent="0.2"/>
    <row r="8932" customFormat="1" ht="16" customHeight="1" x14ac:dyDescent="0.2"/>
    <row r="8933" customFormat="1" ht="16" customHeight="1" x14ac:dyDescent="0.2"/>
    <row r="8934" customFormat="1" ht="16" customHeight="1" x14ac:dyDescent="0.2"/>
    <row r="8935" customFormat="1" ht="16" customHeight="1" x14ac:dyDescent="0.2"/>
    <row r="8936" customFormat="1" ht="16" customHeight="1" x14ac:dyDescent="0.2"/>
    <row r="8937" customFormat="1" ht="16" customHeight="1" x14ac:dyDescent="0.2"/>
    <row r="8938" customFormat="1" ht="16" customHeight="1" x14ac:dyDescent="0.2"/>
    <row r="8939" customFormat="1" ht="16" customHeight="1" x14ac:dyDescent="0.2"/>
    <row r="8940" customFormat="1" ht="16" customHeight="1" x14ac:dyDescent="0.2"/>
    <row r="8941" customFormat="1" ht="16" customHeight="1" x14ac:dyDescent="0.2"/>
    <row r="8942" customFormat="1" ht="16" customHeight="1" x14ac:dyDescent="0.2"/>
    <row r="8943" customFormat="1" ht="16" customHeight="1" x14ac:dyDescent="0.2"/>
    <row r="8944" customFormat="1" ht="16" customHeight="1" x14ac:dyDescent="0.2"/>
    <row r="8945" customFormat="1" ht="16" customHeight="1" x14ac:dyDescent="0.2"/>
    <row r="8946" customFormat="1" ht="16" customHeight="1" x14ac:dyDescent="0.2"/>
    <row r="8947" customFormat="1" ht="16" customHeight="1" x14ac:dyDescent="0.2"/>
    <row r="8948" customFormat="1" ht="16" customHeight="1" x14ac:dyDescent="0.2"/>
    <row r="8949" customFormat="1" ht="16" customHeight="1" x14ac:dyDescent="0.2"/>
    <row r="8950" customFormat="1" ht="16" customHeight="1" x14ac:dyDescent="0.2"/>
    <row r="8951" customFormat="1" ht="16" customHeight="1" x14ac:dyDescent="0.2"/>
    <row r="8952" customFormat="1" ht="16" customHeight="1" x14ac:dyDescent="0.2"/>
    <row r="8953" customFormat="1" ht="16" customHeight="1" x14ac:dyDescent="0.2"/>
    <row r="8954" customFormat="1" ht="16" customHeight="1" x14ac:dyDescent="0.2"/>
    <row r="8955" customFormat="1" ht="16" customHeight="1" x14ac:dyDescent="0.2"/>
    <row r="8956" customFormat="1" ht="16" customHeight="1" x14ac:dyDescent="0.2"/>
    <row r="8957" customFormat="1" ht="16" customHeight="1" x14ac:dyDescent="0.2"/>
    <row r="8958" customFormat="1" ht="16" customHeight="1" x14ac:dyDescent="0.2"/>
    <row r="8959" customFormat="1" ht="16" customHeight="1" x14ac:dyDescent="0.2"/>
    <row r="8960" customFormat="1" ht="16" customHeight="1" x14ac:dyDescent="0.2"/>
    <row r="8961" customFormat="1" ht="16" customHeight="1" x14ac:dyDescent="0.2"/>
    <row r="8962" customFormat="1" ht="16" customHeight="1" x14ac:dyDescent="0.2"/>
    <row r="8963" customFormat="1" ht="16" customHeight="1" x14ac:dyDescent="0.2"/>
    <row r="8964" customFormat="1" ht="16" customHeight="1" x14ac:dyDescent="0.2"/>
    <row r="8965" customFormat="1" ht="16" customHeight="1" x14ac:dyDescent="0.2"/>
    <row r="8966" customFormat="1" ht="16" customHeight="1" x14ac:dyDescent="0.2"/>
    <row r="8967" customFormat="1" ht="16" customHeight="1" x14ac:dyDescent="0.2"/>
    <row r="8968" customFormat="1" ht="16" customHeight="1" x14ac:dyDescent="0.2"/>
    <row r="8969" customFormat="1" ht="16" customHeight="1" x14ac:dyDescent="0.2"/>
    <row r="8970" customFormat="1" ht="16" customHeight="1" x14ac:dyDescent="0.2"/>
    <row r="8971" customFormat="1" ht="16" customHeight="1" x14ac:dyDescent="0.2"/>
    <row r="8972" customFormat="1" ht="16" customHeight="1" x14ac:dyDescent="0.2"/>
    <row r="8973" customFormat="1" ht="16" customHeight="1" x14ac:dyDescent="0.2"/>
    <row r="8974" customFormat="1" ht="16" customHeight="1" x14ac:dyDescent="0.2"/>
    <row r="8975" customFormat="1" ht="16" customHeight="1" x14ac:dyDescent="0.2"/>
    <row r="8976" customFormat="1" ht="16" customHeight="1" x14ac:dyDescent="0.2"/>
    <row r="8977" customFormat="1" ht="16" customHeight="1" x14ac:dyDescent="0.2"/>
    <row r="8978" customFormat="1" ht="16" customHeight="1" x14ac:dyDescent="0.2"/>
    <row r="8979" customFormat="1" ht="16" customHeight="1" x14ac:dyDescent="0.2"/>
    <row r="8980" customFormat="1" ht="16" customHeight="1" x14ac:dyDescent="0.2"/>
    <row r="8981" customFormat="1" ht="16" customHeight="1" x14ac:dyDescent="0.2"/>
    <row r="8982" customFormat="1" ht="16" customHeight="1" x14ac:dyDescent="0.2"/>
    <row r="8983" customFormat="1" ht="16" customHeight="1" x14ac:dyDescent="0.2"/>
    <row r="8984" customFormat="1" ht="16" customHeight="1" x14ac:dyDescent="0.2"/>
    <row r="8985" customFormat="1" ht="16" customHeight="1" x14ac:dyDescent="0.2"/>
    <row r="8986" customFormat="1" ht="16" customHeight="1" x14ac:dyDescent="0.2"/>
    <row r="8987" customFormat="1" ht="16" customHeight="1" x14ac:dyDescent="0.2"/>
    <row r="8988" customFormat="1" ht="16" customHeight="1" x14ac:dyDescent="0.2"/>
    <row r="8989" customFormat="1" ht="16" customHeight="1" x14ac:dyDescent="0.2"/>
    <row r="8990" customFormat="1" ht="16" customHeight="1" x14ac:dyDescent="0.2"/>
    <row r="8991" customFormat="1" ht="16" customHeight="1" x14ac:dyDescent="0.2"/>
    <row r="8992" customFormat="1" ht="16" customHeight="1" x14ac:dyDescent="0.2"/>
    <row r="8993" customFormat="1" ht="16" customHeight="1" x14ac:dyDescent="0.2"/>
    <row r="8994" customFormat="1" ht="16" customHeight="1" x14ac:dyDescent="0.2"/>
    <row r="8995" customFormat="1" ht="16" customHeight="1" x14ac:dyDescent="0.2"/>
    <row r="8996" customFormat="1" ht="16" customHeight="1" x14ac:dyDescent="0.2"/>
    <row r="8997" customFormat="1" ht="16" customHeight="1" x14ac:dyDescent="0.2"/>
    <row r="8998" customFormat="1" ht="16" customHeight="1" x14ac:dyDescent="0.2"/>
    <row r="8999" customFormat="1" ht="16" customHeight="1" x14ac:dyDescent="0.2"/>
    <row r="9000" customFormat="1" ht="16" customHeight="1" x14ac:dyDescent="0.2"/>
    <row r="9001" customFormat="1" ht="16" customHeight="1" x14ac:dyDescent="0.2"/>
    <row r="9002" customFormat="1" ht="16" customHeight="1" x14ac:dyDescent="0.2"/>
    <row r="9003" customFormat="1" ht="16" customHeight="1" x14ac:dyDescent="0.2"/>
    <row r="9004" customFormat="1" ht="16" customHeight="1" x14ac:dyDescent="0.2"/>
    <row r="9005" customFormat="1" ht="16" customHeight="1" x14ac:dyDescent="0.2"/>
    <row r="9006" customFormat="1" ht="16" customHeight="1" x14ac:dyDescent="0.2"/>
    <row r="9007" customFormat="1" ht="16" customHeight="1" x14ac:dyDescent="0.2"/>
    <row r="9008" customFormat="1" ht="16" customHeight="1" x14ac:dyDescent="0.2"/>
    <row r="9009" customFormat="1" ht="16" customHeight="1" x14ac:dyDescent="0.2"/>
    <row r="9010" customFormat="1" ht="16" customHeight="1" x14ac:dyDescent="0.2"/>
    <row r="9011" customFormat="1" ht="16" customHeight="1" x14ac:dyDescent="0.2"/>
    <row r="9012" customFormat="1" ht="16" customHeight="1" x14ac:dyDescent="0.2"/>
    <row r="9013" customFormat="1" ht="16" customHeight="1" x14ac:dyDescent="0.2"/>
    <row r="9014" customFormat="1" ht="16" customHeight="1" x14ac:dyDescent="0.2"/>
    <row r="9015" customFormat="1" ht="16" customHeight="1" x14ac:dyDescent="0.2"/>
    <row r="9016" customFormat="1" ht="16" customHeight="1" x14ac:dyDescent="0.2"/>
    <row r="9017" customFormat="1" ht="16" customHeight="1" x14ac:dyDescent="0.2"/>
    <row r="9018" customFormat="1" ht="16" customHeight="1" x14ac:dyDescent="0.2"/>
    <row r="9019" customFormat="1" ht="16" customHeight="1" x14ac:dyDescent="0.2"/>
    <row r="9020" customFormat="1" ht="16" customHeight="1" x14ac:dyDescent="0.2"/>
    <row r="9021" customFormat="1" ht="16" customHeight="1" x14ac:dyDescent="0.2"/>
    <row r="9022" customFormat="1" ht="16" customHeight="1" x14ac:dyDescent="0.2"/>
    <row r="9023" customFormat="1" ht="16" customHeight="1" x14ac:dyDescent="0.2"/>
    <row r="9024" customFormat="1" ht="16" customHeight="1" x14ac:dyDescent="0.2"/>
    <row r="9025" customFormat="1" ht="16" customHeight="1" x14ac:dyDescent="0.2"/>
    <row r="9026" customFormat="1" ht="16" customHeight="1" x14ac:dyDescent="0.2"/>
    <row r="9027" customFormat="1" ht="16" customHeight="1" x14ac:dyDescent="0.2"/>
    <row r="9028" customFormat="1" ht="16" customHeight="1" x14ac:dyDescent="0.2"/>
    <row r="9029" customFormat="1" ht="16" customHeight="1" x14ac:dyDescent="0.2"/>
    <row r="9030" customFormat="1" ht="16" customHeight="1" x14ac:dyDescent="0.2"/>
    <row r="9031" customFormat="1" ht="16" customHeight="1" x14ac:dyDescent="0.2"/>
    <row r="9032" customFormat="1" ht="16" customHeight="1" x14ac:dyDescent="0.2"/>
    <row r="9033" customFormat="1" ht="16" customHeight="1" x14ac:dyDescent="0.2"/>
    <row r="9034" customFormat="1" ht="16" customHeight="1" x14ac:dyDescent="0.2"/>
    <row r="9035" customFormat="1" ht="16" customHeight="1" x14ac:dyDescent="0.2"/>
    <row r="9036" customFormat="1" ht="16" customHeight="1" x14ac:dyDescent="0.2"/>
    <row r="9037" customFormat="1" ht="16" customHeight="1" x14ac:dyDescent="0.2"/>
    <row r="9038" customFormat="1" ht="16" customHeight="1" x14ac:dyDescent="0.2"/>
    <row r="9039" customFormat="1" ht="16" customHeight="1" x14ac:dyDescent="0.2"/>
    <row r="9040" customFormat="1" ht="16" customHeight="1" x14ac:dyDescent="0.2"/>
    <row r="9041" customFormat="1" ht="16" customHeight="1" x14ac:dyDescent="0.2"/>
    <row r="9042" customFormat="1" ht="16" customHeight="1" x14ac:dyDescent="0.2"/>
    <row r="9043" customFormat="1" ht="16" customHeight="1" x14ac:dyDescent="0.2"/>
    <row r="9044" customFormat="1" ht="16" customHeight="1" x14ac:dyDescent="0.2"/>
    <row r="9045" customFormat="1" ht="16" customHeight="1" x14ac:dyDescent="0.2"/>
    <row r="9046" customFormat="1" ht="16" customHeight="1" x14ac:dyDescent="0.2"/>
    <row r="9047" customFormat="1" ht="16" customHeight="1" x14ac:dyDescent="0.2"/>
    <row r="9048" customFormat="1" ht="16" customHeight="1" x14ac:dyDescent="0.2"/>
    <row r="9049" customFormat="1" ht="16" customHeight="1" x14ac:dyDescent="0.2"/>
    <row r="9050" customFormat="1" ht="16" customHeight="1" x14ac:dyDescent="0.2"/>
    <row r="9051" customFormat="1" ht="16" customHeight="1" x14ac:dyDescent="0.2"/>
    <row r="9052" customFormat="1" ht="16" customHeight="1" x14ac:dyDescent="0.2"/>
    <row r="9053" customFormat="1" ht="16" customHeight="1" x14ac:dyDescent="0.2"/>
    <row r="9054" customFormat="1" ht="16" customHeight="1" x14ac:dyDescent="0.2"/>
    <row r="9055" customFormat="1" ht="16" customHeight="1" x14ac:dyDescent="0.2"/>
    <row r="9056" customFormat="1" ht="16" customHeight="1" x14ac:dyDescent="0.2"/>
    <row r="9057" customFormat="1" ht="16" customHeight="1" x14ac:dyDescent="0.2"/>
    <row r="9058" customFormat="1" ht="16" customHeight="1" x14ac:dyDescent="0.2"/>
    <row r="9059" customFormat="1" ht="16" customHeight="1" x14ac:dyDescent="0.2"/>
    <row r="9060" customFormat="1" ht="16" customHeight="1" x14ac:dyDescent="0.2"/>
    <row r="9061" customFormat="1" ht="16" customHeight="1" x14ac:dyDescent="0.2"/>
    <row r="9062" customFormat="1" ht="16" customHeight="1" x14ac:dyDescent="0.2"/>
    <row r="9063" customFormat="1" ht="16" customHeight="1" x14ac:dyDescent="0.2"/>
    <row r="9064" customFormat="1" ht="16" customHeight="1" x14ac:dyDescent="0.2"/>
    <row r="9065" customFormat="1" ht="16" customHeight="1" x14ac:dyDescent="0.2"/>
    <row r="9066" customFormat="1" ht="16" customHeight="1" x14ac:dyDescent="0.2"/>
    <row r="9067" customFormat="1" ht="16" customHeight="1" x14ac:dyDescent="0.2"/>
    <row r="9068" customFormat="1" ht="16" customHeight="1" x14ac:dyDescent="0.2"/>
    <row r="9069" customFormat="1" ht="16" customHeight="1" x14ac:dyDescent="0.2"/>
    <row r="9070" customFormat="1" ht="16" customHeight="1" x14ac:dyDescent="0.2"/>
    <row r="9071" customFormat="1" ht="16" customHeight="1" x14ac:dyDescent="0.2"/>
    <row r="9072" customFormat="1" ht="16" customHeight="1" x14ac:dyDescent="0.2"/>
    <row r="9073" customFormat="1" ht="16" customHeight="1" x14ac:dyDescent="0.2"/>
    <row r="9074" customFormat="1" ht="16" customHeight="1" x14ac:dyDescent="0.2"/>
    <row r="9075" customFormat="1" ht="16" customHeight="1" x14ac:dyDescent="0.2"/>
    <row r="9076" customFormat="1" ht="16" customHeight="1" x14ac:dyDescent="0.2"/>
    <row r="9077" customFormat="1" ht="16" customHeight="1" x14ac:dyDescent="0.2"/>
    <row r="9078" customFormat="1" ht="16" customHeight="1" x14ac:dyDescent="0.2"/>
    <row r="9079" customFormat="1" ht="16" customHeight="1" x14ac:dyDescent="0.2"/>
    <row r="9080" customFormat="1" ht="16" customHeight="1" x14ac:dyDescent="0.2"/>
    <row r="9081" customFormat="1" ht="16" customHeight="1" x14ac:dyDescent="0.2"/>
    <row r="9082" customFormat="1" ht="16" customHeight="1" x14ac:dyDescent="0.2"/>
    <row r="9083" customFormat="1" ht="16" customHeight="1" x14ac:dyDescent="0.2"/>
    <row r="9084" customFormat="1" ht="16" customHeight="1" x14ac:dyDescent="0.2"/>
    <row r="9085" customFormat="1" ht="16" customHeight="1" x14ac:dyDescent="0.2"/>
    <row r="9086" customFormat="1" ht="16" customHeight="1" x14ac:dyDescent="0.2"/>
    <row r="9087" customFormat="1" ht="16" customHeight="1" x14ac:dyDescent="0.2"/>
    <row r="9088" customFormat="1" ht="16" customHeight="1" x14ac:dyDescent="0.2"/>
    <row r="9089" customFormat="1" ht="16" customHeight="1" x14ac:dyDescent="0.2"/>
    <row r="9090" customFormat="1" ht="16" customHeight="1" x14ac:dyDescent="0.2"/>
    <row r="9091" customFormat="1" ht="16" customHeight="1" x14ac:dyDescent="0.2"/>
    <row r="9092" customFormat="1" ht="16" customHeight="1" x14ac:dyDescent="0.2"/>
    <row r="9093" customFormat="1" ht="16" customHeight="1" x14ac:dyDescent="0.2"/>
    <row r="9094" customFormat="1" ht="16" customHeight="1" x14ac:dyDescent="0.2"/>
    <row r="9095" customFormat="1" ht="16" customHeight="1" x14ac:dyDescent="0.2"/>
    <row r="9096" customFormat="1" ht="16" customHeight="1" x14ac:dyDescent="0.2"/>
    <row r="9097" customFormat="1" ht="16" customHeight="1" x14ac:dyDescent="0.2"/>
    <row r="9098" customFormat="1" ht="16" customHeight="1" x14ac:dyDescent="0.2"/>
    <row r="9099" customFormat="1" ht="16" customHeight="1" x14ac:dyDescent="0.2"/>
    <row r="9100" customFormat="1" ht="16" customHeight="1" x14ac:dyDescent="0.2"/>
    <row r="9101" customFormat="1" ht="16" customHeight="1" x14ac:dyDescent="0.2"/>
    <row r="9102" customFormat="1" ht="16" customHeight="1" x14ac:dyDescent="0.2"/>
    <row r="9103" customFormat="1" ht="16" customHeight="1" x14ac:dyDescent="0.2"/>
    <row r="9104" customFormat="1" ht="16" customHeight="1" x14ac:dyDescent="0.2"/>
    <row r="9105" customFormat="1" ht="16" customHeight="1" x14ac:dyDescent="0.2"/>
    <row r="9106" customFormat="1" ht="16" customHeight="1" x14ac:dyDescent="0.2"/>
    <row r="9107" customFormat="1" ht="16" customHeight="1" x14ac:dyDescent="0.2"/>
    <row r="9108" customFormat="1" ht="16" customHeight="1" x14ac:dyDescent="0.2"/>
    <row r="9109" customFormat="1" ht="16" customHeight="1" x14ac:dyDescent="0.2"/>
    <row r="9110" customFormat="1" ht="16" customHeight="1" x14ac:dyDescent="0.2"/>
    <row r="9111" customFormat="1" ht="16" customHeight="1" x14ac:dyDescent="0.2"/>
    <row r="9112" customFormat="1" ht="16" customHeight="1" x14ac:dyDescent="0.2"/>
    <row r="9113" customFormat="1" ht="16" customHeight="1" x14ac:dyDescent="0.2"/>
    <row r="9114" customFormat="1" ht="16" customHeight="1" x14ac:dyDescent="0.2"/>
    <row r="9115" customFormat="1" ht="16" customHeight="1" x14ac:dyDescent="0.2"/>
    <row r="9116" customFormat="1" ht="16" customHeight="1" x14ac:dyDescent="0.2"/>
    <row r="9117" customFormat="1" ht="16" customHeight="1" x14ac:dyDescent="0.2"/>
    <row r="9118" customFormat="1" ht="16" customHeight="1" x14ac:dyDescent="0.2"/>
    <row r="9119" customFormat="1" ht="16" customHeight="1" x14ac:dyDescent="0.2"/>
    <row r="9120" customFormat="1" ht="16" customHeight="1" x14ac:dyDescent="0.2"/>
    <row r="9121" customFormat="1" ht="16" customHeight="1" x14ac:dyDescent="0.2"/>
    <row r="9122" customFormat="1" ht="16" customHeight="1" x14ac:dyDescent="0.2"/>
    <row r="9123" customFormat="1" ht="16" customHeight="1" x14ac:dyDescent="0.2"/>
    <row r="9124" customFormat="1" ht="16" customHeight="1" x14ac:dyDescent="0.2"/>
    <row r="9125" customFormat="1" ht="16" customHeight="1" x14ac:dyDescent="0.2"/>
    <row r="9126" customFormat="1" ht="16" customHeight="1" x14ac:dyDescent="0.2"/>
    <row r="9127" customFormat="1" ht="16" customHeight="1" x14ac:dyDescent="0.2"/>
    <row r="9128" customFormat="1" ht="16" customHeight="1" x14ac:dyDescent="0.2"/>
    <row r="9129" customFormat="1" ht="16" customHeight="1" x14ac:dyDescent="0.2"/>
    <row r="9130" customFormat="1" ht="16" customHeight="1" x14ac:dyDescent="0.2"/>
    <row r="9131" customFormat="1" ht="16" customHeight="1" x14ac:dyDescent="0.2"/>
    <row r="9132" customFormat="1" ht="16" customHeight="1" x14ac:dyDescent="0.2"/>
    <row r="9133" customFormat="1" ht="16" customHeight="1" x14ac:dyDescent="0.2"/>
    <row r="9134" customFormat="1" ht="16" customHeight="1" x14ac:dyDescent="0.2"/>
    <row r="9135" customFormat="1" ht="16" customHeight="1" x14ac:dyDescent="0.2"/>
    <row r="9136" customFormat="1" ht="16" customHeight="1" x14ac:dyDescent="0.2"/>
    <row r="9137" customFormat="1" ht="16" customHeight="1" x14ac:dyDescent="0.2"/>
    <row r="9138" customFormat="1" ht="16" customHeight="1" x14ac:dyDescent="0.2"/>
    <row r="9139" customFormat="1" ht="16" customHeight="1" x14ac:dyDescent="0.2"/>
    <row r="9140" customFormat="1" ht="16" customHeight="1" x14ac:dyDescent="0.2"/>
    <row r="9141" customFormat="1" ht="16" customHeight="1" x14ac:dyDescent="0.2"/>
    <row r="9142" customFormat="1" ht="16" customHeight="1" x14ac:dyDescent="0.2"/>
    <row r="9143" customFormat="1" ht="16" customHeight="1" x14ac:dyDescent="0.2"/>
    <row r="9144" customFormat="1" ht="16" customHeight="1" x14ac:dyDescent="0.2"/>
    <row r="9145" customFormat="1" ht="16" customHeight="1" x14ac:dyDescent="0.2"/>
    <row r="9146" customFormat="1" ht="16" customHeight="1" x14ac:dyDescent="0.2"/>
    <row r="9147" customFormat="1" ht="16" customHeight="1" x14ac:dyDescent="0.2"/>
    <row r="9148" customFormat="1" ht="16" customHeight="1" x14ac:dyDescent="0.2"/>
    <row r="9149" customFormat="1" ht="16" customHeight="1" x14ac:dyDescent="0.2"/>
    <row r="9150" customFormat="1" ht="16" customHeight="1" x14ac:dyDescent="0.2"/>
    <row r="9151" customFormat="1" ht="16" customHeight="1" x14ac:dyDescent="0.2"/>
    <row r="9152" customFormat="1" ht="16" customHeight="1" x14ac:dyDescent="0.2"/>
    <row r="9153" customFormat="1" ht="16" customHeight="1" x14ac:dyDescent="0.2"/>
    <row r="9154" customFormat="1" ht="16" customHeight="1" x14ac:dyDescent="0.2"/>
    <row r="9155" customFormat="1" ht="16" customHeight="1" x14ac:dyDescent="0.2"/>
    <row r="9156" customFormat="1" ht="16" customHeight="1" x14ac:dyDescent="0.2"/>
    <row r="9157" customFormat="1" ht="16" customHeight="1" x14ac:dyDescent="0.2"/>
    <row r="9158" customFormat="1" ht="16" customHeight="1" x14ac:dyDescent="0.2"/>
    <row r="9159" customFormat="1" ht="16" customHeight="1" x14ac:dyDescent="0.2"/>
    <row r="9160" customFormat="1" ht="16" customHeight="1" x14ac:dyDescent="0.2"/>
    <row r="9161" customFormat="1" ht="16" customHeight="1" x14ac:dyDescent="0.2"/>
    <row r="9162" customFormat="1" ht="16" customHeight="1" x14ac:dyDescent="0.2"/>
    <row r="9163" customFormat="1" ht="16" customHeight="1" x14ac:dyDescent="0.2"/>
    <row r="9164" customFormat="1" ht="16" customHeight="1" x14ac:dyDescent="0.2"/>
    <row r="9165" customFormat="1" ht="16" customHeight="1" x14ac:dyDescent="0.2"/>
    <row r="9166" customFormat="1" ht="16" customHeight="1" x14ac:dyDescent="0.2"/>
    <row r="9167" customFormat="1" ht="16" customHeight="1" x14ac:dyDescent="0.2"/>
    <row r="9168" customFormat="1" ht="16" customHeight="1" x14ac:dyDescent="0.2"/>
    <row r="9169" customFormat="1" ht="16" customHeight="1" x14ac:dyDescent="0.2"/>
    <row r="9170" customFormat="1" ht="16" customHeight="1" x14ac:dyDescent="0.2"/>
    <row r="9171" customFormat="1" ht="16" customHeight="1" x14ac:dyDescent="0.2"/>
    <row r="9172" customFormat="1" ht="16" customHeight="1" x14ac:dyDescent="0.2"/>
    <row r="9173" customFormat="1" ht="16" customHeight="1" x14ac:dyDescent="0.2"/>
    <row r="9174" customFormat="1" ht="16" customHeight="1" x14ac:dyDescent="0.2"/>
    <row r="9175" customFormat="1" ht="16" customHeight="1" x14ac:dyDescent="0.2"/>
    <row r="9176" customFormat="1" ht="16" customHeight="1" x14ac:dyDescent="0.2"/>
    <row r="9177" customFormat="1" ht="16" customHeight="1" x14ac:dyDescent="0.2"/>
    <row r="9178" customFormat="1" ht="16" customHeight="1" x14ac:dyDescent="0.2"/>
    <row r="9179" customFormat="1" ht="16" customHeight="1" x14ac:dyDescent="0.2"/>
    <row r="9180" customFormat="1" ht="16" customHeight="1" x14ac:dyDescent="0.2"/>
    <row r="9181" customFormat="1" ht="16" customHeight="1" x14ac:dyDescent="0.2"/>
    <row r="9182" customFormat="1" ht="16" customHeight="1" x14ac:dyDescent="0.2"/>
    <row r="9183" customFormat="1" ht="16" customHeight="1" x14ac:dyDescent="0.2"/>
    <row r="9184" customFormat="1" ht="16" customHeight="1" x14ac:dyDescent="0.2"/>
    <row r="9185" customFormat="1" ht="16" customHeight="1" x14ac:dyDescent="0.2"/>
    <row r="9186" customFormat="1" ht="16" customHeight="1" x14ac:dyDescent="0.2"/>
    <row r="9187" customFormat="1" ht="16" customHeight="1" x14ac:dyDescent="0.2"/>
    <row r="9188" customFormat="1" ht="16" customHeight="1" x14ac:dyDescent="0.2"/>
    <row r="9189" customFormat="1" ht="16" customHeight="1" x14ac:dyDescent="0.2"/>
    <row r="9190" customFormat="1" ht="16" customHeight="1" x14ac:dyDescent="0.2"/>
    <row r="9191" customFormat="1" ht="16" customHeight="1" x14ac:dyDescent="0.2"/>
    <row r="9192" customFormat="1" ht="16" customHeight="1" x14ac:dyDescent="0.2"/>
    <row r="9193" customFormat="1" ht="16" customHeight="1" x14ac:dyDescent="0.2"/>
    <row r="9194" customFormat="1" ht="16" customHeight="1" x14ac:dyDescent="0.2"/>
    <row r="9195" customFormat="1" ht="16" customHeight="1" x14ac:dyDescent="0.2"/>
    <row r="9196" customFormat="1" ht="16" customHeight="1" x14ac:dyDescent="0.2"/>
    <row r="9197" customFormat="1" ht="16" customHeight="1" x14ac:dyDescent="0.2"/>
    <row r="9198" customFormat="1" ht="16" customHeight="1" x14ac:dyDescent="0.2"/>
    <row r="9199" customFormat="1" ht="16" customHeight="1" x14ac:dyDescent="0.2"/>
    <row r="9200" customFormat="1" ht="16" customHeight="1" x14ac:dyDescent="0.2"/>
    <row r="9201" customFormat="1" ht="16" customHeight="1" x14ac:dyDescent="0.2"/>
    <row r="9202" customFormat="1" ht="16" customHeight="1" x14ac:dyDescent="0.2"/>
    <row r="9203" customFormat="1" ht="16" customHeight="1" x14ac:dyDescent="0.2"/>
    <row r="9204" customFormat="1" ht="16" customHeight="1" x14ac:dyDescent="0.2"/>
    <row r="9205" customFormat="1" ht="16" customHeight="1" x14ac:dyDescent="0.2"/>
    <row r="9206" customFormat="1" ht="16" customHeight="1" x14ac:dyDescent="0.2"/>
    <row r="9207" customFormat="1" ht="16" customHeight="1" x14ac:dyDescent="0.2"/>
    <row r="9208" customFormat="1" ht="16" customHeight="1" x14ac:dyDescent="0.2"/>
    <row r="9209" customFormat="1" ht="16" customHeight="1" x14ac:dyDescent="0.2"/>
    <row r="9210" customFormat="1" ht="16" customHeight="1" x14ac:dyDescent="0.2"/>
    <row r="9211" customFormat="1" ht="16" customHeight="1" x14ac:dyDescent="0.2"/>
    <row r="9212" customFormat="1" ht="16" customHeight="1" x14ac:dyDescent="0.2"/>
    <row r="9213" customFormat="1" ht="16" customHeight="1" x14ac:dyDescent="0.2"/>
    <row r="9214" customFormat="1" ht="16" customHeight="1" x14ac:dyDescent="0.2"/>
    <row r="9215" customFormat="1" ht="16" customHeight="1" x14ac:dyDescent="0.2"/>
    <row r="9216" customFormat="1" ht="16" customHeight="1" x14ac:dyDescent="0.2"/>
    <row r="9217" customFormat="1" ht="16" customHeight="1" x14ac:dyDescent="0.2"/>
    <row r="9218" customFormat="1" ht="16" customHeight="1" x14ac:dyDescent="0.2"/>
    <row r="9219" customFormat="1" ht="16" customHeight="1" x14ac:dyDescent="0.2"/>
    <row r="9220" customFormat="1" ht="16" customHeight="1" x14ac:dyDescent="0.2"/>
    <row r="9221" customFormat="1" ht="16" customHeight="1" x14ac:dyDescent="0.2"/>
    <row r="9222" customFormat="1" ht="16" customHeight="1" x14ac:dyDescent="0.2"/>
    <row r="9223" customFormat="1" ht="16" customHeight="1" x14ac:dyDescent="0.2"/>
    <row r="9224" customFormat="1" ht="16" customHeight="1" x14ac:dyDescent="0.2"/>
    <row r="9225" customFormat="1" ht="16" customHeight="1" x14ac:dyDescent="0.2"/>
    <row r="9226" customFormat="1" ht="16" customHeight="1" x14ac:dyDescent="0.2"/>
    <row r="9227" customFormat="1" ht="16" customHeight="1" x14ac:dyDescent="0.2"/>
    <row r="9228" customFormat="1" ht="16" customHeight="1" x14ac:dyDescent="0.2"/>
    <row r="9229" customFormat="1" ht="16" customHeight="1" x14ac:dyDescent="0.2"/>
    <row r="9230" customFormat="1" ht="16" customHeight="1" x14ac:dyDescent="0.2"/>
    <row r="9231" customFormat="1" ht="16" customHeight="1" x14ac:dyDescent="0.2"/>
    <row r="9232" customFormat="1" ht="16" customHeight="1" x14ac:dyDescent="0.2"/>
    <row r="9233" customFormat="1" ht="16" customHeight="1" x14ac:dyDescent="0.2"/>
    <row r="9234" customFormat="1" ht="16" customHeight="1" x14ac:dyDescent="0.2"/>
    <row r="9235" customFormat="1" ht="16" customHeight="1" x14ac:dyDescent="0.2"/>
    <row r="9236" customFormat="1" ht="16" customHeight="1" x14ac:dyDescent="0.2"/>
    <row r="9237" customFormat="1" ht="16" customHeight="1" x14ac:dyDescent="0.2"/>
    <row r="9238" customFormat="1" ht="16" customHeight="1" x14ac:dyDescent="0.2"/>
    <row r="9239" customFormat="1" ht="16" customHeight="1" x14ac:dyDescent="0.2"/>
    <row r="9240" customFormat="1" ht="16" customHeight="1" x14ac:dyDescent="0.2"/>
    <row r="9241" customFormat="1" ht="16" customHeight="1" x14ac:dyDescent="0.2"/>
    <row r="9242" customFormat="1" ht="16" customHeight="1" x14ac:dyDescent="0.2"/>
    <row r="9243" customFormat="1" ht="16" customHeight="1" x14ac:dyDescent="0.2"/>
    <row r="9244" customFormat="1" ht="16" customHeight="1" x14ac:dyDescent="0.2"/>
    <row r="9245" customFormat="1" ht="16" customHeight="1" x14ac:dyDescent="0.2"/>
    <row r="9246" customFormat="1" ht="16" customHeight="1" x14ac:dyDescent="0.2"/>
    <row r="9247" customFormat="1" ht="16" customHeight="1" x14ac:dyDescent="0.2"/>
    <row r="9248" customFormat="1" ht="16" customHeight="1" x14ac:dyDescent="0.2"/>
    <row r="9249" customFormat="1" ht="16" customHeight="1" x14ac:dyDescent="0.2"/>
    <row r="9250" customFormat="1" ht="16" customHeight="1" x14ac:dyDescent="0.2"/>
    <row r="9251" customFormat="1" ht="16" customHeight="1" x14ac:dyDescent="0.2"/>
    <row r="9252" customFormat="1" ht="16" customHeight="1" x14ac:dyDescent="0.2"/>
    <row r="9253" customFormat="1" ht="16" customHeight="1" x14ac:dyDescent="0.2"/>
    <row r="9254" customFormat="1" ht="16" customHeight="1" x14ac:dyDescent="0.2"/>
    <row r="9255" customFormat="1" ht="16" customHeight="1" x14ac:dyDescent="0.2"/>
    <row r="9256" customFormat="1" ht="16" customHeight="1" x14ac:dyDescent="0.2"/>
    <row r="9257" customFormat="1" ht="16" customHeight="1" x14ac:dyDescent="0.2"/>
    <row r="9258" customFormat="1" ht="16" customHeight="1" x14ac:dyDescent="0.2"/>
    <row r="9259" customFormat="1" ht="16" customHeight="1" x14ac:dyDescent="0.2"/>
    <row r="9260" customFormat="1" ht="16" customHeight="1" x14ac:dyDescent="0.2"/>
    <row r="9261" customFormat="1" ht="16" customHeight="1" x14ac:dyDescent="0.2"/>
    <row r="9262" customFormat="1" ht="16" customHeight="1" x14ac:dyDescent="0.2"/>
    <row r="9263" customFormat="1" ht="16" customHeight="1" x14ac:dyDescent="0.2"/>
    <row r="9264" customFormat="1" ht="16" customHeight="1" x14ac:dyDescent="0.2"/>
    <row r="9265" customFormat="1" ht="16" customHeight="1" x14ac:dyDescent="0.2"/>
    <row r="9266" customFormat="1" ht="16" customHeight="1" x14ac:dyDescent="0.2"/>
    <row r="9267" customFormat="1" ht="16" customHeight="1" x14ac:dyDescent="0.2"/>
    <row r="9268" customFormat="1" ht="16" customHeight="1" x14ac:dyDescent="0.2"/>
    <row r="9269" customFormat="1" ht="16" customHeight="1" x14ac:dyDescent="0.2"/>
    <row r="9270" customFormat="1" ht="16" customHeight="1" x14ac:dyDescent="0.2"/>
    <row r="9271" customFormat="1" ht="16" customHeight="1" x14ac:dyDescent="0.2"/>
    <row r="9272" customFormat="1" ht="16" customHeight="1" x14ac:dyDescent="0.2"/>
    <row r="9273" customFormat="1" ht="16" customHeight="1" x14ac:dyDescent="0.2"/>
    <row r="9274" customFormat="1" ht="16" customHeight="1" x14ac:dyDescent="0.2"/>
    <row r="9275" customFormat="1" ht="16" customHeight="1" x14ac:dyDescent="0.2"/>
    <row r="9276" customFormat="1" ht="16" customHeight="1" x14ac:dyDescent="0.2"/>
    <row r="9277" customFormat="1" ht="16" customHeight="1" x14ac:dyDescent="0.2"/>
    <row r="9278" customFormat="1" ht="16" customHeight="1" x14ac:dyDescent="0.2"/>
    <row r="9279" customFormat="1" ht="16" customHeight="1" x14ac:dyDescent="0.2"/>
    <row r="9280" customFormat="1" ht="16" customHeight="1" x14ac:dyDescent="0.2"/>
    <row r="9281" customFormat="1" ht="16" customHeight="1" x14ac:dyDescent="0.2"/>
    <row r="9282" customFormat="1" ht="16" customHeight="1" x14ac:dyDescent="0.2"/>
    <row r="9283" customFormat="1" ht="16" customHeight="1" x14ac:dyDescent="0.2"/>
    <row r="9284" customFormat="1" ht="16" customHeight="1" x14ac:dyDescent="0.2"/>
    <row r="9285" customFormat="1" ht="16" customHeight="1" x14ac:dyDescent="0.2"/>
    <row r="9286" customFormat="1" ht="16" customHeight="1" x14ac:dyDescent="0.2"/>
    <row r="9287" customFormat="1" ht="16" customHeight="1" x14ac:dyDescent="0.2"/>
    <row r="9288" customFormat="1" ht="16" customHeight="1" x14ac:dyDescent="0.2"/>
    <row r="9289" customFormat="1" ht="16" customHeight="1" x14ac:dyDescent="0.2"/>
    <row r="9290" customFormat="1" ht="16" customHeight="1" x14ac:dyDescent="0.2"/>
    <row r="9291" customFormat="1" ht="16" customHeight="1" x14ac:dyDescent="0.2"/>
    <row r="9292" customFormat="1" ht="16" customHeight="1" x14ac:dyDescent="0.2"/>
    <row r="9293" customFormat="1" ht="16" customHeight="1" x14ac:dyDescent="0.2"/>
    <row r="9294" customFormat="1" ht="16" customHeight="1" x14ac:dyDescent="0.2"/>
    <row r="9295" customFormat="1" ht="16" customHeight="1" x14ac:dyDescent="0.2"/>
    <row r="9296" customFormat="1" ht="16" customHeight="1" x14ac:dyDescent="0.2"/>
    <row r="9297" customFormat="1" ht="16" customHeight="1" x14ac:dyDescent="0.2"/>
    <row r="9298" customFormat="1" ht="16" customHeight="1" x14ac:dyDescent="0.2"/>
    <row r="9299" customFormat="1" ht="16" customHeight="1" x14ac:dyDescent="0.2"/>
    <row r="9300" customFormat="1" ht="16" customHeight="1" x14ac:dyDescent="0.2"/>
    <row r="9301" customFormat="1" ht="16" customHeight="1" x14ac:dyDescent="0.2"/>
    <row r="9302" customFormat="1" ht="16" customHeight="1" x14ac:dyDescent="0.2"/>
    <row r="9303" customFormat="1" ht="16" customHeight="1" x14ac:dyDescent="0.2"/>
    <row r="9304" customFormat="1" ht="16" customHeight="1" x14ac:dyDescent="0.2"/>
    <row r="9305" customFormat="1" ht="16" customHeight="1" x14ac:dyDescent="0.2"/>
    <row r="9306" customFormat="1" ht="16" customHeight="1" x14ac:dyDescent="0.2"/>
    <row r="9307" customFormat="1" ht="16" customHeight="1" x14ac:dyDescent="0.2"/>
    <row r="9308" customFormat="1" ht="16" customHeight="1" x14ac:dyDescent="0.2"/>
    <row r="9309" customFormat="1" ht="16" customHeight="1" x14ac:dyDescent="0.2"/>
    <row r="9310" customFormat="1" ht="16" customHeight="1" x14ac:dyDescent="0.2"/>
    <row r="9311" customFormat="1" ht="16" customHeight="1" x14ac:dyDescent="0.2"/>
    <row r="9312" customFormat="1" ht="16" customHeight="1" x14ac:dyDescent="0.2"/>
    <row r="9313" customFormat="1" ht="16" customHeight="1" x14ac:dyDescent="0.2"/>
    <row r="9314" customFormat="1" ht="16" customHeight="1" x14ac:dyDescent="0.2"/>
    <row r="9315" customFormat="1" ht="16" customHeight="1" x14ac:dyDescent="0.2"/>
    <row r="9316" customFormat="1" ht="16" customHeight="1" x14ac:dyDescent="0.2"/>
    <row r="9317" customFormat="1" ht="16" customHeight="1" x14ac:dyDescent="0.2"/>
    <row r="9318" customFormat="1" ht="16" customHeight="1" x14ac:dyDescent="0.2"/>
    <row r="9319" customFormat="1" ht="16" customHeight="1" x14ac:dyDescent="0.2"/>
    <row r="9320" customFormat="1" ht="16" customHeight="1" x14ac:dyDescent="0.2"/>
    <row r="9321" customFormat="1" ht="16" customHeight="1" x14ac:dyDescent="0.2"/>
    <row r="9322" customFormat="1" ht="16" customHeight="1" x14ac:dyDescent="0.2"/>
    <row r="9323" customFormat="1" ht="16" customHeight="1" x14ac:dyDescent="0.2"/>
    <row r="9324" customFormat="1" ht="16" customHeight="1" x14ac:dyDescent="0.2"/>
    <row r="9325" customFormat="1" ht="16" customHeight="1" x14ac:dyDescent="0.2"/>
    <row r="9326" customFormat="1" ht="16" customHeight="1" x14ac:dyDescent="0.2"/>
    <row r="9327" customFormat="1" ht="16" customHeight="1" x14ac:dyDescent="0.2"/>
    <row r="9328" customFormat="1" ht="16" customHeight="1" x14ac:dyDescent="0.2"/>
    <row r="9329" customFormat="1" ht="16" customHeight="1" x14ac:dyDescent="0.2"/>
    <row r="9330" customFormat="1" ht="16" customHeight="1" x14ac:dyDescent="0.2"/>
    <row r="9331" customFormat="1" ht="16" customHeight="1" x14ac:dyDescent="0.2"/>
    <row r="9332" customFormat="1" ht="16" customHeight="1" x14ac:dyDescent="0.2"/>
    <row r="9333" customFormat="1" ht="16" customHeight="1" x14ac:dyDescent="0.2"/>
    <row r="9334" customFormat="1" ht="16" customHeight="1" x14ac:dyDescent="0.2"/>
    <row r="9335" customFormat="1" ht="16" customHeight="1" x14ac:dyDescent="0.2"/>
    <row r="9336" customFormat="1" ht="16" customHeight="1" x14ac:dyDescent="0.2"/>
    <row r="9337" customFormat="1" ht="16" customHeight="1" x14ac:dyDescent="0.2"/>
    <row r="9338" customFormat="1" ht="16" customHeight="1" x14ac:dyDescent="0.2"/>
    <row r="9339" customFormat="1" ht="16" customHeight="1" x14ac:dyDescent="0.2"/>
    <row r="9340" customFormat="1" ht="16" customHeight="1" x14ac:dyDescent="0.2"/>
    <row r="9341" customFormat="1" ht="16" customHeight="1" x14ac:dyDescent="0.2"/>
    <row r="9342" customFormat="1" ht="16" customHeight="1" x14ac:dyDescent="0.2"/>
    <row r="9343" customFormat="1" ht="16" customHeight="1" x14ac:dyDescent="0.2"/>
    <row r="9344" customFormat="1" ht="16" customHeight="1" x14ac:dyDescent="0.2"/>
    <row r="9345" customFormat="1" ht="16" customHeight="1" x14ac:dyDescent="0.2"/>
    <row r="9346" customFormat="1" ht="16" customHeight="1" x14ac:dyDescent="0.2"/>
    <row r="9347" customFormat="1" ht="16" customHeight="1" x14ac:dyDescent="0.2"/>
    <row r="9348" customFormat="1" ht="16" customHeight="1" x14ac:dyDescent="0.2"/>
    <row r="9349" customFormat="1" ht="16" customHeight="1" x14ac:dyDescent="0.2"/>
    <row r="9350" customFormat="1" ht="16" customHeight="1" x14ac:dyDescent="0.2"/>
    <row r="9351" customFormat="1" ht="16" customHeight="1" x14ac:dyDescent="0.2"/>
    <row r="9352" customFormat="1" ht="16" customHeight="1" x14ac:dyDescent="0.2"/>
    <row r="9353" customFormat="1" ht="16" customHeight="1" x14ac:dyDescent="0.2"/>
    <row r="9354" customFormat="1" ht="16" customHeight="1" x14ac:dyDescent="0.2"/>
    <row r="9355" customFormat="1" ht="16" customHeight="1" x14ac:dyDescent="0.2"/>
    <row r="9356" customFormat="1" ht="16" customHeight="1" x14ac:dyDescent="0.2"/>
    <row r="9357" customFormat="1" ht="16" customHeight="1" x14ac:dyDescent="0.2"/>
    <row r="9358" customFormat="1" ht="16" customHeight="1" x14ac:dyDescent="0.2"/>
    <row r="9359" customFormat="1" ht="16" customHeight="1" x14ac:dyDescent="0.2"/>
    <row r="9360" customFormat="1" ht="16" customHeight="1" x14ac:dyDescent="0.2"/>
    <row r="9361" customFormat="1" ht="16" customHeight="1" x14ac:dyDescent="0.2"/>
    <row r="9362" customFormat="1" ht="16" customHeight="1" x14ac:dyDescent="0.2"/>
    <row r="9363" customFormat="1" ht="16" customHeight="1" x14ac:dyDescent="0.2"/>
    <row r="9364" customFormat="1" ht="16" customHeight="1" x14ac:dyDescent="0.2"/>
    <row r="9365" customFormat="1" ht="16" customHeight="1" x14ac:dyDescent="0.2"/>
    <row r="9366" customFormat="1" ht="16" customHeight="1" x14ac:dyDescent="0.2"/>
    <row r="9367" customFormat="1" ht="16" customHeight="1" x14ac:dyDescent="0.2"/>
    <row r="9368" customFormat="1" ht="16" customHeight="1" x14ac:dyDescent="0.2"/>
    <row r="9369" customFormat="1" ht="16" customHeight="1" x14ac:dyDescent="0.2"/>
    <row r="9370" customFormat="1" ht="16" customHeight="1" x14ac:dyDescent="0.2"/>
    <row r="9371" customFormat="1" ht="16" customHeight="1" x14ac:dyDescent="0.2"/>
    <row r="9372" customFormat="1" ht="16" customHeight="1" x14ac:dyDescent="0.2"/>
    <row r="9373" customFormat="1" ht="16" customHeight="1" x14ac:dyDescent="0.2"/>
    <row r="9374" customFormat="1" ht="16" customHeight="1" x14ac:dyDescent="0.2"/>
    <row r="9375" customFormat="1" ht="16" customHeight="1" x14ac:dyDescent="0.2"/>
    <row r="9376" customFormat="1" ht="16" customHeight="1" x14ac:dyDescent="0.2"/>
    <row r="9377" customFormat="1" ht="16" customHeight="1" x14ac:dyDescent="0.2"/>
    <row r="9378" customFormat="1" ht="16" customHeight="1" x14ac:dyDescent="0.2"/>
    <row r="9379" customFormat="1" ht="16" customHeight="1" x14ac:dyDescent="0.2"/>
    <row r="9380" customFormat="1" ht="16" customHeight="1" x14ac:dyDescent="0.2"/>
    <row r="9381" customFormat="1" ht="16" customHeight="1" x14ac:dyDescent="0.2"/>
    <row r="9382" customFormat="1" ht="16" customHeight="1" x14ac:dyDescent="0.2"/>
    <row r="9383" customFormat="1" ht="16" customHeight="1" x14ac:dyDescent="0.2"/>
    <row r="9384" customFormat="1" ht="16" customHeight="1" x14ac:dyDescent="0.2"/>
    <row r="9385" customFormat="1" ht="16" customHeight="1" x14ac:dyDescent="0.2"/>
    <row r="9386" customFormat="1" ht="16" customHeight="1" x14ac:dyDescent="0.2"/>
    <row r="9387" customFormat="1" ht="16" customHeight="1" x14ac:dyDescent="0.2"/>
    <row r="9388" customFormat="1" ht="16" customHeight="1" x14ac:dyDescent="0.2"/>
    <row r="9389" customFormat="1" ht="16" customHeight="1" x14ac:dyDescent="0.2"/>
    <row r="9390" customFormat="1" ht="16" customHeight="1" x14ac:dyDescent="0.2"/>
    <row r="9391" customFormat="1" ht="16" customHeight="1" x14ac:dyDescent="0.2"/>
    <row r="9392" customFormat="1" ht="16" customHeight="1" x14ac:dyDescent="0.2"/>
    <row r="9393" customFormat="1" ht="16" customHeight="1" x14ac:dyDescent="0.2"/>
    <row r="9394" customFormat="1" ht="16" customHeight="1" x14ac:dyDescent="0.2"/>
    <row r="9395" customFormat="1" ht="16" customHeight="1" x14ac:dyDescent="0.2"/>
    <row r="9396" customFormat="1" ht="16" customHeight="1" x14ac:dyDescent="0.2"/>
    <row r="9397" customFormat="1" ht="16" customHeight="1" x14ac:dyDescent="0.2"/>
    <row r="9398" customFormat="1" ht="16" customHeight="1" x14ac:dyDescent="0.2"/>
    <row r="9399" customFormat="1" ht="16" customHeight="1" x14ac:dyDescent="0.2"/>
    <row r="9400" customFormat="1" ht="16" customHeight="1" x14ac:dyDescent="0.2"/>
    <row r="9401" customFormat="1" ht="16" customHeight="1" x14ac:dyDescent="0.2"/>
    <row r="9402" customFormat="1" ht="16" customHeight="1" x14ac:dyDescent="0.2"/>
    <row r="9403" customFormat="1" ht="16" customHeight="1" x14ac:dyDescent="0.2"/>
    <row r="9404" customFormat="1" ht="16" customHeight="1" x14ac:dyDescent="0.2"/>
    <row r="9405" customFormat="1" ht="16" customHeight="1" x14ac:dyDescent="0.2"/>
    <row r="9406" customFormat="1" ht="16" customHeight="1" x14ac:dyDescent="0.2"/>
    <row r="9407" customFormat="1" ht="16" customHeight="1" x14ac:dyDescent="0.2"/>
    <row r="9408" customFormat="1" ht="16" customHeight="1" x14ac:dyDescent="0.2"/>
    <row r="9409" customFormat="1" ht="16" customHeight="1" x14ac:dyDescent="0.2"/>
    <row r="9410" customFormat="1" ht="16" customHeight="1" x14ac:dyDescent="0.2"/>
    <row r="9411" customFormat="1" ht="16" customHeight="1" x14ac:dyDescent="0.2"/>
    <row r="9412" customFormat="1" ht="16" customHeight="1" x14ac:dyDescent="0.2"/>
    <row r="9413" customFormat="1" ht="16" customHeight="1" x14ac:dyDescent="0.2"/>
    <row r="9414" customFormat="1" ht="16" customHeight="1" x14ac:dyDescent="0.2"/>
    <row r="9415" customFormat="1" ht="16" customHeight="1" x14ac:dyDescent="0.2"/>
    <row r="9416" customFormat="1" ht="16" customHeight="1" x14ac:dyDescent="0.2"/>
    <row r="9417" customFormat="1" ht="16" customHeight="1" x14ac:dyDescent="0.2"/>
    <row r="9418" customFormat="1" ht="16" customHeight="1" x14ac:dyDescent="0.2"/>
    <row r="9419" customFormat="1" ht="16" customHeight="1" x14ac:dyDescent="0.2"/>
    <row r="9420" customFormat="1" ht="16" customHeight="1" x14ac:dyDescent="0.2"/>
    <row r="9421" customFormat="1" ht="16" customHeight="1" x14ac:dyDescent="0.2"/>
    <row r="9422" customFormat="1" ht="16" customHeight="1" x14ac:dyDescent="0.2"/>
    <row r="9423" customFormat="1" ht="16" customHeight="1" x14ac:dyDescent="0.2"/>
    <row r="9424" customFormat="1" ht="16" customHeight="1" x14ac:dyDescent="0.2"/>
    <row r="9425" customFormat="1" ht="16" customHeight="1" x14ac:dyDescent="0.2"/>
    <row r="9426" customFormat="1" ht="16" customHeight="1" x14ac:dyDescent="0.2"/>
    <row r="9427" customFormat="1" ht="16" customHeight="1" x14ac:dyDescent="0.2"/>
    <row r="9428" customFormat="1" ht="16" customHeight="1" x14ac:dyDescent="0.2"/>
    <row r="9429" customFormat="1" ht="16" customHeight="1" x14ac:dyDescent="0.2"/>
    <row r="9430" customFormat="1" ht="16" customHeight="1" x14ac:dyDescent="0.2"/>
    <row r="9431" customFormat="1" ht="16" customHeight="1" x14ac:dyDescent="0.2"/>
    <row r="9432" customFormat="1" ht="16" customHeight="1" x14ac:dyDescent="0.2"/>
    <row r="9433" customFormat="1" ht="16" customHeight="1" x14ac:dyDescent="0.2"/>
    <row r="9434" customFormat="1" ht="16" customHeight="1" x14ac:dyDescent="0.2"/>
    <row r="9435" customFormat="1" ht="16" customHeight="1" x14ac:dyDescent="0.2"/>
    <row r="9436" customFormat="1" ht="16" customHeight="1" x14ac:dyDescent="0.2"/>
    <row r="9437" customFormat="1" ht="16" customHeight="1" x14ac:dyDescent="0.2"/>
    <row r="9438" customFormat="1" ht="16" customHeight="1" x14ac:dyDescent="0.2"/>
    <row r="9439" customFormat="1" ht="16" customHeight="1" x14ac:dyDescent="0.2"/>
    <row r="9440" customFormat="1" ht="16" customHeight="1" x14ac:dyDescent="0.2"/>
    <row r="9441" customFormat="1" ht="16" customHeight="1" x14ac:dyDescent="0.2"/>
    <row r="9442" customFormat="1" ht="16" customHeight="1" x14ac:dyDescent="0.2"/>
    <row r="9443" customFormat="1" ht="16" customHeight="1" x14ac:dyDescent="0.2"/>
    <row r="9444" customFormat="1" ht="16" customHeight="1" x14ac:dyDescent="0.2"/>
    <row r="9445" customFormat="1" ht="16" customHeight="1" x14ac:dyDescent="0.2"/>
    <row r="9446" customFormat="1" ht="16" customHeight="1" x14ac:dyDescent="0.2"/>
    <row r="9447" customFormat="1" ht="16" customHeight="1" x14ac:dyDescent="0.2"/>
    <row r="9448" customFormat="1" ht="16" customHeight="1" x14ac:dyDescent="0.2"/>
    <row r="9449" customFormat="1" ht="16" customHeight="1" x14ac:dyDescent="0.2"/>
    <row r="9450" customFormat="1" ht="16" customHeight="1" x14ac:dyDescent="0.2"/>
    <row r="9451" customFormat="1" ht="16" customHeight="1" x14ac:dyDescent="0.2"/>
    <row r="9452" customFormat="1" ht="16" customHeight="1" x14ac:dyDescent="0.2"/>
    <row r="9453" customFormat="1" ht="16" customHeight="1" x14ac:dyDescent="0.2"/>
    <row r="9454" customFormat="1" ht="16" customHeight="1" x14ac:dyDescent="0.2"/>
    <row r="9455" customFormat="1" ht="16" customHeight="1" x14ac:dyDescent="0.2"/>
    <row r="9456" customFormat="1" ht="16" customHeight="1" x14ac:dyDescent="0.2"/>
    <row r="9457" customFormat="1" ht="16" customHeight="1" x14ac:dyDescent="0.2"/>
    <row r="9458" customFormat="1" ht="16" customHeight="1" x14ac:dyDescent="0.2"/>
    <row r="9459" customFormat="1" ht="16" customHeight="1" x14ac:dyDescent="0.2"/>
    <row r="9460" customFormat="1" ht="16" customHeight="1" x14ac:dyDescent="0.2"/>
    <row r="9461" customFormat="1" ht="16" customHeight="1" x14ac:dyDescent="0.2"/>
    <row r="9462" customFormat="1" ht="16" customHeight="1" x14ac:dyDescent="0.2"/>
    <row r="9463" customFormat="1" ht="16" customHeight="1" x14ac:dyDescent="0.2"/>
    <row r="9464" customFormat="1" ht="16" customHeight="1" x14ac:dyDescent="0.2"/>
    <row r="9465" customFormat="1" ht="16" customHeight="1" x14ac:dyDescent="0.2"/>
    <row r="9466" customFormat="1" ht="16" customHeight="1" x14ac:dyDescent="0.2"/>
    <row r="9467" customFormat="1" ht="16" customHeight="1" x14ac:dyDescent="0.2"/>
    <row r="9468" customFormat="1" ht="16" customHeight="1" x14ac:dyDescent="0.2"/>
    <row r="9469" customFormat="1" ht="16" customHeight="1" x14ac:dyDescent="0.2"/>
    <row r="9470" customFormat="1" ht="16" customHeight="1" x14ac:dyDescent="0.2"/>
    <row r="9471" customFormat="1" ht="16" customHeight="1" x14ac:dyDescent="0.2"/>
    <row r="9472" customFormat="1" ht="16" customHeight="1" x14ac:dyDescent="0.2"/>
    <row r="9473" customFormat="1" ht="16" customHeight="1" x14ac:dyDescent="0.2"/>
    <row r="9474" customFormat="1" ht="16" customHeight="1" x14ac:dyDescent="0.2"/>
    <row r="9475" customFormat="1" ht="16" customHeight="1" x14ac:dyDescent="0.2"/>
    <row r="9476" customFormat="1" ht="16" customHeight="1" x14ac:dyDescent="0.2"/>
    <row r="9477" customFormat="1" ht="16" customHeight="1" x14ac:dyDescent="0.2"/>
    <row r="9478" customFormat="1" ht="16" customHeight="1" x14ac:dyDescent="0.2"/>
    <row r="9479" customFormat="1" ht="16" customHeight="1" x14ac:dyDescent="0.2"/>
    <row r="9480" customFormat="1" ht="16" customHeight="1" x14ac:dyDescent="0.2"/>
    <row r="9481" customFormat="1" ht="16" customHeight="1" x14ac:dyDescent="0.2"/>
    <row r="9482" customFormat="1" ht="16" customHeight="1" x14ac:dyDescent="0.2"/>
    <row r="9483" customFormat="1" ht="16" customHeight="1" x14ac:dyDescent="0.2"/>
    <row r="9484" customFormat="1" ht="16" customHeight="1" x14ac:dyDescent="0.2"/>
    <row r="9485" customFormat="1" ht="16" customHeight="1" x14ac:dyDescent="0.2"/>
    <row r="9486" customFormat="1" ht="16" customHeight="1" x14ac:dyDescent="0.2"/>
    <row r="9487" customFormat="1" ht="16" customHeight="1" x14ac:dyDescent="0.2"/>
    <row r="9488" customFormat="1" ht="16" customHeight="1" x14ac:dyDescent="0.2"/>
    <row r="9489" customFormat="1" ht="16" customHeight="1" x14ac:dyDescent="0.2"/>
    <row r="9490" customFormat="1" ht="16" customHeight="1" x14ac:dyDescent="0.2"/>
    <row r="9491" customFormat="1" ht="16" customHeight="1" x14ac:dyDescent="0.2"/>
    <row r="9492" customFormat="1" ht="16" customHeight="1" x14ac:dyDescent="0.2"/>
    <row r="9493" customFormat="1" ht="16" customHeight="1" x14ac:dyDescent="0.2"/>
    <row r="9494" customFormat="1" ht="16" customHeight="1" x14ac:dyDescent="0.2"/>
    <row r="9495" customFormat="1" ht="16" customHeight="1" x14ac:dyDescent="0.2"/>
    <row r="9496" customFormat="1" ht="16" customHeight="1" x14ac:dyDescent="0.2"/>
    <row r="9497" customFormat="1" ht="16" customHeight="1" x14ac:dyDescent="0.2"/>
    <row r="9498" customFormat="1" ht="16" customHeight="1" x14ac:dyDescent="0.2"/>
    <row r="9499" customFormat="1" ht="16" customHeight="1" x14ac:dyDescent="0.2"/>
    <row r="9500" customFormat="1" ht="16" customHeight="1" x14ac:dyDescent="0.2"/>
    <row r="9501" customFormat="1" ht="16" customHeight="1" x14ac:dyDescent="0.2"/>
    <row r="9502" customFormat="1" ht="16" customHeight="1" x14ac:dyDescent="0.2"/>
    <row r="9503" customFormat="1" ht="16" customHeight="1" x14ac:dyDescent="0.2"/>
    <row r="9504" customFormat="1" ht="16" customHeight="1" x14ac:dyDescent="0.2"/>
    <row r="9505" customFormat="1" ht="16" customHeight="1" x14ac:dyDescent="0.2"/>
    <row r="9506" customFormat="1" ht="16" customHeight="1" x14ac:dyDescent="0.2"/>
    <row r="9507" customFormat="1" ht="16" customHeight="1" x14ac:dyDescent="0.2"/>
    <row r="9508" customFormat="1" ht="16" customHeight="1" x14ac:dyDescent="0.2"/>
    <row r="9509" customFormat="1" ht="16" customHeight="1" x14ac:dyDescent="0.2"/>
    <row r="9510" customFormat="1" ht="16" customHeight="1" x14ac:dyDescent="0.2"/>
    <row r="9511" customFormat="1" ht="16" customHeight="1" x14ac:dyDescent="0.2"/>
    <row r="9512" customFormat="1" ht="16" customHeight="1" x14ac:dyDescent="0.2"/>
    <row r="9513" customFormat="1" ht="16" customHeight="1" x14ac:dyDescent="0.2"/>
    <row r="9514" customFormat="1" ht="16" customHeight="1" x14ac:dyDescent="0.2"/>
    <row r="9515" customFormat="1" ht="16" customHeight="1" x14ac:dyDescent="0.2"/>
    <row r="9516" customFormat="1" ht="16" customHeight="1" x14ac:dyDescent="0.2"/>
    <row r="9517" customFormat="1" ht="16" customHeight="1" x14ac:dyDescent="0.2"/>
    <row r="9518" customFormat="1" ht="16" customHeight="1" x14ac:dyDescent="0.2"/>
    <row r="9519" customFormat="1" ht="16" customHeight="1" x14ac:dyDescent="0.2"/>
    <row r="9520" customFormat="1" ht="16" customHeight="1" x14ac:dyDescent="0.2"/>
    <row r="9521" customFormat="1" ht="16" customHeight="1" x14ac:dyDescent="0.2"/>
    <row r="9522" customFormat="1" ht="16" customHeight="1" x14ac:dyDescent="0.2"/>
    <row r="9523" customFormat="1" ht="16" customHeight="1" x14ac:dyDescent="0.2"/>
    <row r="9524" customFormat="1" ht="16" customHeight="1" x14ac:dyDescent="0.2"/>
    <row r="9525" customFormat="1" ht="16" customHeight="1" x14ac:dyDescent="0.2"/>
    <row r="9526" customFormat="1" ht="16" customHeight="1" x14ac:dyDescent="0.2"/>
    <row r="9527" customFormat="1" ht="16" customHeight="1" x14ac:dyDescent="0.2"/>
    <row r="9528" customFormat="1" ht="16" customHeight="1" x14ac:dyDescent="0.2"/>
    <row r="9529" customFormat="1" ht="16" customHeight="1" x14ac:dyDescent="0.2"/>
    <row r="9530" customFormat="1" ht="16" customHeight="1" x14ac:dyDescent="0.2"/>
    <row r="9531" customFormat="1" ht="16" customHeight="1" x14ac:dyDescent="0.2"/>
    <row r="9532" customFormat="1" ht="16" customHeight="1" x14ac:dyDescent="0.2"/>
    <row r="9533" customFormat="1" ht="16" customHeight="1" x14ac:dyDescent="0.2"/>
    <row r="9534" customFormat="1" ht="16" customHeight="1" x14ac:dyDescent="0.2"/>
    <row r="9535" customFormat="1" ht="16" customHeight="1" x14ac:dyDescent="0.2"/>
    <row r="9536" customFormat="1" ht="16" customHeight="1" x14ac:dyDescent="0.2"/>
    <row r="9537" customFormat="1" ht="16" customHeight="1" x14ac:dyDescent="0.2"/>
    <row r="9538" customFormat="1" ht="16" customHeight="1" x14ac:dyDescent="0.2"/>
    <row r="9539" customFormat="1" ht="16" customHeight="1" x14ac:dyDescent="0.2"/>
    <row r="9540" customFormat="1" ht="16" customHeight="1" x14ac:dyDescent="0.2"/>
    <row r="9541" customFormat="1" ht="16" customHeight="1" x14ac:dyDescent="0.2"/>
    <row r="9542" customFormat="1" ht="16" customHeight="1" x14ac:dyDescent="0.2"/>
    <row r="9543" customFormat="1" ht="16" customHeight="1" x14ac:dyDescent="0.2"/>
    <row r="9544" customFormat="1" ht="16" customHeight="1" x14ac:dyDescent="0.2"/>
    <row r="9545" customFormat="1" ht="16" customHeight="1" x14ac:dyDescent="0.2"/>
    <row r="9546" customFormat="1" ht="16" customHeight="1" x14ac:dyDescent="0.2"/>
    <row r="9547" customFormat="1" ht="16" customHeight="1" x14ac:dyDescent="0.2"/>
    <row r="9548" customFormat="1" ht="16" customHeight="1" x14ac:dyDescent="0.2"/>
    <row r="9549" customFormat="1" ht="16" customHeight="1" x14ac:dyDescent="0.2"/>
    <row r="9550" customFormat="1" ht="16" customHeight="1" x14ac:dyDescent="0.2"/>
    <row r="9551" customFormat="1" ht="16" customHeight="1" x14ac:dyDescent="0.2"/>
    <row r="9552" customFormat="1" ht="16" customHeight="1" x14ac:dyDescent="0.2"/>
    <row r="9553" customFormat="1" ht="16" customHeight="1" x14ac:dyDescent="0.2"/>
    <row r="9554" customFormat="1" ht="16" customHeight="1" x14ac:dyDescent="0.2"/>
    <row r="9555" customFormat="1" ht="16" customHeight="1" x14ac:dyDescent="0.2"/>
    <row r="9556" customFormat="1" ht="16" customHeight="1" x14ac:dyDescent="0.2"/>
    <row r="9557" customFormat="1" ht="16" customHeight="1" x14ac:dyDescent="0.2"/>
    <row r="9558" customFormat="1" ht="16" customHeight="1" x14ac:dyDescent="0.2"/>
    <row r="9559" customFormat="1" ht="16" customHeight="1" x14ac:dyDescent="0.2"/>
    <row r="9560" customFormat="1" ht="16" customHeight="1" x14ac:dyDescent="0.2"/>
    <row r="9561" customFormat="1" ht="16" customHeight="1" x14ac:dyDescent="0.2"/>
    <row r="9562" customFormat="1" ht="16" customHeight="1" x14ac:dyDescent="0.2"/>
    <row r="9563" customFormat="1" ht="16" customHeight="1" x14ac:dyDescent="0.2"/>
    <row r="9564" customFormat="1" ht="16" customHeight="1" x14ac:dyDescent="0.2"/>
    <row r="9565" customFormat="1" ht="16" customHeight="1" x14ac:dyDescent="0.2"/>
    <row r="9566" customFormat="1" ht="16" customHeight="1" x14ac:dyDescent="0.2"/>
    <row r="9567" customFormat="1" ht="16" customHeight="1" x14ac:dyDescent="0.2"/>
    <row r="9568" customFormat="1" ht="16" customHeight="1" x14ac:dyDescent="0.2"/>
    <row r="9569" customFormat="1" ht="16" customHeight="1" x14ac:dyDescent="0.2"/>
    <row r="9570" customFormat="1" ht="16" customHeight="1" x14ac:dyDescent="0.2"/>
    <row r="9571" customFormat="1" ht="16" customHeight="1" x14ac:dyDescent="0.2"/>
    <row r="9572" customFormat="1" ht="16" customHeight="1" x14ac:dyDescent="0.2"/>
    <row r="9573" customFormat="1" ht="16" customHeight="1" x14ac:dyDescent="0.2"/>
    <row r="9574" customFormat="1" ht="16" customHeight="1" x14ac:dyDescent="0.2"/>
    <row r="9575" customFormat="1" ht="16" customHeight="1" x14ac:dyDescent="0.2"/>
    <row r="9576" customFormat="1" ht="16" customHeight="1" x14ac:dyDescent="0.2"/>
    <row r="9577" customFormat="1" ht="16" customHeight="1" x14ac:dyDescent="0.2"/>
    <row r="9578" customFormat="1" ht="16" customHeight="1" x14ac:dyDescent="0.2"/>
    <row r="9579" customFormat="1" ht="16" customHeight="1" x14ac:dyDescent="0.2"/>
    <row r="9580" customFormat="1" ht="16" customHeight="1" x14ac:dyDescent="0.2"/>
    <row r="9581" customFormat="1" ht="16" customHeight="1" x14ac:dyDescent="0.2"/>
    <row r="9582" customFormat="1" ht="16" customHeight="1" x14ac:dyDescent="0.2"/>
    <row r="9583" customFormat="1" ht="16" customHeight="1" x14ac:dyDescent="0.2"/>
    <row r="9584" customFormat="1" ht="16" customHeight="1" x14ac:dyDescent="0.2"/>
    <row r="9585" customFormat="1" ht="16" customHeight="1" x14ac:dyDescent="0.2"/>
    <row r="9586" customFormat="1" ht="16" customHeight="1" x14ac:dyDescent="0.2"/>
    <row r="9587" customFormat="1" ht="16" customHeight="1" x14ac:dyDescent="0.2"/>
    <row r="9588" customFormat="1" ht="16" customHeight="1" x14ac:dyDescent="0.2"/>
    <row r="9589" customFormat="1" ht="16" customHeight="1" x14ac:dyDescent="0.2"/>
    <row r="9590" customFormat="1" ht="16" customHeight="1" x14ac:dyDescent="0.2"/>
    <row r="9591" customFormat="1" ht="16" customHeight="1" x14ac:dyDescent="0.2"/>
    <row r="9592" customFormat="1" ht="16" customHeight="1" x14ac:dyDescent="0.2"/>
    <row r="9593" customFormat="1" ht="16" customHeight="1" x14ac:dyDescent="0.2"/>
    <row r="9594" customFormat="1" ht="16" customHeight="1" x14ac:dyDescent="0.2"/>
    <row r="9595" customFormat="1" ht="16" customHeight="1" x14ac:dyDescent="0.2"/>
    <row r="9596" customFormat="1" ht="16" customHeight="1" x14ac:dyDescent="0.2"/>
    <row r="9597" customFormat="1" ht="16" customHeight="1" x14ac:dyDescent="0.2"/>
    <row r="9598" customFormat="1" ht="16" customHeight="1" x14ac:dyDescent="0.2"/>
    <row r="9599" customFormat="1" ht="16" customHeight="1" x14ac:dyDescent="0.2"/>
    <row r="9600" customFormat="1" ht="16" customHeight="1" x14ac:dyDescent="0.2"/>
    <row r="9601" customFormat="1" ht="16" customHeight="1" x14ac:dyDescent="0.2"/>
    <row r="9602" customFormat="1" ht="16" customHeight="1" x14ac:dyDescent="0.2"/>
    <row r="9603" customFormat="1" ht="16" customHeight="1" x14ac:dyDescent="0.2"/>
    <row r="9604" customFormat="1" ht="16" customHeight="1" x14ac:dyDescent="0.2"/>
    <row r="9605" customFormat="1" ht="16" customHeight="1" x14ac:dyDescent="0.2"/>
    <row r="9606" customFormat="1" ht="16" customHeight="1" x14ac:dyDescent="0.2"/>
    <row r="9607" customFormat="1" ht="16" customHeight="1" x14ac:dyDescent="0.2"/>
    <row r="9608" customFormat="1" ht="16" customHeight="1" x14ac:dyDescent="0.2"/>
    <row r="9609" customFormat="1" ht="16" customHeight="1" x14ac:dyDescent="0.2"/>
    <row r="9610" customFormat="1" ht="16" customHeight="1" x14ac:dyDescent="0.2"/>
    <row r="9611" customFormat="1" ht="16" customHeight="1" x14ac:dyDescent="0.2"/>
    <row r="9612" customFormat="1" ht="16" customHeight="1" x14ac:dyDescent="0.2"/>
    <row r="9613" customFormat="1" ht="16" customHeight="1" x14ac:dyDescent="0.2"/>
    <row r="9614" customFormat="1" ht="16" customHeight="1" x14ac:dyDescent="0.2"/>
    <row r="9615" customFormat="1" ht="16" customHeight="1" x14ac:dyDescent="0.2"/>
    <row r="9616" customFormat="1" ht="16" customHeight="1" x14ac:dyDescent="0.2"/>
    <row r="9617" customFormat="1" ht="16" customHeight="1" x14ac:dyDescent="0.2"/>
    <row r="9618" customFormat="1" ht="16" customHeight="1" x14ac:dyDescent="0.2"/>
    <row r="9619" customFormat="1" ht="16" customHeight="1" x14ac:dyDescent="0.2"/>
    <row r="9620" customFormat="1" ht="16" customHeight="1" x14ac:dyDescent="0.2"/>
    <row r="9621" customFormat="1" ht="16" customHeight="1" x14ac:dyDescent="0.2"/>
    <row r="9622" customFormat="1" ht="16" customHeight="1" x14ac:dyDescent="0.2"/>
    <row r="9623" customFormat="1" ht="16" customHeight="1" x14ac:dyDescent="0.2"/>
    <row r="9624" customFormat="1" ht="16" customHeight="1" x14ac:dyDescent="0.2"/>
    <row r="9625" customFormat="1" ht="16" customHeight="1" x14ac:dyDescent="0.2"/>
    <row r="9626" customFormat="1" ht="16" customHeight="1" x14ac:dyDescent="0.2"/>
    <row r="9627" customFormat="1" ht="16" customHeight="1" x14ac:dyDescent="0.2"/>
    <row r="9628" customFormat="1" ht="16" customHeight="1" x14ac:dyDescent="0.2"/>
    <row r="9629" customFormat="1" ht="16" customHeight="1" x14ac:dyDescent="0.2"/>
    <row r="9630" customFormat="1" ht="16" customHeight="1" x14ac:dyDescent="0.2"/>
    <row r="9631" customFormat="1" ht="16" customHeight="1" x14ac:dyDescent="0.2"/>
    <row r="9632" customFormat="1" ht="16" customHeight="1" x14ac:dyDescent="0.2"/>
    <row r="9633" customFormat="1" ht="16" customHeight="1" x14ac:dyDescent="0.2"/>
    <row r="9634" customFormat="1" ht="16" customHeight="1" x14ac:dyDescent="0.2"/>
    <row r="9635" customFormat="1" ht="16" customHeight="1" x14ac:dyDescent="0.2"/>
    <row r="9636" customFormat="1" ht="16" customHeight="1" x14ac:dyDescent="0.2"/>
    <row r="9637" customFormat="1" ht="16" customHeight="1" x14ac:dyDescent="0.2"/>
    <row r="9638" customFormat="1" ht="16" customHeight="1" x14ac:dyDescent="0.2"/>
    <row r="9639" customFormat="1" ht="16" customHeight="1" x14ac:dyDescent="0.2"/>
    <row r="9640" customFormat="1" ht="16" customHeight="1" x14ac:dyDescent="0.2"/>
    <row r="9641" customFormat="1" ht="16" customHeight="1" x14ac:dyDescent="0.2"/>
    <row r="9642" customFormat="1" ht="16" customHeight="1" x14ac:dyDescent="0.2"/>
    <row r="9643" customFormat="1" ht="16" customHeight="1" x14ac:dyDescent="0.2"/>
    <row r="9644" customFormat="1" ht="16" customHeight="1" x14ac:dyDescent="0.2"/>
    <row r="9645" customFormat="1" ht="16" customHeight="1" x14ac:dyDescent="0.2"/>
    <row r="9646" customFormat="1" ht="16" customHeight="1" x14ac:dyDescent="0.2"/>
    <row r="9647" customFormat="1" ht="16" customHeight="1" x14ac:dyDescent="0.2"/>
    <row r="9648" customFormat="1" ht="16" customHeight="1" x14ac:dyDescent="0.2"/>
    <row r="9649" customFormat="1" ht="16" customHeight="1" x14ac:dyDescent="0.2"/>
    <row r="9650" customFormat="1" ht="16" customHeight="1" x14ac:dyDescent="0.2"/>
    <row r="9651" customFormat="1" ht="16" customHeight="1" x14ac:dyDescent="0.2"/>
    <row r="9652" customFormat="1" ht="16" customHeight="1" x14ac:dyDescent="0.2"/>
    <row r="9653" customFormat="1" ht="16" customHeight="1" x14ac:dyDescent="0.2"/>
    <row r="9654" customFormat="1" ht="16" customHeight="1" x14ac:dyDescent="0.2"/>
    <row r="9655" customFormat="1" ht="16" customHeight="1" x14ac:dyDescent="0.2"/>
    <row r="9656" customFormat="1" ht="16" customHeight="1" x14ac:dyDescent="0.2"/>
    <row r="9657" customFormat="1" ht="16" customHeight="1" x14ac:dyDescent="0.2"/>
    <row r="9658" customFormat="1" ht="16" customHeight="1" x14ac:dyDescent="0.2"/>
    <row r="9659" customFormat="1" ht="16" customHeight="1" x14ac:dyDescent="0.2"/>
    <row r="9660" customFormat="1" ht="16" customHeight="1" x14ac:dyDescent="0.2"/>
    <row r="9661" customFormat="1" ht="16" customHeight="1" x14ac:dyDescent="0.2"/>
    <row r="9662" customFormat="1" ht="16" customHeight="1" x14ac:dyDescent="0.2"/>
    <row r="9663" customFormat="1" ht="16" customHeight="1" x14ac:dyDescent="0.2"/>
    <row r="9664" customFormat="1" ht="16" customHeight="1" x14ac:dyDescent="0.2"/>
    <row r="9665" customFormat="1" ht="16" customHeight="1" x14ac:dyDescent="0.2"/>
    <row r="9666" customFormat="1" ht="16" customHeight="1" x14ac:dyDescent="0.2"/>
    <row r="9667" customFormat="1" ht="16" customHeight="1" x14ac:dyDescent="0.2"/>
    <row r="9668" customFormat="1" ht="16" customHeight="1" x14ac:dyDescent="0.2"/>
    <row r="9669" customFormat="1" ht="16" customHeight="1" x14ac:dyDescent="0.2"/>
    <row r="9670" customFormat="1" ht="16" customHeight="1" x14ac:dyDescent="0.2"/>
    <row r="9671" customFormat="1" ht="16" customHeight="1" x14ac:dyDescent="0.2"/>
    <row r="9672" customFormat="1" ht="16" customHeight="1" x14ac:dyDescent="0.2"/>
    <row r="9673" customFormat="1" ht="16" customHeight="1" x14ac:dyDescent="0.2"/>
    <row r="9674" customFormat="1" ht="16" customHeight="1" x14ac:dyDescent="0.2"/>
    <row r="9675" customFormat="1" ht="16" customHeight="1" x14ac:dyDescent="0.2"/>
    <row r="9676" customFormat="1" ht="16" customHeight="1" x14ac:dyDescent="0.2"/>
    <row r="9677" customFormat="1" ht="16" customHeight="1" x14ac:dyDescent="0.2"/>
    <row r="9678" customFormat="1" ht="16" customHeight="1" x14ac:dyDescent="0.2"/>
    <row r="9679" customFormat="1" ht="16" customHeight="1" x14ac:dyDescent="0.2"/>
    <row r="9680" customFormat="1" ht="16" customHeight="1" x14ac:dyDescent="0.2"/>
    <row r="9681" customFormat="1" ht="16" customHeight="1" x14ac:dyDescent="0.2"/>
    <row r="9682" customFormat="1" ht="16" customHeight="1" x14ac:dyDescent="0.2"/>
    <row r="9683" customFormat="1" ht="16" customHeight="1" x14ac:dyDescent="0.2"/>
    <row r="9684" customFormat="1" ht="16" customHeight="1" x14ac:dyDescent="0.2"/>
    <row r="9685" customFormat="1" ht="16" customHeight="1" x14ac:dyDescent="0.2"/>
    <row r="9686" customFormat="1" ht="16" customHeight="1" x14ac:dyDescent="0.2"/>
    <row r="9687" customFormat="1" ht="16" customHeight="1" x14ac:dyDescent="0.2"/>
    <row r="9688" customFormat="1" ht="16" customHeight="1" x14ac:dyDescent="0.2"/>
    <row r="9689" customFormat="1" ht="16" customHeight="1" x14ac:dyDescent="0.2"/>
    <row r="9690" customFormat="1" ht="16" customHeight="1" x14ac:dyDescent="0.2"/>
    <row r="9691" customFormat="1" ht="16" customHeight="1" x14ac:dyDescent="0.2"/>
    <row r="9692" customFormat="1" ht="16" customHeight="1" x14ac:dyDescent="0.2"/>
    <row r="9693" customFormat="1" ht="16" customHeight="1" x14ac:dyDescent="0.2"/>
    <row r="9694" customFormat="1" ht="16" customHeight="1" x14ac:dyDescent="0.2"/>
    <row r="9695" customFormat="1" ht="16" customHeight="1" x14ac:dyDescent="0.2"/>
    <row r="9696" customFormat="1" ht="16" customHeight="1" x14ac:dyDescent="0.2"/>
    <row r="9697" customFormat="1" ht="16" customHeight="1" x14ac:dyDescent="0.2"/>
    <row r="9698" customFormat="1" ht="16" customHeight="1" x14ac:dyDescent="0.2"/>
    <row r="9699" customFormat="1" ht="16" customHeight="1" x14ac:dyDescent="0.2"/>
    <row r="9700" customFormat="1" ht="16" customHeight="1" x14ac:dyDescent="0.2"/>
    <row r="9701" customFormat="1" ht="16" customHeight="1" x14ac:dyDescent="0.2"/>
    <row r="9702" customFormat="1" ht="16" customHeight="1" x14ac:dyDescent="0.2"/>
    <row r="9703" customFormat="1" ht="16" customHeight="1" x14ac:dyDescent="0.2"/>
    <row r="9704" customFormat="1" ht="16" customHeight="1" x14ac:dyDescent="0.2"/>
    <row r="9705" customFormat="1" ht="16" customHeight="1" x14ac:dyDescent="0.2"/>
    <row r="9706" customFormat="1" ht="16" customHeight="1" x14ac:dyDescent="0.2"/>
    <row r="9707" customFormat="1" ht="16" customHeight="1" x14ac:dyDescent="0.2"/>
    <row r="9708" customFormat="1" ht="16" customHeight="1" x14ac:dyDescent="0.2"/>
    <row r="9709" customFormat="1" ht="16" customHeight="1" x14ac:dyDescent="0.2"/>
    <row r="9710" customFormat="1" ht="16" customHeight="1" x14ac:dyDescent="0.2"/>
    <row r="9711" customFormat="1" ht="16" customHeight="1" x14ac:dyDescent="0.2"/>
    <row r="9712" customFormat="1" ht="16" customHeight="1" x14ac:dyDescent="0.2"/>
    <row r="9713" customFormat="1" ht="16" customHeight="1" x14ac:dyDescent="0.2"/>
    <row r="9714" customFormat="1" ht="16" customHeight="1" x14ac:dyDescent="0.2"/>
    <row r="9715" customFormat="1" ht="16" customHeight="1" x14ac:dyDescent="0.2"/>
    <row r="9716" customFormat="1" ht="16" customHeight="1" x14ac:dyDescent="0.2"/>
    <row r="9717" customFormat="1" ht="16" customHeight="1" x14ac:dyDescent="0.2"/>
    <row r="9718" customFormat="1" ht="16" customHeight="1" x14ac:dyDescent="0.2"/>
    <row r="9719" customFormat="1" ht="16" customHeight="1" x14ac:dyDescent="0.2"/>
    <row r="9720" customFormat="1" ht="16" customHeight="1" x14ac:dyDescent="0.2"/>
    <row r="9721" customFormat="1" ht="16" customHeight="1" x14ac:dyDescent="0.2"/>
    <row r="9722" customFormat="1" ht="16" customHeight="1" x14ac:dyDescent="0.2"/>
    <row r="9723" customFormat="1" ht="16" customHeight="1" x14ac:dyDescent="0.2"/>
    <row r="9724" customFormat="1" ht="16" customHeight="1" x14ac:dyDescent="0.2"/>
    <row r="9725" customFormat="1" ht="16" customHeight="1" x14ac:dyDescent="0.2"/>
    <row r="9726" customFormat="1" ht="16" customHeight="1" x14ac:dyDescent="0.2"/>
    <row r="9727" customFormat="1" ht="16" customHeight="1" x14ac:dyDescent="0.2"/>
    <row r="9728" customFormat="1" ht="16" customHeight="1" x14ac:dyDescent="0.2"/>
    <row r="9729" customFormat="1" ht="16" customHeight="1" x14ac:dyDescent="0.2"/>
    <row r="9730" customFormat="1" ht="16" customHeight="1" x14ac:dyDescent="0.2"/>
    <row r="9731" customFormat="1" ht="16" customHeight="1" x14ac:dyDescent="0.2"/>
    <row r="9732" customFormat="1" ht="16" customHeight="1" x14ac:dyDescent="0.2"/>
    <row r="9733" customFormat="1" ht="16" customHeight="1" x14ac:dyDescent="0.2"/>
    <row r="9734" customFormat="1" ht="16" customHeight="1" x14ac:dyDescent="0.2"/>
    <row r="9735" customFormat="1" ht="16" customHeight="1" x14ac:dyDescent="0.2"/>
    <row r="9736" customFormat="1" ht="16" customHeight="1" x14ac:dyDescent="0.2"/>
    <row r="9737" customFormat="1" ht="16" customHeight="1" x14ac:dyDescent="0.2"/>
    <row r="9738" customFormat="1" ht="16" customHeight="1" x14ac:dyDescent="0.2"/>
    <row r="9739" customFormat="1" ht="16" customHeight="1" x14ac:dyDescent="0.2"/>
    <row r="9740" customFormat="1" ht="16" customHeight="1" x14ac:dyDescent="0.2"/>
    <row r="9741" customFormat="1" ht="16" customHeight="1" x14ac:dyDescent="0.2"/>
    <row r="9742" customFormat="1" ht="16" customHeight="1" x14ac:dyDescent="0.2"/>
    <row r="9743" customFormat="1" ht="16" customHeight="1" x14ac:dyDescent="0.2"/>
    <row r="9744" customFormat="1" ht="16" customHeight="1" x14ac:dyDescent="0.2"/>
    <row r="9745" customFormat="1" ht="16" customHeight="1" x14ac:dyDescent="0.2"/>
    <row r="9746" customFormat="1" ht="16" customHeight="1" x14ac:dyDescent="0.2"/>
    <row r="9747" customFormat="1" ht="16" customHeight="1" x14ac:dyDescent="0.2"/>
    <row r="9748" customFormat="1" ht="16" customHeight="1" x14ac:dyDescent="0.2"/>
    <row r="9749" customFormat="1" ht="16" customHeight="1" x14ac:dyDescent="0.2"/>
    <row r="9750" customFormat="1" ht="16" customHeight="1" x14ac:dyDescent="0.2"/>
    <row r="9751" customFormat="1" ht="16" customHeight="1" x14ac:dyDescent="0.2"/>
    <row r="9752" customFormat="1" ht="16" customHeight="1" x14ac:dyDescent="0.2"/>
    <row r="9753" customFormat="1" ht="16" customHeight="1" x14ac:dyDescent="0.2"/>
    <row r="9754" customFormat="1" ht="16" customHeight="1" x14ac:dyDescent="0.2"/>
    <row r="9755" customFormat="1" ht="16" customHeight="1" x14ac:dyDescent="0.2"/>
    <row r="9756" customFormat="1" ht="16" customHeight="1" x14ac:dyDescent="0.2"/>
    <row r="9757" customFormat="1" ht="16" customHeight="1" x14ac:dyDescent="0.2"/>
    <row r="9758" customFormat="1" ht="16" customHeight="1" x14ac:dyDescent="0.2"/>
    <row r="9759" customFormat="1" ht="16" customHeight="1" x14ac:dyDescent="0.2"/>
    <row r="9760" customFormat="1" ht="16" customHeight="1" x14ac:dyDescent="0.2"/>
    <row r="9761" customFormat="1" ht="16" customHeight="1" x14ac:dyDescent="0.2"/>
    <row r="9762" customFormat="1" ht="16" customHeight="1" x14ac:dyDescent="0.2"/>
    <row r="9763" customFormat="1" ht="16" customHeight="1" x14ac:dyDescent="0.2"/>
    <row r="9764" customFormat="1" ht="16" customHeight="1" x14ac:dyDescent="0.2"/>
    <row r="9765" customFormat="1" ht="16" customHeight="1" x14ac:dyDescent="0.2"/>
    <row r="9766" customFormat="1" ht="16" customHeight="1" x14ac:dyDescent="0.2"/>
    <row r="9767" customFormat="1" ht="16" customHeight="1" x14ac:dyDescent="0.2"/>
    <row r="9768" customFormat="1" ht="16" customHeight="1" x14ac:dyDescent="0.2"/>
    <row r="9769" customFormat="1" ht="16" customHeight="1" x14ac:dyDescent="0.2"/>
    <row r="9770" customFormat="1" ht="16" customHeight="1" x14ac:dyDescent="0.2"/>
    <row r="9771" customFormat="1" ht="16" customHeight="1" x14ac:dyDescent="0.2"/>
    <row r="9772" customFormat="1" ht="16" customHeight="1" x14ac:dyDescent="0.2"/>
    <row r="9773" customFormat="1" ht="16" customHeight="1" x14ac:dyDescent="0.2"/>
    <row r="9774" customFormat="1" ht="16" customHeight="1" x14ac:dyDescent="0.2"/>
    <row r="9775" customFormat="1" ht="16" customHeight="1" x14ac:dyDescent="0.2"/>
    <row r="9776" customFormat="1" ht="16" customHeight="1" x14ac:dyDescent="0.2"/>
    <row r="9777" customFormat="1" ht="16" customHeight="1" x14ac:dyDescent="0.2"/>
    <row r="9778" customFormat="1" ht="16" customHeight="1" x14ac:dyDescent="0.2"/>
    <row r="9779" customFormat="1" ht="16" customHeight="1" x14ac:dyDescent="0.2"/>
    <row r="9780" customFormat="1" ht="16" customHeight="1" x14ac:dyDescent="0.2"/>
    <row r="9781" customFormat="1" ht="16" customHeight="1" x14ac:dyDescent="0.2"/>
    <row r="9782" customFormat="1" ht="16" customHeight="1" x14ac:dyDescent="0.2"/>
    <row r="9783" customFormat="1" ht="16" customHeight="1" x14ac:dyDescent="0.2"/>
    <row r="9784" customFormat="1" ht="16" customHeight="1" x14ac:dyDescent="0.2"/>
    <row r="9785" customFormat="1" ht="16" customHeight="1" x14ac:dyDescent="0.2"/>
    <row r="9786" customFormat="1" ht="16" customHeight="1" x14ac:dyDescent="0.2"/>
    <row r="9787" customFormat="1" ht="16" customHeight="1" x14ac:dyDescent="0.2"/>
    <row r="9788" customFormat="1" ht="16" customHeight="1" x14ac:dyDescent="0.2"/>
    <row r="9789" customFormat="1" ht="16" customHeight="1" x14ac:dyDescent="0.2"/>
    <row r="9790" customFormat="1" ht="16" customHeight="1" x14ac:dyDescent="0.2"/>
    <row r="9791" customFormat="1" ht="16" customHeight="1" x14ac:dyDescent="0.2"/>
    <row r="9792" customFormat="1" ht="16" customHeight="1" x14ac:dyDescent="0.2"/>
    <row r="9793" customFormat="1" ht="16" customHeight="1" x14ac:dyDescent="0.2"/>
    <row r="9794" customFormat="1" ht="16" customHeight="1" x14ac:dyDescent="0.2"/>
    <row r="9795" customFormat="1" ht="16" customHeight="1" x14ac:dyDescent="0.2"/>
    <row r="9796" customFormat="1" ht="16" customHeight="1" x14ac:dyDescent="0.2"/>
    <row r="9797" customFormat="1" ht="16" customHeight="1" x14ac:dyDescent="0.2"/>
    <row r="9798" customFormat="1" ht="16" customHeight="1" x14ac:dyDescent="0.2"/>
    <row r="9799" customFormat="1" ht="16" customHeight="1" x14ac:dyDescent="0.2"/>
    <row r="9800" customFormat="1" ht="16" customHeight="1" x14ac:dyDescent="0.2"/>
    <row r="9801" customFormat="1" ht="16" customHeight="1" x14ac:dyDescent="0.2"/>
    <row r="9802" customFormat="1" ht="16" customHeight="1" x14ac:dyDescent="0.2"/>
    <row r="9803" customFormat="1" ht="16" customHeight="1" x14ac:dyDescent="0.2"/>
    <row r="9804" customFormat="1" ht="16" customHeight="1" x14ac:dyDescent="0.2"/>
    <row r="9805" customFormat="1" ht="16" customHeight="1" x14ac:dyDescent="0.2"/>
    <row r="9806" customFormat="1" ht="16" customHeight="1" x14ac:dyDescent="0.2"/>
    <row r="9807" customFormat="1" ht="16" customHeight="1" x14ac:dyDescent="0.2"/>
    <row r="9808" customFormat="1" ht="16" customHeight="1" x14ac:dyDescent="0.2"/>
    <row r="9809" customFormat="1" ht="16" customHeight="1" x14ac:dyDescent="0.2"/>
    <row r="9810" customFormat="1" ht="16" customHeight="1" x14ac:dyDescent="0.2"/>
    <row r="9811" customFormat="1" ht="16" customHeight="1" x14ac:dyDescent="0.2"/>
    <row r="9812" customFormat="1" ht="16" customHeight="1" x14ac:dyDescent="0.2"/>
    <row r="9813" customFormat="1" ht="16" customHeight="1" x14ac:dyDescent="0.2"/>
    <row r="9814" customFormat="1" ht="16" customHeight="1" x14ac:dyDescent="0.2"/>
    <row r="9815" customFormat="1" ht="16" customHeight="1" x14ac:dyDescent="0.2"/>
    <row r="9816" customFormat="1" ht="16" customHeight="1" x14ac:dyDescent="0.2"/>
    <row r="9817" customFormat="1" ht="16" customHeight="1" x14ac:dyDescent="0.2"/>
    <row r="9818" customFormat="1" ht="16" customHeight="1" x14ac:dyDescent="0.2"/>
    <row r="9819" customFormat="1" ht="16" customHeight="1" x14ac:dyDescent="0.2"/>
    <row r="9820" customFormat="1" ht="16" customHeight="1" x14ac:dyDescent="0.2"/>
    <row r="9821" customFormat="1" ht="16" customHeight="1" x14ac:dyDescent="0.2"/>
    <row r="9822" customFormat="1" ht="16" customHeight="1" x14ac:dyDescent="0.2"/>
    <row r="9823" customFormat="1" ht="16" customHeight="1" x14ac:dyDescent="0.2"/>
    <row r="9824" customFormat="1" ht="16" customHeight="1" x14ac:dyDescent="0.2"/>
    <row r="9825" customFormat="1" ht="16" customHeight="1" x14ac:dyDescent="0.2"/>
    <row r="9826" customFormat="1" ht="16" customHeight="1" x14ac:dyDescent="0.2"/>
    <row r="9827" customFormat="1" ht="16" customHeight="1" x14ac:dyDescent="0.2"/>
    <row r="9828" customFormat="1" ht="16" customHeight="1" x14ac:dyDescent="0.2"/>
    <row r="9829" customFormat="1" ht="16" customHeight="1" x14ac:dyDescent="0.2"/>
    <row r="9830" customFormat="1" ht="16" customHeight="1" x14ac:dyDescent="0.2"/>
    <row r="9831" customFormat="1" ht="16" customHeight="1" x14ac:dyDescent="0.2"/>
    <row r="9832" customFormat="1" ht="16" customHeight="1" x14ac:dyDescent="0.2"/>
    <row r="9833" customFormat="1" ht="16" customHeight="1" x14ac:dyDescent="0.2"/>
    <row r="9834" customFormat="1" ht="16" customHeight="1" x14ac:dyDescent="0.2"/>
    <row r="9835" customFormat="1" ht="16" customHeight="1" x14ac:dyDescent="0.2"/>
    <row r="9836" customFormat="1" ht="16" customHeight="1" x14ac:dyDescent="0.2"/>
    <row r="9837" customFormat="1" ht="16" customHeight="1" x14ac:dyDescent="0.2"/>
    <row r="9838" customFormat="1" ht="16" customHeight="1" x14ac:dyDescent="0.2"/>
    <row r="9839" customFormat="1" ht="16" customHeight="1" x14ac:dyDescent="0.2"/>
    <row r="9840" customFormat="1" ht="16" customHeight="1" x14ac:dyDescent="0.2"/>
    <row r="9841" customFormat="1" ht="16" customHeight="1" x14ac:dyDescent="0.2"/>
    <row r="9842" customFormat="1" ht="16" customHeight="1" x14ac:dyDescent="0.2"/>
    <row r="9843" customFormat="1" ht="16" customHeight="1" x14ac:dyDescent="0.2"/>
    <row r="9844" customFormat="1" ht="16" customHeight="1" x14ac:dyDescent="0.2"/>
    <row r="9845" customFormat="1" ht="16" customHeight="1" x14ac:dyDescent="0.2"/>
    <row r="9846" customFormat="1" ht="16" customHeight="1" x14ac:dyDescent="0.2"/>
    <row r="9847" customFormat="1" ht="16" customHeight="1" x14ac:dyDescent="0.2"/>
    <row r="9848" customFormat="1" ht="16" customHeight="1" x14ac:dyDescent="0.2"/>
    <row r="9849" customFormat="1" ht="16" customHeight="1" x14ac:dyDescent="0.2"/>
    <row r="9850" customFormat="1" ht="16" customHeight="1" x14ac:dyDescent="0.2"/>
    <row r="9851" customFormat="1" ht="16" customHeight="1" x14ac:dyDescent="0.2"/>
    <row r="9852" customFormat="1" ht="16" customHeight="1" x14ac:dyDescent="0.2"/>
    <row r="9853" customFormat="1" ht="16" customHeight="1" x14ac:dyDescent="0.2"/>
    <row r="9854" customFormat="1" ht="16" customHeight="1" x14ac:dyDescent="0.2"/>
    <row r="9855" customFormat="1" ht="16" customHeight="1" x14ac:dyDescent="0.2"/>
    <row r="9856" customFormat="1" ht="16" customHeight="1" x14ac:dyDescent="0.2"/>
    <row r="9857" customFormat="1" ht="16" customHeight="1" x14ac:dyDescent="0.2"/>
    <row r="9858" customFormat="1" ht="16" customHeight="1" x14ac:dyDescent="0.2"/>
    <row r="9859" customFormat="1" ht="16" customHeight="1" x14ac:dyDescent="0.2"/>
    <row r="9860" customFormat="1" ht="16" customHeight="1" x14ac:dyDescent="0.2"/>
    <row r="9861" customFormat="1" ht="16" customHeight="1" x14ac:dyDescent="0.2"/>
    <row r="9862" customFormat="1" ht="16" customHeight="1" x14ac:dyDescent="0.2"/>
    <row r="9863" customFormat="1" ht="16" customHeight="1" x14ac:dyDescent="0.2"/>
    <row r="9864" customFormat="1" ht="16" customHeight="1" x14ac:dyDescent="0.2"/>
    <row r="9865" customFormat="1" ht="16" customHeight="1" x14ac:dyDescent="0.2"/>
    <row r="9866" customFormat="1" ht="16" customHeight="1" x14ac:dyDescent="0.2"/>
    <row r="9867" customFormat="1" ht="16" customHeight="1" x14ac:dyDescent="0.2"/>
    <row r="9868" customFormat="1" ht="16" customHeight="1" x14ac:dyDescent="0.2"/>
    <row r="9869" customFormat="1" ht="16" customHeight="1" x14ac:dyDescent="0.2"/>
    <row r="9870" customFormat="1" ht="16" customHeight="1" x14ac:dyDescent="0.2"/>
    <row r="9871" customFormat="1" ht="16" customHeight="1" x14ac:dyDescent="0.2"/>
    <row r="9872" customFormat="1" ht="16" customHeight="1" x14ac:dyDescent="0.2"/>
    <row r="9873" customFormat="1" ht="16" customHeight="1" x14ac:dyDescent="0.2"/>
    <row r="9874" customFormat="1" ht="16" customHeight="1" x14ac:dyDescent="0.2"/>
    <row r="9875" customFormat="1" ht="16" customHeight="1" x14ac:dyDescent="0.2"/>
    <row r="9876" customFormat="1" ht="16" customHeight="1" x14ac:dyDescent="0.2"/>
    <row r="9877" customFormat="1" ht="16" customHeight="1" x14ac:dyDescent="0.2"/>
    <row r="9878" customFormat="1" ht="16" customHeight="1" x14ac:dyDescent="0.2"/>
    <row r="9879" customFormat="1" ht="16" customHeight="1" x14ac:dyDescent="0.2"/>
    <row r="9880" customFormat="1" ht="16" customHeight="1" x14ac:dyDescent="0.2"/>
    <row r="9881" customFormat="1" ht="16" customHeight="1" x14ac:dyDescent="0.2"/>
    <row r="9882" customFormat="1" ht="16" customHeight="1" x14ac:dyDescent="0.2"/>
    <row r="9883" customFormat="1" ht="16" customHeight="1" x14ac:dyDescent="0.2"/>
    <row r="9884" customFormat="1" ht="16" customHeight="1" x14ac:dyDescent="0.2"/>
    <row r="9885" customFormat="1" ht="16" customHeight="1" x14ac:dyDescent="0.2"/>
    <row r="9886" customFormat="1" ht="16" customHeight="1" x14ac:dyDescent="0.2"/>
    <row r="9887" customFormat="1" ht="16" customHeight="1" x14ac:dyDescent="0.2"/>
    <row r="9888" customFormat="1" ht="16" customHeight="1" x14ac:dyDescent="0.2"/>
    <row r="9889" customFormat="1" ht="16" customHeight="1" x14ac:dyDescent="0.2"/>
    <row r="9890" customFormat="1" ht="16" customHeight="1" x14ac:dyDescent="0.2"/>
    <row r="9891" customFormat="1" ht="16" customHeight="1" x14ac:dyDescent="0.2"/>
    <row r="9892" customFormat="1" ht="16" customHeight="1" x14ac:dyDescent="0.2"/>
    <row r="9893" customFormat="1" ht="16" customHeight="1" x14ac:dyDescent="0.2"/>
    <row r="9894" customFormat="1" ht="16" customHeight="1" x14ac:dyDescent="0.2"/>
    <row r="9895" customFormat="1" ht="16" customHeight="1" x14ac:dyDescent="0.2"/>
    <row r="9896" customFormat="1" ht="16" customHeight="1" x14ac:dyDescent="0.2"/>
    <row r="9897" customFormat="1" ht="16" customHeight="1" x14ac:dyDescent="0.2"/>
    <row r="9898" customFormat="1" ht="16" customHeight="1" x14ac:dyDescent="0.2"/>
    <row r="9899" customFormat="1" ht="16" customHeight="1" x14ac:dyDescent="0.2"/>
    <row r="9900" customFormat="1" ht="16" customHeight="1" x14ac:dyDescent="0.2"/>
    <row r="9901" customFormat="1" ht="16" customHeight="1" x14ac:dyDescent="0.2"/>
    <row r="9902" customFormat="1" ht="16" customHeight="1" x14ac:dyDescent="0.2"/>
    <row r="9903" customFormat="1" ht="16" customHeight="1" x14ac:dyDescent="0.2"/>
    <row r="9904" customFormat="1" ht="16" customHeight="1" x14ac:dyDescent="0.2"/>
    <row r="9905" customFormat="1" ht="16" customHeight="1" x14ac:dyDescent="0.2"/>
    <row r="9906" customFormat="1" ht="16" customHeight="1" x14ac:dyDescent="0.2"/>
    <row r="9907" customFormat="1" ht="16" customHeight="1" x14ac:dyDescent="0.2"/>
    <row r="9908" customFormat="1" ht="16" customHeight="1" x14ac:dyDescent="0.2"/>
    <row r="9909" customFormat="1" ht="16" customHeight="1" x14ac:dyDescent="0.2"/>
    <row r="9910" customFormat="1" ht="16" customHeight="1" x14ac:dyDescent="0.2"/>
    <row r="9911" customFormat="1" ht="16" customHeight="1" x14ac:dyDescent="0.2"/>
    <row r="9912" customFormat="1" ht="16" customHeight="1" x14ac:dyDescent="0.2"/>
    <row r="9913" customFormat="1" ht="16" customHeight="1" x14ac:dyDescent="0.2"/>
    <row r="9914" customFormat="1" ht="16" customHeight="1" x14ac:dyDescent="0.2"/>
    <row r="9915" customFormat="1" ht="16" customHeight="1" x14ac:dyDescent="0.2"/>
    <row r="9916" customFormat="1" ht="16" customHeight="1" x14ac:dyDescent="0.2"/>
    <row r="9917" customFormat="1" ht="16" customHeight="1" x14ac:dyDescent="0.2"/>
    <row r="9918" customFormat="1" ht="16" customHeight="1" x14ac:dyDescent="0.2"/>
    <row r="9919" customFormat="1" ht="16" customHeight="1" x14ac:dyDescent="0.2"/>
    <row r="9920" customFormat="1" ht="16" customHeight="1" x14ac:dyDescent="0.2"/>
    <row r="9921" customFormat="1" ht="16" customHeight="1" x14ac:dyDescent="0.2"/>
    <row r="9922" customFormat="1" ht="16" customHeight="1" x14ac:dyDescent="0.2"/>
    <row r="9923" customFormat="1" ht="16" customHeight="1" x14ac:dyDescent="0.2"/>
    <row r="9924" customFormat="1" ht="16" customHeight="1" x14ac:dyDescent="0.2"/>
    <row r="9925" customFormat="1" ht="16" customHeight="1" x14ac:dyDescent="0.2"/>
    <row r="9926" customFormat="1" ht="16" customHeight="1" x14ac:dyDescent="0.2"/>
    <row r="9927" customFormat="1" ht="16" customHeight="1" x14ac:dyDescent="0.2"/>
    <row r="9928" customFormat="1" ht="16" customHeight="1" x14ac:dyDescent="0.2"/>
    <row r="9929" customFormat="1" ht="16" customHeight="1" x14ac:dyDescent="0.2"/>
    <row r="9930" customFormat="1" ht="16" customHeight="1" x14ac:dyDescent="0.2"/>
    <row r="9931" customFormat="1" ht="16" customHeight="1" x14ac:dyDescent="0.2"/>
    <row r="9932" customFormat="1" ht="16" customHeight="1" x14ac:dyDescent="0.2"/>
    <row r="9933" customFormat="1" ht="16" customHeight="1" x14ac:dyDescent="0.2"/>
    <row r="9934" customFormat="1" ht="16" customHeight="1" x14ac:dyDescent="0.2"/>
    <row r="9935" customFormat="1" ht="16" customHeight="1" x14ac:dyDescent="0.2"/>
    <row r="9936" customFormat="1" ht="16" customHeight="1" x14ac:dyDescent="0.2"/>
    <row r="9937" customFormat="1" ht="16" customHeight="1" x14ac:dyDescent="0.2"/>
    <row r="9938" customFormat="1" ht="16" customHeight="1" x14ac:dyDescent="0.2"/>
    <row r="9939" customFormat="1" ht="16" customHeight="1" x14ac:dyDescent="0.2"/>
    <row r="9940" customFormat="1" ht="16" customHeight="1" x14ac:dyDescent="0.2"/>
    <row r="9941" customFormat="1" ht="16" customHeight="1" x14ac:dyDescent="0.2"/>
    <row r="9942" customFormat="1" ht="16" customHeight="1" x14ac:dyDescent="0.2"/>
    <row r="9943" customFormat="1" ht="16" customHeight="1" x14ac:dyDescent="0.2"/>
    <row r="9944" customFormat="1" ht="16" customHeight="1" x14ac:dyDescent="0.2"/>
    <row r="9945" customFormat="1" ht="16" customHeight="1" x14ac:dyDescent="0.2"/>
    <row r="9946" customFormat="1" ht="16" customHeight="1" x14ac:dyDescent="0.2"/>
    <row r="9947" customFormat="1" ht="16" customHeight="1" x14ac:dyDescent="0.2"/>
    <row r="9948" customFormat="1" ht="16" customHeight="1" x14ac:dyDescent="0.2"/>
    <row r="9949" customFormat="1" ht="16" customHeight="1" x14ac:dyDescent="0.2"/>
    <row r="9950" customFormat="1" ht="16" customHeight="1" x14ac:dyDescent="0.2"/>
    <row r="9951" customFormat="1" ht="16" customHeight="1" x14ac:dyDescent="0.2"/>
    <row r="9952" customFormat="1" ht="16" customHeight="1" x14ac:dyDescent="0.2"/>
    <row r="9953" customFormat="1" ht="16" customHeight="1" x14ac:dyDescent="0.2"/>
    <row r="9954" customFormat="1" ht="16" customHeight="1" x14ac:dyDescent="0.2"/>
    <row r="9955" customFormat="1" ht="16" customHeight="1" x14ac:dyDescent="0.2"/>
    <row r="9956" customFormat="1" ht="16" customHeight="1" x14ac:dyDescent="0.2"/>
    <row r="9957" customFormat="1" ht="16" customHeight="1" x14ac:dyDescent="0.2"/>
    <row r="9958" customFormat="1" ht="16" customHeight="1" x14ac:dyDescent="0.2"/>
    <row r="9959" customFormat="1" ht="16" customHeight="1" x14ac:dyDescent="0.2"/>
    <row r="9960" customFormat="1" ht="16" customHeight="1" x14ac:dyDescent="0.2"/>
    <row r="9961" customFormat="1" ht="16" customHeight="1" x14ac:dyDescent="0.2"/>
    <row r="9962" customFormat="1" ht="16" customHeight="1" x14ac:dyDescent="0.2"/>
    <row r="9963" customFormat="1" ht="16" customHeight="1" x14ac:dyDescent="0.2"/>
    <row r="9964" customFormat="1" ht="16" customHeight="1" x14ac:dyDescent="0.2"/>
    <row r="9965" customFormat="1" ht="16" customHeight="1" x14ac:dyDescent="0.2"/>
    <row r="9966" customFormat="1" ht="16" customHeight="1" x14ac:dyDescent="0.2"/>
    <row r="9967" customFormat="1" ht="16" customHeight="1" x14ac:dyDescent="0.2"/>
    <row r="9968" customFormat="1" ht="16" customHeight="1" x14ac:dyDescent="0.2"/>
    <row r="9969" customFormat="1" ht="16" customHeight="1" x14ac:dyDescent="0.2"/>
    <row r="9970" customFormat="1" ht="16" customHeight="1" x14ac:dyDescent="0.2"/>
    <row r="9971" customFormat="1" ht="16" customHeight="1" x14ac:dyDescent="0.2"/>
    <row r="9972" customFormat="1" ht="16" customHeight="1" x14ac:dyDescent="0.2"/>
    <row r="9973" customFormat="1" ht="16" customHeight="1" x14ac:dyDescent="0.2"/>
    <row r="9974" customFormat="1" ht="16" customHeight="1" x14ac:dyDescent="0.2"/>
    <row r="9975" customFormat="1" ht="16" customHeight="1" x14ac:dyDescent="0.2"/>
    <row r="9976" customFormat="1" ht="16" customHeight="1" x14ac:dyDescent="0.2"/>
    <row r="9977" customFormat="1" ht="16" customHeight="1" x14ac:dyDescent="0.2"/>
    <row r="9978" customFormat="1" ht="16" customHeight="1" x14ac:dyDescent="0.2"/>
    <row r="9979" customFormat="1" ht="16" customHeight="1" x14ac:dyDescent="0.2"/>
    <row r="9980" customFormat="1" ht="16" customHeight="1" x14ac:dyDescent="0.2"/>
    <row r="9981" customFormat="1" ht="16" customHeight="1" x14ac:dyDescent="0.2"/>
    <row r="9982" customFormat="1" ht="16" customHeight="1" x14ac:dyDescent="0.2"/>
    <row r="9983" customFormat="1" ht="16" customHeight="1" x14ac:dyDescent="0.2"/>
    <row r="9984" customFormat="1" ht="16" customHeight="1" x14ac:dyDescent="0.2"/>
    <row r="9985" customFormat="1" ht="16" customHeight="1" x14ac:dyDescent="0.2"/>
    <row r="9986" customFormat="1" ht="16" customHeight="1" x14ac:dyDescent="0.2"/>
    <row r="9987" customFormat="1" ht="16" customHeight="1" x14ac:dyDescent="0.2"/>
    <row r="9988" customFormat="1" ht="16" customHeight="1" x14ac:dyDescent="0.2"/>
    <row r="9989" customFormat="1" ht="16" customHeight="1" x14ac:dyDescent="0.2"/>
    <row r="9990" customFormat="1" ht="16" customHeight="1" x14ac:dyDescent="0.2"/>
    <row r="9991" customFormat="1" ht="16" customHeight="1" x14ac:dyDescent="0.2"/>
    <row r="9992" customFormat="1" ht="16" customHeight="1" x14ac:dyDescent="0.2"/>
    <row r="9993" customFormat="1" ht="16" customHeight="1" x14ac:dyDescent="0.2"/>
    <row r="9994" customFormat="1" ht="16" customHeight="1" x14ac:dyDescent="0.2"/>
    <row r="9995" customFormat="1" ht="16" customHeight="1" x14ac:dyDescent="0.2"/>
    <row r="9996" customFormat="1" ht="16" customHeight="1" x14ac:dyDescent="0.2"/>
    <row r="9997" customFormat="1" ht="16" customHeight="1" x14ac:dyDescent="0.2"/>
    <row r="9998" customFormat="1" ht="16" customHeight="1" x14ac:dyDescent="0.2"/>
    <row r="9999" customFormat="1" ht="16" customHeight="1" x14ac:dyDescent="0.2"/>
    <row r="10000" customFormat="1" ht="16" customHeight="1" x14ac:dyDescent="0.2"/>
    <row r="10001" customFormat="1" ht="16" customHeight="1" x14ac:dyDescent="0.2"/>
    <row r="10002" customFormat="1" ht="16" customHeight="1" x14ac:dyDescent="0.2"/>
    <row r="10003" customFormat="1" ht="16" customHeight="1" x14ac:dyDescent="0.2"/>
    <row r="10004" customFormat="1" ht="16" customHeight="1" x14ac:dyDescent="0.2"/>
    <row r="10005" customFormat="1" ht="16" customHeight="1" x14ac:dyDescent="0.2"/>
    <row r="10006" customFormat="1" ht="16" customHeight="1" x14ac:dyDescent="0.2"/>
    <row r="10007" customFormat="1" ht="16" customHeight="1" x14ac:dyDescent="0.2"/>
    <row r="10008" customFormat="1" ht="16" customHeight="1" x14ac:dyDescent="0.2"/>
    <row r="10009" customFormat="1" ht="16" customHeight="1" x14ac:dyDescent="0.2"/>
    <row r="10010" customFormat="1" ht="16" customHeight="1" x14ac:dyDescent="0.2"/>
    <row r="10011" customFormat="1" ht="16" customHeight="1" x14ac:dyDescent="0.2"/>
    <row r="10012" customFormat="1" ht="16" customHeight="1" x14ac:dyDescent="0.2"/>
    <row r="10013" customFormat="1" ht="16" customHeight="1" x14ac:dyDescent="0.2"/>
    <row r="10014" customFormat="1" ht="16" customHeight="1" x14ac:dyDescent="0.2"/>
    <row r="10015" customFormat="1" ht="16" customHeight="1" x14ac:dyDescent="0.2"/>
    <row r="10016" customFormat="1" ht="16" customHeight="1" x14ac:dyDescent="0.2"/>
    <row r="10017" customFormat="1" ht="16" customHeight="1" x14ac:dyDescent="0.2"/>
    <row r="10018" customFormat="1" ht="16" customHeight="1" x14ac:dyDescent="0.2"/>
    <row r="10019" customFormat="1" ht="16" customHeight="1" x14ac:dyDescent="0.2"/>
    <row r="10020" customFormat="1" ht="16" customHeight="1" x14ac:dyDescent="0.2"/>
    <row r="10021" customFormat="1" ht="16" customHeight="1" x14ac:dyDescent="0.2"/>
    <row r="10022" customFormat="1" ht="16" customHeight="1" x14ac:dyDescent="0.2"/>
    <row r="10023" customFormat="1" ht="16" customHeight="1" x14ac:dyDescent="0.2"/>
    <row r="10024" customFormat="1" ht="16" customHeight="1" x14ac:dyDescent="0.2"/>
    <row r="10025" customFormat="1" ht="16" customHeight="1" x14ac:dyDescent="0.2"/>
    <row r="10026" customFormat="1" ht="16" customHeight="1" x14ac:dyDescent="0.2"/>
    <row r="10027" customFormat="1" ht="16" customHeight="1" x14ac:dyDescent="0.2"/>
    <row r="10028" customFormat="1" ht="16" customHeight="1" x14ac:dyDescent="0.2"/>
    <row r="10029" customFormat="1" ht="16" customHeight="1" x14ac:dyDescent="0.2"/>
    <row r="10030" customFormat="1" ht="16" customHeight="1" x14ac:dyDescent="0.2"/>
    <row r="10031" customFormat="1" ht="16" customHeight="1" x14ac:dyDescent="0.2"/>
    <row r="10032" customFormat="1" ht="16" customHeight="1" x14ac:dyDescent="0.2"/>
    <row r="10033" customFormat="1" ht="16" customHeight="1" x14ac:dyDescent="0.2"/>
    <row r="10034" customFormat="1" ht="16" customHeight="1" x14ac:dyDescent="0.2"/>
    <row r="10035" customFormat="1" ht="16" customHeight="1" x14ac:dyDescent="0.2"/>
    <row r="10036" customFormat="1" ht="16" customHeight="1" x14ac:dyDescent="0.2"/>
    <row r="10037" customFormat="1" ht="16" customHeight="1" x14ac:dyDescent="0.2"/>
    <row r="10038" customFormat="1" ht="16" customHeight="1" x14ac:dyDescent="0.2"/>
    <row r="10039" customFormat="1" ht="16" customHeight="1" x14ac:dyDescent="0.2"/>
    <row r="10040" customFormat="1" ht="16" customHeight="1" x14ac:dyDescent="0.2"/>
    <row r="10041" customFormat="1" ht="16" customHeight="1" x14ac:dyDescent="0.2"/>
    <row r="10042" customFormat="1" ht="16" customHeight="1" x14ac:dyDescent="0.2"/>
    <row r="10043" customFormat="1" ht="16" customHeight="1" x14ac:dyDescent="0.2"/>
    <row r="10044" customFormat="1" ht="16" customHeight="1" x14ac:dyDescent="0.2"/>
    <row r="10045" customFormat="1" ht="16" customHeight="1" x14ac:dyDescent="0.2"/>
    <row r="10046" customFormat="1" ht="16" customHeight="1" x14ac:dyDescent="0.2"/>
    <row r="10047" customFormat="1" ht="16" customHeight="1" x14ac:dyDescent="0.2"/>
    <row r="10048" customFormat="1" ht="16" customHeight="1" x14ac:dyDescent="0.2"/>
    <row r="10049" customFormat="1" ht="16" customHeight="1" x14ac:dyDescent="0.2"/>
    <row r="10050" customFormat="1" ht="16" customHeight="1" x14ac:dyDescent="0.2"/>
    <row r="10051" customFormat="1" ht="16" customHeight="1" x14ac:dyDescent="0.2"/>
    <row r="10052" customFormat="1" ht="16" customHeight="1" x14ac:dyDescent="0.2"/>
    <row r="10053" customFormat="1" ht="16" customHeight="1" x14ac:dyDescent="0.2"/>
    <row r="10054" customFormat="1" ht="16" customHeight="1" x14ac:dyDescent="0.2"/>
    <row r="10055" customFormat="1" ht="16" customHeight="1" x14ac:dyDescent="0.2"/>
    <row r="10056" customFormat="1" ht="16" customHeight="1" x14ac:dyDescent="0.2"/>
    <row r="10057" customFormat="1" ht="16" customHeight="1" x14ac:dyDescent="0.2"/>
    <row r="10058" customFormat="1" ht="16" customHeight="1" x14ac:dyDescent="0.2"/>
    <row r="10059" customFormat="1" ht="16" customHeight="1" x14ac:dyDescent="0.2"/>
    <row r="10060" customFormat="1" ht="16" customHeight="1" x14ac:dyDescent="0.2"/>
    <row r="10061" customFormat="1" ht="16" customHeight="1" x14ac:dyDescent="0.2"/>
    <row r="10062" customFormat="1" ht="16" customHeight="1" x14ac:dyDescent="0.2"/>
    <row r="10063" customFormat="1" ht="16" customHeight="1" x14ac:dyDescent="0.2"/>
    <row r="10064" customFormat="1" ht="16" customHeight="1" x14ac:dyDescent="0.2"/>
    <row r="10065" customFormat="1" ht="16" customHeight="1" x14ac:dyDescent="0.2"/>
    <row r="10066" customFormat="1" ht="16" customHeight="1" x14ac:dyDescent="0.2"/>
    <row r="10067" customFormat="1" ht="16" customHeight="1" x14ac:dyDescent="0.2"/>
    <row r="10068" customFormat="1" ht="16" customHeight="1" x14ac:dyDescent="0.2"/>
    <row r="10069" customFormat="1" ht="16" customHeight="1" x14ac:dyDescent="0.2"/>
    <row r="10070" customFormat="1" ht="16" customHeight="1" x14ac:dyDescent="0.2"/>
    <row r="10071" customFormat="1" ht="16" customHeight="1" x14ac:dyDescent="0.2"/>
    <row r="10072" customFormat="1" ht="16" customHeight="1" x14ac:dyDescent="0.2"/>
    <row r="10073" customFormat="1" ht="16" customHeight="1" x14ac:dyDescent="0.2"/>
    <row r="10074" customFormat="1" ht="16" customHeight="1" x14ac:dyDescent="0.2"/>
    <row r="10075" customFormat="1" ht="16" customHeight="1" x14ac:dyDescent="0.2"/>
    <row r="10076" customFormat="1" ht="16" customHeight="1" x14ac:dyDescent="0.2"/>
    <row r="10077" customFormat="1" ht="16" customHeight="1" x14ac:dyDescent="0.2"/>
    <row r="10078" customFormat="1" ht="16" customHeight="1" x14ac:dyDescent="0.2"/>
    <row r="10079" customFormat="1" ht="16" customHeight="1" x14ac:dyDescent="0.2"/>
    <row r="10080" customFormat="1" ht="16" customHeight="1" x14ac:dyDescent="0.2"/>
    <row r="10081" customFormat="1" ht="16" customHeight="1" x14ac:dyDescent="0.2"/>
    <row r="10082" customFormat="1" ht="16" customHeight="1" x14ac:dyDescent="0.2"/>
    <row r="10083" customFormat="1" ht="16" customHeight="1" x14ac:dyDescent="0.2"/>
    <row r="10084" customFormat="1" ht="16" customHeight="1" x14ac:dyDescent="0.2"/>
    <row r="10085" customFormat="1" ht="16" customHeight="1" x14ac:dyDescent="0.2"/>
    <row r="10086" customFormat="1" ht="16" customHeight="1" x14ac:dyDescent="0.2"/>
    <row r="10087" customFormat="1" ht="16" customHeight="1" x14ac:dyDescent="0.2"/>
    <row r="10088" customFormat="1" ht="16" customHeight="1" x14ac:dyDescent="0.2"/>
    <row r="10089" customFormat="1" ht="16" customHeight="1" x14ac:dyDescent="0.2"/>
    <row r="10090" customFormat="1" ht="16" customHeight="1" x14ac:dyDescent="0.2"/>
    <row r="10091" customFormat="1" ht="16" customHeight="1" x14ac:dyDescent="0.2"/>
    <row r="10092" customFormat="1" ht="16" customHeight="1" x14ac:dyDescent="0.2"/>
    <row r="10093" customFormat="1" ht="16" customHeight="1" x14ac:dyDescent="0.2"/>
    <row r="10094" customFormat="1" ht="16" customHeight="1" x14ac:dyDescent="0.2"/>
    <row r="10095" customFormat="1" ht="16" customHeight="1" x14ac:dyDescent="0.2"/>
    <row r="10096" customFormat="1" ht="16" customHeight="1" x14ac:dyDescent="0.2"/>
    <row r="10097" customFormat="1" ht="16" customHeight="1" x14ac:dyDescent="0.2"/>
    <row r="10098" customFormat="1" ht="16" customHeight="1" x14ac:dyDescent="0.2"/>
    <row r="10099" customFormat="1" ht="16" customHeight="1" x14ac:dyDescent="0.2"/>
    <row r="10100" customFormat="1" ht="16" customHeight="1" x14ac:dyDescent="0.2"/>
    <row r="10101" customFormat="1" ht="16" customHeight="1" x14ac:dyDescent="0.2"/>
    <row r="10102" customFormat="1" ht="16" customHeight="1" x14ac:dyDescent="0.2"/>
    <row r="10103" customFormat="1" ht="16" customHeight="1" x14ac:dyDescent="0.2"/>
    <row r="10104" customFormat="1" ht="16" customHeight="1" x14ac:dyDescent="0.2"/>
    <row r="10105" customFormat="1" ht="16" customHeight="1" x14ac:dyDescent="0.2"/>
    <row r="10106" customFormat="1" ht="16" customHeight="1" x14ac:dyDescent="0.2"/>
    <row r="10107" customFormat="1" ht="16" customHeight="1" x14ac:dyDescent="0.2"/>
    <row r="10108" customFormat="1" ht="16" customHeight="1" x14ac:dyDescent="0.2"/>
    <row r="10109" customFormat="1" ht="16" customHeight="1" x14ac:dyDescent="0.2"/>
    <row r="10110" customFormat="1" ht="16" customHeight="1" x14ac:dyDescent="0.2"/>
    <row r="10111" customFormat="1" ht="16" customHeight="1" x14ac:dyDescent="0.2"/>
    <row r="10112" customFormat="1" ht="16" customHeight="1" x14ac:dyDescent="0.2"/>
    <row r="10113" customFormat="1" ht="16" customHeight="1" x14ac:dyDescent="0.2"/>
    <row r="10114" customFormat="1" ht="16" customHeight="1" x14ac:dyDescent="0.2"/>
    <row r="10115" customFormat="1" ht="16" customHeight="1" x14ac:dyDescent="0.2"/>
    <row r="10116" customFormat="1" ht="16" customHeight="1" x14ac:dyDescent="0.2"/>
    <row r="10117" customFormat="1" ht="16" customHeight="1" x14ac:dyDescent="0.2"/>
    <row r="10118" customFormat="1" ht="16" customHeight="1" x14ac:dyDescent="0.2"/>
    <row r="10119" customFormat="1" ht="16" customHeight="1" x14ac:dyDescent="0.2"/>
    <row r="10120" customFormat="1" ht="16" customHeight="1" x14ac:dyDescent="0.2"/>
    <row r="10121" customFormat="1" ht="16" customHeight="1" x14ac:dyDescent="0.2"/>
    <row r="10122" customFormat="1" ht="16" customHeight="1" x14ac:dyDescent="0.2"/>
    <row r="10123" customFormat="1" ht="16" customHeight="1" x14ac:dyDescent="0.2"/>
    <row r="10124" customFormat="1" ht="16" customHeight="1" x14ac:dyDescent="0.2"/>
    <row r="10125" customFormat="1" ht="16" customHeight="1" x14ac:dyDescent="0.2"/>
    <row r="10126" customFormat="1" ht="16" customHeight="1" x14ac:dyDescent="0.2"/>
    <row r="10127" customFormat="1" ht="16" customHeight="1" x14ac:dyDescent="0.2"/>
    <row r="10128" customFormat="1" ht="16" customHeight="1" x14ac:dyDescent="0.2"/>
    <row r="10129" customFormat="1" ht="16" customHeight="1" x14ac:dyDescent="0.2"/>
    <row r="10130" customFormat="1" ht="16" customHeight="1" x14ac:dyDescent="0.2"/>
    <row r="10131" customFormat="1" ht="16" customHeight="1" x14ac:dyDescent="0.2"/>
    <row r="10132" customFormat="1" ht="16" customHeight="1" x14ac:dyDescent="0.2"/>
    <row r="10133" customFormat="1" ht="16" customHeight="1" x14ac:dyDescent="0.2"/>
    <row r="10134" customFormat="1" ht="16" customHeight="1" x14ac:dyDescent="0.2"/>
    <row r="10135" customFormat="1" ht="16" customHeight="1" x14ac:dyDescent="0.2"/>
    <row r="10136" customFormat="1" ht="16" customHeight="1" x14ac:dyDescent="0.2"/>
    <row r="10137" customFormat="1" ht="16" customHeight="1" x14ac:dyDescent="0.2"/>
    <row r="10138" customFormat="1" ht="16" customHeight="1" x14ac:dyDescent="0.2"/>
    <row r="10139" customFormat="1" ht="16" customHeight="1" x14ac:dyDescent="0.2"/>
    <row r="10140" customFormat="1" ht="16" customHeight="1" x14ac:dyDescent="0.2"/>
    <row r="10141" customFormat="1" ht="16" customHeight="1" x14ac:dyDescent="0.2"/>
    <row r="10142" customFormat="1" ht="16" customHeight="1" x14ac:dyDescent="0.2"/>
    <row r="10143" customFormat="1" ht="16" customHeight="1" x14ac:dyDescent="0.2"/>
    <row r="10144" customFormat="1" ht="16" customHeight="1" x14ac:dyDescent="0.2"/>
    <row r="10145" customFormat="1" ht="16" customHeight="1" x14ac:dyDescent="0.2"/>
    <row r="10146" customFormat="1" ht="16" customHeight="1" x14ac:dyDescent="0.2"/>
    <row r="10147" customFormat="1" ht="16" customHeight="1" x14ac:dyDescent="0.2"/>
    <row r="10148" customFormat="1" ht="16" customHeight="1" x14ac:dyDescent="0.2"/>
    <row r="10149" customFormat="1" ht="16" customHeight="1" x14ac:dyDescent="0.2"/>
    <row r="10150" customFormat="1" ht="16" customHeight="1" x14ac:dyDescent="0.2"/>
    <row r="10151" customFormat="1" ht="16" customHeight="1" x14ac:dyDescent="0.2"/>
    <row r="10152" customFormat="1" ht="16" customHeight="1" x14ac:dyDescent="0.2"/>
    <row r="10153" customFormat="1" ht="16" customHeight="1" x14ac:dyDescent="0.2"/>
    <row r="10154" customFormat="1" ht="16" customHeight="1" x14ac:dyDescent="0.2"/>
    <row r="10155" customFormat="1" ht="16" customHeight="1" x14ac:dyDescent="0.2"/>
    <row r="10156" customFormat="1" ht="16" customHeight="1" x14ac:dyDescent="0.2"/>
    <row r="10157" customFormat="1" ht="16" customHeight="1" x14ac:dyDescent="0.2"/>
    <row r="10158" customFormat="1" ht="16" customHeight="1" x14ac:dyDescent="0.2"/>
    <row r="10159" customFormat="1" ht="16" customHeight="1" x14ac:dyDescent="0.2"/>
    <row r="10160" customFormat="1" ht="16" customHeight="1" x14ac:dyDescent="0.2"/>
    <row r="10161" customFormat="1" ht="16" customHeight="1" x14ac:dyDescent="0.2"/>
    <row r="10162" customFormat="1" ht="16" customHeight="1" x14ac:dyDescent="0.2"/>
    <row r="10163" customFormat="1" ht="16" customHeight="1" x14ac:dyDescent="0.2"/>
    <row r="10164" customFormat="1" ht="16" customHeight="1" x14ac:dyDescent="0.2"/>
    <row r="10165" customFormat="1" ht="16" customHeight="1" x14ac:dyDescent="0.2"/>
    <row r="10166" customFormat="1" ht="16" customHeight="1" x14ac:dyDescent="0.2"/>
    <row r="10167" customFormat="1" ht="16" customHeight="1" x14ac:dyDescent="0.2"/>
    <row r="10168" customFormat="1" ht="16" customHeight="1" x14ac:dyDescent="0.2"/>
    <row r="10169" customFormat="1" ht="16" customHeight="1" x14ac:dyDescent="0.2"/>
    <row r="10170" customFormat="1" ht="16" customHeight="1" x14ac:dyDescent="0.2"/>
    <row r="10171" customFormat="1" ht="16" customHeight="1" x14ac:dyDescent="0.2"/>
    <row r="10172" customFormat="1" ht="16" customHeight="1" x14ac:dyDescent="0.2"/>
    <row r="10173" customFormat="1" ht="16" customHeight="1" x14ac:dyDescent="0.2"/>
    <row r="10174" customFormat="1" ht="16" customHeight="1" x14ac:dyDescent="0.2"/>
    <row r="10175" customFormat="1" ht="16" customHeight="1" x14ac:dyDescent="0.2"/>
    <row r="10176" customFormat="1" ht="16" customHeight="1" x14ac:dyDescent="0.2"/>
    <row r="10177" customFormat="1" ht="16" customHeight="1" x14ac:dyDescent="0.2"/>
    <row r="10178" customFormat="1" ht="16" customHeight="1" x14ac:dyDescent="0.2"/>
    <row r="10179" customFormat="1" ht="16" customHeight="1" x14ac:dyDescent="0.2"/>
    <row r="10180" customFormat="1" ht="16" customHeight="1" x14ac:dyDescent="0.2"/>
    <row r="10181" customFormat="1" ht="16" customHeight="1" x14ac:dyDescent="0.2"/>
    <row r="10182" customFormat="1" ht="16" customHeight="1" x14ac:dyDescent="0.2"/>
    <row r="10183" customFormat="1" ht="16" customHeight="1" x14ac:dyDescent="0.2"/>
    <row r="10184" customFormat="1" ht="16" customHeight="1" x14ac:dyDescent="0.2"/>
    <row r="10185" customFormat="1" ht="16" customHeight="1" x14ac:dyDescent="0.2"/>
    <row r="10186" customFormat="1" ht="16" customHeight="1" x14ac:dyDescent="0.2"/>
    <row r="10187" customFormat="1" ht="16" customHeight="1" x14ac:dyDescent="0.2"/>
    <row r="10188" customFormat="1" ht="16" customHeight="1" x14ac:dyDescent="0.2"/>
    <row r="10189" customFormat="1" ht="16" customHeight="1" x14ac:dyDescent="0.2"/>
    <row r="10190" customFormat="1" ht="16" customHeight="1" x14ac:dyDescent="0.2"/>
    <row r="10191" customFormat="1" ht="16" customHeight="1" x14ac:dyDescent="0.2"/>
    <row r="10192" customFormat="1" ht="16" customHeight="1" x14ac:dyDescent="0.2"/>
    <row r="10193" customFormat="1" ht="16" customHeight="1" x14ac:dyDescent="0.2"/>
    <row r="10194" customFormat="1" ht="16" customHeight="1" x14ac:dyDescent="0.2"/>
    <row r="10195" customFormat="1" ht="16" customHeight="1" x14ac:dyDescent="0.2"/>
    <row r="10196" customFormat="1" ht="16" customHeight="1" x14ac:dyDescent="0.2"/>
    <row r="10197" customFormat="1" ht="16" customHeight="1" x14ac:dyDescent="0.2"/>
    <row r="10198" customFormat="1" ht="16" customHeight="1" x14ac:dyDescent="0.2"/>
    <row r="10199" customFormat="1" ht="16" customHeight="1" x14ac:dyDescent="0.2"/>
    <row r="10200" customFormat="1" ht="16" customHeight="1" x14ac:dyDescent="0.2"/>
    <row r="10201" customFormat="1" ht="16" customHeight="1" x14ac:dyDescent="0.2"/>
    <row r="10202" customFormat="1" ht="16" customHeight="1" x14ac:dyDescent="0.2"/>
    <row r="10203" customFormat="1" ht="16" customHeight="1" x14ac:dyDescent="0.2"/>
    <row r="10204" customFormat="1" ht="16" customHeight="1" x14ac:dyDescent="0.2"/>
    <row r="10205" customFormat="1" ht="16" customHeight="1" x14ac:dyDescent="0.2"/>
    <row r="10206" customFormat="1" ht="16" customHeight="1" x14ac:dyDescent="0.2"/>
    <row r="10207" customFormat="1" ht="16" customHeight="1" x14ac:dyDescent="0.2"/>
    <row r="10208" customFormat="1" ht="16" customHeight="1" x14ac:dyDescent="0.2"/>
    <row r="10209" customFormat="1" ht="16" customHeight="1" x14ac:dyDescent="0.2"/>
    <row r="10210" customFormat="1" ht="16" customHeight="1" x14ac:dyDescent="0.2"/>
    <row r="10211" customFormat="1" ht="16" customHeight="1" x14ac:dyDescent="0.2"/>
    <row r="10212" customFormat="1" ht="16" customHeight="1" x14ac:dyDescent="0.2"/>
    <row r="10213" customFormat="1" ht="16" customHeight="1" x14ac:dyDescent="0.2"/>
    <row r="10214" customFormat="1" ht="16" customHeight="1" x14ac:dyDescent="0.2"/>
    <row r="10215" customFormat="1" ht="16" customHeight="1" x14ac:dyDescent="0.2"/>
    <row r="10216" customFormat="1" ht="16" customHeight="1" x14ac:dyDescent="0.2"/>
    <row r="10217" customFormat="1" ht="16" customHeight="1" x14ac:dyDescent="0.2"/>
    <row r="10218" customFormat="1" ht="16" customHeight="1" x14ac:dyDescent="0.2"/>
    <row r="10219" customFormat="1" ht="16" customHeight="1" x14ac:dyDescent="0.2"/>
    <row r="10220" customFormat="1" ht="16" customHeight="1" x14ac:dyDescent="0.2"/>
    <row r="10221" customFormat="1" ht="16" customHeight="1" x14ac:dyDescent="0.2"/>
    <row r="10222" customFormat="1" ht="16" customHeight="1" x14ac:dyDescent="0.2"/>
    <row r="10223" customFormat="1" ht="16" customHeight="1" x14ac:dyDescent="0.2"/>
    <row r="10224" customFormat="1" ht="16" customHeight="1" x14ac:dyDescent="0.2"/>
    <row r="10225" customFormat="1" ht="16" customHeight="1" x14ac:dyDescent="0.2"/>
    <row r="10226" customFormat="1" ht="16" customHeight="1" x14ac:dyDescent="0.2"/>
    <row r="10227" customFormat="1" ht="16" customHeight="1" x14ac:dyDescent="0.2"/>
    <row r="10228" customFormat="1" ht="16" customHeight="1" x14ac:dyDescent="0.2"/>
    <row r="10229" customFormat="1" ht="16" customHeight="1" x14ac:dyDescent="0.2"/>
    <row r="10230" customFormat="1" ht="16" customHeight="1" x14ac:dyDescent="0.2"/>
    <row r="10231" customFormat="1" ht="16" customHeight="1" x14ac:dyDescent="0.2"/>
    <row r="10232" customFormat="1" ht="16" customHeight="1" x14ac:dyDescent="0.2"/>
    <row r="10233" customFormat="1" ht="16" customHeight="1" x14ac:dyDescent="0.2"/>
    <row r="10234" customFormat="1" ht="16" customHeight="1" x14ac:dyDescent="0.2"/>
    <row r="10235" customFormat="1" ht="16" customHeight="1" x14ac:dyDescent="0.2"/>
    <row r="10236" customFormat="1" ht="16" customHeight="1" x14ac:dyDescent="0.2"/>
    <row r="10237" customFormat="1" ht="16" customHeight="1" x14ac:dyDescent="0.2"/>
    <row r="10238" customFormat="1" ht="16" customHeight="1" x14ac:dyDescent="0.2"/>
    <row r="10239" customFormat="1" ht="16" customHeight="1" x14ac:dyDescent="0.2"/>
    <row r="10240" customFormat="1" ht="16" customHeight="1" x14ac:dyDescent="0.2"/>
    <row r="10241" customFormat="1" ht="16" customHeight="1" x14ac:dyDescent="0.2"/>
    <row r="10242" customFormat="1" ht="16" customHeight="1" x14ac:dyDescent="0.2"/>
    <row r="10243" customFormat="1" ht="16" customHeight="1" x14ac:dyDescent="0.2"/>
    <row r="10244" customFormat="1" ht="16" customHeight="1" x14ac:dyDescent="0.2"/>
    <row r="10245" customFormat="1" ht="16" customHeight="1" x14ac:dyDescent="0.2"/>
    <row r="10246" customFormat="1" ht="16" customHeight="1" x14ac:dyDescent="0.2"/>
    <row r="10247" customFormat="1" ht="16" customHeight="1" x14ac:dyDescent="0.2"/>
    <row r="10248" customFormat="1" ht="16" customHeight="1" x14ac:dyDescent="0.2"/>
    <row r="10249" customFormat="1" ht="16" customHeight="1" x14ac:dyDescent="0.2"/>
    <row r="10250" customFormat="1" ht="16" customHeight="1" x14ac:dyDescent="0.2"/>
    <row r="10251" customFormat="1" ht="16" customHeight="1" x14ac:dyDescent="0.2"/>
    <row r="10252" customFormat="1" ht="16" customHeight="1" x14ac:dyDescent="0.2"/>
    <row r="10253" customFormat="1" ht="16" customHeight="1" x14ac:dyDescent="0.2"/>
    <row r="10254" customFormat="1" ht="16" customHeight="1" x14ac:dyDescent="0.2"/>
    <row r="10255" customFormat="1" ht="16" customHeight="1" x14ac:dyDescent="0.2"/>
    <row r="10256" customFormat="1" ht="16" customHeight="1" x14ac:dyDescent="0.2"/>
    <row r="10257" customFormat="1" ht="16" customHeight="1" x14ac:dyDescent="0.2"/>
    <row r="10258" customFormat="1" ht="16" customHeight="1" x14ac:dyDescent="0.2"/>
    <row r="10259" customFormat="1" ht="16" customHeight="1" x14ac:dyDescent="0.2"/>
    <row r="10260" customFormat="1" ht="16" customHeight="1" x14ac:dyDescent="0.2"/>
    <row r="10261" customFormat="1" ht="16" customHeight="1" x14ac:dyDescent="0.2"/>
    <row r="10262" customFormat="1" ht="16" customHeight="1" x14ac:dyDescent="0.2"/>
    <row r="10263" customFormat="1" ht="16" customHeight="1" x14ac:dyDescent="0.2"/>
    <row r="10264" customFormat="1" ht="16" customHeight="1" x14ac:dyDescent="0.2"/>
    <row r="10265" customFormat="1" ht="16" customHeight="1" x14ac:dyDescent="0.2"/>
    <row r="10266" customFormat="1" ht="16" customHeight="1" x14ac:dyDescent="0.2"/>
    <row r="10267" customFormat="1" ht="16" customHeight="1" x14ac:dyDescent="0.2"/>
    <row r="10268" customFormat="1" ht="16" customHeight="1" x14ac:dyDescent="0.2"/>
    <row r="10269" customFormat="1" ht="16" customHeight="1" x14ac:dyDescent="0.2"/>
    <row r="10270" customFormat="1" ht="16" customHeight="1" x14ac:dyDescent="0.2"/>
    <row r="10271" customFormat="1" ht="16" customHeight="1" x14ac:dyDescent="0.2"/>
    <row r="10272" customFormat="1" ht="16" customHeight="1" x14ac:dyDescent="0.2"/>
    <row r="10273" customFormat="1" ht="16" customHeight="1" x14ac:dyDescent="0.2"/>
    <row r="10274" customFormat="1" ht="16" customHeight="1" x14ac:dyDescent="0.2"/>
    <row r="10275" customFormat="1" ht="16" customHeight="1" x14ac:dyDescent="0.2"/>
    <row r="10276" customFormat="1" ht="16" customHeight="1" x14ac:dyDescent="0.2"/>
    <row r="10277" customFormat="1" ht="16" customHeight="1" x14ac:dyDescent="0.2"/>
    <row r="10278" customFormat="1" ht="16" customHeight="1" x14ac:dyDescent="0.2"/>
    <row r="10279" customFormat="1" ht="16" customHeight="1" x14ac:dyDescent="0.2"/>
    <row r="10280" customFormat="1" ht="16" customHeight="1" x14ac:dyDescent="0.2"/>
    <row r="10281" customFormat="1" ht="16" customHeight="1" x14ac:dyDescent="0.2"/>
    <row r="10282" customFormat="1" ht="16" customHeight="1" x14ac:dyDescent="0.2"/>
    <row r="10283" customFormat="1" ht="16" customHeight="1" x14ac:dyDescent="0.2"/>
    <row r="10284" customFormat="1" ht="16" customHeight="1" x14ac:dyDescent="0.2"/>
    <row r="10285" customFormat="1" ht="16" customHeight="1" x14ac:dyDescent="0.2"/>
    <row r="10286" customFormat="1" ht="16" customHeight="1" x14ac:dyDescent="0.2"/>
    <row r="10287" customFormat="1" ht="16" customHeight="1" x14ac:dyDescent="0.2"/>
    <row r="10288" customFormat="1" ht="16" customHeight="1" x14ac:dyDescent="0.2"/>
    <row r="10289" customFormat="1" ht="16" customHeight="1" x14ac:dyDescent="0.2"/>
    <row r="10290" customFormat="1" ht="16" customHeight="1" x14ac:dyDescent="0.2"/>
    <row r="10291" customFormat="1" ht="16" customHeight="1" x14ac:dyDescent="0.2"/>
    <row r="10292" customFormat="1" ht="16" customHeight="1" x14ac:dyDescent="0.2"/>
    <row r="10293" customFormat="1" ht="16" customHeight="1" x14ac:dyDescent="0.2"/>
    <row r="10294" customFormat="1" ht="16" customHeight="1" x14ac:dyDescent="0.2"/>
    <row r="10295" customFormat="1" ht="16" customHeight="1" x14ac:dyDescent="0.2"/>
    <row r="10296" customFormat="1" ht="16" customHeight="1" x14ac:dyDescent="0.2"/>
    <row r="10297" customFormat="1" ht="16" customHeight="1" x14ac:dyDescent="0.2"/>
    <row r="10298" customFormat="1" ht="16" customHeight="1" x14ac:dyDescent="0.2"/>
    <row r="10299" customFormat="1" ht="16" customHeight="1" x14ac:dyDescent="0.2"/>
    <row r="10300" customFormat="1" ht="16" customHeight="1" x14ac:dyDescent="0.2"/>
    <row r="10301" customFormat="1" ht="16" customHeight="1" x14ac:dyDescent="0.2"/>
    <row r="10302" customFormat="1" ht="16" customHeight="1" x14ac:dyDescent="0.2"/>
    <row r="10303" customFormat="1" ht="16" customHeight="1" x14ac:dyDescent="0.2"/>
    <row r="10304" customFormat="1" ht="16" customHeight="1" x14ac:dyDescent="0.2"/>
    <row r="10305" customFormat="1" ht="16" customHeight="1" x14ac:dyDescent="0.2"/>
    <row r="10306" customFormat="1" ht="16" customHeight="1" x14ac:dyDescent="0.2"/>
    <row r="10307" customFormat="1" ht="16" customHeight="1" x14ac:dyDescent="0.2"/>
    <row r="10308" customFormat="1" ht="16" customHeight="1" x14ac:dyDescent="0.2"/>
    <row r="10309" customFormat="1" ht="16" customHeight="1" x14ac:dyDescent="0.2"/>
    <row r="10310" customFormat="1" ht="16" customHeight="1" x14ac:dyDescent="0.2"/>
    <row r="10311" customFormat="1" ht="16" customHeight="1" x14ac:dyDescent="0.2"/>
    <row r="10312" customFormat="1" ht="16" customHeight="1" x14ac:dyDescent="0.2"/>
    <row r="10313" customFormat="1" ht="16" customHeight="1" x14ac:dyDescent="0.2"/>
    <row r="10314" customFormat="1" ht="16" customHeight="1" x14ac:dyDescent="0.2"/>
    <row r="10315" customFormat="1" ht="16" customHeight="1" x14ac:dyDescent="0.2"/>
    <row r="10316" customFormat="1" ht="16" customHeight="1" x14ac:dyDescent="0.2"/>
    <row r="10317" customFormat="1" ht="16" customHeight="1" x14ac:dyDescent="0.2"/>
    <row r="10318" customFormat="1" ht="16" customHeight="1" x14ac:dyDescent="0.2"/>
    <row r="10319" customFormat="1" ht="16" customHeight="1" x14ac:dyDescent="0.2"/>
    <row r="10320" customFormat="1" ht="16" customHeight="1" x14ac:dyDescent="0.2"/>
    <row r="10321" customFormat="1" ht="16" customHeight="1" x14ac:dyDescent="0.2"/>
    <row r="10322" customFormat="1" ht="16" customHeight="1" x14ac:dyDescent="0.2"/>
    <row r="10323" customFormat="1" ht="16" customHeight="1" x14ac:dyDescent="0.2"/>
    <row r="10324" customFormat="1" ht="16" customHeight="1" x14ac:dyDescent="0.2"/>
    <row r="10325" customFormat="1" ht="16" customHeight="1" x14ac:dyDescent="0.2"/>
    <row r="10326" customFormat="1" ht="16" customHeight="1" x14ac:dyDescent="0.2"/>
    <row r="10327" customFormat="1" ht="16" customHeight="1" x14ac:dyDescent="0.2"/>
    <row r="10328" customFormat="1" ht="16" customHeight="1" x14ac:dyDescent="0.2"/>
    <row r="10329" customFormat="1" ht="16" customHeight="1" x14ac:dyDescent="0.2"/>
    <row r="10330" customFormat="1" ht="16" customHeight="1" x14ac:dyDescent="0.2"/>
    <row r="10331" customFormat="1" ht="16" customHeight="1" x14ac:dyDescent="0.2"/>
    <row r="10332" customFormat="1" ht="16" customHeight="1" x14ac:dyDescent="0.2"/>
    <row r="10333" customFormat="1" ht="16" customHeight="1" x14ac:dyDescent="0.2"/>
    <row r="10334" customFormat="1" ht="16" customHeight="1" x14ac:dyDescent="0.2"/>
    <row r="10335" customFormat="1" ht="16" customHeight="1" x14ac:dyDescent="0.2"/>
    <row r="10336" customFormat="1" ht="16" customHeight="1" x14ac:dyDescent="0.2"/>
    <row r="10337" customFormat="1" ht="16" customHeight="1" x14ac:dyDescent="0.2"/>
    <row r="10338" customFormat="1" ht="16" customHeight="1" x14ac:dyDescent="0.2"/>
    <row r="10339" customFormat="1" ht="16" customHeight="1" x14ac:dyDescent="0.2"/>
    <row r="10340" customFormat="1" ht="16" customHeight="1" x14ac:dyDescent="0.2"/>
    <row r="10341" customFormat="1" ht="16" customHeight="1" x14ac:dyDescent="0.2"/>
    <row r="10342" customFormat="1" ht="16" customHeight="1" x14ac:dyDescent="0.2"/>
    <row r="10343" customFormat="1" ht="16" customHeight="1" x14ac:dyDescent="0.2"/>
    <row r="10344" customFormat="1" ht="16" customHeight="1" x14ac:dyDescent="0.2"/>
    <row r="10345" customFormat="1" ht="16" customHeight="1" x14ac:dyDescent="0.2"/>
    <row r="10346" customFormat="1" ht="16" customHeight="1" x14ac:dyDescent="0.2"/>
    <row r="10347" customFormat="1" ht="16" customHeight="1" x14ac:dyDescent="0.2"/>
    <row r="10348" customFormat="1" ht="16" customHeight="1" x14ac:dyDescent="0.2"/>
    <row r="10349" customFormat="1" ht="16" customHeight="1" x14ac:dyDescent="0.2"/>
    <row r="10350" customFormat="1" ht="16" customHeight="1" x14ac:dyDescent="0.2"/>
    <row r="10351" customFormat="1" ht="16" customHeight="1" x14ac:dyDescent="0.2"/>
    <row r="10352" customFormat="1" ht="16" customHeight="1" x14ac:dyDescent="0.2"/>
    <row r="10353" customFormat="1" ht="16" customHeight="1" x14ac:dyDescent="0.2"/>
    <row r="10354" customFormat="1" ht="16" customHeight="1" x14ac:dyDescent="0.2"/>
    <row r="10355" customFormat="1" ht="16" customHeight="1" x14ac:dyDescent="0.2"/>
    <row r="10356" customFormat="1" ht="16" customHeight="1" x14ac:dyDescent="0.2"/>
    <row r="10357" customFormat="1" ht="16" customHeight="1" x14ac:dyDescent="0.2"/>
    <row r="10358" customFormat="1" ht="16" customHeight="1" x14ac:dyDescent="0.2"/>
    <row r="10359" customFormat="1" ht="16" customHeight="1" x14ac:dyDescent="0.2"/>
    <row r="10360" customFormat="1" ht="16" customHeight="1" x14ac:dyDescent="0.2"/>
    <row r="10361" customFormat="1" ht="16" customHeight="1" x14ac:dyDescent="0.2"/>
    <row r="10362" customFormat="1" ht="16" customHeight="1" x14ac:dyDescent="0.2"/>
    <row r="10363" customFormat="1" ht="16" customHeight="1" x14ac:dyDescent="0.2"/>
    <row r="10364" customFormat="1" ht="16" customHeight="1" x14ac:dyDescent="0.2"/>
    <row r="10365" customFormat="1" ht="16" customHeight="1" x14ac:dyDescent="0.2"/>
    <row r="10366" customFormat="1" ht="16" customHeight="1" x14ac:dyDescent="0.2"/>
    <row r="10367" customFormat="1" ht="16" customHeight="1" x14ac:dyDescent="0.2"/>
  </sheetData>
  <sheetProtection algorithmName="SHA-512" hashValue="8p+Iy9P6sKqLooRzVJz1hdEQ1/ZDuXYyfsVMxEzYLAYzKU/DPxZtjuOy+1E5m52nmi0kRzgI7zGp9wYHF3ebTQ==" saltValue="uwNg2Ub7BNE4/F9+bJSfkw==" spinCount="100000" sheet="1" objects="1" scenarios="1" selectLockedCells="1"/>
  <mergeCells count="3">
    <mergeCell ref="A14:I14"/>
    <mergeCell ref="A15:D15"/>
    <mergeCell ref="F15:I15"/>
  </mergeCells>
  <hyperlinks>
    <hyperlink ref="A11" r:id="rId1" xr:uid="{D7B13DFC-7D64-F742-A90A-56ACC2A8DCF7}"/>
  </hyperlinks>
  <printOptions horizontalCentered="1"/>
  <pageMargins left="0.2" right="0.2" top="0.25" bottom="0.25" header="0" footer="0"/>
  <pageSetup paperSize="9" fitToHeight="0" orientation="portrait" r:id="rId2"/>
  <drawing r:id="rId3"/>
  <legacyDrawing r:id="rId4"/>
  <tableParts count="4">
    <tablePart r:id="rId5"/>
    <tablePart r:id="rId6"/>
    <tablePart r:id="rId7"/>
    <tablePart r:id="rId8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88913-BD76-6F47-937F-F9BEF7F6CB49}">
  <sheetPr>
    <pageSetUpPr autoPageBreaks="0" fitToPage="1"/>
  </sheetPr>
  <dimension ref="A1:TB10367"/>
  <sheetViews>
    <sheetView showGridLines="0" topLeftCell="A10" workbookViewId="0">
      <selection activeCell="B44" sqref="B44"/>
    </sheetView>
  </sheetViews>
  <sheetFormatPr baseColWidth="10" defaultColWidth="8.83203125" defaultRowHeight="16" customHeight="1" x14ac:dyDescent="0.2"/>
  <cols>
    <col min="1" max="1" width="35.6640625" style="3" bestFit="1" customWidth="1"/>
    <col min="2" max="4" width="14.6640625" style="3" customWidth="1"/>
    <col min="5" max="5" width="4.6640625" style="3" customWidth="1"/>
    <col min="6" max="6" width="38.6640625" style="3" customWidth="1"/>
    <col min="7" max="9" width="14.6640625" style="2" customWidth="1"/>
    <col min="10" max="10" width="21.6640625" style="2" customWidth="1"/>
    <col min="11" max="11" width="14" customWidth="1"/>
    <col min="12" max="13" width="13.83203125" customWidth="1"/>
  </cols>
  <sheetData>
    <row r="1" spans="1:23" s="17" customFormat="1" ht="16" customHeight="1" x14ac:dyDescent="0.2">
      <c r="A1" s="19"/>
      <c r="B1" s="19"/>
      <c r="C1" s="19"/>
      <c r="D1" s="19"/>
      <c r="E1" s="19"/>
      <c r="F1" s="19"/>
      <c r="G1" s="19"/>
      <c r="H1" s="19"/>
      <c r="I1" s="19"/>
    </row>
    <row r="2" spans="1:23" s="17" customFormat="1" ht="16" customHeight="1" x14ac:dyDescent="0.2">
      <c r="A2" s="19"/>
      <c r="B2" s="19"/>
      <c r="C2" s="19"/>
      <c r="D2" s="19"/>
      <c r="E2" s="19"/>
      <c r="F2" s="19"/>
      <c r="G2" s="19"/>
      <c r="H2" s="19"/>
      <c r="I2" s="19"/>
    </row>
    <row r="3" spans="1:23" s="17" customFormat="1" ht="16" customHeight="1" x14ac:dyDescent="0.2">
      <c r="A3" s="19"/>
      <c r="B3" s="19"/>
      <c r="C3" s="19"/>
      <c r="D3" s="19"/>
      <c r="E3" s="19"/>
      <c r="F3" s="19"/>
      <c r="G3" s="19"/>
      <c r="H3" s="19"/>
      <c r="I3" s="19"/>
    </row>
    <row r="4" spans="1:23" s="17" customFormat="1" ht="16" customHeight="1" x14ac:dyDescent="0.2">
      <c r="A4" s="19"/>
      <c r="B4" s="19"/>
      <c r="C4" s="19"/>
      <c r="D4" s="19"/>
      <c r="E4" s="19"/>
      <c r="F4" s="19"/>
      <c r="G4" s="19"/>
      <c r="H4" s="19"/>
      <c r="I4" s="19"/>
    </row>
    <row r="5" spans="1:23" s="17" customFormat="1" ht="16" customHeight="1" x14ac:dyDescent="0.2">
      <c r="A5" s="19"/>
      <c r="B5" s="19"/>
      <c r="C5" s="19"/>
      <c r="D5" s="19"/>
      <c r="E5" s="19"/>
      <c r="F5" s="19"/>
      <c r="G5" s="19"/>
      <c r="H5" s="19"/>
      <c r="I5" s="19"/>
    </row>
    <row r="6" spans="1:23" s="17" customFormat="1" ht="16" customHeight="1" x14ac:dyDescent="0.2">
      <c r="A6" s="19"/>
      <c r="B6" s="19"/>
      <c r="C6" s="19"/>
      <c r="D6" s="19"/>
      <c r="E6" s="19"/>
      <c r="F6" s="19"/>
      <c r="G6" s="19"/>
      <c r="H6" s="19"/>
      <c r="I6" s="19"/>
    </row>
    <row r="7" spans="1:23" s="17" customFormat="1" ht="16" customHeight="1" x14ac:dyDescent="0.2">
      <c r="A7" s="19"/>
      <c r="B7" s="19"/>
      <c r="C7" s="19"/>
      <c r="D7" s="19"/>
      <c r="E7" s="19"/>
      <c r="F7" s="19"/>
      <c r="G7" s="19"/>
      <c r="H7" s="19"/>
      <c r="I7" s="19"/>
    </row>
    <row r="8" spans="1:23" s="17" customFormat="1" ht="16" customHeight="1" x14ac:dyDescent="0.2">
      <c r="A8" s="19"/>
      <c r="B8" s="19"/>
      <c r="C8" s="19"/>
      <c r="D8" s="19"/>
      <c r="E8" s="19"/>
      <c r="F8" s="19"/>
      <c r="G8" s="19"/>
      <c r="H8" s="19"/>
      <c r="I8" s="19"/>
    </row>
    <row r="9" spans="1:23" s="17" customFormat="1" ht="16" customHeight="1" x14ac:dyDescent="0.2">
      <c r="A9" s="19"/>
      <c r="B9" s="19"/>
      <c r="C9" s="19"/>
      <c r="D9" s="19"/>
      <c r="E9" s="19"/>
      <c r="F9" s="19"/>
      <c r="G9" s="19"/>
      <c r="H9" s="19"/>
      <c r="I9" s="19"/>
    </row>
    <row r="10" spans="1:23" s="17" customFormat="1" ht="16" customHeight="1" x14ac:dyDescent="0.2">
      <c r="A10" s="19"/>
      <c r="B10" s="19"/>
      <c r="C10" s="19"/>
      <c r="D10" s="19"/>
      <c r="E10" s="19"/>
      <c r="F10" s="19"/>
      <c r="G10" s="19"/>
      <c r="H10" s="19"/>
      <c r="I10" s="19"/>
    </row>
    <row r="11" spans="1:23" s="17" customFormat="1" ht="16" customHeight="1" x14ac:dyDescent="0.2">
      <c r="A11" s="18" t="s">
        <v>36</v>
      </c>
      <c r="B11" s="20"/>
      <c r="C11" s="20"/>
      <c r="D11" s="21"/>
      <c r="E11" s="22"/>
      <c r="F11" s="19"/>
      <c r="G11" s="19"/>
      <c r="H11" s="21" t="s">
        <v>37</v>
      </c>
      <c r="I11" s="22" t="s">
        <v>38</v>
      </c>
    </row>
    <row r="12" spans="1:23" s="17" customFormat="1" ht="16" customHeight="1" x14ac:dyDescent="0.2">
      <c r="A12" s="19"/>
      <c r="B12" s="19"/>
      <c r="C12" s="19"/>
      <c r="D12" s="19"/>
      <c r="E12" s="19"/>
      <c r="F12" s="19"/>
      <c r="G12" s="19"/>
      <c r="H12" s="19"/>
      <c r="I12" s="19"/>
    </row>
    <row r="13" spans="1:23" s="17" customFormat="1" ht="16" customHeight="1" x14ac:dyDescent="0.2">
      <c r="A13" s="19"/>
      <c r="B13" s="19"/>
      <c r="C13" s="19"/>
      <c r="D13" s="19"/>
      <c r="E13" s="19"/>
      <c r="F13" s="19"/>
      <c r="G13" s="19"/>
      <c r="H13" s="19"/>
      <c r="I13" s="19"/>
    </row>
    <row r="14" spans="1:23" ht="21" x14ac:dyDescent="0.25">
      <c r="A14" s="12" t="s">
        <v>35</v>
      </c>
      <c r="B14" s="13"/>
      <c r="C14" s="13"/>
      <c r="D14" s="13"/>
      <c r="E14" s="13"/>
      <c r="F14" s="13"/>
      <c r="G14" s="13"/>
      <c r="H14" s="13"/>
      <c r="I14" s="1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19" x14ac:dyDescent="0.25">
      <c r="A15" s="23" t="str">
        <f>ANO!A15</f>
        <v>COLOQUE O NOME DA EMPRESA AQUI!</v>
      </c>
      <c r="B15" s="24"/>
      <c r="C15" s="24"/>
      <c r="D15" s="25"/>
      <c r="E15" s="26"/>
      <c r="F15" s="27" t="s">
        <v>43</v>
      </c>
      <c r="G15" s="28"/>
      <c r="H15" s="28"/>
      <c r="I15" s="29"/>
      <c r="J15" s="5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19" x14ac:dyDescent="0.25">
      <c r="A16" s="30"/>
      <c r="B16" s="54">
        <f>ANO!B16</f>
        <v>2024</v>
      </c>
      <c r="C16" s="54">
        <f>ANO!C16</f>
        <v>2024</v>
      </c>
      <c r="D16" s="32"/>
      <c r="E16" s="26"/>
      <c r="F16" s="33"/>
      <c r="G16" s="34"/>
      <c r="H16" s="34"/>
      <c r="I16" s="34"/>
      <c r="J16" s="5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s="1" customFormat="1" ht="15" x14ac:dyDescent="0.2">
      <c r="A17" s="35" t="s">
        <v>12</v>
      </c>
      <c r="B17" s="36" t="s">
        <v>1</v>
      </c>
      <c r="C17" s="36" t="s">
        <v>2</v>
      </c>
      <c r="D17" s="37" t="s">
        <v>3</v>
      </c>
      <c r="E17" s="38"/>
      <c r="F17" s="39" t="s">
        <v>0</v>
      </c>
      <c r="G17" s="40" t="s">
        <v>1</v>
      </c>
      <c r="H17" s="40" t="s">
        <v>2</v>
      </c>
      <c r="I17" s="40" t="s">
        <v>3</v>
      </c>
      <c r="J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3" ht="15" x14ac:dyDescent="0.2">
      <c r="A18" s="41" t="str">
        <f>TabelaDeRendimentos8131563371115[[#This Row],[RENDIMENTOS]]</f>
        <v>Revenda de Mercadorias</v>
      </c>
      <c r="B18" s="7">
        <v>1</v>
      </c>
      <c r="C18" s="8">
        <v>1</v>
      </c>
      <c r="D18" s="6">
        <f>TabelaDeRendimentos81315633711192327[[#This Row],[REAL]]-TabelaDeRendimentos81315633711192327[[#This Row],[ESTIMADO]]</f>
        <v>0</v>
      </c>
      <c r="E18" s="38"/>
      <c r="F18" s="41" t="s">
        <v>4</v>
      </c>
      <c r="G18" s="6">
        <f>TabelaDeRendimentos81315633711192327[[#Totals],[ESTIMADO]]</f>
        <v>5</v>
      </c>
      <c r="H18" s="6">
        <f>TabelaDeRendimentos81315633711192327[[#Totals],[REAL]]</f>
        <v>5</v>
      </c>
      <c r="I18" s="6">
        <f>TabelaDeTotais91416644812202428[[#This Row],[REAL]]-TabelaDeTotais91416644812202428[[#This Row],[ESTIMADO]]</f>
        <v>0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3" ht="15" x14ac:dyDescent="0.2">
      <c r="A19" s="41" t="str">
        <f>TabelaDeRendimentos8131563371115[[#This Row],[RENDIMENTOS]]</f>
        <v>Venda de Produtos Industrializados</v>
      </c>
      <c r="B19" s="7">
        <v>4</v>
      </c>
      <c r="C19" s="8">
        <v>4</v>
      </c>
      <c r="D19" s="6">
        <f>TabelaDeRendimentos81315633711192327[[#This Row],[REAL]]-TabelaDeRendimentos81315633711192327[[#This Row],[ESTIMADO]]</f>
        <v>0</v>
      </c>
      <c r="E19" s="38"/>
      <c r="F19" s="41" t="s">
        <v>5</v>
      </c>
      <c r="G19" s="6">
        <f>TabelaDeDespesasDePessoal111618655913212529[[#Totals],[ESTIMADO]]+TabelaDeDespesasOperacionais71214622610182226[[#Totals],[ESTIMADO]]</f>
        <v>0</v>
      </c>
      <c r="H19" s="6">
        <f>TabelaDeDespesasDePessoal111618655913212529[[#Totals],[REAL]]+TabelaDeDespesasOperacionais71214622610182226[[#Totals],[REAL]]</f>
        <v>0</v>
      </c>
      <c r="I19" s="6">
        <f>TabelaDeTotais91416644812202428[[#This Row],[ESTIMADO]]-TabelaDeTotais91416644812202428[[#This Row],[REAL]]</f>
        <v>0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3" ht="15" x14ac:dyDescent="0.2">
      <c r="A20" s="41" t="str">
        <f>TabelaDeRendimentos8131563371115[[#This Row],[RENDIMENTOS]]</f>
        <v>Prestação de Serviços</v>
      </c>
      <c r="B20" s="7">
        <v>0</v>
      </c>
      <c r="C20" s="8">
        <v>0</v>
      </c>
      <c r="D20" s="6">
        <f>TabelaDeRendimentos81315633711192327[[#This Row],[REAL]]-TabelaDeRendimentos81315633711192327[[#This Row],[ESTIMADO]]</f>
        <v>0</v>
      </c>
      <c r="E20" s="38"/>
      <c r="F20" s="42" t="s">
        <v>6</v>
      </c>
      <c r="G20" s="15">
        <f>G18-G19</f>
        <v>5</v>
      </c>
      <c r="H20" s="15">
        <f>H18-H19</f>
        <v>5</v>
      </c>
      <c r="I20" s="16">
        <f>TabelaDeTotais91416644812202428[[#Totals],[REAL]]-TabelaDeTotais91416644812202428[[#Totals],[ESTIMADO]]</f>
        <v>0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3" ht="15" x14ac:dyDescent="0.2">
      <c r="A21" s="41" t="str">
        <f>TabelaDeRendimentos8131563371115[[#This Row],[RENDIMENTOS]]</f>
        <v>Outras receitas</v>
      </c>
      <c r="B21" s="7">
        <v>0</v>
      </c>
      <c r="C21" s="8">
        <v>0</v>
      </c>
      <c r="D21" s="6">
        <f>TabelaDeRendimentos81315633711192327[[#This Row],[REAL]]-TabelaDeRendimentos81315633711192327[[#This Row],[ESTIMADO]]</f>
        <v>0</v>
      </c>
      <c r="E21" s="38"/>
      <c r="F21" s="38"/>
      <c r="G21" s="38"/>
      <c r="H21" s="38"/>
      <c r="I21" s="3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3" ht="15" x14ac:dyDescent="0.2">
      <c r="A22" s="43" t="s">
        <v>11</v>
      </c>
      <c r="B22" s="44">
        <f>SUBTOTAL(9,TabelaDeRendimentos81315633711192327[ESTIMADO])</f>
        <v>5</v>
      </c>
      <c r="C22" s="44">
        <f>SUBTOTAL(9,TabelaDeRendimentos81315633711192327[REAL])</f>
        <v>5</v>
      </c>
      <c r="D22" s="45">
        <f>SUBTOTAL(9,TabelaDeRendimentos81315633711192327[DIFERENÇA])</f>
        <v>0</v>
      </c>
      <c r="E22" s="38"/>
      <c r="F22" s="38"/>
      <c r="G22" s="38"/>
      <c r="H22" s="38"/>
      <c r="I22" s="3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3" ht="15" x14ac:dyDescent="0.2">
      <c r="A23" s="46"/>
      <c r="B23" s="47"/>
      <c r="C23" s="47"/>
      <c r="D23" s="47"/>
      <c r="E23" s="38"/>
      <c r="F23" s="38"/>
      <c r="G23" s="38"/>
      <c r="H23" s="38"/>
      <c r="I23" s="3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3" ht="15" x14ac:dyDescent="0.2">
      <c r="A24" s="38"/>
      <c r="B24" s="31">
        <f>$B$16</f>
        <v>2024</v>
      </c>
      <c r="C24" s="31">
        <f>$C$16</f>
        <v>2024</v>
      </c>
      <c r="D24" s="38"/>
      <c r="E24" s="38"/>
      <c r="F24" s="38"/>
      <c r="G24" s="38"/>
      <c r="H24" s="38"/>
      <c r="I24" s="3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15" x14ac:dyDescent="0.2">
      <c r="A25" s="48" t="s">
        <v>17</v>
      </c>
      <c r="B25" s="31" t="s">
        <v>1</v>
      </c>
      <c r="C25" s="31" t="s">
        <v>2</v>
      </c>
      <c r="D25" s="31" t="s">
        <v>3</v>
      </c>
      <c r="E25" s="38"/>
      <c r="F25" s="38"/>
      <c r="G25" s="38"/>
      <c r="H25" s="38"/>
      <c r="I25" s="38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3" ht="15" x14ac:dyDescent="0.2">
      <c r="A26" s="41" t="str">
        <f>TabelaDeDespesasDePessoal11161865591317[[#This Row],[DESPESAS PRINCIPAIS]]</f>
        <v>Compra de Mercadorias</v>
      </c>
      <c r="B26" s="7">
        <v>0</v>
      </c>
      <c r="C26" s="9">
        <v>0</v>
      </c>
      <c r="D26" s="6">
        <f>TabelaDeDespesasDePessoal111618655913212529[[#This Row],[ESTIMADO]]-TabelaDeDespesasDePessoal111618655913212529[[#This Row],[REAL]]</f>
        <v>0</v>
      </c>
      <c r="E26" s="38"/>
      <c r="F26" s="38"/>
      <c r="G26" s="38"/>
      <c r="H26" s="38"/>
      <c r="I26" s="3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3" ht="15" x14ac:dyDescent="0.2">
      <c r="A27" s="41" t="str">
        <f>TabelaDeDespesasDePessoal11161865591317[[#This Row],[DESPESAS PRINCIPAIS]]</f>
        <v>Material de Expediente</v>
      </c>
      <c r="B27" s="7">
        <v>0</v>
      </c>
      <c r="C27" s="9">
        <v>0</v>
      </c>
      <c r="D27" s="6">
        <f>TabelaDeDespesasDePessoal111618655913212529[[#This Row],[ESTIMADO]]-TabelaDeDespesasDePessoal111618655913212529[[#This Row],[REAL]]</f>
        <v>0</v>
      </c>
      <c r="E27" s="38"/>
      <c r="F27" s="38"/>
      <c r="G27" s="38"/>
      <c r="H27" s="38"/>
      <c r="I27" s="38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3" ht="15" x14ac:dyDescent="0.2">
      <c r="A28" s="41" t="str">
        <f>TabelaDeDespesasDePessoal11161865591317[[#This Row],[DESPESAS PRINCIPAIS]]</f>
        <v>Funcionários e Pro Labore</v>
      </c>
      <c r="B28" s="7">
        <v>0</v>
      </c>
      <c r="C28" s="9">
        <v>0</v>
      </c>
      <c r="D28" s="6">
        <f>TabelaDeDespesasDePessoal111618655913212529[[#This Row],[ESTIMADO]]-TabelaDeDespesasDePessoal111618655913212529[[#This Row],[REAL]]</f>
        <v>0</v>
      </c>
      <c r="E28" s="38"/>
      <c r="F28" s="38"/>
      <c r="G28" s="38"/>
      <c r="H28" s="38"/>
      <c r="I28" s="38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3" ht="15" x14ac:dyDescent="0.2">
      <c r="A29" s="41" t="str">
        <f>TabelaDeDespesasDePessoal11161865591317[[#This Row],[DESPESAS PRINCIPAIS]]</f>
        <v>Veículos (Manutenção e Combustível)</v>
      </c>
      <c r="B29" s="7">
        <v>0</v>
      </c>
      <c r="C29" s="9">
        <v>0</v>
      </c>
      <c r="D29" s="6">
        <f>TabelaDeDespesasDePessoal111618655913212529[[#This Row],[ESTIMADO]]-TabelaDeDespesasDePessoal111618655913212529[[#This Row],[REAL]]</f>
        <v>0</v>
      </c>
      <c r="E29" s="38"/>
      <c r="F29" s="38"/>
      <c r="G29" s="38"/>
      <c r="H29" s="38"/>
      <c r="I29" s="3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3" ht="15" x14ac:dyDescent="0.2">
      <c r="A30" s="49" t="s">
        <v>19</v>
      </c>
      <c r="B30" s="50">
        <f>SUBTOTAL(9,TabelaDeDespesasDePessoal111618655913212529[ESTIMADO])</f>
        <v>0</v>
      </c>
      <c r="C30" s="50">
        <f>SUBTOTAL(9,TabelaDeDespesasDePessoal111618655913212529[REAL])</f>
        <v>0</v>
      </c>
      <c r="D30" s="50">
        <f>SUBTOTAL(9,TabelaDeDespesasDePessoal111618655913212529[DIFERENÇA])</f>
        <v>0</v>
      </c>
      <c r="E30" s="38"/>
      <c r="F30" s="38"/>
      <c r="G30" s="38"/>
      <c r="H30" s="38"/>
      <c r="I30" s="3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3" ht="15" x14ac:dyDescent="0.2">
      <c r="A31" s="38"/>
      <c r="B31" s="38"/>
      <c r="C31" s="38"/>
      <c r="D31" s="38"/>
      <c r="E31" s="38"/>
      <c r="F31" s="38"/>
      <c r="G31" s="38"/>
      <c r="H31" s="38"/>
      <c r="I31" s="3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15" x14ac:dyDescent="0.2">
      <c r="A32" s="38"/>
      <c r="B32" s="31">
        <f>$B$16</f>
        <v>2024</v>
      </c>
      <c r="C32" s="31">
        <f>$C$16</f>
        <v>2024</v>
      </c>
      <c r="D32" s="38"/>
      <c r="E32" s="38"/>
      <c r="F32" s="38"/>
      <c r="G32" s="38"/>
      <c r="H32" s="38"/>
      <c r="I32" s="3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522" s="3" customFormat="1" ht="15" x14ac:dyDescent="0.2">
      <c r="A33" s="48" t="s">
        <v>21</v>
      </c>
      <c r="B33" s="31" t="s">
        <v>1</v>
      </c>
      <c r="C33" s="31" t="s">
        <v>2</v>
      </c>
      <c r="D33" s="31" t="s">
        <v>3</v>
      </c>
      <c r="E33" s="38"/>
      <c r="F33" s="38"/>
      <c r="G33" s="38"/>
      <c r="H33" s="38"/>
      <c r="I33" s="3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</row>
    <row r="34" spans="1:522" s="3" customFormat="1" ht="15" x14ac:dyDescent="0.2">
      <c r="A34" s="41" t="str">
        <f>TabelaDeDespesasOperacionais7121462261014[[#This Row],[OUTRAS DESPESAS]]</f>
        <v>Energia Elétrica</v>
      </c>
      <c r="B34" s="10">
        <v>0</v>
      </c>
      <c r="C34" s="11">
        <v>0</v>
      </c>
      <c r="D34" s="51">
        <f>TabelaDeDespesasOperacionais71214622610182226[[#This Row],[ESTIMADO]]-TabelaDeDespesasOperacionais71214622610182226[[#This Row],[REAL]]</f>
        <v>0</v>
      </c>
      <c r="E34" s="38"/>
      <c r="F34" s="38"/>
      <c r="G34" s="38"/>
      <c r="H34" s="38"/>
      <c r="I34" s="38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</row>
    <row r="35" spans="1:522" s="3" customFormat="1" ht="16.5" customHeight="1" x14ac:dyDescent="0.2">
      <c r="A35" s="41" t="str">
        <f>TabelaDeDespesasOperacionais7121462261014[[#This Row],[OUTRAS DESPESAS]]</f>
        <v>Telefone e Internet</v>
      </c>
      <c r="B35" s="10">
        <v>0</v>
      </c>
      <c r="C35" s="11">
        <v>0</v>
      </c>
      <c r="D35" s="51">
        <f>TabelaDeDespesasOperacionais71214622610182226[[#This Row],[ESTIMADO]]-TabelaDeDespesasOperacionais71214622610182226[[#This Row],[REAL]]</f>
        <v>0</v>
      </c>
      <c r="E35" s="38"/>
      <c r="F35" s="38"/>
      <c r="G35" s="38"/>
      <c r="H35" s="38"/>
      <c r="I35" s="38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</row>
    <row r="36" spans="1:522" s="3" customFormat="1" ht="16.5" customHeight="1" x14ac:dyDescent="0.2">
      <c r="A36" s="41" t="str">
        <f>TabelaDeDespesasOperacionais7121462261014[[#This Row],[OUTRAS DESPESAS]]</f>
        <v>Água e Esgoto</v>
      </c>
      <c r="B36" s="10">
        <v>0</v>
      </c>
      <c r="C36" s="11">
        <v>0</v>
      </c>
      <c r="D36" s="51">
        <f>TabelaDeDespesasOperacionais71214622610182226[[#This Row],[ESTIMADO]]-TabelaDeDespesasOperacionais71214622610182226[[#This Row],[REAL]]</f>
        <v>0</v>
      </c>
      <c r="E36" s="38"/>
      <c r="F36" s="38"/>
      <c r="G36" s="38"/>
      <c r="H36" s="38"/>
      <c r="I36" s="38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</row>
    <row r="37" spans="1:522" s="3" customFormat="1" ht="16.5" customHeight="1" x14ac:dyDescent="0.2">
      <c r="A37" s="41" t="str">
        <f>TabelaDeDespesasOperacionais7121462261014[[#This Row],[OUTRAS DESPESAS]]</f>
        <v>Consultorias</v>
      </c>
      <c r="B37" s="10">
        <v>0</v>
      </c>
      <c r="C37" s="11">
        <v>0</v>
      </c>
      <c r="D37" s="51">
        <f>TabelaDeDespesasOperacionais71214622610182226[[#This Row],[ESTIMADO]]-TabelaDeDespesasOperacionais71214622610182226[[#This Row],[REAL]]</f>
        <v>0</v>
      </c>
      <c r="E37" s="38"/>
      <c r="F37" s="38"/>
      <c r="G37" s="38"/>
      <c r="H37" s="38"/>
      <c r="I37" s="38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</row>
    <row r="38" spans="1:522" s="3" customFormat="1" ht="16.5" customHeight="1" x14ac:dyDescent="0.2">
      <c r="A38" s="41" t="str">
        <f>TabelaDeDespesasOperacionais7121462261014[[#This Row],[OUTRAS DESPESAS]]</f>
        <v>Assistência Técnica</v>
      </c>
      <c r="B38" s="10">
        <v>0</v>
      </c>
      <c r="C38" s="11">
        <v>0</v>
      </c>
      <c r="D38" s="51">
        <f>TabelaDeDespesasOperacionais71214622610182226[[#This Row],[ESTIMADO]]-TabelaDeDespesasOperacionais71214622610182226[[#This Row],[REAL]]</f>
        <v>0</v>
      </c>
      <c r="E38" s="38"/>
      <c r="F38" s="38"/>
      <c r="G38" s="38"/>
      <c r="H38" s="38"/>
      <c r="I38" s="38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</row>
    <row r="39" spans="1:522" s="3" customFormat="1" ht="16.5" customHeight="1" x14ac:dyDescent="0.2">
      <c r="A39" s="41" t="str">
        <f>TabelaDeDespesasOperacionais7121462261014[[#This Row],[OUTRAS DESPESAS]]</f>
        <v>Sistema de Gestão</v>
      </c>
      <c r="B39" s="10">
        <v>0</v>
      </c>
      <c r="C39" s="11">
        <v>0</v>
      </c>
      <c r="D39" s="51">
        <f>TabelaDeDespesasOperacionais71214622610182226[[#This Row],[ESTIMADO]]-TabelaDeDespesasOperacionais71214622610182226[[#This Row],[REAL]]</f>
        <v>0</v>
      </c>
      <c r="E39" s="38"/>
      <c r="F39" s="38"/>
      <c r="G39" s="38"/>
      <c r="H39" s="38"/>
      <c r="I39" s="3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</row>
    <row r="40" spans="1:522" s="3" customFormat="1" ht="16.5" customHeight="1" x14ac:dyDescent="0.2">
      <c r="A40" s="41" t="str">
        <f>TabelaDeDespesasOperacionais7121462261014[[#This Row],[OUTRAS DESPESAS]]</f>
        <v>Marketing e Publicidade</v>
      </c>
      <c r="B40" s="10">
        <v>0</v>
      </c>
      <c r="C40" s="11">
        <v>0</v>
      </c>
      <c r="D40" s="51">
        <f>TabelaDeDespesasOperacionais71214622610182226[[#This Row],[ESTIMADO]]-TabelaDeDespesasOperacionais71214622610182226[[#This Row],[REAL]]</f>
        <v>0</v>
      </c>
      <c r="E40" s="38"/>
      <c r="F40" s="38"/>
      <c r="G40" s="38"/>
      <c r="H40" s="38"/>
      <c r="I40" s="38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</row>
    <row r="41" spans="1:522" s="3" customFormat="1" ht="16.5" customHeight="1" x14ac:dyDescent="0.2">
      <c r="A41" s="41" t="str">
        <f>TabelaDeDespesasOperacionais7121462261014[[#This Row],[OUTRAS DESPESAS]]</f>
        <v>Fretes, Seguros e Correios</v>
      </c>
      <c r="B41" s="10">
        <v>0</v>
      </c>
      <c r="C41" s="11">
        <v>0</v>
      </c>
      <c r="D41" s="51">
        <f>TabelaDeDespesasOperacionais71214622610182226[[#This Row],[ESTIMADO]]-TabelaDeDespesasOperacionais71214622610182226[[#This Row],[REAL]]</f>
        <v>0</v>
      </c>
      <c r="E41" s="38"/>
      <c r="F41" s="38"/>
      <c r="G41" s="38"/>
      <c r="H41" s="38"/>
      <c r="I41" s="3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</row>
    <row r="42" spans="1:522" s="3" customFormat="1" ht="16.5" customHeight="1" x14ac:dyDescent="0.2">
      <c r="A42" s="41" t="str">
        <f>TabelaDeDespesasOperacionais7121462261014[[#This Row],[OUTRAS DESPESAS]]</f>
        <v>Comissões</v>
      </c>
      <c r="B42" s="10">
        <v>0</v>
      </c>
      <c r="C42" s="11">
        <v>0</v>
      </c>
      <c r="D42" s="51">
        <f>TabelaDeDespesasOperacionais71214622610182226[[#This Row],[ESTIMADO]]-TabelaDeDespesasOperacionais71214622610182226[[#This Row],[REAL]]</f>
        <v>0</v>
      </c>
      <c r="E42" s="38"/>
      <c r="F42" s="38"/>
      <c r="G42" s="38"/>
      <c r="H42" s="38"/>
      <c r="I42" s="38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</row>
    <row r="43" spans="1:522" s="3" customFormat="1" ht="16.5" customHeight="1" x14ac:dyDescent="0.2">
      <c r="A43" s="41" t="str">
        <f>TabelaDeDespesasOperacionais7121462261014[[#This Row],[OUTRAS DESPESAS]]</f>
        <v>Empréstimos e Financiamentos</v>
      </c>
      <c r="B43" s="10">
        <v>0</v>
      </c>
      <c r="C43" s="11">
        <v>0</v>
      </c>
      <c r="D43" s="51">
        <f>TabelaDeDespesasOperacionais71214622610182226[[#This Row],[ESTIMADO]]-TabelaDeDespesasOperacionais71214622610182226[[#This Row],[REAL]]</f>
        <v>0</v>
      </c>
      <c r="E43" s="38"/>
      <c r="F43" s="38"/>
      <c r="G43" s="38"/>
      <c r="H43" s="38"/>
      <c r="I43" s="38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</row>
    <row r="44" spans="1:522" s="3" customFormat="1" ht="16.5" customHeight="1" x14ac:dyDescent="0.2">
      <c r="A44" s="41" t="str">
        <f>TabelaDeDespesasOperacionais7121462261014[[#This Row],[OUTRAS DESPESAS]]</f>
        <v>Impostos</v>
      </c>
      <c r="B44" s="10">
        <v>0</v>
      </c>
      <c r="C44" s="11">
        <v>0</v>
      </c>
      <c r="D44" s="51">
        <f>TabelaDeDespesasOperacionais71214622610182226[[#This Row],[ESTIMADO]]-TabelaDeDespesasOperacionais71214622610182226[[#This Row],[REAL]]</f>
        <v>0</v>
      </c>
      <c r="E44" s="38"/>
      <c r="F44" s="38"/>
      <c r="G44" s="38"/>
      <c r="H44" s="38"/>
      <c r="I44" s="38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</row>
    <row r="45" spans="1:522" s="3" customFormat="1" ht="16.5" customHeight="1" x14ac:dyDescent="0.2">
      <c r="A45" s="41" t="str">
        <f>TabelaDeDespesasOperacionais7121462261014[[#This Row],[OUTRAS DESPESAS]]</f>
        <v>Outros</v>
      </c>
      <c r="B45" s="10">
        <v>0</v>
      </c>
      <c r="C45" s="11">
        <v>0</v>
      </c>
      <c r="D45" s="51">
        <f>TabelaDeDespesasOperacionais71214622610182226[[#This Row],[ESTIMADO]]-TabelaDeDespesasOperacionais71214622610182226[[#This Row],[REAL]]</f>
        <v>0</v>
      </c>
      <c r="E45" s="38"/>
      <c r="F45" s="38"/>
      <c r="G45" s="38"/>
      <c r="H45" s="38"/>
      <c r="I45" s="38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</row>
    <row r="46" spans="1:522" s="3" customFormat="1" ht="16.5" customHeight="1" x14ac:dyDescent="0.2">
      <c r="A46" s="41" t="str">
        <f>TabelaDeDespesasOperacionais7121462261014[[#This Row],[OUTRAS DESPESAS]]</f>
        <v>Outros</v>
      </c>
      <c r="B46" s="10">
        <v>0</v>
      </c>
      <c r="C46" s="11">
        <v>0</v>
      </c>
      <c r="D46" s="51">
        <f>TabelaDeDespesasOperacionais71214622610182226[[#This Row],[ESTIMADO]]-TabelaDeDespesasOperacionais71214622610182226[[#This Row],[REAL]]</f>
        <v>0</v>
      </c>
      <c r="E46" s="38"/>
      <c r="F46" s="38"/>
      <c r="G46" s="38"/>
      <c r="H46" s="38"/>
      <c r="I46" s="3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</row>
    <row r="47" spans="1:522" s="3" customFormat="1" ht="16.5" customHeight="1" x14ac:dyDescent="0.2">
      <c r="A47" s="41" t="str">
        <f>TabelaDeDespesasOperacionais7121462261014[[#This Row],[OUTRAS DESPESAS]]</f>
        <v>Outros</v>
      </c>
      <c r="B47" s="10">
        <v>0</v>
      </c>
      <c r="C47" s="11">
        <v>0</v>
      </c>
      <c r="D47" s="51">
        <f>TabelaDeDespesasOperacionais71214622610182226[[#This Row],[ESTIMADO]]-TabelaDeDespesasOperacionais71214622610182226[[#This Row],[REAL]]</f>
        <v>0</v>
      </c>
      <c r="E47" s="38"/>
      <c r="F47" s="38"/>
      <c r="G47" s="38"/>
      <c r="H47" s="38"/>
      <c r="I47" s="38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</row>
    <row r="48" spans="1:522" s="3" customFormat="1" ht="16.5" customHeight="1" x14ac:dyDescent="0.2">
      <c r="A48" s="41" t="str">
        <f>TabelaDeDespesasOperacionais7121462261014[[#This Row],[OUTRAS DESPESAS]]</f>
        <v>Outros</v>
      </c>
      <c r="B48" s="10">
        <v>0</v>
      </c>
      <c r="C48" s="11">
        <v>0</v>
      </c>
      <c r="D48" s="51">
        <f>TabelaDeDespesasOperacionais71214622610182226[[#This Row],[ESTIMADO]]-TabelaDeDespesasOperacionais71214622610182226[[#This Row],[REAL]]</f>
        <v>0</v>
      </c>
      <c r="E48" s="38"/>
      <c r="F48" s="38"/>
      <c r="G48" s="38"/>
      <c r="H48" s="38"/>
      <c r="I48" s="3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</row>
    <row r="49" spans="1:522" s="3" customFormat="1" ht="16.5" customHeight="1" x14ac:dyDescent="0.2">
      <c r="A49" s="41" t="str">
        <f>TabelaDeDespesasOperacionais7121462261014[[#This Row],[OUTRAS DESPESAS]]</f>
        <v>Outros</v>
      </c>
      <c r="B49" s="10">
        <v>0</v>
      </c>
      <c r="C49" s="11">
        <v>0</v>
      </c>
      <c r="D49" s="51">
        <f>TabelaDeDespesasOperacionais71214622610182226[[#This Row],[ESTIMADO]]-TabelaDeDespesasOperacionais71214622610182226[[#This Row],[REAL]]</f>
        <v>0</v>
      </c>
      <c r="E49" s="38"/>
      <c r="F49" s="38"/>
      <c r="G49" s="38"/>
      <c r="H49" s="38"/>
      <c r="I49" s="3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</row>
    <row r="50" spans="1:522" s="3" customFormat="1" ht="16" customHeight="1" x14ac:dyDescent="0.2">
      <c r="A50" s="49" t="s">
        <v>22</v>
      </c>
      <c r="B50" s="50">
        <f>SUBTOTAL(9,TabelaDeDespesasOperacionais71214622610182226[ESTIMADO])</f>
        <v>0</v>
      </c>
      <c r="C50" s="50">
        <f>SUBTOTAL(9,TabelaDeDespesasOperacionais71214622610182226[REAL])</f>
        <v>0</v>
      </c>
      <c r="D50" s="50">
        <f>SUBTOTAL(9,TabelaDeDespesasOperacionais71214622610182226[DIFERENÇA])</f>
        <v>0</v>
      </c>
      <c r="E50" s="38"/>
      <c r="F50" s="38"/>
      <c r="G50" s="38"/>
      <c r="H50" s="38"/>
      <c r="I50" s="38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</row>
    <row r="51" spans="1:522" ht="16" customHeight="1" x14ac:dyDescent="0.2">
      <c r="A51" s="4" t="s">
        <v>8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522" ht="16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522" ht="16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522" ht="16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522" ht="16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522" ht="16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522" ht="16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522" ht="16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522" ht="16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522" ht="16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522" ht="16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522" ht="16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522" ht="16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522" ht="16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6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6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6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6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6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6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6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6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6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6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6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6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6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6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6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6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6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6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6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6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6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6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6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6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6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6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6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6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6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6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6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6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6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6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6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6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6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6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6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6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6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6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6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6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6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6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6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6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6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6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6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6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6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6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6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6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6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6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6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6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6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6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6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6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6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6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6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6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6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6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6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6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6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6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6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6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6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6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6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6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6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6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6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6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6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6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6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6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6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6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6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6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6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6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6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6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6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6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6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6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6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6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6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6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6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6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6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6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6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6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6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6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6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6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6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6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6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6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6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6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6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6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6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6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6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6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6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6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6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6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6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6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6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6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6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6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6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6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6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6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6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6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6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6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6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6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6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6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6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6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6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6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6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6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6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6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6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6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6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6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6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6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6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6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6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6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6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6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6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6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6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6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6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6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6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6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6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6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6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6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6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6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6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6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6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6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6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6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6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6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6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6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6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6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6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6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6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6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6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6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6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6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6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6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6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6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6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6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6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6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6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6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6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6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6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6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6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6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6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6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6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6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6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6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6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6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6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6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6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6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6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6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6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6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6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6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6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6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6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6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6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6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6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6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6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6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6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6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6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6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6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6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6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6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6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6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6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6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6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6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6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6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6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6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6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6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6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6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6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6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6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6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6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6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6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6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6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6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6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6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6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6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6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6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6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6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6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6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6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6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6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6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6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6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6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6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6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6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6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6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6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6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6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6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6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6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6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6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6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6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6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6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6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6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6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6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6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6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6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6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6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6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6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6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6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6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6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6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6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6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6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6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6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6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6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6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6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6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6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6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6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6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6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6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6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6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6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6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6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6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6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6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6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6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6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6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6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6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6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6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6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6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6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6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6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6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6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6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6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6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6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6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6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6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6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6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6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6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6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6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6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6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6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6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6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6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6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6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6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6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6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6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6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6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6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6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6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6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6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6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6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6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6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6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6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6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6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6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6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6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6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6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6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6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6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6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6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6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6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6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6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6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6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6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6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6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6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6" customHeight="1" x14ac:dyDescent="0.2">
      <c r="A492"/>
      <c r="B492"/>
      <c r="C492"/>
      <c r="D492"/>
      <c r="E492"/>
      <c r="F492"/>
      <c r="G492"/>
      <c r="H492"/>
      <c r="I492"/>
      <c r="J492"/>
    </row>
    <row r="493" spans="1:23" ht="16" customHeight="1" x14ac:dyDescent="0.2">
      <c r="A493"/>
      <c r="B493"/>
      <c r="C493"/>
      <c r="D493"/>
      <c r="E493"/>
      <c r="F493"/>
      <c r="G493"/>
      <c r="H493"/>
      <c r="I493"/>
      <c r="J493"/>
    </row>
    <row r="494" spans="1:23" ht="16" customHeight="1" x14ac:dyDescent="0.2">
      <c r="A494"/>
      <c r="B494"/>
      <c r="C494"/>
      <c r="D494"/>
      <c r="E494"/>
      <c r="F494"/>
      <c r="G494"/>
      <c r="H494"/>
      <c r="I494"/>
      <c r="J494"/>
    </row>
    <row r="495" spans="1:23" ht="16" customHeight="1" x14ac:dyDescent="0.2">
      <c r="A495"/>
      <c r="B495"/>
      <c r="C495"/>
      <c r="D495"/>
      <c r="E495"/>
      <c r="F495"/>
      <c r="G495"/>
      <c r="H495"/>
      <c r="I495"/>
      <c r="J495"/>
    </row>
    <row r="496" spans="1:23" ht="16" customHeight="1" x14ac:dyDescent="0.2">
      <c r="A496"/>
      <c r="B496"/>
      <c r="C496"/>
      <c r="D496"/>
      <c r="E496"/>
      <c r="F496"/>
      <c r="G496"/>
      <c r="H496"/>
      <c r="I496"/>
      <c r="J496"/>
    </row>
    <row r="497" customFormat="1" ht="16" customHeight="1" x14ac:dyDescent="0.2"/>
    <row r="498" customFormat="1" ht="16" customHeight="1" x14ac:dyDescent="0.2"/>
    <row r="499" customFormat="1" ht="16" customHeight="1" x14ac:dyDescent="0.2"/>
    <row r="500" customFormat="1" ht="16" customHeight="1" x14ac:dyDescent="0.2"/>
    <row r="501" customFormat="1" ht="16" customHeight="1" x14ac:dyDescent="0.2"/>
    <row r="502" customFormat="1" ht="16" customHeight="1" x14ac:dyDescent="0.2"/>
    <row r="503" customFormat="1" ht="16" customHeight="1" x14ac:dyDescent="0.2"/>
    <row r="504" customFormat="1" ht="16" customHeight="1" x14ac:dyDescent="0.2"/>
    <row r="505" customFormat="1" ht="16" customHeight="1" x14ac:dyDescent="0.2"/>
    <row r="506" customFormat="1" ht="16" customHeight="1" x14ac:dyDescent="0.2"/>
    <row r="507" customFormat="1" ht="16" customHeight="1" x14ac:dyDescent="0.2"/>
    <row r="508" customFormat="1" ht="16" customHeight="1" x14ac:dyDescent="0.2"/>
    <row r="509" customFormat="1" ht="16" customHeight="1" x14ac:dyDescent="0.2"/>
    <row r="510" customFormat="1" ht="16" customHeight="1" x14ac:dyDescent="0.2"/>
    <row r="511" customFormat="1" ht="16" customHeight="1" x14ac:dyDescent="0.2"/>
    <row r="512" customFormat="1" ht="16" customHeight="1" x14ac:dyDescent="0.2"/>
    <row r="513" customFormat="1" ht="16" customHeight="1" x14ac:dyDescent="0.2"/>
    <row r="514" customFormat="1" ht="16" customHeight="1" x14ac:dyDescent="0.2"/>
    <row r="515" customFormat="1" ht="16" customHeight="1" x14ac:dyDescent="0.2"/>
    <row r="516" customFormat="1" ht="16" customHeight="1" x14ac:dyDescent="0.2"/>
    <row r="517" customFormat="1" ht="16" customHeight="1" x14ac:dyDescent="0.2"/>
    <row r="518" customFormat="1" ht="16" customHeight="1" x14ac:dyDescent="0.2"/>
    <row r="519" customFormat="1" ht="16" customHeight="1" x14ac:dyDescent="0.2"/>
    <row r="520" customFormat="1" ht="16" customHeight="1" x14ac:dyDescent="0.2"/>
    <row r="521" customFormat="1" ht="16" customHeight="1" x14ac:dyDescent="0.2"/>
    <row r="522" customFormat="1" ht="16" customHeight="1" x14ac:dyDescent="0.2"/>
    <row r="523" customFormat="1" ht="16" customHeight="1" x14ac:dyDescent="0.2"/>
    <row r="524" customFormat="1" ht="16" customHeight="1" x14ac:dyDescent="0.2"/>
    <row r="525" customFormat="1" ht="16" customHeight="1" x14ac:dyDescent="0.2"/>
    <row r="526" customFormat="1" ht="16" customHeight="1" x14ac:dyDescent="0.2"/>
    <row r="527" customFormat="1" ht="16" customHeight="1" x14ac:dyDescent="0.2"/>
    <row r="528" customFormat="1" ht="16" customHeight="1" x14ac:dyDescent="0.2"/>
    <row r="529" customFormat="1" ht="16" customHeight="1" x14ac:dyDescent="0.2"/>
    <row r="530" customFormat="1" ht="16" customHeight="1" x14ac:dyDescent="0.2"/>
    <row r="531" customFormat="1" ht="16" customHeight="1" x14ac:dyDescent="0.2"/>
    <row r="532" customFormat="1" ht="16" customHeight="1" x14ac:dyDescent="0.2"/>
    <row r="533" customFormat="1" ht="16" customHeight="1" x14ac:dyDescent="0.2"/>
    <row r="534" customFormat="1" ht="16" customHeight="1" x14ac:dyDescent="0.2"/>
    <row r="535" customFormat="1" ht="16" customHeight="1" x14ac:dyDescent="0.2"/>
    <row r="536" customFormat="1" ht="16" customHeight="1" x14ac:dyDescent="0.2"/>
    <row r="537" customFormat="1" ht="16" customHeight="1" x14ac:dyDescent="0.2"/>
    <row r="538" customFormat="1" ht="16" customHeight="1" x14ac:dyDescent="0.2"/>
    <row r="539" customFormat="1" ht="16" customHeight="1" x14ac:dyDescent="0.2"/>
    <row r="540" customFormat="1" ht="16" customHeight="1" x14ac:dyDescent="0.2"/>
    <row r="541" customFormat="1" ht="16" customHeight="1" x14ac:dyDescent="0.2"/>
    <row r="542" customFormat="1" ht="16" customHeight="1" x14ac:dyDescent="0.2"/>
    <row r="543" customFormat="1" ht="16" customHeight="1" x14ac:dyDescent="0.2"/>
    <row r="544" customFormat="1" ht="16" customHeight="1" x14ac:dyDescent="0.2"/>
    <row r="545" customFormat="1" ht="16" customHeight="1" x14ac:dyDescent="0.2"/>
    <row r="546" customFormat="1" ht="16" customHeight="1" x14ac:dyDescent="0.2"/>
    <row r="547" customFormat="1" ht="16" customHeight="1" x14ac:dyDescent="0.2"/>
    <row r="548" customFormat="1" ht="16" customHeight="1" x14ac:dyDescent="0.2"/>
    <row r="549" customFormat="1" ht="16" customHeight="1" x14ac:dyDescent="0.2"/>
    <row r="550" customFormat="1" ht="16" customHeight="1" x14ac:dyDescent="0.2"/>
    <row r="551" customFormat="1" ht="16" customHeight="1" x14ac:dyDescent="0.2"/>
    <row r="552" customFormat="1" ht="16" customHeight="1" x14ac:dyDescent="0.2"/>
    <row r="553" customFormat="1" ht="16" customHeight="1" x14ac:dyDescent="0.2"/>
    <row r="554" customFormat="1" ht="16" customHeight="1" x14ac:dyDescent="0.2"/>
    <row r="555" customFormat="1" ht="16" customHeight="1" x14ac:dyDescent="0.2"/>
    <row r="556" customFormat="1" ht="16" customHeight="1" x14ac:dyDescent="0.2"/>
    <row r="557" customFormat="1" ht="16" customHeight="1" x14ac:dyDescent="0.2"/>
    <row r="558" customFormat="1" ht="16" customHeight="1" x14ac:dyDescent="0.2"/>
    <row r="559" customFormat="1" ht="16" customHeight="1" x14ac:dyDescent="0.2"/>
    <row r="560" customFormat="1" ht="16" customHeight="1" x14ac:dyDescent="0.2"/>
    <row r="561" customFormat="1" ht="16" customHeight="1" x14ac:dyDescent="0.2"/>
    <row r="562" customFormat="1" ht="16" customHeight="1" x14ac:dyDescent="0.2"/>
    <row r="563" customFormat="1" ht="16" customHeight="1" x14ac:dyDescent="0.2"/>
    <row r="564" customFormat="1" ht="16" customHeight="1" x14ac:dyDescent="0.2"/>
    <row r="565" customFormat="1" ht="16" customHeight="1" x14ac:dyDescent="0.2"/>
    <row r="566" customFormat="1" ht="16" customHeight="1" x14ac:dyDescent="0.2"/>
    <row r="567" customFormat="1" ht="16" customHeight="1" x14ac:dyDescent="0.2"/>
    <row r="568" customFormat="1" ht="16" customHeight="1" x14ac:dyDescent="0.2"/>
    <row r="569" customFormat="1" ht="16" customHeight="1" x14ac:dyDescent="0.2"/>
    <row r="570" customFormat="1" ht="16" customHeight="1" x14ac:dyDescent="0.2"/>
    <row r="571" customFormat="1" ht="16" customHeight="1" x14ac:dyDescent="0.2"/>
    <row r="572" customFormat="1" ht="16" customHeight="1" x14ac:dyDescent="0.2"/>
    <row r="573" customFormat="1" ht="16" customHeight="1" x14ac:dyDescent="0.2"/>
    <row r="574" customFormat="1" ht="16" customHeight="1" x14ac:dyDescent="0.2"/>
    <row r="575" customFormat="1" ht="16" customHeight="1" x14ac:dyDescent="0.2"/>
    <row r="576" customFormat="1" ht="16" customHeight="1" x14ac:dyDescent="0.2"/>
    <row r="577" customFormat="1" ht="16" customHeight="1" x14ac:dyDescent="0.2"/>
    <row r="578" customFormat="1" ht="16" customHeight="1" x14ac:dyDescent="0.2"/>
    <row r="579" customFormat="1" ht="16" customHeight="1" x14ac:dyDescent="0.2"/>
    <row r="580" customFormat="1" ht="16" customHeight="1" x14ac:dyDescent="0.2"/>
    <row r="581" customFormat="1" ht="16" customHeight="1" x14ac:dyDescent="0.2"/>
    <row r="582" customFormat="1" ht="16" customHeight="1" x14ac:dyDescent="0.2"/>
    <row r="583" customFormat="1" ht="16" customHeight="1" x14ac:dyDescent="0.2"/>
    <row r="584" customFormat="1" ht="16" customHeight="1" x14ac:dyDescent="0.2"/>
    <row r="585" customFormat="1" ht="16" customHeight="1" x14ac:dyDescent="0.2"/>
    <row r="586" customFormat="1" ht="16" customHeight="1" x14ac:dyDescent="0.2"/>
    <row r="587" customFormat="1" ht="16" customHeight="1" x14ac:dyDescent="0.2"/>
    <row r="588" customFormat="1" ht="16" customHeight="1" x14ac:dyDescent="0.2"/>
    <row r="589" customFormat="1" ht="16" customHeight="1" x14ac:dyDescent="0.2"/>
    <row r="590" customFormat="1" ht="16" customHeight="1" x14ac:dyDescent="0.2"/>
    <row r="591" customFormat="1" ht="16" customHeight="1" x14ac:dyDescent="0.2"/>
    <row r="592" customFormat="1" ht="16" customHeight="1" x14ac:dyDescent="0.2"/>
    <row r="593" customFormat="1" ht="16" customHeight="1" x14ac:dyDescent="0.2"/>
    <row r="594" customFormat="1" ht="16" customHeight="1" x14ac:dyDescent="0.2"/>
    <row r="595" customFormat="1" ht="16" customHeight="1" x14ac:dyDescent="0.2"/>
    <row r="596" customFormat="1" ht="16" customHeight="1" x14ac:dyDescent="0.2"/>
    <row r="597" customFormat="1" ht="16" customHeight="1" x14ac:dyDescent="0.2"/>
    <row r="598" customFormat="1" ht="16" customHeight="1" x14ac:dyDescent="0.2"/>
    <row r="599" customFormat="1" ht="16" customHeight="1" x14ac:dyDescent="0.2"/>
    <row r="600" customFormat="1" ht="16" customHeight="1" x14ac:dyDescent="0.2"/>
    <row r="601" customFormat="1" ht="16" customHeight="1" x14ac:dyDescent="0.2"/>
    <row r="602" customFormat="1" ht="16" customHeight="1" x14ac:dyDescent="0.2"/>
    <row r="603" customFormat="1" ht="16" customHeight="1" x14ac:dyDescent="0.2"/>
    <row r="604" customFormat="1" ht="16" customHeight="1" x14ac:dyDescent="0.2"/>
    <row r="605" customFormat="1" ht="16" customHeight="1" x14ac:dyDescent="0.2"/>
    <row r="606" customFormat="1" ht="16" customHeight="1" x14ac:dyDescent="0.2"/>
    <row r="607" customFormat="1" ht="16" customHeight="1" x14ac:dyDescent="0.2"/>
    <row r="608" customFormat="1" ht="16" customHeight="1" x14ac:dyDescent="0.2"/>
    <row r="609" customFormat="1" ht="16" customHeight="1" x14ac:dyDescent="0.2"/>
    <row r="610" customFormat="1" ht="16" customHeight="1" x14ac:dyDescent="0.2"/>
    <row r="611" customFormat="1" ht="16" customHeight="1" x14ac:dyDescent="0.2"/>
    <row r="612" customFormat="1" ht="16" customHeight="1" x14ac:dyDescent="0.2"/>
    <row r="613" customFormat="1" ht="16" customHeight="1" x14ac:dyDescent="0.2"/>
    <row r="614" customFormat="1" ht="16" customHeight="1" x14ac:dyDescent="0.2"/>
    <row r="615" customFormat="1" ht="16" customHeight="1" x14ac:dyDescent="0.2"/>
    <row r="616" customFormat="1" ht="16" customHeight="1" x14ac:dyDescent="0.2"/>
    <row r="617" customFormat="1" ht="16" customHeight="1" x14ac:dyDescent="0.2"/>
    <row r="618" customFormat="1" ht="16" customHeight="1" x14ac:dyDescent="0.2"/>
    <row r="619" customFormat="1" ht="16" customHeight="1" x14ac:dyDescent="0.2"/>
    <row r="620" customFormat="1" ht="16" customHeight="1" x14ac:dyDescent="0.2"/>
    <row r="621" customFormat="1" ht="16" customHeight="1" x14ac:dyDescent="0.2"/>
    <row r="622" customFormat="1" ht="16" customHeight="1" x14ac:dyDescent="0.2"/>
    <row r="623" customFormat="1" ht="16" customHeight="1" x14ac:dyDescent="0.2"/>
    <row r="624" customFormat="1" ht="16" customHeight="1" x14ac:dyDescent="0.2"/>
    <row r="625" customFormat="1" ht="16" customHeight="1" x14ac:dyDescent="0.2"/>
    <row r="626" customFormat="1" ht="16" customHeight="1" x14ac:dyDescent="0.2"/>
    <row r="627" customFormat="1" ht="16" customHeight="1" x14ac:dyDescent="0.2"/>
    <row r="628" customFormat="1" ht="16" customHeight="1" x14ac:dyDescent="0.2"/>
    <row r="629" customFormat="1" ht="16" customHeight="1" x14ac:dyDescent="0.2"/>
    <row r="630" customFormat="1" ht="16" customHeight="1" x14ac:dyDescent="0.2"/>
    <row r="631" customFormat="1" ht="16" customHeight="1" x14ac:dyDescent="0.2"/>
    <row r="632" customFormat="1" ht="16" customHeight="1" x14ac:dyDescent="0.2"/>
    <row r="633" customFormat="1" ht="16" customHeight="1" x14ac:dyDescent="0.2"/>
    <row r="634" customFormat="1" ht="16" customHeight="1" x14ac:dyDescent="0.2"/>
    <row r="635" customFormat="1" ht="16" customHeight="1" x14ac:dyDescent="0.2"/>
    <row r="636" customFormat="1" ht="16" customHeight="1" x14ac:dyDescent="0.2"/>
    <row r="637" customFormat="1" ht="16" customHeight="1" x14ac:dyDescent="0.2"/>
    <row r="638" customFormat="1" ht="16" customHeight="1" x14ac:dyDescent="0.2"/>
    <row r="639" customFormat="1" ht="16" customHeight="1" x14ac:dyDescent="0.2"/>
    <row r="640" customFormat="1" ht="16" customHeight="1" x14ac:dyDescent="0.2"/>
    <row r="641" customFormat="1" ht="16" customHeight="1" x14ac:dyDescent="0.2"/>
    <row r="642" customFormat="1" ht="16" customHeight="1" x14ac:dyDescent="0.2"/>
    <row r="643" customFormat="1" ht="16" customHeight="1" x14ac:dyDescent="0.2"/>
    <row r="644" customFormat="1" ht="16" customHeight="1" x14ac:dyDescent="0.2"/>
    <row r="645" customFormat="1" ht="16" customHeight="1" x14ac:dyDescent="0.2"/>
    <row r="646" customFormat="1" ht="16" customHeight="1" x14ac:dyDescent="0.2"/>
    <row r="647" customFormat="1" ht="16" customHeight="1" x14ac:dyDescent="0.2"/>
    <row r="648" customFormat="1" ht="16" customHeight="1" x14ac:dyDescent="0.2"/>
    <row r="649" customFormat="1" ht="16" customHeight="1" x14ac:dyDescent="0.2"/>
    <row r="650" customFormat="1" ht="16" customHeight="1" x14ac:dyDescent="0.2"/>
    <row r="651" customFormat="1" ht="16" customHeight="1" x14ac:dyDescent="0.2"/>
    <row r="652" customFormat="1" ht="16" customHeight="1" x14ac:dyDescent="0.2"/>
    <row r="653" customFormat="1" ht="16" customHeight="1" x14ac:dyDescent="0.2"/>
    <row r="654" customFormat="1" ht="16" customHeight="1" x14ac:dyDescent="0.2"/>
    <row r="655" customFormat="1" ht="16" customHeight="1" x14ac:dyDescent="0.2"/>
    <row r="656" customFormat="1" ht="16" customHeight="1" x14ac:dyDescent="0.2"/>
    <row r="657" customFormat="1" ht="16" customHeight="1" x14ac:dyDescent="0.2"/>
    <row r="658" customFormat="1" ht="16" customHeight="1" x14ac:dyDescent="0.2"/>
    <row r="659" customFormat="1" ht="16" customHeight="1" x14ac:dyDescent="0.2"/>
    <row r="660" customFormat="1" ht="16" customHeight="1" x14ac:dyDescent="0.2"/>
    <row r="661" customFormat="1" ht="16" customHeight="1" x14ac:dyDescent="0.2"/>
    <row r="662" customFormat="1" ht="16" customHeight="1" x14ac:dyDescent="0.2"/>
    <row r="663" customFormat="1" ht="16" customHeight="1" x14ac:dyDescent="0.2"/>
    <row r="664" customFormat="1" ht="16" customHeight="1" x14ac:dyDescent="0.2"/>
    <row r="665" customFormat="1" ht="16" customHeight="1" x14ac:dyDescent="0.2"/>
    <row r="666" customFormat="1" ht="16" customHeight="1" x14ac:dyDescent="0.2"/>
    <row r="667" customFormat="1" ht="16" customHeight="1" x14ac:dyDescent="0.2"/>
    <row r="668" customFormat="1" ht="16" customHeight="1" x14ac:dyDescent="0.2"/>
    <row r="669" customFormat="1" ht="16" customHeight="1" x14ac:dyDescent="0.2"/>
    <row r="670" customFormat="1" ht="16" customHeight="1" x14ac:dyDescent="0.2"/>
    <row r="671" customFormat="1" ht="16" customHeight="1" x14ac:dyDescent="0.2"/>
    <row r="672" customFormat="1" ht="16" customHeight="1" x14ac:dyDescent="0.2"/>
    <row r="673" customFormat="1" ht="16" customHeight="1" x14ac:dyDescent="0.2"/>
    <row r="674" customFormat="1" ht="16" customHeight="1" x14ac:dyDescent="0.2"/>
    <row r="675" customFormat="1" ht="16" customHeight="1" x14ac:dyDescent="0.2"/>
    <row r="676" customFormat="1" ht="16" customHeight="1" x14ac:dyDescent="0.2"/>
    <row r="677" customFormat="1" ht="16" customHeight="1" x14ac:dyDescent="0.2"/>
    <row r="678" customFormat="1" ht="16" customHeight="1" x14ac:dyDescent="0.2"/>
    <row r="679" customFormat="1" ht="16" customHeight="1" x14ac:dyDescent="0.2"/>
    <row r="680" customFormat="1" ht="16" customHeight="1" x14ac:dyDescent="0.2"/>
    <row r="681" customFormat="1" ht="16" customHeight="1" x14ac:dyDescent="0.2"/>
    <row r="682" customFormat="1" ht="16" customHeight="1" x14ac:dyDescent="0.2"/>
    <row r="683" customFormat="1" ht="16" customHeight="1" x14ac:dyDescent="0.2"/>
    <row r="684" customFormat="1" ht="16" customHeight="1" x14ac:dyDescent="0.2"/>
    <row r="685" customFormat="1" ht="16" customHeight="1" x14ac:dyDescent="0.2"/>
    <row r="686" customFormat="1" ht="16" customHeight="1" x14ac:dyDescent="0.2"/>
    <row r="687" customFormat="1" ht="16" customHeight="1" x14ac:dyDescent="0.2"/>
    <row r="688" customFormat="1" ht="16" customHeight="1" x14ac:dyDescent="0.2"/>
    <row r="689" customFormat="1" ht="16" customHeight="1" x14ac:dyDescent="0.2"/>
    <row r="690" customFormat="1" ht="16" customHeight="1" x14ac:dyDescent="0.2"/>
    <row r="691" customFormat="1" ht="16" customHeight="1" x14ac:dyDescent="0.2"/>
    <row r="692" customFormat="1" ht="16" customHeight="1" x14ac:dyDescent="0.2"/>
    <row r="693" customFormat="1" ht="16" customHeight="1" x14ac:dyDescent="0.2"/>
    <row r="694" customFormat="1" ht="16" customHeight="1" x14ac:dyDescent="0.2"/>
    <row r="695" customFormat="1" ht="16" customHeight="1" x14ac:dyDescent="0.2"/>
    <row r="696" customFormat="1" ht="16" customHeight="1" x14ac:dyDescent="0.2"/>
    <row r="697" customFormat="1" ht="16" customHeight="1" x14ac:dyDescent="0.2"/>
    <row r="698" customFormat="1" ht="16" customHeight="1" x14ac:dyDescent="0.2"/>
    <row r="699" customFormat="1" ht="16" customHeight="1" x14ac:dyDescent="0.2"/>
    <row r="700" customFormat="1" ht="16" customHeight="1" x14ac:dyDescent="0.2"/>
    <row r="701" customFormat="1" ht="16" customHeight="1" x14ac:dyDescent="0.2"/>
    <row r="702" customFormat="1" ht="16" customHeight="1" x14ac:dyDescent="0.2"/>
    <row r="703" customFormat="1" ht="16" customHeight="1" x14ac:dyDescent="0.2"/>
    <row r="704" customFormat="1" ht="16" customHeight="1" x14ac:dyDescent="0.2"/>
    <row r="705" customFormat="1" ht="16" customHeight="1" x14ac:dyDescent="0.2"/>
    <row r="706" customFormat="1" ht="16" customHeight="1" x14ac:dyDescent="0.2"/>
    <row r="707" customFormat="1" ht="16" customHeight="1" x14ac:dyDescent="0.2"/>
    <row r="708" customFormat="1" ht="16" customHeight="1" x14ac:dyDescent="0.2"/>
    <row r="709" customFormat="1" ht="16" customHeight="1" x14ac:dyDescent="0.2"/>
    <row r="710" customFormat="1" ht="16" customHeight="1" x14ac:dyDescent="0.2"/>
    <row r="711" customFormat="1" ht="16" customHeight="1" x14ac:dyDescent="0.2"/>
    <row r="712" customFormat="1" ht="16" customHeight="1" x14ac:dyDescent="0.2"/>
    <row r="713" customFormat="1" ht="16" customHeight="1" x14ac:dyDescent="0.2"/>
    <row r="714" customFormat="1" ht="16" customHeight="1" x14ac:dyDescent="0.2"/>
    <row r="715" customFormat="1" ht="16" customHeight="1" x14ac:dyDescent="0.2"/>
    <row r="716" customFormat="1" ht="16" customHeight="1" x14ac:dyDescent="0.2"/>
    <row r="717" customFormat="1" ht="16" customHeight="1" x14ac:dyDescent="0.2"/>
    <row r="718" customFormat="1" ht="16" customHeight="1" x14ac:dyDescent="0.2"/>
    <row r="719" customFormat="1" ht="16" customHeight="1" x14ac:dyDescent="0.2"/>
    <row r="720" customFormat="1" ht="16" customHeight="1" x14ac:dyDescent="0.2"/>
    <row r="721" customFormat="1" ht="16" customHeight="1" x14ac:dyDescent="0.2"/>
    <row r="722" customFormat="1" ht="16" customHeight="1" x14ac:dyDescent="0.2"/>
    <row r="723" customFormat="1" ht="16" customHeight="1" x14ac:dyDescent="0.2"/>
    <row r="724" customFormat="1" ht="16" customHeight="1" x14ac:dyDescent="0.2"/>
    <row r="725" customFormat="1" ht="16" customHeight="1" x14ac:dyDescent="0.2"/>
    <row r="726" customFormat="1" ht="16" customHeight="1" x14ac:dyDescent="0.2"/>
    <row r="727" customFormat="1" ht="16" customHeight="1" x14ac:dyDescent="0.2"/>
    <row r="728" customFormat="1" ht="16" customHeight="1" x14ac:dyDescent="0.2"/>
    <row r="729" customFormat="1" ht="16" customHeight="1" x14ac:dyDescent="0.2"/>
    <row r="730" customFormat="1" ht="16" customHeight="1" x14ac:dyDescent="0.2"/>
    <row r="731" customFormat="1" ht="16" customHeight="1" x14ac:dyDescent="0.2"/>
    <row r="732" customFormat="1" ht="16" customHeight="1" x14ac:dyDescent="0.2"/>
    <row r="733" customFormat="1" ht="16" customHeight="1" x14ac:dyDescent="0.2"/>
    <row r="734" customFormat="1" ht="16" customHeight="1" x14ac:dyDescent="0.2"/>
    <row r="735" customFormat="1" ht="16" customHeight="1" x14ac:dyDescent="0.2"/>
    <row r="736" customFormat="1" ht="16" customHeight="1" x14ac:dyDescent="0.2"/>
    <row r="737" customFormat="1" ht="16" customHeight="1" x14ac:dyDescent="0.2"/>
    <row r="738" customFormat="1" ht="16" customHeight="1" x14ac:dyDescent="0.2"/>
    <row r="739" customFormat="1" ht="16" customHeight="1" x14ac:dyDescent="0.2"/>
    <row r="740" customFormat="1" ht="16" customHeight="1" x14ac:dyDescent="0.2"/>
    <row r="741" customFormat="1" ht="16" customHeight="1" x14ac:dyDescent="0.2"/>
    <row r="742" customFormat="1" ht="16" customHeight="1" x14ac:dyDescent="0.2"/>
    <row r="743" customFormat="1" ht="16" customHeight="1" x14ac:dyDescent="0.2"/>
    <row r="744" customFormat="1" ht="16" customHeight="1" x14ac:dyDescent="0.2"/>
    <row r="745" customFormat="1" ht="16" customHeight="1" x14ac:dyDescent="0.2"/>
    <row r="746" customFormat="1" ht="16" customHeight="1" x14ac:dyDescent="0.2"/>
    <row r="747" customFormat="1" ht="16" customHeight="1" x14ac:dyDescent="0.2"/>
    <row r="748" customFormat="1" ht="16" customHeight="1" x14ac:dyDescent="0.2"/>
    <row r="749" customFormat="1" ht="16" customHeight="1" x14ac:dyDescent="0.2"/>
    <row r="750" customFormat="1" ht="16" customHeight="1" x14ac:dyDescent="0.2"/>
    <row r="751" customFormat="1" ht="16" customHeight="1" x14ac:dyDescent="0.2"/>
    <row r="752" customFormat="1" ht="16" customHeight="1" x14ac:dyDescent="0.2"/>
    <row r="753" customFormat="1" ht="16" customHeight="1" x14ac:dyDescent="0.2"/>
    <row r="754" customFormat="1" ht="16" customHeight="1" x14ac:dyDescent="0.2"/>
    <row r="755" customFormat="1" ht="16" customHeight="1" x14ac:dyDescent="0.2"/>
    <row r="756" customFormat="1" ht="16" customHeight="1" x14ac:dyDescent="0.2"/>
    <row r="757" customFormat="1" ht="16" customHeight="1" x14ac:dyDescent="0.2"/>
    <row r="758" customFormat="1" ht="16" customHeight="1" x14ac:dyDescent="0.2"/>
    <row r="759" customFormat="1" ht="16" customHeight="1" x14ac:dyDescent="0.2"/>
    <row r="760" customFormat="1" ht="16" customHeight="1" x14ac:dyDescent="0.2"/>
    <row r="761" customFormat="1" ht="16" customHeight="1" x14ac:dyDescent="0.2"/>
    <row r="762" customFormat="1" ht="16" customHeight="1" x14ac:dyDescent="0.2"/>
    <row r="763" customFormat="1" ht="16" customHeight="1" x14ac:dyDescent="0.2"/>
    <row r="764" customFormat="1" ht="16" customHeight="1" x14ac:dyDescent="0.2"/>
    <row r="765" customFormat="1" ht="16" customHeight="1" x14ac:dyDescent="0.2"/>
    <row r="766" customFormat="1" ht="16" customHeight="1" x14ac:dyDescent="0.2"/>
    <row r="767" customFormat="1" ht="16" customHeight="1" x14ac:dyDescent="0.2"/>
    <row r="768" customFormat="1" ht="16" customHeight="1" x14ac:dyDescent="0.2"/>
    <row r="769" customFormat="1" ht="16" customHeight="1" x14ac:dyDescent="0.2"/>
    <row r="770" customFormat="1" ht="16" customHeight="1" x14ac:dyDescent="0.2"/>
    <row r="771" customFormat="1" ht="16" customHeight="1" x14ac:dyDescent="0.2"/>
    <row r="772" customFormat="1" ht="16" customHeight="1" x14ac:dyDescent="0.2"/>
    <row r="773" customFormat="1" ht="16" customHeight="1" x14ac:dyDescent="0.2"/>
    <row r="774" customFormat="1" ht="16" customHeight="1" x14ac:dyDescent="0.2"/>
    <row r="775" customFormat="1" ht="16" customHeight="1" x14ac:dyDescent="0.2"/>
    <row r="776" customFormat="1" ht="16" customHeight="1" x14ac:dyDescent="0.2"/>
    <row r="777" customFormat="1" ht="16" customHeight="1" x14ac:dyDescent="0.2"/>
    <row r="778" customFormat="1" ht="16" customHeight="1" x14ac:dyDescent="0.2"/>
    <row r="779" customFormat="1" ht="16" customHeight="1" x14ac:dyDescent="0.2"/>
    <row r="780" customFormat="1" ht="16" customHeight="1" x14ac:dyDescent="0.2"/>
    <row r="781" customFormat="1" ht="16" customHeight="1" x14ac:dyDescent="0.2"/>
    <row r="782" customFormat="1" ht="16" customHeight="1" x14ac:dyDescent="0.2"/>
    <row r="783" customFormat="1" ht="16" customHeight="1" x14ac:dyDescent="0.2"/>
    <row r="784" customFormat="1" ht="16" customHeight="1" x14ac:dyDescent="0.2"/>
    <row r="785" customFormat="1" ht="16" customHeight="1" x14ac:dyDescent="0.2"/>
    <row r="786" customFormat="1" ht="16" customHeight="1" x14ac:dyDescent="0.2"/>
    <row r="787" customFormat="1" ht="16" customHeight="1" x14ac:dyDescent="0.2"/>
    <row r="788" customFormat="1" ht="16" customHeight="1" x14ac:dyDescent="0.2"/>
    <row r="789" customFormat="1" ht="16" customHeight="1" x14ac:dyDescent="0.2"/>
    <row r="790" customFormat="1" ht="16" customHeight="1" x14ac:dyDescent="0.2"/>
    <row r="791" customFormat="1" ht="16" customHeight="1" x14ac:dyDescent="0.2"/>
    <row r="792" customFormat="1" ht="16" customHeight="1" x14ac:dyDescent="0.2"/>
    <row r="793" customFormat="1" ht="16" customHeight="1" x14ac:dyDescent="0.2"/>
    <row r="794" customFormat="1" ht="16" customHeight="1" x14ac:dyDescent="0.2"/>
    <row r="795" customFormat="1" ht="16" customHeight="1" x14ac:dyDescent="0.2"/>
    <row r="796" customFormat="1" ht="16" customHeight="1" x14ac:dyDescent="0.2"/>
    <row r="797" customFormat="1" ht="16" customHeight="1" x14ac:dyDescent="0.2"/>
    <row r="798" customFormat="1" ht="16" customHeight="1" x14ac:dyDescent="0.2"/>
    <row r="799" customFormat="1" ht="16" customHeight="1" x14ac:dyDescent="0.2"/>
    <row r="800" customFormat="1" ht="16" customHeight="1" x14ac:dyDescent="0.2"/>
    <row r="801" customFormat="1" ht="16" customHeight="1" x14ac:dyDescent="0.2"/>
    <row r="802" customFormat="1" ht="16" customHeight="1" x14ac:dyDescent="0.2"/>
    <row r="803" customFormat="1" ht="16" customHeight="1" x14ac:dyDescent="0.2"/>
    <row r="804" customFormat="1" ht="16" customHeight="1" x14ac:dyDescent="0.2"/>
    <row r="805" customFormat="1" ht="16" customHeight="1" x14ac:dyDescent="0.2"/>
    <row r="806" customFormat="1" ht="16" customHeight="1" x14ac:dyDescent="0.2"/>
    <row r="807" customFormat="1" ht="16" customHeight="1" x14ac:dyDescent="0.2"/>
    <row r="808" customFormat="1" ht="16" customHeight="1" x14ac:dyDescent="0.2"/>
    <row r="809" customFormat="1" ht="16" customHeight="1" x14ac:dyDescent="0.2"/>
    <row r="810" customFormat="1" ht="16" customHeight="1" x14ac:dyDescent="0.2"/>
    <row r="811" customFormat="1" ht="16" customHeight="1" x14ac:dyDescent="0.2"/>
    <row r="812" customFormat="1" ht="16" customHeight="1" x14ac:dyDescent="0.2"/>
    <row r="813" customFormat="1" ht="16" customHeight="1" x14ac:dyDescent="0.2"/>
    <row r="814" customFormat="1" ht="16" customHeight="1" x14ac:dyDescent="0.2"/>
    <row r="815" customFormat="1" ht="16" customHeight="1" x14ac:dyDescent="0.2"/>
    <row r="816" customFormat="1" ht="16" customHeight="1" x14ac:dyDescent="0.2"/>
    <row r="817" customFormat="1" ht="16" customHeight="1" x14ac:dyDescent="0.2"/>
    <row r="818" customFormat="1" ht="16" customHeight="1" x14ac:dyDescent="0.2"/>
    <row r="819" customFormat="1" ht="16" customHeight="1" x14ac:dyDescent="0.2"/>
    <row r="820" customFormat="1" ht="16" customHeight="1" x14ac:dyDescent="0.2"/>
    <row r="821" customFormat="1" ht="16" customHeight="1" x14ac:dyDescent="0.2"/>
    <row r="822" customFormat="1" ht="16" customHeight="1" x14ac:dyDescent="0.2"/>
    <row r="823" customFormat="1" ht="16" customHeight="1" x14ac:dyDescent="0.2"/>
    <row r="824" customFormat="1" ht="16" customHeight="1" x14ac:dyDescent="0.2"/>
    <row r="825" customFormat="1" ht="16" customHeight="1" x14ac:dyDescent="0.2"/>
    <row r="826" customFormat="1" ht="16" customHeight="1" x14ac:dyDescent="0.2"/>
    <row r="827" customFormat="1" ht="16" customHeight="1" x14ac:dyDescent="0.2"/>
    <row r="828" customFormat="1" ht="16" customHeight="1" x14ac:dyDescent="0.2"/>
    <row r="829" customFormat="1" ht="16" customHeight="1" x14ac:dyDescent="0.2"/>
    <row r="830" customFormat="1" ht="16" customHeight="1" x14ac:dyDescent="0.2"/>
    <row r="831" customFormat="1" ht="16" customHeight="1" x14ac:dyDescent="0.2"/>
    <row r="832" customFormat="1" ht="16" customHeight="1" x14ac:dyDescent="0.2"/>
    <row r="833" customFormat="1" ht="16" customHeight="1" x14ac:dyDescent="0.2"/>
    <row r="834" customFormat="1" ht="16" customHeight="1" x14ac:dyDescent="0.2"/>
    <row r="835" customFormat="1" ht="16" customHeight="1" x14ac:dyDescent="0.2"/>
    <row r="836" customFormat="1" ht="16" customHeight="1" x14ac:dyDescent="0.2"/>
    <row r="837" customFormat="1" ht="16" customHeight="1" x14ac:dyDescent="0.2"/>
    <row r="838" customFormat="1" ht="16" customHeight="1" x14ac:dyDescent="0.2"/>
    <row r="839" customFormat="1" ht="16" customHeight="1" x14ac:dyDescent="0.2"/>
    <row r="840" customFormat="1" ht="16" customHeight="1" x14ac:dyDescent="0.2"/>
    <row r="841" customFormat="1" ht="16" customHeight="1" x14ac:dyDescent="0.2"/>
    <row r="842" customFormat="1" ht="16" customHeight="1" x14ac:dyDescent="0.2"/>
    <row r="843" customFormat="1" ht="16" customHeight="1" x14ac:dyDescent="0.2"/>
    <row r="844" customFormat="1" ht="16" customHeight="1" x14ac:dyDescent="0.2"/>
    <row r="845" customFormat="1" ht="16" customHeight="1" x14ac:dyDescent="0.2"/>
    <row r="846" customFormat="1" ht="16" customHeight="1" x14ac:dyDescent="0.2"/>
    <row r="847" customFormat="1" ht="16" customHeight="1" x14ac:dyDescent="0.2"/>
    <row r="848" customFormat="1" ht="16" customHeight="1" x14ac:dyDescent="0.2"/>
    <row r="849" customFormat="1" ht="16" customHeight="1" x14ac:dyDescent="0.2"/>
    <row r="850" customFormat="1" ht="16" customHeight="1" x14ac:dyDescent="0.2"/>
    <row r="851" customFormat="1" ht="16" customHeight="1" x14ac:dyDescent="0.2"/>
    <row r="852" customFormat="1" ht="16" customHeight="1" x14ac:dyDescent="0.2"/>
    <row r="853" customFormat="1" ht="16" customHeight="1" x14ac:dyDescent="0.2"/>
    <row r="854" customFormat="1" ht="16" customHeight="1" x14ac:dyDescent="0.2"/>
    <row r="855" customFormat="1" ht="16" customHeight="1" x14ac:dyDescent="0.2"/>
    <row r="856" customFormat="1" ht="16" customHeight="1" x14ac:dyDescent="0.2"/>
    <row r="857" customFormat="1" ht="16" customHeight="1" x14ac:dyDescent="0.2"/>
    <row r="858" customFormat="1" ht="16" customHeight="1" x14ac:dyDescent="0.2"/>
    <row r="859" customFormat="1" ht="16" customHeight="1" x14ac:dyDescent="0.2"/>
    <row r="860" customFormat="1" ht="16" customHeight="1" x14ac:dyDescent="0.2"/>
    <row r="861" customFormat="1" ht="16" customHeight="1" x14ac:dyDescent="0.2"/>
    <row r="862" customFormat="1" ht="16" customHeight="1" x14ac:dyDescent="0.2"/>
    <row r="863" customFormat="1" ht="16" customHeight="1" x14ac:dyDescent="0.2"/>
    <row r="864" customFormat="1" ht="16" customHeight="1" x14ac:dyDescent="0.2"/>
    <row r="865" customFormat="1" ht="16" customHeight="1" x14ac:dyDescent="0.2"/>
    <row r="866" customFormat="1" ht="16" customHeight="1" x14ac:dyDescent="0.2"/>
    <row r="867" customFormat="1" ht="16" customHeight="1" x14ac:dyDescent="0.2"/>
    <row r="868" customFormat="1" ht="16" customHeight="1" x14ac:dyDescent="0.2"/>
    <row r="869" customFormat="1" ht="16" customHeight="1" x14ac:dyDescent="0.2"/>
    <row r="870" customFormat="1" ht="16" customHeight="1" x14ac:dyDescent="0.2"/>
    <row r="871" customFormat="1" ht="16" customHeight="1" x14ac:dyDescent="0.2"/>
    <row r="872" customFormat="1" ht="16" customHeight="1" x14ac:dyDescent="0.2"/>
    <row r="873" customFormat="1" ht="16" customHeight="1" x14ac:dyDescent="0.2"/>
    <row r="874" customFormat="1" ht="16" customHeight="1" x14ac:dyDescent="0.2"/>
    <row r="875" customFormat="1" ht="16" customHeight="1" x14ac:dyDescent="0.2"/>
    <row r="876" customFormat="1" ht="16" customHeight="1" x14ac:dyDescent="0.2"/>
    <row r="877" customFormat="1" ht="16" customHeight="1" x14ac:dyDescent="0.2"/>
    <row r="878" customFormat="1" ht="16" customHeight="1" x14ac:dyDescent="0.2"/>
    <row r="879" customFormat="1" ht="16" customHeight="1" x14ac:dyDescent="0.2"/>
    <row r="880" customFormat="1" ht="16" customHeight="1" x14ac:dyDescent="0.2"/>
    <row r="881" customFormat="1" ht="16" customHeight="1" x14ac:dyDescent="0.2"/>
    <row r="882" customFormat="1" ht="16" customHeight="1" x14ac:dyDescent="0.2"/>
    <row r="883" customFormat="1" ht="16" customHeight="1" x14ac:dyDescent="0.2"/>
    <row r="884" customFormat="1" ht="16" customHeight="1" x14ac:dyDescent="0.2"/>
    <row r="885" customFormat="1" ht="16" customHeight="1" x14ac:dyDescent="0.2"/>
    <row r="886" customFormat="1" ht="16" customHeight="1" x14ac:dyDescent="0.2"/>
    <row r="887" customFormat="1" ht="16" customHeight="1" x14ac:dyDescent="0.2"/>
    <row r="888" customFormat="1" ht="16" customHeight="1" x14ac:dyDescent="0.2"/>
    <row r="889" customFormat="1" ht="16" customHeight="1" x14ac:dyDescent="0.2"/>
    <row r="890" customFormat="1" ht="16" customHeight="1" x14ac:dyDescent="0.2"/>
    <row r="891" customFormat="1" ht="16" customHeight="1" x14ac:dyDescent="0.2"/>
    <row r="892" customFormat="1" ht="16" customHeight="1" x14ac:dyDescent="0.2"/>
    <row r="893" customFormat="1" ht="16" customHeight="1" x14ac:dyDescent="0.2"/>
    <row r="894" customFormat="1" ht="16" customHeight="1" x14ac:dyDescent="0.2"/>
    <row r="895" customFormat="1" ht="16" customHeight="1" x14ac:dyDescent="0.2"/>
    <row r="896" customFormat="1" ht="16" customHeight="1" x14ac:dyDescent="0.2"/>
    <row r="897" customFormat="1" ht="16" customHeight="1" x14ac:dyDescent="0.2"/>
    <row r="898" customFormat="1" ht="16" customHeight="1" x14ac:dyDescent="0.2"/>
    <row r="899" customFormat="1" ht="16" customHeight="1" x14ac:dyDescent="0.2"/>
    <row r="900" customFormat="1" ht="16" customHeight="1" x14ac:dyDescent="0.2"/>
    <row r="901" customFormat="1" ht="16" customHeight="1" x14ac:dyDescent="0.2"/>
    <row r="902" customFormat="1" ht="16" customHeight="1" x14ac:dyDescent="0.2"/>
    <row r="903" customFormat="1" ht="16" customHeight="1" x14ac:dyDescent="0.2"/>
    <row r="904" customFormat="1" ht="16" customHeight="1" x14ac:dyDescent="0.2"/>
    <row r="905" customFormat="1" ht="16" customHeight="1" x14ac:dyDescent="0.2"/>
    <row r="906" customFormat="1" ht="16" customHeight="1" x14ac:dyDescent="0.2"/>
    <row r="907" customFormat="1" ht="16" customHeight="1" x14ac:dyDescent="0.2"/>
    <row r="908" customFormat="1" ht="16" customHeight="1" x14ac:dyDescent="0.2"/>
    <row r="909" customFormat="1" ht="16" customHeight="1" x14ac:dyDescent="0.2"/>
    <row r="910" customFormat="1" ht="16" customHeight="1" x14ac:dyDescent="0.2"/>
    <row r="911" customFormat="1" ht="16" customHeight="1" x14ac:dyDescent="0.2"/>
    <row r="912" customFormat="1" ht="16" customHeight="1" x14ac:dyDescent="0.2"/>
    <row r="913" customFormat="1" ht="16" customHeight="1" x14ac:dyDescent="0.2"/>
    <row r="914" customFormat="1" ht="16" customHeight="1" x14ac:dyDescent="0.2"/>
    <row r="915" customFormat="1" ht="16" customHeight="1" x14ac:dyDescent="0.2"/>
    <row r="916" customFormat="1" ht="16" customHeight="1" x14ac:dyDescent="0.2"/>
    <row r="917" customFormat="1" ht="16" customHeight="1" x14ac:dyDescent="0.2"/>
    <row r="918" customFormat="1" ht="16" customHeight="1" x14ac:dyDescent="0.2"/>
    <row r="919" customFormat="1" ht="16" customHeight="1" x14ac:dyDescent="0.2"/>
    <row r="920" customFormat="1" ht="16" customHeight="1" x14ac:dyDescent="0.2"/>
    <row r="921" customFormat="1" ht="16" customHeight="1" x14ac:dyDescent="0.2"/>
    <row r="922" customFormat="1" ht="16" customHeight="1" x14ac:dyDescent="0.2"/>
    <row r="923" customFormat="1" ht="16" customHeight="1" x14ac:dyDescent="0.2"/>
    <row r="924" customFormat="1" ht="16" customHeight="1" x14ac:dyDescent="0.2"/>
    <row r="925" customFormat="1" ht="16" customHeight="1" x14ac:dyDescent="0.2"/>
    <row r="926" customFormat="1" ht="16" customHeight="1" x14ac:dyDescent="0.2"/>
    <row r="927" customFormat="1" ht="16" customHeight="1" x14ac:dyDescent="0.2"/>
    <row r="928" customFormat="1" ht="16" customHeight="1" x14ac:dyDescent="0.2"/>
    <row r="929" customFormat="1" ht="16" customHeight="1" x14ac:dyDescent="0.2"/>
    <row r="930" customFormat="1" ht="16" customHeight="1" x14ac:dyDescent="0.2"/>
    <row r="931" customFormat="1" ht="16" customHeight="1" x14ac:dyDescent="0.2"/>
    <row r="932" customFormat="1" ht="16" customHeight="1" x14ac:dyDescent="0.2"/>
    <row r="933" customFormat="1" ht="16" customHeight="1" x14ac:dyDescent="0.2"/>
    <row r="934" customFormat="1" ht="16" customHeight="1" x14ac:dyDescent="0.2"/>
    <row r="935" customFormat="1" ht="16" customHeight="1" x14ac:dyDescent="0.2"/>
    <row r="936" customFormat="1" ht="16" customHeight="1" x14ac:dyDescent="0.2"/>
    <row r="937" customFormat="1" ht="16" customHeight="1" x14ac:dyDescent="0.2"/>
    <row r="938" customFormat="1" ht="16" customHeight="1" x14ac:dyDescent="0.2"/>
    <row r="939" customFormat="1" ht="16" customHeight="1" x14ac:dyDescent="0.2"/>
    <row r="940" customFormat="1" ht="16" customHeight="1" x14ac:dyDescent="0.2"/>
    <row r="941" customFormat="1" ht="16" customHeight="1" x14ac:dyDescent="0.2"/>
    <row r="942" customFormat="1" ht="16" customHeight="1" x14ac:dyDescent="0.2"/>
    <row r="943" customFormat="1" ht="16" customHeight="1" x14ac:dyDescent="0.2"/>
    <row r="944" customFormat="1" ht="16" customHeight="1" x14ac:dyDescent="0.2"/>
    <row r="945" customFormat="1" ht="16" customHeight="1" x14ac:dyDescent="0.2"/>
    <row r="946" customFormat="1" ht="16" customHeight="1" x14ac:dyDescent="0.2"/>
    <row r="947" customFormat="1" ht="16" customHeight="1" x14ac:dyDescent="0.2"/>
    <row r="948" customFormat="1" ht="16" customHeight="1" x14ac:dyDescent="0.2"/>
    <row r="949" customFormat="1" ht="16" customHeight="1" x14ac:dyDescent="0.2"/>
    <row r="950" customFormat="1" ht="16" customHeight="1" x14ac:dyDescent="0.2"/>
    <row r="951" customFormat="1" ht="16" customHeight="1" x14ac:dyDescent="0.2"/>
    <row r="952" customFormat="1" ht="16" customHeight="1" x14ac:dyDescent="0.2"/>
    <row r="953" customFormat="1" ht="16" customHeight="1" x14ac:dyDescent="0.2"/>
    <row r="954" customFormat="1" ht="16" customHeight="1" x14ac:dyDescent="0.2"/>
    <row r="955" customFormat="1" ht="16" customHeight="1" x14ac:dyDescent="0.2"/>
    <row r="956" customFormat="1" ht="16" customHeight="1" x14ac:dyDescent="0.2"/>
    <row r="957" customFormat="1" ht="16" customHeight="1" x14ac:dyDescent="0.2"/>
    <row r="958" customFormat="1" ht="16" customHeight="1" x14ac:dyDescent="0.2"/>
    <row r="959" customFormat="1" ht="16" customHeight="1" x14ac:dyDescent="0.2"/>
    <row r="960" customFormat="1" ht="16" customHeight="1" x14ac:dyDescent="0.2"/>
    <row r="961" customFormat="1" ht="16" customHeight="1" x14ac:dyDescent="0.2"/>
    <row r="962" customFormat="1" ht="16" customHeight="1" x14ac:dyDescent="0.2"/>
    <row r="963" customFormat="1" ht="16" customHeight="1" x14ac:dyDescent="0.2"/>
    <row r="964" customFormat="1" ht="16" customHeight="1" x14ac:dyDescent="0.2"/>
    <row r="965" customFormat="1" ht="16" customHeight="1" x14ac:dyDescent="0.2"/>
    <row r="966" customFormat="1" ht="16" customHeight="1" x14ac:dyDescent="0.2"/>
    <row r="967" customFormat="1" ht="16" customHeight="1" x14ac:dyDescent="0.2"/>
    <row r="968" customFormat="1" ht="16" customHeight="1" x14ac:dyDescent="0.2"/>
    <row r="969" customFormat="1" ht="16" customHeight="1" x14ac:dyDescent="0.2"/>
    <row r="970" customFormat="1" ht="16" customHeight="1" x14ac:dyDescent="0.2"/>
    <row r="971" customFormat="1" ht="16" customHeight="1" x14ac:dyDescent="0.2"/>
    <row r="972" customFormat="1" ht="16" customHeight="1" x14ac:dyDescent="0.2"/>
    <row r="973" customFormat="1" ht="16" customHeight="1" x14ac:dyDescent="0.2"/>
    <row r="974" customFormat="1" ht="16" customHeight="1" x14ac:dyDescent="0.2"/>
    <row r="975" customFormat="1" ht="16" customHeight="1" x14ac:dyDescent="0.2"/>
    <row r="976" customFormat="1" ht="16" customHeight="1" x14ac:dyDescent="0.2"/>
    <row r="977" customFormat="1" ht="16" customHeight="1" x14ac:dyDescent="0.2"/>
    <row r="978" customFormat="1" ht="16" customHeight="1" x14ac:dyDescent="0.2"/>
    <row r="979" customFormat="1" ht="16" customHeight="1" x14ac:dyDescent="0.2"/>
    <row r="980" customFormat="1" ht="16" customHeight="1" x14ac:dyDescent="0.2"/>
    <row r="981" customFormat="1" ht="16" customHeight="1" x14ac:dyDescent="0.2"/>
    <row r="982" customFormat="1" ht="16" customHeight="1" x14ac:dyDescent="0.2"/>
    <row r="983" customFormat="1" ht="16" customHeight="1" x14ac:dyDescent="0.2"/>
    <row r="984" customFormat="1" ht="16" customHeight="1" x14ac:dyDescent="0.2"/>
    <row r="985" customFormat="1" ht="16" customHeight="1" x14ac:dyDescent="0.2"/>
    <row r="986" customFormat="1" ht="16" customHeight="1" x14ac:dyDescent="0.2"/>
    <row r="987" customFormat="1" ht="16" customHeight="1" x14ac:dyDescent="0.2"/>
    <row r="988" customFormat="1" ht="16" customHeight="1" x14ac:dyDescent="0.2"/>
    <row r="989" customFormat="1" ht="16" customHeight="1" x14ac:dyDescent="0.2"/>
    <row r="990" customFormat="1" ht="16" customHeight="1" x14ac:dyDescent="0.2"/>
    <row r="991" customFormat="1" ht="16" customHeight="1" x14ac:dyDescent="0.2"/>
    <row r="992" customFormat="1" ht="16" customHeight="1" x14ac:dyDescent="0.2"/>
    <row r="993" customFormat="1" ht="16" customHeight="1" x14ac:dyDescent="0.2"/>
    <row r="994" customFormat="1" ht="16" customHeight="1" x14ac:dyDescent="0.2"/>
    <row r="995" customFormat="1" ht="16" customHeight="1" x14ac:dyDescent="0.2"/>
    <row r="996" customFormat="1" ht="16" customHeight="1" x14ac:dyDescent="0.2"/>
    <row r="997" customFormat="1" ht="16" customHeight="1" x14ac:dyDescent="0.2"/>
    <row r="998" customFormat="1" ht="16" customHeight="1" x14ac:dyDescent="0.2"/>
    <row r="999" customFormat="1" ht="16" customHeight="1" x14ac:dyDescent="0.2"/>
    <row r="1000" customFormat="1" ht="16" customHeight="1" x14ac:dyDescent="0.2"/>
    <row r="1001" customFormat="1" ht="16" customHeight="1" x14ac:dyDescent="0.2"/>
    <row r="1002" customFormat="1" ht="16" customHeight="1" x14ac:dyDescent="0.2"/>
    <row r="1003" customFormat="1" ht="16" customHeight="1" x14ac:dyDescent="0.2"/>
    <row r="1004" customFormat="1" ht="16" customHeight="1" x14ac:dyDescent="0.2"/>
    <row r="1005" customFormat="1" ht="16" customHeight="1" x14ac:dyDescent="0.2"/>
    <row r="1006" customFormat="1" ht="16" customHeight="1" x14ac:dyDescent="0.2"/>
    <row r="1007" customFormat="1" ht="16" customHeight="1" x14ac:dyDescent="0.2"/>
    <row r="1008" customFormat="1" ht="16" customHeight="1" x14ac:dyDescent="0.2"/>
    <row r="1009" customFormat="1" ht="16" customHeight="1" x14ac:dyDescent="0.2"/>
    <row r="1010" customFormat="1" ht="16" customHeight="1" x14ac:dyDescent="0.2"/>
    <row r="1011" customFormat="1" ht="16" customHeight="1" x14ac:dyDescent="0.2"/>
    <row r="1012" customFormat="1" ht="16" customHeight="1" x14ac:dyDescent="0.2"/>
    <row r="1013" customFormat="1" ht="16" customHeight="1" x14ac:dyDescent="0.2"/>
    <row r="1014" customFormat="1" ht="16" customHeight="1" x14ac:dyDescent="0.2"/>
    <row r="1015" customFormat="1" ht="16" customHeight="1" x14ac:dyDescent="0.2"/>
    <row r="1016" customFormat="1" ht="16" customHeight="1" x14ac:dyDescent="0.2"/>
    <row r="1017" customFormat="1" ht="16" customHeight="1" x14ac:dyDescent="0.2"/>
    <row r="1018" customFormat="1" ht="16" customHeight="1" x14ac:dyDescent="0.2"/>
    <row r="1019" customFormat="1" ht="16" customHeight="1" x14ac:dyDescent="0.2"/>
    <row r="1020" customFormat="1" ht="16" customHeight="1" x14ac:dyDescent="0.2"/>
    <row r="1021" customFormat="1" ht="16" customHeight="1" x14ac:dyDescent="0.2"/>
    <row r="1022" customFormat="1" ht="16" customHeight="1" x14ac:dyDescent="0.2"/>
    <row r="1023" customFormat="1" ht="16" customHeight="1" x14ac:dyDescent="0.2"/>
    <row r="1024" customFormat="1" ht="16" customHeight="1" x14ac:dyDescent="0.2"/>
    <row r="1025" customFormat="1" ht="16" customHeight="1" x14ac:dyDescent="0.2"/>
    <row r="1026" customFormat="1" ht="16" customHeight="1" x14ac:dyDescent="0.2"/>
    <row r="1027" customFormat="1" ht="16" customHeight="1" x14ac:dyDescent="0.2"/>
    <row r="1028" customFormat="1" ht="16" customHeight="1" x14ac:dyDescent="0.2"/>
    <row r="1029" customFormat="1" ht="16" customHeight="1" x14ac:dyDescent="0.2"/>
    <row r="1030" customFormat="1" ht="16" customHeight="1" x14ac:dyDescent="0.2"/>
    <row r="1031" customFormat="1" ht="16" customHeight="1" x14ac:dyDescent="0.2"/>
    <row r="1032" customFormat="1" ht="16" customHeight="1" x14ac:dyDescent="0.2"/>
    <row r="1033" customFormat="1" ht="16" customHeight="1" x14ac:dyDescent="0.2"/>
    <row r="1034" customFormat="1" ht="16" customHeight="1" x14ac:dyDescent="0.2"/>
    <row r="1035" customFormat="1" ht="16" customHeight="1" x14ac:dyDescent="0.2"/>
    <row r="1036" customFormat="1" ht="16" customHeight="1" x14ac:dyDescent="0.2"/>
    <row r="1037" customFormat="1" ht="16" customHeight="1" x14ac:dyDescent="0.2"/>
    <row r="1038" customFormat="1" ht="16" customHeight="1" x14ac:dyDescent="0.2"/>
    <row r="1039" customFormat="1" ht="16" customHeight="1" x14ac:dyDescent="0.2"/>
    <row r="1040" customFormat="1" ht="16" customHeight="1" x14ac:dyDescent="0.2"/>
    <row r="1041" customFormat="1" ht="16" customHeight="1" x14ac:dyDescent="0.2"/>
    <row r="1042" customFormat="1" ht="16" customHeight="1" x14ac:dyDescent="0.2"/>
    <row r="1043" customFormat="1" ht="16" customHeight="1" x14ac:dyDescent="0.2"/>
    <row r="1044" customFormat="1" ht="16" customHeight="1" x14ac:dyDescent="0.2"/>
    <row r="1045" customFormat="1" ht="16" customHeight="1" x14ac:dyDescent="0.2"/>
    <row r="1046" customFormat="1" ht="16" customHeight="1" x14ac:dyDescent="0.2"/>
    <row r="1047" customFormat="1" ht="16" customHeight="1" x14ac:dyDescent="0.2"/>
    <row r="1048" customFormat="1" ht="16" customHeight="1" x14ac:dyDescent="0.2"/>
    <row r="1049" customFormat="1" ht="16" customHeight="1" x14ac:dyDescent="0.2"/>
    <row r="1050" customFormat="1" ht="16" customHeight="1" x14ac:dyDescent="0.2"/>
    <row r="1051" customFormat="1" ht="16" customHeight="1" x14ac:dyDescent="0.2"/>
    <row r="1052" customFormat="1" ht="16" customHeight="1" x14ac:dyDescent="0.2"/>
    <row r="1053" customFormat="1" ht="16" customHeight="1" x14ac:dyDescent="0.2"/>
    <row r="1054" customFormat="1" ht="16" customHeight="1" x14ac:dyDescent="0.2"/>
    <row r="1055" customFormat="1" ht="16" customHeight="1" x14ac:dyDescent="0.2"/>
    <row r="1056" customFormat="1" ht="16" customHeight="1" x14ac:dyDescent="0.2"/>
    <row r="1057" customFormat="1" ht="16" customHeight="1" x14ac:dyDescent="0.2"/>
    <row r="1058" customFormat="1" ht="16" customHeight="1" x14ac:dyDescent="0.2"/>
    <row r="1059" customFormat="1" ht="16" customHeight="1" x14ac:dyDescent="0.2"/>
    <row r="1060" customFormat="1" ht="16" customHeight="1" x14ac:dyDescent="0.2"/>
    <row r="1061" customFormat="1" ht="16" customHeight="1" x14ac:dyDescent="0.2"/>
    <row r="1062" customFormat="1" ht="16" customHeight="1" x14ac:dyDescent="0.2"/>
    <row r="1063" customFormat="1" ht="16" customHeight="1" x14ac:dyDescent="0.2"/>
    <row r="1064" customFormat="1" ht="16" customHeight="1" x14ac:dyDescent="0.2"/>
    <row r="1065" customFormat="1" ht="16" customHeight="1" x14ac:dyDescent="0.2"/>
    <row r="1066" customFormat="1" ht="16" customHeight="1" x14ac:dyDescent="0.2"/>
    <row r="1067" customFormat="1" ht="16" customHeight="1" x14ac:dyDescent="0.2"/>
    <row r="1068" customFormat="1" ht="16" customHeight="1" x14ac:dyDescent="0.2"/>
    <row r="1069" customFormat="1" ht="16" customHeight="1" x14ac:dyDescent="0.2"/>
    <row r="1070" customFormat="1" ht="16" customHeight="1" x14ac:dyDescent="0.2"/>
    <row r="1071" customFormat="1" ht="16" customHeight="1" x14ac:dyDescent="0.2"/>
    <row r="1072" customFormat="1" ht="16" customHeight="1" x14ac:dyDescent="0.2"/>
    <row r="1073" customFormat="1" ht="16" customHeight="1" x14ac:dyDescent="0.2"/>
    <row r="1074" customFormat="1" ht="16" customHeight="1" x14ac:dyDescent="0.2"/>
    <row r="1075" customFormat="1" ht="16" customHeight="1" x14ac:dyDescent="0.2"/>
    <row r="1076" customFormat="1" ht="16" customHeight="1" x14ac:dyDescent="0.2"/>
    <row r="1077" customFormat="1" ht="16" customHeight="1" x14ac:dyDescent="0.2"/>
    <row r="1078" customFormat="1" ht="16" customHeight="1" x14ac:dyDescent="0.2"/>
    <row r="1079" customFormat="1" ht="16" customHeight="1" x14ac:dyDescent="0.2"/>
    <row r="1080" customFormat="1" ht="16" customHeight="1" x14ac:dyDescent="0.2"/>
    <row r="1081" customFormat="1" ht="16" customHeight="1" x14ac:dyDescent="0.2"/>
    <row r="1082" customFormat="1" ht="16" customHeight="1" x14ac:dyDescent="0.2"/>
    <row r="1083" customFormat="1" ht="16" customHeight="1" x14ac:dyDescent="0.2"/>
    <row r="1084" customFormat="1" ht="16" customHeight="1" x14ac:dyDescent="0.2"/>
    <row r="1085" customFormat="1" ht="16" customHeight="1" x14ac:dyDescent="0.2"/>
    <row r="1086" customFormat="1" ht="16" customHeight="1" x14ac:dyDescent="0.2"/>
    <row r="1087" customFormat="1" ht="16" customHeight="1" x14ac:dyDescent="0.2"/>
    <row r="1088" customFormat="1" ht="16" customHeight="1" x14ac:dyDescent="0.2"/>
    <row r="1089" customFormat="1" ht="16" customHeight="1" x14ac:dyDescent="0.2"/>
    <row r="1090" customFormat="1" ht="16" customHeight="1" x14ac:dyDescent="0.2"/>
    <row r="1091" customFormat="1" ht="16" customHeight="1" x14ac:dyDescent="0.2"/>
    <row r="1092" customFormat="1" ht="16" customHeight="1" x14ac:dyDescent="0.2"/>
    <row r="1093" customFormat="1" ht="16" customHeight="1" x14ac:dyDescent="0.2"/>
    <row r="1094" customFormat="1" ht="16" customHeight="1" x14ac:dyDescent="0.2"/>
    <row r="1095" customFormat="1" ht="16" customHeight="1" x14ac:dyDescent="0.2"/>
    <row r="1096" customFormat="1" ht="16" customHeight="1" x14ac:dyDescent="0.2"/>
    <row r="1097" customFormat="1" ht="16" customHeight="1" x14ac:dyDescent="0.2"/>
    <row r="1098" customFormat="1" ht="16" customHeight="1" x14ac:dyDescent="0.2"/>
    <row r="1099" customFormat="1" ht="16" customHeight="1" x14ac:dyDescent="0.2"/>
    <row r="1100" customFormat="1" ht="16" customHeight="1" x14ac:dyDescent="0.2"/>
    <row r="1101" customFormat="1" ht="16" customHeight="1" x14ac:dyDescent="0.2"/>
    <row r="1102" customFormat="1" ht="16" customHeight="1" x14ac:dyDescent="0.2"/>
    <row r="1103" customFormat="1" ht="16" customHeight="1" x14ac:dyDescent="0.2"/>
    <row r="1104" customFormat="1" ht="16" customHeight="1" x14ac:dyDescent="0.2"/>
    <row r="1105" customFormat="1" ht="16" customHeight="1" x14ac:dyDescent="0.2"/>
    <row r="1106" customFormat="1" ht="16" customHeight="1" x14ac:dyDescent="0.2"/>
    <row r="1107" customFormat="1" ht="16" customHeight="1" x14ac:dyDescent="0.2"/>
    <row r="1108" customFormat="1" ht="16" customHeight="1" x14ac:dyDescent="0.2"/>
    <row r="1109" customFormat="1" ht="16" customHeight="1" x14ac:dyDescent="0.2"/>
    <row r="1110" customFormat="1" ht="16" customHeight="1" x14ac:dyDescent="0.2"/>
    <row r="1111" customFormat="1" ht="16" customHeight="1" x14ac:dyDescent="0.2"/>
    <row r="1112" customFormat="1" ht="16" customHeight="1" x14ac:dyDescent="0.2"/>
    <row r="1113" customFormat="1" ht="16" customHeight="1" x14ac:dyDescent="0.2"/>
    <row r="1114" customFormat="1" ht="16" customHeight="1" x14ac:dyDescent="0.2"/>
    <row r="1115" customFormat="1" ht="16" customHeight="1" x14ac:dyDescent="0.2"/>
    <row r="1116" customFormat="1" ht="16" customHeight="1" x14ac:dyDescent="0.2"/>
    <row r="1117" customFormat="1" ht="16" customHeight="1" x14ac:dyDescent="0.2"/>
    <row r="1118" customFormat="1" ht="16" customHeight="1" x14ac:dyDescent="0.2"/>
    <row r="1119" customFormat="1" ht="16" customHeight="1" x14ac:dyDescent="0.2"/>
    <row r="1120" customFormat="1" ht="16" customHeight="1" x14ac:dyDescent="0.2"/>
    <row r="1121" customFormat="1" ht="16" customHeight="1" x14ac:dyDescent="0.2"/>
    <row r="1122" customFormat="1" ht="16" customHeight="1" x14ac:dyDescent="0.2"/>
    <row r="1123" customFormat="1" ht="16" customHeight="1" x14ac:dyDescent="0.2"/>
    <row r="1124" customFormat="1" ht="16" customHeight="1" x14ac:dyDescent="0.2"/>
    <row r="1125" customFormat="1" ht="16" customHeight="1" x14ac:dyDescent="0.2"/>
    <row r="1126" customFormat="1" ht="16" customHeight="1" x14ac:dyDescent="0.2"/>
    <row r="1127" customFormat="1" ht="16" customHeight="1" x14ac:dyDescent="0.2"/>
    <row r="1128" customFormat="1" ht="16" customHeight="1" x14ac:dyDescent="0.2"/>
    <row r="1129" customFormat="1" ht="16" customHeight="1" x14ac:dyDescent="0.2"/>
    <row r="1130" customFormat="1" ht="16" customHeight="1" x14ac:dyDescent="0.2"/>
    <row r="1131" customFormat="1" ht="16" customHeight="1" x14ac:dyDescent="0.2"/>
    <row r="1132" customFormat="1" ht="16" customHeight="1" x14ac:dyDescent="0.2"/>
    <row r="1133" customFormat="1" ht="16" customHeight="1" x14ac:dyDescent="0.2"/>
    <row r="1134" customFormat="1" ht="16" customHeight="1" x14ac:dyDescent="0.2"/>
    <row r="1135" customFormat="1" ht="16" customHeight="1" x14ac:dyDescent="0.2"/>
    <row r="1136" customFormat="1" ht="16" customHeight="1" x14ac:dyDescent="0.2"/>
    <row r="1137" customFormat="1" ht="16" customHeight="1" x14ac:dyDescent="0.2"/>
    <row r="1138" customFormat="1" ht="16" customHeight="1" x14ac:dyDescent="0.2"/>
    <row r="1139" customFormat="1" ht="16" customHeight="1" x14ac:dyDescent="0.2"/>
    <row r="1140" customFormat="1" ht="16" customHeight="1" x14ac:dyDescent="0.2"/>
    <row r="1141" customFormat="1" ht="16" customHeight="1" x14ac:dyDescent="0.2"/>
    <row r="1142" customFormat="1" ht="16" customHeight="1" x14ac:dyDescent="0.2"/>
    <row r="1143" customFormat="1" ht="16" customHeight="1" x14ac:dyDescent="0.2"/>
    <row r="1144" customFormat="1" ht="16" customHeight="1" x14ac:dyDescent="0.2"/>
    <row r="1145" customFormat="1" ht="16" customHeight="1" x14ac:dyDescent="0.2"/>
    <row r="1146" customFormat="1" ht="16" customHeight="1" x14ac:dyDescent="0.2"/>
    <row r="1147" customFormat="1" ht="16" customHeight="1" x14ac:dyDescent="0.2"/>
    <row r="1148" customFormat="1" ht="16" customHeight="1" x14ac:dyDescent="0.2"/>
    <row r="1149" customFormat="1" ht="16" customHeight="1" x14ac:dyDescent="0.2"/>
    <row r="1150" customFormat="1" ht="16" customHeight="1" x14ac:dyDescent="0.2"/>
    <row r="1151" customFormat="1" ht="16" customHeight="1" x14ac:dyDescent="0.2"/>
    <row r="1152" customFormat="1" ht="16" customHeight="1" x14ac:dyDescent="0.2"/>
    <row r="1153" customFormat="1" ht="16" customHeight="1" x14ac:dyDescent="0.2"/>
    <row r="1154" customFormat="1" ht="16" customHeight="1" x14ac:dyDescent="0.2"/>
    <row r="1155" customFormat="1" ht="16" customHeight="1" x14ac:dyDescent="0.2"/>
    <row r="1156" customFormat="1" ht="16" customHeight="1" x14ac:dyDescent="0.2"/>
    <row r="1157" customFormat="1" ht="16" customHeight="1" x14ac:dyDescent="0.2"/>
    <row r="1158" customFormat="1" ht="16" customHeight="1" x14ac:dyDescent="0.2"/>
    <row r="1159" customFormat="1" ht="16" customHeight="1" x14ac:dyDescent="0.2"/>
    <row r="1160" customFormat="1" ht="16" customHeight="1" x14ac:dyDescent="0.2"/>
    <row r="1161" customFormat="1" ht="16" customHeight="1" x14ac:dyDescent="0.2"/>
    <row r="1162" customFormat="1" ht="16" customHeight="1" x14ac:dyDescent="0.2"/>
    <row r="1163" customFormat="1" ht="16" customHeight="1" x14ac:dyDescent="0.2"/>
    <row r="1164" customFormat="1" ht="16" customHeight="1" x14ac:dyDescent="0.2"/>
    <row r="1165" customFormat="1" ht="16" customHeight="1" x14ac:dyDescent="0.2"/>
    <row r="1166" customFormat="1" ht="16" customHeight="1" x14ac:dyDescent="0.2"/>
    <row r="1167" customFormat="1" ht="16" customHeight="1" x14ac:dyDescent="0.2"/>
    <row r="1168" customFormat="1" ht="16" customHeight="1" x14ac:dyDescent="0.2"/>
    <row r="1169" customFormat="1" ht="16" customHeight="1" x14ac:dyDescent="0.2"/>
    <row r="1170" customFormat="1" ht="16" customHeight="1" x14ac:dyDescent="0.2"/>
    <row r="1171" customFormat="1" ht="16" customHeight="1" x14ac:dyDescent="0.2"/>
    <row r="1172" customFormat="1" ht="16" customHeight="1" x14ac:dyDescent="0.2"/>
    <row r="1173" customFormat="1" ht="16" customHeight="1" x14ac:dyDescent="0.2"/>
    <row r="1174" customFormat="1" ht="16" customHeight="1" x14ac:dyDescent="0.2"/>
    <row r="1175" customFormat="1" ht="16" customHeight="1" x14ac:dyDescent="0.2"/>
    <row r="1176" customFormat="1" ht="16" customHeight="1" x14ac:dyDescent="0.2"/>
    <row r="1177" customFormat="1" ht="16" customHeight="1" x14ac:dyDescent="0.2"/>
    <row r="1178" customFormat="1" ht="16" customHeight="1" x14ac:dyDescent="0.2"/>
    <row r="1179" customFormat="1" ht="16" customHeight="1" x14ac:dyDescent="0.2"/>
    <row r="1180" customFormat="1" ht="16" customHeight="1" x14ac:dyDescent="0.2"/>
    <row r="1181" customFormat="1" ht="16" customHeight="1" x14ac:dyDescent="0.2"/>
    <row r="1182" customFormat="1" ht="16" customHeight="1" x14ac:dyDescent="0.2"/>
    <row r="1183" customFormat="1" ht="16" customHeight="1" x14ac:dyDescent="0.2"/>
    <row r="1184" customFormat="1" ht="16" customHeight="1" x14ac:dyDescent="0.2"/>
    <row r="1185" customFormat="1" ht="16" customHeight="1" x14ac:dyDescent="0.2"/>
    <row r="1186" customFormat="1" ht="16" customHeight="1" x14ac:dyDescent="0.2"/>
    <row r="1187" customFormat="1" ht="16" customHeight="1" x14ac:dyDescent="0.2"/>
    <row r="1188" customFormat="1" ht="16" customHeight="1" x14ac:dyDescent="0.2"/>
    <row r="1189" customFormat="1" ht="16" customHeight="1" x14ac:dyDescent="0.2"/>
    <row r="1190" customFormat="1" ht="16" customHeight="1" x14ac:dyDescent="0.2"/>
    <row r="1191" customFormat="1" ht="16" customHeight="1" x14ac:dyDescent="0.2"/>
    <row r="1192" customFormat="1" ht="16" customHeight="1" x14ac:dyDescent="0.2"/>
    <row r="1193" customFormat="1" ht="16" customHeight="1" x14ac:dyDescent="0.2"/>
    <row r="1194" customFormat="1" ht="16" customHeight="1" x14ac:dyDescent="0.2"/>
    <row r="1195" customFormat="1" ht="16" customHeight="1" x14ac:dyDescent="0.2"/>
    <row r="1196" customFormat="1" ht="16" customHeight="1" x14ac:dyDescent="0.2"/>
    <row r="1197" customFormat="1" ht="16" customHeight="1" x14ac:dyDescent="0.2"/>
    <row r="1198" customFormat="1" ht="16" customHeight="1" x14ac:dyDescent="0.2"/>
    <row r="1199" customFormat="1" ht="16" customHeight="1" x14ac:dyDescent="0.2"/>
    <row r="1200" customFormat="1" ht="16" customHeight="1" x14ac:dyDescent="0.2"/>
    <row r="1201" customFormat="1" ht="16" customHeight="1" x14ac:dyDescent="0.2"/>
    <row r="1202" customFormat="1" ht="16" customHeight="1" x14ac:dyDescent="0.2"/>
    <row r="1203" customFormat="1" ht="16" customHeight="1" x14ac:dyDescent="0.2"/>
    <row r="1204" customFormat="1" ht="16" customHeight="1" x14ac:dyDescent="0.2"/>
    <row r="1205" customFormat="1" ht="16" customHeight="1" x14ac:dyDescent="0.2"/>
    <row r="1206" customFormat="1" ht="16" customHeight="1" x14ac:dyDescent="0.2"/>
    <row r="1207" customFormat="1" ht="16" customHeight="1" x14ac:dyDescent="0.2"/>
    <row r="1208" customFormat="1" ht="16" customHeight="1" x14ac:dyDescent="0.2"/>
    <row r="1209" customFormat="1" ht="16" customHeight="1" x14ac:dyDescent="0.2"/>
    <row r="1210" customFormat="1" ht="16" customHeight="1" x14ac:dyDescent="0.2"/>
    <row r="1211" customFormat="1" ht="16" customHeight="1" x14ac:dyDescent="0.2"/>
    <row r="1212" customFormat="1" ht="16" customHeight="1" x14ac:dyDescent="0.2"/>
    <row r="1213" customFormat="1" ht="16" customHeight="1" x14ac:dyDescent="0.2"/>
    <row r="1214" customFormat="1" ht="16" customHeight="1" x14ac:dyDescent="0.2"/>
    <row r="1215" customFormat="1" ht="16" customHeight="1" x14ac:dyDescent="0.2"/>
    <row r="1216" customFormat="1" ht="16" customHeight="1" x14ac:dyDescent="0.2"/>
    <row r="1217" customFormat="1" ht="16" customHeight="1" x14ac:dyDescent="0.2"/>
    <row r="1218" customFormat="1" ht="16" customHeight="1" x14ac:dyDescent="0.2"/>
    <row r="1219" customFormat="1" ht="16" customHeight="1" x14ac:dyDescent="0.2"/>
    <row r="1220" customFormat="1" ht="16" customHeight="1" x14ac:dyDescent="0.2"/>
    <row r="1221" customFormat="1" ht="16" customHeight="1" x14ac:dyDescent="0.2"/>
    <row r="1222" customFormat="1" ht="16" customHeight="1" x14ac:dyDescent="0.2"/>
    <row r="1223" customFormat="1" ht="16" customHeight="1" x14ac:dyDescent="0.2"/>
    <row r="1224" customFormat="1" ht="16" customHeight="1" x14ac:dyDescent="0.2"/>
    <row r="1225" customFormat="1" ht="16" customHeight="1" x14ac:dyDescent="0.2"/>
    <row r="1226" customFormat="1" ht="16" customHeight="1" x14ac:dyDescent="0.2"/>
    <row r="1227" customFormat="1" ht="16" customHeight="1" x14ac:dyDescent="0.2"/>
    <row r="1228" customFormat="1" ht="16" customHeight="1" x14ac:dyDescent="0.2"/>
    <row r="1229" customFormat="1" ht="16" customHeight="1" x14ac:dyDescent="0.2"/>
    <row r="1230" customFormat="1" ht="16" customHeight="1" x14ac:dyDescent="0.2"/>
    <row r="1231" customFormat="1" ht="16" customHeight="1" x14ac:dyDescent="0.2"/>
    <row r="1232" customFormat="1" ht="16" customHeight="1" x14ac:dyDescent="0.2"/>
    <row r="1233" customFormat="1" ht="16" customHeight="1" x14ac:dyDescent="0.2"/>
    <row r="1234" customFormat="1" ht="16" customHeight="1" x14ac:dyDescent="0.2"/>
    <row r="1235" customFormat="1" ht="16" customHeight="1" x14ac:dyDescent="0.2"/>
    <row r="1236" customFormat="1" ht="16" customHeight="1" x14ac:dyDescent="0.2"/>
    <row r="1237" customFormat="1" ht="16" customHeight="1" x14ac:dyDescent="0.2"/>
    <row r="1238" customFormat="1" ht="16" customHeight="1" x14ac:dyDescent="0.2"/>
    <row r="1239" customFormat="1" ht="16" customHeight="1" x14ac:dyDescent="0.2"/>
    <row r="1240" customFormat="1" ht="16" customHeight="1" x14ac:dyDescent="0.2"/>
    <row r="1241" customFormat="1" ht="16" customHeight="1" x14ac:dyDescent="0.2"/>
    <row r="1242" customFormat="1" ht="16" customHeight="1" x14ac:dyDescent="0.2"/>
    <row r="1243" customFormat="1" ht="16" customHeight="1" x14ac:dyDescent="0.2"/>
    <row r="1244" customFormat="1" ht="16" customHeight="1" x14ac:dyDescent="0.2"/>
    <row r="1245" customFormat="1" ht="16" customHeight="1" x14ac:dyDescent="0.2"/>
    <row r="1246" customFormat="1" ht="16" customHeight="1" x14ac:dyDescent="0.2"/>
    <row r="1247" customFormat="1" ht="16" customHeight="1" x14ac:dyDescent="0.2"/>
    <row r="1248" customFormat="1" ht="16" customHeight="1" x14ac:dyDescent="0.2"/>
    <row r="1249" customFormat="1" ht="16" customHeight="1" x14ac:dyDescent="0.2"/>
    <row r="1250" customFormat="1" ht="16" customHeight="1" x14ac:dyDescent="0.2"/>
    <row r="1251" customFormat="1" ht="16" customHeight="1" x14ac:dyDescent="0.2"/>
    <row r="1252" customFormat="1" ht="16" customHeight="1" x14ac:dyDescent="0.2"/>
    <row r="1253" customFormat="1" ht="16" customHeight="1" x14ac:dyDescent="0.2"/>
    <row r="1254" customFormat="1" ht="16" customHeight="1" x14ac:dyDescent="0.2"/>
    <row r="1255" customFormat="1" ht="16" customHeight="1" x14ac:dyDescent="0.2"/>
    <row r="1256" customFormat="1" ht="16" customHeight="1" x14ac:dyDescent="0.2"/>
    <row r="1257" customFormat="1" ht="16" customHeight="1" x14ac:dyDescent="0.2"/>
    <row r="1258" customFormat="1" ht="16" customHeight="1" x14ac:dyDescent="0.2"/>
    <row r="1259" customFormat="1" ht="16" customHeight="1" x14ac:dyDescent="0.2"/>
    <row r="1260" customFormat="1" ht="16" customHeight="1" x14ac:dyDescent="0.2"/>
    <row r="1261" customFormat="1" ht="16" customHeight="1" x14ac:dyDescent="0.2"/>
    <row r="1262" customFormat="1" ht="16" customHeight="1" x14ac:dyDescent="0.2"/>
    <row r="1263" customFormat="1" ht="16" customHeight="1" x14ac:dyDescent="0.2"/>
    <row r="1264" customFormat="1" ht="16" customHeight="1" x14ac:dyDescent="0.2"/>
    <row r="1265" customFormat="1" ht="16" customHeight="1" x14ac:dyDescent="0.2"/>
    <row r="1266" customFormat="1" ht="16" customHeight="1" x14ac:dyDescent="0.2"/>
    <row r="1267" customFormat="1" ht="16" customHeight="1" x14ac:dyDescent="0.2"/>
    <row r="1268" customFormat="1" ht="16" customHeight="1" x14ac:dyDescent="0.2"/>
    <row r="1269" customFormat="1" ht="16" customHeight="1" x14ac:dyDescent="0.2"/>
    <row r="1270" customFormat="1" ht="16" customHeight="1" x14ac:dyDescent="0.2"/>
    <row r="1271" customFormat="1" ht="16" customHeight="1" x14ac:dyDescent="0.2"/>
    <row r="1272" customFormat="1" ht="16" customHeight="1" x14ac:dyDescent="0.2"/>
    <row r="1273" customFormat="1" ht="16" customHeight="1" x14ac:dyDescent="0.2"/>
    <row r="1274" customFormat="1" ht="16" customHeight="1" x14ac:dyDescent="0.2"/>
    <row r="1275" customFormat="1" ht="16" customHeight="1" x14ac:dyDescent="0.2"/>
    <row r="1276" customFormat="1" ht="16" customHeight="1" x14ac:dyDescent="0.2"/>
    <row r="1277" customFormat="1" ht="16" customHeight="1" x14ac:dyDescent="0.2"/>
    <row r="1278" customFormat="1" ht="16" customHeight="1" x14ac:dyDescent="0.2"/>
    <row r="1279" customFormat="1" ht="16" customHeight="1" x14ac:dyDescent="0.2"/>
    <row r="1280" customFormat="1" ht="16" customHeight="1" x14ac:dyDescent="0.2"/>
    <row r="1281" customFormat="1" ht="16" customHeight="1" x14ac:dyDescent="0.2"/>
    <row r="1282" customFormat="1" ht="16" customHeight="1" x14ac:dyDescent="0.2"/>
    <row r="1283" customFormat="1" ht="16" customHeight="1" x14ac:dyDescent="0.2"/>
    <row r="1284" customFormat="1" ht="16" customHeight="1" x14ac:dyDescent="0.2"/>
    <row r="1285" customFormat="1" ht="16" customHeight="1" x14ac:dyDescent="0.2"/>
    <row r="1286" customFormat="1" ht="16" customHeight="1" x14ac:dyDescent="0.2"/>
    <row r="1287" customFormat="1" ht="16" customHeight="1" x14ac:dyDescent="0.2"/>
    <row r="1288" customFormat="1" ht="16" customHeight="1" x14ac:dyDescent="0.2"/>
    <row r="1289" customFormat="1" ht="16" customHeight="1" x14ac:dyDescent="0.2"/>
    <row r="1290" customFormat="1" ht="16" customHeight="1" x14ac:dyDescent="0.2"/>
    <row r="1291" customFormat="1" ht="16" customHeight="1" x14ac:dyDescent="0.2"/>
    <row r="1292" customFormat="1" ht="16" customHeight="1" x14ac:dyDescent="0.2"/>
    <row r="1293" customFormat="1" ht="16" customHeight="1" x14ac:dyDescent="0.2"/>
    <row r="1294" customFormat="1" ht="16" customHeight="1" x14ac:dyDescent="0.2"/>
    <row r="1295" customFormat="1" ht="16" customHeight="1" x14ac:dyDescent="0.2"/>
    <row r="1296" customFormat="1" ht="16" customHeight="1" x14ac:dyDescent="0.2"/>
    <row r="1297" customFormat="1" ht="16" customHeight="1" x14ac:dyDescent="0.2"/>
    <row r="1298" customFormat="1" ht="16" customHeight="1" x14ac:dyDescent="0.2"/>
    <row r="1299" customFormat="1" ht="16" customHeight="1" x14ac:dyDescent="0.2"/>
    <row r="1300" customFormat="1" ht="16" customHeight="1" x14ac:dyDescent="0.2"/>
    <row r="1301" customFormat="1" ht="16" customHeight="1" x14ac:dyDescent="0.2"/>
    <row r="1302" customFormat="1" ht="16" customHeight="1" x14ac:dyDescent="0.2"/>
    <row r="1303" customFormat="1" ht="16" customHeight="1" x14ac:dyDescent="0.2"/>
    <row r="1304" customFormat="1" ht="16" customHeight="1" x14ac:dyDescent="0.2"/>
    <row r="1305" customFormat="1" ht="16" customHeight="1" x14ac:dyDescent="0.2"/>
    <row r="1306" customFormat="1" ht="16" customHeight="1" x14ac:dyDescent="0.2"/>
    <row r="1307" customFormat="1" ht="16" customHeight="1" x14ac:dyDescent="0.2"/>
    <row r="1308" customFormat="1" ht="16" customHeight="1" x14ac:dyDescent="0.2"/>
    <row r="1309" customFormat="1" ht="16" customHeight="1" x14ac:dyDescent="0.2"/>
    <row r="1310" customFormat="1" ht="16" customHeight="1" x14ac:dyDescent="0.2"/>
    <row r="1311" customFormat="1" ht="16" customHeight="1" x14ac:dyDescent="0.2"/>
    <row r="1312" customFormat="1" ht="16" customHeight="1" x14ac:dyDescent="0.2"/>
    <row r="1313" customFormat="1" ht="16" customHeight="1" x14ac:dyDescent="0.2"/>
    <row r="1314" customFormat="1" ht="16" customHeight="1" x14ac:dyDescent="0.2"/>
    <row r="1315" customFormat="1" ht="16" customHeight="1" x14ac:dyDescent="0.2"/>
    <row r="1316" customFormat="1" ht="16" customHeight="1" x14ac:dyDescent="0.2"/>
    <row r="1317" customFormat="1" ht="16" customHeight="1" x14ac:dyDescent="0.2"/>
    <row r="1318" customFormat="1" ht="16" customHeight="1" x14ac:dyDescent="0.2"/>
    <row r="1319" customFormat="1" ht="16" customHeight="1" x14ac:dyDescent="0.2"/>
    <row r="1320" customFormat="1" ht="16" customHeight="1" x14ac:dyDescent="0.2"/>
    <row r="1321" customFormat="1" ht="16" customHeight="1" x14ac:dyDescent="0.2"/>
    <row r="1322" customFormat="1" ht="16" customHeight="1" x14ac:dyDescent="0.2"/>
    <row r="1323" customFormat="1" ht="16" customHeight="1" x14ac:dyDescent="0.2"/>
    <row r="1324" customFormat="1" ht="16" customHeight="1" x14ac:dyDescent="0.2"/>
    <row r="1325" customFormat="1" ht="16" customHeight="1" x14ac:dyDescent="0.2"/>
    <row r="1326" customFormat="1" ht="16" customHeight="1" x14ac:dyDescent="0.2"/>
    <row r="1327" customFormat="1" ht="16" customHeight="1" x14ac:dyDescent="0.2"/>
    <row r="1328" customFormat="1" ht="16" customHeight="1" x14ac:dyDescent="0.2"/>
    <row r="1329" customFormat="1" ht="16" customHeight="1" x14ac:dyDescent="0.2"/>
    <row r="1330" customFormat="1" ht="16" customHeight="1" x14ac:dyDescent="0.2"/>
    <row r="1331" customFormat="1" ht="16" customHeight="1" x14ac:dyDescent="0.2"/>
    <row r="1332" customFormat="1" ht="16" customHeight="1" x14ac:dyDescent="0.2"/>
    <row r="1333" customFormat="1" ht="16" customHeight="1" x14ac:dyDescent="0.2"/>
    <row r="1334" customFormat="1" ht="16" customHeight="1" x14ac:dyDescent="0.2"/>
    <row r="1335" customFormat="1" ht="16" customHeight="1" x14ac:dyDescent="0.2"/>
    <row r="1336" customFormat="1" ht="16" customHeight="1" x14ac:dyDescent="0.2"/>
    <row r="1337" customFormat="1" ht="16" customHeight="1" x14ac:dyDescent="0.2"/>
    <row r="1338" customFormat="1" ht="16" customHeight="1" x14ac:dyDescent="0.2"/>
    <row r="1339" customFormat="1" ht="16" customHeight="1" x14ac:dyDescent="0.2"/>
    <row r="1340" customFormat="1" ht="16" customHeight="1" x14ac:dyDescent="0.2"/>
    <row r="1341" customFormat="1" ht="16" customHeight="1" x14ac:dyDescent="0.2"/>
    <row r="1342" customFormat="1" ht="16" customHeight="1" x14ac:dyDescent="0.2"/>
    <row r="1343" customFormat="1" ht="16" customHeight="1" x14ac:dyDescent="0.2"/>
    <row r="1344" customFormat="1" ht="16" customHeight="1" x14ac:dyDescent="0.2"/>
    <row r="1345" customFormat="1" ht="16" customHeight="1" x14ac:dyDescent="0.2"/>
    <row r="1346" customFormat="1" ht="16" customHeight="1" x14ac:dyDescent="0.2"/>
    <row r="1347" customFormat="1" ht="16" customHeight="1" x14ac:dyDescent="0.2"/>
    <row r="1348" customFormat="1" ht="16" customHeight="1" x14ac:dyDescent="0.2"/>
    <row r="1349" customFormat="1" ht="16" customHeight="1" x14ac:dyDescent="0.2"/>
    <row r="1350" customFormat="1" ht="16" customHeight="1" x14ac:dyDescent="0.2"/>
    <row r="1351" customFormat="1" ht="16" customHeight="1" x14ac:dyDescent="0.2"/>
    <row r="1352" customFormat="1" ht="16" customHeight="1" x14ac:dyDescent="0.2"/>
    <row r="1353" customFormat="1" ht="16" customHeight="1" x14ac:dyDescent="0.2"/>
    <row r="1354" customFormat="1" ht="16" customHeight="1" x14ac:dyDescent="0.2"/>
    <row r="1355" customFormat="1" ht="16" customHeight="1" x14ac:dyDescent="0.2"/>
    <row r="1356" customFormat="1" ht="16" customHeight="1" x14ac:dyDescent="0.2"/>
    <row r="1357" customFormat="1" ht="16" customHeight="1" x14ac:dyDescent="0.2"/>
    <row r="1358" customFormat="1" ht="16" customHeight="1" x14ac:dyDescent="0.2"/>
    <row r="1359" customFormat="1" ht="16" customHeight="1" x14ac:dyDescent="0.2"/>
    <row r="1360" customFormat="1" ht="16" customHeight="1" x14ac:dyDescent="0.2"/>
    <row r="1361" customFormat="1" ht="16" customHeight="1" x14ac:dyDescent="0.2"/>
    <row r="1362" customFormat="1" ht="16" customHeight="1" x14ac:dyDescent="0.2"/>
    <row r="1363" customFormat="1" ht="16" customHeight="1" x14ac:dyDescent="0.2"/>
    <row r="1364" customFormat="1" ht="16" customHeight="1" x14ac:dyDescent="0.2"/>
    <row r="1365" customFormat="1" ht="16" customHeight="1" x14ac:dyDescent="0.2"/>
    <row r="1366" customFormat="1" ht="16" customHeight="1" x14ac:dyDescent="0.2"/>
    <row r="1367" customFormat="1" ht="16" customHeight="1" x14ac:dyDescent="0.2"/>
    <row r="1368" customFormat="1" ht="16" customHeight="1" x14ac:dyDescent="0.2"/>
    <row r="1369" customFormat="1" ht="16" customHeight="1" x14ac:dyDescent="0.2"/>
    <row r="1370" customFormat="1" ht="16" customHeight="1" x14ac:dyDescent="0.2"/>
    <row r="1371" customFormat="1" ht="16" customHeight="1" x14ac:dyDescent="0.2"/>
    <row r="1372" customFormat="1" ht="16" customHeight="1" x14ac:dyDescent="0.2"/>
    <row r="1373" customFormat="1" ht="16" customHeight="1" x14ac:dyDescent="0.2"/>
    <row r="1374" customFormat="1" ht="16" customHeight="1" x14ac:dyDescent="0.2"/>
    <row r="1375" customFormat="1" ht="16" customHeight="1" x14ac:dyDescent="0.2"/>
    <row r="1376" customFormat="1" ht="16" customHeight="1" x14ac:dyDescent="0.2"/>
    <row r="1377" customFormat="1" ht="16" customHeight="1" x14ac:dyDescent="0.2"/>
    <row r="1378" customFormat="1" ht="16" customHeight="1" x14ac:dyDescent="0.2"/>
    <row r="1379" customFormat="1" ht="16" customHeight="1" x14ac:dyDescent="0.2"/>
    <row r="1380" customFormat="1" ht="16" customHeight="1" x14ac:dyDescent="0.2"/>
    <row r="1381" customFormat="1" ht="16" customHeight="1" x14ac:dyDescent="0.2"/>
    <row r="1382" customFormat="1" ht="16" customHeight="1" x14ac:dyDescent="0.2"/>
    <row r="1383" customFormat="1" ht="16" customHeight="1" x14ac:dyDescent="0.2"/>
    <row r="1384" customFormat="1" ht="16" customHeight="1" x14ac:dyDescent="0.2"/>
    <row r="1385" customFormat="1" ht="16" customHeight="1" x14ac:dyDescent="0.2"/>
    <row r="1386" customFormat="1" ht="16" customHeight="1" x14ac:dyDescent="0.2"/>
    <row r="1387" customFormat="1" ht="16" customHeight="1" x14ac:dyDescent="0.2"/>
    <row r="1388" customFormat="1" ht="16" customHeight="1" x14ac:dyDescent="0.2"/>
    <row r="1389" customFormat="1" ht="16" customHeight="1" x14ac:dyDescent="0.2"/>
    <row r="1390" customFormat="1" ht="16" customHeight="1" x14ac:dyDescent="0.2"/>
    <row r="1391" customFormat="1" ht="16" customHeight="1" x14ac:dyDescent="0.2"/>
    <row r="1392" customFormat="1" ht="16" customHeight="1" x14ac:dyDescent="0.2"/>
    <row r="1393" customFormat="1" ht="16" customHeight="1" x14ac:dyDescent="0.2"/>
    <row r="1394" customFormat="1" ht="16" customHeight="1" x14ac:dyDescent="0.2"/>
    <row r="1395" customFormat="1" ht="16" customHeight="1" x14ac:dyDescent="0.2"/>
    <row r="1396" customFormat="1" ht="16" customHeight="1" x14ac:dyDescent="0.2"/>
    <row r="1397" customFormat="1" ht="16" customHeight="1" x14ac:dyDescent="0.2"/>
    <row r="1398" customFormat="1" ht="16" customHeight="1" x14ac:dyDescent="0.2"/>
    <row r="1399" customFormat="1" ht="16" customHeight="1" x14ac:dyDescent="0.2"/>
    <row r="1400" customFormat="1" ht="16" customHeight="1" x14ac:dyDescent="0.2"/>
    <row r="1401" customFormat="1" ht="16" customHeight="1" x14ac:dyDescent="0.2"/>
    <row r="1402" customFormat="1" ht="16" customHeight="1" x14ac:dyDescent="0.2"/>
    <row r="1403" customFormat="1" ht="16" customHeight="1" x14ac:dyDescent="0.2"/>
    <row r="1404" customFormat="1" ht="16" customHeight="1" x14ac:dyDescent="0.2"/>
    <row r="1405" customFormat="1" ht="16" customHeight="1" x14ac:dyDescent="0.2"/>
    <row r="1406" customFormat="1" ht="16" customHeight="1" x14ac:dyDescent="0.2"/>
    <row r="1407" customFormat="1" ht="16" customHeight="1" x14ac:dyDescent="0.2"/>
    <row r="1408" customFormat="1" ht="16" customHeight="1" x14ac:dyDescent="0.2"/>
    <row r="1409" customFormat="1" ht="16" customHeight="1" x14ac:dyDescent="0.2"/>
    <row r="1410" customFormat="1" ht="16" customHeight="1" x14ac:dyDescent="0.2"/>
    <row r="1411" customFormat="1" ht="16" customHeight="1" x14ac:dyDescent="0.2"/>
    <row r="1412" customFormat="1" ht="16" customHeight="1" x14ac:dyDescent="0.2"/>
    <row r="1413" customFormat="1" ht="16" customHeight="1" x14ac:dyDescent="0.2"/>
    <row r="1414" customFormat="1" ht="16" customHeight="1" x14ac:dyDescent="0.2"/>
    <row r="1415" customFormat="1" ht="16" customHeight="1" x14ac:dyDescent="0.2"/>
    <row r="1416" customFormat="1" ht="16" customHeight="1" x14ac:dyDescent="0.2"/>
    <row r="1417" customFormat="1" ht="16" customHeight="1" x14ac:dyDescent="0.2"/>
    <row r="1418" customFormat="1" ht="16" customHeight="1" x14ac:dyDescent="0.2"/>
    <row r="1419" customFormat="1" ht="16" customHeight="1" x14ac:dyDescent="0.2"/>
    <row r="1420" customFormat="1" ht="16" customHeight="1" x14ac:dyDescent="0.2"/>
    <row r="1421" customFormat="1" ht="16" customHeight="1" x14ac:dyDescent="0.2"/>
    <row r="1422" customFormat="1" ht="16" customHeight="1" x14ac:dyDescent="0.2"/>
    <row r="1423" customFormat="1" ht="16" customHeight="1" x14ac:dyDescent="0.2"/>
    <row r="1424" customFormat="1" ht="16" customHeight="1" x14ac:dyDescent="0.2"/>
    <row r="1425" customFormat="1" ht="16" customHeight="1" x14ac:dyDescent="0.2"/>
    <row r="1426" customFormat="1" ht="16" customHeight="1" x14ac:dyDescent="0.2"/>
    <row r="1427" customFormat="1" ht="16" customHeight="1" x14ac:dyDescent="0.2"/>
    <row r="1428" customFormat="1" ht="16" customHeight="1" x14ac:dyDescent="0.2"/>
    <row r="1429" customFormat="1" ht="16" customHeight="1" x14ac:dyDescent="0.2"/>
    <row r="1430" customFormat="1" ht="16" customHeight="1" x14ac:dyDescent="0.2"/>
    <row r="1431" customFormat="1" ht="16" customHeight="1" x14ac:dyDescent="0.2"/>
    <row r="1432" customFormat="1" ht="16" customHeight="1" x14ac:dyDescent="0.2"/>
    <row r="1433" customFormat="1" ht="16" customHeight="1" x14ac:dyDescent="0.2"/>
    <row r="1434" customFormat="1" ht="16" customHeight="1" x14ac:dyDescent="0.2"/>
    <row r="1435" customFormat="1" ht="16" customHeight="1" x14ac:dyDescent="0.2"/>
    <row r="1436" customFormat="1" ht="16" customHeight="1" x14ac:dyDescent="0.2"/>
    <row r="1437" customFormat="1" ht="16" customHeight="1" x14ac:dyDescent="0.2"/>
    <row r="1438" customFormat="1" ht="16" customHeight="1" x14ac:dyDescent="0.2"/>
    <row r="1439" customFormat="1" ht="16" customHeight="1" x14ac:dyDescent="0.2"/>
    <row r="1440" customFormat="1" ht="16" customHeight="1" x14ac:dyDescent="0.2"/>
    <row r="1441" customFormat="1" ht="16" customHeight="1" x14ac:dyDescent="0.2"/>
    <row r="1442" customFormat="1" ht="16" customHeight="1" x14ac:dyDescent="0.2"/>
    <row r="1443" customFormat="1" ht="16" customHeight="1" x14ac:dyDescent="0.2"/>
    <row r="1444" customFormat="1" ht="16" customHeight="1" x14ac:dyDescent="0.2"/>
    <row r="1445" customFormat="1" ht="16" customHeight="1" x14ac:dyDescent="0.2"/>
    <row r="1446" customFormat="1" ht="16" customHeight="1" x14ac:dyDescent="0.2"/>
    <row r="1447" customFormat="1" ht="16" customHeight="1" x14ac:dyDescent="0.2"/>
    <row r="1448" customFormat="1" ht="16" customHeight="1" x14ac:dyDescent="0.2"/>
    <row r="1449" customFormat="1" ht="16" customHeight="1" x14ac:dyDescent="0.2"/>
    <row r="1450" customFormat="1" ht="16" customHeight="1" x14ac:dyDescent="0.2"/>
    <row r="1451" customFormat="1" ht="16" customHeight="1" x14ac:dyDescent="0.2"/>
    <row r="1452" customFormat="1" ht="16" customHeight="1" x14ac:dyDescent="0.2"/>
    <row r="1453" customFormat="1" ht="16" customHeight="1" x14ac:dyDescent="0.2"/>
    <row r="1454" customFormat="1" ht="16" customHeight="1" x14ac:dyDescent="0.2"/>
    <row r="1455" customFormat="1" ht="16" customHeight="1" x14ac:dyDescent="0.2"/>
    <row r="1456" customFormat="1" ht="16" customHeight="1" x14ac:dyDescent="0.2"/>
    <row r="1457" customFormat="1" ht="16" customHeight="1" x14ac:dyDescent="0.2"/>
    <row r="1458" customFormat="1" ht="16" customHeight="1" x14ac:dyDescent="0.2"/>
    <row r="1459" customFormat="1" ht="16" customHeight="1" x14ac:dyDescent="0.2"/>
    <row r="1460" customFormat="1" ht="16" customHeight="1" x14ac:dyDescent="0.2"/>
    <row r="1461" customFormat="1" ht="16" customHeight="1" x14ac:dyDescent="0.2"/>
    <row r="1462" customFormat="1" ht="16" customHeight="1" x14ac:dyDescent="0.2"/>
    <row r="1463" customFormat="1" ht="16" customHeight="1" x14ac:dyDescent="0.2"/>
    <row r="1464" customFormat="1" ht="16" customHeight="1" x14ac:dyDescent="0.2"/>
    <row r="1465" customFormat="1" ht="16" customHeight="1" x14ac:dyDescent="0.2"/>
    <row r="1466" customFormat="1" ht="16" customHeight="1" x14ac:dyDescent="0.2"/>
    <row r="1467" customFormat="1" ht="16" customHeight="1" x14ac:dyDescent="0.2"/>
    <row r="1468" customFormat="1" ht="16" customHeight="1" x14ac:dyDescent="0.2"/>
    <row r="1469" customFormat="1" ht="16" customHeight="1" x14ac:dyDescent="0.2"/>
    <row r="1470" customFormat="1" ht="16" customHeight="1" x14ac:dyDescent="0.2"/>
    <row r="1471" customFormat="1" ht="16" customHeight="1" x14ac:dyDescent="0.2"/>
    <row r="1472" customFormat="1" ht="16" customHeight="1" x14ac:dyDescent="0.2"/>
    <row r="1473" customFormat="1" ht="16" customHeight="1" x14ac:dyDescent="0.2"/>
    <row r="1474" customFormat="1" ht="16" customHeight="1" x14ac:dyDescent="0.2"/>
    <row r="1475" customFormat="1" ht="16" customHeight="1" x14ac:dyDescent="0.2"/>
    <row r="1476" customFormat="1" ht="16" customHeight="1" x14ac:dyDescent="0.2"/>
    <row r="1477" customFormat="1" ht="16" customHeight="1" x14ac:dyDescent="0.2"/>
    <row r="1478" customFormat="1" ht="16" customHeight="1" x14ac:dyDescent="0.2"/>
    <row r="1479" customFormat="1" ht="16" customHeight="1" x14ac:dyDescent="0.2"/>
    <row r="1480" customFormat="1" ht="16" customHeight="1" x14ac:dyDescent="0.2"/>
    <row r="1481" customFormat="1" ht="16" customHeight="1" x14ac:dyDescent="0.2"/>
    <row r="1482" customFormat="1" ht="16" customHeight="1" x14ac:dyDescent="0.2"/>
    <row r="1483" customFormat="1" ht="16" customHeight="1" x14ac:dyDescent="0.2"/>
    <row r="1484" customFormat="1" ht="16" customHeight="1" x14ac:dyDescent="0.2"/>
    <row r="1485" customFormat="1" ht="16" customHeight="1" x14ac:dyDescent="0.2"/>
    <row r="1486" customFormat="1" ht="16" customHeight="1" x14ac:dyDescent="0.2"/>
    <row r="1487" customFormat="1" ht="16" customHeight="1" x14ac:dyDescent="0.2"/>
    <row r="1488" customFormat="1" ht="16" customHeight="1" x14ac:dyDescent="0.2"/>
    <row r="1489" customFormat="1" ht="16" customHeight="1" x14ac:dyDescent="0.2"/>
    <row r="1490" customFormat="1" ht="16" customHeight="1" x14ac:dyDescent="0.2"/>
    <row r="1491" customFormat="1" ht="16" customHeight="1" x14ac:dyDescent="0.2"/>
    <row r="1492" customFormat="1" ht="16" customHeight="1" x14ac:dyDescent="0.2"/>
    <row r="1493" customFormat="1" ht="16" customHeight="1" x14ac:dyDescent="0.2"/>
    <row r="1494" customFormat="1" ht="16" customHeight="1" x14ac:dyDescent="0.2"/>
    <row r="1495" customFormat="1" ht="16" customHeight="1" x14ac:dyDescent="0.2"/>
    <row r="1496" customFormat="1" ht="16" customHeight="1" x14ac:dyDescent="0.2"/>
    <row r="1497" customFormat="1" ht="16" customHeight="1" x14ac:dyDescent="0.2"/>
    <row r="1498" customFormat="1" ht="16" customHeight="1" x14ac:dyDescent="0.2"/>
    <row r="1499" customFormat="1" ht="16" customHeight="1" x14ac:dyDescent="0.2"/>
    <row r="1500" customFormat="1" ht="16" customHeight="1" x14ac:dyDescent="0.2"/>
    <row r="1501" customFormat="1" ht="16" customHeight="1" x14ac:dyDescent="0.2"/>
    <row r="1502" customFormat="1" ht="16" customHeight="1" x14ac:dyDescent="0.2"/>
    <row r="1503" customFormat="1" ht="16" customHeight="1" x14ac:dyDescent="0.2"/>
    <row r="1504" customFormat="1" ht="16" customHeight="1" x14ac:dyDescent="0.2"/>
    <row r="1505" customFormat="1" ht="16" customHeight="1" x14ac:dyDescent="0.2"/>
    <row r="1506" customFormat="1" ht="16" customHeight="1" x14ac:dyDescent="0.2"/>
    <row r="1507" customFormat="1" ht="16" customHeight="1" x14ac:dyDescent="0.2"/>
    <row r="1508" customFormat="1" ht="16" customHeight="1" x14ac:dyDescent="0.2"/>
    <row r="1509" customFormat="1" ht="16" customHeight="1" x14ac:dyDescent="0.2"/>
    <row r="1510" customFormat="1" ht="16" customHeight="1" x14ac:dyDescent="0.2"/>
    <row r="1511" customFormat="1" ht="16" customHeight="1" x14ac:dyDescent="0.2"/>
    <row r="1512" customFormat="1" ht="16" customHeight="1" x14ac:dyDescent="0.2"/>
    <row r="1513" customFormat="1" ht="16" customHeight="1" x14ac:dyDescent="0.2"/>
    <row r="1514" customFormat="1" ht="16" customHeight="1" x14ac:dyDescent="0.2"/>
    <row r="1515" customFormat="1" ht="16" customHeight="1" x14ac:dyDescent="0.2"/>
    <row r="1516" customFormat="1" ht="16" customHeight="1" x14ac:dyDescent="0.2"/>
    <row r="1517" customFormat="1" ht="16" customHeight="1" x14ac:dyDescent="0.2"/>
    <row r="1518" customFormat="1" ht="16" customHeight="1" x14ac:dyDescent="0.2"/>
    <row r="1519" customFormat="1" ht="16" customHeight="1" x14ac:dyDescent="0.2"/>
    <row r="1520" customFormat="1" ht="16" customHeight="1" x14ac:dyDescent="0.2"/>
    <row r="1521" customFormat="1" ht="16" customHeight="1" x14ac:dyDescent="0.2"/>
    <row r="1522" customFormat="1" ht="16" customHeight="1" x14ac:dyDescent="0.2"/>
    <row r="1523" customFormat="1" ht="16" customHeight="1" x14ac:dyDescent="0.2"/>
    <row r="1524" customFormat="1" ht="16" customHeight="1" x14ac:dyDescent="0.2"/>
    <row r="1525" customFormat="1" ht="16" customHeight="1" x14ac:dyDescent="0.2"/>
    <row r="1526" customFormat="1" ht="16" customHeight="1" x14ac:dyDescent="0.2"/>
    <row r="1527" customFormat="1" ht="16" customHeight="1" x14ac:dyDescent="0.2"/>
    <row r="1528" customFormat="1" ht="16" customHeight="1" x14ac:dyDescent="0.2"/>
    <row r="1529" customFormat="1" ht="16" customHeight="1" x14ac:dyDescent="0.2"/>
    <row r="1530" customFormat="1" ht="16" customHeight="1" x14ac:dyDescent="0.2"/>
    <row r="1531" customFormat="1" ht="16" customHeight="1" x14ac:dyDescent="0.2"/>
    <row r="1532" customFormat="1" ht="16" customHeight="1" x14ac:dyDescent="0.2"/>
    <row r="1533" customFormat="1" ht="16" customHeight="1" x14ac:dyDescent="0.2"/>
    <row r="1534" customFormat="1" ht="16" customHeight="1" x14ac:dyDescent="0.2"/>
    <row r="1535" customFormat="1" ht="16" customHeight="1" x14ac:dyDescent="0.2"/>
    <row r="1536" customFormat="1" ht="16" customHeight="1" x14ac:dyDescent="0.2"/>
    <row r="1537" customFormat="1" ht="16" customHeight="1" x14ac:dyDescent="0.2"/>
    <row r="1538" customFormat="1" ht="16" customHeight="1" x14ac:dyDescent="0.2"/>
    <row r="1539" customFormat="1" ht="16" customHeight="1" x14ac:dyDescent="0.2"/>
    <row r="1540" customFormat="1" ht="16" customHeight="1" x14ac:dyDescent="0.2"/>
    <row r="1541" customFormat="1" ht="16" customHeight="1" x14ac:dyDescent="0.2"/>
    <row r="1542" customFormat="1" ht="16" customHeight="1" x14ac:dyDescent="0.2"/>
    <row r="1543" customFormat="1" ht="16" customHeight="1" x14ac:dyDescent="0.2"/>
    <row r="1544" customFormat="1" ht="16" customHeight="1" x14ac:dyDescent="0.2"/>
    <row r="1545" customFormat="1" ht="16" customHeight="1" x14ac:dyDescent="0.2"/>
    <row r="1546" customFormat="1" ht="16" customHeight="1" x14ac:dyDescent="0.2"/>
    <row r="1547" customFormat="1" ht="16" customHeight="1" x14ac:dyDescent="0.2"/>
    <row r="1548" customFormat="1" ht="16" customHeight="1" x14ac:dyDescent="0.2"/>
    <row r="1549" customFormat="1" ht="16" customHeight="1" x14ac:dyDescent="0.2"/>
    <row r="1550" customFormat="1" ht="16" customHeight="1" x14ac:dyDescent="0.2"/>
    <row r="1551" customFormat="1" ht="16" customHeight="1" x14ac:dyDescent="0.2"/>
    <row r="1552" customFormat="1" ht="16" customHeight="1" x14ac:dyDescent="0.2"/>
    <row r="1553" customFormat="1" ht="16" customHeight="1" x14ac:dyDescent="0.2"/>
    <row r="1554" customFormat="1" ht="16" customHeight="1" x14ac:dyDescent="0.2"/>
    <row r="1555" customFormat="1" ht="16" customHeight="1" x14ac:dyDescent="0.2"/>
    <row r="1556" customFormat="1" ht="16" customHeight="1" x14ac:dyDescent="0.2"/>
    <row r="1557" customFormat="1" ht="16" customHeight="1" x14ac:dyDescent="0.2"/>
    <row r="1558" customFormat="1" ht="16" customHeight="1" x14ac:dyDescent="0.2"/>
    <row r="1559" customFormat="1" ht="16" customHeight="1" x14ac:dyDescent="0.2"/>
    <row r="1560" customFormat="1" ht="16" customHeight="1" x14ac:dyDescent="0.2"/>
    <row r="1561" customFormat="1" ht="16" customHeight="1" x14ac:dyDescent="0.2"/>
    <row r="1562" customFormat="1" ht="16" customHeight="1" x14ac:dyDescent="0.2"/>
    <row r="1563" customFormat="1" ht="16" customHeight="1" x14ac:dyDescent="0.2"/>
    <row r="1564" customFormat="1" ht="16" customHeight="1" x14ac:dyDescent="0.2"/>
    <row r="1565" customFormat="1" ht="16" customHeight="1" x14ac:dyDescent="0.2"/>
    <row r="1566" customFormat="1" ht="16" customHeight="1" x14ac:dyDescent="0.2"/>
    <row r="1567" customFormat="1" ht="16" customHeight="1" x14ac:dyDescent="0.2"/>
    <row r="1568" customFormat="1" ht="16" customHeight="1" x14ac:dyDescent="0.2"/>
    <row r="1569" customFormat="1" ht="16" customHeight="1" x14ac:dyDescent="0.2"/>
    <row r="1570" customFormat="1" ht="16" customHeight="1" x14ac:dyDescent="0.2"/>
    <row r="1571" customFormat="1" ht="16" customHeight="1" x14ac:dyDescent="0.2"/>
    <row r="1572" customFormat="1" ht="16" customHeight="1" x14ac:dyDescent="0.2"/>
    <row r="1573" customFormat="1" ht="16" customHeight="1" x14ac:dyDescent="0.2"/>
    <row r="1574" customFormat="1" ht="16" customHeight="1" x14ac:dyDescent="0.2"/>
    <row r="1575" customFormat="1" ht="16" customHeight="1" x14ac:dyDescent="0.2"/>
    <row r="1576" customFormat="1" ht="16" customHeight="1" x14ac:dyDescent="0.2"/>
    <row r="1577" customFormat="1" ht="16" customHeight="1" x14ac:dyDescent="0.2"/>
    <row r="1578" customFormat="1" ht="16" customHeight="1" x14ac:dyDescent="0.2"/>
    <row r="1579" customFormat="1" ht="16" customHeight="1" x14ac:dyDescent="0.2"/>
    <row r="1580" customFormat="1" ht="16" customHeight="1" x14ac:dyDescent="0.2"/>
    <row r="1581" customFormat="1" ht="16" customHeight="1" x14ac:dyDescent="0.2"/>
    <row r="1582" customFormat="1" ht="16" customHeight="1" x14ac:dyDescent="0.2"/>
    <row r="1583" customFormat="1" ht="16" customHeight="1" x14ac:dyDescent="0.2"/>
    <row r="1584" customFormat="1" ht="16" customHeight="1" x14ac:dyDescent="0.2"/>
    <row r="1585" customFormat="1" ht="16" customHeight="1" x14ac:dyDescent="0.2"/>
    <row r="1586" customFormat="1" ht="16" customHeight="1" x14ac:dyDescent="0.2"/>
    <row r="1587" customFormat="1" ht="16" customHeight="1" x14ac:dyDescent="0.2"/>
    <row r="1588" customFormat="1" ht="16" customHeight="1" x14ac:dyDescent="0.2"/>
    <row r="1589" customFormat="1" ht="16" customHeight="1" x14ac:dyDescent="0.2"/>
    <row r="1590" customFormat="1" ht="16" customHeight="1" x14ac:dyDescent="0.2"/>
    <row r="1591" customFormat="1" ht="16" customHeight="1" x14ac:dyDescent="0.2"/>
    <row r="1592" customFormat="1" ht="16" customHeight="1" x14ac:dyDescent="0.2"/>
    <row r="1593" customFormat="1" ht="16" customHeight="1" x14ac:dyDescent="0.2"/>
    <row r="1594" customFormat="1" ht="16" customHeight="1" x14ac:dyDescent="0.2"/>
    <row r="1595" customFormat="1" ht="16" customHeight="1" x14ac:dyDescent="0.2"/>
    <row r="1596" customFormat="1" ht="16" customHeight="1" x14ac:dyDescent="0.2"/>
    <row r="1597" customFormat="1" ht="16" customHeight="1" x14ac:dyDescent="0.2"/>
    <row r="1598" customFormat="1" ht="16" customHeight="1" x14ac:dyDescent="0.2"/>
    <row r="1599" customFormat="1" ht="16" customHeight="1" x14ac:dyDescent="0.2"/>
    <row r="1600" customFormat="1" ht="16" customHeight="1" x14ac:dyDescent="0.2"/>
    <row r="1601" customFormat="1" ht="16" customHeight="1" x14ac:dyDescent="0.2"/>
    <row r="1602" customFormat="1" ht="16" customHeight="1" x14ac:dyDescent="0.2"/>
    <row r="1603" customFormat="1" ht="16" customHeight="1" x14ac:dyDescent="0.2"/>
    <row r="1604" customFormat="1" ht="16" customHeight="1" x14ac:dyDescent="0.2"/>
    <row r="1605" customFormat="1" ht="16" customHeight="1" x14ac:dyDescent="0.2"/>
    <row r="1606" customFormat="1" ht="16" customHeight="1" x14ac:dyDescent="0.2"/>
    <row r="1607" customFormat="1" ht="16" customHeight="1" x14ac:dyDescent="0.2"/>
    <row r="1608" customFormat="1" ht="16" customHeight="1" x14ac:dyDescent="0.2"/>
    <row r="1609" customFormat="1" ht="16" customHeight="1" x14ac:dyDescent="0.2"/>
    <row r="1610" customFormat="1" ht="16" customHeight="1" x14ac:dyDescent="0.2"/>
    <row r="1611" customFormat="1" ht="16" customHeight="1" x14ac:dyDescent="0.2"/>
    <row r="1612" customFormat="1" ht="16" customHeight="1" x14ac:dyDescent="0.2"/>
    <row r="1613" customFormat="1" ht="16" customHeight="1" x14ac:dyDescent="0.2"/>
    <row r="1614" customFormat="1" ht="16" customHeight="1" x14ac:dyDescent="0.2"/>
    <row r="1615" customFormat="1" ht="16" customHeight="1" x14ac:dyDescent="0.2"/>
    <row r="1616" customFormat="1" ht="16" customHeight="1" x14ac:dyDescent="0.2"/>
    <row r="1617" customFormat="1" ht="16" customHeight="1" x14ac:dyDescent="0.2"/>
    <row r="1618" customFormat="1" ht="16" customHeight="1" x14ac:dyDescent="0.2"/>
    <row r="1619" customFormat="1" ht="16" customHeight="1" x14ac:dyDescent="0.2"/>
    <row r="1620" customFormat="1" ht="16" customHeight="1" x14ac:dyDescent="0.2"/>
    <row r="1621" customFormat="1" ht="16" customHeight="1" x14ac:dyDescent="0.2"/>
    <row r="1622" customFormat="1" ht="16" customHeight="1" x14ac:dyDescent="0.2"/>
    <row r="1623" customFormat="1" ht="16" customHeight="1" x14ac:dyDescent="0.2"/>
    <row r="1624" customFormat="1" ht="16" customHeight="1" x14ac:dyDescent="0.2"/>
    <row r="1625" customFormat="1" ht="16" customHeight="1" x14ac:dyDescent="0.2"/>
    <row r="1626" customFormat="1" ht="16" customHeight="1" x14ac:dyDescent="0.2"/>
    <row r="1627" customFormat="1" ht="16" customHeight="1" x14ac:dyDescent="0.2"/>
    <row r="1628" customFormat="1" ht="16" customHeight="1" x14ac:dyDescent="0.2"/>
    <row r="1629" customFormat="1" ht="16" customHeight="1" x14ac:dyDescent="0.2"/>
    <row r="1630" customFormat="1" ht="16" customHeight="1" x14ac:dyDescent="0.2"/>
    <row r="1631" customFormat="1" ht="16" customHeight="1" x14ac:dyDescent="0.2"/>
    <row r="1632" customFormat="1" ht="16" customHeight="1" x14ac:dyDescent="0.2"/>
    <row r="1633" customFormat="1" ht="16" customHeight="1" x14ac:dyDescent="0.2"/>
    <row r="1634" customFormat="1" ht="16" customHeight="1" x14ac:dyDescent="0.2"/>
    <row r="1635" customFormat="1" ht="16" customHeight="1" x14ac:dyDescent="0.2"/>
    <row r="1636" customFormat="1" ht="16" customHeight="1" x14ac:dyDescent="0.2"/>
    <row r="1637" customFormat="1" ht="16" customHeight="1" x14ac:dyDescent="0.2"/>
    <row r="1638" customFormat="1" ht="16" customHeight="1" x14ac:dyDescent="0.2"/>
    <row r="1639" customFormat="1" ht="16" customHeight="1" x14ac:dyDescent="0.2"/>
    <row r="1640" customFormat="1" ht="16" customHeight="1" x14ac:dyDescent="0.2"/>
    <row r="1641" customFormat="1" ht="16" customHeight="1" x14ac:dyDescent="0.2"/>
    <row r="1642" customFormat="1" ht="16" customHeight="1" x14ac:dyDescent="0.2"/>
    <row r="1643" customFormat="1" ht="16" customHeight="1" x14ac:dyDescent="0.2"/>
    <row r="1644" customFormat="1" ht="16" customHeight="1" x14ac:dyDescent="0.2"/>
    <row r="1645" customFormat="1" ht="16" customHeight="1" x14ac:dyDescent="0.2"/>
    <row r="1646" customFormat="1" ht="16" customHeight="1" x14ac:dyDescent="0.2"/>
    <row r="1647" customFormat="1" ht="16" customHeight="1" x14ac:dyDescent="0.2"/>
    <row r="1648" customFormat="1" ht="16" customHeight="1" x14ac:dyDescent="0.2"/>
    <row r="1649" customFormat="1" ht="16" customHeight="1" x14ac:dyDescent="0.2"/>
    <row r="1650" customFormat="1" ht="16" customHeight="1" x14ac:dyDescent="0.2"/>
    <row r="1651" customFormat="1" ht="16" customHeight="1" x14ac:dyDescent="0.2"/>
    <row r="1652" customFormat="1" ht="16" customHeight="1" x14ac:dyDescent="0.2"/>
    <row r="1653" customFormat="1" ht="16" customHeight="1" x14ac:dyDescent="0.2"/>
    <row r="1654" customFormat="1" ht="16" customHeight="1" x14ac:dyDescent="0.2"/>
    <row r="1655" customFormat="1" ht="16" customHeight="1" x14ac:dyDescent="0.2"/>
    <row r="1656" customFormat="1" ht="16" customHeight="1" x14ac:dyDescent="0.2"/>
    <row r="1657" customFormat="1" ht="16" customHeight="1" x14ac:dyDescent="0.2"/>
    <row r="1658" customFormat="1" ht="16" customHeight="1" x14ac:dyDescent="0.2"/>
    <row r="1659" customFormat="1" ht="16" customHeight="1" x14ac:dyDescent="0.2"/>
    <row r="1660" customFormat="1" ht="16" customHeight="1" x14ac:dyDescent="0.2"/>
    <row r="1661" customFormat="1" ht="16" customHeight="1" x14ac:dyDescent="0.2"/>
    <row r="1662" customFormat="1" ht="16" customHeight="1" x14ac:dyDescent="0.2"/>
    <row r="1663" customFormat="1" ht="16" customHeight="1" x14ac:dyDescent="0.2"/>
    <row r="1664" customFormat="1" ht="16" customHeight="1" x14ac:dyDescent="0.2"/>
    <row r="1665" customFormat="1" ht="16" customHeight="1" x14ac:dyDescent="0.2"/>
    <row r="1666" customFormat="1" ht="16" customHeight="1" x14ac:dyDescent="0.2"/>
    <row r="1667" customFormat="1" ht="16" customHeight="1" x14ac:dyDescent="0.2"/>
    <row r="1668" customFormat="1" ht="16" customHeight="1" x14ac:dyDescent="0.2"/>
    <row r="1669" customFormat="1" ht="16" customHeight="1" x14ac:dyDescent="0.2"/>
    <row r="1670" customFormat="1" ht="16" customHeight="1" x14ac:dyDescent="0.2"/>
    <row r="1671" customFormat="1" ht="16" customHeight="1" x14ac:dyDescent="0.2"/>
    <row r="1672" customFormat="1" ht="16" customHeight="1" x14ac:dyDescent="0.2"/>
    <row r="1673" customFormat="1" ht="16" customHeight="1" x14ac:dyDescent="0.2"/>
    <row r="1674" customFormat="1" ht="16" customHeight="1" x14ac:dyDescent="0.2"/>
    <row r="1675" customFormat="1" ht="16" customHeight="1" x14ac:dyDescent="0.2"/>
    <row r="1676" customFormat="1" ht="16" customHeight="1" x14ac:dyDescent="0.2"/>
    <row r="1677" customFormat="1" ht="16" customHeight="1" x14ac:dyDescent="0.2"/>
    <row r="1678" customFormat="1" ht="16" customHeight="1" x14ac:dyDescent="0.2"/>
    <row r="1679" customFormat="1" ht="16" customHeight="1" x14ac:dyDescent="0.2"/>
    <row r="1680" customFormat="1" ht="16" customHeight="1" x14ac:dyDescent="0.2"/>
    <row r="1681" customFormat="1" ht="16" customHeight="1" x14ac:dyDescent="0.2"/>
    <row r="1682" customFormat="1" ht="16" customHeight="1" x14ac:dyDescent="0.2"/>
    <row r="1683" customFormat="1" ht="16" customHeight="1" x14ac:dyDescent="0.2"/>
    <row r="1684" customFormat="1" ht="16" customHeight="1" x14ac:dyDescent="0.2"/>
    <row r="1685" customFormat="1" ht="16" customHeight="1" x14ac:dyDescent="0.2"/>
    <row r="1686" customFormat="1" ht="16" customHeight="1" x14ac:dyDescent="0.2"/>
    <row r="1687" customFormat="1" ht="16" customHeight="1" x14ac:dyDescent="0.2"/>
    <row r="1688" customFormat="1" ht="16" customHeight="1" x14ac:dyDescent="0.2"/>
    <row r="1689" customFormat="1" ht="16" customHeight="1" x14ac:dyDescent="0.2"/>
    <row r="1690" customFormat="1" ht="16" customHeight="1" x14ac:dyDescent="0.2"/>
    <row r="1691" customFormat="1" ht="16" customHeight="1" x14ac:dyDescent="0.2"/>
    <row r="1692" customFormat="1" ht="16" customHeight="1" x14ac:dyDescent="0.2"/>
    <row r="1693" customFormat="1" ht="16" customHeight="1" x14ac:dyDescent="0.2"/>
    <row r="1694" customFormat="1" ht="16" customHeight="1" x14ac:dyDescent="0.2"/>
    <row r="1695" customFormat="1" ht="16" customHeight="1" x14ac:dyDescent="0.2"/>
    <row r="1696" customFormat="1" ht="16" customHeight="1" x14ac:dyDescent="0.2"/>
    <row r="1697" customFormat="1" ht="16" customHeight="1" x14ac:dyDescent="0.2"/>
    <row r="1698" customFormat="1" ht="16" customHeight="1" x14ac:dyDescent="0.2"/>
    <row r="1699" customFormat="1" ht="16" customHeight="1" x14ac:dyDescent="0.2"/>
    <row r="1700" customFormat="1" ht="16" customHeight="1" x14ac:dyDescent="0.2"/>
    <row r="1701" customFormat="1" ht="16" customHeight="1" x14ac:dyDescent="0.2"/>
    <row r="1702" customFormat="1" ht="16" customHeight="1" x14ac:dyDescent="0.2"/>
    <row r="1703" customFormat="1" ht="16" customHeight="1" x14ac:dyDescent="0.2"/>
    <row r="1704" customFormat="1" ht="16" customHeight="1" x14ac:dyDescent="0.2"/>
    <row r="1705" customFormat="1" ht="16" customHeight="1" x14ac:dyDescent="0.2"/>
    <row r="1706" customFormat="1" ht="16" customHeight="1" x14ac:dyDescent="0.2"/>
    <row r="1707" customFormat="1" ht="16" customHeight="1" x14ac:dyDescent="0.2"/>
    <row r="1708" customFormat="1" ht="16" customHeight="1" x14ac:dyDescent="0.2"/>
    <row r="1709" customFormat="1" ht="16" customHeight="1" x14ac:dyDescent="0.2"/>
    <row r="1710" customFormat="1" ht="16" customHeight="1" x14ac:dyDescent="0.2"/>
    <row r="1711" customFormat="1" ht="16" customHeight="1" x14ac:dyDescent="0.2"/>
    <row r="1712" customFormat="1" ht="16" customHeight="1" x14ac:dyDescent="0.2"/>
    <row r="1713" customFormat="1" ht="16" customHeight="1" x14ac:dyDescent="0.2"/>
    <row r="1714" customFormat="1" ht="16" customHeight="1" x14ac:dyDescent="0.2"/>
    <row r="1715" customFormat="1" ht="16" customHeight="1" x14ac:dyDescent="0.2"/>
    <row r="1716" customFormat="1" ht="16" customHeight="1" x14ac:dyDescent="0.2"/>
    <row r="1717" customFormat="1" ht="16" customHeight="1" x14ac:dyDescent="0.2"/>
    <row r="1718" customFormat="1" ht="16" customHeight="1" x14ac:dyDescent="0.2"/>
    <row r="1719" customFormat="1" ht="16" customHeight="1" x14ac:dyDescent="0.2"/>
    <row r="1720" customFormat="1" ht="16" customHeight="1" x14ac:dyDescent="0.2"/>
    <row r="1721" customFormat="1" ht="16" customHeight="1" x14ac:dyDescent="0.2"/>
    <row r="1722" customFormat="1" ht="16" customHeight="1" x14ac:dyDescent="0.2"/>
    <row r="1723" customFormat="1" ht="16" customHeight="1" x14ac:dyDescent="0.2"/>
    <row r="1724" customFormat="1" ht="16" customHeight="1" x14ac:dyDescent="0.2"/>
    <row r="1725" customFormat="1" ht="16" customHeight="1" x14ac:dyDescent="0.2"/>
    <row r="1726" customFormat="1" ht="16" customHeight="1" x14ac:dyDescent="0.2"/>
    <row r="1727" customFormat="1" ht="16" customHeight="1" x14ac:dyDescent="0.2"/>
    <row r="1728" customFormat="1" ht="16" customHeight="1" x14ac:dyDescent="0.2"/>
    <row r="1729" customFormat="1" ht="16" customHeight="1" x14ac:dyDescent="0.2"/>
    <row r="1730" customFormat="1" ht="16" customHeight="1" x14ac:dyDescent="0.2"/>
    <row r="1731" customFormat="1" ht="16" customHeight="1" x14ac:dyDescent="0.2"/>
    <row r="1732" customFormat="1" ht="16" customHeight="1" x14ac:dyDescent="0.2"/>
    <row r="1733" customFormat="1" ht="16" customHeight="1" x14ac:dyDescent="0.2"/>
    <row r="1734" customFormat="1" ht="16" customHeight="1" x14ac:dyDescent="0.2"/>
    <row r="1735" customFormat="1" ht="16" customHeight="1" x14ac:dyDescent="0.2"/>
    <row r="1736" customFormat="1" ht="16" customHeight="1" x14ac:dyDescent="0.2"/>
    <row r="1737" customFormat="1" ht="16" customHeight="1" x14ac:dyDescent="0.2"/>
    <row r="1738" customFormat="1" ht="16" customHeight="1" x14ac:dyDescent="0.2"/>
    <row r="1739" customFormat="1" ht="16" customHeight="1" x14ac:dyDescent="0.2"/>
    <row r="1740" customFormat="1" ht="16" customHeight="1" x14ac:dyDescent="0.2"/>
    <row r="1741" customFormat="1" ht="16" customHeight="1" x14ac:dyDescent="0.2"/>
    <row r="1742" customFormat="1" ht="16" customHeight="1" x14ac:dyDescent="0.2"/>
    <row r="1743" customFormat="1" ht="16" customHeight="1" x14ac:dyDescent="0.2"/>
    <row r="1744" customFormat="1" ht="16" customHeight="1" x14ac:dyDescent="0.2"/>
    <row r="1745" customFormat="1" ht="16" customHeight="1" x14ac:dyDescent="0.2"/>
    <row r="1746" customFormat="1" ht="16" customHeight="1" x14ac:dyDescent="0.2"/>
    <row r="1747" customFormat="1" ht="16" customHeight="1" x14ac:dyDescent="0.2"/>
    <row r="1748" customFormat="1" ht="16" customHeight="1" x14ac:dyDescent="0.2"/>
    <row r="1749" customFormat="1" ht="16" customHeight="1" x14ac:dyDescent="0.2"/>
    <row r="1750" customFormat="1" ht="16" customHeight="1" x14ac:dyDescent="0.2"/>
    <row r="1751" customFormat="1" ht="16" customHeight="1" x14ac:dyDescent="0.2"/>
    <row r="1752" customFormat="1" ht="16" customHeight="1" x14ac:dyDescent="0.2"/>
    <row r="1753" customFormat="1" ht="16" customHeight="1" x14ac:dyDescent="0.2"/>
    <row r="1754" customFormat="1" ht="16" customHeight="1" x14ac:dyDescent="0.2"/>
    <row r="1755" customFormat="1" ht="16" customHeight="1" x14ac:dyDescent="0.2"/>
    <row r="1756" customFormat="1" ht="16" customHeight="1" x14ac:dyDescent="0.2"/>
    <row r="1757" customFormat="1" ht="16" customHeight="1" x14ac:dyDescent="0.2"/>
    <row r="1758" customFormat="1" ht="16" customHeight="1" x14ac:dyDescent="0.2"/>
    <row r="1759" customFormat="1" ht="16" customHeight="1" x14ac:dyDescent="0.2"/>
    <row r="1760" customFormat="1" ht="16" customHeight="1" x14ac:dyDescent="0.2"/>
    <row r="1761" customFormat="1" ht="16" customHeight="1" x14ac:dyDescent="0.2"/>
    <row r="1762" customFormat="1" ht="16" customHeight="1" x14ac:dyDescent="0.2"/>
    <row r="1763" customFormat="1" ht="16" customHeight="1" x14ac:dyDescent="0.2"/>
    <row r="1764" customFormat="1" ht="16" customHeight="1" x14ac:dyDescent="0.2"/>
    <row r="1765" customFormat="1" ht="16" customHeight="1" x14ac:dyDescent="0.2"/>
    <row r="1766" customFormat="1" ht="16" customHeight="1" x14ac:dyDescent="0.2"/>
    <row r="1767" customFormat="1" ht="16" customHeight="1" x14ac:dyDescent="0.2"/>
    <row r="1768" customFormat="1" ht="16" customHeight="1" x14ac:dyDescent="0.2"/>
    <row r="1769" customFormat="1" ht="16" customHeight="1" x14ac:dyDescent="0.2"/>
    <row r="1770" customFormat="1" ht="16" customHeight="1" x14ac:dyDescent="0.2"/>
    <row r="1771" customFormat="1" ht="16" customHeight="1" x14ac:dyDescent="0.2"/>
    <row r="1772" customFormat="1" ht="16" customHeight="1" x14ac:dyDescent="0.2"/>
    <row r="1773" customFormat="1" ht="16" customHeight="1" x14ac:dyDescent="0.2"/>
    <row r="1774" customFormat="1" ht="16" customHeight="1" x14ac:dyDescent="0.2"/>
    <row r="1775" customFormat="1" ht="16" customHeight="1" x14ac:dyDescent="0.2"/>
    <row r="1776" customFormat="1" ht="16" customHeight="1" x14ac:dyDescent="0.2"/>
    <row r="1777" customFormat="1" ht="16" customHeight="1" x14ac:dyDescent="0.2"/>
    <row r="1778" customFormat="1" ht="16" customHeight="1" x14ac:dyDescent="0.2"/>
    <row r="1779" customFormat="1" ht="16" customHeight="1" x14ac:dyDescent="0.2"/>
    <row r="1780" customFormat="1" ht="16" customHeight="1" x14ac:dyDescent="0.2"/>
    <row r="1781" customFormat="1" ht="16" customHeight="1" x14ac:dyDescent="0.2"/>
    <row r="1782" customFormat="1" ht="16" customHeight="1" x14ac:dyDescent="0.2"/>
    <row r="1783" customFormat="1" ht="16" customHeight="1" x14ac:dyDescent="0.2"/>
    <row r="1784" customFormat="1" ht="16" customHeight="1" x14ac:dyDescent="0.2"/>
    <row r="1785" customFormat="1" ht="16" customHeight="1" x14ac:dyDescent="0.2"/>
    <row r="1786" customFormat="1" ht="16" customHeight="1" x14ac:dyDescent="0.2"/>
    <row r="1787" customFormat="1" ht="16" customHeight="1" x14ac:dyDescent="0.2"/>
    <row r="1788" customFormat="1" ht="16" customHeight="1" x14ac:dyDescent="0.2"/>
    <row r="1789" customFormat="1" ht="16" customHeight="1" x14ac:dyDescent="0.2"/>
    <row r="1790" customFormat="1" ht="16" customHeight="1" x14ac:dyDescent="0.2"/>
    <row r="1791" customFormat="1" ht="16" customHeight="1" x14ac:dyDescent="0.2"/>
    <row r="1792" customFormat="1" ht="16" customHeight="1" x14ac:dyDescent="0.2"/>
    <row r="1793" customFormat="1" ht="16" customHeight="1" x14ac:dyDescent="0.2"/>
    <row r="1794" customFormat="1" ht="16" customHeight="1" x14ac:dyDescent="0.2"/>
    <row r="1795" customFormat="1" ht="16" customHeight="1" x14ac:dyDescent="0.2"/>
    <row r="1796" customFormat="1" ht="16" customHeight="1" x14ac:dyDescent="0.2"/>
    <row r="1797" customFormat="1" ht="16" customHeight="1" x14ac:dyDescent="0.2"/>
    <row r="1798" customFormat="1" ht="16" customHeight="1" x14ac:dyDescent="0.2"/>
    <row r="1799" customFormat="1" ht="16" customHeight="1" x14ac:dyDescent="0.2"/>
    <row r="1800" customFormat="1" ht="16" customHeight="1" x14ac:dyDescent="0.2"/>
    <row r="1801" customFormat="1" ht="16" customHeight="1" x14ac:dyDescent="0.2"/>
    <row r="1802" customFormat="1" ht="16" customHeight="1" x14ac:dyDescent="0.2"/>
    <row r="1803" customFormat="1" ht="16" customHeight="1" x14ac:dyDescent="0.2"/>
    <row r="1804" customFormat="1" ht="16" customHeight="1" x14ac:dyDescent="0.2"/>
    <row r="1805" customFormat="1" ht="16" customHeight="1" x14ac:dyDescent="0.2"/>
    <row r="1806" customFormat="1" ht="16" customHeight="1" x14ac:dyDescent="0.2"/>
    <row r="1807" customFormat="1" ht="16" customHeight="1" x14ac:dyDescent="0.2"/>
    <row r="1808" customFormat="1" ht="16" customHeight="1" x14ac:dyDescent="0.2"/>
    <row r="1809" customFormat="1" ht="16" customHeight="1" x14ac:dyDescent="0.2"/>
    <row r="1810" customFormat="1" ht="16" customHeight="1" x14ac:dyDescent="0.2"/>
    <row r="1811" customFormat="1" ht="16" customHeight="1" x14ac:dyDescent="0.2"/>
    <row r="1812" customFormat="1" ht="16" customHeight="1" x14ac:dyDescent="0.2"/>
    <row r="1813" customFormat="1" ht="16" customHeight="1" x14ac:dyDescent="0.2"/>
    <row r="1814" customFormat="1" ht="16" customHeight="1" x14ac:dyDescent="0.2"/>
    <row r="1815" customFormat="1" ht="16" customHeight="1" x14ac:dyDescent="0.2"/>
    <row r="1816" customFormat="1" ht="16" customHeight="1" x14ac:dyDescent="0.2"/>
    <row r="1817" customFormat="1" ht="16" customHeight="1" x14ac:dyDescent="0.2"/>
    <row r="1818" customFormat="1" ht="16" customHeight="1" x14ac:dyDescent="0.2"/>
    <row r="1819" customFormat="1" ht="16" customHeight="1" x14ac:dyDescent="0.2"/>
    <row r="1820" customFormat="1" ht="16" customHeight="1" x14ac:dyDescent="0.2"/>
    <row r="1821" customFormat="1" ht="16" customHeight="1" x14ac:dyDescent="0.2"/>
    <row r="1822" customFormat="1" ht="16" customHeight="1" x14ac:dyDescent="0.2"/>
    <row r="1823" customFormat="1" ht="16" customHeight="1" x14ac:dyDescent="0.2"/>
    <row r="1824" customFormat="1" ht="16" customHeight="1" x14ac:dyDescent="0.2"/>
    <row r="1825" customFormat="1" ht="16" customHeight="1" x14ac:dyDescent="0.2"/>
    <row r="1826" customFormat="1" ht="16" customHeight="1" x14ac:dyDescent="0.2"/>
    <row r="1827" customFormat="1" ht="16" customHeight="1" x14ac:dyDescent="0.2"/>
    <row r="1828" customFormat="1" ht="16" customHeight="1" x14ac:dyDescent="0.2"/>
    <row r="1829" customFormat="1" ht="16" customHeight="1" x14ac:dyDescent="0.2"/>
    <row r="1830" customFormat="1" ht="16" customHeight="1" x14ac:dyDescent="0.2"/>
    <row r="1831" customFormat="1" ht="16" customHeight="1" x14ac:dyDescent="0.2"/>
    <row r="1832" customFormat="1" ht="16" customHeight="1" x14ac:dyDescent="0.2"/>
    <row r="1833" customFormat="1" ht="16" customHeight="1" x14ac:dyDescent="0.2"/>
    <row r="1834" customFormat="1" ht="16" customHeight="1" x14ac:dyDescent="0.2"/>
    <row r="1835" customFormat="1" ht="16" customHeight="1" x14ac:dyDescent="0.2"/>
    <row r="1836" customFormat="1" ht="16" customHeight="1" x14ac:dyDescent="0.2"/>
    <row r="1837" customFormat="1" ht="16" customHeight="1" x14ac:dyDescent="0.2"/>
    <row r="1838" customFormat="1" ht="16" customHeight="1" x14ac:dyDescent="0.2"/>
    <row r="1839" customFormat="1" ht="16" customHeight="1" x14ac:dyDescent="0.2"/>
    <row r="1840" customFormat="1" ht="16" customHeight="1" x14ac:dyDescent="0.2"/>
    <row r="1841" customFormat="1" ht="16" customHeight="1" x14ac:dyDescent="0.2"/>
    <row r="1842" customFormat="1" ht="16" customHeight="1" x14ac:dyDescent="0.2"/>
    <row r="1843" customFormat="1" ht="16" customHeight="1" x14ac:dyDescent="0.2"/>
    <row r="1844" customFormat="1" ht="16" customHeight="1" x14ac:dyDescent="0.2"/>
    <row r="1845" customFormat="1" ht="16" customHeight="1" x14ac:dyDescent="0.2"/>
    <row r="1846" customFormat="1" ht="16" customHeight="1" x14ac:dyDescent="0.2"/>
    <row r="1847" customFormat="1" ht="16" customHeight="1" x14ac:dyDescent="0.2"/>
    <row r="1848" customFormat="1" ht="16" customHeight="1" x14ac:dyDescent="0.2"/>
    <row r="1849" customFormat="1" ht="16" customHeight="1" x14ac:dyDescent="0.2"/>
    <row r="1850" customFormat="1" ht="16" customHeight="1" x14ac:dyDescent="0.2"/>
    <row r="1851" customFormat="1" ht="16" customHeight="1" x14ac:dyDescent="0.2"/>
    <row r="1852" customFormat="1" ht="16" customHeight="1" x14ac:dyDescent="0.2"/>
    <row r="1853" customFormat="1" ht="16" customHeight="1" x14ac:dyDescent="0.2"/>
    <row r="1854" customFormat="1" ht="16" customHeight="1" x14ac:dyDescent="0.2"/>
    <row r="1855" customFormat="1" ht="16" customHeight="1" x14ac:dyDescent="0.2"/>
    <row r="1856" customFormat="1" ht="16" customHeight="1" x14ac:dyDescent="0.2"/>
    <row r="1857" customFormat="1" ht="16" customHeight="1" x14ac:dyDescent="0.2"/>
    <row r="1858" customFormat="1" ht="16" customHeight="1" x14ac:dyDescent="0.2"/>
    <row r="1859" customFormat="1" ht="16" customHeight="1" x14ac:dyDescent="0.2"/>
    <row r="1860" customFormat="1" ht="16" customHeight="1" x14ac:dyDescent="0.2"/>
    <row r="1861" customFormat="1" ht="16" customHeight="1" x14ac:dyDescent="0.2"/>
    <row r="1862" customFormat="1" ht="16" customHeight="1" x14ac:dyDescent="0.2"/>
    <row r="1863" customFormat="1" ht="16" customHeight="1" x14ac:dyDescent="0.2"/>
    <row r="1864" customFormat="1" ht="16" customHeight="1" x14ac:dyDescent="0.2"/>
    <row r="1865" customFormat="1" ht="16" customHeight="1" x14ac:dyDescent="0.2"/>
    <row r="1866" customFormat="1" ht="16" customHeight="1" x14ac:dyDescent="0.2"/>
    <row r="1867" customFormat="1" ht="16" customHeight="1" x14ac:dyDescent="0.2"/>
    <row r="1868" customFormat="1" ht="16" customHeight="1" x14ac:dyDescent="0.2"/>
    <row r="1869" customFormat="1" ht="16" customHeight="1" x14ac:dyDescent="0.2"/>
    <row r="1870" customFormat="1" ht="16" customHeight="1" x14ac:dyDescent="0.2"/>
    <row r="1871" customFormat="1" ht="16" customHeight="1" x14ac:dyDescent="0.2"/>
    <row r="1872" customFormat="1" ht="16" customHeight="1" x14ac:dyDescent="0.2"/>
    <row r="1873" customFormat="1" ht="16" customHeight="1" x14ac:dyDescent="0.2"/>
    <row r="1874" customFormat="1" ht="16" customHeight="1" x14ac:dyDescent="0.2"/>
    <row r="1875" customFormat="1" ht="16" customHeight="1" x14ac:dyDescent="0.2"/>
    <row r="1876" customFormat="1" ht="16" customHeight="1" x14ac:dyDescent="0.2"/>
    <row r="1877" customFormat="1" ht="16" customHeight="1" x14ac:dyDescent="0.2"/>
    <row r="1878" customFormat="1" ht="16" customHeight="1" x14ac:dyDescent="0.2"/>
    <row r="1879" customFormat="1" ht="16" customHeight="1" x14ac:dyDescent="0.2"/>
    <row r="1880" customFormat="1" ht="16" customHeight="1" x14ac:dyDescent="0.2"/>
    <row r="1881" customFormat="1" ht="16" customHeight="1" x14ac:dyDescent="0.2"/>
    <row r="1882" customFormat="1" ht="16" customHeight="1" x14ac:dyDescent="0.2"/>
    <row r="1883" customFormat="1" ht="16" customHeight="1" x14ac:dyDescent="0.2"/>
    <row r="1884" customFormat="1" ht="16" customHeight="1" x14ac:dyDescent="0.2"/>
    <row r="1885" customFormat="1" ht="16" customHeight="1" x14ac:dyDescent="0.2"/>
    <row r="1886" customFormat="1" ht="16" customHeight="1" x14ac:dyDescent="0.2"/>
    <row r="1887" customFormat="1" ht="16" customHeight="1" x14ac:dyDescent="0.2"/>
    <row r="1888" customFormat="1" ht="16" customHeight="1" x14ac:dyDescent="0.2"/>
    <row r="1889" customFormat="1" ht="16" customHeight="1" x14ac:dyDescent="0.2"/>
    <row r="1890" customFormat="1" ht="16" customHeight="1" x14ac:dyDescent="0.2"/>
    <row r="1891" customFormat="1" ht="16" customHeight="1" x14ac:dyDescent="0.2"/>
    <row r="1892" customFormat="1" ht="16" customHeight="1" x14ac:dyDescent="0.2"/>
    <row r="1893" customFormat="1" ht="16" customHeight="1" x14ac:dyDescent="0.2"/>
    <row r="1894" customFormat="1" ht="16" customHeight="1" x14ac:dyDescent="0.2"/>
    <row r="1895" customFormat="1" ht="16" customHeight="1" x14ac:dyDescent="0.2"/>
    <row r="1896" customFormat="1" ht="16" customHeight="1" x14ac:dyDescent="0.2"/>
    <row r="1897" customFormat="1" ht="16" customHeight="1" x14ac:dyDescent="0.2"/>
    <row r="1898" customFormat="1" ht="16" customHeight="1" x14ac:dyDescent="0.2"/>
    <row r="1899" customFormat="1" ht="16" customHeight="1" x14ac:dyDescent="0.2"/>
    <row r="1900" customFormat="1" ht="16" customHeight="1" x14ac:dyDescent="0.2"/>
    <row r="1901" customFormat="1" ht="16" customHeight="1" x14ac:dyDescent="0.2"/>
    <row r="1902" customFormat="1" ht="16" customHeight="1" x14ac:dyDescent="0.2"/>
    <row r="1903" customFormat="1" ht="16" customHeight="1" x14ac:dyDescent="0.2"/>
    <row r="1904" customFormat="1" ht="16" customHeight="1" x14ac:dyDescent="0.2"/>
    <row r="1905" customFormat="1" ht="16" customHeight="1" x14ac:dyDescent="0.2"/>
    <row r="1906" customFormat="1" ht="16" customHeight="1" x14ac:dyDescent="0.2"/>
    <row r="1907" customFormat="1" ht="16" customHeight="1" x14ac:dyDescent="0.2"/>
    <row r="1908" customFormat="1" ht="16" customHeight="1" x14ac:dyDescent="0.2"/>
    <row r="1909" customFormat="1" ht="16" customHeight="1" x14ac:dyDescent="0.2"/>
    <row r="1910" customFormat="1" ht="16" customHeight="1" x14ac:dyDescent="0.2"/>
    <row r="1911" customFormat="1" ht="16" customHeight="1" x14ac:dyDescent="0.2"/>
    <row r="1912" customFormat="1" ht="16" customHeight="1" x14ac:dyDescent="0.2"/>
    <row r="1913" customFormat="1" ht="16" customHeight="1" x14ac:dyDescent="0.2"/>
    <row r="1914" customFormat="1" ht="16" customHeight="1" x14ac:dyDescent="0.2"/>
    <row r="1915" customFormat="1" ht="16" customHeight="1" x14ac:dyDescent="0.2"/>
    <row r="1916" customFormat="1" ht="16" customHeight="1" x14ac:dyDescent="0.2"/>
    <row r="1917" customFormat="1" ht="16" customHeight="1" x14ac:dyDescent="0.2"/>
    <row r="1918" customFormat="1" ht="16" customHeight="1" x14ac:dyDescent="0.2"/>
    <row r="1919" customFormat="1" ht="16" customHeight="1" x14ac:dyDescent="0.2"/>
    <row r="1920" customFormat="1" ht="16" customHeight="1" x14ac:dyDescent="0.2"/>
    <row r="1921" customFormat="1" ht="16" customHeight="1" x14ac:dyDescent="0.2"/>
    <row r="1922" customFormat="1" ht="16" customHeight="1" x14ac:dyDescent="0.2"/>
    <row r="1923" customFormat="1" ht="16" customHeight="1" x14ac:dyDescent="0.2"/>
    <row r="1924" customFormat="1" ht="16" customHeight="1" x14ac:dyDescent="0.2"/>
    <row r="1925" customFormat="1" ht="16" customHeight="1" x14ac:dyDescent="0.2"/>
    <row r="1926" customFormat="1" ht="16" customHeight="1" x14ac:dyDescent="0.2"/>
    <row r="1927" customFormat="1" ht="16" customHeight="1" x14ac:dyDescent="0.2"/>
    <row r="1928" customFormat="1" ht="16" customHeight="1" x14ac:dyDescent="0.2"/>
    <row r="1929" customFormat="1" ht="16" customHeight="1" x14ac:dyDescent="0.2"/>
    <row r="1930" customFormat="1" ht="16" customHeight="1" x14ac:dyDescent="0.2"/>
    <row r="1931" customFormat="1" ht="16" customHeight="1" x14ac:dyDescent="0.2"/>
    <row r="1932" customFormat="1" ht="16" customHeight="1" x14ac:dyDescent="0.2"/>
    <row r="1933" customFormat="1" ht="16" customHeight="1" x14ac:dyDescent="0.2"/>
    <row r="1934" customFormat="1" ht="16" customHeight="1" x14ac:dyDescent="0.2"/>
    <row r="1935" customFormat="1" ht="16" customHeight="1" x14ac:dyDescent="0.2"/>
    <row r="1936" customFormat="1" ht="16" customHeight="1" x14ac:dyDescent="0.2"/>
    <row r="1937" customFormat="1" ht="16" customHeight="1" x14ac:dyDescent="0.2"/>
    <row r="1938" customFormat="1" ht="16" customHeight="1" x14ac:dyDescent="0.2"/>
    <row r="1939" customFormat="1" ht="16" customHeight="1" x14ac:dyDescent="0.2"/>
    <row r="1940" customFormat="1" ht="16" customHeight="1" x14ac:dyDescent="0.2"/>
    <row r="1941" customFormat="1" ht="16" customHeight="1" x14ac:dyDescent="0.2"/>
    <row r="1942" customFormat="1" ht="16" customHeight="1" x14ac:dyDescent="0.2"/>
    <row r="1943" customFormat="1" ht="16" customHeight="1" x14ac:dyDescent="0.2"/>
    <row r="1944" customFormat="1" ht="16" customHeight="1" x14ac:dyDescent="0.2"/>
    <row r="1945" customFormat="1" ht="16" customHeight="1" x14ac:dyDescent="0.2"/>
    <row r="1946" customFormat="1" ht="16" customHeight="1" x14ac:dyDescent="0.2"/>
    <row r="1947" customFormat="1" ht="16" customHeight="1" x14ac:dyDescent="0.2"/>
    <row r="1948" customFormat="1" ht="16" customHeight="1" x14ac:dyDescent="0.2"/>
    <row r="1949" customFormat="1" ht="16" customHeight="1" x14ac:dyDescent="0.2"/>
    <row r="1950" customFormat="1" ht="16" customHeight="1" x14ac:dyDescent="0.2"/>
    <row r="1951" customFormat="1" ht="16" customHeight="1" x14ac:dyDescent="0.2"/>
    <row r="1952" customFormat="1" ht="16" customHeight="1" x14ac:dyDescent="0.2"/>
    <row r="1953" customFormat="1" ht="16" customHeight="1" x14ac:dyDescent="0.2"/>
    <row r="1954" customFormat="1" ht="16" customHeight="1" x14ac:dyDescent="0.2"/>
    <row r="1955" customFormat="1" ht="16" customHeight="1" x14ac:dyDescent="0.2"/>
    <row r="1956" customFormat="1" ht="16" customHeight="1" x14ac:dyDescent="0.2"/>
    <row r="1957" customFormat="1" ht="16" customHeight="1" x14ac:dyDescent="0.2"/>
    <row r="1958" customFormat="1" ht="16" customHeight="1" x14ac:dyDescent="0.2"/>
    <row r="1959" customFormat="1" ht="16" customHeight="1" x14ac:dyDescent="0.2"/>
    <row r="1960" customFormat="1" ht="16" customHeight="1" x14ac:dyDescent="0.2"/>
    <row r="1961" customFormat="1" ht="16" customHeight="1" x14ac:dyDescent="0.2"/>
    <row r="1962" customFormat="1" ht="16" customHeight="1" x14ac:dyDescent="0.2"/>
    <row r="1963" customFormat="1" ht="16" customHeight="1" x14ac:dyDescent="0.2"/>
    <row r="1964" customFormat="1" ht="16" customHeight="1" x14ac:dyDescent="0.2"/>
    <row r="1965" customFormat="1" ht="16" customHeight="1" x14ac:dyDescent="0.2"/>
    <row r="1966" customFormat="1" ht="16" customHeight="1" x14ac:dyDescent="0.2"/>
    <row r="1967" customFormat="1" ht="16" customHeight="1" x14ac:dyDescent="0.2"/>
    <row r="1968" customFormat="1" ht="16" customHeight="1" x14ac:dyDescent="0.2"/>
    <row r="1969" customFormat="1" ht="16" customHeight="1" x14ac:dyDescent="0.2"/>
    <row r="1970" customFormat="1" ht="16" customHeight="1" x14ac:dyDescent="0.2"/>
    <row r="1971" customFormat="1" ht="16" customHeight="1" x14ac:dyDescent="0.2"/>
    <row r="1972" customFormat="1" ht="16" customHeight="1" x14ac:dyDescent="0.2"/>
    <row r="1973" customFormat="1" ht="16" customHeight="1" x14ac:dyDescent="0.2"/>
    <row r="1974" customFormat="1" ht="16" customHeight="1" x14ac:dyDescent="0.2"/>
    <row r="1975" customFormat="1" ht="16" customHeight="1" x14ac:dyDescent="0.2"/>
    <row r="1976" customFormat="1" ht="16" customHeight="1" x14ac:dyDescent="0.2"/>
    <row r="1977" customFormat="1" ht="16" customHeight="1" x14ac:dyDescent="0.2"/>
    <row r="1978" customFormat="1" ht="16" customHeight="1" x14ac:dyDescent="0.2"/>
    <row r="1979" customFormat="1" ht="16" customHeight="1" x14ac:dyDescent="0.2"/>
    <row r="1980" customFormat="1" ht="16" customHeight="1" x14ac:dyDescent="0.2"/>
    <row r="1981" customFormat="1" ht="16" customHeight="1" x14ac:dyDescent="0.2"/>
    <row r="1982" customFormat="1" ht="16" customHeight="1" x14ac:dyDescent="0.2"/>
    <row r="1983" customFormat="1" ht="16" customHeight="1" x14ac:dyDescent="0.2"/>
    <row r="1984" customFormat="1" ht="16" customHeight="1" x14ac:dyDescent="0.2"/>
    <row r="1985" customFormat="1" ht="16" customHeight="1" x14ac:dyDescent="0.2"/>
    <row r="1986" customFormat="1" ht="16" customHeight="1" x14ac:dyDescent="0.2"/>
    <row r="1987" customFormat="1" ht="16" customHeight="1" x14ac:dyDescent="0.2"/>
    <row r="1988" customFormat="1" ht="16" customHeight="1" x14ac:dyDescent="0.2"/>
    <row r="1989" customFormat="1" ht="16" customHeight="1" x14ac:dyDescent="0.2"/>
    <row r="1990" customFormat="1" ht="16" customHeight="1" x14ac:dyDescent="0.2"/>
    <row r="1991" customFormat="1" ht="16" customHeight="1" x14ac:dyDescent="0.2"/>
    <row r="1992" customFormat="1" ht="16" customHeight="1" x14ac:dyDescent="0.2"/>
    <row r="1993" customFormat="1" ht="16" customHeight="1" x14ac:dyDescent="0.2"/>
    <row r="1994" customFormat="1" ht="16" customHeight="1" x14ac:dyDescent="0.2"/>
    <row r="1995" customFormat="1" ht="16" customHeight="1" x14ac:dyDescent="0.2"/>
    <row r="1996" customFormat="1" ht="16" customHeight="1" x14ac:dyDescent="0.2"/>
    <row r="1997" customFormat="1" ht="16" customHeight="1" x14ac:dyDescent="0.2"/>
    <row r="1998" customFormat="1" ht="16" customHeight="1" x14ac:dyDescent="0.2"/>
    <row r="1999" customFormat="1" ht="16" customHeight="1" x14ac:dyDescent="0.2"/>
    <row r="2000" customFormat="1" ht="16" customHeight="1" x14ac:dyDescent="0.2"/>
    <row r="2001" customFormat="1" ht="16" customHeight="1" x14ac:dyDescent="0.2"/>
    <row r="2002" customFormat="1" ht="16" customHeight="1" x14ac:dyDescent="0.2"/>
    <row r="2003" customFormat="1" ht="16" customHeight="1" x14ac:dyDescent="0.2"/>
    <row r="2004" customFormat="1" ht="16" customHeight="1" x14ac:dyDescent="0.2"/>
    <row r="2005" customFormat="1" ht="16" customHeight="1" x14ac:dyDescent="0.2"/>
    <row r="2006" customFormat="1" ht="16" customHeight="1" x14ac:dyDescent="0.2"/>
    <row r="2007" customFormat="1" ht="16" customHeight="1" x14ac:dyDescent="0.2"/>
    <row r="2008" customFormat="1" ht="16" customHeight="1" x14ac:dyDescent="0.2"/>
    <row r="2009" customFormat="1" ht="16" customHeight="1" x14ac:dyDescent="0.2"/>
    <row r="2010" customFormat="1" ht="16" customHeight="1" x14ac:dyDescent="0.2"/>
    <row r="2011" customFormat="1" ht="16" customHeight="1" x14ac:dyDescent="0.2"/>
    <row r="2012" customFormat="1" ht="16" customHeight="1" x14ac:dyDescent="0.2"/>
    <row r="2013" customFormat="1" ht="16" customHeight="1" x14ac:dyDescent="0.2"/>
    <row r="2014" customFormat="1" ht="16" customHeight="1" x14ac:dyDescent="0.2"/>
    <row r="2015" customFormat="1" ht="16" customHeight="1" x14ac:dyDescent="0.2"/>
    <row r="2016" customFormat="1" ht="16" customHeight="1" x14ac:dyDescent="0.2"/>
    <row r="2017" customFormat="1" ht="16" customHeight="1" x14ac:dyDescent="0.2"/>
    <row r="2018" customFormat="1" ht="16" customHeight="1" x14ac:dyDescent="0.2"/>
    <row r="2019" customFormat="1" ht="16" customHeight="1" x14ac:dyDescent="0.2"/>
    <row r="2020" customFormat="1" ht="16" customHeight="1" x14ac:dyDescent="0.2"/>
    <row r="2021" customFormat="1" ht="16" customHeight="1" x14ac:dyDescent="0.2"/>
    <row r="2022" customFormat="1" ht="16" customHeight="1" x14ac:dyDescent="0.2"/>
    <row r="2023" customFormat="1" ht="16" customHeight="1" x14ac:dyDescent="0.2"/>
    <row r="2024" customFormat="1" ht="16" customHeight="1" x14ac:dyDescent="0.2"/>
    <row r="2025" customFormat="1" ht="16" customHeight="1" x14ac:dyDescent="0.2"/>
    <row r="2026" customFormat="1" ht="16" customHeight="1" x14ac:dyDescent="0.2"/>
    <row r="2027" customFormat="1" ht="16" customHeight="1" x14ac:dyDescent="0.2"/>
    <row r="2028" customFormat="1" ht="16" customHeight="1" x14ac:dyDescent="0.2"/>
    <row r="2029" customFormat="1" ht="16" customHeight="1" x14ac:dyDescent="0.2"/>
    <row r="2030" customFormat="1" ht="16" customHeight="1" x14ac:dyDescent="0.2"/>
    <row r="2031" customFormat="1" ht="16" customHeight="1" x14ac:dyDescent="0.2"/>
    <row r="2032" customFormat="1" ht="16" customHeight="1" x14ac:dyDescent="0.2"/>
    <row r="2033" customFormat="1" ht="16" customHeight="1" x14ac:dyDescent="0.2"/>
    <row r="2034" customFormat="1" ht="16" customHeight="1" x14ac:dyDescent="0.2"/>
    <row r="2035" customFormat="1" ht="16" customHeight="1" x14ac:dyDescent="0.2"/>
    <row r="2036" customFormat="1" ht="16" customHeight="1" x14ac:dyDescent="0.2"/>
    <row r="2037" customFormat="1" ht="16" customHeight="1" x14ac:dyDescent="0.2"/>
    <row r="2038" customFormat="1" ht="16" customHeight="1" x14ac:dyDescent="0.2"/>
    <row r="2039" customFormat="1" ht="16" customHeight="1" x14ac:dyDescent="0.2"/>
    <row r="2040" customFormat="1" ht="16" customHeight="1" x14ac:dyDescent="0.2"/>
    <row r="2041" customFormat="1" ht="16" customHeight="1" x14ac:dyDescent="0.2"/>
    <row r="2042" customFormat="1" ht="16" customHeight="1" x14ac:dyDescent="0.2"/>
    <row r="2043" customFormat="1" ht="16" customHeight="1" x14ac:dyDescent="0.2"/>
    <row r="2044" customFormat="1" ht="16" customHeight="1" x14ac:dyDescent="0.2"/>
    <row r="2045" customFormat="1" ht="16" customHeight="1" x14ac:dyDescent="0.2"/>
    <row r="2046" customFormat="1" ht="16" customHeight="1" x14ac:dyDescent="0.2"/>
    <row r="2047" customFormat="1" ht="16" customHeight="1" x14ac:dyDescent="0.2"/>
    <row r="2048" customFormat="1" ht="16" customHeight="1" x14ac:dyDescent="0.2"/>
    <row r="2049" customFormat="1" ht="16" customHeight="1" x14ac:dyDescent="0.2"/>
    <row r="2050" customFormat="1" ht="16" customHeight="1" x14ac:dyDescent="0.2"/>
    <row r="2051" customFormat="1" ht="16" customHeight="1" x14ac:dyDescent="0.2"/>
    <row r="2052" customFormat="1" ht="16" customHeight="1" x14ac:dyDescent="0.2"/>
    <row r="2053" customFormat="1" ht="16" customHeight="1" x14ac:dyDescent="0.2"/>
    <row r="2054" customFormat="1" ht="16" customHeight="1" x14ac:dyDescent="0.2"/>
    <row r="2055" customFormat="1" ht="16" customHeight="1" x14ac:dyDescent="0.2"/>
    <row r="2056" customFormat="1" ht="16" customHeight="1" x14ac:dyDescent="0.2"/>
    <row r="2057" customFormat="1" ht="16" customHeight="1" x14ac:dyDescent="0.2"/>
    <row r="2058" customFormat="1" ht="16" customHeight="1" x14ac:dyDescent="0.2"/>
    <row r="2059" customFormat="1" ht="16" customHeight="1" x14ac:dyDescent="0.2"/>
    <row r="2060" customFormat="1" ht="16" customHeight="1" x14ac:dyDescent="0.2"/>
    <row r="2061" customFormat="1" ht="16" customHeight="1" x14ac:dyDescent="0.2"/>
    <row r="2062" customFormat="1" ht="16" customHeight="1" x14ac:dyDescent="0.2"/>
    <row r="2063" customFormat="1" ht="16" customHeight="1" x14ac:dyDescent="0.2"/>
    <row r="2064" customFormat="1" ht="16" customHeight="1" x14ac:dyDescent="0.2"/>
    <row r="2065" customFormat="1" ht="16" customHeight="1" x14ac:dyDescent="0.2"/>
    <row r="2066" customFormat="1" ht="16" customHeight="1" x14ac:dyDescent="0.2"/>
    <row r="2067" customFormat="1" ht="16" customHeight="1" x14ac:dyDescent="0.2"/>
    <row r="2068" customFormat="1" ht="16" customHeight="1" x14ac:dyDescent="0.2"/>
    <row r="2069" customFormat="1" ht="16" customHeight="1" x14ac:dyDescent="0.2"/>
    <row r="2070" customFormat="1" ht="16" customHeight="1" x14ac:dyDescent="0.2"/>
    <row r="2071" customFormat="1" ht="16" customHeight="1" x14ac:dyDescent="0.2"/>
    <row r="2072" customFormat="1" ht="16" customHeight="1" x14ac:dyDescent="0.2"/>
    <row r="2073" customFormat="1" ht="16" customHeight="1" x14ac:dyDescent="0.2"/>
    <row r="2074" customFormat="1" ht="16" customHeight="1" x14ac:dyDescent="0.2"/>
    <row r="2075" customFormat="1" ht="16" customHeight="1" x14ac:dyDescent="0.2"/>
    <row r="2076" customFormat="1" ht="16" customHeight="1" x14ac:dyDescent="0.2"/>
    <row r="2077" customFormat="1" ht="16" customHeight="1" x14ac:dyDescent="0.2"/>
    <row r="2078" customFormat="1" ht="16" customHeight="1" x14ac:dyDescent="0.2"/>
    <row r="2079" customFormat="1" ht="16" customHeight="1" x14ac:dyDescent="0.2"/>
    <row r="2080" customFormat="1" ht="16" customHeight="1" x14ac:dyDescent="0.2"/>
    <row r="2081" customFormat="1" ht="16" customHeight="1" x14ac:dyDescent="0.2"/>
    <row r="2082" customFormat="1" ht="16" customHeight="1" x14ac:dyDescent="0.2"/>
    <row r="2083" customFormat="1" ht="16" customHeight="1" x14ac:dyDescent="0.2"/>
    <row r="2084" customFormat="1" ht="16" customHeight="1" x14ac:dyDescent="0.2"/>
    <row r="2085" customFormat="1" ht="16" customHeight="1" x14ac:dyDescent="0.2"/>
    <row r="2086" customFormat="1" ht="16" customHeight="1" x14ac:dyDescent="0.2"/>
    <row r="2087" customFormat="1" ht="16" customHeight="1" x14ac:dyDescent="0.2"/>
    <row r="2088" customFormat="1" ht="16" customHeight="1" x14ac:dyDescent="0.2"/>
    <row r="2089" customFormat="1" ht="16" customHeight="1" x14ac:dyDescent="0.2"/>
    <row r="2090" customFormat="1" ht="16" customHeight="1" x14ac:dyDescent="0.2"/>
    <row r="2091" customFormat="1" ht="16" customHeight="1" x14ac:dyDescent="0.2"/>
    <row r="2092" customFormat="1" ht="16" customHeight="1" x14ac:dyDescent="0.2"/>
    <row r="2093" customFormat="1" ht="16" customHeight="1" x14ac:dyDescent="0.2"/>
    <row r="2094" customFormat="1" ht="16" customHeight="1" x14ac:dyDescent="0.2"/>
    <row r="2095" customFormat="1" ht="16" customHeight="1" x14ac:dyDescent="0.2"/>
    <row r="2096" customFormat="1" ht="16" customHeight="1" x14ac:dyDescent="0.2"/>
    <row r="2097" customFormat="1" ht="16" customHeight="1" x14ac:dyDescent="0.2"/>
    <row r="2098" customFormat="1" ht="16" customHeight="1" x14ac:dyDescent="0.2"/>
    <row r="2099" customFormat="1" ht="16" customHeight="1" x14ac:dyDescent="0.2"/>
    <row r="2100" customFormat="1" ht="16" customHeight="1" x14ac:dyDescent="0.2"/>
    <row r="2101" customFormat="1" ht="16" customHeight="1" x14ac:dyDescent="0.2"/>
    <row r="2102" customFormat="1" ht="16" customHeight="1" x14ac:dyDescent="0.2"/>
    <row r="2103" customFormat="1" ht="16" customHeight="1" x14ac:dyDescent="0.2"/>
    <row r="2104" customFormat="1" ht="16" customHeight="1" x14ac:dyDescent="0.2"/>
    <row r="2105" customFormat="1" ht="16" customHeight="1" x14ac:dyDescent="0.2"/>
    <row r="2106" customFormat="1" ht="16" customHeight="1" x14ac:dyDescent="0.2"/>
    <row r="2107" customFormat="1" ht="16" customHeight="1" x14ac:dyDescent="0.2"/>
    <row r="2108" customFormat="1" ht="16" customHeight="1" x14ac:dyDescent="0.2"/>
    <row r="2109" customFormat="1" ht="16" customHeight="1" x14ac:dyDescent="0.2"/>
    <row r="2110" customFormat="1" ht="16" customHeight="1" x14ac:dyDescent="0.2"/>
    <row r="2111" customFormat="1" ht="16" customHeight="1" x14ac:dyDescent="0.2"/>
    <row r="2112" customFormat="1" ht="16" customHeight="1" x14ac:dyDescent="0.2"/>
    <row r="2113" customFormat="1" ht="16" customHeight="1" x14ac:dyDescent="0.2"/>
    <row r="2114" customFormat="1" ht="16" customHeight="1" x14ac:dyDescent="0.2"/>
    <row r="2115" customFormat="1" ht="16" customHeight="1" x14ac:dyDescent="0.2"/>
    <row r="2116" customFormat="1" ht="16" customHeight="1" x14ac:dyDescent="0.2"/>
    <row r="2117" customFormat="1" ht="16" customHeight="1" x14ac:dyDescent="0.2"/>
    <row r="2118" customFormat="1" ht="16" customHeight="1" x14ac:dyDescent="0.2"/>
    <row r="2119" customFormat="1" ht="16" customHeight="1" x14ac:dyDescent="0.2"/>
    <row r="2120" customFormat="1" ht="16" customHeight="1" x14ac:dyDescent="0.2"/>
    <row r="2121" customFormat="1" ht="16" customHeight="1" x14ac:dyDescent="0.2"/>
    <row r="2122" customFormat="1" ht="16" customHeight="1" x14ac:dyDescent="0.2"/>
    <row r="2123" customFormat="1" ht="16" customHeight="1" x14ac:dyDescent="0.2"/>
    <row r="2124" customFormat="1" ht="16" customHeight="1" x14ac:dyDescent="0.2"/>
    <row r="2125" customFormat="1" ht="16" customHeight="1" x14ac:dyDescent="0.2"/>
    <row r="2126" customFormat="1" ht="16" customHeight="1" x14ac:dyDescent="0.2"/>
    <row r="2127" customFormat="1" ht="16" customHeight="1" x14ac:dyDescent="0.2"/>
    <row r="2128" customFormat="1" ht="16" customHeight="1" x14ac:dyDescent="0.2"/>
    <row r="2129" customFormat="1" ht="16" customHeight="1" x14ac:dyDescent="0.2"/>
    <row r="2130" customFormat="1" ht="16" customHeight="1" x14ac:dyDescent="0.2"/>
    <row r="2131" customFormat="1" ht="16" customHeight="1" x14ac:dyDescent="0.2"/>
    <row r="2132" customFormat="1" ht="16" customHeight="1" x14ac:dyDescent="0.2"/>
    <row r="2133" customFormat="1" ht="16" customHeight="1" x14ac:dyDescent="0.2"/>
    <row r="2134" customFormat="1" ht="16" customHeight="1" x14ac:dyDescent="0.2"/>
    <row r="2135" customFormat="1" ht="16" customHeight="1" x14ac:dyDescent="0.2"/>
    <row r="2136" customFormat="1" ht="16" customHeight="1" x14ac:dyDescent="0.2"/>
    <row r="2137" customFormat="1" ht="16" customHeight="1" x14ac:dyDescent="0.2"/>
    <row r="2138" customFormat="1" ht="16" customHeight="1" x14ac:dyDescent="0.2"/>
    <row r="2139" customFormat="1" ht="16" customHeight="1" x14ac:dyDescent="0.2"/>
    <row r="2140" customFormat="1" ht="16" customHeight="1" x14ac:dyDescent="0.2"/>
    <row r="2141" customFormat="1" ht="16" customHeight="1" x14ac:dyDescent="0.2"/>
    <row r="2142" customFormat="1" ht="16" customHeight="1" x14ac:dyDescent="0.2"/>
    <row r="2143" customFormat="1" ht="16" customHeight="1" x14ac:dyDescent="0.2"/>
    <row r="2144" customFormat="1" ht="16" customHeight="1" x14ac:dyDescent="0.2"/>
    <row r="2145" customFormat="1" ht="16" customHeight="1" x14ac:dyDescent="0.2"/>
    <row r="2146" customFormat="1" ht="16" customHeight="1" x14ac:dyDescent="0.2"/>
    <row r="2147" customFormat="1" ht="16" customHeight="1" x14ac:dyDescent="0.2"/>
    <row r="2148" customFormat="1" ht="16" customHeight="1" x14ac:dyDescent="0.2"/>
    <row r="2149" customFormat="1" ht="16" customHeight="1" x14ac:dyDescent="0.2"/>
    <row r="2150" customFormat="1" ht="16" customHeight="1" x14ac:dyDescent="0.2"/>
    <row r="2151" customFormat="1" ht="16" customHeight="1" x14ac:dyDescent="0.2"/>
    <row r="2152" customFormat="1" ht="16" customHeight="1" x14ac:dyDescent="0.2"/>
    <row r="2153" customFormat="1" ht="16" customHeight="1" x14ac:dyDescent="0.2"/>
    <row r="2154" customFormat="1" ht="16" customHeight="1" x14ac:dyDescent="0.2"/>
    <row r="2155" customFormat="1" ht="16" customHeight="1" x14ac:dyDescent="0.2"/>
    <row r="2156" customFormat="1" ht="16" customHeight="1" x14ac:dyDescent="0.2"/>
    <row r="2157" customFormat="1" ht="16" customHeight="1" x14ac:dyDescent="0.2"/>
    <row r="2158" customFormat="1" ht="16" customHeight="1" x14ac:dyDescent="0.2"/>
    <row r="2159" customFormat="1" ht="16" customHeight="1" x14ac:dyDescent="0.2"/>
    <row r="2160" customFormat="1" ht="16" customHeight="1" x14ac:dyDescent="0.2"/>
    <row r="2161" customFormat="1" ht="16" customHeight="1" x14ac:dyDescent="0.2"/>
    <row r="2162" customFormat="1" ht="16" customHeight="1" x14ac:dyDescent="0.2"/>
    <row r="2163" customFormat="1" ht="16" customHeight="1" x14ac:dyDescent="0.2"/>
    <row r="2164" customFormat="1" ht="16" customHeight="1" x14ac:dyDescent="0.2"/>
    <row r="2165" customFormat="1" ht="16" customHeight="1" x14ac:dyDescent="0.2"/>
    <row r="2166" customFormat="1" ht="16" customHeight="1" x14ac:dyDescent="0.2"/>
    <row r="2167" customFormat="1" ht="16" customHeight="1" x14ac:dyDescent="0.2"/>
    <row r="2168" customFormat="1" ht="16" customHeight="1" x14ac:dyDescent="0.2"/>
    <row r="2169" customFormat="1" ht="16" customHeight="1" x14ac:dyDescent="0.2"/>
    <row r="2170" customFormat="1" ht="16" customHeight="1" x14ac:dyDescent="0.2"/>
    <row r="2171" customFormat="1" ht="16" customHeight="1" x14ac:dyDescent="0.2"/>
    <row r="2172" customFormat="1" ht="16" customHeight="1" x14ac:dyDescent="0.2"/>
    <row r="2173" customFormat="1" ht="16" customHeight="1" x14ac:dyDescent="0.2"/>
    <row r="2174" customFormat="1" ht="16" customHeight="1" x14ac:dyDescent="0.2"/>
    <row r="2175" customFormat="1" ht="16" customHeight="1" x14ac:dyDescent="0.2"/>
    <row r="2176" customFormat="1" ht="16" customHeight="1" x14ac:dyDescent="0.2"/>
    <row r="2177" customFormat="1" ht="16" customHeight="1" x14ac:dyDescent="0.2"/>
    <row r="2178" customFormat="1" ht="16" customHeight="1" x14ac:dyDescent="0.2"/>
    <row r="2179" customFormat="1" ht="16" customHeight="1" x14ac:dyDescent="0.2"/>
    <row r="2180" customFormat="1" ht="16" customHeight="1" x14ac:dyDescent="0.2"/>
    <row r="2181" customFormat="1" ht="16" customHeight="1" x14ac:dyDescent="0.2"/>
    <row r="2182" customFormat="1" ht="16" customHeight="1" x14ac:dyDescent="0.2"/>
    <row r="2183" customFormat="1" ht="16" customHeight="1" x14ac:dyDescent="0.2"/>
    <row r="2184" customFormat="1" ht="16" customHeight="1" x14ac:dyDescent="0.2"/>
    <row r="2185" customFormat="1" ht="16" customHeight="1" x14ac:dyDescent="0.2"/>
    <row r="2186" customFormat="1" ht="16" customHeight="1" x14ac:dyDescent="0.2"/>
    <row r="2187" customFormat="1" ht="16" customHeight="1" x14ac:dyDescent="0.2"/>
    <row r="2188" customFormat="1" ht="16" customHeight="1" x14ac:dyDescent="0.2"/>
    <row r="2189" customFormat="1" ht="16" customHeight="1" x14ac:dyDescent="0.2"/>
    <row r="2190" customFormat="1" ht="16" customHeight="1" x14ac:dyDescent="0.2"/>
    <row r="2191" customFormat="1" ht="16" customHeight="1" x14ac:dyDescent="0.2"/>
    <row r="2192" customFormat="1" ht="16" customHeight="1" x14ac:dyDescent="0.2"/>
    <row r="2193" customFormat="1" ht="16" customHeight="1" x14ac:dyDescent="0.2"/>
    <row r="2194" customFormat="1" ht="16" customHeight="1" x14ac:dyDescent="0.2"/>
    <row r="2195" customFormat="1" ht="16" customHeight="1" x14ac:dyDescent="0.2"/>
    <row r="2196" customFormat="1" ht="16" customHeight="1" x14ac:dyDescent="0.2"/>
    <row r="2197" customFormat="1" ht="16" customHeight="1" x14ac:dyDescent="0.2"/>
    <row r="2198" customFormat="1" ht="16" customHeight="1" x14ac:dyDescent="0.2"/>
    <row r="2199" customFormat="1" ht="16" customHeight="1" x14ac:dyDescent="0.2"/>
    <row r="2200" customFormat="1" ht="16" customHeight="1" x14ac:dyDescent="0.2"/>
    <row r="2201" customFormat="1" ht="16" customHeight="1" x14ac:dyDescent="0.2"/>
    <row r="2202" customFormat="1" ht="16" customHeight="1" x14ac:dyDescent="0.2"/>
    <row r="2203" customFormat="1" ht="16" customHeight="1" x14ac:dyDescent="0.2"/>
    <row r="2204" customFormat="1" ht="16" customHeight="1" x14ac:dyDescent="0.2"/>
    <row r="2205" customFormat="1" ht="16" customHeight="1" x14ac:dyDescent="0.2"/>
    <row r="2206" customFormat="1" ht="16" customHeight="1" x14ac:dyDescent="0.2"/>
    <row r="2207" customFormat="1" ht="16" customHeight="1" x14ac:dyDescent="0.2"/>
    <row r="2208" customFormat="1" ht="16" customHeight="1" x14ac:dyDescent="0.2"/>
    <row r="2209" customFormat="1" ht="16" customHeight="1" x14ac:dyDescent="0.2"/>
    <row r="2210" customFormat="1" ht="16" customHeight="1" x14ac:dyDescent="0.2"/>
    <row r="2211" customFormat="1" ht="16" customHeight="1" x14ac:dyDescent="0.2"/>
    <row r="2212" customFormat="1" ht="16" customHeight="1" x14ac:dyDescent="0.2"/>
    <row r="2213" customFormat="1" ht="16" customHeight="1" x14ac:dyDescent="0.2"/>
    <row r="2214" customFormat="1" ht="16" customHeight="1" x14ac:dyDescent="0.2"/>
    <row r="2215" customFormat="1" ht="16" customHeight="1" x14ac:dyDescent="0.2"/>
    <row r="2216" customFormat="1" ht="16" customHeight="1" x14ac:dyDescent="0.2"/>
    <row r="2217" customFormat="1" ht="16" customHeight="1" x14ac:dyDescent="0.2"/>
    <row r="2218" customFormat="1" ht="16" customHeight="1" x14ac:dyDescent="0.2"/>
    <row r="2219" customFormat="1" ht="16" customHeight="1" x14ac:dyDescent="0.2"/>
    <row r="2220" customFormat="1" ht="16" customHeight="1" x14ac:dyDescent="0.2"/>
    <row r="2221" customFormat="1" ht="16" customHeight="1" x14ac:dyDescent="0.2"/>
    <row r="2222" customFormat="1" ht="16" customHeight="1" x14ac:dyDescent="0.2"/>
    <row r="2223" customFormat="1" ht="16" customHeight="1" x14ac:dyDescent="0.2"/>
    <row r="2224" customFormat="1" ht="16" customHeight="1" x14ac:dyDescent="0.2"/>
    <row r="2225" customFormat="1" ht="16" customHeight="1" x14ac:dyDescent="0.2"/>
    <row r="2226" customFormat="1" ht="16" customHeight="1" x14ac:dyDescent="0.2"/>
    <row r="2227" customFormat="1" ht="16" customHeight="1" x14ac:dyDescent="0.2"/>
    <row r="2228" customFormat="1" ht="16" customHeight="1" x14ac:dyDescent="0.2"/>
    <row r="2229" customFormat="1" ht="16" customHeight="1" x14ac:dyDescent="0.2"/>
    <row r="2230" customFormat="1" ht="16" customHeight="1" x14ac:dyDescent="0.2"/>
    <row r="2231" customFormat="1" ht="16" customHeight="1" x14ac:dyDescent="0.2"/>
    <row r="2232" customFormat="1" ht="16" customHeight="1" x14ac:dyDescent="0.2"/>
    <row r="2233" customFormat="1" ht="16" customHeight="1" x14ac:dyDescent="0.2"/>
    <row r="2234" customFormat="1" ht="16" customHeight="1" x14ac:dyDescent="0.2"/>
    <row r="2235" customFormat="1" ht="16" customHeight="1" x14ac:dyDescent="0.2"/>
    <row r="2236" customFormat="1" ht="16" customHeight="1" x14ac:dyDescent="0.2"/>
    <row r="2237" customFormat="1" ht="16" customHeight="1" x14ac:dyDescent="0.2"/>
    <row r="2238" customFormat="1" ht="16" customHeight="1" x14ac:dyDescent="0.2"/>
    <row r="2239" customFormat="1" ht="16" customHeight="1" x14ac:dyDescent="0.2"/>
    <row r="2240" customFormat="1" ht="16" customHeight="1" x14ac:dyDescent="0.2"/>
    <row r="2241" customFormat="1" ht="16" customHeight="1" x14ac:dyDescent="0.2"/>
    <row r="2242" customFormat="1" ht="16" customHeight="1" x14ac:dyDescent="0.2"/>
    <row r="2243" customFormat="1" ht="16" customHeight="1" x14ac:dyDescent="0.2"/>
    <row r="2244" customFormat="1" ht="16" customHeight="1" x14ac:dyDescent="0.2"/>
    <row r="2245" customFormat="1" ht="16" customHeight="1" x14ac:dyDescent="0.2"/>
    <row r="2246" customFormat="1" ht="16" customHeight="1" x14ac:dyDescent="0.2"/>
    <row r="2247" customFormat="1" ht="16" customHeight="1" x14ac:dyDescent="0.2"/>
    <row r="2248" customFormat="1" ht="16" customHeight="1" x14ac:dyDescent="0.2"/>
    <row r="2249" customFormat="1" ht="16" customHeight="1" x14ac:dyDescent="0.2"/>
    <row r="2250" customFormat="1" ht="16" customHeight="1" x14ac:dyDescent="0.2"/>
    <row r="2251" customFormat="1" ht="16" customHeight="1" x14ac:dyDescent="0.2"/>
    <row r="2252" customFormat="1" ht="16" customHeight="1" x14ac:dyDescent="0.2"/>
    <row r="2253" customFormat="1" ht="16" customHeight="1" x14ac:dyDescent="0.2"/>
    <row r="2254" customFormat="1" ht="16" customHeight="1" x14ac:dyDescent="0.2"/>
    <row r="2255" customFormat="1" ht="16" customHeight="1" x14ac:dyDescent="0.2"/>
    <row r="2256" customFormat="1" ht="16" customHeight="1" x14ac:dyDescent="0.2"/>
    <row r="2257" customFormat="1" ht="16" customHeight="1" x14ac:dyDescent="0.2"/>
    <row r="2258" customFormat="1" ht="16" customHeight="1" x14ac:dyDescent="0.2"/>
    <row r="2259" customFormat="1" ht="16" customHeight="1" x14ac:dyDescent="0.2"/>
    <row r="2260" customFormat="1" ht="16" customHeight="1" x14ac:dyDescent="0.2"/>
    <row r="2261" customFormat="1" ht="16" customHeight="1" x14ac:dyDescent="0.2"/>
    <row r="2262" customFormat="1" ht="16" customHeight="1" x14ac:dyDescent="0.2"/>
    <row r="2263" customFormat="1" ht="16" customHeight="1" x14ac:dyDescent="0.2"/>
    <row r="2264" customFormat="1" ht="16" customHeight="1" x14ac:dyDescent="0.2"/>
    <row r="2265" customFormat="1" ht="16" customHeight="1" x14ac:dyDescent="0.2"/>
    <row r="2266" customFormat="1" ht="16" customHeight="1" x14ac:dyDescent="0.2"/>
    <row r="2267" customFormat="1" ht="16" customHeight="1" x14ac:dyDescent="0.2"/>
    <row r="2268" customFormat="1" ht="16" customHeight="1" x14ac:dyDescent="0.2"/>
    <row r="2269" customFormat="1" ht="16" customHeight="1" x14ac:dyDescent="0.2"/>
    <row r="2270" customFormat="1" ht="16" customHeight="1" x14ac:dyDescent="0.2"/>
    <row r="2271" customFormat="1" ht="16" customHeight="1" x14ac:dyDescent="0.2"/>
    <row r="2272" customFormat="1" ht="16" customHeight="1" x14ac:dyDescent="0.2"/>
    <row r="2273" customFormat="1" ht="16" customHeight="1" x14ac:dyDescent="0.2"/>
    <row r="2274" customFormat="1" ht="16" customHeight="1" x14ac:dyDescent="0.2"/>
    <row r="2275" customFormat="1" ht="16" customHeight="1" x14ac:dyDescent="0.2"/>
    <row r="2276" customFormat="1" ht="16" customHeight="1" x14ac:dyDescent="0.2"/>
    <row r="2277" customFormat="1" ht="16" customHeight="1" x14ac:dyDescent="0.2"/>
    <row r="2278" customFormat="1" ht="16" customHeight="1" x14ac:dyDescent="0.2"/>
    <row r="2279" customFormat="1" ht="16" customHeight="1" x14ac:dyDescent="0.2"/>
    <row r="2280" customFormat="1" ht="16" customHeight="1" x14ac:dyDescent="0.2"/>
    <row r="2281" customFormat="1" ht="16" customHeight="1" x14ac:dyDescent="0.2"/>
    <row r="2282" customFormat="1" ht="16" customHeight="1" x14ac:dyDescent="0.2"/>
    <row r="2283" customFormat="1" ht="16" customHeight="1" x14ac:dyDescent="0.2"/>
    <row r="2284" customFormat="1" ht="16" customHeight="1" x14ac:dyDescent="0.2"/>
    <row r="2285" customFormat="1" ht="16" customHeight="1" x14ac:dyDescent="0.2"/>
    <row r="2286" customFormat="1" ht="16" customHeight="1" x14ac:dyDescent="0.2"/>
    <row r="2287" customFormat="1" ht="16" customHeight="1" x14ac:dyDescent="0.2"/>
    <row r="2288" customFormat="1" ht="16" customHeight="1" x14ac:dyDescent="0.2"/>
    <row r="2289" customFormat="1" ht="16" customHeight="1" x14ac:dyDescent="0.2"/>
    <row r="2290" customFormat="1" ht="16" customHeight="1" x14ac:dyDescent="0.2"/>
    <row r="2291" customFormat="1" ht="16" customHeight="1" x14ac:dyDescent="0.2"/>
    <row r="2292" customFormat="1" ht="16" customHeight="1" x14ac:dyDescent="0.2"/>
    <row r="2293" customFormat="1" ht="16" customHeight="1" x14ac:dyDescent="0.2"/>
    <row r="2294" customFormat="1" ht="16" customHeight="1" x14ac:dyDescent="0.2"/>
    <row r="2295" customFormat="1" ht="16" customHeight="1" x14ac:dyDescent="0.2"/>
    <row r="2296" customFormat="1" ht="16" customHeight="1" x14ac:dyDescent="0.2"/>
    <row r="2297" customFormat="1" ht="16" customHeight="1" x14ac:dyDescent="0.2"/>
    <row r="2298" customFormat="1" ht="16" customHeight="1" x14ac:dyDescent="0.2"/>
    <row r="2299" customFormat="1" ht="16" customHeight="1" x14ac:dyDescent="0.2"/>
    <row r="2300" customFormat="1" ht="16" customHeight="1" x14ac:dyDescent="0.2"/>
    <row r="2301" customFormat="1" ht="16" customHeight="1" x14ac:dyDescent="0.2"/>
    <row r="2302" customFormat="1" ht="16" customHeight="1" x14ac:dyDescent="0.2"/>
    <row r="2303" customFormat="1" ht="16" customHeight="1" x14ac:dyDescent="0.2"/>
    <row r="2304" customFormat="1" ht="16" customHeight="1" x14ac:dyDescent="0.2"/>
    <row r="2305" customFormat="1" ht="16" customHeight="1" x14ac:dyDescent="0.2"/>
    <row r="2306" customFormat="1" ht="16" customHeight="1" x14ac:dyDescent="0.2"/>
    <row r="2307" customFormat="1" ht="16" customHeight="1" x14ac:dyDescent="0.2"/>
    <row r="2308" customFormat="1" ht="16" customHeight="1" x14ac:dyDescent="0.2"/>
    <row r="2309" customFormat="1" ht="16" customHeight="1" x14ac:dyDescent="0.2"/>
    <row r="2310" customFormat="1" ht="16" customHeight="1" x14ac:dyDescent="0.2"/>
    <row r="2311" customFormat="1" ht="16" customHeight="1" x14ac:dyDescent="0.2"/>
    <row r="2312" customFormat="1" ht="16" customHeight="1" x14ac:dyDescent="0.2"/>
    <row r="2313" customFormat="1" ht="16" customHeight="1" x14ac:dyDescent="0.2"/>
    <row r="2314" customFormat="1" ht="16" customHeight="1" x14ac:dyDescent="0.2"/>
    <row r="2315" customFormat="1" ht="16" customHeight="1" x14ac:dyDescent="0.2"/>
    <row r="2316" customFormat="1" ht="16" customHeight="1" x14ac:dyDescent="0.2"/>
    <row r="2317" customFormat="1" ht="16" customHeight="1" x14ac:dyDescent="0.2"/>
    <row r="2318" customFormat="1" ht="16" customHeight="1" x14ac:dyDescent="0.2"/>
    <row r="2319" customFormat="1" ht="16" customHeight="1" x14ac:dyDescent="0.2"/>
    <row r="2320" customFormat="1" ht="16" customHeight="1" x14ac:dyDescent="0.2"/>
    <row r="2321" customFormat="1" ht="16" customHeight="1" x14ac:dyDescent="0.2"/>
    <row r="2322" customFormat="1" ht="16" customHeight="1" x14ac:dyDescent="0.2"/>
    <row r="2323" customFormat="1" ht="16" customHeight="1" x14ac:dyDescent="0.2"/>
    <row r="2324" customFormat="1" ht="16" customHeight="1" x14ac:dyDescent="0.2"/>
    <row r="2325" customFormat="1" ht="16" customHeight="1" x14ac:dyDescent="0.2"/>
    <row r="2326" customFormat="1" ht="16" customHeight="1" x14ac:dyDescent="0.2"/>
    <row r="2327" customFormat="1" ht="16" customHeight="1" x14ac:dyDescent="0.2"/>
    <row r="2328" customFormat="1" ht="16" customHeight="1" x14ac:dyDescent="0.2"/>
    <row r="2329" customFormat="1" ht="16" customHeight="1" x14ac:dyDescent="0.2"/>
    <row r="2330" customFormat="1" ht="16" customHeight="1" x14ac:dyDescent="0.2"/>
    <row r="2331" customFormat="1" ht="16" customHeight="1" x14ac:dyDescent="0.2"/>
    <row r="2332" customFormat="1" ht="16" customHeight="1" x14ac:dyDescent="0.2"/>
    <row r="2333" customFormat="1" ht="16" customHeight="1" x14ac:dyDescent="0.2"/>
    <row r="2334" customFormat="1" ht="16" customHeight="1" x14ac:dyDescent="0.2"/>
    <row r="2335" customFormat="1" ht="16" customHeight="1" x14ac:dyDescent="0.2"/>
    <row r="2336" customFormat="1" ht="16" customHeight="1" x14ac:dyDescent="0.2"/>
    <row r="2337" customFormat="1" ht="16" customHeight="1" x14ac:dyDescent="0.2"/>
    <row r="2338" customFormat="1" ht="16" customHeight="1" x14ac:dyDescent="0.2"/>
    <row r="2339" customFormat="1" ht="16" customHeight="1" x14ac:dyDescent="0.2"/>
    <row r="2340" customFormat="1" ht="16" customHeight="1" x14ac:dyDescent="0.2"/>
    <row r="2341" customFormat="1" ht="16" customHeight="1" x14ac:dyDescent="0.2"/>
    <row r="2342" customFormat="1" ht="16" customHeight="1" x14ac:dyDescent="0.2"/>
    <row r="2343" customFormat="1" ht="16" customHeight="1" x14ac:dyDescent="0.2"/>
    <row r="2344" customFormat="1" ht="16" customHeight="1" x14ac:dyDescent="0.2"/>
    <row r="2345" customFormat="1" ht="16" customHeight="1" x14ac:dyDescent="0.2"/>
    <row r="2346" customFormat="1" ht="16" customHeight="1" x14ac:dyDescent="0.2"/>
    <row r="2347" customFormat="1" ht="16" customHeight="1" x14ac:dyDescent="0.2"/>
    <row r="2348" customFormat="1" ht="16" customHeight="1" x14ac:dyDescent="0.2"/>
    <row r="2349" customFormat="1" ht="16" customHeight="1" x14ac:dyDescent="0.2"/>
    <row r="2350" customFormat="1" ht="16" customHeight="1" x14ac:dyDescent="0.2"/>
    <row r="2351" customFormat="1" ht="16" customHeight="1" x14ac:dyDescent="0.2"/>
    <row r="2352" customFormat="1" ht="16" customHeight="1" x14ac:dyDescent="0.2"/>
    <row r="2353" customFormat="1" ht="16" customHeight="1" x14ac:dyDescent="0.2"/>
    <row r="2354" customFormat="1" ht="16" customHeight="1" x14ac:dyDescent="0.2"/>
    <row r="2355" customFormat="1" ht="16" customHeight="1" x14ac:dyDescent="0.2"/>
    <row r="2356" customFormat="1" ht="16" customHeight="1" x14ac:dyDescent="0.2"/>
    <row r="2357" customFormat="1" ht="16" customHeight="1" x14ac:dyDescent="0.2"/>
    <row r="2358" customFormat="1" ht="16" customHeight="1" x14ac:dyDescent="0.2"/>
    <row r="2359" customFormat="1" ht="16" customHeight="1" x14ac:dyDescent="0.2"/>
    <row r="2360" customFormat="1" ht="16" customHeight="1" x14ac:dyDescent="0.2"/>
    <row r="2361" customFormat="1" ht="16" customHeight="1" x14ac:dyDescent="0.2"/>
    <row r="2362" customFormat="1" ht="16" customHeight="1" x14ac:dyDescent="0.2"/>
    <row r="2363" customFormat="1" ht="16" customHeight="1" x14ac:dyDescent="0.2"/>
    <row r="2364" customFormat="1" ht="16" customHeight="1" x14ac:dyDescent="0.2"/>
    <row r="2365" customFormat="1" ht="16" customHeight="1" x14ac:dyDescent="0.2"/>
    <row r="2366" customFormat="1" ht="16" customHeight="1" x14ac:dyDescent="0.2"/>
    <row r="2367" customFormat="1" ht="16" customHeight="1" x14ac:dyDescent="0.2"/>
    <row r="2368" customFormat="1" ht="16" customHeight="1" x14ac:dyDescent="0.2"/>
    <row r="2369" customFormat="1" ht="16" customHeight="1" x14ac:dyDescent="0.2"/>
    <row r="2370" customFormat="1" ht="16" customHeight="1" x14ac:dyDescent="0.2"/>
    <row r="2371" customFormat="1" ht="16" customHeight="1" x14ac:dyDescent="0.2"/>
    <row r="2372" customFormat="1" ht="16" customHeight="1" x14ac:dyDescent="0.2"/>
    <row r="2373" customFormat="1" ht="16" customHeight="1" x14ac:dyDescent="0.2"/>
    <row r="2374" customFormat="1" ht="16" customHeight="1" x14ac:dyDescent="0.2"/>
    <row r="2375" customFormat="1" ht="16" customHeight="1" x14ac:dyDescent="0.2"/>
    <row r="2376" customFormat="1" ht="16" customHeight="1" x14ac:dyDescent="0.2"/>
    <row r="2377" customFormat="1" ht="16" customHeight="1" x14ac:dyDescent="0.2"/>
    <row r="2378" customFormat="1" ht="16" customHeight="1" x14ac:dyDescent="0.2"/>
    <row r="2379" customFormat="1" ht="16" customHeight="1" x14ac:dyDescent="0.2"/>
    <row r="2380" customFormat="1" ht="16" customHeight="1" x14ac:dyDescent="0.2"/>
    <row r="2381" customFormat="1" ht="16" customHeight="1" x14ac:dyDescent="0.2"/>
    <row r="2382" customFormat="1" ht="16" customHeight="1" x14ac:dyDescent="0.2"/>
    <row r="2383" customFormat="1" ht="16" customHeight="1" x14ac:dyDescent="0.2"/>
    <row r="2384" customFormat="1" ht="16" customHeight="1" x14ac:dyDescent="0.2"/>
    <row r="2385" customFormat="1" ht="16" customHeight="1" x14ac:dyDescent="0.2"/>
    <row r="2386" customFormat="1" ht="16" customHeight="1" x14ac:dyDescent="0.2"/>
    <row r="2387" customFormat="1" ht="16" customHeight="1" x14ac:dyDescent="0.2"/>
    <row r="2388" customFormat="1" ht="16" customHeight="1" x14ac:dyDescent="0.2"/>
    <row r="2389" customFormat="1" ht="16" customHeight="1" x14ac:dyDescent="0.2"/>
    <row r="2390" customFormat="1" ht="16" customHeight="1" x14ac:dyDescent="0.2"/>
    <row r="2391" customFormat="1" ht="16" customHeight="1" x14ac:dyDescent="0.2"/>
    <row r="2392" customFormat="1" ht="16" customHeight="1" x14ac:dyDescent="0.2"/>
    <row r="2393" customFormat="1" ht="16" customHeight="1" x14ac:dyDescent="0.2"/>
    <row r="2394" customFormat="1" ht="16" customHeight="1" x14ac:dyDescent="0.2"/>
    <row r="2395" customFormat="1" ht="16" customHeight="1" x14ac:dyDescent="0.2"/>
    <row r="2396" customFormat="1" ht="16" customHeight="1" x14ac:dyDescent="0.2"/>
    <row r="2397" customFormat="1" ht="16" customHeight="1" x14ac:dyDescent="0.2"/>
    <row r="2398" customFormat="1" ht="16" customHeight="1" x14ac:dyDescent="0.2"/>
    <row r="2399" customFormat="1" ht="16" customHeight="1" x14ac:dyDescent="0.2"/>
    <row r="2400" customFormat="1" ht="16" customHeight="1" x14ac:dyDescent="0.2"/>
    <row r="2401" customFormat="1" ht="16" customHeight="1" x14ac:dyDescent="0.2"/>
    <row r="2402" customFormat="1" ht="16" customHeight="1" x14ac:dyDescent="0.2"/>
    <row r="2403" customFormat="1" ht="16" customHeight="1" x14ac:dyDescent="0.2"/>
    <row r="2404" customFormat="1" ht="16" customHeight="1" x14ac:dyDescent="0.2"/>
    <row r="2405" customFormat="1" ht="16" customHeight="1" x14ac:dyDescent="0.2"/>
    <row r="2406" customFormat="1" ht="16" customHeight="1" x14ac:dyDescent="0.2"/>
    <row r="2407" customFormat="1" ht="16" customHeight="1" x14ac:dyDescent="0.2"/>
    <row r="2408" customFormat="1" ht="16" customHeight="1" x14ac:dyDescent="0.2"/>
    <row r="2409" customFormat="1" ht="16" customHeight="1" x14ac:dyDescent="0.2"/>
    <row r="2410" customFormat="1" ht="16" customHeight="1" x14ac:dyDescent="0.2"/>
    <row r="2411" customFormat="1" ht="16" customHeight="1" x14ac:dyDescent="0.2"/>
    <row r="2412" customFormat="1" ht="16" customHeight="1" x14ac:dyDescent="0.2"/>
    <row r="2413" customFormat="1" ht="16" customHeight="1" x14ac:dyDescent="0.2"/>
    <row r="2414" customFormat="1" ht="16" customHeight="1" x14ac:dyDescent="0.2"/>
    <row r="2415" customFormat="1" ht="16" customHeight="1" x14ac:dyDescent="0.2"/>
    <row r="2416" customFormat="1" ht="16" customHeight="1" x14ac:dyDescent="0.2"/>
    <row r="2417" customFormat="1" ht="16" customHeight="1" x14ac:dyDescent="0.2"/>
    <row r="2418" customFormat="1" ht="16" customHeight="1" x14ac:dyDescent="0.2"/>
    <row r="2419" customFormat="1" ht="16" customHeight="1" x14ac:dyDescent="0.2"/>
    <row r="2420" customFormat="1" ht="16" customHeight="1" x14ac:dyDescent="0.2"/>
    <row r="2421" customFormat="1" ht="16" customHeight="1" x14ac:dyDescent="0.2"/>
    <row r="2422" customFormat="1" ht="16" customHeight="1" x14ac:dyDescent="0.2"/>
    <row r="2423" customFormat="1" ht="16" customHeight="1" x14ac:dyDescent="0.2"/>
    <row r="2424" customFormat="1" ht="16" customHeight="1" x14ac:dyDescent="0.2"/>
    <row r="2425" customFormat="1" ht="16" customHeight="1" x14ac:dyDescent="0.2"/>
    <row r="2426" customFormat="1" ht="16" customHeight="1" x14ac:dyDescent="0.2"/>
    <row r="2427" customFormat="1" ht="16" customHeight="1" x14ac:dyDescent="0.2"/>
    <row r="2428" customFormat="1" ht="16" customHeight="1" x14ac:dyDescent="0.2"/>
    <row r="2429" customFormat="1" ht="16" customHeight="1" x14ac:dyDescent="0.2"/>
    <row r="2430" customFormat="1" ht="16" customHeight="1" x14ac:dyDescent="0.2"/>
    <row r="2431" customFormat="1" ht="16" customHeight="1" x14ac:dyDescent="0.2"/>
    <row r="2432" customFormat="1" ht="16" customHeight="1" x14ac:dyDescent="0.2"/>
    <row r="2433" customFormat="1" ht="16" customHeight="1" x14ac:dyDescent="0.2"/>
    <row r="2434" customFormat="1" ht="16" customHeight="1" x14ac:dyDescent="0.2"/>
    <row r="2435" customFormat="1" ht="16" customHeight="1" x14ac:dyDescent="0.2"/>
    <row r="2436" customFormat="1" ht="16" customHeight="1" x14ac:dyDescent="0.2"/>
    <row r="2437" customFormat="1" ht="16" customHeight="1" x14ac:dyDescent="0.2"/>
    <row r="2438" customFormat="1" ht="16" customHeight="1" x14ac:dyDescent="0.2"/>
    <row r="2439" customFormat="1" ht="16" customHeight="1" x14ac:dyDescent="0.2"/>
    <row r="2440" customFormat="1" ht="16" customHeight="1" x14ac:dyDescent="0.2"/>
    <row r="2441" customFormat="1" ht="16" customHeight="1" x14ac:dyDescent="0.2"/>
    <row r="2442" customFormat="1" ht="16" customHeight="1" x14ac:dyDescent="0.2"/>
    <row r="2443" customFormat="1" ht="16" customHeight="1" x14ac:dyDescent="0.2"/>
    <row r="2444" customFormat="1" ht="16" customHeight="1" x14ac:dyDescent="0.2"/>
    <row r="2445" customFormat="1" ht="16" customHeight="1" x14ac:dyDescent="0.2"/>
    <row r="2446" customFormat="1" ht="16" customHeight="1" x14ac:dyDescent="0.2"/>
    <row r="2447" customFormat="1" ht="16" customHeight="1" x14ac:dyDescent="0.2"/>
    <row r="2448" customFormat="1" ht="16" customHeight="1" x14ac:dyDescent="0.2"/>
    <row r="2449" customFormat="1" ht="16" customHeight="1" x14ac:dyDescent="0.2"/>
    <row r="2450" customFormat="1" ht="16" customHeight="1" x14ac:dyDescent="0.2"/>
    <row r="2451" customFormat="1" ht="16" customHeight="1" x14ac:dyDescent="0.2"/>
    <row r="2452" customFormat="1" ht="16" customHeight="1" x14ac:dyDescent="0.2"/>
    <row r="2453" customFormat="1" ht="16" customHeight="1" x14ac:dyDescent="0.2"/>
    <row r="2454" customFormat="1" ht="16" customHeight="1" x14ac:dyDescent="0.2"/>
    <row r="2455" customFormat="1" ht="16" customHeight="1" x14ac:dyDescent="0.2"/>
    <row r="2456" customFormat="1" ht="16" customHeight="1" x14ac:dyDescent="0.2"/>
    <row r="2457" customFormat="1" ht="16" customHeight="1" x14ac:dyDescent="0.2"/>
    <row r="2458" customFormat="1" ht="16" customHeight="1" x14ac:dyDescent="0.2"/>
    <row r="2459" customFormat="1" ht="16" customHeight="1" x14ac:dyDescent="0.2"/>
    <row r="2460" customFormat="1" ht="16" customHeight="1" x14ac:dyDescent="0.2"/>
    <row r="2461" customFormat="1" ht="16" customHeight="1" x14ac:dyDescent="0.2"/>
    <row r="2462" customFormat="1" ht="16" customHeight="1" x14ac:dyDescent="0.2"/>
    <row r="2463" customFormat="1" ht="16" customHeight="1" x14ac:dyDescent="0.2"/>
    <row r="2464" customFormat="1" ht="16" customHeight="1" x14ac:dyDescent="0.2"/>
    <row r="2465" customFormat="1" ht="16" customHeight="1" x14ac:dyDescent="0.2"/>
    <row r="2466" customFormat="1" ht="16" customHeight="1" x14ac:dyDescent="0.2"/>
    <row r="2467" customFormat="1" ht="16" customHeight="1" x14ac:dyDescent="0.2"/>
    <row r="2468" customFormat="1" ht="16" customHeight="1" x14ac:dyDescent="0.2"/>
    <row r="2469" customFormat="1" ht="16" customHeight="1" x14ac:dyDescent="0.2"/>
    <row r="2470" customFormat="1" ht="16" customHeight="1" x14ac:dyDescent="0.2"/>
    <row r="2471" customFormat="1" ht="16" customHeight="1" x14ac:dyDescent="0.2"/>
    <row r="2472" customFormat="1" ht="16" customHeight="1" x14ac:dyDescent="0.2"/>
    <row r="2473" customFormat="1" ht="16" customHeight="1" x14ac:dyDescent="0.2"/>
    <row r="2474" customFormat="1" ht="16" customHeight="1" x14ac:dyDescent="0.2"/>
    <row r="2475" customFormat="1" ht="16" customHeight="1" x14ac:dyDescent="0.2"/>
    <row r="2476" customFormat="1" ht="16" customHeight="1" x14ac:dyDescent="0.2"/>
    <row r="2477" customFormat="1" ht="16" customHeight="1" x14ac:dyDescent="0.2"/>
    <row r="2478" customFormat="1" ht="16" customHeight="1" x14ac:dyDescent="0.2"/>
    <row r="2479" customFormat="1" ht="16" customHeight="1" x14ac:dyDescent="0.2"/>
    <row r="2480" customFormat="1" ht="16" customHeight="1" x14ac:dyDescent="0.2"/>
    <row r="2481" customFormat="1" ht="16" customHeight="1" x14ac:dyDescent="0.2"/>
    <row r="2482" customFormat="1" ht="16" customHeight="1" x14ac:dyDescent="0.2"/>
    <row r="2483" customFormat="1" ht="16" customHeight="1" x14ac:dyDescent="0.2"/>
    <row r="2484" customFormat="1" ht="16" customHeight="1" x14ac:dyDescent="0.2"/>
    <row r="2485" customFormat="1" ht="16" customHeight="1" x14ac:dyDescent="0.2"/>
    <row r="2486" customFormat="1" ht="16" customHeight="1" x14ac:dyDescent="0.2"/>
    <row r="2487" customFormat="1" ht="16" customHeight="1" x14ac:dyDescent="0.2"/>
    <row r="2488" customFormat="1" ht="16" customHeight="1" x14ac:dyDescent="0.2"/>
    <row r="2489" customFormat="1" ht="16" customHeight="1" x14ac:dyDescent="0.2"/>
    <row r="2490" customFormat="1" ht="16" customHeight="1" x14ac:dyDescent="0.2"/>
    <row r="2491" customFormat="1" ht="16" customHeight="1" x14ac:dyDescent="0.2"/>
    <row r="2492" customFormat="1" ht="16" customHeight="1" x14ac:dyDescent="0.2"/>
    <row r="2493" customFormat="1" ht="16" customHeight="1" x14ac:dyDescent="0.2"/>
    <row r="2494" customFormat="1" ht="16" customHeight="1" x14ac:dyDescent="0.2"/>
    <row r="2495" customFormat="1" ht="16" customHeight="1" x14ac:dyDescent="0.2"/>
    <row r="2496" customFormat="1" ht="16" customHeight="1" x14ac:dyDescent="0.2"/>
    <row r="2497" customFormat="1" ht="16" customHeight="1" x14ac:dyDescent="0.2"/>
    <row r="2498" customFormat="1" ht="16" customHeight="1" x14ac:dyDescent="0.2"/>
    <row r="2499" customFormat="1" ht="16" customHeight="1" x14ac:dyDescent="0.2"/>
    <row r="2500" customFormat="1" ht="16" customHeight="1" x14ac:dyDescent="0.2"/>
    <row r="2501" customFormat="1" ht="16" customHeight="1" x14ac:dyDescent="0.2"/>
    <row r="2502" customFormat="1" ht="16" customHeight="1" x14ac:dyDescent="0.2"/>
    <row r="2503" customFormat="1" ht="16" customHeight="1" x14ac:dyDescent="0.2"/>
    <row r="2504" customFormat="1" ht="16" customHeight="1" x14ac:dyDescent="0.2"/>
    <row r="2505" customFormat="1" ht="16" customHeight="1" x14ac:dyDescent="0.2"/>
    <row r="2506" customFormat="1" ht="16" customHeight="1" x14ac:dyDescent="0.2"/>
    <row r="2507" customFormat="1" ht="16" customHeight="1" x14ac:dyDescent="0.2"/>
    <row r="2508" customFormat="1" ht="16" customHeight="1" x14ac:dyDescent="0.2"/>
    <row r="2509" customFormat="1" ht="16" customHeight="1" x14ac:dyDescent="0.2"/>
    <row r="2510" customFormat="1" ht="16" customHeight="1" x14ac:dyDescent="0.2"/>
    <row r="2511" customFormat="1" ht="16" customHeight="1" x14ac:dyDescent="0.2"/>
    <row r="2512" customFormat="1" ht="16" customHeight="1" x14ac:dyDescent="0.2"/>
    <row r="2513" customFormat="1" ht="16" customHeight="1" x14ac:dyDescent="0.2"/>
    <row r="2514" customFormat="1" ht="16" customHeight="1" x14ac:dyDescent="0.2"/>
    <row r="2515" customFormat="1" ht="16" customHeight="1" x14ac:dyDescent="0.2"/>
    <row r="2516" customFormat="1" ht="16" customHeight="1" x14ac:dyDescent="0.2"/>
    <row r="2517" customFormat="1" ht="16" customHeight="1" x14ac:dyDescent="0.2"/>
    <row r="2518" customFormat="1" ht="16" customHeight="1" x14ac:dyDescent="0.2"/>
    <row r="2519" customFormat="1" ht="16" customHeight="1" x14ac:dyDescent="0.2"/>
    <row r="2520" customFormat="1" ht="16" customHeight="1" x14ac:dyDescent="0.2"/>
    <row r="2521" customFormat="1" ht="16" customHeight="1" x14ac:dyDescent="0.2"/>
    <row r="2522" customFormat="1" ht="16" customHeight="1" x14ac:dyDescent="0.2"/>
    <row r="2523" customFormat="1" ht="16" customHeight="1" x14ac:dyDescent="0.2"/>
    <row r="2524" customFormat="1" ht="16" customHeight="1" x14ac:dyDescent="0.2"/>
    <row r="2525" customFormat="1" ht="16" customHeight="1" x14ac:dyDescent="0.2"/>
    <row r="2526" customFormat="1" ht="16" customHeight="1" x14ac:dyDescent="0.2"/>
    <row r="2527" customFormat="1" ht="16" customHeight="1" x14ac:dyDescent="0.2"/>
    <row r="2528" customFormat="1" ht="16" customHeight="1" x14ac:dyDescent="0.2"/>
    <row r="2529" customFormat="1" ht="16" customHeight="1" x14ac:dyDescent="0.2"/>
    <row r="2530" customFormat="1" ht="16" customHeight="1" x14ac:dyDescent="0.2"/>
    <row r="2531" customFormat="1" ht="16" customHeight="1" x14ac:dyDescent="0.2"/>
    <row r="2532" customFormat="1" ht="16" customHeight="1" x14ac:dyDescent="0.2"/>
    <row r="2533" customFormat="1" ht="16" customHeight="1" x14ac:dyDescent="0.2"/>
    <row r="2534" customFormat="1" ht="16" customHeight="1" x14ac:dyDescent="0.2"/>
    <row r="2535" customFormat="1" ht="16" customHeight="1" x14ac:dyDescent="0.2"/>
    <row r="2536" customFormat="1" ht="16" customHeight="1" x14ac:dyDescent="0.2"/>
    <row r="2537" customFormat="1" ht="16" customHeight="1" x14ac:dyDescent="0.2"/>
    <row r="2538" customFormat="1" ht="16" customHeight="1" x14ac:dyDescent="0.2"/>
    <row r="2539" customFormat="1" ht="16" customHeight="1" x14ac:dyDescent="0.2"/>
    <row r="2540" customFormat="1" ht="16" customHeight="1" x14ac:dyDescent="0.2"/>
    <row r="2541" customFormat="1" ht="16" customHeight="1" x14ac:dyDescent="0.2"/>
    <row r="2542" customFormat="1" ht="16" customHeight="1" x14ac:dyDescent="0.2"/>
    <row r="2543" customFormat="1" ht="16" customHeight="1" x14ac:dyDescent="0.2"/>
    <row r="2544" customFormat="1" ht="16" customHeight="1" x14ac:dyDescent="0.2"/>
    <row r="2545" customFormat="1" ht="16" customHeight="1" x14ac:dyDescent="0.2"/>
    <row r="2546" customFormat="1" ht="16" customHeight="1" x14ac:dyDescent="0.2"/>
    <row r="2547" customFormat="1" ht="16" customHeight="1" x14ac:dyDescent="0.2"/>
    <row r="2548" customFormat="1" ht="16" customHeight="1" x14ac:dyDescent="0.2"/>
    <row r="2549" customFormat="1" ht="16" customHeight="1" x14ac:dyDescent="0.2"/>
    <row r="2550" customFormat="1" ht="16" customHeight="1" x14ac:dyDescent="0.2"/>
    <row r="2551" customFormat="1" ht="16" customHeight="1" x14ac:dyDescent="0.2"/>
    <row r="2552" customFormat="1" ht="16" customHeight="1" x14ac:dyDescent="0.2"/>
    <row r="2553" customFormat="1" ht="16" customHeight="1" x14ac:dyDescent="0.2"/>
    <row r="2554" customFormat="1" ht="16" customHeight="1" x14ac:dyDescent="0.2"/>
    <row r="2555" customFormat="1" ht="16" customHeight="1" x14ac:dyDescent="0.2"/>
    <row r="2556" customFormat="1" ht="16" customHeight="1" x14ac:dyDescent="0.2"/>
    <row r="2557" customFormat="1" ht="16" customHeight="1" x14ac:dyDescent="0.2"/>
    <row r="2558" customFormat="1" ht="16" customHeight="1" x14ac:dyDescent="0.2"/>
    <row r="2559" customFormat="1" ht="16" customHeight="1" x14ac:dyDescent="0.2"/>
    <row r="2560" customFormat="1" ht="16" customHeight="1" x14ac:dyDescent="0.2"/>
    <row r="2561" customFormat="1" ht="16" customHeight="1" x14ac:dyDescent="0.2"/>
    <row r="2562" customFormat="1" ht="16" customHeight="1" x14ac:dyDescent="0.2"/>
    <row r="2563" customFormat="1" ht="16" customHeight="1" x14ac:dyDescent="0.2"/>
    <row r="2564" customFormat="1" ht="16" customHeight="1" x14ac:dyDescent="0.2"/>
    <row r="2565" customFormat="1" ht="16" customHeight="1" x14ac:dyDescent="0.2"/>
    <row r="2566" customFormat="1" ht="16" customHeight="1" x14ac:dyDescent="0.2"/>
    <row r="2567" customFormat="1" ht="16" customHeight="1" x14ac:dyDescent="0.2"/>
    <row r="2568" customFormat="1" ht="16" customHeight="1" x14ac:dyDescent="0.2"/>
    <row r="2569" customFormat="1" ht="16" customHeight="1" x14ac:dyDescent="0.2"/>
    <row r="2570" customFormat="1" ht="16" customHeight="1" x14ac:dyDescent="0.2"/>
    <row r="2571" customFormat="1" ht="16" customHeight="1" x14ac:dyDescent="0.2"/>
    <row r="2572" customFormat="1" ht="16" customHeight="1" x14ac:dyDescent="0.2"/>
    <row r="2573" customFormat="1" ht="16" customHeight="1" x14ac:dyDescent="0.2"/>
    <row r="2574" customFormat="1" ht="16" customHeight="1" x14ac:dyDescent="0.2"/>
    <row r="2575" customFormat="1" ht="16" customHeight="1" x14ac:dyDescent="0.2"/>
    <row r="2576" customFormat="1" ht="16" customHeight="1" x14ac:dyDescent="0.2"/>
    <row r="2577" customFormat="1" ht="16" customHeight="1" x14ac:dyDescent="0.2"/>
    <row r="2578" customFormat="1" ht="16" customHeight="1" x14ac:dyDescent="0.2"/>
    <row r="2579" customFormat="1" ht="16" customHeight="1" x14ac:dyDescent="0.2"/>
    <row r="2580" customFormat="1" ht="16" customHeight="1" x14ac:dyDescent="0.2"/>
    <row r="2581" customFormat="1" ht="16" customHeight="1" x14ac:dyDescent="0.2"/>
    <row r="2582" customFormat="1" ht="16" customHeight="1" x14ac:dyDescent="0.2"/>
    <row r="2583" customFormat="1" ht="16" customHeight="1" x14ac:dyDescent="0.2"/>
    <row r="2584" customFormat="1" ht="16" customHeight="1" x14ac:dyDescent="0.2"/>
    <row r="2585" customFormat="1" ht="16" customHeight="1" x14ac:dyDescent="0.2"/>
    <row r="2586" customFormat="1" ht="16" customHeight="1" x14ac:dyDescent="0.2"/>
    <row r="2587" customFormat="1" ht="16" customHeight="1" x14ac:dyDescent="0.2"/>
    <row r="2588" customFormat="1" ht="16" customHeight="1" x14ac:dyDescent="0.2"/>
    <row r="2589" customFormat="1" ht="16" customHeight="1" x14ac:dyDescent="0.2"/>
    <row r="2590" customFormat="1" ht="16" customHeight="1" x14ac:dyDescent="0.2"/>
    <row r="2591" customFormat="1" ht="16" customHeight="1" x14ac:dyDescent="0.2"/>
    <row r="2592" customFormat="1" ht="16" customHeight="1" x14ac:dyDescent="0.2"/>
    <row r="2593" customFormat="1" ht="16" customHeight="1" x14ac:dyDescent="0.2"/>
    <row r="2594" customFormat="1" ht="16" customHeight="1" x14ac:dyDescent="0.2"/>
    <row r="2595" customFormat="1" ht="16" customHeight="1" x14ac:dyDescent="0.2"/>
    <row r="2596" customFormat="1" ht="16" customHeight="1" x14ac:dyDescent="0.2"/>
    <row r="2597" customFormat="1" ht="16" customHeight="1" x14ac:dyDescent="0.2"/>
    <row r="2598" customFormat="1" ht="16" customHeight="1" x14ac:dyDescent="0.2"/>
    <row r="2599" customFormat="1" ht="16" customHeight="1" x14ac:dyDescent="0.2"/>
    <row r="2600" customFormat="1" ht="16" customHeight="1" x14ac:dyDescent="0.2"/>
    <row r="2601" customFormat="1" ht="16" customHeight="1" x14ac:dyDescent="0.2"/>
    <row r="2602" customFormat="1" ht="16" customHeight="1" x14ac:dyDescent="0.2"/>
    <row r="2603" customFormat="1" ht="16" customHeight="1" x14ac:dyDescent="0.2"/>
    <row r="2604" customFormat="1" ht="16" customHeight="1" x14ac:dyDescent="0.2"/>
    <row r="2605" customFormat="1" ht="16" customHeight="1" x14ac:dyDescent="0.2"/>
    <row r="2606" customFormat="1" ht="16" customHeight="1" x14ac:dyDescent="0.2"/>
    <row r="2607" customFormat="1" ht="16" customHeight="1" x14ac:dyDescent="0.2"/>
    <row r="2608" customFormat="1" ht="16" customHeight="1" x14ac:dyDescent="0.2"/>
    <row r="2609" customFormat="1" ht="16" customHeight="1" x14ac:dyDescent="0.2"/>
    <row r="2610" customFormat="1" ht="16" customHeight="1" x14ac:dyDescent="0.2"/>
    <row r="2611" customFormat="1" ht="16" customHeight="1" x14ac:dyDescent="0.2"/>
    <row r="2612" customFormat="1" ht="16" customHeight="1" x14ac:dyDescent="0.2"/>
    <row r="2613" customFormat="1" ht="16" customHeight="1" x14ac:dyDescent="0.2"/>
    <row r="2614" customFormat="1" ht="16" customHeight="1" x14ac:dyDescent="0.2"/>
    <row r="2615" customFormat="1" ht="16" customHeight="1" x14ac:dyDescent="0.2"/>
    <row r="2616" customFormat="1" ht="16" customHeight="1" x14ac:dyDescent="0.2"/>
    <row r="2617" customFormat="1" ht="16" customHeight="1" x14ac:dyDescent="0.2"/>
    <row r="2618" customFormat="1" ht="16" customHeight="1" x14ac:dyDescent="0.2"/>
    <row r="2619" customFormat="1" ht="16" customHeight="1" x14ac:dyDescent="0.2"/>
    <row r="2620" customFormat="1" ht="16" customHeight="1" x14ac:dyDescent="0.2"/>
    <row r="2621" customFormat="1" ht="16" customHeight="1" x14ac:dyDescent="0.2"/>
    <row r="2622" customFormat="1" ht="16" customHeight="1" x14ac:dyDescent="0.2"/>
    <row r="2623" customFormat="1" ht="16" customHeight="1" x14ac:dyDescent="0.2"/>
    <row r="2624" customFormat="1" ht="16" customHeight="1" x14ac:dyDescent="0.2"/>
    <row r="2625" customFormat="1" ht="16" customHeight="1" x14ac:dyDescent="0.2"/>
    <row r="2626" customFormat="1" ht="16" customHeight="1" x14ac:dyDescent="0.2"/>
    <row r="2627" customFormat="1" ht="16" customHeight="1" x14ac:dyDescent="0.2"/>
    <row r="2628" customFormat="1" ht="16" customHeight="1" x14ac:dyDescent="0.2"/>
    <row r="2629" customFormat="1" ht="16" customHeight="1" x14ac:dyDescent="0.2"/>
    <row r="2630" customFormat="1" ht="16" customHeight="1" x14ac:dyDescent="0.2"/>
    <row r="2631" customFormat="1" ht="16" customHeight="1" x14ac:dyDescent="0.2"/>
    <row r="2632" customFormat="1" ht="16" customHeight="1" x14ac:dyDescent="0.2"/>
    <row r="2633" customFormat="1" ht="16" customHeight="1" x14ac:dyDescent="0.2"/>
    <row r="2634" customFormat="1" ht="16" customHeight="1" x14ac:dyDescent="0.2"/>
    <row r="2635" customFormat="1" ht="16" customHeight="1" x14ac:dyDescent="0.2"/>
    <row r="2636" customFormat="1" ht="16" customHeight="1" x14ac:dyDescent="0.2"/>
    <row r="2637" customFormat="1" ht="16" customHeight="1" x14ac:dyDescent="0.2"/>
    <row r="2638" customFormat="1" ht="16" customHeight="1" x14ac:dyDescent="0.2"/>
    <row r="2639" customFormat="1" ht="16" customHeight="1" x14ac:dyDescent="0.2"/>
    <row r="2640" customFormat="1" ht="16" customHeight="1" x14ac:dyDescent="0.2"/>
    <row r="2641" customFormat="1" ht="16" customHeight="1" x14ac:dyDescent="0.2"/>
    <row r="2642" customFormat="1" ht="16" customHeight="1" x14ac:dyDescent="0.2"/>
    <row r="2643" customFormat="1" ht="16" customHeight="1" x14ac:dyDescent="0.2"/>
    <row r="2644" customFormat="1" ht="16" customHeight="1" x14ac:dyDescent="0.2"/>
    <row r="2645" customFormat="1" ht="16" customHeight="1" x14ac:dyDescent="0.2"/>
    <row r="2646" customFormat="1" ht="16" customHeight="1" x14ac:dyDescent="0.2"/>
    <row r="2647" customFormat="1" ht="16" customHeight="1" x14ac:dyDescent="0.2"/>
    <row r="2648" customFormat="1" ht="16" customHeight="1" x14ac:dyDescent="0.2"/>
    <row r="2649" customFormat="1" ht="16" customHeight="1" x14ac:dyDescent="0.2"/>
    <row r="2650" customFormat="1" ht="16" customHeight="1" x14ac:dyDescent="0.2"/>
    <row r="2651" customFormat="1" ht="16" customHeight="1" x14ac:dyDescent="0.2"/>
    <row r="2652" customFormat="1" ht="16" customHeight="1" x14ac:dyDescent="0.2"/>
    <row r="2653" customFormat="1" ht="16" customHeight="1" x14ac:dyDescent="0.2"/>
    <row r="2654" customFormat="1" ht="16" customHeight="1" x14ac:dyDescent="0.2"/>
    <row r="2655" customFormat="1" ht="16" customHeight="1" x14ac:dyDescent="0.2"/>
    <row r="2656" customFormat="1" ht="16" customHeight="1" x14ac:dyDescent="0.2"/>
    <row r="2657" customFormat="1" ht="16" customHeight="1" x14ac:dyDescent="0.2"/>
    <row r="2658" customFormat="1" ht="16" customHeight="1" x14ac:dyDescent="0.2"/>
    <row r="2659" customFormat="1" ht="16" customHeight="1" x14ac:dyDescent="0.2"/>
    <row r="2660" customFormat="1" ht="16" customHeight="1" x14ac:dyDescent="0.2"/>
    <row r="2661" customFormat="1" ht="16" customHeight="1" x14ac:dyDescent="0.2"/>
    <row r="2662" customFormat="1" ht="16" customHeight="1" x14ac:dyDescent="0.2"/>
    <row r="2663" customFormat="1" ht="16" customHeight="1" x14ac:dyDescent="0.2"/>
    <row r="2664" customFormat="1" ht="16" customHeight="1" x14ac:dyDescent="0.2"/>
    <row r="2665" customFormat="1" ht="16" customHeight="1" x14ac:dyDescent="0.2"/>
    <row r="2666" customFormat="1" ht="16" customHeight="1" x14ac:dyDescent="0.2"/>
    <row r="2667" customFormat="1" ht="16" customHeight="1" x14ac:dyDescent="0.2"/>
    <row r="2668" customFormat="1" ht="16" customHeight="1" x14ac:dyDescent="0.2"/>
    <row r="2669" customFormat="1" ht="16" customHeight="1" x14ac:dyDescent="0.2"/>
    <row r="2670" customFormat="1" ht="16" customHeight="1" x14ac:dyDescent="0.2"/>
    <row r="2671" customFormat="1" ht="16" customHeight="1" x14ac:dyDescent="0.2"/>
    <row r="2672" customFormat="1" ht="16" customHeight="1" x14ac:dyDescent="0.2"/>
    <row r="2673" customFormat="1" ht="16" customHeight="1" x14ac:dyDescent="0.2"/>
    <row r="2674" customFormat="1" ht="16" customHeight="1" x14ac:dyDescent="0.2"/>
    <row r="2675" customFormat="1" ht="16" customHeight="1" x14ac:dyDescent="0.2"/>
    <row r="2676" customFormat="1" ht="16" customHeight="1" x14ac:dyDescent="0.2"/>
    <row r="2677" customFormat="1" ht="16" customHeight="1" x14ac:dyDescent="0.2"/>
    <row r="2678" customFormat="1" ht="16" customHeight="1" x14ac:dyDescent="0.2"/>
    <row r="2679" customFormat="1" ht="16" customHeight="1" x14ac:dyDescent="0.2"/>
    <row r="2680" customFormat="1" ht="16" customHeight="1" x14ac:dyDescent="0.2"/>
    <row r="2681" customFormat="1" ht="16" customHeight="1" x14ac:dyDescent="0.2"/>
    <row r="2682" customFormat="1" ht="16" customHeight="1" x14ac:dyDescent="0.2"/>
    <row r="2683" customFormat="1" ht="16" customHeight="1" x14ac:dyDescent="0.2"/>
    <row r="2684" customFormat="1" ht="16" customHeight="1" x14ac:dyDescent="0.2"/>
    <row r="2685" customFormat="1" ht="16" customHeight="1" x14ac:dyDescent="0.2"/>
    <row r="2686" customFormat="1" ht="16" customHeight="1" x14ac:dyDescent="0.2"/>
    <row r="2687" customFormat="1" ht="16" customHeight="1" x14ac:dyDescent="0.2"/>
    <row r="2688" customFormat="1" ht="16" customHeight="1" x14ac:dyDescent="0.2"/>
    <row r="2689" customFormat="1" ht="16" customHeight="1" x14ac:dyDescent="0.2"/>
    <row r="2690" customFormat="1" ht="16" customHeight="1" x14ac:dyDescent="0.2"/>
    <row r="2691" customFormat="1" ht="16" customHeight="1" x14ac:dyDescent="0.2"/>
    <row r="2692" customFormat="1" ht="16" customHeight="1" x14ac:dyDescent="0.2"/>
    <row r="2693" customFormat="1" ht="16" customHeight="1" x14ac:dyDescent="0.2"/>
    <row r="2694" customFormat="1" ht="16" customHeight="1" x14ac:dyDescent="0.2"/>
    <row r="2695" customFormat="1" ht="16" customHeight="1" x14ac:dyDescent="0.2"/>
    <row r="2696" customFormat="1" ht="16" customHeight="1" x14ac:dyDescent="0.2"/>
    <row r="2697" customFormat="1" ht="16" customHeight="1" x14ac:dyDescent="0.2"/>
    <row r="2698" customFormat="1" ht="16" customHeight="1" x14ac:dyDescent="0.2"/>
    <row r="2699" customFormat="1" ht="16" customHeight="1" x14ac:dyDescent="0.2"/>
    <row r="2700" customFormat="1" ht="16" customHeight="1" x14ac:dyDescent="0.2"/>
    <row r="2701" customFormat="1" ht="16" customHeight="1" x14ac:dyDescent="0.2"/>
    <row r="2702" customFormat="1" ht="16" customHeight="1" x14ac:dyDescent="0.2"/>
    <row r="2703" customFormat="1" ht="16" customHeight="1" x14ac:dyDescent="0.2"/>
    <row r="2704" customFormat="1" ht="16" customHeight="1" x14ac:dyDescent="0.2"/>
    <row r="2705" customFormat="1" ht="16" customHeight="1" x14ac:dyDescent="0.2"/>
    <row r="2706" customFormat="1" ht="16" customHeight="1" x14ac:dyDescent="0.2"/>
    <row r="2707" customFormat="1" ht="16" customHeight="1" x14ac:dyDescent="0.2"/>
    <row r="2708" customFormat="1" ht="16" customHeight="1" x14ac:dyDescent="0.2"/>
    <row r="2709" customFormat="1" ht="16" customHeight="1" x14ac:dyDescent="0.2"/>
    <row r="2710" customFormat="1" ht="16" customHeight="1" x14ac:dyDescent="0.2"/>
    <row r="2711" customFormat="1" ht="16" customHeight="1" x14ac:dyDescent="0.2"/>
    <row r="2712" customFormat="1" ht="16" customHeight="1" x14ac:dyDescent="0.2"/>
    <row r="2713" customFormat="1" ht="16" customHeight="1" x14ac:dyDescent="0.2"/>
    <row r="2714" customFormat="1" ht="16" customHeight="1" x14ac:dyDescent="0.2"/>
    <row r="2715" customFormat="1" ht="16" customHeight="1" x14ac:dyDescent="0.2"/>
    <row r="2716" customFormat="1" ht="16" customHeight="1" x14ac:dyDescent="0.2"/>
    <row r="2717" customFormat="1" ht="16" customHeight="1" x14ac:dyDescent="0.2"/>
    <row r="2718" customFormat="1" ht="16" customHeight="1" x14ac:dyDescent="0.2"/>
    <row r="2719" customFormat="1" ht="16" customHeight="1" x14ac:dyDescent="0.2"/>
    <row r="2720" customFormat="1" ht="16" customHeight="1" x14ac:dyDescent="0.2"/>
    <row r="2721" customFormat="1" ht="16" customHeight="1" x14ac:dyDescent="0.2"/>
    <row r="2722" customFormat="1" ht="16" customHeight="1" x14ac:dyDescent="0.2"/>
    <row r="2723" customFormat="1" ht="16" customHeight="1" x14ac:dyDescent="0.2"/>
    <row r="2724" customFormat="1" ht="16" customHeight="1" x14ac:dyDescent="0.2"/>
    <row r="2725" customFormat="1" ht="16" customHeight="1" x14ac:dyDescent="0.2"/>
    <row r="2726" customFormat="1" ht="16" customHeight="1" x14ac:dyDescent="0.2"/>
    <row r="2727" customFormat="1" ht="16" customHeight="1" x14ac:dyDescent="0.2"/>
    <row r="2728" customFormat="1" ht="16" customHeight="1" x14ac:dyDescent="0.2"/>
    <row r="2729" customFormat="1" ht="16" customHeight="1" x14ac:dyDescent="0.2"/>
    <row r="2730" customFormat="1" ht="16" customHeight="1" x14ac:dyDescent="0.2"/>
    <row r="2731" customFormat="1" ht="16" customHeight="1" x14ac:dyDescent="0.2"/>
    <row r="2732" customFormat="1" ht="16" customHeight="1" x14ac:dyDescent="0.2"/>
    <row r="2733" customFormat="1" ht="16" customHeight="1" x14ac:dyDescent="0.2"/>
    <row r="2734" customFormat="1" ht="16" customHeight="1" x14ac:dyDescent="0.2"/>
    <row r="2735" customFormat="1" ht="16" customHeight="1" x14ac:dyDescent="0.2"/>
    <row r="2736" customFormat="1" ht="16" customHeight="1" x14ac:dyDescent="0.2"/>
    <row r="2737" customFormat="1" ht="16" customHeight="1" x14ac:dyDescent="0.2"/>
    <row r="2738" customFormat="1" ht="16" customHeight="1" x14ac:dyDescent="0.2"/>
    <row r="2739" customFormat="1" ht="16" customHeight="1" x14ac:dyDescent="0.2"/>
    <row r="2740" customFormat="1" ht="16" customHeight="1" x14ac:dyDescent="0.2"/>
    <row r="2741" customFormat="1" ht="16" customHeight="1" x14ac:dyDescent="0.2"/>
    <row r="2742" customFormat="1" ht="16" customHeight="1" x14ac:dyDescent="0.2"/>
    <row r="2743" customFormat="1" ht="16" customHeight="1" x14ac:dyDescent="0.2"/>
    <row r="2744" customFormat="1" ht="16" customHeight="1" x14ac:dyDescent="0.2"/>
    <row r="2745" customFormat="1" ht="16" customHeight="1" x14ac:dyDescent="0.2"/>
    <row r="2746" customFormat="1" ht="16" customHeight="1" x14ac:dyDescent="0.2"/>
    <row r="2747" customFormat="1" ht="16" customHeight="1" x14ac:dyDescent="0.2"/>
    <row r="2748" customFormat="1" ht="16" customHeight="1" x14ac:dyDescent="0.2"/>
    <row r="2749" customFormat="1" ht="16" customHeight="1" x14ac:dyDescent="0.2"/>
    <row r="2750" customFormat="1" ht="16" customHeight="1" x14ac:dyDescent="0.2"/>
    <row r="2751" customFormat="1" ht="16" customHeight="1" x14ac:dyDescent="0.2"/>
    <row r="2752" customFormat="1" ht="16" customHeight="1" x14ac:dyDescent="0.2"/>
    <row r="2753" customFormat="1" ht="16" customHeight="1" x14ac:dyDescent="0.2"/>
    <row r="2754" customFormat="1" ht="16" customHeight="1" x14ac:dyDescent="0.2"/>
    <row r="2755" customFormat="1" ht="16" customHeight="1" x14ac:dyDescent="0.2"/>
    <row r="2756" customFormat="1" ht="16" customHeight="1" x14ac:dyDescent="0.2"/>
    <row r="2757" customFormat="1" ht="16" customHeight="1" x14ac:dyDescent="0.2"/>
    <row r="2758" customFormat="1" ht="16" customHeight="1" x14ac:dyDescent="0.2"/>
    <row r="2759" customFormat="1" ht="16" customHeight="1" x14ac:dyDescent="0.2"/>
    <row r="2760" customFormat="1" ht="16" customHeight="1" x14ac:dyDescent="0.2"/>
    <row r="2761" customFormat="1" ht="16" customHeight="1" x14ac:dyDescent="0.2"/>
    <row r="2762" customFormat="1" ht="16" customHeight="1" x14ac:dyDescent="0.2"/>
    <row r="2763" customFormat="1" ht="16" customHeight="1" x14ac:dyDescent="0.2"/>
    <row r="2764" customFormat="1" ht="16" customHeight="1" x14ac:dyDescent="0.2"/>
    <row r="2765" customFormat="1" ht="16" customHeight="1" x14ac:dyDescent="0.2"/>
    <row r="2766" customFormat="1" ht="16" customHeight="1" x14ac:dyDescent="0.2"/>
    <row r="2767" customFormat="1" ht="16" customHeight="1" x14ac:dyDescent="0.2"/>
    <row r="2768" customFormat="1" ht="16" customHeight="1" x14ac:dyDescent="0.2"/>
    <row r="2769" customFormat="1" ht="16" customHeight="1" x14ac:dyDescent="0.2"/>
    <row r="2770" customFormat="1" ht="16" customHeight="1" x14ac:dyDescent="0.2"/>
    <row r="2771" customFormat="1" ht="16" customHeight="1" x14ac:dyDescent="0.2"/>
    <row r="2772" customFormat="1" ht="16" customHeight="1" x14ac:dyDescent="0.2"/>
    <row r="2773" customFormat="1" ht="16" customHeight="1" x14ac:dyDescent="0.2"/>
    <row r="2774" customFormat="1" ht="16" customHeight="1" x14ac:dyDescent="0.2"/>
    <row r="2775" customFormat="1" ht="16" customHeight="1" x14ac:dyDescent="0.2"/>
    <row r="2776" customFormat="1" ht="16" customHeight="1" x14ac:dyDescent="0.2"/>
    <row r="2777" customFormat="1" ht="16" customHeight="1" x14ac:dyDescent="0.2"/>
    <row r="2778" customFormat="1" ht="16" customHeight="1" x14ac:dyDescent="0.2"/>
    <row r="2779" customFormat="1" ht="16" customHeight="1" x14ac:dyDescent="0.2"/>
    <row r="2780" customFormat="1" ht="16" customHeight="1" x14ac:dyDescent="0.2"/>
    <row r="2781" customFormat="1" ht="16" customHeight="1" x14ac:dyDescent="0.2"/>
    <row r="2782" customFormat="1" ht="16" customHeight="1" x14ac:dyDescent="0.2"/>
    <row r="2783" customFormat="1" ht="16" customHeight="1" x14ac:dyDescent="0.2"/>
    <row r="2784" customFormat="1" ht="16" customHeight="1" x14ac:dyDescent="0.2"/>
    <row r="2785" customFormat="1" ht="16" customHeight="1" x14ac:dyDescent="0.2"/>
    <row r="2786" customFormat="1" ht="16" customHeight="1" x14ac:dyDescent="0.2"/>
    <row r="2787" customFormat="1" ht="16" customHeight="1" x14ac:dyDescent="0.2"/>
    <row r="2788" customFormat="1" ht="16" customHeight="1" x14ac:dyDescent="0.2"/>
    <row r="2789" customFormat="1" ht="16" customHeight="1" x14ac:dyDescent="0.2"/>
    <row r="2790" customFormat="1" ht="16" customHeight="1" x14ac:dyDescent="0.2"/>
    <row r="2791" customFormat="1" ht="16" customHeight="1" x14ac:dyDescent="0.2"/>
    <row r="2792" customFormat="1" ht="16" customHeight="1" x14ac:dyDescent="0.2"/>
    <row r="2793" customFormat="1" ht="16" customHeight="1" x14ac:dyDescent="0.2"/>
    <row r="2794" customFormat="1" ht="16" customHeight="1" x14ac:dyDescent="0.2"/>
    <row r="2795" customFormat="1" ht="16" customHeight="1" x14ac:dyDescent="0.2"/>
    <row r="2796" customFormat="1" ht="16" customHeight="1" x14ac:dyDescent="0.2"/>
    <row r="2797" customFormat="1" ht="16" customHeight="1" x14ac:dyDescent="0.2"/>
    <row r="2798" customFormat="1" ht="16" customHeight="1" x14ac:dyDescent="0.2"/>
    <row r="2799" customFormat="1" ht="16" customHeight="1" x14ac:dyDescent="0.2"/>
    <row r="2800" customFormat="1" ht="16" customHeight="1" x14ac:dyDescent="0.2"/>
    <row r="2801" customFormat="1" ht="16" customHeight="1" x14ac:dyDescent="0.2"/>
    <row r="2802" customFormat="1" ht="16" customHeight="1" x14ac:dyDescent="0.2"/>
    <row r="2803" customFormat="1" ht="16" customHeight="1" x14ac:dyDescent="0.2"/>
    <row r="2804" customFormat="1" ht="16" customHeight="1" x14ac:dyDescent="0.2"/>
    <row r="2805" customFormat="1" ht="16" customHeight="1" x14ac:dyDescent="0.2"/>
    <row r="2806" customFormat="1" ht="16" customHeight="1" x14ac:dyDescent="0.2"/>
    <row r="2807" customFormat="1" ht="16" customHeight="1" x14ac:dyDescent="0.2"/>
    <row r="2808" customFormat="1" ht="16" customHeight="1" x14ac:dyDescent="0.2"/>
    <row r="2809" customFormat="1" ht="16" customHeight="1" x14ac:dyDescent="0.2"/>
    <row r="2810" customFormat="1" ht="16" customHeight="1" x14ac:dyDescent="0.2"/>
    <row r="2811" customFormat="1" ht="16" customHeight="1" x14ac:dyDescent="0.2"/>
    <row r="2812" customFormat="1" ht="16" customHeight="1" x14ac:dyDescent="0.2"/>
    <row r="2813" customFormat="1" ht="16" customHeight="1" x14ac:dyDescent="0.2"/>
    <row r="2814" customFormat="1" ht="16" customHeight="1" x14ac:dyDescent="0.2"/>
    <row r="2815" customFormat="1" ht="16" customHeight="1" x14ac:dyDescent="0.2"/>
    <row r="2816" customFormat="1" ht="16" customHeight="1" x14ac:dyDescent="0.2"/>
    <row r="2817" customFormat="1" ht="16" customHeight="1" x14ac:dyDescent="0.2"/>
    <row r="2818" customFormat="1" ht="16" customHeight="1" x14ac:dyDescent="0.2"/>
    <row r="2819" customFormat="1" ht="16" customHeight="1" x14ac:dyDescent="0.2"/>
    <row r="2820" customFormat="1" ht="16" customHeight="1" x14ac:dyDescent="0.2"/>
    <row r="2821" customFormat="1" ht="16" customHeight="1" x14ac:dyDescent="0.2"/>
    <row r="2822" customFormat="1" ht="16" customHeight="1" x14ac:dyDescent="0.2"/>
    <row r="2823" customFormat="1" ht="16" customHeight="1" x14ac:dyDescent="0.2"/>
    <row r="2824" customFormat="1" ht="16" customHeight="1" x14ac:dyDescent="0.2"/>
    <row r="2825" customFormat="1" ht="16" customHeight="1" x14ac:dyDescent="0.2"/>
    <row r="2826" customFormat="1" ht="16" customHeight="1" x14ac:dyDescent="0.2"/>
    <row r="2827" customFormat="1" ht="16" customHeight="1" x14ac:dyDescent="0.2"/>
    <row r="2828" customFormat="1" ht="16" customHeight="1" x14ac:dyDescent="0.2"/>
    <row r="2829" customFormat="1" ht="16" customHeight="1" x14ac:dyDescent="0.2"/>
    <row r="2830" customFormat="1" ht="16" customHeight="1" x14ac:dyDescent="0.2"/>
    <row r="2831" customFormat="1" ht="16" customHeight="1" x14ac:dyDescent="0.2"/>
    <row r="2832" customFormat="1" ht="16" customHeight="1" x14ac:dyDescent="0.2"/>
    <row r="2833" customFormat="1" ht="16" customHeight="1" x14ac:dyDescent="0.2"/>
    <row r="2834" customFormat="1" ht="16" customHeight="1" x14ac:dyDescent="0.2"/>
    <row r="2835" customFormat="1" ht="16" customHeight="1" x14ac:dyDescent="0.2"/>
    <row r="2836" customFormat="1" ht="16" customHeight="1" x14ac:dyDescent="0.2"/>
    <row r="2837" customFormat="1" ht="16" customHeight="1" x14ac:dyDescent="0.2"/>
    <row r="2838" customFormat="1" ht="16" customHeight="1" x14ac:dyDescent="0.2"/>
    <row r="2839" customFormat="1" ht="16" customHeight="1" x14ac:dyDescent="0.2"/>
    <row r="2840" customFormat="1" ht="16" customHeight="1" x14ac:dyDescent="0.2"/>
    <row r="2841" customFormat="1" ht="16" customHeight="1" x14ac:dyDescent="0.2"/>
    <row r="2842" customFormat="1" ht="16" customHeight="1" x14ac:dyDescent="0.2"/>
    <row r="2843" customFormat="1" ht="16" customHeight="1" x14ac:dyDescent="0.2"/>
    <row r="2844" customFormat="1" ht="16" customHeight="1" x14ac:dyDescent="0.2"/>
    <row r="2845" customFormat="1" ht="16" customHeight="1" x14ac:dyDescent="0.2"/>
    <row r="2846" customFormat="1" ht="16" customHeight="1" x14ac:dyDescent="0.2"/>
    <row r="2847" customFormat="1" ht="16" customHeight="1" x14ac:dyDescent="0.2"/>
    <row r="2848" customFormat="1" ht="16" customHeight="1" x14ac:dyDescent="0.2"/>
    <row r="2849" customFormat="1" ht="16" customHeight="1" x14ac:dyDescent="0.2"/>
    <row r="2850" customFormat="1" ht="16" customHeight="1" x14ac:dyDescent="0.2"/>
    <row r="2851" customFormat="1" ht="16" customHeight="1" x14ac:dyDescent="0.2"/>
    <row r="2852" customFormat="1" ht="16" customHeight="1" x14ac:dyDescent="0.2"/>
    <row r="2853" customFormat="1" ht="16" customHeight="1" x14ac:dyDescent="0.2"/>
    <row r="2854" customFormat="1" ht="16" customHeight="1" x14ac:dyDescent="0.2"/>
    <row r="2855" customFormat="1" ht="16" customHeight="1" x14ac:dyDescent="0.2"/>
    <row r="2856" customFormat="1" ht="16" customHeight="1" x14ac:dyDescent="0.2"/>
    <row r="2857" customFormat="1" ht="16" customHeight="1" x14ac:dyDescent="0.2"/>
    <row r="2858" customFormat="1" ht="16" customHeight="1" x14ac:dyDescent="0.2"/>
    <row r="2859" customFormat="1" ht="16" customHeight="1" x14ac:dyDescent="0.2"/>
    <row r="2860" customFormat="1" ht="16" customHeight="1" x14ac:dyDescent="0.2"/>
    <row r="2861" customFormat="1" ht="16" customHeight="1" x14ac:dyDescent="0.2"/>
    <row r="2862" customFormat="1" ht="16" customHeight="1" x14ac:dyDescent="0.2"/>
    <row r="2863" customFormat="1" ht="16" customHeight="1" x14ac:dyDescent="0.2"/>
    <row r="2864" customFormat="1" ht="16" customHeight="1" x14ac:dyDescent="0.2"/>
    <row r="2865" customFormat="1" ht="16" customHeight="1" x14ac:dyDescent="0.2"/>
    <row r="2866" customFormat="1" ht="16" customHeight="1" x14ac:dyDescent="0.2"/>
    <row r="2867" customFormat="1" ht="16" customHeight="1" x14ac:dyDescent="0.2"/>
    <row r="2868" customFormat="1" ht="16" customHeight="1" x14ac:dyDescent="0.2"/>
    <row r="2869" customFormat="1" ht="16" customHeight="1" x14ac:dyDescent="0.2"/>
    <row r="2870" customFormat="1" ht="16" customHeight="1" x14ac:dyDescent="0.2"/>
    <row r="2871" customFormat="1" ht="16" customHeight="1" x14ac:dyDescent="0.2"/>
    <row r="2872" customFormat="1" ht="16" customHeight="1" x14ac:dyDescent="0.2"/>
    <row r="2873" customFormat="1" ht="16" customHeight="1" x14ac:dyDescent="0.2"/>
    <row r="2874" customFormat="1" ht="16" customHeight="1" x14ac:dyDescent="0.2"/>
    <row r="2875" customFormat="1" ht="16" customHeight="1" x14ac:dyDescent="0.2"/>
    <row r="2876" customFormat="1" ht="16" customHeight="1" x14ac:dyDescent="0.2"/>
    <row r="2877" customFormat="1" ht="16" customHeight="1" x14ac:dyDescent="0.2"/>
    <row r="2878" customFormat="1" ht="16" customHeight="1" x14ac:dyDescent="0.2"/>
    <row r="2879" customFormat="1" ht="16" customHeight="1" x14ac:dyDescent="0.2"/>
    <row r="2880" customFormat="1" ht="16" customHeight="1" x14ac:dyDescent="0.2"/>
    <row r="2881" customFormat="1" ht="16" customHeight="1" x14ac:dyDescent="0.2"/>
    <row r="2882" customFormat="1" ht="16" customHeight="1" x14ac:dyDescent="0.2"/>
    <row r="2883" customFormat="1" ht="16" customHeight="1" x14ac:dyDescent="0.2"/>
    <row r="2884" customFormat="1" ht="16" customHeight="1" x14ac:dyDescent="0.2"/>
    <row r="2885" customFormat="1" ht="16" customHeight="1" x14ac:dyDescent="0.2"/>
    <row r="2886" customFormat="1" ht="16" customHeight="1" x14ac:dyDescent="0.2"/>
    <row r="2887" customFormat="1" ht="16" customHeight="1" x14ac:dyDescent="0.2"/>
    <row r="2888" customFormat="1" ht="16" customHeight="1" x14ac:dyDescent="0.2"/>
    <row r="2889" customFormat="1" ht="16" customHeight="1" x14ac:dyDescent="0.2"/>
    <row r="2890" customFormat="1" ht="16" customHeight="1" x14ac:dyDescent="0.2"/>
    <row r="2891" customFormat="1" ht="16" customHeight="1" x14ac:dyDescent="0.2"/>
    <row r="2892" customFormat="1" ht="16" customHeight="1" x14ac:dyDescent="0.2"/>
    <row r="2893" customFormat="1" ht="16" customHeight="1" x14ac:dyDescent="0.2"/>
    <row r="2894" customFormat="1" ht="16" customHeight="1" x14ac:dyDescent="0.2"/>
    <row r="2895" customFormat="1" ht="16" customHeight="1" x14ac:dyDescent="0.2"/>
    <row r="2896" customFormat="1" ht="16" customHeight="1" x14ac:dyDescent="0.2"/>
    <row r="2897" customFormat="1" ht="16" customHeight="1" x14ac:dyDescent="0.2"/>
    <row r="2898" customFormat="1" ht="16" customHeight="1" x14ac:dyDescent="0.2"/>
    <row r="2899" customFormat="1" ht="16" customHeight="1" x14ac:dyDescent="0.2"/>
    <row r="2900" customFormat="1" ht="16" customHeight="1" x14ac:dyDescent="0.2"/>
    <row r="2901" customFormat="1" ht="16" customHeight="1" x14ac:dyDescent="0.2"/>
    <row r="2902" customFormat="1" ht="16" customHeight="1" x14ac:dyDescent="0.2"/>
    <row r="2903" customFormat="1" ht="16" customHeight="1" x14ac:dyDescent="0.2"/>
    <row r="2904" customFormat="1" ht="16" customHeight="1" x14ac:dyDescent="0.2"/>
    <row r="2905" customFormat="1" ht="16" customHeight="1" x14ac:dyDescent="0.2"/>
    <row r="2906" customFormat="1" ht="16" customHeight="1" x14ac:dyDescent="0.2"/>
    <row r="2907" customFormat="1" ht="16" customHeight="1" x14ac:dyDescent="0.2"/>
    <row r="2908" customFormat="1" ht="16" customHeight="1" x14ac:dyDescent="0.2"/>
    <row r="2909" customFormat="1" ht="16" customHeight="1" x14ac:dyDescent="0.2"/>
    <row r="2910" customFormat="1" ht="16" customHeight="1" x14ac:dyDescent="0.2"/>
    <row r="2911" customFormat="1" ht="16" customHeight="1" x14ac:dyDescent="0.2"/>
    <row r="2912" customFormat="1" ht="16" customHeight="1" x14ac:dyDescent="0.2"/>
    <row r="2913" customFormat="1" ht="16" customHeight="1" x14ac:dyDescent="0.2"/>
    <row r="2914" customFormat="1" ht="16" customHeight="1" x14ac:dyDescent="0.2"/>
    <row r="2915" customFormat="1" ht="16" customHeight="1" x14ac:dyDescent="0.2"/>
    <row r="2916" customFormat="1" ht="16" customHeight="1" x14ac:dyDescent="0.2"/>
    <row r="2917" customFormat="1" ht="16" customHeight="1" x14ac:dyDescent="0.2"/>
    <row r="2918" customFormat="1" ht="16" customHeight="1" x14ac:dyDescent="0.2"/>
    <row r="2919" customFormat="1" ht="16" customHeight="1" x14ac:dyDescent="0.2"/>
    <row r="2920" customFormat="1" ht="16" customHeight="1" x14ac:dyDescent="0.2"/>
    <row r="2921" customFormat="1" ht="16" customHeight="1" x14ac:dyDescent="0.2"/>
    <row r="2922" customFormat="1" ht="16" customHeight="1" x14ac:dyDescent="0.2"/>
    <row r="2923" customFormat="1" ht="16" customHeight="1" x14ac:dyDescent="0.2"/>
    <row r="2924" customFormat="1" ht="16" customHeight="1" x14ac:dyDescent="0.2"/>
    <row r="2925" customFormat="1" ht="16" customHeight="1" x14ac:dyDescent="0.2"/>
    <row r="2926" customFormat="1" ht="16" customHeight="1" x14ac:dyDescent="0.2"/>
    <row r="2927" customFormat="1" ht="16" customHeight="1" x14ac:dyDescent="0.2"/>
    <row r="2928" customFormat="1" ht="16" customHeight="1" x14ac:dyDescent="0.2"/>
    <row r="2929" customFormat="1" ht="16" customHeight="1" x14ac:dyDescent="0.2"/>
    <row r="2930" customFormat="1" ht="16" customHeight="1" x14ac:dyDescent="0.2"/>
    <row r="2931" customFormat="1" ht="16" customHeight="1" x14ac:dyDescent="0.2"/>
    <row r="2932" customFormat="1" ht="16" customHeight="1" x14ac:dyDescent="0.2"/>
    <row r="2933" customFormat="1" ht="16" customHeight="1" x14ac:dyDescent="0.2"/>
    <row r="2934" customFormat="1" ht="16" customHeight="1" x14ac:dyDescent="0.2"/>
    <row r="2935" customFormat="1" ht="16" customHeight="1" x14ac:dyDescent="0.2"/>
    <row r="2936" customFormat="1" ht="16" customHeight="1" x14ac:dyDescent="0.2"/>
    <row r="2937" customFormat="1" ht="16" customHeight="1" x14ac:dyDescent="0.2"/>
    <row r="2938" customFormat="1" ht="16" customHeight="1" x14ac:dyDescent="0.2"/>
    <row r="2939" customFormat="1" ht="16" customHeight="1" x14ac:dyDescent="0.2"/>
    <row r="2940" customFormat="1" ht="16" customHeight="1" x14ac:dyDescent="0.2"/>
    <row r="2941" customFormat="1" ht="16" customHeight="1" x14ac:dyDescent="0.2"/>
    <row r="2942" customFormat="1" ht="16" customHeight="1" x14ac:dyDescent="0.2"/>
    <row r="2943" customFormat="1" ht="16" customHeight="1" x14ac:dyDescent="0.2"/>
    <row r="2944" customFormat="1" ht="16" customHeight="1" x14ac:dyDescent="0.2"/>
    <row r="2945" customFormat="1" ht="16" customHeight="1" x14ac:dyDescent="0.2"/>
    <row r="2946" customFormat="1" ht="16" customHeight="1" x14ac:dyDescent="0.2"/>
    <row r="2947" customFormat="1" ht="16" customHeight="1" x14ac:dyDescent="0.2"/>
    <row r="2948" customFormat="1" ht="16" customHeight="1" x14ac:dyDescent="0.2"/>
    <row r="2949" customFormat="1" ht="16" customHeight="1" x14ac:dyDescent="0.2"/>
    <row r="2950" customFormat="1" ht="16" customHeight="1" x14ac:dyDescent="0.2"/>
    <row r="2951" customFormat="1" ht="16" customHeight="1" x14ac:dyDescent="0.2"/>
    <row r="2952" customFormat="1" ht="16" customHeight="1" x14ac:dyDescent="0.2"/>
    <row r="2953" customFormat="1" ht="16" customHeight="1" x14ac:dyDescent="0.2"/>
    <row r="2954" customFormat="1" ht="16" customHeight="1" x14ac:dyDescent="0.2"/>
    <row r="2955" customFormat="1" ht="16" customHeight="1" x14ac:dyDescent="0.2"/>
    <row r="2956" customFormat="1" ht="16" customHeight="1" x14ac:dyDescent="0.2"/>
    <row r="2957" customFormat="1" ht="16" customHeight="1" x14ac:dyDescent="0.2"/>
    <row r="2958" customFormat="1" ht="16" customHeight="1" x14ac:dyDescent="0.2"/>
    <row r="2959" customFormat="1" ht="16" customHeight="1" x14ac:dyDescent="0.2"/>
    <row r="2960" customFormat="1" ht="16" customHeight="1" x14ac:dyDescent="0.2"/>
    <row r="2961" customFormat="1" ht="16" customHeight="1" x14ac:dyDescent="0.2"/>
    <row r="2962" customFormat="1" ht="16" customHeight="1" x14ac:dyDescent="0.2"/>
    <row r="2963" customFormat="1" ht="16" customHeight="1" x14ac:dyDescent="0.2"/>
    <row r="2964" customFormat="1" ht="16" customHeight="1" x14ac:dyDescent="0.2"/>
    <row r="2965" customFormat="1" ht="16" customHeight="1" x14ac:dyDescent="0.2"/>
    <row r="2966" customFormat="1" ht="16" customHeight="1" x14ac:dyDescent="0.2"/>
    <row r="2967" customFormat="1" ht="16" customHeight="1" x14ac:dyDescent="0.2"/>
    <row r="2968" customFormat="1" ht="16" customHeight="1" x14ac:dyDescent="0.2"/>
    <row r="2969" customFormat="1" ht="16" customHeight="1" x14ac:dyDescent="0.2"/>
    <row r="2970" customFormat="1" ht="16" customHeight="1" x14ac:dyDescent="0.2"/>
    <row r="2971" customFormat="1" ht="16" customHeight="1" x14ac:dyDescent="0.2"/>
    <row r="2972" customFormat="1" ht="16" customHeight="1" x14ac:dyDescent="0.2"/>
    <row r="2973" customFormat="1" ht="16" customHeight="1" x14ac:dyDescent="0.2"/>
    <row r="2974" customFormat="1" ht="16" customHeight="1" x14ac:dyDescent="0.2"/>
    <row r="2975" customFormat="1" ht="16" customHeight="1" x14ac:dyDescent="0.2"/>
    <row r="2976" customFormat="1" ht="16" customHeight="1" x14ac:dyDescent="0.2"/>
    <row r="2977" customFormat="1" ht="16" customHeight="1" x14ac:dyDescent="0.2"/>
    <row r="2978" customFormat="1" ht="16" customHeight="1" x14ac:dyDescent="0.2"/>
    <row r="2979" customFormat="1" ht="16" customHeight="1" x14ac:dyDescent="0.2"/>
    <row r="2980" customFormat="1" ht="16" customHeight="1" x14ac:dyDescent="0.2"/>
    <row r="2981" customFormat="1" ht="16" customHeight="1" x14ac:dyDescent="0.2"/>
    <row r="2982" customFormat="1" ht="16" customHeight="1" x14ac:dyDescent="0.2"/>
    <row r="2983" customFormat="1" ht="16" customHeight="1" x14ac:dyDescent="0.2"/>
    <row r="2984" customFormat="1" ht="16" customHeight="1" x14ac:dyDescent="0.2"/>
    <row r="2985" customFormat="1" ht="16" customHeight="1" x14ac:dyDescent="0.2"/>
    <row r="2986" customFormat="1" ht="16" customHeight="1" x14ac:dyDescent="0.2"/>
    <row r="2987" customFormat="1" ht="16" customHeight="1" x14ac:dyDescent="0.2"/>
    <row r="2988" customFormat="1" ht="16" customHeight="1" x14ac:dyDescent="0.2"/>
    <row r="2989" customFormat="1" ht="16" customHeight="1" x14ac:dyDescent="0.2"/>
    <row r="2990" customFormat="1" ht="16" customHeight="1" x14ac:dyDescent="0.2"/>
    <row r="2991" customFormat="1" ht="16" customHeight="1" x14ac:dyDescent="0.2"/>
    <row r="2992" customFormat="1" ht="16" customHeight="1" x14ac:dyDescent="0.2"/>
    <row r="2993" customFormat="1" ht="16" customHeight="1" x14ac:dyDescent="0.2"/>
    <row r="2994" customFormat="1" ht="16" customHeight="1" x14ac:dyDescent="0.2"/>
    <row r="2995" customFormat="1" ht="16" customHeight="1" x14ac:dyDescent="0.2"/>
    <row r="2996" customFormat="1" ht="16" customHeight="1" x14ac:dyDescent="0.2"/>
    <row r="2997" customFormat="1" ht="16" customHeight="1" x14ac:dyDescent="0.2"/>
    <row r="2998" customFormat="1" ht="16" customHeight="1" x14ac:dyDescent="0.2"/>
    <row r="2999" customFormat="1" ht="16" customHeight="1" x14ac:dyDescent="0.2"/>
    <row r="3000" customFormat="1" ht="16" customHeight="1" x14ac:dyDescent="0.2"/>
    <row r="3001" customFormat="1" ht="16" customHeight="1" x14ac:dyDescent="0.2"/>
    <row r="3002" customFormat="1" ht="16" customHeight="1" x14ac:dyDescent="0.2"/>
    <row r="3003" customFormat="1" ht="16" customHeight="1" x14ac:dyDescent="0.2"/>
    <row r="3004" customFormat="1" ht="16" customHeight="1" x14ac:dyDescent="0.2"/>
    <row r="3005" customFormat="1" ht="16" customHeight="1" x14ac:dyDescent="0.2"/>
    <row r="3006" customFormat="1" ht="16" customHeight="1" x14ac:dyDescent="0.2"/>
    <row r="3007" customFormat="1" ht="16" customHeight="1" x14ac:dyDescent="0.2"/>
    <row r="3008" customFormat="1" ht="16" customHeight="1" x14ac:dyDescent="0.2"/>
    <row r="3009" customFormat="1" ht="16" customHeight="1" x14ac:dyDescent="0.2"/>
    <row r="3010" customFormat="1" ht="16" customHeight="1" x14ac:dyDescent="0.2"/>
    <row r="3011" customFormat="1" ht="16" customHeight="1" x14ac:dyDescent="0.2"/>
    <row r="3012" customFormat="1" ht="16" customHeight="1" x14ac:dyDescent="0.2"/>
    <row r="3013" customFormat="1" ht="16" customHeight="1" x14ac:dyDescent="0.2"/>
    <row r="3014" customFormat="1" ht="16" customHeight="1" x14ac:dyDescent="0.2"/>
    <row r="3015" customFormat="1" ht="16" customHeight="1" x14ac:dyDescent="0.2"/>
    <row r="3016" customFormat="1" ht="16" customHeight="1" x14ac:dyDescent="0.2"/>
    <row r="3017" customFormat="1" ht="16" customHeight="1" x14ac:dyDescent="0.2"/>
    <row r="3018" customFormat="1" ht="16" customHeight="1" x14ac:dyDescent="0.2"/>
    <row r="3019" customFormat="1" ht="16" customHeight="1" x14ac:dyDescent="0.2"/>
    <row r="3020" customFormat="1" ht="16" customHeight="1" x14ac:dyDescent="0.2"/>
    <row r="3021" customFormat="1" ht="16" customHeight="1" x14ac:dyDescent="0.2"/>
    <row r="3022" customFormat="1" ht="16" customHeight="1" x14ac:dyDescent="0.2"/>
    <row r="3023" customFormat="1" ht="16" customHeight="1" x14ac:dyDescent="0.2"/>
    <row r="3024" customFormat="1" ht="16" customHeight="1" x14ac:dyDescent="0.2"/>
    <row r="3025" customFormat="1" ht="16" customHeight="1" x14ac:dyDescent="0.2"/>
    <row r="3026" customFormat="1" ht="16" customHeight="1" x14ac:dyDescent="0.2"/>
    <row r="3027" customFormat="1" ht="16" customHeight="1" x14ac:dyDescent="0.2"/>
    <row r="3028" customFormat="1" ht="16" customHeight="1" x14ac:dyDescent="0.2"/>
    <row r="3029" customFormat="1" ht="16" customHeight="1" x14ac:dyDescent="0.2"/>
    <row r="3030" customFormat="1" ht="16" customHeight="1" x14ac:dyDescent="0.2"/>
    <row r="3031" customFormat="1" ht="16" customHeight="1" x14ac:dyDescent="0.2"/>
    <row r="3032" customFormat="1" ht="16" customHeight="1" x14ac:dyDescent="0.2"/>
    <row r="3033" customFormat="1" ht="16" customHeight="1" x14ac:dyDescent="0.2"/>
    <row r="3034" customFormat="1" ht="16" customHeight="1" x14ac:dyDescent="0.2"/>
    <row r="3035" customFormat="1" ht="16" customHeight="1" x14ac:dyDescent="0.2"/>
    <row r="3036" customFormat="1" ht="16" customHeight="1" x14ac:dyDescent="0.2"/>
    <row r="3037" customFormat="1" ht="16" customHeight="1" x14ac:dyDescent="0.2"/>
    <row r="3038" customFormat="1" ht="16" customHeight="1" x14ac:dyDescent="0.2"/>
    <row r="3039" customFormat="1" ht="16" customHeight="1" x14ac:dyDescent="0.2"/>
    <row r="3040" customFormat="1" ht="16" customHeight="1" x14ac:dyDescent="0.2"/>
    <row r="3041" customFormat="1" ht="16" customHeight="1" x14ac:dyDescent="0.2"/>
    <row r="3042" customFormat="1" ht="16" customHeight="1" x14ac:dyDescent="0.2"/>
    <row r="3043" customFormat="1" ht="16" customHeight="1" x14ac:dyDescent="0.2"/>
    <row r="3044" customFormat="1" ht="16" customHeight="1" x14ac:dyDescent="0.2"/>
    <row r="3045" customFormat="1" ht="16" customHeight="1" x14ac:dyDescent="0.2"/>
    <row r="3046" customFormat="1" ht="16" customHeight="1" x14ac:dyDescent="0.2"/>
    <row r="3047" customFormat="1" ht="16" customHeight="1" x14ac:dyDescent="0.2"/>
    <row r="3048" customFormat="1" ht="16" customHeight="1" x14ac:dyDescent="0.2"/>
    <row r="3049" customFormat="1" ht="16" customHeight="1" x14ac:dyDescent="0.2"/>
    <row r="3050" customFormat="1" ht="16" customHeight="1" x14ac:dyDescent="0.2"/>
    <row r="3051" customFormat="1" ht="16" customHeight="1" x14ac:dyDescent="0.2"/>
    <row r="3052" customFormat="1" ht="16" customHeight="1" x14ac:dyDescent="0.2"/>
    <row r="3053" customFormat="1" ht="16" customHeight="1" x14ac:dyDescent="0.2"/>
    <row r="3054" customFormat="1" ht="16" customHeight="1" x14ac:dyDescent="0.2"/>
    <row r="3055" customFormat="1" ht="16" customHeight="1" x14ac:dyDescent="0.2"/>
    <row r="3056" customFormat="1" ht="16" customHeight="1" x14ac:dyDescent="0.2"/>
    <row r="3057" customFormat="1" ht="16" customHeight="1" x14ac:dyDescent="0.2"/>
    <row r="3058" customFormat="1" ht="16" customHeight="1" x14ac:dyDescent="0.2"/>
    <row r="3059" customFormat="1" ht="16" customHeight="1" x14ac:dyDescent="0.2"/>
    <row r="3060" customFormat="1" ht="16" customHeight="1" x14ac:dyDescent="0.2"/>
    <row r="3061" customFormat="1" ht="16" customHeight="1" x14ac:dyDescent="0.2"/>
    <row r="3062" customFormat="1" ht="16" customHeight="1" x14ac:dyDescent="0.2"/>
    <row r="3063" customFormat="1" ht="16" customHeight="1" x14ac:dyDescent="0.2"/>
    <row r="3064" customFormat="1" ht="16" customHeight="1" x14ac:dyDescent="0.2"/>
    <row r="3065" customFormat="1" ht="16" customHeight="1" x14ac:dyDescent="0.2"/>
    <row r="3066" customFormat="1" ht="16" customHeight="1" x14ac:dyDescent="0.2"/>
    <row r="3067" customFormat="1" ht="16" customHeight="1" x14ac:dyDescent="0.2"/>
    <row r="3068" customFormat="1" ht="16" customHeight="1" x14ac:dyDescent="0.2"/>
    <row r="3069" customFormat="1" ht="16" customHeight="1" x14ac:dyDescent="0.2"/>
    <row r="3070" customFormat="1" ht="16" customHeight="1" x14ac:dyDescent="0.2"/>
    <row r="3071" customFormat="1" ht="16" customHeight="1" x14ac:dyDescent="0.2"/>
    <row r="3072" customFormat="1" ht="16" customHeight="1" x14ac:dyDescent="0.2"/>
    <row r="3073" customFormat="1" ht="16" customHeight="1" x14ac:dyDescent="0.2"/>
    <row r="3074" customFormat="1" ht="16" customHeight="1" x14ac:dyDescent="0.2"/>
    <row r="3075" customFormat="1" ht="16" customHeight="1" x14ac:dyDescent="0.2"/>
    <row r="3076" customFormat="1" ht="16" customHeight="1" x14ac:dyDescent="0.2"/>
    <row r="3077" customFormat="1" ht="16" customHeight="1" x14ac:dyDescent="0.2"/>
    <row r="3078" customFormat="1" ht="16" customHeight="1" x14ac:dyDescent="0.2"/>
    <row r="3079" customFormat="1" ht="16" customHeight="1" x14ac:dyDescent="0.2"/>
    <row r="3080" customFormat="1" ht="16" customHeight="1" x14ac:dyDescent="0.2"/>
    <row r="3081" customFormat="1" ht="16" customHeight="1" x14ac:dyDescent="0.2"/>
    <row r="3082" customFormat="1" ht="16" customHeight="1" x14ac:dyDescent="0.2"/>
    <row r="3083" customFormat="1" ht="16" customHeight="1" x14ac:dyDescent="0.2"/>
    <row r="3084" customFormat="1" ht="16" customHeight="1" x14ac:dyDescent="0.2"/>
    <row r="3085" customFormat="1" ht="16" customHeight="1" x14ac:dyDescent="0.2"/>
    <row r="3086" customFormat="1" ht="16" customHeight="1" x14ac:dyDescent="0.2"/>
    <row r="3087" customFormat="1" ht="16" customHeight="1" x14ac:dyDescent="0.2"/>
    <row r="3088" customFormat="1" ht="16" customHeight="1" x14ac:dyDescent="0.2"/>
    <row r="3089" customFormat="1" ht="16" customHeight="1" x14ac:dyDescent="0.2"/>
    <row r="3090" customFormat="1" ht="16" customHeight="1" x14ac:dyDescent="0.2"/>
    <row r="3091" customFormat="1" ht="16" customHeight="1" x14ac:dyDescent="0.2"/>
    <row r="3092" customFormat="1" ht="16" customHeight="1" x14ac:dyDescent="0.2"/>
    <row r="3093" customFormat="1" ht="16" customHeight="1" x14ac:dyDescent="0.2"/>
    <row r="3094" customFormat="1" ht="16" customHeight="1" x14ac:dyDescent="0.2"/>
    <row r="3095" customFormat="1" ht="16" customHeight="1" x14ac:dyDescent="0.2"/>
    <row r="3096" customFormat="1" ht="16" customHeight="1" x14ac:dyDescent="0.2"/>
    <row r="3097" customFormat="1" ht="16" customHeight="1" x14ac:dyDescent="0.2"/>
    <row r="3098" customFormat="1" ht="16" customHeight="1" x14ac:dyDescent="0.2"/>
    <row r="3099" customFormat="1" ht="16" customHeight="1" x14ac:dyDescent="0.2"/>
    <row r="3100" customFormat="1" ht="16" customHeight="1" x14ac:dyDescent="0.2"/>
    <row r="3101" customFormat="1" ht="16" customHeight="1" x14ac:dyDescent="0.2"/>
    <row r="3102" customFormat="1" ht="16" customHeight="1" x14ac:dyDescent="0.2"/>
    <row r="3103" customFormat="1" ht="16" customHeight="1" x14ac:dyDescent="0.2"/>
    <row r="3104" customFormat="1" ht="16" customHeight="1" x14ac:dyDescent="0.2"/>
    <row r="3105" customFormat="1" ht="16" customHeight="1" x14ac:dyDescent="0.2"/>
    <row r="3106" customFormat="1" ht="16" customHeight="1" x14ac:dyDescent="0.2"/>
    <row r="3107" customFormat="1" ht="16" customHeight="1" x14ac:dyDescent="0.2"/>
    <row r="3108" customFormat="1" ht="16" customHeight="1" x14ac:dyDescent="0.2"/>
    <row r="3109" customFormat="1" ht="16" customHeight="1" x14ac:dyDescent="0.2"/>
    <row r="3110" customFormat="1" ht="16" customHeight="1" x14ac:dyDescent="0.2"/>
    <row r="3111" customFormat="1" ht="16" customHeight="1" x14ac:dyDescent="0.2"/>
    <row r="3112" customFormat="1" ht="16" customHeight="1" x14ac:dyDescent="0.2"/>
    <row r="3113" customFormat="1" ht="16" customHeight="1" x14ac:dyDescent="0.2"/>
    <row r="3114" customFormat="1" ht="16" customHeight="1" x14ac:dyDescent="0.2"/>
    <row r="3115" customFormat="1" ht="16" customHeight="1" x14ac:dyDescent="0.2"/>
    <row r="3116" customFormat="1" ht="16" customHeight="1" x14ac:dyDescent="0.2"/>
    <row r="3117" customFormat="1" ht="16" customHeight="1" x14ac:dyDescent="0.2"/>
    <row r="3118" customFormat="1" ht="16" customHeight="1" x14ac:dyDescent="0.2"/>
    <row r="3119" customFormat="1" ht="16" customHeight="1" x14ac:dyDescent="0.2"/>
    <row r="3120" customFormat="1" ht="16" customHeight="1" x14ac:dyDescent="0.2"/>
    <row r="3121" customFormat="1" ht="16" customHeight="1" x14ac:dyDescent="0.2"/>
    <row r="3122" customFormat="1" ht="16" customHeight="1" x14ac:dyDescent="0.2"/>
    <row r="3123" customFormat="1" ht="16" customHeight="1" x14ac:dyDescent="0.2"/>
    <row r="3124" customFormat="1" ht="16" customHeight="1" x14ac:dyDescent="0.2"/>
    <row r="3125" customFormat="1" ht="16" customHeight="1" x14ac:dyDescent="0.2"/>
    <row r="3126" customFormat="1" ht="16" customHeight="1" x14ac:dyDescent="0.2"/>
    <row r="3127" customFormat="1" ht="16" customHeight="1" x14ac:dyDescent="0.2"/>
    <row r="3128" customFormat="1" ht="16" customHeight="1" x14ac:dyDescent="0.2"/>
    <row r="3129" customFormat="1" ht="16" customHeight="1" x14ac:dyDescent="0.2"/>
    <row r="3130" customFormat="1" ht="16" customHeight="1" x14ac:dyDescent="0.2"/>
    <row r="3131" customFormat="1" ht="16" customHeight="1" x14ac:dyDescent="0.2"/>
    <row r="3132" customFormat="1" ht="16" customHeight="1" x14ac:dyDescent="0.2"/>
    <row r="3133" customFormat="1" ht="16" customHeight="1" x14ac:dyDescent="0.2"/>
    <row r="3134" customFormat="1" ht="16" customHeight="1" x14ac:dyDescent="0.2"/>
    <row r="3135" customFormat="1" ht="16" customHeight="1" x14ac:dyDescent="0.2"/>
    <row r="3136" customFormat="1" ht="16" customHeight="1" x14ac:dyDescent="0.2"/>
    <row r="3137" customFormat="1" ht="16" customHeight="1" x14ac:dyDescent="0.2"/>
    <row r="3138" customFormat="1" ht="16" customHeight="1" x14ac:dyDescent="0.2"/>
    <row r="3139" customFormat="1" ht="16" customHeight="1" x14ac:dyDescent="0.2"/>
    <row r="3140" customFormat="1" ht="16" customHeight="1" x14ac:dyDescent="0.2"/>
    <row r="3141" customFormat="1" ht="16" customHeight="1" x14ac:dyDescent="0.2"/>
    <row r="3142" customFormat="1" ht="16" customHeight="1" x14ac:dyDescent="0.2"/>
    <row r="3143" customFormat="1" ht="16" customHeight="1" x14ac:dyDescent="0.2"/>
    <row r="3144" customFormat="1" ht="16" customHeight="1" x14ac:dyDescent="0.2"/>
    <row r="3145" customFormat="1" ht="16" customHeight="1" x14ac:dyDescent="0.2"/>
    <row r="3146" customFormat="1" ht="16" customHeight="1" x14ac:dyDescent="0.2"/>
    <row r="3147" customFormat="1" ht="16" customHeight="1" x14ac:dyDescent="0.2"/>
    <row r="3148" customFormat="1" ht="16" customHeight="1" x14ac:dyDescent="0.2"/>
    <row r="3149" customFormat="1" ht="16" customHeight="1" x14ac:dyDescent="0.2"/>
    <row r="3150" customFormat="1" ht="16" customHeight="1" x14ac:dyDescent="0.2"/>
    <row r="3151" customFormat="1" ht="16" customHeight="1" x14ac:dyDescent="0.2"/>
    <row r="3152" customFormat="1" ht="16" customHeight="1" x14ac:dyDescent="0.2"/>
    <row r="3153" customFormat="1" ht="16" customHeight="1" x14ac:dyDescent="0.2"/>
    <row r="3154" customFormat="1" ht="16" customHeight="1" x14ac:dyDescent="0.2"/>
    <row r="3155" customFormat="1" ht="16" customHeight="1" x14ac:dyDescent="0.2"/>
    <row r="3156" customFormat="1" ht="16" customHeight="1" x14ac:dyDescent="0.2"/>
    <row r="3157" customFormat="1" ht="16" customHeight="1" x14ac:dyDescent="0.2"/>
    <row r="3158" customFormat="1" ht="16" customHeight="1" x14ac:dyDescent="0.2"/>
    <row r="3159" customFormat="1" ht="16" customHeight="1" x14ac:dyDescent="0.2"/>
    <row r="3160" customFormat="1" ht="16" customHeight="1" x14ac:dyDescent="0.2"/>
    <row r="3161" customFormat="1" ht="16" customHeight="1" x14ac:dyDescent="0.2"/>
    <row r="3162" customFormat="1" ht="16" customHeight="1" x14ac:dyDescent="0.2"/>
    <row r="3163" customFormat="1" ht="16" customHeight="1" x14ac:dyDescent="0.2"/>
    <row r="3164" customFormat="1" ht="16" customHeight="1" x14ac:dyDescent="0.2"/>
    <row r="3165" customFormat="1" ht="16" customHeight="1" x14ac:dyDescent="0.2"/>
    <row r="3166" customFormat="1" ht="16" customHeight="1" x14ac:dyDescent="0.2"/>
    <row r="3167" customFormat="1" ht="16" customHeight="1" x14ac:dyDescent="0.2"/>
    <row r="3168" customFormat="1" ht="16" customHeight="1" x14ac:dyDescent="0.2"/>
    <row r="3169" customFormat="1" ht="16" customHeight="1" x14ac:dyDescent="0.2"/>
    <row r="3170" customFormat="1" ht="16" customHeight="1" x14ac:dyDescent="0.2"/>
    <row r="3171" customFormat="1" ht="16" customHeight="1" x14ac:dyDescent="0.2"/>
    <row r="3172" customFormat="1" ht="16" customHeight="1" x14ac:dyDescent="0.2"/>
    <row r="3173" customFormat="1" ht="16" customHeight="1" x14ac:dyDescent="0.2"/>
    <row r="3174" customFormat="1" ht="16" customHeight="1" x14ac:dyDescent="0.2"/>
    <row r="3175" customFormat="1" ht="16" customHeight="1" x14ac:dyDescent="0.2"/>
    <row r="3176" customFormat="1" ht="16" customHeight="1" x14ac:dyDescent="0.2"/>
    <row r="3177" customFormat="1" ht="16" customHeight="1" x14ac:dyDescent="0.2"/>
    <row r="3178" customFormat="1" ht="16" customHeight="1" x14ac:dyDescent="0.2"/>
    <row r="3179" customFormat="1" ht="16" customHeight="1" x14ac:dyDescent="0.2"/>
    <row r="3180" customFormat="1" ht="16" customHeight="1" x14ac:dyDescent="0.2"/>
    <row r="3181" customFormat="1" ht="16" customHeight="1" x14ac:dyDescent="0.2"/>
    <row r="3182" customFormat="1" ht="16" customHeight="1" x14ac:dyDescent="0.2"/>
    <row r="3183" customFormat="1" ht="16" customHeight="1" x14ac:dyDescent="0.2"/>
    <row r="3184" customFormat="1" ht="16" customHeight="1" x14ac:dyDescent="0.2"/>
    <row r="3185" customFormat="1" ht="16" customHeight="1" x14ac:dyDescent="0.2"/>
    <row r="3186" customFormat="1" ht="16" customHeight="1" x14ac:dyDescent="0.2"/>
    <row r="3187" customFormat="1" ht="16" customHeight="1" x14ac:dyDescent="0.2"/>
    <row r="3188" customFormat="1" ht="16" customHeight="1" x14ac:dyDescent="0.2"/>
    <row r="3189" customFormat="1" ht="16" customHeight="1" x14ac:dyDescent="0.2"/>
    <row r="3190" customFormat="1" ht="16" customHeight="1" x14ac:dyDescent="0.2"/>
    <row r="3191" customFormat="1" ht="16" customHeight="1" x14ac:dyDescent="0.2"/>
    <row r="3192" customFormat="1" ht="16" customHeight="1" x14ac:dyDescent="0.2"/>
    <row r="3193" customFormat="1" ht="16" customHeight="1" x14ac:dyDescent="0.2"/>
    <row r="3194" customFormat="1" ht="16" customHeight="1" x14ac:dyDescent="0.2"/>
    <row r="3195" customFormat="1" ht="16" customHeight="1" x14ac:dyDescent="0.2"/>
    <row r="3196" customFormat="1" ht="16" customHeight="1" x14ac:dyDescent="0.2"/>
    <row r="3197" customFormat="1" ht="16" customHeight="1" x14ac:dyDescent="0.2"/>
    <row r="3198" customFormat="1" ht="16" customHeight="1" x14ac:dyDescent="0.2"/>
    <row r="3199" customFormat="1" ht="16" customHeight="1" x14ac:dyDescent="0.2"/>
    <row r="3200" customFormat="1" ht="16" customHeight="1" x14ac:dyDescent="0.2"/>
    <row r="3201" customFormat="1" ht="16" customHeight="1" x14ac:dyDescent="0.2"/>
    <row r="3202" customFormat="1" ht="16" customHeight="1" x14ac:dyDescent="0.2"/>
    <row r="3203" customFormat="1" ht="16" customHeight="1" x14ac:dyDescent="0.2"/>
    <row r="3204" customFormat="1" ht="16" customHeight="1" x14ac:dyDescent="0.2"/>
    <row r="3205" customFormat="1" ht="16" customHeight="1" x14ac:dyDescent="0.2"/>
    <row r="3206" customFormat="1" ht="16" customHeight="1" x14ac:dyDescent="0.2"/>
    <row r="3207" customFormat="1" ht="16" customHeight="1" x14ac:dyDescent="0.2"/>
    <row r="3208" customFormat="1" ht="16" customHeight="1" x14ac:dyDescent="0.2"/>
    <row r="3209" customFormat="1" ht="16" customHeight="1" x14ac:dyDescent="0.2"/>
    <row r="3210" customFormat="1" ht="16" customHeight="1" x14ac:dyDescent="0.2"/>
    <row r="3211" customFormat="1" ht="16" customHeight="1" x14ac:dyDescent="0.2"/>
    <row r="3212" customFormat="1" ht="16" customHeight="1" x14ac:dyDescent="0.2"/>
    <row r="3213" customFormat="1" ht="16" customHeight="1" x14ac:dyDescent="0.2"/>
    <row r="3214" customFormat="1" ht="16" customHeight="1" x14ac:dyDescent="0.2"/>
    <row r="3215" customFormat="1" ht="16" customHeight="1" x14ac:dyDescent="0.2"/>
    <row r="3216" customFormat="1" ht="16" customHeight="1" x14ac:dyDescent="0.2"/>
    <row r="3217" customFormat="1" ht="16" customHeight="1" x14ac:dyDescent="0.2"/>
    <row r="3218" customFormat="1" ht="16" customHeight="1" x14ac:dyDescent="0.2"/>
    <row r="3219" customFormat="1" ht="16" customHeight="1" x14ac:dyDescent="0.2"/>
    <row r="3220" customFormat="1" ht="16" customHeight="1" x14ac:dyDescent="0.2"/>
    <row r="3221" customFormat="1" ht="16" customHeight="1" x14ac:dyDescent="0.2"/>
    <row r="3222" customFormat="1" ht="16" customHeight="1" x14ac:dyDescent="0.2"/>
    <row r="3223" customFormat="1" ht="16" customHeight="1" x14ac:dyDescent="0.2"/>
    <row r="3224" customFormat="1" ht="16" customHeight="1" x14ac:dyDescent="0.2"/>
    <row r="3225" customFormat="1" ht="16" customHeight="1" x14ac:dyDescent="0.2"/>
    <row r="3226" customFormat="1" ht="16" customHeight="1" x14ac:dyDescent="0.2"/>
    <row r="3227" customFormat="1" ht="16" customHeight="1" x14ac:dyDescent="0.2"/>
    <row r="3228" customFormat="1" ht="16" customHeight="1" x14ac:dyDescent="0.2"/>
    <row r="3229" customFormat="1" ht="16" customHeight="1" x14ac:dyDescent="0.2"/>
    <row r="3230" customFormat="1" ht="16" customHeight="1" x14ac:dyDescent="0.2"/>
    <row r="3231" customFormat="1" ht="16" customHeight="1" x14ac:dyDescent="0.2"/>
    <row r="3232" customFormat="1" ht="16" customHeight="1" x14ac:dyDescent="0.2"/>
    <row r="3233" customFormat="1" ht="16" customHeight="1" x14ac:dyDescent="0.2"/>
    <row r="3234" customFormat="1" ht="16" customHeight="1" x14ac:dyDescent="0.2"/>
    <row r="3235" customFormat="1" ht="16" customHeight="1" x14ac:dyDescent="0.2"/>
    <row r="3236" customFormat="1" ht="16" customHeight="1" x14ac:dyDescent="0.2"/>
    <row r="3237" customFormat="1" ht="16" customHeight="1" x14ac:dyDescent="0.2"/>
    <row r="3238" customFormat="1" ht="16" customHeight="1" x14ac:dyDescent="0.2"/>
    <row r="3239" customFormat="1" ht="16" customHeight="1" x14ac:dyDescent="0.2"/>
    <row r="3240" customFormat="1" ht="16" customHeight="1" x14ac:dyDescent="0.2"/>
    <row r="3241" customFormat="1" ht="16" customHeight="1" x14ac:dyDescent="0.2"/>
    <row r="3242" customFormat="1" ht="16" customHeight="1" x14ac:dyDescent="0.2"/>
    <row r="3243" customFormat="1" ht="16" customHeight="1" x14ac:dyDescent="0.2"/>
    <row r="3244" customFormat="1" ht="16" customHeight="1" x14ac:dyDescent="0.2"/>
    <row r="3245" customFormat="1" ht="16" customHeight="1" x14ac:dyDescent="0.2"/>
    <row r="3246" customFormat="1" ht="16" customHeight="1" x14ac:dyDescent="0.2"/>
    <row r="3247" customFormat="1" ht="16" customHeight="1" x14ac:dyDescent="0.2"/>
    <row r="3248" customFormat="1" ht="16" customHeight="1" x14ac:dyDescent="0.2"/>
    <row r="3249" customFormat="1" ht="16" customHeight="1" x14ac:dyDescent="0.2"/>
    <row r="3250" customFormat="1" ht="16" customHeight="1" x14ac:dyDescent="0.2"/>
    <row r="3251" customFormat="1" ht="16" customHeight="1" x14ac:dyDescent="0.2"/>
    <row r="3252" customFormat="1" ht="16" customHeight="1" x14ac:dyDescent="0.2"/>
    <row r="3253" customFormat="1" ht="16" customHeight="1" x14ac:dyDescent="0.2"/>
    <row r="3254" customFormat="1" ht="16" customHeight="1" x14ac:dyDescent="0.2"/>
    <row r="3255" customFormat="1" ht="16" customHeight="1" x14ac:dyDescent="0.2"/>
    <row r="3256" customFormat="1" ht="16" customHeight="1" x14ac:dyDescent="0.2"/>
    <row r="3257" customFormat="1" ht="16" customHeight="1" x14ac:dyDescent="0.2"/>
    <row r="3258" customFormat="1" ht="16" customHeight="1" x14ac:dyDescent="0.2"/>
    <row r="3259" customFormat="1" ht="16" customHeight="1" x14ac:dyDescent="0.2"/>
    <row r="3260" customFormat="1" ht="16" customHeight="1" x14ac:dyDescent="0.2"/>
    <row r="3261" customFormat="1" ht="16" customHeight="1" x14ac:dyDescent="0.2"/>
    <row r="3262" customFormat="1" ht="16" customHeight="1" x14ac:dyDescent="0.2"/>
    <row r="3263" customFormat="1" ht="16" customHeight="1" x14ac:dyDescent="0.2"/>
    <row r="3264" customFormat="1" ht="16" customHeight="1" x14ac:dyDescent="0.2"/>
    <row r="3265" customFormat="1" ht="16" customHeight="1" x14ac:dyDescent="0.2"/>
    <row r="3266" customFormat="1" ht="16" customHeight="1" x14ac:dyDescent="0.2"/>
    <row r="3267" customFormat="1" ht="16" customHeight="1" x14ac:dyDescent="0.2"/>
    <row r="3268" customFormat="1" ht="16" customHeight="1" x14ac:dyDescent="0.2"/>
    <row r="3269" customFormat="1" ht="16" customHeight="1" x14ac:dyDescent="0.2"/>
    <row r="3270" customFormat="1" ht="16" customHeight="1" x14ac:dyDescent="0.2"/>
    <row r="3271" customFormat="1" ht="16" customHeight="1" x14ac:dyDescent="0.2"/>
    <row r="3272" customFormat="1" ht="16" customHeight="1" x14ac:dyDescent="0.2"/>
    <row r="3273" customFormat="1" ht="16" customHeight="1" x14ac:dyDescent="0.2"/>
    <row r="3274" customFormat="1" ht="16" customHeight="1" x14ac:dyDescent="0.2"/>
    <row r="3275" customFormat="1" ht="16" customHeight="1" x14ac:dyDescent="0.2"/>
    <row r="3276" customFormat="1" ht="16" customHeight="1" x14ac:dyDescent="0.2"/>
    <row r="3277" customFormat="1" ht="16" customHeight="1" x14ac:dyDescent="0.2"/>
    <row r="3278" customFormat="1" ht="16" customHeight="1" x14ac:dyDescent="0.2"/>
    <row r="3279" customFormat="1" ht="16" customHeight="1" x14ac:dyDescent="0.2"/>
    <row r="3280" customFormat="1" ht="16" customHeight="1" x14ac:dyDescent="0.2"/>
    <row r="3281" customFormat="1" ht="16" customHeight="1" x14ac:dyDescent="0.2"/>
    <row r="3282" customFormat="1" ht="16" customHeight="1" x14ac:dyDescent="0.2"/>
    <row r="3283" customFormat="1" ht="16" customHeight="1" x14ac:dyDescent="0.2"/>
    <row r="3284" customFormat="1" ht="16" customHeight="1" x14ac:dyDescent="0.2"/>
    <row r="3285" customFormat="1" ht="16" customHeight="1" x14ac:dyDescent="0.2"/>
    <row r="3286" customFormat="1" ht="16" customHeight="1" x14ac:dyDescent="0.2"/>
    <row r="3287" customFormat="1" ht="16" customHeight="1" x14ac:dyDescent="0.2"/>
    <row r="3288" customFormat="1" ht="16" customHeight="1" x14ac:dyDescent="0.2"/>
    <row r="3289" customFormat="1" ht="16" customHeight="1" x14ac:dyDescent="0.2"/>
    <row r="3290" customFormat="1" ht="16" customHeight="1" x14ac:dyDescent="0.2"/>
    <row r="3291" customFormat="1" ht="16" customHeight="1" x14ac:dyDescent="0.2"/>
    <row r="3292" customFormat="1" ht="16" customHeight="1" x14ac:dyDescent="0.2"/>
    <row r="3293" customFormat="1" ht="16" customHeight="1" x14ac:dyDescent="0.2"/>
    <row r="3294" customFormat="1" ht="16" customHeight="1" x14ac:dyDescent="0.2"/>
    <row r="3295" customFormat="1" ht="16" customHeight="1" x14ac:dyDescent="0.2"/>
    <row r="3296" customFormat="1" ht="16" customHeight="1" x14ac:dyDescent="0.2"/>
    <row r="3297" customFormat="1" ht="16" customHeight="1" x14ac:dyDescent="0.2"/>
    <row r="3298" customFormat="1" ht="16" customHeight="1" x14ac:dyDescent="0.2"/>
    <row r="3299" customFormat="1" ht="16" customHeight="1" x14ac:dyDescent="0.2"/>
    <row r="3300" customFormat="1" ht="16" customHeight="1" x14ac:dyDescent="0.2"/>
    <row r="3301" customFormat="1" ht="16" customHeight="1" x14ac:dyDescent="0.2"/>
    <row r="3302" customFormat="1" ht="16" customHeight="1" x14ac:dyDescent="0.2"/>
    <row r="3303" customFormat="1" ht="16" customHeight="1" x14ac:dyDescent="0.2"/>
    <row r="3304" customFormat="1" ht="16" customHeight="1" x14ac:dyDescent="0.2"/>
    <row r="3305" customFormat="1" ht="16" customHeight="1" x14ac:dyDescent="0.2"/>
    <row r="3306" customFormat="1" ht="16" customHeight="1" x14ac:dyDescent="0.2"/>
    <row r="3307" customFormat="1" ht="16" customHeight="1" x14ac:dyDescent="0.2"/>
    <row r="3308" customFormat="1" ht="16" customHeight="1" x14ac:dyDescent="0.2"/>
    <row r="3309" customFormat="1" ht="16" customHeight="1" x14ac:dyDescent="0.2"/>
    <row r="3310" customFormat="1" ht="16" customHeight="1" x14ac:dyDescent="0.2"/>
    <row r="3311" customFormat="1" ht="16" customHeight="1" x14ac:dyDescent="0.2"/>
    <row r="3312" customFormat="1" ht="16" customHeight="1" x14ac:dyDescent="0.2"/>
    <row r="3313" customFormat="1" ht="16" customHeight="1" x14ac:dyDescent="0.2"/>
    <row r="3314" customFormat="1" ht="16" customHeight="1" x14ac:dyDescent="0.2"/>
    <row r="3315" customFormat="1" ht="16" customHeight="1" x14ac:dyDescent="0.2"/>
    <row r="3316" customFormat="1" ht="16" customHeight="1" x14ac:dyDescent="0.2"/>
    <row r="3317" customFormat="1" ht="16" customHeight="1" x14ac:dyDescent="0.2"/>
    <row r="3318" customFormat="1" ht="16" customHeight="1" x14ac:dyDescent="0.2"/>
    <row r="3319" customFormat="1" ht="16" customHeight="1" x14ac:dyDescent="0.2"/>
    <row r="3320" customFormat="1" ht="16" customHeight="1" x14ac:dyDescent="0.2"/>
    <row r="3321" customFormat="1" ht="16" customHeight="1" x14ac:dyDescent="0.2"/>
    <row r="3322" customFormat="1" ht="16" customHeight="1" x14ac:dyDescent="0.2"/>
    <row r="3323" customFormat="1" ht="16" customHeight="1" x14ac:dyDescent="0.2"/>
    <row r="3324" customFormat="1" ht="16" customHeight="1" x14ac:dyDescent="0.2"/>
    <row r="3325" customFormat="1" ht="16" customHeight="1" x14ac:dyDescent="0.2"/>
    <row r="3326" customFormat="1" ht="16" customHeight="1" x14ac:dyDescent="0.2"/>
    <row r="3327" customFormat="1" ht="16" customHeight="1" x14ac:dyDescent="0.2"/>
    <row r="3328" customFormat="1" ht="16" customHeight="1" x14ac:dyDescent="0.2"/>
    <row r="3329" customFormat="1" ht="16" customHeight="1" x14ac:dyDescent="0.2"/>
    <row r="3330" customFormat="1" ht="16" customHeight="1" x14ac:dyDescent="0.2"/>
    <row r="3331" customFormat="1" ht="16" customHeight="1" x14ac:dyDescent="0.2"/>
    <row r="3332" customFormat="1" ht="16" customHeight="1" x14ac:dyDescent="0.2"/>
    <row r="3333" customFormat="1" ht="16" customHeight="1" x14ac:dyDescent="0.2"/>
    <row r="3334" customFormat="1" ht="16" customHeight="1" x14ac:dyDescent="0.2"/>
    <row r="3335" customFormat="1" ht="16" customHeight="1" x14ac:dyDescent="0.2"/>
    <row r="3336" customFormat="1" ht="16" customHeight="1" x14ac:dyDescent="0.2"/>
    <row r="3337" customFormat="1" ht="16" customHeight="1" x14ac:dyDescent="0.2"/>
    <row r="3338" customFormat="1" ht="16" customHeight="1" x14ac:dyDescent="0.2"/>
    <row r="3339" customFormat="1" ht="16" customHeight="1" x14ac:dyDescent="0.2"/>
    <row r="3340" customFormat="1" ht="16" customHeight="1" x14ac:dyDescent="0.2"/>
    <row r="3341" customFormat="1" ht="16" customHeight="1" x14ac:dyDescent="0.2"/>
    <row r="3342" customFormat="1" ht="16" customHeight="1" x14ac:dyDescent="0.2"/>
    <row r="3343" customFormat="1" ht="16" customHeight="1" x14ac:dyDescent="0.2"/>
    <row r="3344" customFormat="1" ht="16" customHeight="1" x14ac:dyDescent="0.2"/>
    <row r="3345" customFormat="1" ht="16" customHeight="1" x14ac:dyDescent="0.2"/>
    <row r="3346" customFormat="1" ht="16" customHeight="1" x14ac:dyDescent="0.2"/>
    <row r="3347" customFormat="1" ht="16" customHeight="1" x14ac:dyDescent="0.2"/>
    <row r="3348" customFormat="1" ht="16" customHeight="1" x14ac:dyDescent="0.2"/>
    <row r="3349" customFormat="1" ht="16" customHeight="1" x14ac:dyDescent="0.2"/>
    <row r="3350" customFormat="1" ht="16" customHeight="1" x14ac:dyDescent="0.2"/>
    <row r="3351" customFormat="1" ht="16" customHeight="1" x14ac:dyDescent="0.2"/>
    <row r="3352" customFormat="1" ht="16" customHeight="1" x14ac:dyDescent="0.2"/>
    <row r="3353" customFormat="1" ht="16" customHeight="1" x14ac:dyDescent="0.2"/>
    <row r="3354" customFormat="1" ht="16" customHeight="1" x14ac:dyDescent="0.2"/>
    <row r="3355" customFormat="1" ht="16" customHeight="1" x14ac:dyDescent="0.2"/>
    <row r="3356" customFormat="1" ht="16" customHeight="1" x14ac:dyDescent="0.2"/>
    <row r="3357" customFormat="1" ht="16" customHeight="1" x14ac:dyDescent="0.2"/>
    <row r="3358" customFormat="1" ht="16" customHeight="1" x14ac:dyDescent="0.2"/>
    <row r="3359" customFormat="1" ht="16" customHeight="1" x14ac:dyDescent="0.2"/>
    <row r="3360" customFormat="1" ht="16" customHeight="1" x14ac:dyDescent="0.2"/>
    <row r="3361" customFormat="1" ht="16" customHeight="1" x14ac:dyDescent="0.2"/>
    <row r="3362" customFormat="1" ht="16" customHeight="1" x14ac:dyDescent="0.2"/>
    <row r="3363" customFormat="1" ht="16" customHeight="1" x14ac:dyDescent="0.2"/>
    <row r="3364" customFormat="1" ht="16" customHeight="1" x14ac:dyDescent="0.2"/>
    <row r="3365" customFormat="1" ht="16" customHeight="1" x14ac:dyDescent="0.2"/>
    <row r="3366" customFormat="1" ht="16" customHeight="1" x14ac:dyDescent="0.2"/>
    <row r="3367" customFormat="1" ht="16" customHeight="1" x14ac:dyDescent="0.2"/>
    <row r="3368" customFormat="1" ht="16" customHeight="1" x14ac:dyDescent="0.2"/>
    <row r="3369" customFormat="1" ht="16" customHeight="1" x14ac:dyDescent="0.2"/>
    <row r="3370" customFormat="1" ht="16" customHeight="1" x14ac:dyDescent="0.2"/>
    <row r="3371" customFormat="1" ht="16" customHeight="1" x14ac:dyDescent="0.2"/>
    <row r="3372" customFormat="1" ht="16" customHeight="1" x14ac:dyDescent="0.2"/>
    <row r="3373" customFormat="1" ht="16" customHeight="1" x14ac:dyDescent="0.2"/>
    <row r="3374" customFormat="1" ht="16" customHeight="1" x14ac:dyDescent="0.2"/>
    <row r="3375" customFormat="1" ht="16" customHeight="1" x14ac:dyDescent="0.2"/>
    <row r="3376" customFormat="1" ht="16" customHeight="1" x14ac:dyDescent="0.2"/>
    <row r="3377" customFormat="1" ht="16" customHeight="1" x14ac:dyDescent="0.2"/>
    <row r="3378" customFormat="1" ht="16" customHeight="1" x14ac:dyDescent="0.2"/>
    <row r="3379" customFormat="1" ht="16" customHeight="1" x14ac:dyDescent="0.2"/>
    <row r="3380" customFormat="1" ht="16" customHeight="1" x14ac:dyDescent="0.2"/>
    <row r="3381" customFormat="1" ht="16" customHeight="1" x14ac:dyDescent="0.2"/>
    <row r="3382" customFormat="1" ht="16" customHeight="1" x14ac:dyDescent="0.2"/>
    <row r="3383" customFormat="1" ht="16" customHeight="1" x14ac:dyDescent="0.2"/>
    <row r="3384" customFormat="1" ht="16" customHeight="1" x14ac:dyDescent="0.2"/>
    <row r="3385" customFormat="1" ht="16" customHeight="1" x14ac:dyDescent="0.2"/>
    <row r="3386" customFormat="1" ht="16" customHeight="1" x14ac:dyDescent="0.2"/>
    <row r="3387" customFormat="1" ht="16" customHeight="1" x14ac:dyDescent="0.2"/>
    <row r="3388" customFormat="1" ht="16" customHeight="1" x14ac:dyDescent="0.2"/>
    <row r="3389" customFormat="1" ht="16" customHeight="1" x14ac:dyDescent="0.2"/>
    <row r="3390" customFormat="1" ht="16" customHeight="1" x14ac:dyDescent="0.2"/>
    <row r="3391" customFormat="1" ht="16" customHeight="1" x14ac:dyDescent="0.2"/>
    <row r="3392" customFormat="1" ht="16" customHeight="1" x14ac:dyDescent="0.2"/>
    <row r="3393" customFormat="1" ht="16" customHeight="1" x14ac:dyDescent="0.2"/>
    <row r="3394" customFormat="1" ht="16" customHeight="1" x14ac:dyDescent="0.2"/>
    <row r="3395" customFormat="1" ht="16" customHeight="1" x14ac:dyDescent="0.2"/>
    <row r="3396" customFormat="1" ht="16" customHeight="1" x14ac:dyDescent="0.2"/>
    <row r="3397" customFormat="1" ht="16" customHeight="1" x14ac:dyDescent="0.2"/>
    <row r="3398" customFormat="1" ht="16" customHeight="1" x14ac:dyDescent="0.2"/>
    <row r="3399" customFormat="1" ht="16" customHeight="1" x14ac:dyDescent="0.2"/>
    <row r="3400" customFormat="1" ht="16" customHeight="1" x14ac:dyDescent="0.2"/>
    <row r="3401" customFormat="1" ht="16" customHeight="1" x14ac:dyDescent="0.2"/>
    <row r="3402" customFormat="1" ht="16" customHeight="1" x14ac:dyDescent="0.2"/>
    <row r="3403" customFormat="1" ht="16" customHeight="1" x14ac:dyDescent="0.2"/>
    <row r="3404" customFormat="1" ht="16" customHeight="1" x14ac:dyDescent="0.2"/>
    <row r="3405" customFormat="1" ht="16" customHeight="1" x14ac:dyDescent="0.2"/>
    <row r="3406" customFormat="1" ht="16" customHeight="1" x14ac:dyDescent="0.2"/>
    <row r="3407" customFormat="1" ht="16" customHeight="1" x14ac:dyDescent="0.2"/>
    <row r="3408" customFormat="1" ht="16" customHeight="1" x14ac:dyDescent="0.2"/>
    <row r="3409" customFormat="1" ht="16" customHeight="1" x14ac:dyDescent="0.2"/>
    <row r="3410" customFormat="1" ht="16" customHeight="1" x14ac:dyDescent="0.2"/>
    <row r="3411" customFormat="1" ht="16" customHeight="1" x14ac:dyDescent="0.2"/>
    <row r="3412" customFormat="1" ht="16" customHeight="1" x14ac:dyDescent="0.2"/>
    <row r="3413" customFormat="1" ht="16" customHeight="1" x14ac:dyDescent="0.2"/>
    <row r="3414" customFormat="1" ht="16" customHeight="1" x14ac:dyDescent="0.2"/>
    <row r="3415" customFormat="1" ht="16" customHeight="1" x14ac:dyDescent="0.2"/>
    <row r="3416" customFormat="1" ht="16" customHeight="1" x14ac:dyDescent="0.2"/>
    <row r="3417" customFormat="1" ht="16" customHeight="1" x14ac:dyDescent="0.2"/>
    <row r="3418" customFormat="1" ht="16" customHeight="1" x14ac:dyDescent="0.2"/>
    <row r="3419" customFormat="1" ht="16" customHeight="1" x14ac:dyDescent="0.2"/>
    <row r="3420" customFormat="1" ht="16" customHeight="1" x14ac:dyDescent="0.2"/>
    <row r="3421" customFormat="1" ht="16" customHeight="1" x14ac:dyDescent="0.2"/>
    <row r="3422" customFormat="1" ht="16" customHeight="1" x14ac:dyDescent="0.2"/>
    <row r="3423" customFormat="1" ht="16" customHeight="1" x14ac:dyDescent="0.2"/>
    <row r="3424" customFormat="1" ht="16" customHeight="1" x14ac:dyDescent="0.2"/>
    <row r="3425" customFormat="1" ht="16" customHeight="1" x14ac:dyDescent="0.2"/>
    <row r="3426" customFormat="1" ht="16" customHeight="1" x14ac:dyDescent="0.2"/>
    <row r="3427" customFormat="1" ht="16" customHeight="1" x14ac:dyDescent="0.2"/>
    <row r="3428" customFormat="1" ht="16" customHeight="1" x14ac:dyDescent="0.2"/>
    <row r="3429" customFormat="1" ht="16" customHeight="1" x14ac:dyDescent="0.2"/>
    <row r="3430" customFormat="1" ht="16" customHeight="1" x14ac:dyDescent="0.2"/>
    <row r="3431" customFormat="1" ht="16" customHeight="1" x14ac:dyDescent="0.2"/>
    <row r="3432" customFormat="1" ht="16" customHeight="1" x14ac:dyDescent="0.2"/>
    <row r="3433" customFormat="1" ht="16" customHeight="1" x14ac:dyDescent="0.2"/>
    <row r="3434" customFormat="1" ht="16" customHeight="1" x14ac:dyDescent="0.2"/>
    <row r="3435" customFormat="1" ht="16" customHeight="1" x14ac:dyDescent="0.2"/>
    <row r="3436" customFormat="1" ht="16" customHeight="1" x14ac:dyDescent="0.2"/>
    <row r="3437" customFormat="1" ht="16" customHeight="1" x14ac:dyDescent="0.2"/>
    <row r="3438" customFormat="1" ht="16" customHeight="1" x14ac:dyDescent="0.2"/>
    <row r="3439" customFormat="1" ht="16" customHeight="1" x14ac:dyDescent="0.2"/>
    <row r="3440" customFormat="1" ht="16" customHeight="1" x14ac:dyDescent="0.2"/>
    <row r="3441" customFormat="1" ht="16" customHeight="1" x14ac:dyDescent="0.2"/>
    <row r="3442" customFormat="1" ht="16" customHeight="1" x14ac:dyDescent="0.2"/>
    <row r="3443" customFormat="1" ht="16" customHeight="1" x14ac:dyDescent="0.2"/>
    <row r="3444" customFormat="1" ht="16" customHeight="1" x14ac:dyDescent="0.2"/>
    <row r="3445" customFormat="1" ht="16" customHeight="1" x14ac:dyDescent="0.2"/>
    <row r="3446" customFormat="1" ht="16" customHeight="1" x14ac:dyDescent="0.2"/>
    <row r="3447" customFormat="1" ht="16" customHeight="1" x14ac:dyDescent="0.2"/>
    <row r="3448" customFormat="1" ht="16" customHeight="1" x14ac:dyDescent="0.2"/>
    <row r="3449" customFormat="1" ht="16" customHeight="1" x14ac:dyDescent="0.2"/>
    <row r="3450" customFormat="1" ht="16" customHeight="1" x14ac:dyDescent="0.2"/>
    <row r="3451" customFormat="1" ht="16" customHeight="1" x14ac:dyDescent="0.2"/>
    <row r="3452" customFormat="1" ht="16" customHeight="1" x14ac:dyDescent="0.2"/>
    <row r="3453" customFormat="1" ht="16" customHeight="1" x14ac:dyDescent="0.2"/>
    <row r="3454" customFormat="1" ht="16" customHeight="1" x14ac:dyDescent="0.2"/>
    <row r="3455" customFormat="1" ht="16" customHeight="1" x14ac:dyDescent="0.2"/>
    <row r="3456" customFormat="1" ht="16" customHeight="1" x14ac:dyDescent="0.2"/>
    <row r="3457" customFormat="1" ht="16" customHeight="1" x14ac:dyDescent="0.2"/>
    <row r="3458" customFormat="1" ht="16" customHeight="1" x14ac:dyDescent="0.2"/>
    <row r="3459" customFormat="1" ht="16" customHeight="1" x14ac:dyDescent="0.2"/>
    <row r="3460" customFormat="1" ht="16" customHeight="1" x14ac:dyDescent="0.2"/>
    <row r="3461" customFormat="1" ht="16" customHeight="1" x14ac:dyDescent="0.2"/>
    <row r="3462" customFormat="1" ht="16" customHeight="1" x14ac:dyDescent="0.2"/>
    <row r="3463" customFormat="1" ht="16" customHeight="1" x14ac:dyDescent="0.2"/>
    <row r="3464" customFormat="1" ht="16" customHeight="1" x14ac:dyDescent="0.2"/>
    <row r="3465" customFormat="1" ht="16" customHeight="1" x14ac:dyDescent="0.2"/>
    <row r="3466" customFormat="1" ht="16" customHeight="1" x14ac:dyDescent="0.2"/>
    <row r="3467" customFormat="1" ht="16" customHeight="1" x14ac:dyDescent="0.2"/>
    <row r="3468" customFormat="1" ht="16" customHeight="1" x14ac:dyDescent="0.2"/>
    <row r="3469" customFormat="1" ht="16" customHeight="1" x14ac:dyDescent="0.2"/>
    <row r="3470" customFormat="1" ht="16" customHeight="1" x14ac:dyDescent="0.2"/>
    <row r="3471" customFormat="1" ht="16" customHeight="1" x14ac:dyDescent="0.2"/>
    <row r="3472" customFormat="1" ht="16" customHeight="1" x14ac:dyDescent="0.2"/>
    <row r="3473" customFormat="1" ht="16" customHeight="1" x14ac:dyDescent="0.2"/>
    <row r="3474" customFormat="1" ht="16" customHeight="1" x14ac:dyDescent="0.2"/>
    <row r="3475" customFormat="1" ht="16" customHeight="1" x14ac:dyDescent="0.2"/>
    <row r="3476" customFormat="1" ht="16" customHeight="1" x14ac:dyDescent="0.2"/>
    <row r="3477" customFormat="1" ht="16" customHeight="1" x14ac:dyDescent="0.2"/>
    <row r="3478" customFormat="1" ht="16" customHeight="1" x14ac:dyDescent="0.2"/>
    <row r="3479" customFormat="1" ht="16" customHeight="1" x14ac:dyDescent="0.2"/>
    <row r="3480" customFormat="1" ht="16" customHeight="1" x14ac:dyDescent="0.2"/>
    <row r="3481" customFormat="1" ht="16" customHeight="1" x14ac:dyDescent="0.2"/>
    <row r="3482" customFormat="1" ht="16" customHeight="1" x14ac:dyDescent="0.2"/>
    <row r="3483" customFormat="1" ht="16" customHeight="1" x14ac:dyDescent="0.2"/>
    <row r="3484" customFormat="1" ht="16" customHeight="1" x14ac:dyDescent="0.2"/>
    <row r="3485" customFormat="1" ht="16" customHeight="1" x14ac:dyDescent="0.2"/>
    <row r="3486" customFormat="1" ht="16" customHeight="1" x14ac:dyDescent="0.2"/>
    <row r="3487" customFormat="1" ht="16" customHeight="1" x14ac:dyDescent="0.2"/>
    <row r="3488" customFormat="1" ht="16" customHeight="1" x14ac:dyDescent="0.2"/>
    <row r="3489" customFormat="1" ht="16" customHeight="1" x14ac:dyDescent="0.2"/>
    <row r="3490" customFormat="1" ht="16" customHeight="1" x14ac:dyDescent="0.2"/>
    <row r="3491" customFormat="1" ht="16" customHeight="1" x14ac:dyDescent="0.2"/>
    <row r="3492" customFormat="1" ht="16" customHeight="1" x14ac:dyDescent="0.2"/>
    <row r="3493" customFormat="1" ht="16" customHeight="1" x14ac:dyDescent="0.2"/>
    <row r="3494" customFormat="1" ht="16" customHeight="1" x14ac:dyDescent="0.2"/>
    <row r="3495" customFormat="1" ht="16" customHeight="1" x14ac:dyDescent="0.2"/>
    <row r="3496" customFormat="1" ht="16" customHeight="1" x14ac:dyDescent="0.2"/>
    <row r="3497" customFormat="1" ht="16" customHeight="1" x14ac:dyDescent="0.2"/>
    <row r="3498" customFormat="1" ht="16" customHeight="1" x14ac:dyDescent="0.2"/>
    <row r="3499" customFormat="1" ht="16" customHeight="1" x14ac:dyDescent="0.2"/>
    <row r="3500" customFormat="1" ht="16" customHeight="1" x14ac:dyDescent="0.2"/>
    <row r="3501" customFormat="1" ht="16" customHeight="1" x14ac:dyDescent="0.2"/>
    <row r="3502" customFormat="1" ht="16" customHeight="1" x14ac:dyDescent="0.2"/>
    <row r="3503" customFormat="1" ht="16" customHeight="1" x14ac:dyDescent="0.2"/>
    <row r="3504" customFormat="1" ht="16" customHeight="1" x14ac:dyDescent="0.2"/>
    <row r="3505" customFormat="1" ht="16" customHeight="1" x14ac:dyDescent="0.2"/>
    <row r="3506" customFormat="1" ht="16" customHeight="1" x14ac:dyDescent="0.2"/>
    <row r="3507" customFormat="1" ht="16" customHeight="1" x14ac:dyDescent="0.2"/>
    <row r="3508" customFormat="1" ht="16" customHeight="1" x14ac:dyDescent="0.2"/>
    <row r="3509" customFormat="1" ht="16" customHeight="1" x14ac:dyDescent="0.2"/>
    <row r="3510" customFormat="1" ht="16" customHeight="1" x14ac:dyDescent="0.2"/>
    <row r="3511" customFormat="1" ht="16" customHeight="1" x14ac:dyDescent="0.2"/>
    <row r="3512" customFormat="1" ht="16" customHeight="1" x14ac:dyDescent="0.2"/>
    <row r="3513" customFormat="1" ht="16" customHeight="1" x14ac:dyDescent="0.2"/>
    <row r="3514" customFormat="1" ht="16" customHeight="1" x14ac:dyDescent="0.2"/>
    <row r="3515" customFormat="1" ht="16" customHeight="1" x14ac:dyDescent="0.2"/>
    <row r="3516" customFormat="1" ht="16" customHeight="1" x14ac:dyDescent="0.2"/>
    <row r="3517" customFormat="1" ht="16" customHeight="1" x14ac:dyDescent="0.2"/>
    <row r="3518" customFormat="1" ht="16" customHeight="1" x14ac:dyDescent="0.2"/>
    <row r="3519" customFormat="1" ht="16" customHeight="1" x14ac:dyDescent="0.2"/>
    <row r="3520" customFormat="1" ht="16" customHeight="1" x14ac:dyDescent="0.2"/>
    <row r="3521" customFormat="1" ht="16" customHeight="1" x14ac:dyDescent="0.2"/>
    <row r="3522" customFormat="1" ht="16" customHeight="1" x14ac:dyDescent="0.2"/>
    <row r="3523" customFormat="1" ht="16" customHeight="1" x14ac:dyDescent="0.2"/>
    <row r="3524" customFormat="1" ht="16" customHeight="1" x14ac:dyDescent="0.2"/>
    <row r="3525" customFormat="1" ht="16" customHeight="1" x14ac:dyDescent="0.2"/>
    <row r="3526" customFormat="1" ht="16" customHeight="1" x14ac:dyDescent="0.2"/>
    <row r="3527" customFormat="1" ht="16" customHeight="1" x14ac:dyDescent="0.2"/>
    <row r="3528" customFormat="1" ht="16" customHeight="1" x14ac:dyDescent="0.2"/>
    <row r="3529" customFormat="1" ht="16" customHeight="1" x14ac:dyDescent="0.2"/>
    <row r="3530" customFormat="1" ht="16" customHeight="1" x14ac:dyDescent="0.2"/>
    <row r="3531" customFormat="1" ht="16" customHeight="1" x14ac:dyDescent="0.2"/>
    <row r="3532" customFormat="1" ht="16" customHeight="1" x14ac:dyDescent="0.2"/>
    <row r="3533" customFormat="1" ht="16" customHeight="1" x14ac:dyDescent="0.2"/>
    <row r="3534" customFormat="1" ht="16" customHeight="1" x14ac:dyDescent="0.2"/>
    <row r="3535" customFormat="1" ht="16" customHeight="1" x14ac:dyDescent="0.2"/>
    <row r="3536" customFormat="1" ht="16" customHeight="1" x14ac:dyDescent="0.2"/>
    <row r="3537" customFormat="1" ht="16" customHeight="1" x14ac:dyDescent="0.2"/>
    <row r="3538" customFormat="1" ht="16" customHeight="1" x14ac:dyDescent="0.2"/>
    <row r="3539" customFormat="1" ht="16" customHeight="1" x14ac:dyDescent="0.2"/>
    <row r="3540" customFormat="1" ht="16" customHeight="1" x14ac:dyDescent="0.2"/>
    <row r="3541" customFormat="1" ht="16" customHeight="1" x14ac:dyDescent="0.2"/>
    <row r="3542" customFormat="1" ht="16" customHeight="1" x14ac:dyDescent="0.2"/>
    <row r="3543" customFormat="1" ht="16" customHeight="1" x14ac:dyDescent="0.2"/>
    <row r="3544" customFormat="1" ht="16" customHeight="1" x14ac:dyDescent="0.2"/>
    <row r="3545" customFormat="1" ht="16" customHeight="1" x14ac:dyDescent="0.2"/>
    <row r="3546" customFormat="1" ht="16" customHeight="1" x14ac:dyDescent="0.2"/>
    <row r="3547" customFormat="1" ht="16" customHeight="1" x14ac:dyDescent="0.2"/>
    <row r="3548" customFormat="1" ht="16" customHeight="1" x14ac:dyDescent="0.2"/>
    <row r="3549" customFormat="1" ht="16" customHeight="1" x14ac:dyDescent="0.2"/>
    <row r="3550" customFormat="1" ht="16" customHeight="1" x14ac:dyDescent="0.2"/>
    <row r="3551" customFormat="1" ht="16" customHeight="1" x14ac:dyDescent="0.2"/>
    <row r="3552" customFormat="1" ht="16" customHeight="1" x14ac:dyDescent="0.2"/>
    <row r="3553" customFormat="1" ht="16" customHeight="1" x14ac:dyDescent="0.2"/>
    <row r="3554" customFormat="1" ht="16" customHeight="1" x14ac:dyDescent="0.2"/>
    <row r="3555" customFormat="1" ht="16" customHeight="1" x14ac:dyDescent="0.2"/>
    <row r="3556" customFormat="1" ht="16" customHeight="1" x14ac:dyDescent="0.2"/>
    <row r="3557" customFormat="1" ht="16" customHeight="1" x14ac:dyDescent="0.2"/>
    <row r="3558" customFormat="1" ht="16" customHeight="1" x14ac:dyDescent="0.2"/>
    <row r="3559" customFormat="1" ht="16" customHeight="1" x14ac:dyDescent="0.2"/>
    <row r="3560" customFormat="1" ht="16" customHeight="1" x14ac:dyDescent="0.2"/>
    <row r="3561" customFormat="1" ht="16" customHeight="1" x14ac:dyDescent="0.2"/>
    <row r="3562" customFormat="1" ht="16" customHeight="1" x14ac:dyDescent="0.2"/>
    <row r="3563" customFormat="1" ht="16" customHeight="1" x14ac:dyDescent="0.2"/>
    <row r="3564" customFormat="1" ht="16" customHeight="1" x14ac:dyDescent="0.2"/>
    <row r="3565" customFormat="1" ht="16" customHeight="1" x14ac:dyDescent="0.2"/>
    <row r="3566" customFormat="1" ht="16" customHeight="1" x14ac:dyDescent="0.2"/>
    <row r="3567" customFormat="1" ht="16" customHeight="1" x14ac:dyDescent="0.2"/>
    <row r="3568" customFormat="1" ht="16" customHeight="1" x14ac:dyDescent="0.2"/>
    <row r="3569" customFormat="1" ht="16" customHeight="1" x14ac:dyDescent="0.2"/>
    <row r="3570" customFormat="1" ht="16" customHeight="1" x14ac:dyDescent="0.2"/>
    <row r="3571" customFormat="1" ht="16" customHeight="1" x14ac:dyDescent="0.2"/>
    <row r="3572" customFormat="1" ht="16" customHeight="1" x14ac:dyDescent="0.2"/>
    <row r="3573" customFormat="1" ht="16" customHeight="1" x14ac:dyDescent="0.2"/>
    <row r="3574" customFormat="1" ht="16" customHeight="1" x14ac:dyDescent="0.2"/>
    <row r="3575" customFormat="1" ht="16" customHeight="1" x14ac:dyDescent="0.2"/>
    <row r="3576" customFormat="1" ht="16" customHeight="1" x14ac:dyDescent="0.2"/>
    <row r="3577" customFormat="1" ht="16" customHeight="1" x14ac:dyDescent="0.2"/>
    <row r="3578" customFormat="1" ht="16" customHeight="1" x14ac:dyDescent="0.2"/>
    <row r="3579" customFormat="1" ht="16" customHeight="1" x14ac:dyDescent="0.2"/>
    <row r="3580" customFormat="1" ht="16" customHeight="1" x14ac:dyDescent="0.2"/>
    <row r="3581" customFormat="1" ht="16" customHeight="1" x14ac:dyDescent="0.2"/>
    <row r="3582" customFormat="1" ht="16" customHeight="1" x14ac:dyDescent="0.2"/>
    <row r="3583" customFormat="1" ht="16" customHeight="1" x14ac:dyDescent="0.2"/>
    <row r="3584" customFormat="1" ht="16" customHeight="1" x14ac:dyDescent="0.2"/>
    <row r="3585" customFormat="1" ht="16" customHeight="1" x14ac:dyDescent="0.2"/>
    <row r="3586" customFormat="1" ht="16" customHeight="1" x14ac:dyDescent="0.2"/>
    <row r="3587" customFormat="1" ht="16" customHeight="1" x14ac:dyDescent="0.2"/>
    <row r="3588" customFormat="1" ht="16" customHeight="1" x14ac:dyDescent="0.2"/>
    <row r="3589" customFormat="1" ht="16" customHeight="1" x14ac:dyDescent="0.2"/>
    <row r="3590" customFormat="1" ht="16" customHeight="1" x14ac:dyDescent="0.2"/>
    <row r="3591" customFormat="1" ht="16" customHeight="1" x14ac:dyDescent="0.2"/>
    <row r="3592" customFormat="1" ht="16" customHeight="1" x14ac:dyDescent="0.2"/>
    <row r="3593" customFormat="1" ht="16" customHeight="1" x14ac:dyDescent="0.2"/>
    <row r="3594" customFormat="1" ht="16" customHeight="1" x14ac:dyDescent="0.2"/>
    <row r="3595" customFormat="1" ht="16" customHeight="1" x14ac:dyDescent="0.2"/>
    <row r="3596" customFormat="1" ht="16" customHeight="1" x14ac:dyDescent="0.2"/>
    <row r="3597" customFormat="1" ht="16" customHeight="1" x14ac:dyDescent="0.2"/>
    <row r="3598" customFormat="1" ht="16" customHeight="1" x14ac:dyDescent="0.2"/>
    <row r="3599" customFormat="1" ht="16" customHeight="1" x14ac:dyDescent="0.2"/>
    <row r="3600" customFormat="1" ht="16" customHeight="1" x14ac:dyDescent="0.2"/>
    <row r="3601" customFormat="1" ht="16" customHeight="1" x14ac:dyDescent="0.2"/>
    <row r="3602" customFormat="1" ht="16" customHeight="1" x14ac:dyDescent="0.2"/>
    <row r="3603" customFormat="1" ht="16" customHeight="1" x14ac:dyDescent="0.2"/>
    <row r="3604" customFormat="1" ht="16" customHeight="1" x14ac:dyDescent="0.2"/>
    <row r="3605" customFormat="1" ht="16" customHeight="1" x14ac:dyDescent="0.2"/>
    <row r="3606" customFormat="1" ht="16" customHeight="1" x14ac:dyDescent="0.2"/>
    <row r="3607" customFormat="1" ht="16" customHeight="1" x14ac:dyDescent="0.2"/>
    <row r="3608" customFormat="1" ht="16" customHeight="1" x14ac:dyDescent="0.2"/>
    <row r="3609" customFormat="1" ht="16" customHeight="1" x14ac:dyDescent="0.2"/>
    <row r="3610" customFormat="1" ht="16" customHeight="1" x14ac:dyDescent="0.2"/>
    <row r="3611" customFormat="1" ht="16" customHeight="1" x14ac:dyDescent="0.2"/>
    <row r="3612" customFormat="1" ht="16" customHeight="1" x14ac:dyDescent="0.2"/>
    <row r="3613" customFormat="1" ht="16" customHeight="1" x14ac:dyDescent="0.2"/>
    <row r="3614" customFormat="1" ht="16" customHeight="1" x14ac:dyDescent="0.2"/>
    <row r="3615" customFormat="1" ht="16" customHeight="1" x14ac:dyDescent="0.2"/>
    <row r="3616" customFormat="1" ht="16" customHeight="1" x14ac:dyDescent="0.2"/>
    <row r="3617" customFormat="1" ht="16" customHeight="1" x14ac:dyDescent="0.2"/>
    <row r="3618" customFormat="1" ht="16" customHeight="1" x14ac:dyDescent="0.2"/>
    <row r="3619" customFormat="1" ht="16" customHeight="1" x14ac:dyDescent="0.2"/>
    <row r="3620" customFormat="1" ht="16" customHeight="1" x14ac:dyDescent="0.2"/>
    <row r="3621" customFormat="1" ht="16" customHeight="1" x14ac:dyDescent="0.2"/>
    <row r="3622" customFormat="1" ht="16" customHeight="1" x14ac:dyDescent="0.2"/>
    <row r="3623" customFormat="1" ht="16" customHeight="1" x14ac:dyDescent="0.2"/>
    <row r="3624" customFormat="1" ht="16" customHeight="1" x14ac:dyDescent="0.2"/>
    <row r="3625" customFormat="1" ht="16" customHeight="1" x14ac:dyDescent="0.2"/>
    <row r="3626" customFormat="1" ht="16" customHeight="1" x14ac:dyDescent="0.2"/>
    <row r="3627" customFormat="1" ht="16" customHeight="1" x14ac:dyDescent="0.2"/>
    <row r="3628" customFormat="1" ht="16" customHeight="1" x14ac:dyDescent="0.2"/>
    <row r="3629" customFormat="1" ht="16" customHeight="1" x14ac:dyDescent="0.2"/>
    <row r="3630" customFormat="1" ht="16" customHeight="1" x14ac:dyDescent="0.2"/>
    <row r="3631" customFormat="1" ht="16" customHeight="1" x14ac:dyDescent="0.2"/>
    <row r="3632" customFormat="1" ht="16" customHeight="1" x14ac:dyDescent="0.2"/>
    <row r="3633" customFormat="1" ht="16" customHeight="1" x14ac:dyDescent="0.2"/>
    <row r="3634" customFormat="1" ht="16" customHeight="1" x14ac:dyDescent="0.2"/>
    <row r="3635" customFormat="1" ht="16" customHeight="1" x14ac:dyDescent="0.2"/>
    <row r="3636" customFormat="1" ht="16" customHeight="1" x14ac:dyDescent="0.2"/>
    <row r="3637" customFormat="1" ht="16" customHeight="1" x14ac:dyDescent="0.2"/>
    <row r="3638" customFormat="1" ht="16" customHeight="1" x14ac:dyDescent="0.2"/>
    <row r="3639" customFormat="1" ht="16" customHeight="1" x14ac:dyDescent="0.2"/>
    <row r="3640" customFormat="1" ht="16" customHeight="1" x14ac:dyDescent="0.2"/>
    <row r="3641" customFormat="1" ht="16" customHeight="1" x14ac:dyDescent="0.2"/>
    <row r="3642" customFormat="1" ht="16" customHeight="1" x14ac:dyDescent="0.2"/>
    <row r="3643" customFormat="1" ht="16" customHeight="1" x14ac:dyDescent="0.2"/>
    <row r="3644" customFormat="1" ht="16" customHeight="1" x14ac:dyDescent="0.2"/>
    <row r="3645" customFormat="1" ht="16" customHeight="1" x14ac:dyDescent="0.2"/>
    <row r="3646" customFormat="1" ht="16" customHeight="1" x14ac:dyDescent="0.2"/>
    <row r="3647" customFormat="1" ht="16" customHeight="1" x14ac:dyDescent="0.2"/>
    <row r="3648" customFormat="1" ht="16" customHeight="1" x14ac:dyDescent="0.2"/>
    <row r="3649" customFormat="1" ht="16" customHeight="1" x14ac:dyDescent="0.2"/>
    <row r="3650" customFormat="1" ht="16" customHeight="1" x14ac:dyDescent="0.2"/>
    <row r="3651" customFormat="1" ht="16" customHeight="1" x14ac:dyDescent="0.2"/>
    <row r="3652" customFormat="1" ht="16" customHeight="1" x14ac:dyDescent="0.2"/>
    <row r="3653" customFormat="1" ht="16" customHeight="1" x14ac:dyDescent="0.2"/>
    <row r="3654" customFormat="1" ht="16" customHeight="1" x14ac:dyDescent="0.2"/>
    <row r="3655" customFormat="1" ht="16" customHeight="1" x14ac:dyDescent="0.2"/>
    <row r="3656" customFormat="1" ht="16" customHeight="1" x14ac:dyDescent="0.2"/>
    <row r="3657" customFormat="1" ht="16" customHeight="1" x14ac:dyDescent="0.2"/>
    <row r="3658" customFormat="1" ht="16" customHeight="1" x14ac:dyDescent="0.2"/>
    <row r="3659" customFormat="1" ht="16" customHeight="1" x14ac:dyDescent="0.2"/>
    <row r="3660" customFormat="1" ht="16" customHeight="1" x14ac:dyDescent="0.2"/>
    <row r="3661" customFormat="1" ht="16" customHeight="1" x14ac:dyDescent="0.2"/>
    <row r="3662" customFormat="1" ht="16" customHeight="1" x14ac:dyDescent="0.2"/>
    <row r="3663" customFormat="1" ht="16" customHeight="1" x14ac:dyDescent="0.2"/>
    <row r="3664" customFormat="1" ht="16" customHeight="1" x14ac:dyDescent="0.2"/>
    <row r="3665" customFormat="1" ht="16" customHeight="1" x14ac:dyDescent="0.2"/>
    <row r="3666" customFormat="1" ht="16" customHeight="1" x14ac:dyDescent="0.2"/>
    <row r="3667" customFormat="1" ht="16" customHeight="1" x14ac:dyDescent="0.2"/>
    <row r="3668" customFormat="1" ht="16" customHeight="1" x14ac:dyDescent="0.2"/>
    <row r="3669" customFormat="1" ht="16" customHeight="1" x14ac:dyDescent="0.2"/>
    <row r="3670" customFormat="1" ht="16" customHeight="1" x14ac:dyDescent="0.2"/>
    <row r="3671" customFormat="1" ht="16" customHeight="1" x14ac:dyDescent="0.2"/>
    <row r="3672" customFormat="1" ht="16" customHeight="1" x14ac:dyDescent="0.2"/>
    <row r="3673" customFormat="1" ht="16" customHeight="1" x14ac:dyDescent="0.2"/>
    <row r="3674" customFormat="1" ht="16" customHeight="1" x14ac:dyDescent="0.2"/>
    <row r="3675" customFormat="1" ht="16" customHeight="1" x14ac:dyDescent="0.2"/>
    <row r="3676" customFormat="1" ht="16" customHeight="1" x14ac:dyDescent="0.2"/>
    <row r="3677" customFormat="1" ht="16" customHeight="1" x14ac:dyDescent="0.2"/>
    <row r="3678" customFormat="1" ht="16" customHeight="1" x14ac:dyDescent="0.2"/>
    <row r="3679" customFormat="1" ht="16" customHeight="1" x14ac:dyDescent="0.2"/>
    <row r="3680" customFormat="1" ht="16" customHeight="1" x14ac:dyDescent="0.2"/>
    <row r="3681" customFormat="1" ht="16" customHeight="1" x14ac:dyDescent="0.2"/>
    <row r="3682" customFormat="1" ht="16" customHeight="1" x14ac:dyDescent="0.2"/>
    <row r="3683" customFormat="1" ht="16" customHeight="1" x14ac:dyDescent="0.2"/>
    <row r="3684" customFormat="1" ht="16" customHeight="1" x14ac:dyDescent="0.2"/>
    <row r="3685" customFormat="1" ht="16" customHeight="1" x14ac:dyDescent="0.2"/>
    <row r="3686" customFormat="1" ht="16" customHeight="1" x14ac:dyDescent="0.2"/>
    <row r="3687" customFormat="1" ht="16" customHeight="1" x14ac:dyDescent="0.2"/>
    <row r="3688" customFormat="1" ht="16" customHeight="1" x14ac:dyDescent="0.2"/>
    <row r="3689" customFormat="1" ht="16" customHeight="1" x14ac:dyDescent="0.2"/>
    <row r="3690" customFormat="1" ht="16" customHeight="1" x14ac:dyDescent="0.2"/>
    <row r="3691" customFormat="1" ht="16" customHeight="1" x14ac:dyDescent="0.2"/>
    <row r="3692" customFormat="1" ht="16" customHeight="1" x14ac:dyDescent="0.2"/>
    <row r="3693" customFormat="1" ht="16" customHeight="1" x14ac:dyDescent="0.2"/>
    <row r="3694" customFormat="1" ht="16" customHeight="1" x14ac:dyDescent="0.2"/>
    <row r="3695" customFormat="1" ht="16" customHeight="1" x14ac:dyDescent="0.2"/>
    <row r="3696" customFormat="1" ht="16" customHeight="1" x14ac:dyDescent="0.2"/>
    <row r="3697" customFormat="1" ht="16" customHeight="1" x14ac:dyDescent="0.2"/>
    <row r="3698" customFormat="1" ht="16" customHeight="1" x14ac:dyDescent="0.2"/>
    <row r="3699" customFormat="1" ht="16" customHeight="1" x14ac:dyDescent="0.2"/>
    <row r="3700" customFormat="1" ht="16" customHeight="1" x14ac:dyDescent="0.2"/>
    <row r="3701" customFormat="1" ht="16" customHeight="1" x14ac:dyDescent="0.2"/>
    <row r="3702" customFormat="1" ht="16" customHeight="1" x14ac:dyDescent="0.2"/>
    <row r="3703" customFormat="1" ht="16" customHeight="1" x14ac:dyDescent="0.2"/>
    <row r="3704" customFormat="1" ht="16" customHeight="1" x14ac:dyDescent="0.2"/>
    <row r="3705" customFormat="1" ht="16" customHeight="1" x14ac:dyDescent="0.2"/>
    <row r="3706" customFormat="1" ht="16" customHeight="1" x14ac:dyDescent="0.2"/>
    <row r="3707" customFormat="1" ht="16" customHeight="1" x14ac:dyDescent="0.2"/>
    <row r="3708" customFormat="1" ht="16" customHeight="1" x14ac:dyDescent="0.2"/>
    <row r="3709" customFormat="1" ht="16" customHeight="1" x14ac:dyDescent="0.2"/>
    <row r="3710" customFormat="1" ht="16" customHeight="1" x14ac:dyDescent="0.2"/>
    <row r="3711" customFormat="1" ht="16" customHeight="1" x14ac:dyDescent="0.2"/>
    <row r="3712" customFormat="1" ht="16" customHeight="1" x14ac:dyDescent="0.2"/>
    <row r="3713" customFormat="1" ht="16" customHeight="1" x14ac:dyDescent="0.2"/>
    <row r="3714" customFormat="1" ht="16" customHeight="1" x14ac:dyDescent="0.2"/>
    <row r="3715" customFormat="1" ht="16" customHeight="1" x14ac:dyDescent="0.2"/>
    <row r="3716" customFormat="1" ht="16" customHeight="1" x14ac:dyDescent="0.2"/>
    <row r="3717" customFormat="1" ht="16" customHeight="1" x14ac:dyDescent="0.2"/>
    <row r="3718" customFormat="1" ht="16" customHeight="1" x14ac:dyDescent="0.2"/>
    <row r="3719" customFormat="1" ht="16" customHeight="1" x14ac:dyDescent="0.2"/>
    <row r="3720" customFormat="1" ht="16" customHeight="1" x14ac:dyDescent="0.2"/>
    <row r="3721" customFormat="1" ht="16" customHeight="1" x14ac:dyDescent="0.2"/>
    <row r="3722" customFormat="1" ht="16" customHeight="1" x14ac:dyDescent="0.2"/>
    <row r="3723" customFormat="1" ht="16" customHeight="1" x14ac:dyDescent="0.2"/>
    <row r="3724" customFormat="1" ht="16" customHeight="1" x14ac:dyDescent="0.2"/>
    <row r="3725" customFormat="1" ht="16" customHeight="1" x14ac:dyDescent="0.2"/>
    <row r="3726" customFormat="1" ht="16" customHeight="1" x14ac:dyDescent="0.2"/>
    <row r="3727" customFormat="1" ht="16" customHeight="1" x14ac:dyDescent="0.2"/>
    <row r="3728" customFormat="1" ht="16" customHeight="1" x14ac:dyDescent="0.2"/>
    <row r="3729" customFormat="1" ht="16" customHeight="1" x14ac:dyDescent="0.2"/>
    <row r="3730" customFormat="1" ht="16" customHeight="1" x14ac:dyDescent="0.2"/>
    <row r="3731" customFormat="1" ht="16" customHeight="1" x14ac:dyDescent="0.2"/>
    <row r="3732" customFormat="1" ht="16" customHeight="1" x14ac:dyDescent="0.2"/>
    <row r="3733" customFormat="1" ht="16" customHeight="1" x14ac:dyDescent="0.2"/>
    <row r="3734" customFormat="1" ht="16" customHeight="1" x14ac:dyDescent="0.2"/>
    <row r="3735" customFormat="1" ht="16" customHeight="1" x14ac:dyDescent="0.2"/>
    <row r="3736" customFormat="1" ht="16" customHeight="1" x14ac:dyDescent="0.2"/>
    <row r="3737" customFormat="1" ht="16" customHeight="1" x14ac:dyDescent="0.2"/>
    <row r="3738" customFormat="1" ht="16" customHeight="1" x14ac:dyDescent="0.2"/>
    <row r="3739" customFormat="1" ht="16" customHeight="1" x14ac:dyDescent="0.2"/>
    <row r="3740" customFormat="1" ht="16" customHeight="1" x14ac:dyDescent="0.2"/>
    <row r="3741" customFormat="1" ht="16" customHeight="1" x14ac:dyDescent="0.2"/>
    <row r="3742" customFormat="1" ht="16" customHeight="1" x14ac:dyDescent="0.2"/>
    <row r="3743" customFormat="1" ht="16" customHeight="1" x14ac:dyDescent="0.2"/>
    <row r="3744" customFormat="1" ht="16" customHeight="1" x14ac:dyDescent="0.2"/>
    <row r="3745" customFormat="1" ht="16" customHeight="1" x14ac:dyDescent="0.2"/>
    <row r="3746" customFormat="1" ht="16" customHeight="1" x14ac:dyDescent="0.2"/>
    <row r="3747" customFormat="1" ht="16" customHeight="1" x14ac:dyDescent="0.2"/>
    <row r="3748" customFormat="1" ht="16" customHeight="1" x14ac:dyDescent="0.2"/>
    <row r="3749" customFormat="1" ht="16" customHeight="1" x14ac:dyDescent="0.2"/>
    <row r="3750" customFormat="1" ht="16" customHeight="1" x14ac:dyDescent="0.2"/>
    <row r="3751" customFormat="1" ht="16" customHeight="1" x14ac:dyDescent="0.2"/>
    <row r="3752" customFormat="1" ht="16" customHeight="1" x14ac:dyDescent="0.2"/>
    <row r="3753" customFormat="1" ht="16" customHeight="1" x14ac:dyDescent="0.2"/>
    <row r="3754" customFormat="1" ht="16" customHeight="1" x14ac:dyDescent="0.2"/>
    <row r="3755" customFormat="1" ht="16" customHeight="1" x14ac:dyDescent="0.2"/>
    <row r="3756" customFormat="1" ht="16" customHeight="1" x14ac:dyDescent="0.2"/>
    <row r="3757" customFormat="1" ht="16" customHeight="1" x14ac:dyDescent="0.2"/>
    <row r="3758" customFormat="1" ht="16" customHeight="1" x14ac:dyDescent="0.2"/>
    <row r="3759" customFormat="1" ht="16" customHeight="1" x14ac:dyDescent="0.2"/>
    <row r="3760" customFormat="1" ht="16" customHeight="1" x14ac:dyDescent="0.2"/>
    <row r="3761" customFormat="1" ht="16" customHeight="1" x14ac:dyDescent="0.2"/>
    <row r="3762" customFormat="1" ht="16" customHeight="1" x14ac:dyDescent="0.2"/>
    <row r="3763" customFormat="1" ht="16" customHeight="1" x14ac:dyDescent="0.2"/>
    <row r="3764" customFormat="1" ht="16" customHeight="1" x14ac:dyDescent="0.2"/>
    <row r="3765" customFormat="1" ht="16" customHeight="1" x14ac:dyDescent="0.2"/>
    <row r="3766" customFormat="1" ht="16" customHeight="1" x14ac:dyDescent="0.2"/>
    <row r="3767" customFormat="1" ht="16" customHeight="1" x14ac:dyDescent="0.2"/>
    <row r="3768" customFormat="1" ht="16" customHeight="1" x14ac:dyDescent="0.2"/>
    <row r="3769" customFormat="1" ht="16" customHeight="1" x14ac:dyDescent="0.2"/>
    <row r="3770" customFormat="1" ht="16" customHeight="1" x14ac:dyDescent="0.2"/>
    <row r="3771" customFormat="1" ht="16" customHeight="1" x14ac:dyDescent="0.2"/>
    <row r="3772" customFormat="1" ht="16" customHeight="1" x14ac:dyDescent="0.2"/>
    <row r="3773" customFormat="1" ht="16" customHeight="1" x14ac:dyDescent="0.2"/>
    <row r="3774" customFormat="1" ht="16" customHeight="1" x14ac:dyDescent="0.2"/>
    <row r="3775" customFormat="1" ht="16" customHeight="1" x14ac:dyDescent="0.2"/>
    <row r="3776" customFormat="1" ht="16" customHeight="1" x14ac:dyDescent="0.2"/>
    <row r="3777" customFormat="1" ht="16" customHeight="1" x14ac:dyDescent="0.2"/>
    <row r="3778" customFormat="1" ht="16" customHeight="1" x14ac:dyDescent="0.2"/>
    <row r="3779" customFormat="1" ht="16" customHeight="1" x14ac:dyDescent="0.2"/>
    <row r="3780" customFormat="1" ht="16" customHeight="1" x14ac:dyDescent="0.2"/>
    <row r="3781" customFormat="1" ht="16" customHeight="1" x14ac:dyDescent="0.2"/>
    <row r="3782" customFormat="1" ht="16" customHeight="1" x14ac:dyDescent="0.2"/>
    <row r="3783" customFormat="1" ht="16" customHeight="1" x14ac:dyDescent="0.2"/>
    <row r="3784" customFormat="1" ht="16" customHeight="1" x14ac:dyDescent="0.2"/>
    <row r="3785" customFormat="1" ht="16" customHeight="1" x14ac:dyDescent="0.2"/>
    <row r="3786" customFormat="1" ht="16" customHeight="1" x14ac:dyDescent="0.2"/>
    <row r="3787" customFormat="1" ht="16" customHeight="1" x14ac:dyDescent="0.2"/>
    <row r="3788" customFormat="1" ht="16" customHeight="1" x14ac:dyDescent="0.2"/>
    <row r="3789" customFormat="1" ht="16" customHeight="1" x14ac:dyDescent="0.2"/>
    <row r="3790" customFormat="1" ht="16" customHeight="1" x14ac:dyDescent="0.2"/>
    <row r="3791" customFormat="1" ht="16" customHeight="1" x14ac:dyDescent="0.2"/>
    <row r="3792" customFormat="1" ht="16" customHeight="1" x14ac:dyDescent="0.2"/>
    <row r="3793" customFormat="1" ht="16" customHeight="1" x14ac:dyDescent="0.2"/>
    <row r="3794" customFormat="1" ht="16" customHeight="1" x14ac:dyDescent="0.2"/>
    <row r="3795" customFormat="1" ht="16" customHeight="1" x14ac:dyDescent="0.2"/>
    <row r="3796" customFormat="1" ht="16" customHeight="1" x14ac:dyDescent="0.2"/>
    <row r="3797" customFormat="1" ht="16" customHeight="1" x14ac:dyDescent="0.2"/>
    <row r="3798" customFormat="1" ht="16" customHeight="1" x14ac:dyDescent="0.2"/>
    <row r="3799" customFormat="1" ht="16" customHeight="1" x14ac:dyDescent="0.2"/>
    <row r="3800" customFormat="1" ht="16" customHeight="1" x14ac:dyDescent="0.2"/>
    <row r="3801" customFormat="1" ht="16" customHeight="1" x14ac:dyDescent="0.2"/>
    <row r="3802" customFormat="1" ht="16" customHeight="1" x14ac:dyDescent="0.2"/>
    <row r="3803" customFormat="1" ht="16" customHeight="1" x14ac:dyDescent="0.2"/>
    <row r="3804" customFormat="1" ht="16" customHeight="1" x14ac:dyDescent="0.2"/>
    <row r="3805" customFormat="1" ht="16" customHeight="1" x14ac:dyDescent="0.2"/>
    <row r="3806" customFormat="1" ht="16" customHeight="1" x14ac:dyDescent="0.2"/>
    <row r="3807" customFormat="1" ht="16" customHeight="1" x14ac:dyDescent="0.2"/>
    <row r="3808" customFormat="1" ht="16" customHeight="1" x14ac:dyDescent="0.2"/>
    <row r="3809" customFormat="1" ht="16" customHeight="1" x14ac:dyDescent="0.2"/>
    <row r="3810" customFormat="1" ht="16" customHeight="1" x14ac:dyDescent="0.2"/>
    <row r="3811" customFormat="1" ht="16" customHeight="1" x14ac:dyDescent="0.2"/>
    <row r="3812" customFormat="1" ht="16" customHeight="1" x14ac:dyDescent="0.2"/>
    <row r="3813" customFormat="1" ht="16" customHeight="1" x14ac:dyDescent="0.2"/>
    <row r="3814" customFormat="1" ht="16" customHeight="1" x14ac:dyDescent="0.2"/>
    <row r="3815" customFormat="1" ht="16" customHeight="1" x14ac:dyDescent="0.2"/>
    <row r="3816" customFormat="1" ht="16" customHeight="1" x14ac:dyDescent="0.2"/>
    <row r="3817" customFormat="1" ht="16" customHeight="1" x14ac:dyDescent="0.2"/>
    <row r="3818" customFormat="1" ht="16" customHeight="1" x14ac:dyDescent="0.2"/>
    <row r="3819" customFormat="1" ht="16" customHeight="1" x14ac:dyDescent="0.2"/>
    <row r="3820" customFormat="1" ht="16" customHeight="1" x14ac:dyDescent="0.2"/>
    <row r="3821" customFormat="1" ht="16" customHeight="1" x14ac:dyDescent="0.2"/>
    <row r="3822" customFormat="1" ht="16" customHeight="1" x14ac:dyDescent="0.2"/>
    <row r="3823" customFormat="1" ht="16" customHeight="1" x14ac:dyDescent="0.2"/>
    <row r="3824" customFormat="1" ht="16" customHeight="1" x14ac:dyDescent="0.2"/>
    <row r="3825" customFormat="1" ht="16" customHeight="1" x14ac:dyDescent="0.2"/>
    <row r="3826" customFormat="1" ht="16" customHeight="1" x14ac:dyDescent="0.2"/>
    <row r="3827" customFormat="1" ht="16" customHeight="1" x14ac:dyDescent="0.2"/>
    <row r="3828" customFormat="1" ht="16" customHeight="1" x14ac:dyDescent="0.2"/>
    <row r="3829" customFormat="1" ht="16" customHeight="1" x14ac:dyDescent="0.2"/>
    <row r="3830" customFormat="1" ht="16" customHeight="1" x14ac:dyDescent="0.2"/>
    <row r="3831" customFormat="1" ht="16" customHeight="1" x14ac:dyDescent="0.2"/>
    <row r="3832" customFormat="1" ht="16" customHeight="1" x14ac:dyDescent="0.2"/>
    <row r="3833" customFormat="1" ht="16" customHeight="1" x14ac:dyDescent="0.2"/>
    <row r="3834" customFormat="1" ht="16" customHeight="1" x14ac:dyDescent="0.2"/>
    <row r="3835" customFormat="1" ht="16" customHeight="1" x14ac:dyDescent="0.2"/>
    <row r="3836" customFormat="1" ht="16" customHeight="1" x14ac:dyDescent="0.2"/>
    <row r="3837" customFormat="1" ht="16" customHeight="1" x14ac:dyDescent="0.2"/>
    <row r="3838" customFormat="1" ht="16" customHeight="1" x14ac:dyDescent="0.2"/>
    <row r="3839" customFormat="1" ht="16" customHeight="1" x14ac:dyDescent="0.2"/>
    <row r="3840" customFormat="1" ht="16" customHeight="1" x14ac:dyDescent="0.2"/>
    <row r="3841" customFormat="1" ht="16" customHeight="1" x14ac:dyDescent="0.2"/>
    <row r="3842" customFormat="1" ht="16" customHeight="1" x14ac:dyDescent="0.2"/>
    <row r="3843" customFormat="1" ht="16" customHeight="1" x14ac:dyDescent="0.2"/>
    <row r="3844" customFormat="1" ht="16" customHeight="1" x14ac:dyDescent="0.2"/>
    <row r="3845" customFormat="1" ht="16" customHeight="1" x14ac:dyDescent="0.2"/>
    <row r="3846" customFormat="1" ht="16" customHeight="1" x14ac:dyDescent="0.2"/>
    <row r="3847" customFormat="1" ht="16" customHeight="1" x14ac:dyDescent="0.2"/>
    <row r="3848" customFormat="1" ht="16" customHeight="1" x14ac:dyDescent="0.2"/>
    <row r="3849" customFormat="1" ht="16" customHeight="1" x14ac:dyDescent="0.2"/>
    <row r="3850" customFormat="1" ht="16" customHeight="1" x14ac:dyDescent="0.2"/>
    <row r="3851" customFormat="1" ht="16" customHeight="1" x14ac:dyDescent="0.2"/>
    <row r="3852" customFormat="1" ht="16" customHeight="1" x14ac:dyDescent="0.2"/>
    <row r="3853" customFormat="1" ht="16" customHeight="1" x14ac:dyDescent="0.2"/>
    <row r="3854" customFormat="1" ht="16" customHeight="1" x14ac:dyDescent="0.2"/>
    <row r="3855" customFormat="1" ht="16" customHeight="1" x14ac:dyDescent="0.2"/>
    <row r="3856" customFormat="1" ht="16" customHeight="1" x14ac:dyDescent="0.2"/>
    <row r="3857" customFormat="1" ht="16" customHeight="1" x14ac:dyDescent="0.2"/>
    <row r="3858" customFormat="1" ht="16" customHeight="1" x14ac:dyDescent="0.2"/>
    <row r="3859" customFormat="1" ht="16" customHeight="1" x14ac:dyDescent="0.2"/>
    <row r="3860" customFormat="1" ht="16" customHeight="1" x14ac:dyDescent="0.2"/>
    <row r="3861" customFormat="1" ht="16" customHeight="1" x14ac:dyDescent="0.2"/>
    <row r="3862" customFormat="1" ht="16" customHeight="1" x14ac:dyDescent="0.2"/>
    <row r="3863" customFormat="1" ht="16" customHeight="1" x14ac:dyDescent="0.2"/>
    <row r="3864" customFormat="1" ht="16" customHeight="1" x14ac:dyDescent="0.2"/>
    <row r="3865" customFormat="1" ht="16" customHeight="1" x14ac:dyDescent="0.2"/>
    <row r="3866" customFormat="1" ht="16" customHeight="1" x14ac:dyDescent="0.2"/>
    <row r="3867" customFormat="1" ht="16" customHeight="1" x14ac:dyDescent="0.2"/>
    <row r="3868" customFormat="1" ht="16" customHeight="1" x14ac:dyDescent="0.2"/>
    <row r="3869" customFormat="1" ht="16" customHeight="1" x14ac:dyDescent="0.2"/>
    <row r="3870" customFormat="1" ht="16" customHeight="1" x14ac:dyDescent="0.2"/>
    <row r="3871" customFormat="1" ht="16" customHeight="1" x14ac:dyDescent="0.2"/>
    <row r="3872" customFormat="1" ht="16" customHeight="1" x14ac:dyDescent="0.2"/>
    <row r="3873" customFormat="1" ht="16" customHeight="1" x14ac:dyDescent="0.2"/>
    <row r="3874" customFormat="1" ht="16" customHeight="1" x14ac:dyDescent="0.2"/>
    <row r="3875" customFormat="1" ht="16" customHeight="1" x14ac:dyDescent="0.2"/>
    <row r="3876" customFormat="1" ht="16" customHeight="1" x14ac:dyDescent="0.2"/>
    <row r="3877" customFormat="1" ht="16" customHeight="1" x14ac:dyDescent="0.2"/>
    <row r="3878" customFormat="1" ht="16" customHeight="1" x14ac:dyDescent="0.2"/>
    <row r="3879" customFormat="1" ht="16" customHeight="1" x14ac:dyDescent="0.2"/>
    <row r="3880" customFormat="1" ht="16" customHeight="1" x14ac:dyDescent="0.2"/>
    <row r="3881" customFormat="1" ht="16" customHeight="1" x14ac:dyDescent="0.2"/>
    <row r="3882" customFormat="1" ht="16" customHeight="1" x14ac:dyDescent="0.2"/>
    <row r="3883" customFormat="1" ht="16" customHeight="1" x14ac:dyDescent="0.2"/>
    <row r="3884" customFormat="1" ht="16" customHeight="1" x14ac:dyDescent="0.2"/>
    <row r="3885" customFormat="1" ht="16" customHeight="1" x14ac:dyDescent="0.2"/>
    <row r="3886" customFormat="1" ht="16" customHeight="1" x14ac:dyDescent="0.2"/>
    <row r="3887" customFormat="1" ht="16" customHeight="1" x14ac:dyDescent="0.2"/>
    <row r="3888" customFormat="1" ht="16" customHeight="1" x14ac:dyDescent="0.2"/>
    <row r="3889" customFormat="1" ht="16" customHeight="1" x14ac:dyDescent="0.2"/>
    <row r="3890" customFormat="1" ht="16" customHeight="1" x14ac:dyDescent="0.2"/>
    <row r="3891" customFormat="1" ht="16" customHeight="1" x14ac:dyDescent="0.2"/>
    <row r="3892" customFormat="1" ht="16" customHeight="1" x14ac:dyDescent="0.2"/>
    <row r="3893" customFormat="1" ht="16" customHeight="1" x14ac:dyDescent="0.2"/>
    <row r="3894" customFormat="1" ht="16" customHeight="1" x14ac:dyDescent="0.2"/>
    <row r="3895" customFormat="1" ht="16" customHeight="1" x14ac:dyDescent="0.2"/>
    <row r="3896" customFormat="1" ht="16" customHeight="1" x14ac:dyDescent="0.2"/>
    <row r="3897" customFormat="1" ht="16" customHeight="1" x14ac:dyDescent="0.2"/>
    <row r="3898" customFormat="1" ht="16" customHeight="1" x14ac:dyDescent="0.2"/>
    <row r="3899" customFormat="1" ht="16" customHeight="1" x14ac:dyDescent="0.2"/>
    <row r="3900" customFormat="1" ht="16" customHeight="1" x14ac:dyDescent="0.2"/>
    <row r="3901" customFormat="1" ht="16" customHeight="1" x14ac:dyDescent="0.2"/>
    <row r="3902" customFormat="1" ht="16" customHeight="1" x14ac:dyDescent="0.2"/>
    <row r="3903" customFormat="1" ht="16" customHeight="1" x14ac:dyDescent="0.2"/>
    <row r="3904" customFormat="1" ht="16" customHeight="1" x14ac:dyDescent="0.2"/>
    <row r="3905" customFormat="1" ht="16" customHeight="1" x14ac:dyDescent="0.2"/>
    <row r="3906" customFormat="1" ht="16" customHeight="1" x14ac:dyDescent="0.2"/>
    <row r="3907" customFormat="1" ht="16" customHeight="1" x14ac:dyDescent="0.2"/>
    <row r="3908" customFormat="1" ht="16" customHeight="1" x14ac:dyDescent="0.2"/>
    <row r="3909" customFormat="1" ht="16" customHeight="1" x14ac:dyDescent="0.2"/>
    <row r="3910" customFormat="1" ht="16" customHeight="1" x14ac:dyDescent="0.2"/>
    <row r="3911" customFormat="1" ht="16" customHeight="1" x14ac:dyDescent="0.2"/>
    <row r="3912" customFormat="1" ht="16" customHeight="1" x14ac:dyDescent="0.2"/>
    <row r="3913" customFormat="1" ht="16" customHeight="1" x14ac:dyDescent="0.2"/>
    <row r="3914" customFormat="1" ht="16" customHeight="1" x14ac:dyDescent="0.2"/>
    <row r="3915" customFormat="1" ht="16" customHeight="1" x14ac:dyDescent="0.2"/>
    <row r="3916" customFormat="1" ht="16" customHeight="1" x14ac:dyDescent="0.2"/>
    <row r="3917" customFormat="1" ht="16" customHeight="1" x14ac:dyDescent="0.2"/>
    <row r="3918" customFormat="1" ht="16" customHeight="1" x14ac:dyDescent="0.2"/>
    <row r="3919" customFormat="1" ht="16" customHeight="1" x14ac:dyDescent="0.2"/>
    <row r="3920" customFormat="1" ht="16" customHeight="1" x14ac:dyDescent="0.2"/>
    <row r="3921" customFormat="1" ht="16" customHeight="1" x14ac:dyDescent="0.2"/>
    <row r="3922" customFormat="1" ht="16" customHeight="1" x14ac:dyDescent="0.2"/>
    <row r="3923" customFormat="1" ht="16" customHeight="1" x14ac:dyDescent="0.2"/>
    <row r="3924" customFormat="1" ht="16" customHeight="1" x14ac:dyDescent="0.2"/>
    <row r="3925" customFormat="1" ht="16" customHeight="1" x14ac:dyDescent="0.2"/>
    <row r="3926" customFormat="1" ht="16" customHeight="1" x14ac:dyDescent="0.2"/>
    <row r="3927" customFormat="1" ht="16" customHeight="1" x14ac:dyDescent="0.2"/>
    <row r="3928" customFormat="1" ht="16" customHeight="1" x14ac:dyDescent="0.2"/>
    <row r="3929" customFormat="1" ht="16" customHeight="1" x14ac:dyDescent="0.2"/>
    <row r="3930" customFormat="1" ht="16" customHeight="1" x14ac:dyDescent="0.2"/>
    <row r="3931" customFormat="1" ht="16" customHeight="1" x14ac:dyDescent="0.2"/>
    <row r="3932" customFormat="1" ht="16" customHeight="1" x14ac:dyDescent="0.2"/>
    <row r="3933" customFormat="1" ht="16" customHeight="1" x14ac:dyDescent="0.2"/>
    <row r="3934" customFormat="1" ht="16" customHeight="1" x14ac:dyDescent="0.2"/>
    <row r="3935" customFormat="1" ht="16" customHeight="1" x14ac:dyDescent="0.2"/>
    <row r="3936" customFormat="1" ht="16" customHeight="1" x14ac:dyDescent="0.2"/>
    <row r="3937" customFormat="1" ht="16" customHeight="1" x14ac:dyDescent="0.2"/>
    <row r="3938" customFormat="1" ht="16" customHeight="1" x14ac:dyDescent="0.2"/>
    <row r="3939" customFormat="1" ht="16" customHeight="1" x14ac:dyDescent="0.2"/>
    <row r="3940" customFormat="1" ht="16" customHeight="1" x14ac:dyDescent="0.2"/>
    <row r="3941" customFormat="1" ht="16" customHeight="1" x14ac:dyDescent="0.2"/>
    <row r="3942" customFormat="1" ht="16" customHeight="1" x14ac:dyDescent="0.2"/>
    <row r="3943" customFormat="1" ht="16" customHeight="1" x14ac:dyDescent="0.2"/>
    <row r="3944" customFormat="1" ht="16" customHeight="1" x14ac:dyDescent="0.2"/>
    <row r="3945" customFormat="1" ht="16" customHeight="1" x14ac:dyDescent="0.2"/>
    <row r="3946" customFormat="1" ht="16" customHeight="1" x14ac:dyDescent="0.2"/>
    <row r="3947" customFormat="1" ht="16" customHeight="1" x14ac:dyDescent="0.2"/>
    <row r="3948" customFormat="1" ht="16" customHeight="1" x14ac:dyDescent="0.2"/>
    <row r="3949" customFormat="1" ht="16" customHeight="1" x14ac:dyDescent="0.2"/>
    <row r="3950" customFormat="1" ht="16" customHeight="1" x14ac:dyDescent="0.2"/>
    <row r="3951" customFormat="1" ht="16" customHeight="1" x14ac:dyDescent="0.2"/>
    <row r="3952" customFormat="1" ht="16" customHeight="1" x14ac:dyDescent="0.2"/>
    <row r="3953" customFormat="1" ht="16" customHeight="1" x14ac:dyDescent="0.2"/>
    <row r="3954" customFormat="1" ht="16" customHeight="1" x14ac:dyDescent="0.2"/>
    <row r="3955" customFormat="1" ht="16" customHeight="1" x14ac:dyDescent="0.2"/>
    <row r="3956" customFormat="1" ht="16" customHeight="1" x14ac:dyDescent="0.2"/>
    <row r="3957" customFormat="1" ht="16" customHeight="1" x14ac:dyDescent="0.2"/>
    <row r="3958" customFormat="1" ht="16" customHeight="1" x14ac:dyDescent="0.2"/>
    <row r="3959" customFormat="1" ht="16" customHeight="1" x14ac:dyDescent="0.2"/>
    <row r="3960" customFormat="1" ht="16" customHeight="1" x14ac:dyDescent="0.2"/>
    <row r="3961" customFormat="1" ht="16" customHeight="1" x14ac:dyDescent="0.2"/>
    <row r="3962" customFormat="1" ht="16" customHeight="1" x14ac:dyDescent="0.2"/>
    <row r="3963" customFormat="1" ht="16" customHeight="1" x14ac:dyDescent="0.2"/>
    <row r="3964" customFormat="1" ht="16" customHeight="1" x14ac:dyDescent="0.2"/>
    <row r="3965" customFormat="1" ht="16" customHeight="1" x14ac:dyDescent="0.2"/>
    <row r="3966" customFormat="1" ht="16" customHeight="1" x14ac:dyDescent="0.2"/>
    <row r="3967" customFormat="1" ht="16" customHeight="1" x14ac:dyDescent="0.2"/>
    <row r="3968" customFormat="1" ht="16" customHeight="1" x14ac:dyDescent="0.2"/>
    <row r="3969" customFormat="1" ht="16" customHeight="1" x14ac:dyDescent="0.2"/>
    <row r="3970" customFormat="1" ht="16" customHeight="1" x14ac:dyDescent="0.2"/>
    <row r="3971" customFormat="1" ht="16" customHeight="1" x14ac:dyDescent="0.2"/>
    <row r="3972" customFormat="1" ht="16" customHeight="1" x14ac:dyDescent="0.2"/>
    <row r="3973" customFormat="1" ht="16" customHeight="1" x14ac:dyDescent="0.2"/>
    <row r="3974" customFormat="1" ht="16" customHeight="1" x14ac:dyDescent="0.2"/>
    <row r="3975" customFormat="1" ht="16" customHeight="1" x14ac:dyDescent="0.2"/>
    <row r="3976" customFormat="1" ht="16" customHeight="1" x14ac:dyDescent="0.2"/>
    <row r="3977" customFormat="1" ht="16" customHeight="1" x14ac:dyDescent="0.2"/>
    <row r="3978" customFormat="1" ht="16" customHeight="1" x14ac:dyDescent="0.2"/>
    <row r="3979" customFormat="1" ht="16" customHeight="1" x14ac:dyDescent="0.2"/>
    <row r="3980" customFormat="1" ht="16" customHeight="1" x14ac:dyDescent="0.2"/>
    <row r="3981" customFormat="1" ht="16" customHeight="1" x14ac:dyDescent="0.2"/>
    <row r="3982" customFormat="1" ht="16" customHeight="1" x14ac:dyDescent="0.2"/>
    <row r="3983" customFormat="1" ht="16" customHeight="1" x14ac:dyDescent="0.2"/>
    <row r="3984" customFormat="1" ht="16" customHeight="1" x14ac:dyDescent="0.2"/>
    <row r="3985" customFormat="1" ht="16" customHeight="1" x14ac:dyDescent="0.2"/>
    <row r="3986" customFormat="1" ht="16" customHeight="1" x14ac:dyDescent="0.2"/>
    <row r="3987" customFormat="1" ht="16" customHeight="1" x14ac:dyDescent="0.2"/>
    <row r="3988" customFormat="1" ht="16" customHeight="1" x14ac:dyDescent="0.2"/>
    <row r="3989" customFormat="1" ht="16" customHeight="1" x14ac:dyDescent="0.2"/>
    <row r="3990" customFormat="1" ht="16" customHeight="1" x14ac:dyDescent="0.2"/>
    <row r="3991" customFormat="1" ht="16" customHeight="1" x14ac:dyDescent="0.2"/>
    <row r="3992" customFormat="1" ht="16" customHeight="1" x14ac:dyDescent="0.2"/>
    <row r="3993" customFormat="1" ht="16" customHeight="1" x14ac:dyDescent="0.2"/>
    <row r="3994" customFormat="1" ht="16" customHeight="1" x14ac:dyDescent="0.2"/>
    <row r="3995" customFormat="1" ht="16" customHeight="1" x14ac:dyDescent="0.2"/>
    <row r="3996" customFormat="1" ht="16" customHeight="1" x14ac:dyDescent="0.2"/>
    <row r="3997" customFormat="1" ht="16" customHeight="1" x14ac:dyDescent="0.2"/>
    <row r="3998" customFormat="1" ht="16" customHeight="1" x14ac:dyDescent="0.2"/>
    <row r="3999" customFormat="1" ht="16" customHeight="1" x14ac:dyDescent="0.2"/>
    <row r="4000" customFormat="1" ht="16" customHeight="1" x14ac:dyDescent="0.2"/>
    <row r="4001" customFormat="1" ht="16" customHeight="1" x14ac:dyDescent="0.2"/>
    <row r="4002" customFormat="1" ht="16" customHeight="1" x14ac:dyDescent="0.2"/>
    <row r="4003" customFormat="1" ht="16" customHeight="1" x14ac:dyDescent="0.2"/>
    <row r="4004" customFormat="1" ht="16" customHeight="1" x14ac:dyDescent="0.2"/>
    <row r="4005" customFormat="1" ht="16" customHeight="1" x14ac:dyDescent="0.2"/>
    <row r="4006" customFormat="1" ht="16" customHeight="1" x14ac:dyDescent="0.2"/>
    <row r="4007" customFormat="1" ht="16" customHeight="1" x14ac:dyDescent="0.2"/>
    <row r="4008" customFormat="1" ht="16" customHeight="1" x14ac:dyDescent="0.2"/>
    <row r="4009" customFormat="1" ht="16" customHeight="1" x14ac:dyDescent="0.2"/>
    <row r="4010" customFormat="1" ht="16" customHeight="1" x14ac:dyDescent="0.2"/>
    <row r="4011" customFormat="1" ht="16" customHeight="1" x14ac:dyDescent="0.2"/>
    <row r="4012" customFormat="1" ht="16" customHeight="1" x14ac:dyDescent="0.2"/>
    <row r="4013" customFormat="1" ht="16" customHeight="1" x14ac:dyDescent="0.2"/>
    <row r="4014" customFormat="1" ht="16" customHeight="1" x14ac:dyDescent="0.2"/>
    <row r="4015" customFormat="1" ht="16" customHeight="1" x14ac:dyDescent="0.2"/>
    <row r="4016" customFormat="1" ht="16" customHeight="1" x14ac:dyDescent="0.2"/>
    <row r="4017" customFormat="1" ht="16" customHeight="1" x14ac:dyDescent="0.2"/>
    <row r="4018" customFormat="1" ht="16" customHeight="1" x14ac:dyDescent="0.2"/>
    <row r="4019" customFormat="1" ht="16" customHeight="1" x14ac:dyDescent="0.2"/>
    <row r="4020" customFormat="1" ht="16" customHeight="1" x14ac:dyDescent="0.2"/>
    <row r="4021" customFormat="1" ht="16" customHeight="1" x14ac:dyDescent="0.2"/>
    <row r="4022" customFormat="1" ht="16" customHeight="1" x14ac:dyDescent="0.2"/>
    <row r="4023" customFormat="1" ht="16" customHeight="1" x14ac:dyDescent="0.2"/>
    <row r="4024" customFormat="1" ht="16" customHeight="1" x14ac:dyDescent="0.2"/>
    <row r="4025" customFormat="1" ht="16" customHeight="1" x14ac:dyDescent="0.2"/>
    <row r="4026" customFormat="1" ht="16" customHeight="1" x14ac:dyDescent="0.2"/>
    <row r="4027" customFormat="1" ht="16" customHeight="1" x14ac:dyDescent="0.2"/>
    <row r="4028" customFormat="1" ht="16" customHeight="1" x14ac:dyDescent="0.2"/>
    <row r="4029" customFormat="1" ht="16" customHeight="1" x14ac:dyDescent="0.2"/>
    <row r="4030" customFormat="1" ht="16" customHeight="1" x14ac:dyDescent="0.2"/>
    <row r="4031" customFormat="1" ht="16" customHeight="1" x14ac:dyDescent="0.2"/>
    <row r="4032" customFormat="1" ht="16" customHeight="1" x14ac:dyDescent="0.2"/>
    <row r="4033" customFormat="1" ht="16" customHeight="1" x14ac:dyDescent="0.2"/>
    <row r="4034" customFormat="1" ht="16" customHeight="1" x14ac:dyDescent="0.2"/>
    <row r="4035" customFormat="1" ht="16" customHeight="1" x14ac:dyDescent="0.2"/>
    <row r="4036" customFormat="1" ht="16" customHeight="1" x14ac:dyDescent="0.2"/>
    <row r="4037" customFormat="1" ht="16" customHeight="1" x14ac:dyDescent="0.2"/>
    <row r="4038" customFormat="1" ht="16" customHeight="1" x14ac:dyDescent="0.2"/>
    <row r="4039" customFormat="1" ht="16" customHeight="1" x14ac:dyDescent="0.2"/>
    <row r="4040" customFormat="1" ht="16" customHeight="1" x14ac:dyDescent="0.2"/>
    <row r="4041" customFormat="1" ht="16" customHeight="1" x14ac:dyDescent="0.2"/>
    <row r="4042" customFormat="1" ht="16" customHeight="1" x14ac:dyDescent="0.2"/>
    <row r="4043" customFormat="1" ht="16" customHeight="1" x14ac:dyDescent="0.2"/>
    <row r="4044" customFormat="1" ht="16" customHeight="1" x14ac:dyDescent="0.2"/>
    <row r="4045" customFormat="1" ht="16" customHeight="1" x14ac:dyDescent="0.2"/>
    <row r="4046" customFormat="1" ht="16" customHeight="1" x14ac:dyDescent="0.2"/>
    <row r="4047" customFormat="1" ht="16" customHeight="1" x14ac:dyDescent="0.2"/>
    <row r="4048" customFormat="1" ht="16" customHeight="1" x14ac:dyDescent="0.2"/>
    <row r="4049" customFormat="1" ht="16" customHeight="1" x14ac:dyDescent="0.2"/>
    <row r="4050" customFormat="1" ht="16" customHeight="1" x14ac:dyDescent="0.2"/>
    <row r="4051" customFormat="1" ht="16" customHeight="1" x14ac:dyDescent="0.2"/>
    <row r="4052" customFormat="1" ht="16" customHeight="1" x14ac:dyDescent="0.2"/>
    <row r="4053" customFormat="1" ht="16" customHeight="1" x14ac:dyDescent="0.2"/>
    <row r="4054" customFormat="1" ht="16" customHeight="1" x14ac:dyDescent="0.2"/>
    <row r="4055" customFormat="1" ht="16" customHeight="1" x14ac:dyDescent="0.2"/>
    <row r="4056" customFormat="1" ht="16" customHeight="1" x14ac:dyDescent="0.2"/>
    <row r="4057" customFormat="1" ht="16" customHeight="1" x14ac:dyDescent="0.2"/>
    <row r="4058" customFormat="1" ht="16" customHeight="1" x14ac:dyDescent="0.2"/>
    <row r="4059" customFormat="1" ht="16" customHeight="1" x14ac:dyDescent="0.2"/>
    <row r="4060" customFormat="1" ht="16" customHeight="1" x14ac:dyDescent="0.2"/>
    <row r="4061" customFormat="1" ht="16" customHeight="1" x14ac:dyDescent="0.2"/>
    <row r="4062" customFormat="1" ht="16" customHeight="1" x14ac:dyDescent="0.2"/>
    <row r="4063" customFormat="1" ht="16" customHeight="1" x14ac:dyDescent="0.2"/>
    <row r="4064" customFormat="1" ht="16" customHeight="1" x14ac:dyDescent="0.2"/>
    <row r="4065" customFormat="1" ht="16" customHeight="1" x14ac:dyDescent="0.2"/>
    <row r="4066" customFormat="1" ht="16" customHeight="1" x14ac:dyDescent="0.2"/>
    <row r="4067" customFormat="1" ht="16" customHeight="1" x14ac:dyDescent="0.2"/>
    <row r="4068" customFormat="1" ht="16" customHeight="1" x14ac:dyDescent="0.2"/>
    <row r="4069" customFormat="1" ht="16" customHeight="1" x14ac:dyDescent="0.2"/>
    <row r="4070" customFormat="1" ht="16" customHeight="1" x14ac:dyDescent="0.2"/>
    <row r="4071" customFormat="1" ht="16" customHeight="1" x14ac:dyDescent="0.2"/>
    <row r="4072" customFormat="1" ht="16" customHeight="1" x14ac:dyDescent="0.2"/>
    <row r="4073" customFormat="1" ht="16" customHeight="1" x14ac:dyDescent="0.2"/>
    <row r="4074" customFormat="1" ht="16" customHeight="1" x14ac:dyDescent="0.2"/>
    <row r="4075" customFormat="1" ht="16" customHeight="1" x14ac:dyDescent="0.2"/>
    <row r="4076" customFormat="1" ht="16" customHeight="1" x14ac:dyDescent="0.2"/>
    <row r="4077" customFormat="1" ht="16" customHeight="1" x14ac:dyDescent="0.2"/>
    <row r="4078" customFormat="1" ht="16" customHeight="1" x14ac:dyDescent="0.2"/>
    <row r="4079" customFormat="1" ht="16" customHeight="1" x14ac:dyDescent="0.2"/>
    <row r="4080" customFormat="1" ht="16" customHeight="1" x14ac:dyDescent="0.2"/>
    <row r="4081" customFormat="1" ht="16" customHeight="1" x14ac:dyDescent="0.2"/>
    <row r="4082" customFormat="1" ht="16" customHeight="1" x14ac:dyDescent="0.2"/>
    <row r="4083" customFormat="1" ht="16" customHeight="1" x14ac:dyDescent="0.2"/>
    <row r="4084" customFormat="1" ht="16" customHeight="1" x14ac:dyDescent="0.2"/>
    <row r="4085" customFormat="1" ht="16" customHeight="1" x14ac:dyDescent="0.2"/>
    <row r="4086" customFormat="1" ht="16" customHeight="1" x14ac:dyDescent="0.2"/>
    <row r="4087" customFormat="1" ht="16" customHeight="1" x14ac:dyDescent="0.2"/>
    <row r="4088" customFormat="1" ht="16" customHeight="1" x14ac:dyDescent="0.2"/>
    <row r="4089" customFormat="1" ht="16" customHeight="1" x14ac:dyDescent="0.2"/>
    <row r="4090" customFormat="1" ht="16" customHeight="1" x14ac:dyDescent="0.2"/>
    <row r="4091" customFormat="1" ht="16" customHeight="1" x14ac:dyDescent="0.2"/>
    <row r="4092" customFormat="1" ht="16" customHeight="1" x14ac:dyDescent="0.2"/>
    <row r="4093" customFormat="1" ht="16" customHeight="1" x14ac:dyDescent="0.2"/>
    <row r="4094" customFormat="1" ht="16" customHeight="1" x14ac:dyDescent="0.2"/>
    <row r="4095" customFormat="1" ht="16" customHeight="1" x14ac:dyDescent="0.2"/>
    <row r="4096" customFormat="1" ht="16" customHeight="1" x14ac:dyDescent="0.2"/>
    <row r="4097" customFormat="1" ht="16" customHeight="1" x14ac:dyDescent="0.2"/>
    <row r="4098" customFormat="1" ht="16" customHeight="1" x14ac:dyDescent="0.2"/>
    <row r="4099" customFormat="1" ht="16" customHeight="1" x14ac:dyDescent="0.2"/>
    <row r="4100" customFormat="1" ht="16" customHeight="1" x14ac:dyDescent="0.2"/>
    <row r="4101" customFormat="1" ht="16" customHeight="1" x14ac:dyDescent="0.2"/>
    <row r="4102" customFormat="1" ht="16" customHeight="1" x14ac:dyDescent="0.2"/>
    <row r="4103" customFormat="1" ht="16" customHeight="1" x14ac:dyDescent="0.2"/>
    <row r="4104" customFormat="1" ht="16" customHeight="1" x14ac:dyDescent="0.2"/>
    <row r="4105" customFormat="1" ht="16" customHeight="1" x14ac:dyDescent="0.2"/>
    <row r="4106" customFormat="1" ht="16" customHeight="1" x14ac:dyDescent="0.2"/>
    <row r="4107" customFormat="1" ht="16" customHeight="1" x14ac:dyDescent="0.2"/>
    <row r="4108" customFormat="1" ht="16" customHeight="1" x14ac:dyDescent="0.2"/>
    <row r="4109" customFormat="1" ht="16" customHeight="1" x14ac:dyDescent="0.2"/>
    <row r="4110" customFormat="1" ht="16" customHeight="1" x14ac:dyDescent="0.2"/>
    <row r="4111" customFormat="1" ht="16" customHeight="1" x14ac:dyDescent="0.2"/>
    <row r="4112" customFormat="1" ht="16" customHeight="1" x14ac:dyDescent="0.2"/>
    <row r="4113" customFormat="1" ht="16" customHeight="1" x14ac:dyDescent="0.2"/>
    <row r="4114" customFormat="1" ht="16" customHeight="1" x14ac:dyDescent="0.2"/>
    <row r="4115" customFormat="1" ht="16" customHeight="1" x14ac:dyDescent="0.2"/>
    <row r="4116" customFormat="1" ht="16" customHeight="1" x14ac:dyDescent="0.2"/>
    <row r="4117" customFormat="1" ht="16" customHeight="1" x14ac:dyDescent="0.2"/>
    <row r="4118" customFormat="1" ht="16" customHeight="1" x14ac:dyDescent="0.2"/>
    <row r="4119" customFormat="1" ht="16" customHeight="1" x14ac:dyDescent="0.2"/>
    <row r="4120" customFormat="1" ht="16" customHeight="1" x14ac:dyDescent="0.2"/>
    <row r="4121" customFormat="1" ht="16" customHeight="1" x14ac:dyDescent="0.2"/>
    <row r="4122" customFormat="1" ht="16" customHeight="1" x14ac:dyDescent="0.2"/>
    <row r="4123" customFormat="1" ht="16" customHeight="1" x14ac:dyDescent="0.2"/>
    <row r="4124" customFormat="1" ht="16" customHeight="1" x14ac:dyDescent="0.2"/>
    <row r="4125" customFormat="1" ht="16" customHeight="1" x14ac:dyDescent="0.2"/>
    <row r="4126" customFormat="1" ht="16" customHeight="1" x14ac:dyDescent="0.2"/>
    <row r="4127" customFormat="1" ht="16" customHeight="1" x14ac:dyDescent="0.2"/>
    <row r="4128" customFormat="1" ht="16" customHeight="1" x14ac:dyDescent="0.2"/>
    <row r="4129" customFormat="1" ht="16" customHeight="1" x14ac:dyDescent="0.2"/>
    <row r="4130" customFormat="1" ht="16" customHeight="1" x14ac:dyDescent="0.2"/>
    <row r="4131" customFormat="1" ht="16" customHeight="1" x14ac:dyDescent="0.2"/>
    <row r="4132" customFormat="1" ht="16" customHeight="1" x14ac:dyDescent="0.2"/>
    <row r="4133" customFormat="1" ht="16" customHeight="1" x14ac:dyDescent="0.2"/>
    <row r="4134" customFormat="1" ht="16" customHeight="1" x14ac:dyDescent="0.2"/>
    <row r="4135" customFormat="1" ht="16" customHeight="1" x14ac:dyDescent="0.2"/>
    <row r="4136" customFormat="1" ht="16" customHeight="1" x14ac:dyDescent="0.2"/>
    <row r="4137" customFormat="1" ht="16" customHeight="1" x14ac:dyDescent="0.2"/>
    <row r="4138" customFormat="1" ht="16" customHeight="1" x14ac:dyDescent="0.2"/>
    <row r="4139" customFormat="1" ht="16" customHeight="1" x14ac:dyDescent="0.2"/>
    <row r="4140" customFormat="1" ht="16" customHeight="1" x14ac:dyDescent="0.2"/>
    <row r="4141" customFormat="1" ht="16" customHeight="1" x14ac:dyDescent="0.2"/>
    <row r="4142" customFormat="1" ht="16" customHeight="1" x14ac:dyDescent="0.2"/>
    <row r="4143" customFormat="1" ht="16" customHeight="1" x14ac:dyDescent="0.2"/>
    <row r="4144" customFormat="1" ht="16" customHeight="1" x14ac:dyDescent="0.2"/>
    <row r="4145" customFormat="1" ht="16" customHeight="1" x14ac:dyDescent="0.2"/>
    <row r="4146" customFormat="1" ht="16" customHeight="1" x14ac:dyDescent="0.2"/>
    <row r="4147" customFormat="1" ht="16" customHeight="1" x14ac:dyDescent="0.2"/>
    <row r="4148" customFormat="1" ht="16" customHeight="1" x14ac:dyDescent="0.2"/>
    <row r="4149" customFormat="1" ht="16" customHeight="1" x14ac:dyDescent="0.2"/>
    <row r="4150" customFormat="1" ht="16" customHeight="1" x14ac:dyDescent="0.2"/>
    <row r="4151" customFormat="1" ht="16" customHeight="1" x14ac:dyDescent="0.2"/>
    <row r="4152" customFormat="1" ht="16" customHeight="1" x14ac:dyDescent="0.2"/>
    <row r="4153" customFormat="1" ht="16" customHeight="1" x14ac:dyDescent="0.2"/>
    <row r="4154" customFormat="1" ht="16" customHeight="1" x14ac:dyDescent="0.2"/>
    <row r="4155" customFormat="1" ht="16" customHeight="1" x14ac:dyDescent="0.2"/>
    <row r="4156" customFormat="1" ht="16" customHeight="1" x14ac:dyDescent="0.2"/>
    <row r="4157" customFormat="1" ht="16" customHeight="1" x14ac:dyDescent="0.2"/>
    <row r="4158" customFormat="1" ht="16" customHeight="1" x14ac:dyDescent="0.2"/>
    <row r="4159" customFormat="1" ht="16" customHeight="1" x14ac:dyDescent="0.2"/>
    <row r="4160" customFormat="1" ht="16" customHeight="1" x14ac:dyDescent="0.2"/>
    <row r="4161" customFormat="1" ht="16" customHeight="1" x14ac:dyDescent="0.2"/>
    <row r="4162" customFormat="1" ht="16" customHeight="1" x14ac:dyDescent="0.2"/>
    <row r="4163" customFormat="1" ht="16" customHeight="1" x14ac:dyDescent="0.2"/>
    <row r="4164" customFormat="1" ht="16" customHeight="1" x14ac:dyDescent="0.2"/>
    <row r="4165" customFormat="1" ht="16" customHeight="1" x14ac:dyDescent="0.2"/>
    <row r="4166" customFormat="1" ht="16" customHeight="1" x14ac:dyDescent="0.2"/>
    <row r="4167" customFormat="1" ht="16" customHeight="1" x14ac:dyDescent="0.2"/>
    <row r="4168" customFormat="1" ht="16" customHeight="1" x14ac:dyDescent="0.2"/>
    <row r="4169" customFormat="1" ht="16" customHeight="1" x14ac:dyDescent="0.2"/>
    <row r="4170" customFormat="1" ht="16" customHeight="1" x14ac:dyDescent="0.2"/>
    <row r="4171" customFormat="1" ht="16" customHeight="1" x14ac:dyDescent="0.2"/>
    <row r="4172" customFormat="1" ht="16" customHeight="1" x14ac:dyDescent="0.2"/>
    <row r="4173" customFormat="1" ht="16" customHeight="1" x14ac:dyDescent="0.2"/>
    <row r="4174" customFormat="1" ht="16" customHeight="1" x14ac:dyDescent="0.2"/>
    <row r="4175" customFormat="1" ht="16" customHeight="1" x14ac:dyDescent="0.2"/>
    <row r="4176" customFormat="1" ht="16" customHeight="1" x14ac:dyDescent="0.2"/>
    <row r="4177" customFormat="1" ht="16" customHeight="1" x14ac:dyDescent="0.2"/>
    <row r="4178" customFormat="1" ht="16" customHeight="1" x14ac:dyDescent="0.2"/>
    <row r="4179" customFormat="1" ht="16" customHeight="1" x14ac:dyDescent="0.2"/>
    <row r="4180" customFormat="1" ht="16" customHeight="1" x14ac:dyDescent="0.2"/>
    <row r="4181" customFormat="1" ht="16" customHeight="1" x14ac:dyDescent="0.2"/>
    <row r="4182" customFormat="1" ht="16" customHeight="1" x14ac:dyDescent="0.2"/>
    <row r="4183" customFormat="1" ht="16" customHeight="1" x14ac:dyDescent="0.2"/>
    <row r="4184" customFormat="1" ht="16" customHeight="1" x14ac:dyDescent="0.2"/>
    <row r="4185" customFormat="1" ht="16" customHeight="1" x14ac:dyDescent="0.2"/>
    <row r="4186" customFormat="1" ht="16" customHeight="1" x14ac:dyDescent="0.2"/>
    <row r="4187" customFormat="1" ht="16" customHeight="1" x14ac:dyDescent="0.2"/>
    <row r="4188" customFormat="1" ht="16" customHeight="1" x14ac:dyDescent="0.2"/>
    <row r="4189" customFormat="1" ht="16" customHeight="1" x14ac:dyDescent="0.2"/>
    <row r="4190" customFormat="1" ht="16" customHeight="1" x14ac:dyDescent="0.2"/>
    <row r="4191" customFormat="1" ht="16" customHeight="1" x14ac:dyDescent="0.2"/>
    <row r="4192" customFormat="1" ht="16" customHeight="1" x14ac:dyDescent="0.2"/>
    <row r="4193" customFormat="1" ht="16" customHeight="1" x14ac:dyDescent="0.2"/>
    <row r="4194" customFormat="1" ht="16" customHeight="1" x14ac:dyDescent="0.2"/>
    <row r="4195" customFormat="1" ht="16" customHeight="1" x14ac:dyDescent="0.2"/>
    <row r="4196" customFormat="1" ht="16" customHeight="1" x14ac:dyDescent="0.2"/>
    <row r="4197" customFormat="1" ht="16" customHeight="1" x14ac:dyDescent="0.2"/>
    <row r="4198" customFormat="1" ht="16" customHeight="1" x14ac:dyDescent="0.2"/>
    <row r="4199" customFormat="1" ht="16" customHeight="1" x14ac:dyDescent="0.2"/>
    <row r="4200" customFormat="1" ht="16" customHeight="1" x14ac:dyDescent="0.2"/>
    <row r="4201" customFormat="1" ht="16" customHeight="1" x14ac:dyDescent="0.2"/>
    <row r="4202" customFormat="1" ht="16" customHeight="1" x14ac:dyDescent="0.2"/>
    <row r="4203" customFormat="1" ht="16" customHeight="1" x14ac:dyDescent="0.2"/>
    <row r="4204" customFormat="1" ht="16" customHeight="1" x14ac:dyDescent="0.2"/>
    <row r="4205" customFormat="1" ht="16" customHeight="1" x14ac:dyDescent="0.2"/>
    <row r="4206" customFormat="1" ht="16" customHeight="1" x14ac:dyDescent="0.2"/>
    <row r="4207" customFormat="1" ht="16" customHeight="1" x14ac:dyDescent="0.2"/>
    <row r="4208" customFormat="1" ht="16" customHeight="1" x14ac:dyDescent="0.2"/>
    <row r="4209" customFormat="1" ht="16" customHeight="1" x14ac:dyDescent="0.2"/>
    <row r="4210" customFormat="1" ht="16" customHeight="1" x14ac:dyDescent="0.2"/>
    <row r="4211" customFormat="1" ht="16" customHeight="1" x14ac:dyDescent="0.2"/>
    <row r="4212" customFormat="1" ht="16" customHeight="1" x14ac:dyDescent="0.2"/>
    <row r="4213" customFormat="1" ht="16" customHeight="1" x14ac:dyDescent="0.2"/>
    <row r="4214" customFormat="1" ht="16" customHeight="1" x14ac:dyDescent="0.2"/>
    <row r="4215" customFormat="1" ht="16" customHeight="1" x14ac:dyDescent="0.2"/>
    <row r="4216" customFormat="1" ht="16" customHeight="1" x14ac:dyDescent="0.2"/>
    <row r="4217" customFormat="1" ht="16" customHeight="1" x14ac:dyDescent="0.2"/>
    <row r="4218" customFormat="1" ht="16" customHeight="1" x14ac:dyDescent="0.2"/>
    <row r="4219" customFormat="1" ht="16" customHeight="1" x14ac:dyDescent="0.2"/>
    <row r="4220" customFormat="1" ht="16" customHeight="1" x14ac:dyDescent="0.2"/>
    <row r="4221" customFormat="1" ht="16" customHeight="1" x14ac:dyDescent="0.2"/>
    <row r="4222" customFormat="1" ht="16" customHeight="1" x14ac:dyDescent="0.2"/>
    <row r="4223" customFormat="1" ht="16" customHeight="1" x14ac:dyDescent="0.2"/>
    <row r="4224" customFormat="1" ht="16" customHeight="1" x14ac:dyDescent="0.2"/>
    <row r="4225" customFormat="1" ht="16" customHeight="1" x14ac:dyDescent="0.2"/>
    <row r="4226" customFormat="1" ht="16" customHeight="1" x14ac:dyDescent="0.2"/>
    <row r="4227" customFormat="1" ht="16" customHeight="1" x14ac:dyDescent="0.2"/>
    <row r="4228" customFormat="1" ht="16" customHeight="1" x14ac:dyDescent="0.2"/>
    <row r="4229" customFormat="1" ht="16" customHeight="1" x14ac:dyDescent="0.2"/>
    <row r="4230" customFormat="1" ht="16" customHeight="1" x14ac:dyDescent="0.2"/>
    <row r="4231" customFormat="1" ht="16" customHeight="1" x14ac:dyDescent="0.2"/>
    <row r="4232" customFormat="1" ht="16" customHeight="1" x14ac:dyDescent="0.2"/>
    <row r="4233" customFormat="1" ht="16" customHeight="1" x14ac:dyDescent="0.2"/>
    <row r="4234" customFormat="1" ht="16" customHeight="1" x14ac:dyDescent="0.2"/>
    <row r="4235" customFormat="1" ht="16" customHeight="1" x14ac:dyDescent="0.2"/>
    <row r="4236" customFormat="1" ht="16" customHeight="1" x14ac:dyDescent="0.2"/>
    <row r="4237" customFormat="1" ht="16" customHeight="1" x14ac:dyDescent="0.2"/>
    <row r="4238" customFormat="1" ht="16" customHeight="1" x14ac:dyDescent="0.2"/>
    <row r="4239" customFormat="1" ht="16" customHeight="1" x14ac:dyDescent="0.2"/>
    <row r="4240" customFormat="1" ht="16" customHeight="1" x14ac:dyDescent="0.2"/>
    <row r="4241" customFormat="1" ht="16" customHeight="1" x14ac:dyDescent="0.2"/>
    <row r="4242" customFormat="1" ht="16" customHeight="1" x14ac:dyDescent="0.2"/>
    <row r="4243" customFormat="1" ht="16" customHeight="1" x14ac:dyDescent="0.2"/>
    <row r="4244" customFormat="1" ht="16" customHeight="1" x14ac:dyDescent="0.2"/>
    <row r="4245" customFormat="1" ht="16" customHeight="1" x14ac:dyDescent="0.2"/>
    <row r="4246" customFormat="1" ht="16" customHeight="1" x14ac:dyDescent="0.2"/>
    <row r="4247" customFormat="1" ht="16" customHeight="1" x14ac:dyDescent="0.2"/>
    <row r="4248" customFormat="1" ht="16" customHeight="1" x14ac:dyDescent="0.2"/>
    <row r="4249" customFormat="1" ht="16" customHeight="1" x14ac:dyDescent="0.2"/>
    <row r="4250" customFormat="1" ht="16" customHeight="1" x14ac:dyDescent="0.2"/>
    <row r="4251" customFormat="1" ht="16" customHeight="1" x14ac:dyDescent="0.2"/>
    <row r="4252" customFormat="1" ht="16" customHeight="1" x14ac:dyDescent="0.2"/>
    <row r="4253" customFormat="1" ht="16" customHeight="1" x14ac:dyDescent="0.2"/>
    <row r="4254" customFormat="1" ht="16" customHeight="1" x14ac:dyDescent="0.2"/>
    <row r="4255" customFormat="1" ht="16" customHeight="1" x14ac:dyDescent="0.2"/>
    <row r="4256" customFormat="1" ht="16" customHeight="1" x14ac:dyDescent="0.2"/>
    <row r="4257" customFormat="1" ht="16" customHeight="1" x14ac:dyDescent="0.2"/>
    <row r="4258" customFormat="1" ht="16" customHeight="1" x14ac:dyDescent="0.2"/>
    <row r="4259" customFormat="1" ht="16" customHeight="1" x14ac:dyDescent="0.2"/>
    <row r="4260" customFormat="1" ht="16" customHeight="1" x14ac:dyDescent="0.2"/>
    <row r="4261" customFormat="1" ht="16" customHeight="1" x14ac:dyDescent="0.2"/>
    <row r="4262" customFormat="1" ht="16" customHeight="1" x14ac:dyDescent="0.2"/>
    <row r="4263" customFormat="1" ht="16" customHeight="1" x14ac:dyDescent="0.2"/>
    <row r="4264" customFormat="1" ht="16" customHeight="1" x14ac:dyDescent="0.2"/>
    <row r="4265" customFormat="1" ht="16" customHeight="1" x14ac:dyDescent="0.2"/>
    <row r="4266" customFormat="1" ht="16" customHeight="1" x14ac:dyDescent="0.2"/>
    <row r="4267" customFormat="1" ht="16" customHeight="1" x14ac:dyDescent="0.2"/>
    <row r="4268" customFormat="1" ht="16" customHeight="1" x14ac:dyDescent="0.2"/>
    <row r="4269" customFormat="1" ht="16" customHeight="1" x14ac:dyDescent="0.2"/>
    <row r="4270" customFormat="1" ht="16" customHeight="1" x14ac:dyDescent="0.2"/>
    <row r="4271" customFormat="1" ht="16" customHeight="1" x14ac:dyDescent="0.2"/>
    <row r="4272" customFormat="1" ht="16" customHeight="1" x14ac:dyDescent="0.2"/>
    <row r="4273" customFormat="1" ht="16" customHeight="1" x14ac:dyDescent="0.2"/>
    <row r="4274" customFormat="1" ht="16" customHeight="1" x14ac:dyDescent="0.2"/>
    <row r="4275" customFormat="1" ht="16" customHeight="1" x14ac:dyDescent="0.2"/>
    <row r="4276" customFormat="1" ht="16" customHeight="1" x14ac:dyDescent="0.2"/>
    <row r="4277" customFormat="1" ht="16" customHeight="1" x14ac:dyDescent="0.2"/>
    <row r="4278" customFormat="1" ht="16" customHeight="1" x14ac:dyDescent="0.2"/>
    <row r="4279" customFormat="1" ht="16" customHeight="1" x14ac:dyDescent="0.2"/>
    <row r="4280" customFormat="1" ht="16" customHeight="1" x14ac:dyDescent="0.2"/>
    <row r="4281" customFormat="1" ht="16" customHeight="1" x14ac:dyDescent="0.2"/>
    <row r="4282" customFormat="1" ht="16" customHeight="1" x14ac:dyDescent="0.2"/>
    <row r="4283" customFormat="1" ht="16" customHeight="1" x14ac:dyDescent="0.2"/>
    <row r="4284" customFormat="1" ht="16" customHeight="1" x14ac:dyDescent="0.2"/>
    <row r="4285" customFormat="1" ht="16" customHeight="1" x14ac:dyDescent="0.2"/>
    <row r="4286" customFormat="1" ht="16" customHeight="1" x14ac:dyDescent="0.2"/>
    <row r="4287" customFormat="1" ht="16" customHeight="1" x14ac:dyDescent="0.2"/>
    <row r="4288" customFormat="1" ht="16" customHeight="1" x14ac:dyDescent="0.2"/>
    <row r="4289" customFormat="1" ht="16" customHeight="1" x14ac:dyDescent="0.2"/>
    <row r="4290" customFormat="1" ht="16" customHeight="1" x14ac:dyDescent="0.2"/>
    <row r="4291" customFormat="1" ht="16" customHeight="1" x14ac:dyDescent="0.2"/>
    <row r="4292" customFormat="1" ht="16" customHeight="1" x14ac:dyDescent="0.2"/>
    <row r="4293" customFormat="1" ht="16" customHeight="1" x14ac:dyDescent="0.2"/>
    <row r="4294" customFormat="1" ht="16" customHeight="1" x14ac:dyDescent="0.2"/>
    <row r="4295" customFormat="1" ht="16" customHeight="1" x14ac:dyDescent="0.2"/>
    <row r="4296" customFormat="1" ht="16" customHeight="1" x14ac:dyDescent="0.2"/>
    <row r="4297" customFormat="1" ht="16" customHeight="1" x14ac:dyDescent="0.2"/>
    <row r="4298" customFormat="1" ht="16" customHeight="1" x14ac:dyDescent="0.2"/>
    <row r="4299" customFormat="1" ht="16" customHeight="1" x14ac:dyDescent="0.2"/>
    <row r="4300" customFormat="1" ht="16" customHeight="1" x14ac:dyDescent="0.2"/>
    <row r="4301" customFormat="1" ht="16" customHeight="1" x14ac:dyDescent="0.2"/>
    <row r="4302" customFormat="1" ht="16" customHeight="1" x14ac:dyDescent="0.2"/>
    <row r="4303" customFormat="1" ht="16" customHeight="1" x14ac:dyDescent="0.2"/>
    <row r="4304" customFormat="1" ht="16" customHeight="1" x14ac:dyDescent="0.2"/>
    <row r="4305" customFormat="1" ht="16" customHeight="1" x14ac:dyDescent="0.2"/>
    <row r="4306" customFormat="1" ht="16" customHeight="1" x14ac:dyDescent="0.2"/>
    <row r="4307" customFormat="1" ht="16" customHeight="1" x14ac:dyDescent="0.2"/>
    <row r="4308" customFormat="1" ht="16" customHeight="1" x14ac:dyDescent="0.2"/>
    <row r="4309" customFormat="1" ht="16" customHeight="1" x14ac:dyDescent="0.2"/>
    <row r="4310" customFormat="1" ht="16" customHeight="1" x14ac:dyDescent="0.2"/>
    <row r="4311" customFormat="1" ht="16" customHeight="1" x14ac:dyDescent="0.2"/>
    <row r="4312" customFormat="1" ht="16" customHeight="1" x14ac:dyDescent="0.2"/>
    <row r="4313" customFormat="1" ht="16" customHeight="1" x14ac:dyDescent="0.2"/>
    <row r="4314" customFormat="1" ht="16" customHeight="1" x14ac:dyDescent="0.2"/>
    <row r="4315" customFormat="1" ht="16" customHeight="1" x14ac:dyDescent="0.2"/>
    <row r="4316" customFormat="1" ht="16" customHeight="1" x14ac:dyDescent="0.2"/>
    <row r="4317" customFormat="1" ht="16" customHeight="1" x14ac:dyDescent="0.2"/>
    <row r="4318" customFormat="1" ht="16" customHeight="1" x14ac:dyDescent="0.2"/>
    <row r="4319" customFormat="1" ht="16" customHeight="1" x14ac:dyDescent="0.2"/>
    <row r="4320" customFormat="1" ht="16" customHeight="1" x14ac:dyDescent="0.2"/>
    <row r="4321" customFormat="1" ht="16" customHeight="1" x14ac:dyDescent="0.2"/>
    <row r="4322" customFormat="1" ht="16" customHeight="1" x14ac:dyDescent="0.2"/>
    <row r="4323" customFormat="1" ht="16" customHeight="1" x14ac:dyDescent="0.2"/>
    <row r="4324" customFormat="1" ht="16" customHeight="1" x14ac:dyDescent="0.2"/>
    <row r="4325" customFormat="1" ht="16" customHeight="1" x14ac:dyDescent="0.2"/>
    <row r="4326" customFormat="1" ht="16" customHeight="1" x14ac:dyDescent="0.2"/>
    <row r="4327" customFormat="1" ht="16" customHeight="1" x14ac:dyDescent="0.2"/>
    <row r="4328" customFormat="1" ht="16" customHeight="1" x14ac:dyDescent="0.2"/>
    <row r="4329" customFormat="1" ht="16" customHeight="1" x14ac:dyDescent="0.2"/>
    <row r="4330" customFormat="1" ht="16" customHeight="1" x14ac:dyDescent="0.2"/>
    <row r="4331" customFormat="1" ht="16" customHeight="1" x14ac:dyDescent="0.2"/>
    <row r="4332" customFormat="1" ht="16" customHeight="1" x14ac:dyDescent="0.2"/>
    <row r="4333" customFormat="1" ht="16" customHeight="1" x14ac:dyDescent="0.2"/>
    <row r="4334" customFormat="1" ht="16" customHeight="1" x14ac:dyDescent="0.2"/>
    <row r="4335" customFormat="1" ht="16" customHeight="1" x14ac:dyDescent="0.2"/>
    <row r="4336" customFormat="1" ht="16" customHeight="1" x14ac:dyDescent="0.2"/>
    <row r="4337" customFormat="1" ht="16" customHeight="1" x14ac:dyDescent="0.2"/>
    <row r="4338" customFormat="1" ht="16" customHeight="1" x14ac:dyDescent="0.2"/>
    <row r="4339" customFormat="1" ht="16" customHeight="1" x14ac:dyDescent="0.2"/>
    <row r="4340" customFormat="1" ht="16" customHeight="1" x14ac:dyDescent="0.2"/>
    <row r="4341" customFormat="1" ht="16" customHeight="1" x14ac:dyDescent="0.2"/>
    <row r="4342" customFormat="1" ht="16" customHeight="1" x14ac:dyDescent="0.2"/>
    <row r="4343" customFormat="1" ht="16" customHeight="1" x14ac:dyDescent="0.2"/>
    <row r="4344" customFormat="1" ht="16" customHeight="1" x14ac:dyDescent="0.2"/>
    <row r="4345" customFormat="1" ht="16" customHeight="1" x14ac:dyDescent="0.2"/>
    <row r="4346" customFormat="1" ht="16" customHeight="1" x14ac:dyDescent="0.2"/>
    <row r="4347" customFormat="1" ht="16" customHeight="1" x14ac:dyDescent="0.2"/>
    <row r="4348" customFormat="1" ht="16" customHeight="1" x14ac:dyDescent="0.2"/>
    <row r="4349" customFormat="1" ht="16" customHeight="1" x14ac:dyDescent="0.2"/>
    <row r="4350" customFormat="1" ht="16" customHeight="1" x14ac:dyDescent="0.2"/>
    <row r="4351" customFormat="1" ht="16" customHeight="1" x14ac:dyDescent="0.2"/>
    <row r="4352" customFormat="1" ht="16" customHeight="1" x14ac:dyDescent="0.2"/>
    <row r="4353" customFormat="1" ht="16" customHeight="1" x14ac:dyDescent="0.2"/>
    <row r="4354" customFormat="1" ht="16" customHeight="1" x14ac:dyDescent="0.2"/>
    <row r="4355" customFormat="1" ht="16" customHeight="1" x14ac:dyDescent="0.2"/>
    <row r="4356" customFormat="1" ht="16" customHeight="1" x14ac:dyDescent="0.2"/>
    <row r="4357" customFormat="1" ht="16" customHeight="1" x14ac:dyDescent="0.2"/>
    <row r="4358" customFormat="1" ht="16" customHeight="1" x14ac:dyDescent="0.2"/>
    <row r="4359" customFormat="1" ht="16" customHeight="1" x14ac:dyDescent="0.2"/>
    <row r="4360" customFormat="1" ht="16" customHeight="1" x14ac:dyDescent="0.2"/>
    <row r="4361" customFormat="1" ht="16" customHeight="1" x14ac:dyDescent="0.2"/>
    <row r="4362" customFormat="1" ht="16" customHeight="1" x14ac:dyDescent="0.2"/>
    <row r="4363" customFormat="1" ht="16" customHeight="1" x14ac:dyDescent="0.2"/>
    <row r="4364" customFormat="1" ht="16" customHeight="1" x14ac:dyDescent="0.2"/>
    <row r="4365" customFormat="1" ht="16" customHeight="1" x14ac:dyDescent="0.2"/>
    <row r="4366" customFormat="1" ht="16" customHeight="1" x14ac:dyDescent="0.2"/>
    <row r="4367" customFormat="1" ht="16" customHeight="1" x14ac:dyDescent="0.2"/>
    <row r="4368" customFormat="1" ht="16" customHeight="1" x14ac:dyDescent="0.2"/>
    <row r="4369" customFormat="1" ht="16" customHeight="1" x14ac:dyDescent="0.2"/>
    <row r="4370" customFormat="1" ht="16" customHeight="1" x14ac:dyDescent="0.2"/>
    <row r="4371" customFormat="1" ht="16" customHeight="1" x14ac:dyDescent="0.2"/>
    <row r="4372" customFormat="1" ht="16" customHeight="1" x14ac:dyDescent="0.2"/>
    <row r="4373" customFormat="1" ht="16" customHeight="1" x14ac:dyDescent="0.2"/>
    <row r="4374" customFormat="1" ht="16" customHeight="1" x14ac:dyDescent="0.2"/>
    <row r="4375" customFormat="1" ht="16" customHeight="1" x14ac:dyDescent="0.2"/>
    <row r="4376" customFormat="1" ht="16" customHeight="1" x14ac:dyDescent="0.2"/>
    <row r="4377" customFormat="1" ht="16" customHeight="1" x14ac:dyDescent="0.2"/>
    <row r="4378" customFormat="1" ht="16" customHeight="1" x14ac:dyDescent="0.2"/>
    <row r="4379" customFormat="1" ht="16" customHeight="1" x14ac:dyDescent="0.2"/>
    <row r="4380" customFormat="1" ht="16" customHeight="1" x14ac:dyDescent="0.2"/>
    <row r="4381" customFormat="1" ht="16" customHeight="1" x14ac:dyDescent="0.2"/>
    <row r="4382" customFormat="1" ht="16" customHeight="1" x14ac:dyDescent="0.2"/>
    <row r="4383" customFormat="1" ht="16" customHeight="1" x14ac:dyDescent="0.2"/>
    <row r="4384" customFormat="1" ht="16" customHeight="1" x14ac:dyDescent="0.2"/>
    <row r="4385" customFormat="1" ht="16" customHeight="1" x14ac:dyDescent="0.2"/>
    <row r="4386" customFormat="1" ht="16" customHeight="1" x14ac:dyDescent="0.2"/>
    <row r="4387" customFormat="1" ht="16" customHeight="1" x14ac:dyDescent="0.2"/>
    <row r="4388" customFormat="1" ht="16" customHeight="1" x14ac:dyDescent="0.2"/>
    <row r="4389" customFormat="1" ht="16" customHeight="1" x14ac:dyDescent="0.2"/>
    <row r="4390" customFormat="1" ht="16" customHeight="1" x14ac:dyDescent="0.2"/>
    <row r="4391" customFormat="1" ht="16" customHeight="1" x14ac:dyDescent="0.2"/>
    <row r="4392" customFormat="1" ht="16" customHeight="1" x14ac:dyDescent="0.2"/>
    <row r="4393" customFormat="1" ht="16" customHeight="1" x14ac:dyDescent="0.2"/>
    <row r="4394" customFormat="1" ht="16" customHeight="1" x14ac:dyDescent="0.2"/>
    <row r="4395" customFormat="1" ht="16" customHeight="1" x14ac:dyDescent="0.2"/>
    <row r="4396" customFormat="1" ht="16" customHeight="1" x14ac:dyDescent="0.2"/>
    <row r="4397" customFormat="1" ht="16" customHeight="1" x14ac:dyDescent="0.2"/>
    <row r="4398" customFormat="1" ht="16" customHeight="1" x14ac:dyDescent="0.2"/>
    <row r="4399" customFormat="1" ht="16" customHeight="1" x14ac:dyDescent="0.2"/>
    <row r="4400" customFormat="1" ht="16" customHeight="1" x14ac:dyDescent="0.2"/>
    <row r="4401" customFormat="1" ht="16" customHeight="1" x14ac:dyDescent="0.2"/>
    <row r="4402" customFormat="1" ht="16" customHeight="1" x14ac:dyDescent="0.2"/>
    <row r="4403" customFormat="1" ht="16" customHeight="1" x14ac:dyDescent="0.2"/>
    <row r="4404" customFormat="1" ht="16" customHeight="1" x14ac:dyDescent="0.2"/>
    <row r="4405" customFormat="1" ht="16" customHeight="1" x14ac:dyDescent="0.2"/>
    <row r="4406" customFormat="1" ht="16" customHeight="1" x14ac:dyDescent="0.2"/>
    <row r="4407" customFormat="1" ht="16" customHeight="1" x14ac:dyDescent="0.2"/>
    <row r="4408" customFormat="1" ht="16" customHeight="1" x14ac:dyDescent="0.2"/>
    <row r="4409" customFormat="1" ht="16" customHeight="1" x14ac:dyDescent="0.2"/>
    <row r="4410" customFormat="1" ht="16" customHeight="1" x14ac:dyDescent="0.2"/>
    <row r="4411" customFormat="1" ht="16" customHeight="1" x14ac:dyDescent="0.2"/>
    <row r="4412" customFormat="1" ht="16" customHeight="1" x14ac:dyDescent="0.2"/>
    <row r="4413" customFormat="1" ht="16" customHeight="1" x14ac:dyDescent="0.2"/>
    <row r="4414" customFormat="1" ht="16" customHeight="1" x14ac:dyDescent="0.2"/>
    <row r="4415" customFormat="1" ht="16" customHeight="1" x14ac:dyDescent="0.2"/>
    <row r="4416" customFormat="1" ht="16" customHeight="1" x14ac:dyDescent="0.2"/>
    <row r="4417" customFormat="1" ht="16" customHeight="1" x14ac:dyDescent="0.2"/>
    <row r="4418" customFormat="1" ht="16" customHeight="1" x14ac:dyDescent="0.2"/>
    <row r="4419" customFormat="1" ht="16" customHeight="1" x14ac:dyDescent="0.2"/>
    <row r="4420" customFormat="1" ht="16" customHeight="1" x14ac:dyDescent="0.2"/>
    <row r="4421" customFormat="1" ht="16" customHeight="1" x14ac:dyDescent="0.2"/>
    <row r="4422" customFormat="1" ht="16" customHeight="1" x14ac:dyDescent="0.2"/>
    <row r="4423" customFormat="1" ht="16" customHeight="1" x14ac:dyDescent="0.2"/>
    <row r="4424" customFormat="1" ht="16" customHeight="1" x14ac:dyDescent="0.2"/>
    <row r="4425" customFormat="1" ht="16" customHeight="1" x14ac:dyDescent="0.2"/>
    <row r="4426" customFormat="1" ht="16" customHeight="1" x14ac:dyDescent="0.2"/>
    <row r="4427" customFormat="1" ht="16" customHeight="1" x14ac:dyDescent="0.2"/>
    <row r="4428" customFormat="1" ht="16" customHeight="1" x14ac:dyDescent="0.2"/>
    <row r="4429" customFormat="1" ht="16" customHeight="1" x14ac:dyDescent="0.2"/>
    <row r="4430" customFormat="1" ht="16" customHeight="1" x14ac:dyDescent="0.2"/>
    <row r="4431" customFormat="1" ht="16" customHeight="1" x14ac:dyDescent="0.2"/>
    <row r="4432" customFormat="1" ht="16" customHeight="1" x14ac:dyDescent="0.2"/>
    <row r="4433" customFormat="1" ht="16" customHeight="1" x14ac:dyDescent="0.2"/>
    <row r="4434" customFormat="1" ht="16" customHeight="1" x14ac:dyDescent="0.2"/>
    <row r="4435" customFormat="1" ht="16" customHeight="1" x14ac:dyDescent="0.2"/>
    <row r="4436" customFormat="1" ht="16" customHeight="1" x14ac:dyDescent="0.2"/>
    <row r="4437" customFormat="1" ht="16" customHeight="1" x14ac:dyDescent="0.2"/>
    <row r="4438" customFormat="1" ht="16" customHeight="1" x14ac:dyDescent="0.2"/>
    <row r="4439" customFormat="1" ht="16" customHeight="1" x14ac:dyDescent="0.2"/>
    <row r="4440" customFormat="1" ht="16" customHeight="1" x14ac:dyDescent="0.2"/>
    <row r="4441" customFormat="1" ht="16" customHeight="1" x14ac:dyDescent="0.2"/>
    <row r="4442" customFormat="1" ht="16" customHeight="1" x14ac:dyDescent="0.2"/>
    <row r="4443" customFormat="1" ht="16" customHeight="1" x14ac:dyDescent="0.2"/>
    <row r="4444" customFormat="1" ht="16" customHeight="1" x14ac:dyDescent="0.2"/>
    <row r="4445" customFormat="1" ht="16" customHeight="1" x14ac:dyDescent="0.2"/>
    <row r="4446" customFormat="1" ht="16" customHeight="1" x14ac:dyDescent="0.2"/>
    <row r="4447" customFormat="1" ht="16" customHeight="1" x14ac:dyDescent="0.2"/>
    <row r="4448" customFormat="1" ht="16" customHeight="1" x14ac:dyDescent="0.2"/>
    <row r="4449" customFormat="1" ht="16" customHeight="1" x14ac:dyDescent="0.2"/>
    <row r="4450" customFormat="1" ht="16" customHeight="1" x14ac:dyDescent="0.2"/>
    <row r="4451" customFormat="1" ht="16" customHeight="1" x14ac:dyDescent="0.2"/>
    <row r="4452" customFormat="1" ht="16" customHeight="1" x14ac:dyDescent="0.2"/>
    <row r="4453" customFormat="1" ht="16" customHeight="1" x14ac:dyDescent="0.2"/>
    <row r="4454" customFormat="1" ht="16" customHeight="1" x14ac:dyDescent="0.2"/>
    <row r="4455" customFormat="1" ht="16" customHeight="1" x14ac:dyDescent="0.2"/>
    <row r="4456" customFormat="1" ht="16" customHeight="1" x14ac:dyDescent="0.2"/>
    <row r="4457" customFormat="1" ht="16" customHeight="1" x14ac:dyDescent="0.2"/>
    <row r="4458" customFormat="1" ht="16" customHeight="1" x14ac:dyDescent="0.2"/>
    <row r="4459" customFormat="1" ht="16" customHeight="1" x14ac:dyDescent="0.2"/>
    <row r="4460" customFormat="1" ht="16" customHeight="1" x14ac:dyDescent="0.2"/>
    <row r="4461" customFormat="1" ht="16" customHeight="1" x14ac:dyDescent="0.2"/>
    <row r="4462" customFormat="1" ht="16" customHeight="1" x14ac:dyDescent="0.2"/>
    <row r="4463" customFormat="1" ht="16" customHeight="1" x14ac:dyDescent="0.2"/>
    <row r="4464" customFormat="1" ht="16" customHeight="1" x14ac:dyDescent="0.2"/>
    <row r="4465" customFormat="1" ht="16" customHeight="1" x14ac:dyDescent="0.2"/>
    <row r="4466" customFormat="1" ht="16" customHeight="1" x14ac:dyDescent="0.2"/>
    <row r="4467" customFormat="1" ht="16" customHeight="1" x14ac:dyDescent="0.2"/>
    <row r="4468" customFormat="1" ht="16" customHeight="1" x14ac:dyDescent="0.2"/>
    <row r="4469" customFormat="1" ht="16" customHeight="1" x14ac:dyDescent="0.2"/>
    <row r="4470" customFormat="1" ht="16" customHeight="1" x14ac:dyDescent="0.2"/>
    <row r="4471" customFormat="1" ht="16" customHeight="1" x14ac:dyDescent="0.2"/>
    <row r="4472" customFormat="1" ht="16" customHeight="1" x14ac:dyDescent="0.2"/>
    <row r="4473" customFormat="1" ht="16" customHeight="1" x14ac:dyDescent="0.2"/>
    <row r="4474" customFormat="1" ht="16" customHeight="1" x14ac:dyDescent="0.2"/>
    <row r="4475" customFormat="1" ht="16" customHeight="1" x14ac:dyDescent="0.2"/>
    <row r="4476" customFormat="1" ht="16" customHeight="1" x14ac:dyDescent="0.2"/>
    <row r="4477" customFormat="1" ht="16" customHeight="1" x14ac:dyDescent="0.2"/>
    <row r="4478" customFormat="1" ht="16" customHeight="1" x14ac:dyDescent="0.2"/>
    <row r="4479" customFormat="1" ht="16" customHeight="1" x14ac:dyDescent="0.2"/>
    <row r="4480" customFormat="1" ht="16" customHeight="1" x14ac:dyDescent="0.2"/>
    <row r="4481" customFormat="1" ht="16" customHeight="1" x14ac:dyDescent="0.2"/>
    <row r="4482" customFormat="1" ht="16" customHeight="1" x14ac:dyDescent="0.2"/>
    <row r="4483" customFormat="1" ht="16" customHeight="1" x14ac:dyDescent="0.2"/>
    <row r="4484" customFormat="1" ht="16" customHeight="1" x14ac:dyDescent="0.2"/>
    <row r="4485" customFormat="1" ht="16" customHeight="1" x14ac:dyDescent="0.2"/>
    <row r="4486" customFormat="1" ht="16" customHeight="1" x14ac:dyDescent="0.2"/>
    <row r="4487" customFormat="1" ht="16" customHeight="1" x14ac:dyDescent="0.2"/>
    <row r="4488" customFormat="1" ht="16" customHeight="1" x14ac:dyDescent="0.2"/>
    <row r="4489" customFormat="1" ht="16" customHeight="1" x14ac:dyDescent="0.2"/>
    <row r="4490" customFormat="1" ht="16" customHeight="1" x14ac:dyDescent="0.2"/>
    <row r="4491" customFormat="1" ht="16" customHeight="1" x14ac:dyDescent="0.2"/>
    <row r="4492" customFormat="1" ht="16" customHeight="1" x14ac:dyDescent="0.2"/>
    <row r="4493" customFormat="1" ht="16" customHeight="1" x14ac:dyDescent="0.2"/>
    <row r="4494" customFormat="1" ht="16" customHeight="1" x14ac:dyDescent="0.2"/>
    <row r="4495" customFormat="1" ht="16" customHeight="1" x14ac:dyDescent="0.2"/>
    <row r="4496" customFormat="1" ht="16" customHeight="1" x14ac:dyDescent="0.2"/>
    <row r="4497" customFormat="1" ht="16" customHeight="1" x14ac:dyDescent="0.2"/>
    <row r="4498" customFormat="1" ht="16" customHeight="1" x14ac:dyDescent="0.2"/>
    <row r="4499" customFormat="1" ht="16" customHeight="1" x14ac:dyDescent="0.2"/>
    <row r="4500" customFormat="1" ht="16" customHeight="1" x14ac:dyDescent="0.2"/>
    <row r="4501" customFormat="1" ht="16" customHeight="1" x14ac:dyDescent="0.2"/>
    <row r="4502" customFormat="1" ht="16" customHeight="1" x14ac:dyDescent="0.2"/>
    <row r="4503" customFormat="1" ht="16" customHeight="1" x14ac:dyDescent="0.2"/>
    <row r="4504" customFormat="1" ht="16" customHeight="1" x14ac:dyDescent="0.2"/>
    <row r="4505" customFormat="1" ht="16" customHeight="1" x14ac:dyDescent="0.2"/>
    <row r="4506" customFormat="1" ht="16" customHeight="1" x14ac:dyDescent="0.2"/>
    <row r="4507" customFormat="1" ht="16" customHeight="1" x14ac:dyDescent="0.2"/>
    <row r="4508" customFormat="1" ht="16" customHeight="1" x14ac:dyDescent="0.2"/>
    <row r="4509" customFormat="1" ht="16" customHeight="1" x14ac:dyDescent="0.2"/>
    <row r="4510" customFormat="1" ht="16" customHeight="1" x14ac:dyDescent="0.2"/>
    <row r="4511" customFormat="1" ht="16" customHeight="1" x14ac:dyDescent="0.2"/>
    <row r="4512" customFormat="1" ht="16" customHeight="1" x14ac:dyDescent="0.2"/>
    <row r="4513" customFormat="1" ht="16" customHeight="1" x14ac:dyDescent="0.2"/>
    <row r="4514" customFormat="1" ht="16" customHeight="1" x14ac:dyDescent="0.2"/>
    <row r="4515" customFormat="1" ht="16" customHeight="1" x14ac:dyDescent="0.2"/>
    <row r="4516" customFormat="1" ht="16" customHeight="1" x14ac:dyDescent="0.2"/>
    <row r="4517" customFormat="1" ht="16" customHeight="1" x14ac:dyDescent="0.2"/>
    <row r="4518" customFormat="1" ht="16" customHeight="1" x14ac:dyDescent="0.2"/>
    <row r="4519" customFormat="1" ht="16" customHeight="1" x14ac:dyDescent="0.2"/>
    <row r="4520" customFormat="1" ht="16" customHeight="1" x14ac:dyDescent="0.2"/>
    <row r="4521" customFormat="1" ht="16" customHeight="1" x14ac:dyDescent="0.2"/>
    <row r="4522" customFormat="1" ht="16" customHeight="1" x14ac:dyDescent="0.2"/>
    <row r="4523" customFormat="1" ht="16" customHeight="1" x14ac:dyDescent="0.2"/>
    <row r="4524" customFormat="1" ht="16" customHeight="1" x14ac:dyDescent="0.2"/>
    <row r="4525" customFormat="1" ht="16" customHeight="1" x14ac:dyDescent="0.2"/>
    <row r="4526" customFormat="1" ht="16" customHeight="1" x14ac:dyDescent="0.2"/>
    <row r="4527" customFormat="1" ht="16" customHeight="1" x14ac:dyDescent="0.2"/>
    <row r="4528" customFormat="1" ht="16" customHeight="1" x14ac:dyDescent="0.2"/>
    <row r="4529" customFormat="1" ht="16" customHeight="1" x14ac:dyDescent="0.2"/>
    <row r="4530" customFormat="1" ht="16" customHeight="1" x14ac:dyDescent="0.2"/>
    <row r="4531" customFormat="1" ht="16" customHeight="1" x14ac:dyDescent="0.2"/>
    <row r="4532" customFormat="1" ht="16" customHeight="1" x14ac:dyDescent="0.2"/>
    <row r="4533" customFormat="1" ht="16" customHeight="1" x14ac:dyDescent="0.2"/>
    <row r="4534" customFormat="1" ht="16" customHeight="1" x14ac:dyDescent="0.2"/>
    <row r="4535" customFormat="1" ht="16" customHeight="1" x14ac:dyDescent="0.2"/>
    <row r="4536" customFormat="1" ht="16" customHeight="1" x14ac:dyDescent="0.2"/>
    <row r="4537" customFormat="1" ht="16" customHeight="1" x14ac:dyDescent="0.2"/>
    <row r="4538" customFormat="1" ht="16" customHeight="1" x14ac:dyDescent="0.2"/>
    <row r="4539" customFormat="1" ht="16" customHeight="1" x14ac:dyDescent="0.2"/>
    <row r="4540" customFormat="1" ht="16" customHeight="1" x14ac:dyDescent="0.2"/>
    <row r="4541" customFormat="1" ht="16" customHeight="1" x14ac:dyDescent="0.2"/>
    <row r="4542" customFormat="1" ht="16" customHeight="1" x14ac:dyDescent="0.2"/>
    <row r="4543" customFormat="1" ht="16" customHeight="1" x14ac:dyDescent="0.2"/>
    <row r="4544" customFormat="1" ht="16" customHeight="1" x14ac:dyDescent="0.2"/>
    <row r="4545" customFormat="1" ht="16" customHeight="1" x14ac:dyDescent="0.2"/>
    <row r="4546" customFormat="1" ht="16" customHeight="1" x14ac:dyDescent="0.2"/>
    <row r="4547" customFormat="1" ht="16" customHeight="1" x14ac:dyDescent="0.2"/>
    <row r="4548" customFormat="1" ht="16" customHeight="1" x14ac:dyDescent="0.2"/>
    <row r="4549" customFormat="1" ht="16" customHeight="1" x14ac:dyDescent="0.2"/>
    <row r="4550" customFormat="1" ht="16" customHeight="1" x14ac:dyDescent="0.2"/>
    <row r="4551" customFormat="1" ht="16" customHeight="1" x14ac:dyDescent="0.2"/>
    <row r="4552" customFormat="1" ht="16" customHeight="1" x14ac:dyDescent="0.2"/>
    <row r="4553" customFormat="1" ht="16" customHeight="1" x14ac:dyDescent="0.2"/>
    <row r="4554" customFormat="1" ht="16" customHeight="1" x14ac:dyDescent="0.2"/>
    <row r="4555" customFormat="1" ht="16" customHeight="1" x14ac:dyDescent="0.2"/>
    <row r="4556" customFormat="1" ht="16" customHeight="1" x14ac:dyDescent="0.2"/>
    <row r="4557" customFormat="1" ht="16" customHeight="1" x14ac:dyDescent="0.2"/>
    <row r="4558" customFormat="1" ht="16" customHeight="1" x14ac:dyDescent="0.2"/>
    <row r="4559" customFormat="1" ht="16" customHeight="1" x14ac:dyDescent="0.2"/>
    <row r="4560" customFormat="1" ht="16" customHeight="1" x14ac:dyDescent="0.2"/>
    <row r="4561" customFormat="1" ht="16" customHeight="1" x14ac:dyDescent="0.2"/>
    <row r="4562" customFormat="1" ht="16" customHeight="1" x14ac:dyDescent="0.2"/>
    <row r="4563" customFormat="1" ht="16" customHeight="1" x14ac:dyDescent="0.2"/>
    <row r="4564" customFormat="1" ht="16" customHeight="1" x14ac:dyDescent="0.2"/>
    <row r="4565" customFormat="1" ht="16" customHeight="1" x14ac:dyDescent="0.2"/>
    <row r="4566" customFormat="1" ht="16" customHeight="1" x14ac:dyDescent="0.2"/>
    <row r="4567" customFormat="1" ht="16" customHeight="1" x14ac:dyDescent="0.2"/>
    <row r="4568" customFormat="1" ht="16" customHeight="1" x14ac:dyDescent="0.2"/>
    <row r="4569" customFormat="1" ht="16" customHeight="1" x14ac:dyDescent="0.2"/>
    <row r="4570" customFormat="1" ht="16" customHeight="1" x14ac:dyDescent="0.2"/>
    <row r="4571" customFormat="1" ht="16" customHeight="1" x14ac:dyDescent="0.2"/>
    <row r="4572" customFormat="1" ht="16" customHeight="1" x14ac:dyDescent="0.2"/>
    <row r="4573" customFormat="1" ht="16" customHeight="1" x14ac:dyDescent="0.2"/>
    <row r="4574" customFormat="1" ht="16" customHeight="1" x14ac:dyDescent="0.2"/>
    <row r="4575" customFormat="1" ht="16" customHeight="1" x14ac:dyDescent="0.2"/>
    <row r="4576" customFormat="1" ht="16" customHeight="1" x14ac:dyDescent="0.2"/>
    <row r="4577" customFormat="1" ht="16" customHeight="1" x14ac:dyDescent="0.2"/>
    <row r="4578" customFormat="1" ht="16" customHeight="1" x14ac:dyDescent="0.2"/>
    <row r="4579" customFormat="1" ht="16" customHeight="1" x14ac:dyDescent="0.2"/>
    <row r="4580" customFormat="1" ht="16" customHeight="1" x14ac:dyDescent="0.2"/>
    <row r="4581" customFormat="1" ht="16" customHeight="1" x14ac:dyDescent="0.2"/>
    <row r="4582" customFormat="1" ht="16" customHeight="1" x14ac:dyDescent="0.2"/>
    <row r="4583" customFormat="1" ht="16" customHeight="1" x14ac:dyDescent="0.2"/>
    <row r="4584" customFormat="1" ht="16" customHeight="1" x14ac:dyDescent="0.2"/>
    <row r="4585" customFormat="1" ht="16" customHeight="1" x14ac:dyDescent="0.2"/>
    <row r="4586" customFormat="1" ht="16" customHeight="1" x14ac:dyDescent="0.2"/>
    <row r="4587" customFormat="1" ht="16" customHeight="1" x14ac:dyDescent="0.2"/>
    <row r="4588" customFormat="1" ht="16" customHeight="1" x14ac:dyDescent="0.2"/>
    <row r="4589" customFormat="1" ht="16" customHeight="1" x14ac:dyDescent="0.2"/>
    <row r="4590" customFormat="1" ht="16" customHeight="1" x14ac:dyDescent="0.2"/>
    <row r="4591" customFormat="1" ht="16" customHeight="1" x14ac:dyDescent="0.2"/>
    <row r="4592" customFormat="1" ht="16" customHeight="1" x14ac:dyDescent="0.2"/>
    <row r="4593" customFormat="1" ht="16" customHeight="1" x14ac:dyDescent="0.2"/>
    <row r="4594" customFormat="1" ht="16" customHeight="1" x14ac:dyDescent="0.2"/>
    <row r="4595" customFormat="1" ht="16" customHeight="1" x14ac:dyDescent="0.2"/>
    <row r="4596" customFormat="1" ht="16" customHeight="1" x14ac:dyDescent="0.2"/>
    <row r="4597" customFormat="1" ht="16" customHeight="1" x14ac:dyDescent="0.2"/>
    <row r="4598" customFormat="1" ht="16" customHeight="1" x14ac:dyDescent="0.2"/>
    <row r="4599" customFormat="1" ht="16" customHeight="1" x14ac:dyDescent="0.2"/>
    <row r="4600" customFormat="1" ht="16" customHeight="1" x14ac:dyDescent="0.2"/>
    <row r="4601" customFormat="1" ht="16" customHeight="1" x14ac:dyDescent="0.2"/>
    <row r="4602" customFormat="1" ht="16" customHeight="1" x14ac:dyDescent="0.2"/>
    <row r="4603" customFormat="1" ht="16" customHeight="1" x14ac:dyDescent="0.2"/>
    <row r="4604" customFormat="1" ht="16" customHeight="1" x14ac:dyDescent="0.2"/>
    <row r="4605" customFormat="1" ht="16" customHeight="1" x14ac:dyDescent="0.2"/>
    <row r="4606" customFormat="1" ht="16" customHeight="1" x14ac:dyDescent="0.2"/>
    <row r="4607" customFormat="1" ht="16" customHeight="1" x14ac:dyDescent="0.2"/>
    <row r="4608" customFormat="1" ht="16" customHeight="1" x14ac:dyDescent="0.2"/>
    <row r="4609" customFormat="1" ht="16" customHeight="1" x14ac:dyDescent="0.2"/>
    <row r="4610" customFormat="1" ht="16" customHeight="1" x14ac:dyDescent="0.2"/>
    <row r="4611" customFormat="1" ht="16" customHeight="1" x14ac:dyDescent="0.2"/>
    <row r="4612" customFormat="1" ht="16" customHeight="1" x14ac:dyDescent="0.2"/>
    <row r="4613" customFormat="1" ht="16" customHeight="1" x14ac:dyDescent="0.2"/>
    <row r="4614" customFormat="1" ht="16" customHeight="1" x14ac:dyDescent="0.2"/>
    <row r="4615" customFormat="1" ht="16" customHeight="1" x14ac:dyDescent="0.2"/>
    <row r="4616" customFormat="1" ht="16" customHeight="1" x14ac:dyDescent="0.2"/>
    <row r="4617" customFormat="1" ht="16" customHeight="1" x14ac:dyDescent="0.2"/>
    <row r="4618" customFormat="1" ht="16" customHeight="1" x14ac:dyDescent="0.2"/>
    <row r="4619" customFormat="1" ht="16" customHeight="1" x14ac:dyDescent="0.2"/>
    <row r="4620" customFormat="1" ht="16" customHeight="1" x14ac:dyDescent="0.2"/>
    <row r="4621" customFormat="1" ht="16" customHeight="1" x14ac:dyDescent="0.2"/>
    <row r="4622" customFormat="1" ht="16" customHeight="1" x14ac:dyDescent="0.2"/>
    <row r="4623" customFormat="1" ht="16" customHeight="1" x14ac:dyDescent="0.2"/>
    <row r="4624" customFormat="1" ht="16" customHeight="1" x14ac:dyDescent="0.2"/>
    <row r="4625" customFormat="1" ht="16" customHeight="1" x14ac:dyDescent="0.2"/>
    <row r="4626" customFormat="1" ht="16" customHeight="1" x14ac:dyDescent="0.2"/>
    <row r="4627" customFormat="1" ht="16" customHeight="1" x14ac:dyDescent="0.2"/>
    <row r="4628" customFormat="1" ht="16" customHeight="1" x14ac:dyDescent="0.2"/>
    <row r="4629" customFormat="1" ht="16" customHeight="1" x14ac:dyDescent="0.2"/>
    <row r="4630" customFormat="1" ht="16" customHeight="1" x14ac:dyDescent="0.2"/>
    <row r="4631" customFormat="1" ht="16" customHeight="1" x14ac:dyDescent="0.2"/>
    <row r="4632" customFormat="1" ht="16" customHeight="1" x14ac:dyDescent="0.2"/>
    <row r="4633" customFormat="1" ht="16" customHeight="1" x14ac:dyDescent="0.2"/>
    <row r="4634" customFormat="1" ht="16" customHeight="1" x14ac:dyDescent="0.2"/>
    <row r="4635" customFormat="1" ht="16" customHeight="1" x14ac:dyDescent="0.2"/>
    <row r="4636" customFormat="1" ht="16" customHeight="1" x14ac:dyDescent="0.2"/>
    <row r="4637" customFormat="1" ht="16" customHeight="1" x14ac:dyDescent="0.2"/>
    <row r="4638" customFormat="1" ht="16" customHeight="1" x14ac:dyDescent="0.2"/>
    <row r="4639" customFormat="1" ht="16" customHeight="1" x14ac:dyDescent="0.2"/>
    <row r="4640" customFormat="1" ht="16" customHeight="1" x14ac:dyDescent="0.2"/>
    <row r="4641" customFormat="1" ht="16" customHeight="1" x14ac:dyDescent="0.2"/>
    <row r="4642" customFormat="1" ht="16" customHeight="1" x14ac:dyDescent="0.2"/>
    <row r="4643" customFormat="1" ht="16" customHeight="1" x14ac:dyDescent="0.2"/>
    <row r="4644" customFormat="1" ht="16" customHeight="1" x14ac:dyDescent="0.2"/>
    <row r="4645" customFormat="1" ht="16" customHeight="1" x14ac:dyDescent="0.2"/>
    <row r="4646" customFormat="1" ht="16" customHeight="1" x14ac:dyDescent="0.2"/>
    <row r="4647" customFormat="1" ht="16" customHeight="1" x14ac:dyDescent="0.2"/>
    <row r="4648" customFormat="1" ht="16" customHeight="1" x14ac:dyDescent="0.2"/>
    <row r="4649" customFormat="1" ht="16" customHeight="1" x14ac:dyDescent="0.2"/>
    <row r="4650" customFormat="1" ht="16" customHeight="1" x14ac:dyDescent="0.2"/>
    <row r="4651" customFormat="1" ht="16" customHeight="1" x14ac:dyDescent="0.2"/>
    <row r="4652" customFormat="1" ht="16" customHeight="1" x14ac:dyDescent="0.2"/>
    <row r="4653" customFormat="1" ht="16" customHeight="1" x14ac:dyDescent="0.2"/>
    <row r="4654" customFormat="1" ht="16" customHeight="1" x14ac:dyDescent="0.2"/>
    <row r="4655" customFormat="1" ht="16" customHeight="1" x14ac:dyDescent="0.2"/>
    <row r="4656" customFormat="1" ht="16" customHeight="1" x14ac:dyDescent="0.2"/>
    <row r="4657" customFormat="1" ht="16" customHeight="1" x14ac:dyDescent="0.2"/>
    <row r="4658" customFormat="1" ht="16" customHeight="1" x14ac:dyDescent="0.2"/>
    <row r="4659" customFormat="1" ht="16" customHeight="1" x14ac:dyDescent="0.2"/>
    <row r="4660" customFormat="1" ht="16" customHeight="1" x14ac:dyDescent="0.2"/>
    <row r="4661" customFormat="1" ht="16" customHeight="1" x14ac:dyDescent="0.2"/>
    <row r="4662" customFormat="1" ht="16" customHeight="1" x14ac:dyDescent="0.2"/>
    <row r="4663" customFormat="1" ht="16" customHeight="1" x14ac:dyDescent="0.2"/>
    <row r="4664" customFormat="1" ht="16" customHeight="1" x14ac:dyDescent="0.2"/>
    <row r="4665" customFormat="1" ht="16" customHeight="1" x14ac:dyDescent="0.2"/>
    <row r="4666" customFormat="1" ht="16" customHeight="1" x14ac:dyDescent="0.2"/>
    <row r="4667" customFormat="1" ht="16" customHeight="1" x14ac:dyDescent="0.2"/>
    <row r="4668" customFormat="1" ht="16" customHeight="1" x14ac:dyDescent="0.2"/>
    <row r="4669" customFormat="1" ht="16" customHeight="1" x14ac:dyDescent="0.2"/>
    <row r="4670" customFormat="1" ht="16" customHeight="1" x14ac:dyDescent="0.2"/>
    <row r="4671" customFormat="1" ht="16" customHeight="1" x14ac:dyDescent="0.2"/>
    <row r="4672" customFormat="1" ht="16" customHeight="1" x14ac:dyDescent="0.2"/>
    <row r="4673" customFormat="1" ht="16" customHeight="1" x14ac:dyDescent="0.2"/>
    <row r="4674" customFormat="1" ht="16" customHeight="1" x14ac:dyDescent="0.2"/>
    <row r="4675" customFormat="1" ht="16" customHeight="1" x14ac:dyDescent="0.2"/>
    <row r="4676" customFormat="1" ht="16" customHeight="1" x14ac:dyDescent="0.2"/>
    <row r="4677" customFormat="1" ht="16" customHeight="1" x14ac:dyDescent="0.2"/>
    <row r="4678" customFormat="1" ht="16" customHeight="1" x14ac:dyDescent="0.2"/>
    <row r="4679" customFormat="1" ht="16" customHeight="1" x14ac:dyDescent="0.2"/>
    <row r="4680" customFormat="1" ht="16" customHeight="1" x14ac:dyDescent="0.2"/>
    <row r="4681" customFormat="1" ht="16" customHeight="1" x14ac:dyDescent="0.2"/>
    <row r="4682" customFormat="1" ht="16" customHeight="1" x14ac:dyDescent="0.2"/>
    <row r="4683" customFormat="1" ht="16" customHeight="1" x14ac:dyDescent="0.2"/>
    <row r="4684" customFormat="1" ht="16" customHeight="1" x14ac:dyDescent="0.2"/>
    <row r="4685" customFormat="1" ht="16" customHeight="1" x14ac:dyDescent="0.2"/>
    <row r="4686" customFormat="1" ht="16" customHeight="1" x14ac:dyDescent="0.2"/>
    <row r="4687" customFormat="1" ht="16" customHeight="1" x14ac:dyDescent="0.2"/>
    <row r="4688" customFormat="1" ht="16" customHeight="1" x14ac:dyDescent="0.2"/>
    <row r="4689" customFormat="1" ht="16" customHeight="1" x14ac:dyDescent="0.2"/>
    <row r="4690" customFormat="1" ht="16" customHeight="1" x14ac:dyDescent="0.2"/>
    <row r="4691" customFormat="1" ht="16" customHeight="1" x14ac:dyDescent="0.2"/>
    <row r="4692" customFormat="1" ht="16" customHeight="1" x14ac:dyDescent="0.2"/>
    <row r="4693" customFormat="1" ht="16" customHeight="1" x14ac:dyDescent="0.2"/>
    <row r="4694" customFormat="1" ht="16" customHeight="1" x14ac:dyDescent="0.2"/>
    <row r="4695" customFormat="1" ht="16" customHeight="1" x14ac:dyDescent="0.2"/>
    <row r="4696" customFormat="1" ht="16" customHeight="1" x14ac:dyDescent="0.2"/>
    <row r="4697" customFormat="1" ht="16" customHeight="1" x14ac:dyDescent="0.2"/>
    <row r="4698" customFormat="1" ht="16" customHeight="1" x14ac:dyDescent="0.2"/>
    <row r="4699" customFormat="1" ht="16" customHeight="1" x14ac:dyDescent="0.2"/>
    <row r="4700" customFormat="1" ht="16" customHeight="1" x14ac:dyDescent="0.2"/>
    <row r="4701" customFormat="1" ht="16" customHeight="1" x14ac:dyDescent="0.2"/>
    <row r="4702" customFormat="1" ht="16" customHeight="1" x14ac:dyDescent="0.2"/>
    <row r="4703" customFormat="1" ht="16" customHeight="1" x14ac:dyDescent="0.2"/>
    <row r="4704" customFormat="1" ht="16" customHeight="1" x14ac:dyDescent="0.2"/>
    <row r="4705" customFormat="1" ht="16" customHeight="1" x14ac:dyDescent="0.2"/>
    <row r="4706" customFormat="1" ht="16" customHeight="1" x14ac:dyDescent="0.2"/>
    <row r="4707" customFormat="1" ht="16" customHeight="1" x14ac:dyDescent="0.2"/>
    <row r="4708" customFormat="1" ht="16" customHeight="1" x14ac:dyDescent="0.2"/>
    <row r="4709" customFormat="1" ht="16" customHeight="1" x14ac:dyDescent="0.2"/>
    <row r="4710" customFormat="1" ht="16" customHeight="1" x14ac:dyDescent="0.2"/>
    <row r="4711" customFormat="1" ht="16" customHeight="1" x14ac:dyDescent="0.2"/>
    <row r="4712" customFormat="1" ht="16" customHeight="1" x14ac:dyDescent="0.2"/>
    <row r="4713" customFormat="1" ht="16" customHeight="1" x14ac:dyDescent="0.2"/>
    <row r="4714" customFormat="1" ht="16" customHeight="1" x14ac:dyDescent="0.2"/>
    <row r="4715" customFormat="1" ht="16" customHeight="1" x14ac:dyDescent="0.2"/>
    <row r="4716" customFormat="1" ht="16" customHeight="1" x14ac:dyDescent="0.2"/>
    <row r="4717" customFormat="1" ht="16" customHeight="1" x14ac:dyDescent="0.2"/>
    <row r="4718" customFormat="1" ht="16" customHeight="1" x14ac:dyDescent="0.2"/>
    <row r="4719" customFormat="1" ht="16" customHeight="1" x14ac:dyDescent="0.2"/>
    <row r="4720" customFormat="1" ht="16" customHeight="1" x14ac:dyDescent="0.2"/>
    <row r="4721" customFormat="1" ht="16" customHeight="1" x14ac:dyDescent="0.2"/>
    <row r="4722" customFormat="1" ht="16" customHeight="1" x14ac:dyDescent="0.2"/>
    <row r="4723" customFormat="1" ht="16" customHeight="1" x14ac:dyDescent="0.2"/>
    <row r="4724" customFormat="1" ht="16" customHeight="1" x14ac:dyDescent="0.2"/>
    <row r="4725" customFormat="1" ht="16" customHeight="1" x14ac:dyDescent="0.2"/>
    <row r="4726" customFormat="1" ht="16" customHeight="1" x14ac:dyDescent="0.2"/>
    <row r="4727" customFormat="1" ht="16" customHeight="1" x14ac:dyDescent="0.2"/>
    <row r="4728" customFormat="1" ht="16" customHeight="1" x14ac:dyDescent="0.2"/>
    <row r="4729" customFormat="1" ht="16" customHeight="1" x14ac:dyDescent="0.2"/>
    <row r="4730" customFormat="1" ht="16" customHeight="1" x14ac:dyDescent="0.2"/>
    <row r="4731" customFormat="1" ht="16" customHeight="1" x14ac:dyDescent="0.2"/>
    <row r="4732" customFormat="1" ht="16" customHeight="1" x14ac:dyDescent="0.2"/>
    <row r="4733" customFormat="1" ht="16" customHeight="1" x14ac:dyDescent="0.2"/>
    <row r="4734" customFormat="1" ht="16" customHeight="1" x14ac:dyDescent="0.2"/>
    <row r="4735" customFormat="1" ht="16" customHeight="1" x14ac:dyDescent="0.2"/>
    <row r="4736" customFormat="1" ht="16" customHeight="1" x14ac:dyDescent="0.2"/>
    <row r="4737" customFormat="1" ht="16" customHeight="1" x14ac:dyDescent="0.2"/>
    <row r="4738" customFormat="1" ht="16" customHeight="1" x14ac:dyDescent="0.2"/>
    <row r="4739" customFormat="1" ht="16" customHeight="1" x14ac:dyDescent="0.2"/>
    <row r="4740" customFormat="1" ht="16" customHeight="1" x14ac:dyDescent="0.2"/>
    <row r="4741" customFormat="1" ht="16" customHeight="1" x14ac:dyDescent="0.2"/>
    <row r="4742" customFormat="1" ht="16" customHeight="1" x14ac:dyDescent="0.2"/>
    <row r="4743" customFormat="1" ht="16" customHeight="1" x14ac:dyDescent="0.2"/>
    <row r="4744" customFormat="1" ht="16" customHeight="1" x14ac:dyDescent="0.2"/>
    <row r="4745" customFormat="1" ht="16" customHeight="1" x14ac:dyDescent="0.2"/>
    <row r="4746" customFormat="1" ht="16" customHeight="1" x14ac:dyDescent="0.2"/>
    <row r="4747" customFormat="1" ht="16" customHeight="1" x14ac:dyDescent="0.2"/>
    <row r="4748" customFormat="1" ht="16" customHeight="1" x14ac:dyDescent="0.2"/>
    <row r="4749" customFormat="1" ht="16" customHeight="1" x14ac:dyDescent="0.2"/>
    <row r="4750" customFormat="1" ht="16" customHeight="1" x14ac:dyDescent="0.2"/>
    <row r="4751" customFormat="1" ht="16" customHeight="1" x14ac:dyDescent="0.2"/>
    <row r="4752" customFormat="1" ht="16" customHeight="1" x14ac:dyDescent="0.2"/>
    <row r="4753" customFormat="1" ht="16" customHeight="1" x14ac:dyDescent="0.2"/>
    <row r="4754" customFormat="1" ht="16" customHeight="1" x14ac:dyDescent="0.2"/>
    <row r="4755" customFormat="1" ht="16" customHeight="1" x14ac:dyDescent="0.2"/>
    <row r="4756" customFormat="1" ht="16" customHeight="1" x14ac:dyDescent="0.2"/>
    <row r="4757" customFormat="1" ht="16" customHeight="1" x14ac:dyDescent="0.2"/>
    <row r="4758" customFormat="1" ht="16" customHeight="1" x14ac:dyDescent="0.2"/>
    <row r="4759" customFormat="1" ht="16" customHeight="1" x14ac:dyDescent="0.2"/>
    <row r="4760" customFormat="1" ht="16" customHeight="1" x14ac:dyDescent="0.2"/>
    <row r="4761" customFormat="1" ht="16" customHeight="1" x14ac:dyDescent="0.2"/>
    <row r="4762" customFormat="1" ht="16" customHeight="1" x14ac:dyDescent="0.2"/>
    <row r="4763" customFormat="1" ht="16" customHeight="1" x14ac:dyDescent="0.2"/>
    <row r="4764" customFormat="1" ht="16" customHeight="1" x14ac:dyDescent="0.2"/>
    <row r="4765" customFormat="1" ht="16" customHeight="1" x14ac:dyDescent="0.2"/>
    <row r="4766" customFormat="1" ht="16" customHeight="1" x14ac:dyDescent="0.2"/>
    <row r="4767" customFormat="1" ht="16" customHeight="1" x14ac:dyDescent="0.2"/>
    <row r="4768" customFormat="1" ht="16" customHeight="1" x14ac:dyDescent="0.2"/>
    <row r="4769" customFormat="1" ht="16" customHeight="1" x14ac:dyDescent="0.2"/>
    <row r="4770" customFormat="1" ht="16" customHeight="1" x14ac:dyDescent="0.2"/>
    <row r="4771" customFormat="1" ht="16" customHeight="1" x14ac:dyDescent="0.2"/>
    <row r="4772" customFormat="1" ht="16" customHeight="1" x14ac:dyDescent="0.2"/>
    <row r="4773" customFormat="1" ht="16" customHeight="1" x14ac:dyDescent="0.2"/>
    <row r="4774" customFormat="1" ht="16" customHeight="1" x14ac:dyDescent="0.2"/>
    <row r="4775" customFormat="1" ht="16" customHeight="1" x14ac:dyDescent="0.2"/>
    <row r="4776" customFormat="1" ht="16" customHeight="1" x14ac:dyDescent="0.2"/>
    <row r="4777" customFormat="1" ht="16" customHeight="1" x14ac:dyDescent="0.2"/>
    <row r="4778" customFormat="1" ht="16" customHeight="1" x14ac:dyDescent="0.2"/>
    <row r="4779" customFormat="1" ht="16" customHeight="1" x14ac:dyDescent="0.2"/>
    <row r="4780" customFormat="1" ht="16" customHeight="1" x14ac:dyDescent="0.2"/>
    <row r="4781" customFormat="1" ht="16" customHeight="1" x14ac:dyDescent="0.2"/>
    <row r="4782" customFormat="1" ht="16" customHeight="1" x14ac:dyDescent="0.2"/>
    <row r="4783" customFormat="1" ht="16" customHeight="1" x14ac:dyDescent="0.2"/>
    <row r="4784" customFormat="1" ht="16" customHeight="1" x14ac:dyDescent="0.2"/>
    <row r="4785" customFormat="1" ht="16" customHeight="1" x14ac:dyDescent="0.2"/>
    <row r="4786" customFormat="1" ht="16" customHeight="1" x14ac:dyDescent="0.2"/>
    <row r="4787" customFormat="1" ht="16" customHeight="1" x14ac:dyDescent="0.2"/>
    <row r="4788" customFormat="1" ht="16" customHeight="1" x14ac:dyDescent="0.2"/>
    <row r="4789" customFormat="1" ht="16" customHeight="1" x14ac:dyDescent="0.2"/>
    <row r="4790" customFormat="1" ht="16" customHeight="1" x14ac:dyDescent="0.2"/>
    <row r="4791" customFormat="1" ht="16" customHeight="1" x14ac:dyDescent="0.2"/>
    <row r="4792" customFormat="1" ht="16" customHeight="1" x14ac:dyDescent="0.2"/>
    <row r="4793" customFormat="1" ht="16" customHeight="1" x14ac:dyDescent="0.2"/>
    <row r="4794" customFormat="1" ht="16" customHeight="1" x14ac:dyDescent="0.2"/>
    <row r="4795" customFormat="1" ht="16" customHeight="1" x14ac:dyDescent="0.2"/>
    <row r="4796" customFormat="1" ht="16" customHeight="1" x14ac:dyDescent="0.2"/>
    <row r="4797" customFormat="1" ht="16" customHeight="1" x14ac:dyDescent="0.2"/>
    <row r="4798" customFormat="1" ht="16" customHeight="1" x14ac:dyDescent="0.2"/>
    <row r="4799" customFormat="1" ht="16" customHeight="1" x14ac:dyDescent="0.2"/>
    <row r="4800" customFormat="1" ht="16" customHeight="1" x14ac:dyDescent="0.2"/>
    <row r="4801" customFormat="1" ht="16" customHeight="1" x14ac:dyDescent="0.2"/>
    <row r="4802" customFormat="1" ht="16" customHeight="1" x14ac:dyDescent="0.2"/>
    <row r="4803" customFormat="1" ht="16" customHeight="1" x14ac:dyDescent="0.2"/>
    <row r="4804" customFormat="1" ht="16" customHeight="1" x14ac:dyDescent="0.2"/>
    <row r="4805" customFormat="1" ht="16" customHeight="1" x14ac:dyDescent="0.2"/>
    <row r="4806" customFormat="1" ht="16" customHeight="1" x14ac:dyDescent="0.2"/>
    <row r="4807" customFormat="1" ht="16" customHeight="1" x14ac:dyDescent="0.2"/>
    <row r="4808" customFormat="1" ht="16" customHeight="1" x14ac:dyDescent="0.2"/>
    <row r="4809" customFormat="1" ht="16" customHeight="1" x14ac:dyDescent="0.2"/>
    <row r="4810" customFormat="1" ht="16" customHeight="1" x14ac:dyDescent="0.2"/>
    <row r="4811" customFormat="1" ht="16" customHeight="1" x14ac:dyDescent="0.2"/>
    <row r="4812" customFormat="1" ht="16" customHeight="1" x14ac:dyDescent="0.2"/>
    <row r="4813" customFormat="1" ht="16" customHeight="1" x14ac:dyDescent="0.2"/>
    <row r="4814" customFormat="1" ht="16" customHeight="1" x14ac:dyDescent="0.2"/>
    <row r="4815" customFormat="1" ht="16" customHeight="1" x14ac:dyDescent="0.2"/>
    <row r="4816" customFormat="1" ht="16" customHeight="1" x14ac:dyDescent="0.2"/>
    <row r="4817" customFormat="1" ht="16" customHeight="1" x14ac:dyDescent="0.2"/>
    <row r="4818" customFormat="1" ht="16" customHeight="1" x14ac:dyDescent="0.2"/>
    <row r="4819" customFormat="1" ht="16" customHeight="1" x14ac:dyDescent="0.2"/>
    <row r="4820" customFormat="1" ht="16" customHeight="1" x14ac:dyDescent="0.2"/>
    <row r="4821" customFormat="1" ht="16" customHeight="1" x14ac:dyDescent="0.2"/>
    <row r="4822" customFormat="1" ht="16" customHeight="1" x14ac:dyDescent="0.2"/>
    <row r="4823" customFormat="1" ht="16" customHeight="1" x14ac:dyDescent="0.2"/>
    <row r="4824" customFormat="1" ht="16" customHeight="1" x14ac:dyDescent="0.2"/>
    <row r="4825" customFormat="1" ht="16" customHeight="1" x14ac:dyDescent="0.2"/>
    <row r="4826" customFormat="1" ht="16" customHeight="1" x14ac:dyDescent="0.2"/>
    <row r="4827" customFormat="1" ht="16" customHeight="1" x14ac:dyDescent="0.2"/>
    <row r="4828" customFormat="1" ht="16" customHeight="1" x14ac:dyDescent="0.2"/>
    <row r="4829" customFormat="1" ht="16" customHeight="1" x14ac:dyDescent="0.2"/>
    <row r="4830" customFormat="1" ht="16" customHeight="1" x14ac:dyDescent="0.2"/>
    <row r="4831" customFormat="1" ht="16" customHeight="1" x14ac:dyDescent="0.2"/>
    <row r="4832" customFormat="1" ht="16" customHeight="1" x14ac:dyDescent="0.2"/>
    <row r="4833" customFormat="1" ht="16" customHeight="1" x14ac:dyDescent="0.2"/>
    <row r="4834" customFormat="1" ht="16" customHeight="1" x14ac:dyDescent="0.2"/>
    <row r="4835" customFormat="1" ht="16" customHeight="1" x14ac:dyDescent="0.2"/>
    <row r="4836" customFormat="1" ht="16" customHeight="1" x14ac:dyDescent="0.2"/>
    <row r="4837" customFormat="1" ht="16" customHeight="1" x14ac:dyDescent="0.2"/>
    <row r="4838" customFormat="1" ht="16" customHeight="1" x14ac:dyDescent="0.2"/>
    <row r="4839" customFormat="1" ht="16" customHeight="1" x14ac:dyDescent="0.2"/>
    <row r="4840" customFormat="1" ht="16" customHeight="1" x14ac:dyDescent="0.2"/>
    <row r="4841" customFormat="1" ht="16" customHeight="1" x14ac:dyDescent="0.2"/>
    <row r="4842" customFormat="1" ht="16" customHeight="1" x14ac:dyDescent="0.2"/>
    <row r="4843" customFormat="1" ht="16" customHeight="1" x14ac:dyDescent="0.2"/>
    <row r="4844" customFormat="1" ht="16" customHeight="1" x14ac:dyDescent="0.2"/>
    <row r="4845" customFormat="1" ht="16" customHeight="1" x14ac:dyDescent="0.2"/>
    <row r="4846" customFormat="1" ht="16" customHeight="1" x14ac:dyDescent="0.2"/>
    <row r="4847" customFormat="1" ht="16" customHeight="1" x14ac:dyDescent="0.2"/>
    <row r="4848" customFormat="1" ht="16" customHeight="1" x14ac:dyDescent="0.2"/>
    <row r="4849" customFormat="1" ht="16" customHeight="1" x14ac:dyDescent="0.2"/>
    <row r="4850" customFormat="1" ht="16" customHeight="1" x14ac:dyDescent="0.2"/>
    <row r="4851" customFormat="1" ht="16" customHeight="1" x14ac:dyDescent="0.2"/>
    <row r="4852" customFormat="1" ht="16" customHeight="1" x14ac:dyDescent="0.2"/>
    <row r="4853" customFormat="1" ht="16" customHeight="1" x14ac:dyDescent="0.2"/>
    <row r="4854" customFormat="1" ht="16" customHeight="1" x14ac:dyDescent="0.2"/>
    <row r="4855" customFormat="1" ht="16" customHeight="1" x14ac:dyDescent="0.2"/>
    <row r="4856" customFormat="1" ht="16" customHeight="1" x14ac:dyDescent="0.2"/>
    <row r="4857" customFormat="1" ht="16" customHeight="1" x14ac:dyDescent="0.2"/>
    <row r="4858" customFormat="1" ht="16" customHeight="1" x14ac:dyDescent="0.2"/>
    <row r="4859" customFormat="1" ht="16" customHeight="1" x14ac:dyDescent="0.2"/>
    <row r="4860" customFormat="1" ht="16" customHeight="1" x14ac:dyDescent="0.2"/>
    <row r="4861" customFormat="1" ht="16" customHeight="1" x14ac:dyDescent="0.2"/>
    <row r="4862" customFormat="1" ht="16" customHeight="1" x14ac:dyDescent="0.2"/>
    <row r="4863" customFormat="1" ht="16" customHeight="1" x14ac:dyDescent="0.2"/>
    <row r="4864" customFormat="1" ht="16" customHeight="1" x14ac:dyDescent="0.2"/>
    <row r="4865" customFormat="1" ht="16" customHeight="1" x14ac:dyDescent="0.2"/>
    <row r="4866" customFormat="1" ht="16" customHeight="1" x14ac:dyDescent="0.2"/>
    <row r="4867" customFormat="1" ht="16" customHeight="1" x14ac:dyDescent="0.2"/>
    <row r="4868" customFormat="1" ht="16" customHeight="1" x14ac:dyDescent="0.2"/>
    <row r="4869" customFormat="1" ht="16" customHeight="1" x14ac:dyDescent="0.2"/>
    <row r="4870" customFormat="1" ht="16" customHeight="1" x14ac:dyDescent="0.2"/>
    <row r="4871" customFormat="1" ht="16" customHeight="1" x14ac:dyDescent="0.2"/>
    <row r="4872" customFormat="1" ht="16" customHeight="1" x14ac:dyDescent="0.2"/>
    <row r="4873" customFormat="1" ht="16" customHeight="1" x14ac:dyDescent="0.2"/>
    <row r="4874" customFormat="1" ht="16" customHeight="1" x14ac:dyDescent="0.2"/>
    <row r="4875" customFormat="1" ht="16" customHeight="1" x14ac:dyDescent="0.2"/>
    <row r="4876" customFormat="1" ht="16" customHeight="1" x14ac:dyDescent="0.2"/>
    <row r="4877" customFormat="1" ht="16" customHeight="1" x14ac:dyDescent="0.2"/>
    <row r="4878" customFormat="1" ht="16" customHeight="1" x14ac:dyDescent="0.2"/>
    <row r="4879" customFormat="1" ht="16" customHeight="1" x14ac:dyDescent="0.2"/>
    <row r="4880" customFormat="1" ht="16" customHeight="1" x14ac:dyDescent="0.2"/>
    <row r="4881" customFormat="1" ht="16" customHeight="1" x14ac:dyDescent="0.2"/>
    <row r="4882" customFormat="1" ht="16" customHeight="1" x14ac:dyDescent="0.2"/>
    <row r="4883" customFormat="1" ht="16" customHeight="1" x14ac:dyDescent="0.2"/>
    <row r="4884" customFormat="1" ht="16" customHeight="1" x14ac:dyDescent="0.2"/>
    <row r="4885" customFormat="1" ht="16" customHeight="1" x14ac:dyDescent="0.2"/>
    <row r="4886" customFormat="1" ht="16" customHeight="1" x14ac:dyDescent="0.2"/>
    <row r="4887" customFormat="1" ht="16" customHeight="1" x14ac:dyDescent="0.2"/>
    <row r="4888" customFormat="1" ht="16" customHeight="1" x14ac:dyDescent="0.2"/>
    <row r="4889" customFormat="1" ht="16" customHeight="1" x14ac:dyDescent="0.2"/>
    <row r="4890" customFormat="1" ht="16" customHeight="1" x14ac:dyDescent="0.2"/>
    <row r="4891" customFormat="1" ht="16" customHeight="1" x14ac:dyDescent="0.2"/>
    <row r="4892" customFormat="1" ht="16" customHeight="1" x14ac:dyDescent="0.2"/>
    <row r="4893" customFormat="1" ht="16" customHeight="1" x14ac:dyDescent="0.2"/>
    <row r="4894" customFormat="1" ht="16" customHeight="1" x14ac:dyDescent="0.2"/>
    <row r="4895" customFormat="1" ht="16" customHeight="1" x14ac:dyDescent="0.2"/>
    <row r="4896" customFormat="1" ht="16" customHeight="1" x14ac:dyDescent="0.2"/>
    <row r="4897" customFormat="1" ht="16" customHeight="1" x14ac:dyDescent="0.2"/>
    <row r="4898" customFormat="1" ht="16" customHeight="1" x14ac:dyDescent="0.2"/>
    <row r="4899" customFormat="1" ht="16" customHeight="1" x14ac:dyDescent="0.2"/>
    <row r="4900" customFormat="1" ht="16" customHeight="1" x14ac:dyDescent="0.2"/>
    <row r="4901" customFormat="1" ht="16" customHeight="1" x14ac:dyDescent="0.2"/>
    <row r="4902" customFormat="1" ht="16" customHeight="1" x14ac:dyDescent="0.2"/>
    <row r="4903" customFormat="1" ht="16" customHeight="1" x14ac:dyDescent="0.2"/>
    <row r="4904" customFormat="1" ht="16" customHeight="1" x14ac:dyDescent="0.2"/>
    <row r="4905" customFormat="1" ht="16" customHeight="1" x14ac:dyDescent="0.2"/>
    <row r="4906" customFormat="1" ht="16" customHeight="1" x14ac:dyDescent="0.2"/>
    <row r="4907" customFormat="1" ht="16" customHeight="1" x14ac:dyDescent="0.2"/>
    <row r="4908" customFormat="1" ht="16" customHeight="1" x14ac:dyDescent="0.2"/>
    <row r="4909" customFormat="1" ht="16" customHeight="1" x14ac:dyDescent="0.2"/>
    <row r="4910" customFormat="1" ht="16" customHeight="1" x14ac:dyDescent="0.2"/>
    <row r="4911" customFormat="1" ht="16" customHeight="1" x14ac:dyDescent="0.2"/>
    <row r="4912" customFormat="1" ht="16" customHeight="1" x14ac:dyDescent="0.2"/>
    <row r="4913" customFormat="1" ht="16" customHeight="1" x14ac:dyDescent="0.2"/>
    <row r="4914" customFormat="1" ht="16" customHeight="1" x14ac:dyDescent="0.2"/>
    <row r="4915" customFormat="1" ht="16" customHeight="1" x14ac:dyDescent="0.2"/>
    <row r="4916" customFormat="1" ht="16" customHeight="1" x14ac:dyDescent="0.2"/>
    <row r="4917" customFormat="1" ht="16" customHeight="1" x14ac:dyDescent="0.2"/>
    <row r="4918" customFormat="1" ht="16" customHeight="1" x14ac:dyDescent="0.2"/>
    <row r="4919" customFormat="1" ht="16" customHeight="1" x14ac:dyDescent="0.2"/>
    <row r="4920" customFormat="1" ht="16" customHeight="1" x14ac:dyDescent="0.2"/>
    <row r="4921" customFormat="1" ht="16" customHeight="1" x14ac:dyDescent="0.2"/>
    <row r="4922" customFormat="1" ht="16" customHeight="1" x14ac:dyDescent="0.2"/>
    <row r="4923" customFormat="1" ht="16" customHeight="1" x14ac:dyDescent="0.2"/>
    <row r="4924" customFormat="1" ht="16" customHeight="1" x14ac:dyDescent="0.2"/>
    <row r="4925" customFormat="1" ht="16" customHeight="1" x14ac:dyDescent="0.2"/>
    <row r="4926" customFormat="1" ht="16" customHeight="1" x14ac:dyDescent="0.2"/>
    <row r="4927" customFormat="1" ht="16" customHeight="1" x14ac:dyDescent="0.2"/>
    <row r="4928" customFormat="1" ht="16" customHeight="1" x14ac:dyDescent="0.2"/>
    <row r="4929" customFormat="1" ht="16" customHeight="1" x14ac:dyDescent="0.2"/>
    <row r="4930" customFormat="1" ht="16" customHeight="1" x14ac:dyDescent="0.2"/>
    <row r="4931" customFormat="1" ht="16" customHeight="1" x14ac:dyDescent="0.2"/>
    <row r="4932" customFormat="1" ht="16" customHeight="1" x14ac:dyDescent="0.2"/>
    <row r="4933" customFormat="1" ht="16" customHeight="1" x14ac:dyDescent="0.2"/>
    <row r="4934" customFormat="1" ht="16" customHeight="1" x14ac:dyDescent="0.2"/>
    <row r="4935" customFormat="1" ht="16" customHeight="1" x14ac:dyDescent="0.2"/>
    <row r="4936" customFormat="1" ht="16" customHeight="1" x14ac:dyDescent="0.2"/>
    <row r="4937" customFormat="1" ht="16" customHeight="1" x14ac:dyDescent="0.2"/>
    <row r="4938" customFormat="1" ht="16" customHeight="1" x14ac:dyDescent="0.2"/>
    <row r="4939" customFormat="1" ht="16" customHeight="1" x14ac:dyDescent="0.2"/>
    <row r="4940" customFormat="1" ht="16" customHeight="1" x14ac:dyDescent="0.2"/>
    <row r="4941" customFormat="1" ht="16" customHeight="1" x14ac:dyDescent="0.2"/>
    <row r="4942" customFormat="1" ht="16" customHeight="1" x14ac:dyDescent="0.2"/>
    <row r="4943" customFormat="1" ht="16" customHeight="1" x14ac:dyDescent="0.2"/>
    <row r="4944" customFormat="1" ht="16" customHeight="1" x14ac:dyDescent="0.2"/>
    <row r="4945" customFormat="1" ht="16" customHeight="1" x14ac:dyDescent="0.2"/>
    <row r="4946" customFormat="1" ht="16" customHeight="1" x14ac:dyDescent="0.2"/>
    <row r="4947" customFormat="1" ht="16" customHeight="1" x14ac:dyDescent="0.2"/>
    <row r="4948" customFormat="1" ht="16" customHeight="1" x14ac:dyDescent="0.2"/>
    <row r="4949" customFormat="1" ht="16" customHeight="1" x14ac:dyDescent="0.2"/>
    <row r="4950" customFormat="1" ht="16" customHeight="1" x14ac:dyDescent="0.2"/>
    <row r="4951" customFormat="1" ht="16" customHeight="1" x14ac:dyDescent="0.2"/>
    <row r="4952" customFormat="1" ht="16" customHeight="1" x14ac:dyDescent="0.2"/>
    <row r="4953" customFormat="1" ht="16" customHeight="1" x14ac:dyDescent="0.2"/>
    <row r="4954" customFormat="1" ht="16" customHeight="1" x14ac:dyDescent="0.2"/>
    <row r="4955" customFormat="1" ht="16" customHeight="1" x14ac:dyDescent="0.2"/>
    <row r="4956" customFormat="1" ht="16" customHeight="1" x14ac:dyDescent="0.2"/>
    <row r="4957" customFormat="1" ht="16" customHeight="1" x14ac:dyDescent="0.2"/>
    <row r="4958" customFormat="1" ht="16" customHeight="1" x14ac:dyDescent="0.2"/>
    <row r="4959" customFormat="1" ht="16" customHeight="1" x14ac:dyDescent="0.2"/>
    <row r="4960" customFormat="1" ht="16" customHeight="1" x14ac:dyDescent="0.2"/>
    <row r="4961" customFormat="1" ht="16" customHeight="1" x14ac:dyDescent="0.2"/>
    <row r="4962" customFormat="1" ht="16" customHeight="1" x14ac:dyDescent="0.2"/>
    <row r="4963" customFormat="1" ht="16" customHeight="1" x14ac:dyDescent="0.2"/>
    <row r="4964" customFormat="1" ht="16" customHeight="1" x14ac:dyDescent="0.2"/>
    <row r="4965" customFormat="1" ht="16" customHeight="1" x14ac:dyDescent="0.2"/>
    <row r="4966" customFormat="1" ht="16" customHeight="1" x14ac:dyDescent="0.2"/>
    <row r="4967" customFormat="1" ht="16" customHeight="1" x14ac:dyDescent="0.2"/>
    <row r="4968" customFormat="1" ht="16" customHeight="1" x14ac:dyDescent="0.2"/>
    <row r="4969" customFormat="1" ht="16" customHeight="1" x14ac:dyDescent="0.2"/>
    <row r="4970" customFormat="1" ht="16" customHeight="1" x14ac:dyDescent="0.2"/>
    <row r="4971" customFormat="1" ht="16" customHeight="1" x14ac:dyDescent="0.2"/>
    <row r="4972" customFormat="1" ht="16" customHeight="1" x14ac:dyDescent="0.2"/>
    <row r="4973" customFormat="1" ht="16" customHeight="1" x14ac:dyDescent="0.2"/>
    <row r="4974" customFormat="1" ht="16" customHeight="1" x14ac:dyDescent="0.2"/>
    <row r="4975" customFormat="1" ht="16" customHeight="1" x14ac:dyDescent="0.2"/>
    <row r="4976" customFormat="1" ht="16" customHeight="1" x14ac:dyDescent="0.2"/>
    <row r="4977" customFormat="1" ht="16" customHeight="1" x14ac:dyDescent="0.2"/>
    <row r="4978" customFormat="1" ht="16" customHeight="1" x14ac:dyDescent="0.2"/>
    <row r="4979" customFormat="1" ht="16" customHeight="1" x14ac:dyDescent="0.2"/>
    <row r="4980" customFormat="1" ht="16" customHeight="1" x14ac:dyDescent="0.2"/>
    <row r="4981" customFormat="1" ht="16" customHeight="1" x14ac:dyDescent="0.2"/>
    <row r="4982" customFormat="1" ht="16" customHeight="1" x14ac:dyDescent="0.2"/>
    <row r="4983" customFormat="1" ht="16" customHeight="1" x14ac:dyDescent="0.2"/>
    <row r="4984" customFormat="1" ht="16" customHeight="1" x14ac:dyDescent="0.2"/>
    <row r="4985" customFormat="1" ht="16" customHeight="1" x14ac:dyDescent="0.2"/>
    <row r="4986" customFormat="1" ht="16" customHeight="1" x14ac:dyDescent="0.2"/>
    <row r="4987" customFormat="1" ht="16" customHeight="1" x14ac:dyDescent="0.2"/>
    <row r="4988" customFormat="1" ht="16" customHeight="1" x14ac:dyDescent="0.2"/>
    <row r="4989" customFormat="1" ht="16" customHeight="1" x14ac:dyDescent="0.2"/>
    <row r="4990" customFormat="1" ht="16" customHeight="1" x14ac:dyDescent="0.2"/>
    <row r="4991" customFormat="1" ht="16" customHeight="1" x14ac:dyDescent="0.2"/>
    <row r="4992" customFormat="1" ht="16" customHeight="1" x14ac:dyDescent="0.2"/>
    <row r="4993" customFormat="1" ht="16" customHeight="1" x14ac:dyDescent="0.2"/>
    <row r="4994" customFormat="1" ht="16" customHeight="1" x14ac:dyDescent="0.2"/>
    <row r="4995" customFormat="1" ht="16" customHeight="1" x14ac:dyDescent="0.2"/>
    <row r="4996" customFormat="1" ht="16" customHeight="1" x14ac:dyDescent="0.2"/>
    <row r="4997" customFormat="1" ht="16" customHeight="1" x14ac:dyDescent="0.2"/>
    <row r="4998" customFormat="1" ht="16" customHeight="1" x14ac:dyDescent="0.2"/>
    <row r="4999" customFormat="1" ht="16" customHeight="1" x14ac:dyDescent="0.2"/>
    <row r="5000" customFormat="1" ht="16" customHeight="1" x14ac:dyDescent="0.2"/>
    <row r="5001" customFormat="1" ht="16" customHeight="1" x14ac:dyDescent="0.2"/>
    <row r="5002" customFormat="1" ht="16" customHeight="1" x14ac:dyDescent="0.2"/>
    <row r="5003" customFormat="1" ht="16" customHeight="1" x14ac:dyDescent="0.2"/>
    <row r="5004" customFormat="1" ht="16" customHeight="1" x14ac:dyDescent="0.2"/>
    <row r="5005" customFormat="1" ht="16" customHeight="1" x14ac:dyDescent="0.2"/>
    <row r="5006" customFormat="1" ht="16" customHeight="1" x14ac:dyDescent="0.2"/>
    <row r="5007" customFormat="1" ht="16" customHeight="1" x14ac:dyDescent="0.2"/>
    <row r="5008" customFormat="1" ht="16" customHeight="1" x14ac:dyDescent="0.2"/>
    <row r="5009" customFormat="1" ht="16" customHeight="1" x14ac:dyDescent="0.2"/>
    <row r="5010" customFormat="1" ht="16" customHeight="1" x14ac:dyDescent="0.2"/>
    <row r="5011" customFormat="1" ht="16" customHeight="1" x14ac:dyDescent="0.2"/>
    <row r="5012" customFormat="1" ht="16" customHeight="1" x14ac:dyDescent="0.2"/>
    <row r="5013" customFormat="1" ht="16" customHeight="1" x14ac:dyDescent="0.2"/>
    <row r="5014" customFormat="1" ht="16" customHeight="1" x14ac:dyDescent="0.2"/>
    <row r="5015" customFormat="1" ht="16" customHeight="1" x14ac:dyDescent="0.2"/>
    <row r="5016" customFormat="1" ht="16" customHeight="1" x14ac:dyDescent="0.2"/>
    <row r="5017" customFormat="1" ht="16" customHeight="1" x14ac:dyDescent="0.2"/>
    <row r="5018" customFormat="1" ht="16" customHeight="1" x14ac:dyDescent="0.2"/>
    <row r="5019" customFormat="1" ht="16" customHeight="1" x14ac:dyDescent="0.2"/>
    <row r="5020" customFormat="1" ht="16" customHeight="1" x14ac:dyDescent="0.2"/>
    <row r="5021" customFormat="1" ht="16" customHeight="1" x14ac:dyDescent="0.2"/>
    <row r="5022" customFormat="1" ht="16" customHeight="1" x14ac:dyDescent="0.2"/>
    <row r="5023" customFormat="1" ht="16" customHeight="1" x14ac:dyDescent="0.2"/>
    <row r="5024" customFormat="1" ht="16" customHeight="1" x14ac:dyDescent="0.2"/>
    <row r="5025" customFormat="1" ht="16" customHeight="1" x14ac:dyDescent="0.2"/>
    <row r="5026" customFormat="1" ht="16" customHeight="1" x14ac:dyDescent="0.2"/>
    <row r="5027" customFormat="1" ht="16" customHeight="1" x14ac:dyDescent="0.2"/>
    <row r="5028" customFormat="1" ht="16" customHeight="1" x14ac:dyDescent="0.2"/>
    <row r="5029" customFormat="1" ht="16" customHeight="1" x14ac:dyDescent="0.2"/>
    <row r="5030" customFormat="1" ht="16" customHeight="1" x14ac:dyDescent="0.2"/>
    <row r="5031" customFormat="1" ht="16" customHeight="1" x14ac:dyDescent="0.2"/>
    <row r="5032" customFormat="1" ht="16" customHeight="1" x14ac:dyDescent="0.2"/>
    <row r="5033" customFormat="1" ht="16" customHeight="1" x14ac:dyDescent="0.2"/>
    <row r="5034" customFormat="1" ht="16" customHeight="1" x14ac:dyDescent="0.2"/>
    <row r="5035" customFormat="1" ht="16" customHeight="1" x14ac:dyDescent="0.2"/>
    <row r="5036" customFormat="1" ht="16" customHeight="1" x14ac:dyDescent="0.2"/>
    <row r="5037" customFormat="1" ht="16" customHeight="1" x14ac:dyDescent="0.2"/>
    <row r="5038" customFormat="1" ht="16" customHeight="1" x14ac:dyDescent="0.2"/>
    <row r="5039" customFormat="1" ht="16" customHeight="1" x14ac:dyDescent="0.2"/>
    <row r="5040" customFormat="1" ht="16" customHeight="1" x14ac:dyDescent="0.2"/>
    <row r="5041" customFormat="1" ht="16" customHeight="1" x14ac:dyDescent="0.2"/>
    <row r="5042" customFormat="1" ht="16" customHeight="1" x14ac:dyDescent="0.2"/>
    <row r="5043" customFormat="1" ht="16" customHeight="1" x14ac:dyDescent="0.2"/>
    <row r="5044" customFormat="1" ht="16" customHeight="1" x14ac:dyDescent="0.2"/>
    <row r="5045" customFormat="1" ht="16" customHeight="1" x14ac:dyDescent="0.2"/>
    <row r="5046" customFormat="1" ht="16" customHeight="1" x14ac:dyDescent="0.2"/>
    <row r="5047" customFormat="1" ht="16" customHeight="1" x14ac:dyDescent="0.2"/>
    <row r="5048" customFormat="1" ht="16" customHeight="1" x14ac:dyDescent="0.2"/>
    <row r="5049" customFormat="1" ht="16" customHeight="1" x14ac:dyDescent="0.2"/>
    <row r="5050" customFormat="1" ht="16" customHeight="1" x14ac:dyDescent="0.2"/>
    <row r="5051" customFormat="1" ht="16" customHeight="1" x14ac:dyDescent="0.2"/>
    <row r="5052" customFormat="1" ht="16" customHeight="1" x14ac:dyDescent="0.2"/>
    <row r="5053" customFormat="1" ht="16" customHeight="1" x14ac:dyDescent="0.2"/>
    <row r="5054" customFormat="1" ht="16" customHeight="1" x14ac:dyDescent="0.2"/>
    <row r="5055" customFormat="1" ht="16" customHeight="1" x14ac:dyDescent="0.2"/>
    <row r="5056" customFormat="1" ht="16" customHeight="1" x14ac:dyDescent="0.2"/>
    <row r="5057" customFormat="1" ht="16" customHeight="1" x14ac:dyDescent="0.2"/>
    <row r="5058" customFormat="1" ht="16" customHeight="1" x14ac:dyDescent="0.2"/>
    <row r="5059" customFormat="1" ht="16" customHeight="1" x14ac:dyDescent="0.2"/>
    <row r="5060" customFormat="1" ht="16" customHeight="1" x14ac:dyDescent="0.2"/>
    <row r="5061" customFormat="1" ht="16" customHeight="1" x14ac:dyDescent="0.2"/>
    <row r="5062" customFormat="1" ht="16" customHeight="1" x14ac:dyDescent="0.2"/>
    <row r="5063" customFormat="1" ht="16" customHeight="1" x14ac:dyDescent="0.2"/>
    <row r="5064" customFormat="1" ht="16" customHeight="1" x14ac:dyDescent="0.2"/>
    <row r="5065" customFormat="1" ht="16" customHeight="1" x14ac:dyDescent="0.2"/>
    <row r="5066" customFormat="1" ht="16" customHeight="1" x14ac:dyDescent="0.2"/>
    <row r="5067" customFormat="1" ht="16" customHeight="1" x14ac:dyDescent="0.2"/>
    <row r="5068" customFormat="1" ht="16" customHeight="1" x14ac:dyDescent="0.2"/>
    <row r="5069" customFormat="1" ht="16" customHeight="1" x14ac:dyDescent="0.2"/>
    <row r="5070" customFormat="1" ht="16" customHeight="1" x14ac:dyDescent="0.2"/>
    <row r="5071" customFormat="1" ht="16" customHeight="1" x14ac:dyDescent="0.2"/>
    <row r="5072" customFormat="1" ht="16" customHeight="1" x14ac:dyDescent="0.2"/>
    <row r="5073" customFormat="1" ht="16" customHeight="1" x14ac:dyDescent="0.2"/>
    <row r="5074" customFormat="1" ht="16" customHeight="1" x14ac:dyDescent="0.2"/>
    <row r="5075" customFormat="1" ht="16" customHeight="1" x14ac:dyDescent="0.2"/>
    <row r="5076" customFormat="1" ht="16" customHeight="1" x14ac:dyDescent="0.2"/>
    <row r="5077" customFormat="1" ht="16" customHeight="1" x14ac:dyDescent="0.2"/>
    <row r="5078" customFormat="1" ht="16" customHeight="1" x14ac:dyDescent="0.2"/>
    <row r="5079" customFormat="1" ht="16" customHeight="1" x14ac:dyDescent="0.2"/>
    <row r="5080" customFormat="1" ht="16" customHeight="1" x14ac:dyDescent="0.2"/>
    <row r="5081" customFormat="1" ht="16" customHeight="1" x14ac:dyDescent="0.2"/>
    <row r="5082" customFormat="1" ht="16" customHeight="1" x14ac:dyDescent="0.2"/>
    <row r="5083" customFormat="1" ht="16" customHeight="1" x14ac:dyDescent="0.2"/>
    <row r="5084" customFormat="1" ht="16" customHeight="1" x14ac:dyDescent="0.2"/>
    <row r="5085" customFormat="1" ht="16" customHeight="1" x14ac:dyDescent="0.2"/>
    <row r="5086" customFormat="1" ht="16" customHeight="1" x14ac:dyDescent="0.2"/>
    <row r="5087" customFormat="1" ht="16" customHeight="1" x14ac:dyDescent="0.2"/>
    <row r="5088" customFormat="1" ht="16" customHeight="1" x14ac:dyDescent="0.2"/>
    <row r="5089" customFormat="1" ht="16" customHeight="1" x14ac:dyDescent="0.2"/>
    <row r="5090" customFormat="1" ht="16" customHeight="1" x14ac:dyDescent="0.2"/>
    <row r="5091" customFormat="1" ht="16" customHeight="1" x14ac:dyDescent="0.2"/>
    <row r="5092" customFormat="1" ht="16" customHeight="1" x14ac:dyDescent="0.2"/>
    <row r="5093" customFormat="1" ht="16" customHeight="1" x14ac:dyDescent="0.2"/>
    <row r="5094" customFormat="1" ht="16" customHeight="1" x14ac:dyDescent="0.2"/>
    <row r="5095" customFormat="1" ht="16" customHeight="1" x14ac:dyDescent="0.2"/>
    <row r="5096" customFormat="1" ht="16" customHeight="1" x14ac:dyDescent="0.2"/>
    <row r="5097" customFormat="1" ht="16" customHeight="1" x14ac:dyDescent="0.2"/>
    <row r="5098" customFormat="1" ht="16" customHeight="1" x14ac:dyDescent="0.2"/>
    <row r="5099" customFormat="1" ht="16" customHeight="1" x14ac:dyDescent="0.2"/>
    <row r="5100" customFormat="1" ht="16" customHeight="1" x14ac:dyDescent="0.2"/>
    <row r="5101" customFormat="1" ht="16" customHeight="1" x14ac:dyDescent="0.2"/>
    <row r="5102" customFormat="1" ht="16" customHeight="1" x14ac:dyDescent="0.2"/>
    <row r="5103" customFormat="1" ht="16" customHeight="1" x14ac:dyDescent="0.2"/>
    <row r="5104" customFormat="1" ht="16" customHeight="1" x14ac:dyDescent="0.2"/>
    <row r="5105" customFormat="1" ht="16" customHeight="1" x14ac:dyDescent="0.2"/>
    <row r="5106" customFormat="1" ht="16" customHeight="1" x14ac:dyDescent="0.2"/>
    <row r="5107" customFormat="1" ht="16" customHeight="1" x14ac:dyDescent="0.2"/>
    <row r="5108" customFormat="1" ht="16" customHeight="1" x14ac:dyDescent="0.2"/>
    <row r="5109" customFormat="1" ht="16" customHeight="1" x14ac:dyDescent="0.2"/>
    <row r="5110" customFormat="1" ht="16" customHeight="1" x14ac:dyDescent="0.2"/>
    <row r="5111" customFormat="1" ht="16" customHeight="1" x14ac:dyDescent="0.2"/>
    <row r="5112" customFormat="1" ht="16" customHeight="1" x14ac:dyDescent="0.2"/>
    <row r="5113" customFormat="1" ht="16" customHeight="1" x14ac:dyDescent="0.2"/>
    <row r="5114" customFormat="1" ht="16" customHeight="1" x14ac:dyDescent="0.2"/>
    <row r="5115" customFormat="1" ht="16" customHeight="1" x14ac:dyDescent="0.2"/>
    <row r="5116" customFormat="1" ht="16" customHeight="1" x14ac:dyDescent="0.2"/>
    <row r="5117" customFormat="1" ht="16" customHeight="1" x14ac:dyDescent="0.2"/>
    <row r="5118" customFormat="1" ht="16" customHeight="1" x14ac:dyDescent="0.2"/>
    <row r="5119" customFormat="1" ht="16" customHeight="1" x14ac:dyDescent="0.2"/>
    <row r="5120" customFormat="1" ht="16" customHeight="1" x14ac:dyDescent="0.2"/>
    <row r="5121" customFormat="1" ht="16" customHeight="1" x14ac:dyDescent="0.2"/>
    <row r="5122" customFormat="1" ht="16" customHeight="1" x14ac:dyDescent="0.2"/>
    <row r="5123" customFormat="1" ht="16" customHeight="1" x14ac:dyDescent="0.2"/>
    <row r="5124" customFormat="1" ht="16" customHeight="1" x14ac:dyDescent="0.2"/>
    <row r="5125" customFormat="1" ht="16" customHeight="1" x14ac:dyDescent="0.2"/>
    <row r="5126" customFormat="1" ht="16" customHeight="1" x14ac:dyDescent="0.2"/>
    <row r="5127" customFormat="1" ht="16" customHeight="1" x14ac:dyDescent="0.2"/>
    <row r="5128" customFormat="1" ht="16" customHeight="1" x14ac:dyDescent="0.2"/>
    <row r="5129" customFormat="1" ht="16" customHeight="1" x14ac:dyDescent="0.2"/>
    <row r="5130" customFormat="1" ht="16" customHeight="1" x14ac:dyDescent="0.2"/>
    <row r="5131" customFormat="1" ht="16" customHeight="1" x14ac:dyDescent="0.2"/>
    <row r="5132" customFormat="1" ht="16" customHeight="1" x14ac:dyDescent="0.2"/>
    <row r="5133" customFormat="1" ht="16" customHeight="1" x14ac:dyDescent="0.2"/>
    <row r="5134" customFormat="1" ht="16" customHeight="1" x14ac:dyDescent="0.2"/>
    <row r="5135" customFormat="1" ht="16" customHeight="1" x14ac:dyDescent="0.2"/>
    <row r="5136" customFormat="1" ht="16" customHeight="1" x14ac:dyDescent="0.2"/>
    <row r="5137" customFormat="1" ht="16" customHeight="1" x14ac:dyDescent="0.2"/>
    <row r="5138" customFormat="1" ht="16" customHeight="1" x14ac:dyDescent="0.2"/>
    <row r="5139" customFormat="1" ht="16" customHeight="1" x14ac:dyDescent="0.2"/>
    <row r="5140" customFormat="1" ht="16" customHeight="1" x14ac:dyDescent="0.2"/>
    <row r="5141" customFormat="1" ht="16" customHeight="1" x14ac:dyDescent="0.2"/>
    <row r="5142" customFormat="1" ht="16" customHeight="1" x14ac:dyDescent="0.2"/>
    <row r="5143" customFormat="1" ht="16" customHeight="1" x14ac:dyDescent="0.2"/>
    <row r="5144" customFormat="1" ht="16" customHeight="1" x14ac:dyDescent="0.2"/>
    <row r="5145" customFormat="1" ht="16" customHeight="1" x14ac:dyDescent="0.2"/>
    <row r="5146" customFormat="1" ht="16" customHeight="1" x14ac:dyDescent="0.2"/>
    <row r="5147" customFormat="1" ht="16" customHeight="1" x14ac:dyDescent="0.2"/>
    <row r="5148" customFormat="1" ht="16" customHeight="1" x14ac:dyDescent="0.2"/>
    <row r="5149" customFormat="1" ht="16" customHeight="1" x14ac:dyDescent="0.2"/>
    <row r="5150" customFormat="1" ht="16" customHeight="1" x14ac:dyDescent="0.2"/>
    <row r="5151" customFormat="1" ht="16" customHeight="1" x14ac:dyDescent="0.2"/>
    <row r="5152" customFormat="1" ht="16" customHeight="1" x14ac:dyDescent="0.2"/>
    <row r="5153" customFormat="1" ht="16" customHeight="1" x14ac:dyDescent="0.2"/>
    <row r="5154" customFormat="1" ht="16" customHeight="1" x14ac:dyDescent="0.2"/>
    <row r="5155" customFormat="1" ht="16" customHeight="1" x14ac:dyDescent="0.2"/>
    <row r="5156" customFormat="1" ht="16" customHeight="1" x14ac:dyDescent="0.2"/>
    <row r="5157" customFormat="1" ht="16" customHeight="1" x14ac:dyDescent="0.2"/>
    <row r="5158" customFormat="1" ht="16" customHeight="1" x14ac:dyDescent="0.2"/>
    <row r="5159" customFormat="1" ht="16" customHeight="1" x14ac:dyDescent="0.2"/>
    <row r="5160" customFormat="1" ht="16" customHeight="1" x14ac:dyDescent="0.2"/>
    <row r="5161" customFormat="1" ht="16" customHeight="1" x14ac:dyDescent="0.2"/>
    <row r="5162" customFormat="1" ht="16" customHeight="1" x14ac:dyDescent="0.2"/>
    <row r="5163" customFormat="1" ht="16" customHeight="1" x14ac:dyDescent="0.2"/>
    <row r="5164" customFormat="1" ht="16" customHeight="1" x14ac:dyDescent="0.2"/>
    <row r="5165" customFormat="1" ht="16" customHeight="1" x14ac:dyDescent="0.2"/>
    <row r="5166" customFormat="1" ht="16" customHeight="1" x14ac:dyDescent="0.2"/>
    <row r="5167" customFormat="1" ht="16" customHeight="1" x14ac:dyDescent="0.2"/>
    <row r="5168" customFormat="1" ht="16" customHeight="1" x14ac:dyDescent="0.2"/>
    <row r="5169" customFormat="1" ht="16" customHeight="1" x14ac:dyDescent="0.2"/>
    <row r="5170" customFormat="1" ht="16" customHeight="1" x14ac:dyDescent="0.2"/>
    <row r="5171" customFormat="1" ht="16" customHeight="1" x14ac:dyDescent="0.2"/>
    <row r="5172" customFormat="1" ht="16" customHeight="1" x14ac:dyDescent="0.2"/>
    <row r="5173" customFormat="1" ht="16" customHeight="1" x14ac:dyDescent="0.2"/>
    <row r="5174" customFormat="1" ht="16" customHeight="1" x14ac:dyDescent="0.2"/>
    <row r="5175" customFormat="1" ht="16" customHeight="1" x14ac:dyDescent="0.2"/>
    <row r="5176" customFormat="1" ht="16" customHeight="1" x14ac:dyDescent="0.2"/>
    <row r="5177" customFormat="1" ht="16" customHeight="1" x14ac:dyDescent="0.2"/>
    <row r="5178" customFormat="1" ht="16" customHeight="1" x14ac:dyDescent="0.2"/>
    <row r="5179" customFormat="1" ht="16" customHeight="1" x14ac:dyDescent="0.2"/>
    <row r="5180" customFormat="1" ht="16" customHeight="1" x14ac:dyDescent="0.2"/>
    <row r="5181" customFormat="1" ht="16" customHeight="1" x14ac:dyDescent="0.2"/>
    <row r="5182" customFormat="1" ht="16" customHeight="1" x14ac:dyDescent="0.2"/>
    <row r="5183" customFormat="1" ht="16" customHeight="1" x14ac:dyDescent="0.2"/>
    <row r="5184" customFormat="1" ht="16" customHeight="1" x14ac:dyDescent="0.2"/>
    <row r="5185" customFormat="1" ht="16" customHeight="1" x14ac:dyDescent="0.2"/>
    <row r="5186" customFormat="1" ht="16" customHeight="1" x14ac:dyDescent="0.2"/>
    <row r="5187" customFormat="1" ht="16" customHeight="1" x14ac:dyDescent="0.2"/>
    <row r="5188" customFormat="1" ht="16" customHeight="1" x14ac:dyDescent="0.2"/>
    <row r="5189" customFormat="1" ht="16" customHeight="1" x14ac:dyDescent="0.2"/>
    <row r="5190" customFormat="1" ht="16" customHeight="1" x14ac:dyDescent="0.2"/>
    <row r="5191" customFormat="1" ht="16" customHeight="1" x14ac:dyDescent="0.2"/>
    <row r="5192" customFormat="1" ht="16" customHeight="1" x14ac:dyDescent="0.2"/>
    <row r="5193" customFormat="1" ht="16" customHeight="1" x14ac:dyDescent="0.2"/>
    <row r="5194" customFormat="1" ht="16" customHeight="1" x14ac:dyDescent="0.2"/>
    <row r="5195" customFormat="1" ht="16" customHeight="1" x14ac:dyDescent="0.2"/>
    <row r="5196" customFormat="1" ht="16" customHeight="1" x14ac:dyDescent="0.2"/>
    <row r="5197" customFormat="1" ht="16" customHeight="1" x14ac:dyDescent="0.2"/>
    <row r="5198" customFormat="1" ht="16" customHeight="1" x14ac:dyDescent="0.2"/>
    <row r="5199" customFormat="1" ht="16" customHeight="1" x14ac:dyDescent="0.2"/>
    <row r="5200" customFormat="1" ht="16" customHeight="1" x14ac:dyDescent="0.2"/>
    <row r="5201" customFormat="1" ht="16" customHeight="1" x14ac:dyDescent="0.2"/>
    <row r="5202" customFormat="1" ht="16" customHeight="1" x14ac:dyDescent="0.2"/>
    <row r="5203" customFormat="1" ht="16" customHeight="1" x14ac:dyDescent="0.2"/>
    <row r="5204" customFormat="1" ht="16" customHeight="1" x14ac:dyDescent="0.2"/>
    <row r="5205" customFormat="1" ht="16" customHeight="1" x14ac:dyDescent="0.2"/>
    <row r="5206" customFormat="1" ht="16" customHeight="1" x14ac:dyDescent="0.2"/>
    <row r="5207" customFormat="1" ht="16" customHeight="1" x14ac:dyDescent="0.2"/>
    <row r="5208" customFormat="1" ht="16" customHeight="1" x14ac:dyDescent="0.2"/>
    <row r="5209" customFormat="1" ht="16" customHeight="1" x14ac:dyDescent="0.2"/>
    <row r="5210" customFormat="1" ht="16" customHeight="1" x14ac:dyDescent="0.2"/>
    <row r="5211" customFormat="1" ht="16" customHeight="1" x14ac:dyDescent="0.2"/>
    <row r="5212" customFormat="1" ht="16" customHeight="1" x14ac:dyDescent="0.2"/>
    <row r="5213" customFormat="1" ht="16" customHeight="1" x14ac:dyDescent="0.2"/>
    <row r="5214" customFormat="1" ht="16" customHeight="1" x14ac:dyDescent="0.2"/>
    <row r="5215" customFormat="1" ht="16" customHeight="1" x14ac:dyDescent="0.2"/>
    <row r="5216" customFormat="1" ht="16" customHeight="1" x14ac:dyDescent="0.2"/>
    <row r="5217" customFormat="1" ht="16" customHeight="1" x14ac:dyDescent="0.2"/>
    <row r="5218" customFormat="1" ht="16" customHeight="1" x14ac:dyDescent="0.2"/>
    <row r="5219" customFormat="1" ht="16" customHeight="1" x14ac:dyDescent="0.2"/>
    <row r="5220" customFormat="1" ht="16" customHeight="1" x14ac:dyDescent="0.2"/>
    <row r="5221" customFormat="1" ht="16" customHeight="1" x14ac:dyDescent="0.2"/>
    <row r="5222" customFormat="1" ht="16" customHeight="1" x14ac:dyDescent="0.2"/>
    <row r="5223" customFormat="1" ht="16" customHeight="1" x14ac:dyDescent="0.2"/>
    <row r="5224" customFormat="1" ht="16" customHeight="1" x14ac:dyDescent="0.2"/>
    <row r="5225" customFormat="1" ht="16" customHeight="1" x14ac:dyDescent="0.2"/>
    <row r="5226" customFormat="1" ht="16" customHeight="1" x14ac:dyDescent="0.2"/>
    <row r="5227" customFormat="1" ht="16" customHeight="1" x14ac:dyDescent="0.2"/>
    <row r="5228" customFormat="1" ht="16" customHeight="1" x14ac:dyDescent="0.2"/>
    <row r="5229" customFormat="1" ht="16" customHeight="1" x14ac:dyDescent="0.2"/>
    <row r="5230" customFormat="1" ht="16" customHeight="1" x14ac:dyDescent="0.2"/>
    <row r="5231" customFormat="1" ht="16" customHeight="1" x14ac:dyDescent="0.2"/>
    <row r="5232" customFormat="1" ht="16" customHeight="1" x14ac:dyDescent="0.2"/>
    <row r="5233" customFormat="1" ht="16" customHeight="1" x14ac:dyDescent="0.2"/>
    <row r="5234" customFormat="1" ht="16" customHeight="1" x14ac:dyDescent="0.2"/>
    <row r="5235" customFormat="1" ht="16" customHeight="1" x14ac:dyDescent="0.2"/>
    <row r="5236" customFormat="1" ht="16" customHeight="1" x14ac:dyDescent="0.2"/>
    <row r="5237" customFormat="1" ht="16" customHeight="1" x14ac:dyDescent="0.2"/>
    <row r="5238" customFormat="1" ht="16" customHeight="1" x14ac:dyDescent="0.2"/>
    <row r="5239" customFormat="1" ht="16" customHeight="1" x14ac:dyDescent="0.2"/>
    <row r="5240" customFormat="1" ht="16" customHeight="1" x14ac:dyDescent="0.2"/>
    <row r="5241" customFormat="1" ht="16" customHeight="1" x14ac:dyDescent="0.2"/>
    <row r="5242" customFormat="1" ht="16" customHeight="1" x14ac:dyDescent="0.2"/>
    <row r="5243" customFormat="1" ht="16" customHeight="1" x14ac:dyDescent="0.2"/>
    <row r="5244" customFormat="1" ht="16" customHeight="1" x14ac:dyDescent="0.2"/>
    <row r="5245" customFormat="1" ht="16" customHeight="1" x14ac:dyDescent="0.2"/>
    <row r="5246" customFormat="1" ht="16" customHeight="1" x14ac:dyDescent="0.2"/>
    <row r="5247" customFormat="1" ht="16" customHeight="1" x14ac:dyDescent="0.2"/>
    <row r="5248" customFormat="1" ht="16" customHeight="1" x14ac:dyDescent="0.2"/>
    <row r="5249" customFormat="1" ht="16" customHeight="1" x14ac:dyDescent="0.2"/>
    <row r="5250" customFormat="1" ht="16" customHeight="1" x14ac:dyDescent="0.2"/>
    <row r="5251" customFormat="1" ht="16" customHeight="1" x14ac:dyDescent="0.2"/>
    <row r="5252" customFormat="1" ht="16" customHeight="1" x14ac:dyDescent="0.2"/>
    <row r="5253" customFormat="1" ht="16" customHeight="1" x14ac:dyDescent="0.2"/>
    <row r="5254" customFormat="1" ht="16" customHeight="1" x14ac:dyDescent="0.2"/>
    <row r="5255" customFormat="1" ht="16" customHeight="1" x14ac:dyDescent="0.2"/>
    <row r="5256" customFormat="1" ht="16" customHeight="1" x14ac:dyDescent="0.2"/>
    <row r="5257" customFormat="1" ht="16" customHeight="1" x14ac:dyDescent="0.2"/>
    <row r="5258" customFormat="1" ht="16" customHeight="1" x14ac:dyDescent="0.2"/>
    <row r="5259" customFormat="1" ht="16" customHeight="1" x14ac:dyDescent="0.2"/>
    <row r="5260" customFormat="1" ht="16" customHeight="1" x14ac:dyDescent="0.2"/>
    <row r="5261" customFormat="1" ht="16" customHeight="1" x14ac:dyDescent="0.2"/>
    <row r="5262" customFormat="1" ht="16" customHeight="1" x14ac:dyDescent="0.2"/>
    <row r="5263" customFormat="1" ht="16" customHeight="1" x14ac:dyDescent="0.2"/>
    <row r="5264" customFormat="1" ht="16" customHeight="1" x14ac:dyDescent="0.2"/>
    <row r="5265" customFormat="1" ht="16" customHeight="1" x14ac:dyDescent="0.2"/>
    <row r="5266" customFormat="1" ht="16" customHeight="1" x14ac:dyDescent="0.2"/>
    <row r="5267" customFormat="1" ht="16" customHeight="1" x14ac:dyDescent="0.2"/>
    <row r="5268" customFormat="1" ht="16" customHeight="1" x14ac:dyDescent="0.2"/>
    <row r="5269" customFormat="1" ht="16" customHeight="1" x14ac:dyDescent="0.2"/>
    <row r="5270" customFormat="1" ht="16" customHeight="1" x14ac:dyDescent="0.2"/>
    <row r="5271" customFormat="1" ht="16" customHeight="1" x14ac:dyDescent="0.2"/>
    <row r="5272" customFormat="1" ht="16" customHeight="1" x14ac:dyDescent="0.2"/>
    <row r="5273" customFormat="1" ht="16" customHeight="1" x14ac:dyDescent="0.2"/>
    <row r="5274" customFormat="1" ht="16" customHeight="1" x14ac:dyDescent="0.2"/>
    <row r="5275" customFormat="1" ht="16" customHeight="1" x14ac:dyDescent="0.2"/>
    <row r="5276" customFormat="1" ht="16" customHeight="1" x14ac:dyDescent="0.2"/>
    <row r="5277" customFormat="1" ht="16" customHeight="1" x14ac:dyDescent="0.2"/>
    <row r="5278" customFormat="1" ht="16" customHeight="1" x14ac:dyDescent="0.2"/>
    <row r="5279" customFormat="1" ht="16" customHeight="1" x14ac:dyDescent="0.2"/>
    <row r="5280" customFormat="1" ht="16" customHeight="1" x14ac:dyDescent="0.2"/>
    <row r="5281" customFormat="1" ht="16" customHeight="1" x14ac:dyDescent="0.2"/>
    <row r="5282" customFormat="1" ht="16" customHeight="1" x14ac:dyDescent="0.2"/>
    <row r="5283" customFormat="1" ht="16" customHeight="1" x14ac:dyDescent="0.2"/>
    <row r="5284" customFormat="1" ht="16" customHeight="1" x14ac:dyDescent="0.2"/>
    <row r="5285" customFormat="1" ht="16" customHeight="1" x14ac:dyDescent="0.2"/>
    <row r="5286" customFormat="1" ht="16" customHeight="1" x14ac:dyDescent="0.2"/>
    <row r="5287" customFormat="1" ht="16" customHeight="1" x14ac:dyDescent="0.2"/>
    <row r="5288" customFormat="1" ht="16" customHeight="1" x14ac:dyDescent="0.2"/>
    <row r="5289" customFormat="1" ht="16" customHeight="1" x14ac:dyDescent="0.2"/>
    <row r="5290" customFormat="1" ht="16" customHeight="1" x14ac:dyDescent="0.2"/>
    <row r="5291" customFormat="1" ht="16" customHeight="1" x14ac:dyDescent="0.2"/>
    <row r="5292" customFormat="1" ht="16" customHeight="1" x14ac:dyDescent="0.2"/>
    <row r="5293" customFormat="1" ht="16" customHeight="1" x14ac:dyDescent="0.2"/>
    <row r="5294" customFormat="1" ht="16" customHeight="1" x14ac:dyDescent="0.2"/>
    <row r="5295" customFormat="1" ht="16" customHeight="1" x14ac:dyDescent="0.2"/>
    <row r="5296" customFormat="1" ht="16" customHeight="1" x14ac:dyDescent="0.2"/>
    <row r="5297" customFormat="1" ht="16" customHeight="1" x14ac:dyDescent="0.2"/>
    <row r="5298" customFormat="1" ht="16" customHeight="1" x14ac:dyDescent="0.2"/>
    <row r="5299" customFormat="1" ht="16" customHeight="1" x14ac:dyDescent="0.2"/>
    <row r="5300" customFormat="1" ht="16" customHeight="1" x14ac:dyDescent="0.2"/>
    <row r="5301" customFormat="1" ht="16" customHeight="1" x14ac:dyDescent="0.2"/>
    <row r="5302" customFormat="1" ht="16" customHeight="1" x14ac:dyDescent="0.2"/>
    <row r="5303" customFormat="1" ht="16" customHeight="1" x14ac:dyDescent="0.2"/>
    <row r="5304" customFormat="1" ht="16" customHeight="1" x14ac:dyDescent="0.2"/>
    <row r="5305" customFormat="1" ht="16" customHeight="1" x14ac:dyDescent="0.2"/>
    <row r="5306" customFormat="1" ht="16" customHeight="1" x14ac:dyDescent="0.2"/>
    <row r="5307" customFormat="1" ht="16" customHeight="1" x14ac:dyDescent="0.2"/>
    <row r="5308" customFormat="1" ht="16" customHeight="1" x14ac:dyDescent="0.2"/>
    <row r="5309" customFormat="1" ht="16" customHeight="1" x14ac:dyDescent="0.2"/>
    <row r="5310" customFormat="1" ht="16" customHeight="1" x14ac:dyDescent="0.2"/>
    <row r="5311" customFormat="1" ht="16" customHeight="1" x14ac:dyDescent="0.2"/>
    <row r="5312" customFormat="1" ht="16" customHeight="1" x14ac:dyDescent="0.2"/>
    <row r="5313" customFormat="1" ht="16" customHeight="1" x14ac:dyDescent="0.2"/>
    <row r="5314" customFormat="1" ht="16" customHeight="1" x14ac:dyDescent="0.2"/>
    <row r="5315" customFormat="1" ht="16" customHeight="1" x14ac:dyDescent="0.2"/>
    <row r="5316" customFormat="1" ht="16" customHeight="1" x14ac:dyDescent="0.2"/>
    <row r="5317" customFormat="1" ht="16" customHeight="1" x14ac:dyDescent="0.2"/>
    <row r="5318" customFormat="1" ht="16" customHeight="1" x14ac:dyDescent="0.2"/>
    <row r="5319" customFormat="1" ht="16" customHeight="1" x14ac:dyDescent="0.2"/>
    <row r="5320" customFormat="1" ht="16" customHeight="1" x14ac:dyDescent="0.2"/>
    <row r="5321" customFormat="1" ht="16" customHeight="1" x14ac:dyDescent="0.2"/>
    <row r="5322" customFormat="1" ht="16" customHeight="1" x14ac:dyDescent="0.2"/>
    <row r="5323" customFormat="1" ht="16" customHeight="1" x14ac:dyDescent="0.2"/>
    <row r="5324" customFormat="1" ht="16" customHeight="1" x14ac:dyDescent="0.2"/>
    <row r="5325" customFormat="1" ht="16" customHeight="1" x14ac:dyDescent="0.2"/>
    <row r="5326" customFormat="1" ht="16" customHeight="1" x14ac:dyDescent="0.2"/>
    <row r="5327" customFormat="1" ht="16" customHeight="1" x14ac:dyDescent="0.2"/>
    <row r="5328" customFormat="1" ht="16" customHeight="1" x14ac:dyDescent="0.2"/>
    <row r="5329" customFormat="1" ht="16" customHeight="1" x14ac:dyDescent="0.2"/>
    <row r="5330" customFormat="1" ht="16" customHeight="1" x14ac:dyDescent="0.2"/>
    <row r="5331" customFormat="1" ht="16" customHeight="1" x14ac:dyDescent="0.2"/>
    <row r="5332" customFormat="1" ht="16" customHeight="1" x14ac:dyDescent="0.2"/>
    <row r="5333" customFormat="1" ht="16" customHeight="1" x14ac:dyDescent="0.2"/>
    <row r="5334" customFormat="1" ht="16" customHeight="1" x14ac:dyDescent="0.2"/>
    <row r="5335" customFormat="1" ht="16" customHeight="1" x14ac:dyDescent="0.2"/>
    <row r="5336" customFormat="1" ht="16" customHeight="1" x14ac:dyDescent="0.2"/>
    <row r="5337" customFormat="1" ht="16" customHeight="1" x14ac:dyDescent="0.2"/>
    <row r="5338" customFormat="1" ht="16" customHeight="1" x14ac:dyDescent="0.2"/>
    <row r="5339" customFormat="1" ht="16" customHeight="1" x14ac:dyDescent="0.2"/>
    <row r="5340" customFormat="1" ht="16" customHeight="1" x14ac:dyDescent="0.2"/>
    <row r="5341" customFormat="1" ht="16" customHeight="1" x14ac:dyDescent="0.2"/>
    <row r="5342" customFormat="1" ht="16" customHeight="1" x14ac:dyDescent="0.2"/>
    <row r="5343" customFormat="1" ht="16" customHeight="1" x14ac:dyDescent="0.2"/>
    <row r="5344" customFormat="1" ht="16" customHeight="1" x14ac:dyDescent="0.2"/>
    <row r="5345" customFormat="1" ht="16" customHeight="1" x14ac:dyDescent="0.2"/>
    <row r="5346" customFormat="1" ht="16" customHeight="1" x14ac:dyDescent="0.2"/>
    <row r="5347" customFormat="1" ht="16" customHeight="1" x14ac:dyDescent="0.2"/>
    <row r="5348" customFormat="1" ht="16" customHeight="1" x14ac:dyDescent="0.2"/>
    <row r="5349" customFormat="1" ht="16" customHeight="1" x14ac:dyDescent="0.2"/>
    <row r="5350" customFormat="1" ht="16" customHeight="1" x14ac:dyDescent="0.2"/>
    <row r="5351" customFormat="1" ht="16" customHeight="1" x14ac:dyDescent="0.2"/>
    <row r="5352" customFormat="1" ht="16" customHeight="1" x14ac:dyDescent="0.2"/>
    <row r="5353" customFormat="1" ht="16" customHeight="1" x14ac:dyDescent="0.2"/>
    <row r="5354" customFormat="1" ht="16" customHeight="1" x14ac:dyDescent="0.2"/>
    <row r="5355" customFormat="1" ht="16" customHeight="1" x14ac:dyDescent="0.2"/>
    <row r="5356" customFormat="1" ht="16" customHeight="1" x14ac:dyDescent="0.2"/>
    <row r="5357" customFormat="1" ht="16" customHeight="1" x14ac:dyDescent="0.2"/>
    <row r="5358" customFormat="1" ht="16" customHeight="1" x14ac:dyDescent="0.2"/>
    <row r="5359" customFormat="1" ht="16" customHeight="1" x14ac:dyDescent="0.2"/>
    <row r="5360" customFormat="1" ht="16" customHeight="1" x14ac:dyDescent="0.2"/>
    <row r="5361" customFormat="1" ht="16" customHeight="1" x14ac:dyDescent="0.2"/>
    <row r="5362" customFormat="1" ht="16" customHeight="1" x14ac:dyDescent="0.2"/>
    <row r="5363" customFormat="1" ht="16" customHeight="1" x14ac:dyDescent="0.2"/>
    <row r="5364" customFormat="1" ht="16" customHeight="1" x14ac:dyDescent="0.2"/>
    <row r="5365" customFormat="1" ht="16" customHeight="1" x14ac:dyDescent="0.2"/>
    <row r="5366" customFormat="1" ht="16" customHeight="1" x14ac:dyDescent="0.2"/>
    <row r="5367" customFormat="1" ht="16" customHeight="1" x14ac:dyDescent="0.2"/>
    <row r="5368" customFormat="1" ht="16" customHeight="1" x14ac:dyDescent="0.2"/>
    <row r="5369" customFormat="1" ht="16" customHeight="1" x14ac:dyDescent="0.2"/>
    <row r="5370" customFormat="1" ht="16" customHeight="1" x14ac:dyDescent="0.2"/>
    <row r="5371" customFormat="1" ht="16" customHeight="1" x14ac:dyDescent="0.2"/>
    <row r="5372" customFormat="1" ht="16" customHeight="1" x14ac:dyDescent="0.2"/>
    <row r="5373" customFormat="1" ht="16" customHeight="1" x14ac:dyDescent="0.2"/>
    <row r="5374" customFormat="1" ht="16" customHeight="1" x14ac:dyDescent="0.2"/>
    <row r="5375" customFormat="1" ht="16" customHeight="1" x14ac:dyDescent="0.2"/>
    <row r="5376" customFormat="1" ht="16" customHeight="1" x14ac:dyDescent="0.2"/>
    <row r="5377" customFormat="1" ht="16" customHeight="1" x14ac:dyDescent="0.2"/>
    <row r="5378" customFormat="1" ht="16" customHeight="1" x14ac:dyDescent="0.2"/>
    <row r="5379" customFormat="1" ht="16" customHeight="1" x14ac:dyDescent="0.2"/>
    <row r="5380" customFormat="1" ht="16" customHeight="1" x14ac:dyDescent="0.2"/>
    <row r="5381" customFormat="1" ht="16" customHeight="1" x14ac:dyDescent="0.2"/>
    <row r="5382" customFormat="1" ht="16" customHeight="1" x14ac:dyDescent="0.2"/>
    <row r="5383" customFormat="1" ht="16" customHeight="1" x14ac:dyDescent="0.2"/>
    <row r="5384" customFormat="1" ht="16" customHeight="1" x14ac:dyDescent="0.2"/>
    <row r="5385" customFormat="1" ht="16" customHeight="1" x14ac:dyDescent="0.2"/>
    <row r="5386" customFormat="1" ht="16" customHeight="1" x14ac:dyDescent="0.2"/>
    <row r="5387" customFormat="1" ht="16" customHeight="1" x14ac:dyDescent="0.2"/>
    <row r="5388" customFormat="1" ht="16" customHeight="1" x14ac:dyDescent="0.2"/>
    <row r="5389" customFormat="1" ht="16" customHeight="1" x14ac:dyDescent="0.2"/>
    <row r="5390" customFormat="1" ht="16" customHeight="1" x14ac:dyDescent="0.2"/>
    <row r="5391" customFormat="1" ht="16" customHeight="1" x14ac:dyDescent="0.2"/>
    <row r="5392" customFormat="1" ht="16" customHeight="1" x14ac:dyDescent="0.2"/>
    <row r="5393" customFormat="1" ht="16" customHeight="1" x14ac:dyDescent="0.2"/>
    <row r="5394" customFormat="1" ht="16" customHeight="1" x14ac:dyDescent="0.2"/>
    <row r="5395" customFormat="1" ht="16" customHeight="1" x14ac:dyDescent="0.2"/>
    <row r="5396" customFormat="1" ht="16" customHeight="1" x14ac:dyDescent="0.2"/>
    <row r="5397" customFormat="1" ht="16" customHeight="1" x14ac:dyDescent="0.2"/>
    <row r="5398" customFormat="1" ht="16" customHeight="1" x14ac:dyDescent="0.2"/>
    <row r="5399" customFormat="1" ht="16" customHeight="1" x14ac:dyDescent="0.2"/>
    <row r="5400" customFormat="1" ht="16" customHeight="1" x14ac:dyDescent="0.2"/>
    <row r="5401" customFormat="1" ht="16" customHeight="1" x14ac:dyDescent="0.2"/>
    <row r="5402" customFormat="1" ht="16" customHeight="1" x14ac:dyDescent="0.2"/>
    <row r="5403" customFormat="1" ht="16" customHeight="1" x14ac:dyDescent="0.2"/>
    <row r="5404" customFormat="1" ht="16" customHeight="1" x14ac:dyDescent="0.2"/>
    <row r="5405" customFormat="1" ht="16" customHeight="1" x14ac:dyDescent="0.2"/>
    <row r="5406" customFormat="1" ht="16" customHeight="1" x14ac:dyDescent="0.2"/>
    <row r="5407" customFormat="1" ht="16" customHeight="1" x14ac:dyDescent="0.2"/>
    <row r="5408" customFormat="1" ht="16" customHeight="1" x14ac:dyDescent="0.2"/>
    <row r="5409" customFormat="1" ht="16" customHeight="1" x14ac:dyDescent="0.2"/>
    <row r="5410" customFormat="1" ht="16" customHeight="1" x14ac:dyDescent="0.2"/>
    <row r="5411" customFormat="1" ht="16" customHeight="1" x14ac:dyDescent="0.2"/>
    <row r="5412" customFormat="1" ht="16" customHeight="1" x14ac:dyDescent="0.2"/>
    <row r="5413" customFormat="1" ht="16" customHeight="1" x14ac:dyDescent="0.2"/>
    <row r="5414" customFormat="1" ht="16" customHeight="1" x14ac:dyDescent="0.2"/>
    <row r="5415" customFormat="1" ht="16" customHeight="1" x14ac:dyDescent="0.2"/>
    <row r="5416" customFormat="1" ht="16" customHeight="1" x14ac:dyDescent="0.2"/>
    <row r="5417" customFormat="1" ht="16" customHeight="1" x14ac:dyDescent="0.2"/>
    <row r="5418" customFormat="1" ht="16" customHeight="1" x14ac:dyDescent="0.2"/>
    <row r="5419" customFormat="1" ht="16" customHeight="1" x14ac:dyDescent="0.2"/>
    <row r="5420" customFormat="1" ht="16" customHeight="1" x14ac:dyDescent="0.2"/>
    <row r="5421" customFormat="1" ht="16" customHeight="1" x14ac:dyDescent="0.2"/>
    <row r="5422" customFormat="1" ht="16" customHeight="1" x14ac:dyDescent="0.2"/>
    <row r="5423" customFormat="1" ht="16" customHeight="1" x14ac:dyDescent="0.2"/>
    <row r="5424" customFormat="1" ht="16" customHeight="1" x14ac:dyDescent="0.2"/>
    <row r="5425" customFormat="1" ht="16" customHeight="1" x14ac:dyDescent="0.2"/>
    <row r="5426" customFormat="1" ht="16" customHeight="1" x14ac:dyDescent="0.2"/>
    <row r="5427" customFormat="1" ht="16" customHeight="1" x14ac:dyDescent="0.2"/>
    <row r="5428" customFormat="1" ht="16" customHeight="1" x14ac:dyDescent="0.2"/>
    <row r="5429" customFormat="1" ht="16" customHeight="1" x14ac:dyDescent="0.2"/>
    <row r="5430" customFormat="1" ht="16" customHeight="1" x14ac:dyDescent="0.2"/>
    <row r="5431" customFormat="1" ht="16" customHeight="1" x14ac:dyDescent="0.2"/>
    <row r="5432" customFormat="1" ht="16" customHeight="1" x14ac:dyDescent="0.2"/>
    <row r="5433" customFormat="1" ht="16" customHeight="1" x14ac:dyDescent="0.2"/>
    <row r="5434" customFormat="1" ht="16" customHeight="1" x14ac:dyDescent="0.2"/>
    <row r="5435" customFormat="1" ht="16" customHeight="1" x14ac:dyDescent="0.2"/>
    <row r="5436" customFormat="1" ht="16" customHeight="1" x14ac:dyDescent="0.2"/>
    <row r="5437" customFormat="1" ht="16" customHeight="1" x14ac:dyDescent="0.2"/>
    <row r="5438" customFormat="1" ht="16" customHeight="1" x14ac:dyDescent="0.2"/>
    <row r="5439" customFormat="1" ht="16" customHeight="1" x14ac:dyDescent="0.2"/>
    <row r="5440" customFormat="1" ht="16" customHeight="1" x14ac:dyDescent="0.2"/>
    <row r="5441" customFormat="1" ht="16" customHeight="1" x14ac:dyDescent="0.2"/>
    <row r="5442" customFormat="1" ht="16" customHeight="1" x14ac:dyDescent="0.2"/>
    <row r="5443" customFormat="1" ht="16" customHeight="1" x14ac:dyDescent="0.2"/>
    <row r="5444" customFormat="1" ht="16" customHeight="1" x14ac:dyDescent="0.2"/>
    <row r="5445" customFormat="1" ht="16" customHeight="1" x14ac:dyDescent="0.2"/>
    <row r="5446" customFormat="1" ht="16" customHeight="1" x14ac:dyDescent="0.2"/>
    <row r="5447" customFormat="1" ht="16" customHeight="1" x14ac:dyDescent="0.2"/>
    <row r="5448" customFormat="1" ht="16" customHeight="1" x14ac:dyDescent="0.2"/>
    <row r="5449" customFormat="1" ht="16" customHeight="1" x14ac:dyDescent="0.2"/>
    <row r="5450" customFormat="1" ht="16" customHeight="1" x14ac:dyDescent="0.2"/>
    <row r="5451" customFormat="1" ht="16" customHeight="1" x14ac:dyDescent="0.2"/>
    <row r="5452" customFormat="1" ht="16" customHeight="1" x14ac:dyDescent="0.2"/>
    <row r="5453" customFormat="1" ht="16" customHeight="1" x14ac:dyDescent="0.2"/>
    <row r="5454" customFormat="1" ht="16" customHeight="1" x14ac:dyDescent="0.2"/>
    <row r="5455" customFormat="1" ht="16" customHeight="1" x14ac:dyDescent="0.2"/>
    <row r="5456" customFormat="1" ht="16" customHeight="1" x14ac:dyDescent="0.2"/>
    <row r="5457" customFormat="1" ht="16" customHeight="1" x14ac:dyDescent="0.2"/>
    <row r="5458" customFormat="1" ht="16" customHeight="1" x14ac:dyDescent="0.2"/>
    <row r="5459" customFormat="1" ht="16" customHeight="1" x14ac:dyDescent="0.2"/>
    <row r="5460" customFormat="1" ht="16" customHeight="1" x14ac:dyDescent="0.2"/>
    <row r="5461" customFormat="1" ht="16" customHeight="1" x14ac:dyDescent="0.2"/>
    <row r="5462" customFormat="1" ht="16" customHeight="1" x14ac:dyDescent="0.2"/>
    <row r="5463" customFormat="1" ht="16" customHeight="1" x14ac:dyDescent="0.2"/>
    <row r="5464" customFormat="1" ht="16" customHeight="1" x14ac:dyDescent="0.2"/>
    <row r="5465" customFormat="1" ht="16" customHeight="1" x14ac:dyDescent="0.2"/>
    <row r="5466" customFormat="1" ht="16" customHeight="1" x14ac:dyDescent="0.2"/>
    <row r="5467" customFormat="1" ht="16" customHeight="1" x14ac:dyDescent="0.2"/>
    <row r="5468" customFormat="1" ht="16" customHeight="1" x14ac:dyDescent="0.2"/>
    <row r="5469" customFormat="1" ht="16" customHeight="1" x14ac:dyDescent="0.2"/>
    <row r="5470" customFormat="1" ht="16" customHeight="1" x14ac:dyDescent="0.2"/>
    <row r="5471" customFormat="1" ht="16" customHeight="1" x14ac:dyDescent="0.2"/>
    <row r="5472" customFormat="1" ht="16" customHeight="1" x14ac:dyDescent="0.2"/>
    <row r="5473" customFormat="1" ht="16" customHeight="1" x14ac:dyDescent="0.2"/>
    <row r="5474" customFormat="1" ht="16" customHeight="1" x14ac:dyDescent="0.2"/>
    <row r="5475" customFormat="1" ht="16" customHeight="1" x14ac:dyDescent="0.2"/>
    <row r="5476" customFormat="1" ht="16" customHeight="1" x14ac:dyDescent="0.2"/>
    <row r="5477" customFormat="1" ht="16" customHeight="1" x14ac:dyDescent="0.2"/>
    <row r="5478" customFormat="1" ht="16" customHeight="1" x14ac:dyDescent="0.2"/>
    <row r="5479" customFormat="1" ht="16" customHeight="1" x14ac:dyDescent="0.2"/>
    <row r="5480" customFormat="1" ht="16" customHeight="1" x14ac:dyDescent="0.2"/>
    <row r="5481" customFormat="1" ht="16" customHeight="1" x14ac:dyDescent="0.2"/>
    <row r="5482" customFormat="1" ht="16" customHeight="1" x14ac:dyDescent="0.2"/>
    <row r="5483" customFormat="1" ht="16" customHeight="1" x14ac:dyDescent="0.2"/>
    <row r="5484" customFormat="1" ht="16" customHeight="1" x14ac:dyDescent="0.2"/>
    <row r="5485" customFormat="1" ht="16" customHeight="1" x14ac:dyDescent="0.2"/>
    <row r="5486" customFormat="1" ht="16" customHeight="1" x14ac:dyDescent="0.2"/>
    <row r="5487" customFormat="1" ht="16" customHeight="1" x14ac:dyDescent="0.2"/>
    <row r="5488" customFormat="1" ht="16" customHeight="1" x14ac:dyDescent="0.2"/>
    <row r="5489" customFormat="1" ht="16" customHeight="1" x14ac:dyDescent="0.2"/>
    <row r="5490" customFormat="1" ht="16" customHeight="1" x14ac:dyDescent="0.2"/>
    <row r="5491" customFormat="1" ht="16" customHeight="1" x14ac:dyDescent="0.2"/>
    <row r="5492" customFormat="1" ht="16" customHeight="1" x14ac:dyDescent="0.2"/>
    <row r="5493" customFormat="1" ht="16" customHeight="1" x14ac:dyDescent="0.2"/>
    <row r="5494" customFormat="1" ht="16" customHeight="1" x14ac:dyDescent="0.2"/>
    <row r="5495" customFormat="1" ht="16" customHeight="1" x14ac:dyDescent="0.2"/>
    <row r="5496" customFormat="1" ht="16" customHeight="1" x14ac:dyDescent="0.2"/>
    <row r="5497" customFormat="1" ht="16" customHeight="1" x14ac:dyDescent="0.2"/>
    <row r="5498" customFormat="1" ht="16" customHeight="1" x14ac:dyDescent="0.2"/>
    <row r="5499" customFormat="1" ht="16" customHeight="1" x14ac:dyDescent="0.2"/>
    <row r="5500" customFormat="1" ht="16" customHeight="1" x14ac:dyDescent="0.2"/>
    <row r="5501" customFormat="1" ht="16" customHeight="1" x14ac:dyDescent="0.2"/>
    <row r="5502" customFormat="1" ht="16" customHeight="1" x14ac:dyDescent="0.2"/>
    <row r="5503" customFormat="1" ht="16" customHeight="1" x14ac:dyDescent="0.2"/>
    <row r="5504" customFormat="1" ht="16" customHeight="1" x14ac:dyDescent="0.2"/>
    <row r="5505" customFormat="1" ht="16" customHeight="1" x14ac:dyDescent="0.2"/>
    <row r="5506" customFormat="1" ht="16" customHeight="1" x14ac:dyDescent="0.2"/>
    <row r="5507" customFormat="1" ht="16" customHeight="1" x14ac:dyDescent="0.2"/>
    <row r="5508" customFormat="1" ht="16" customHeight="1" x14ac:dyDescent="0.2"/>
    <row r="5509" customFormat="1" ht="16" customHeight="1" x14ac:dyDescent="0.2"/>
    <row r="5510" customFormat="1" ht="16" customHeight="1" x14ac:dyDescent="0.2"/>
    <row r="5511" customFormat="1" ht="16" customHeight="1" x14ac:dyDescent="0.2"/>
    <row r="5512" customFormat="1" ht="16" customHeight="1" x14ac:dyDescent="0.2"/>
    <row r="5513" customFormat="1" ht="16" customHeight="1" x14ac:dyDescent="0.2"/>
    <row r="5514" customFormat="1" ht="16" customHeight="1" x14ac:dyDescent="0.2"/>
    <row r="5515" customFormat="1" ht="16" customHeight="1" x14ac:dyDescent="0.2"/>
    <row r="5516" customFormat="1" ht="16" customHeight="1" x14ac:dyDescent="0.2"/>
    <row r="5517" customFormat="1" ht="16" customHeight="1" x14ac:dyDescent="0.2"/>
    <row r="5518" customFormat="1" ht="16" customHeight="1" x14ac:dyDescent="0.2"/>
    <row r="5519" customFormat="1" ht="16" customHeight="1" x14ac:dyDescent="0.2"/>
    <row r="5520" customFormat="1" ht="16" customHeight="1" x14ac:dyDescent="0.2"/>
    <row r="5521" customFormat="1" ht="16" customHeight="1" x14ac:dyDescent="0.2"/>
    <row r="5522" customFormat="1" ht="16" customHeight="1" x14ac:dyDescent="0.2"/>
    <row r="5523" customFormat="1" ht="16" customHeight="1" x14ac:dyDescent="0.2"/>
    <row r="5524" customFormat="1" ht="16" customHeight="1" x14ac:dyDescent="0.2"/>
    <row r="5525" customFormat="1" ht="16" customHeight="1" x14ac:dyDescent="0.2"/>
    <row r="5526" customFormat="1" ht="16" customHeight="1" x14ac:dyDescent="0.2"/>
    <row r="5527" customFormat="1" ht="16" customHeight="1" x14ac:dyDescent="0.2"/>
    <row r="5528" customFormat="1" ht="16" customHeight="1" x14ac:dyDescent="0.2"/>
    <row r="5529" customFormat="1" ht="16" customHeight="1" x14ac:dyDescent="0.2"/>
    <row r="5530" customFormat="1" ht="16" customHeight="1" x14ac:dyDescent="0.2"/>
    <row r="5531" customFormat="1" ht="16" customHeight="1" x14ac:dyDescent="0.2"/>
    <row r="5532" customFormat="1" ht="16" customHeight="1" x14ac:dyDescent="0.2"/>
    <row r="5533" customFormat="1" ht="16" customHeight="1" x14ac:dyDescent="0.2"/>
    <row r="5534" customFormat="1" ht="16" customHeight="1" x14ac:dyDescent="0.2"/>
    <row r="5535" customFormat="1" ht="16" customHeight="1" x14ac:dyDescent="0.2"/>
    <row r="5536" customFormat="1" ht="16" customHeight="1" x14ac:dyDescent="0.2"/>
    <row r="5537" customFormat="1" ht="16" customHeight="1" x14ac:dyDescent="0.2"/>
    <row r="5538" customFormat="1" ht="16" customHeight="1" x14ac:dyDescent="0.2"/>
    <row r="5539" customFormat="1" ht="16" customHeight="1" x14ac:dyDescent="0.2"/>
    <row r="5540" customFormat="1" ht="16" customHeight="1" x14ac:dyDescent="0.2"/>
    <row r="5541" customFormat="1" ht="16" customHeight="1" x14ac:dyDescent="0.2"/>
    <row r="5542" customFormat="1" ht="16" customHeight="1" x14ac:dyDescent="0.2"/>
    <row r="5543" customFormat="1" ht="16" customHeight="1" x14ac:dyDescent="0.2"/>
    <row r="5544" customFormat="1" ht="16" customHeight="1" x14ac:dyDescent="0.2"/>
    <row r="5545" customFormat="1" ht="16" customHeight="1" x14ac:dyDescent="0.2"/>
    <row r="5546" customFormat="1" ht="16" customHeight="1" x14ac:dyDescent="0.2"/>
    <row r="5547" customFormat="1" ht="16" customHeight="1" x14ac:dyDescent="0.2"/>
    <row r="5548" customFormat="1" ht="16" customHeight="1" x14ac:dyDescent="0.2"/>
    <row r="5549" customFormat="1" ht="16" customHeight="1" x14ac:dyDescent="0.2"/>
    <row r="5550" customFormat="1" ht="16" customHeight="1" x14ac:dyDescent="0.2"/>
    <row r="5551" customFormat="1" ht="16" customHeight="1" x14ac:dyDescent="0.2"/>
    <row r="5552" customFormat="1" ht="16" customHeight="1" x14ac:dyDescent="0.2"/>
    <row r="5553" customFormat="1" ht="16" customHeight="1" x14ac:dyDescent="0.2"/>
    <row r="5554" customFormat="1" ht="16" customHeight="1" x14ac:dyDescent="0.2"/>
    <row r="5555" customFormat="1" ht="16" customHeight="1" x14ac:dyDescent="0.2"/>
    <row r="5556" customFormat="1" ht="16" customHeight="1" x14ac:dyDescent="0.2"/>
    <row r="5557" customFormat="1" ht="16" customHeight="1" x14ac:dyDescent="0.2"/>
    <row r="5558" customFormat="1" ht="16" customHeight="1" x14ac:dyDescent="0.2"/>
    <row r="5559" customFormat="1" ht="16" customHeight="1" x14ac:dyDescent="0.2"/>
    <row r="5560" customFormat="1" ht="16" customHeight="1" x14ac:dyDescent="0.2"/>
    <row r="5561" customFormat="1" ht="16" customHeight="1" x14ac:dyDescent="0.2"/>
    <row r="5562" customFormat="1" ht="16" customHeight="1" x14ac:dyDescent="0.2"/>
    <row r="5563" customFormat="1" ht="16" customHeight="1" x14ac:dyDescent="0.2"/>
    <row r="5564" customFormat="1" ht="16" customHeight="1" x14ac:dyDescent="0.2"/>
    <row r="5565" customFormat="1" ht="16" customHeight="1" x14ac:dyDescent="0.2"/>
    <row r="5566" customFormat="1" ht="16" customHeight="1" x14ac:dyDescent="0.2"/>
    <row r="5567" customFormat="1" ht="16" customHeight="1" x14ac:dyDescent="0.2"/>
    <row r="5568" customFormat="1" ht="16" customHeight="1" x14ac:dyDescent="0.2"/>
    <row r="5569" customFormat="1" ht="16" customHeight="1" x14ac:dyDescent="0.2"/>
    <row r="5570" customFormat="1" ht="16" customHeight="1" x14ac:dyDescent="0.2"/>
    <row r="5571" customFormat="1" ht="16" customHeight="1" x14ac:dyDescent="0.2"/>
    <row r="5572" customFormat="1" ht="16" customHeight="1" x14ac:dyDescent="0.2"/>
    <row r="5573" customFormat="1" ht="16" customHeight="1" x14ac:dyDescent="0.2"/>
    <row r="5574" customFormat="1" ht="16" customHeight="1" x14ac:dyDescent="0.2"/>
    <row r="5575" customFormat="1" ht="16" customHeight="1" x14ac:dyDescent="0.2"/>
    <row r="5576" customFormat="1" ht="16" customHeight="1" x14ac:dyDescent="0.2"/>
    <row r="5577" customFormat="1" ht="16" customHeight="1" x14ac:dyDescent="0.2"/>
    <row r="5578" customFormat="1" ht="16" customHeight="1" x14ac:dyDescent="0.2"/>
    <row r="5579" customFormat="1" ht="16" customHeight="1" x14ac:dyDescent="0.2"/>
    <row r="5580" customFormat="1" ht="16" customHeight="1" x14ac:dyDescent="0.2"/>
    <row r="5581" customFormat="1" ht="16" customHeight="1" x14ac:dyDescent="0.2"/>
    <row r="5582" customFormat="1" ht="16" customHeight="1" x14ac:dyDescent="0.2"/>
    <row r="5583" customFormat="1" ht="16" customHeight="1" x14ac:dyDescent="0.2"/>
    <row r="5584" customFormat="1" ht="16" customHeight="1" x14ac:dyDescent="0.2"/>
    <row r="5585" customFormat="1" ht="16" customHeight="1" x14ac:dyDescent="0.2"/>
    <row r="5586" customFormat="1" ht="16" customHeight="1" x14ac:dyDescent="0.2"/>
    <row r="5587" customFormat="1" ht="16" customHeight="1" x14ac:dyDescent="0.2"/>
    <row r="5588" customFormat="1" ht="16" customHeight="1" x14ac:dyDescent="0.2"/>
    <row r="5589" customFormat="1" ht="16" customHeight="1" x14ac:dyDescent="0.2"/>
    <row r="5590" customFormat="1" ht="16" customHeight="1" x14ac:dyDescent="0.2"/>
    <row r="5591" customFormat="1" ht="16" customHeight="1" x14ac:dyDescent="0.2"/>
    <row r="5592" customFormat="1" ht="16" customHeight="1" x14ac:dyDescent="0.2"/>
    <row r="5593" customFormat="1" ht="16" customHeight="1" x14ac:dyDescent="0.2"/>
    <row r="5594" customFormat="1" ht="16" customHeight="1" x14ac:dyDescent="0.2"/>
    <row r="5595" customFormat="1" ht="16" customHeight="1" x14ac:dyDescent="0.2"/>
    <row r="5596" customFormat="1" ht="16" customHeight="1" x14ac:dyDescent="0.2"/>
    <row r="5597" customFormat="1" ht="16" customHeight="1" x14ac:dyDescent="0.2"/>
    <row r="5598" customFormat="1" ht="16" customHeight="1" x14ac:dyDescent="0.2"/>
    <row r="5599" customFormat="1" ht="16" customHeight="1" x14ac:dyDescent="0.2"/>
    <row r="5600" customFormat="1" ht="16" customHeight="1" x14ac:dyDescent="0.2"/>
    <row r="5601" customFormat="1" ht="16" customHeight="1" x14ac:dyDescent="0.2"/>
    <row r="5602" customFormat="1" ht="16" customHeight="1" x14ac:dyDescent="0.2"/>
    <row r="5603" customFormat="1" ht="16" customHeight="1" x14ac:dyDescent="0.2"/>
    <row r="5604" customFormat="1" ht="16" customHeight="1" x14ac:dyDescent="0.2"/>
    <row r="5605" customFormat="1" ht="16" customHeight="1" x14ac:dyDescent="0.2"/>
    <row r="5606" customFormat="1" ht="16" customHeight="1" x14ac:dyDescent="0.2"/>
    <row r="5607" customFormat="1" ht="16" customHeight="1" x14ac:dyDescent="0.2"/>
    <row r="5608" customFormat="1" ht="16" customHeight="1" x14ac:dyDescent="0.2"/>
    <row r="5609" customFormat="1" ht="16" customHeight="1" x14ac:dyDescent="0.2"/>
    <row r="5610" customFormat="1" ht="16" customHeight="1" x14ac:dyDescent="0.2"/>
    <row r="5611" customFormat="1" ht="16" customHeight="1" x14ac:dyDescent="0.2"/>
    <row r="5612" customFormat="1" ht="16" customHeight="1" x14ac:dyDescent="0.2"/>
    <row r="5613" customFormat="1" ht="16" customHeight="1" x14ac:dyDescent="0.2"/>
    <row r="5614" customFormat="1" ht="16" customHeight="1" x14ac:dyDescent="0.2"/>
    <row r="5615" customFormat="1" ht="16" customHeight="1" x14ac:dyDescent="0.2"/>
    <row r="5616" customFormat="1" ht="16" customHeight="1" x14ac:dyDescent="0.2"/>
    <row r="5617" customFormat="1" ht="16" customHeight="1" x14ac:dyDescent="0.2"/>
    <row r="5618" customFormat="1" ht="16" customHeight="1" x14ac:dyDescent="0.2"/>
    <row r="5619" customFormat="1" ht="16" customHeight="1" x14ac:dyDescent="0.2"/>
    <row r="5620" customFormat="1" ht="16" customHeight="1" x14ac:dyDescent="0.2"/>
    <row r="5621" customFormat="1" ht="16" customHeight="1" x14ac:dyDescent="0.2"/>
    <row r="5622" customFormat="1" ht="16" customHeight="1" x14ac:dyDescent="0.2"/>
    <row r="5623" customFormat="1" ht="16" customHeight="1" x14ac:dyDescent="0.2"/>
    <row r="5624" customFormat="1" ht="16" customHeight="1" x14ac:dyDescent="0.2"/>
    <row r="5625" customFormat="1" ht="16" customHeight="1" x14ac:dyDescent="0.2"/>
    <row r="5626" customFormat="1" ht="16" customHeight="1" x14ac:dyDescent="0.2"/>
    <row r="5627" customFormat="1" ht="16" customHeight="1" x14ac:dyDescent="0.2"/>
    <row r="5628" customFormat="1" ht="16" customHeight="1" x14ac:dyDescent="0.2"/>
    <row r="5629" customFormat="1" ht="16" customHeight="1" x14ac:dyDescent="0.2"/>
    <row r="5630" customFormat="1" ht="16" customHeight="1" x14ac:dyDescent="0.2"/>
    <row r="5631" customFormat="1" ht="16" customHeight="1" x14ac:dyDescent="0.2"/>
    <row r="5632" customFormat="1" ht="16" customHeight="1" x14ac:dyDescent="0.2"/>
    <row r="5633" customFormat="1" ht="16" customHeight="1" x14ac:dyDescent="0.2"/>
    <row r="5634" customFormat="1" ht="16" customHeight="1" x14ac:dyDescent="0.2"/>
    <row r="5635" customFormat="1" ht="16" customHeight="1" x14ac:dyDescent="0.2"/>
    <row r="5636" customFormat="1" ht="16" customHeight="1" x14ac:dyDescent="0.2"/>
    <row r="5637" customFormat="1" ht="16" customHeight="1" x14ac:dyDescent="0.2"/>
    <row r="5638" customFormat="1" ht="16" customHeight="1" x14ac:dyDescent="0.2"/>
    <row r="5639" customFormat="1" ht="16" customHeight="1" x14ac:dyDescent="0.2"/>
    <row r="5640" customFormat="1" ht="16" customHeight="1" x14ac:dyDescent="0.2"/>
    <row r="5641" customFormat="1" ht="16" customHeight="1" x14ac:dyDescent="0.2"/>
    <row r="5642" customFormat="1" ht="16" customHeight="1" x14ac:dyDescent="0.2"/>
    <row r="5643" customFormat="1" ht="16" customHeight="1" x14ac:dyDescent="0.2"/>
    <row r="5644" customFormat="1" ht="16" customHeight="1" x14ac:dyDescent="0.2"/>
    <row r="5645" customFormat="1" ht="16" customHeight="1" x14ac:dyDescent="0.2"/>
    <row r="5646" customFormat="1" ht="16" customHeight="1" x14ac:dyDescent="0.2"/>
    <row r="5647" customFormat="1" ht="16" customHeight="1" x14ac:dyDescent="0.2"/>
    <row r="5648" customFormat="1" ht="16" customHeight="1" x14ac:dyDescent="0.2"/>
    <row r="5649" customFormat="1" ht="16" customHeight="1" x14ac:dyDescent="0.2"/>
    <row r="5650" customFormat="1" ht="16" customHeight="1" x14ac:dyDescent="0.2"/>
    <row r="5651" customFormat="1" ht="16" customHeight="1" x14ac:dyDescent="0.2"/>
    <row r="5652" customFormat="1" ht="16" customHeight="1" x14ac:dyDescent="0.2"/>
    <row r="5653" customFormat="1" ht="16" customHeight="1" x14ac:dyDescent="0.2"/>
    <row r="5654" customFormat="1" ht="16" customHeight="1" x14ac:dyDescent="0.2"/>
    <row r="5655" customFormat="1" ht="16" customHeight="1" x14ac:dyDescent="0.2"/>
    <row r="5656" customFormat="1" ht="16" customHeight="1" x14ac:dyDescent="0.2"/>
    <row r="5657" customFormat="1" ht="16" customHeight="1" x14ac:dyDescent="0.2"/>
    <row r="5658" customFormat="1" ht="16" customHeight="1" x14ac:dyDescent="0.2"/>
    <row r="5659" customFormat="1" ht="16" customHeight="1" x14ac:dyDescent="0.2"/>
    <row r="5660" customFormat="1" ht="16" customHeight="1" x14ac:dyDescent="0.2"/>
    <row r="5661" customFormat="1" ht="16" customHeight="1" x14ac:dyDescent="0.2"/>
    <row r="5662" customFormat="1" ht="16" customHeight="1" x14ac:dyDescent="0.2"/>
    <row r="5663" customFormat="1" ht="16" customHeight="1" x14ac:dyDescent="0.2"/>
    <row r="5664" customFormat="1" ht="16" customHeight="1" x14ac:dyDescent="0.2"/>
    <row r="5665" customFormat="1" ht="16" customHeight="1" x14ac:dyDescent="0.2"/>
    <row r="5666" customFormat="1" ht="16" customHeight="1" x14ac:dyDescent="0.2"/>
    <row r="5667" customFormat="1" ht="16" customHeight="1" x14ac:dyDescent="0.2"/>
    <row r="5668" customFormat="1" ht="16" customHeight="1" x14ac:dyDescent="0.2"/>
    <row r="5669" customFormat="1" ht="16" customHeight="1" x14ac:dyDescent="0.2"/>
    <row r="5670" customFormat="1" ht="16" customHeight="1" x14ac:dyDescent="0.2"/>
    <row r="5671" customFormat="1" ht="16" customHeight="1" x14ac:dyDescent="0.2"/>
    <row r="5672" customFormat="1" ht="16" customHeight="1" x14ac:dyDescent="0.2"/>
    <row r="5673" customFormat="1" ht="16" customHeight="1" x14ac:dyDescent="0.2"/>
    <row r="5674" customFormat="1" ht="16" customHeight="1" x14ac:dyDescent="0.2"/>
    <row r="5675" customFormat="1" ht="16" customHeight="1" x14ac:dyDescent="0.2"/>
    <row r="5676" customFormat="1" ht="16" customHeight="1" x14ac:dyDescent="0.2"/>
    <row r="5677" customFormat="1" ht="16" customHeight="1" x14ac:dyDescent="0.2"/>
    <row r="5678" customFormat="1" ht="16" customHeight="1" x14ac:dyDescent="0.2"/>
    <row r="5679" customFormat="1" ht="16" customHeight="1" x14ac:dyDescent="0.2"/>
    <row r="5680" customFormat="1" ht="16" customHeight="1" x14ac:dyDescent="0.2"/>
    <row r="5681" customFormat="1" ht="16" customHeight="1" x14ac:dyDescent="0.2"/>
    <row r="5682" customFormat="1" ht="16" customHeight="1" x14ac:dyDescent="0.2"/>
    <row r="5683" customFormat="1" ht="16" customHeight="1" x14ac:dyDescent="0.2"/>
    <row r="5684" customFormat="1" ht="16" customHeight="1" x14ac:dyDescent="0.2"/>
    <row r="5685" customFormat="1" ht="16" customHeight="1" x14ac:dyDescent="0.2"/>
    <row r="5686" customFormat="1" ht="16" customHeight="1" x14ac:dyDescent="0.2"/>
    <row r="5687" customFormat="1" ht="16" customHeight="1" x14ac:dyDescent="0.2"/>
    <row r="5688" customFormat="1" ht="16" customHeight="1" x14ac:dyDescent="0.2"/>
    <row r="5689" customFormat="1" ht="16" customHeight="1" x14ac:dyDescent="0.2"/>
    <row r="5690" customFormat="1" ht="16" customHeight="1" x14ac:dyDescent="0.2"/>
    <row r="5691" customFormat="1" ht="16" customHeight="1" x14ac:dyDescent="0.2"/>
    <row r="5692" customFormat="1" ht="16" customHeight="1" x14ac:dyDescent="0.2"/>
    <row r="5693" customFormat="1" ht="16" customHeight="1" x14ac:dyDescent="0.2"/>
    <row r="5694" customFormat="1" ht="16" customHeight="1" x14ac:dyDescent="0.2"/>
    <row r="5695" customFormat="1" ht="16" customHeight="1" x14ac:dyDescent="0.2"/>
    <row r="5696" customFormat="1" ht="16" customHeight="1" x14ac:dyDescent="0.2"/>
    <row r="5697" customFormat="1" ht="16" customHeight="1" x14ac:dyDescent="0.2"/>
    <row r="5698" customFormat="1" ht="16" customHeight="1" x14ac:dyDescent="0.2"/>
    <row r="5699" customFormat="1" ht="16" customHeight="1" x14ac:dyDescent="0.2"/>
    <row r="5700" customFormat="1" ht="16" customHeight="1" x14ac:dyDescent="0.2"/>
    <row r="5701" customFormat="1" ht="16" customHeight="1" x14ac:dyDescent="0.2"/>
    <row r="5702" customFormat="1" ht="16" customHeight="1" x14ac:dyDescent="0.2"/>
    <row r="5703" customFormat="1" ht="16" customHeight="1" x14ac:dyDescent="0.2"/>
    <row r="5704" customFormat="1" ht="16" customHeight="1" x14ac:dyDescent="0.2"/>
    <row r="5705" customFormat="1" ht="16" customHeight="1" x14ac:dyDescent="0.2"/>
    <row r="5706" customFormat="1" ht="16" customHeight="1" x14ac:dyDescent="0.2"/>
    <row r="5707" customFormat="1" ht="16" customHeight="1" x14ac:dyDescent="0.2"/>
    <row r="5708" customFormat="1" ht="16" customHeight="1" x14ac:dyDescent="0.2"/>
    <row r="5709" customFormat="1" ht="16" customHeight="1" x14ac:dyDescent="0.2"/>
    <row r="5710" customFormat="1" ht="16" customHeight="1" x14ac:dyDescent="0.2"/>
    <row r="5711" customFormat="1" ht="16" customHeight="1" x14ac:dyDescent="0.2"/>
    <row r="5712" customFormat="1" ht="16" customHeight="1" x14ac:dyDescent="0.2"/>
    <row r="5713" customFormat="1" ht="16" customHeight="1" x14ac:dyDescent="0.2"/>
    <row r="5714" customFormat="1" ht="16" customHeight="1" x14ac:dyDescent="0.2"/>
    <row r="5715" customFormat="1" ht="16" customHeight="1" x14ac:dyDescent="0.2"/>
    <row r="5716" customFormat="1" ht="16" customHeight="1" x14ac:dyDescent="0.2"/>
    <row r="5717" customFormat="1" ht="16" customHeight="1" x14ac:dyDescent="0.2"/>
    <row r="5718" customFormat="1" ht="16" customHeight="1" x14ac:dyDescent="0.2"/>
    <row r="5719" customFormat="1" ht="16" customHeight="1" x14ac:dyDescent="0.2"/>
    <row r="5720" customFormat="1" ht="16" customHeight="1" x14ac:dyDescent="0.2"/>
    <row r="5721" customFormat="1" ht="16" customHeight="1" x14ac:dyDescent="0.2"/>
    <row r="5722" customFormat="1" ht="16" customHeight="1" x14ac:dyDescent="0.2"/>
    <row r="5723" customFormat="1" ht="16" customHeight="1" x14ac:dyDescent="0.2"/>
    <row r="5724" customFormat="1" ht="16" customHeight="1" x14ac:dyDescent="0.2"/>
    <row r="5725" customFormat="1" ht="16" customHeight="1" x14ac:dyDescent="0.2"/>
    <row r="5726" customFormat="1" ht="16" customHeight="1" x14ac:dyDescent="0.2"/>
    <row r="5727" customFormat="1" ht="16" customHeight="1" x14ac:dyDescent="0.2"/>
    <row r="5728" customFormat="1" ht="16" customHeight="1" x14ac:dyDescent="0.2"/>
    <row r="5729" customFormat="1" ht="16" customHeight="1" x14ac:dyDescent="0.2"/>
    <row r="5730" customFormat="1" ht="16" customHeight="1" x14ac:dyDescent="0.2"/>
    <row r="5731" customFormat="1" ht="16" customHeight="1" x14ac:dyDescent="0.2"/>
    <row r="5732" customFormat="1" ht="16" customHeight="1" x14ac:dyDescent="0.2"/>
    <row r="5733" customFormat="1" ht="16" customHeight="1" x14ac:dyDescent="0.2"/>
    <row r="5734" customFormat="1" ht="16" customHeight="1" x14ac:dyDescent="0.2"/>
    <row r="5735" customFormat="1" ht="16" customHeight="1" x14ac:dyDescent="0.2"/>
    <row r="5736" customFormat="1" ht="16" customHeight="1" x14ac:dyDescent="0.2"/>
    <row r="5737" customFormat="1" ht="16" customHeight="1" x14ac:dyDescent="0.2"/>
    <row r="5738" customFormat="1" ht="16" customHeight="1" x14ac:dyDescent="0.2"/>
    <row r="5739" customFormat="1" ht="16" customHeight="1" x14ac:dyDescent="0.2"/>
    <row r="5740" customFormat="1" ht="16" customHeight="1" x14ac:dyDescent="0.2"/>
    <row r="5741" customFormat="1" ht="16" customHeight="1" x14ac:dyDescent="0.2"/>
    <row r="5742" customFormat="1" ht="16" customHeight="1" x14ac:dyDescent="0.2"/>
    <row r="5743" customFormat="1" ht="16" customHeight="1" x14ac:dyDescent="0.2"/>
    <row r="5744" customFormat="1" ht="16" customHeight="1" x14ac:dyDescent="0.2"/>
    <row r="5745" customFormat="1" ht="16" customHeight="1" x14ac:dyDescent="0.2"/>
    <row r="5746" customFormat="1" ht="16" customHeight="1" x14ac:dyDescent="0.2"/>
    <row r="5747" customFormat="1" ht="16" customHeight="1" x14ac:dyDescent="0.2"/>
    <row r="5748" customFormat="1" ht="16" customHeight="1" x14ac:dyDescent="0.2"/>
    <row r="5749" customFormat="1" ht="16" customHeight="1" x14ac:dyDescent="0.2"/>
    <row r="5750" customFormat="1" ht="16" customHeight="1" x14ac:dyDescent="0.2"/>
    <row r="5751" customFormat="1" ht="16" customHeight="1" x14ac:dyDescent="0.2"/>
    <row r="5752" customFormat="1" ht="16" customHeight="1" x14ac:dyDescent="0.2"/>
    <row r="5753" customFormat="1" ht="16" customHeight="1" x14ac:dyDescent="0.2"/>
    <row r="5754" customFormat="1" ht="16" customHeight="1" x14ac:dyDescent="0.2"/>
    <row r="5755" customFormat="1" ht="16" customHeight="1" x14ac:dyDescent="0.2"/>
    <row r="5756" customFormat="1" ht="16" customHeight="1" x14ac:dyDescent="0.2"/>
    <row r="5757" customFormat="1" ht="16" customHeight="1" x14ac:dyDescent="0.2"/>
    <row r="5758" customFormat="1" ht="16" customHeight="1" x14ac:dyDescent="0.2"/>
    <row r="5759" customFormat="1" ht="16" customHeight="1" x14ac:dyDescent="0.2"/>
    <row r="5760" customFormat="1" ht="16" customHeight="1" x14ac:dyDescent="0.2"/>
    <row r="5761" customFormat="1" ht="16" customHeight="1" x14ac:dyDescent="0.2"/>
    <row r="5762" customFormat="1" ht="16" customHeight="1" x14ac:dyDescent="0.2"/>
    <row r="5763" customFormat="1" ht="16" customHeight="1" x14ac:dyDescent="0.2"/>
    <row r="5764" customFormat="1" ht="16" customHeight="1" x14ac:dyDescent="0.2"/>
    <row r="5765" customFormat="1" ht="16" customHeight="1" x14ac:dyDescent="0.2"/>
    <row r="5766" customFormat="1" ht="16" customHeight="1" x14ac:dyDescent="0.2"/>
    <row r="5767" customFormat="1" ht="16" customHeight="1" x14ac:dyDescent="0.2"/>
    <row r="5768" customFormat="1" ht="16" customHeight="1" x14ac:dyDescent="0.2"/>
    <row r="5769" customFormat="1" ht="16" customHeight="1" x14ac:dyDescent="0.2"/>
    <row r="5770" customFormat="1" ht="16" customHeight="1" x14ac:dyDescent="0.2"/>
    <row r="5771" customFormat="1" ht="16" customHeight="1" x14ac:dyDescent="0.2"/>
    <row r="5772" customFormat="1" ht="16" customHeight="1" x14ac:dyDescent="0.2"/>
    <row r="5773" customFormat="1" ht="16" customHeight="1" x14ac:dyDescent="0.2"/>
    <row r="5774" customFormat="1" ht="16" customHeight="1" x14ac:dyDescent="0.2"/>
    <row r="5775" customFormat="1" ht="16" customHeight="1" x14ac:dyDescent="0.2"/>
    <row r="5776" customFormat="1" ht="16" customHeight="1" x14ac:dyDescent="0.2"/>
    <row r="5777" customFormat="1" ht="16" customHeight="1" x14ac:dyDescent="0.2"/>
    <row r="5778" customFormat="1" ht="16" customHeight="1" x14ac:dyDescent="0.2"/>
    <row r="5779" customFormat="1" ht="16" customHeight="1" x14ac:dyDescent="0.2"/>
    <row r="5780" customFormat="1" ht="16" customHeight="1" x14ac:dyDescent="0.2"/>
    <row r="5781" customFormat="1" ht="16" customHeight="1" x14ac:dyDescent="0.2"/>
    <row r="5782" customFormat="1" ht="16" customHeight="1" x14ac:dyDescent="0.2"/>
    <row r="5783" customFormat="1" ht="16" customHeight="1" x14ac:dyDescent="0.2"/>
    <row r="5784" customFormat="1" ht="16" customHeight="1" x14ac:dyDescent="0.2"/>
    <row r="5785" customFormat="1" ht="16" customHeight="1" x14ac:dyDescent="0.2"/>
    <row r="5786" customFormat="1" ht="16" customHeight="1" x14ac:dyDescent="0.2"/>
    <row r="5787" customFormat="1" ht="16" customHeight="1" x14ac:dyDescent="0.2"/>
    <row r="5788" customFormat="1" ht="16" customHeight="1" x14ac:dyDescent="0.2"/>
    <row r="5789" customFormat="1" ht="16" customHeight="1" x14ac:dyDescent="0.2"/>
    <row r="5790" customFormat="1" ht="16" customHeight="1" x14ac:dyDescent="0.2"/>
    <row r="5791" customFormat="1" ht="16" customHeight="1" x14ac:dyDescent="0.2"/>
    <row r="5792" customFormat="1" ht="16" customHeight="1" x14ac:dyDescent="0.2"/>
    <row r="5793" customFormat="1" ht="16" customHeight="1" x14ac:dyDescent="0.2"/>
    <row r="5794" customFormat="1" ht="16" customHeight="1" x14ac:dyDescent="0.2"/>
    <row r="5795" customFormat="1" ht="16" customHeight="1" x14ac:dyDescent="0.2"/>
    <row r="5796" customFormat="1" ht="16" customHeight="1" x14ac:dyDescent="0.2"/>
    <row r="5797" customFormat="1" ht="16" customHeight="1" x14ac:dyDescent="0.2"/>
    <row r="5798" customFormat="1" ht="16" customHeight="1" x14ac:dyDescent="0.2"/>
    <row r="5799" customFormat="1" ht="16" customHeight="1" x14ac:dyDescent="0.2"/>
    <row r="5800" customFormat="1" ht="16" customHeight="1" x14ac:dyDescent="0.2"/>
    <row r="5801" customFormat="1" ht="16" customHeight="1" x14ac:dyDescent="0.2"/>
    <row r="5802" customFormat="1" ht="16" customHeight="1" x14ac:dyDescent="0.2"/>
    <row r="5803" customFormat="1" ht="16" customHeight="1" x14ac:dyDescent="0.2"/>
    <row r="5804" customFormat="1" ht="16" customHeight="1" x14ac:dyDescent="0.2"/>
    <row r="5805" customFormat="1" ht="16" customHeight="1" x14ac:dyDescent="0.2"/>
    <row r="5806" customFormat="1" ht="16" customHeight="1" x14ac:dyDescent="0.2"/>
    <row r="5807" customFormat="1" ht="16" customHeight="1" x14ac:dyDescent="0.2"/>
    <row r="5808" customFormat="1" ht="16" customHeight="1" x14ac:dyDescent="0.2"/>
    <row r="5809" customFormat="1" ht="16" customHeight="1" x14ac:dyDescent="0.2"/>
    <row r="5810" customFormat="1" ht="16" customHeight="1" x14ac:dyDescent="0.2"/>
    <row r="5811" customFormat="1" ht="16" customHeight="1" x14ac:dyDescent="0.2"/>
    <row r="5812" customFormat="1" ht="16" customHeight="1" x14ac:dyDescent="0.2"/>
    <row r="5813" customFormat="1" ht="16" customHeight="1" x14ac:dyDescent="0.2"/>
    <row r="5814" customFormat="1" ht="16" customHeight="1" x14ac:dyDescent="0.2"/>
    <row r="5815" customFormat="1" ht="16" customHeight="1" x14ac:dyDescent="0.2"/>
    <row r="5816" customFormat="1" ht="16" customHeight="1" x14ac:dyDescent="0.2"/>
    <row r="5817" customFormat="1" ht="16" customHeight="1" x14ac:dyDescent="0.2"/>
    <row r="5818" customFormat="1" ht="16" customHeight="1" x14ac:dyDescent="0.2"/>
    <row r="5819" customFormat="1" ht="16" customHeight="1" x14ac:dyDescent="0.2"/>
    <row r="5820" customFormat="1" ht="16" customHeight="1" x14ac:dyDescent="0.2"/>
    <row r="5821" customFormat="1" ht="16" customHeight="1" x14ac:dyDescent="0.2"/>
    <row r="5822" customFormat="1" ht="16" customHeight="1" x14ac:dyDescent="0.2"/>
    <row r="5823" customFormat="1" ht="16" customHeight="1" x14ac:dyDescent="0.2"/>
    <row r="5824" customFormat="1" ht="16" customHeight="1" x14ac:dyDescent="0.2"/>
    <row r="5825" customFormat="1" ht="16" customHeight="1" x14ac:dyDescent="0.2"/>
    <row r="5826" customFormat="1" ht="16" customHeight="1" x14ac:dyDescent="0.2"/>
    <row r="5827" customFormat="1" ht="16" customHeight="1" x14ac:dyDescent="0.2"/>
    <row r="5828" customFormat="1" ht="16" customHeight="1" x14ac:dyDescent="0.2"/>
    <row r="5829" customFormat="1" ht="16" customHeight="1" x14ac:dyDescent="0.2"/>
    <row r="5830" customFormat="1" ht="16" customHeight="1" x14ac:dyDescent="0.2"/>
    <row r="5831" customFormat="1" ht="16" customHeight="1" x14ac:dyDescent="0.2"/>
    <row r="5832" customFormat="1" ht="16" customHeight="1" x14ac:dyDescent="0.2"/>
    <row r="5833" customFormat="1" ht="16" customHeight="1" x14ac:dyDescent="0.2"/>
    <row r="5834" customFormat="1" ht="16" customHeight="1" x14ac:dyDescent="0.2"/>
    <row r="5835" customFormat="1" ht="16" customHeight="1" x14ac:dyDescent="0.2"/>
    <row r="5836" customFormat="1" ht="16" customHeight="1" x14ac:dyDescent="0.2"/>
    <row r="5837" customFormat="1" ht="16" customHeight="1" x14ac:dyDescent="0.2"/>
    <row r="5838" customFormat="1" ht="16" customHeight="1" x14ac:dyDescent="0.2"/>
    <row r="5839" customFormat="1" ht="16" customHeight="1" x14ac:dyDescent="0.2"/>
    <row r="5840" customFormat="1" ht="16" customHeight="1" x14ac:dyDescent="0.2"/>
    <row r="5841" customFormat="1" ht="16" customHeight="1" x14ac:dyDescent="0.2"/>
    <row r="5842" customFormat="1" ht="16" customHeight="1" x14ac:dyDescent="0.2"/>
    <row r="5843" customFormat="1" ht="16" customHeight="1" x14ac:dyDescent="0.2"/>
    <row r="5844" customFormat="1" ht="16" customHeight="1" x14ac:dyDescent="0.2"/>
    <row r="5845" customFormat="1" ht="16" customHeight="1" x14ac:dyDescent="0.2"/>
    <row r="5846" customFormat="1" ht="16" customHeight="1" x14ac:dyDescent="0.2"/>
    <row r="5847" customFormat="1" ht="16" customHeight="1" x14ac:dyDescent="0.2"/>
    <row r="5848" customFormat="1" ht="16" customHeight="1" x14ac:dyDescent="0.2"/>
    <row r="5849" customFormat="1" ht="16" customHeight="1" x14ac:dyDescent="0.2"/>
    <row r="5850" customFormat="1" ht="16" customHeight="1" x14ac:dyDescent="0.2"/>
    <row r="5851" customFormat="1" ht="16" customHeight="1" x14ac:dyDescent="0.2"/>
    <row r="5852" customFormat="1" ht="16" customHeight="1" x14ac:dyDescent="0.2"/>
    <row r="5853" customFormat="1" ht="16" customHeight="1" x14ac:dyDescent="0.2"/>
    <row r="5854" customFormat="1" ht="16" customHeight="1" x14ac:dyDescent="0.2"/>
    <row r="5855" customFormat="1" ht="16" customHeight="1" x14ac:dyDescent="0.2"/>
    <row r="5856" customFormat="1" ht="16" customHeight="1" x14ac:dyDescent="0.2"/>
    <row r="5857" customFormat="1" ht="16" customHeight="1" x14ac:dyDescent="0.2"/>
    <row r="5858" customFormat="1" ht="16" customHeight="1" x14ac:dyDescent="0.2"/>
    <row r="5859" customFormat="1" ht="16" customHeight="1" x14ac:dyDescent="0.2"/>
    <row r="5860" customFormat="1" ht="16" customHeight="1" x14ac:dyDescent="0.2"/>
    <row r="5861" customFormat="1" ht="16" customHeight="1" x14ac:dyDescent="0.2"/>
    <row r="5862" customFormat="1" ht="16" customHeight="1" x14ac:dyDescent="0.2"/>
    <row r="5863" customFormat="1" ht="16" customHeight="1" x14ac:dyDescent="0.2"/>
    <row r="5864" customFormat="1" ht="16" customHeight="1" x14ac:dyDescent="0.2"/>
    <row r="5865" customFormat="1" ht="16" customHeight="1" x14ac:dyDescent="0.2"/>
    <row r="5866" customFormat="1" ht="16" customHeight="1" x14ac:dyDescent="0.2"/>
    <row r="5867" customFormat="1" ht="16" customHeight="1" x14ac:dyDescent="0.2"/>
    <row r="5868" customFormat="1" ht="16" customHeight="1" x14ac:dyDescent="0.2"/>
    <row r="5869" customFormat="1" ht="16" customHeight="1" x14ac:dyDescent="0.2"/>
    <row r="5870" customFormat="1" ht="16" customHeight="1" x14ac:dyDescent="0.2"/>
    <row r="5871" customFormat="1" ht="16" customHeight="1" x14ac:dyDescent="0.2"/>
    <row r="5872" customFormat="1" ht="16" customHeight="1" x14ac:dyDescent="0.2"/>
    <row r="5873" customFormat="1" ht="16" customHeight="1" x14ac:dyDescent="0.2"/>
    <row r="5874" customFormat="1" ht="16" customHeight="1" x14ac:dyDescent="0.2"/>
    <row r="5875" customFormat="1" ht="16" customHeight="1" x14ac:dyDescent="0.2"/>
    <row r="5876" customFormat="1" ht="16" customHeight="1" x14ac:dyDescent="0.2"/>
    <row r="5877" customFormat="1" ht="16" customHeight="1" x14ac:dyDescent="0.2"/>
    <row r="5878" customFormat="1" ht="16" customHeight="1" x14ac:dyDescent="0.2"/>
    <row r="5879" customFormat="1" ht="16" customHeight="1" x14ac:dyDescent="0.2"/>
    <row r="5880" customFormat="1" ht="16" customHeight="1" x14ac:dyDescent="0.2"/>
    <row r="5881" customFormat="1" ht="16" customHeight="1" x14ac:dyDescent="0.2"/>
    <row r="5882" customFormat="1" ht="16" customHeight="1" x14ac:dyDescent="0.2"/>
    <row r="5883" customFormat="1" ht="16" customHeight="1" x14ac:dyDescent="0.2"/>
    <row r="5884" customFormat="1" ht="16" customHeight="1" x14ac:dyDescent="0.2"/>
    <row r="5885" customFormat="1" ht="16" customHeight="1" x14ac:dyDescent="0.2"/>
    <row r="5886" customFormat="1" ht="16" customHeight="1" x14ac:dyDescent="0.2"/>
    <row r="5887" customFormat="1" ht="16" customHeight="1" x14ac:dyDescent="0.2"/>
    <row r="5888" customFormat="1" ht="16" customHeight="1" x14ac:dyDescent="0.2"/>
    <row r="5889" customFormat="1" ht="16" customHeight="1" x14ac:dyDescent="0.2"/>
    <row r="5890" customFormat="1" ht="16" customHeight="1" x14ac:dyDescent="0.2"/>
    <row r="5891" customFormat="1" ht="16" customHeight="1" x14ac:dyDescent="0.2"/>
    <row r="5892" customFormat="1" ht="16" customHeight="1" x14ac:dyDescent="0.2"/>
    <row r="5893" customFormat="1" ht="16" customHeight="1" x14ac:dyDescent="0.2"/>
    <row r="5894" customFormat="1" ht="16" customHeight="1" x14ac:dyDescent="0.2"/>
    <row r="5895" customFormat="1" ht="16" customHeight="1" x14ac:dyDescent="0.2"/>
    <row r="5896" customFormat="1" ht="16" customHeight="1" x14ac:dyDescent="0.2"/>
    <row r="5897" customFormat="1" ht="16" customHeight="1" x14ac:dyDescent="0.2"/>
    <row r="5898" customFormat="1" ht="16" customHeight="1" x14ac:dyDescent="0.2"/>
    <row r="5899" customFormat="1" ht="16" customHeight="1" x14ac:dyDescent="0.2"/>
    <row r="5900" customFormat="1" ht="16" customHeight="1" x14ac:dyDescent="0.2"/>
    <row r="5901" customFormat="1" ht="16" customHeight="1" x14ac:dyDescent="0.2"/>
    <row r="5902" customFormat="1" ht="16" customHeight="1" x14ac:dyDescent="0.2"/>
    <row r="5903" customFormat="1" ht="16" customHeight="1" x14ac:dyDescent="0.2"/>
    <row r="5904" customFormat="1" ht="16" customHeight="1" x14ac:dyDescent="0.2"/>
    <row r="5905" customFormat="1" ht="16" customHeight="1" x14ac:dyDescent="0.2"/>
    <row r="5906" customFormat="1" ht="16" customHeight="1" x14ac:dyDescent="0.2"/>
    <row r="5907" customFormat="1" ht="16" customHeight="1" x14ac:dyDescent="0.2"/>
    <row r="5908" customFormat="1" ht="16" customHeight="1" x14ac:dyDescent="0.2"/>
    <row r="5909" customFormat="1" ht="16" customHeight="1" x14ac:dyDescent="0.2"/>
    <row r="5910" customFormat="1" ht="16" customHeight="1" x14ac:dyDescent="0.2"/>
    <row r="5911" customFormat="1" ht="16" customHeight="1" x14ac:dyDescent="0.2"/>
    <row r="5912" customFormat="1" ht="16" customHeight="1" x14ac:dyDescent="0.2"/>
    <row r="5913" customFormat="1" ht="16" customHeight="1" x14ac:dyDescent="0.2"/>
    <row r="5914" customFormat="1" ht="16" customHeight="1" x14ac:dyDescent="0.2"/>
    <row r="5915" customFormat="1" ht="16" customHeight="1" x14ac:dyDescent="0.2"/>
    <row r="5916" customFormat="1" ht="16" customHeight="1" x14ac:dyDescent="0.2"/>
    <row r="5917" customFormat="1" ht="16" customHeight="1" x14ac:dyDescent="0.2"/>
    <row r="5918" customFormat="1" ht="16" customHeight="1" x14ac:dyDescent="0.2"/>
    <row r="5919" customFormat="1" ht="16" customHeight="1" x14ac:dyDescent="0.2"/>
    <row r="5920" customFormat="1" ht="16" customHeight="1" x14ac:dyDescent="0.2"/>
    <row r="5921" customFormat="1" ht="16" customHeight="1" x14ac:dyDescent="0.2"/>
    <row r="5922" customFormat="1" ht="16" customHeight="1" x14ac:dyDescent="0.2"/>
    <row r="5923" customFormat="1" ht="16" customHeight="1" x14ac:dyDescent="0.2"/>
    <row r="5924" customFormat="1" ht="16" customHeight="1" x14ac:dyDescent="0.2"/>
    <row r="5925" customFormat="1" ht="16" customHeight="1" x14ac:dyDescent="0.2"/>
    <row r="5926" customFormat="1" ht="16" customHeight="1" x14ac:dyDescent="0.2"/>
    <row r="5927" customFormat="1" ht="16" customHeight="1" x14ac:dyDescent="0.2"/>
    <row r="5928" customFormat="1" ht="16" customHeight="1" x14ac:dyDescent="0.2"/>
    <row r="5929" customFormat="1" ht="16" customHeight="1" x14ac:dyDescent="0.2"/>
    <row r="5930" customFormat="1" ht="16" customHeight="1" x14ac:dyDescent="0.2"/>
    <row r="5931" customFormat="1" ht="16" customHeight="1" x14ac:dyDescent="0.2"/>
    <row r="5932" customFormat="1" ht="16" customHeight="1" x14ac:dyDescent="0.2"/>
    <row r="5933" customFormat="1" ht="16" customHeight="1" x14ac:dyDescent="0.2"/>
    <row r="5934" customFormat="1" ht="16" customHeight="1" x14ac:dyDescent="0.2"/>
    <row r="5935" customFormat="1" ht="16" customHeight="1" x14ac:dyDescent="0.2"/>
    <row r="5936" customFormat="1" ht="16" customHeight="1" x14ac:dyDescent="0.2"/>
    <row r="5937" customFormat="1" ht="16" customHeight="1" x14ac:dyDescent="0.2"/>
    <row r="5938" customFormat="1" ht="16" customHeight="1" x14ac:dyDescent="0.2"/>
    <row r="5939" customFormat="1" ht="16" customHeight="1" x14ac:dyDescent="0.2"/>
    <row r="5940" customFormat="1" ht="16" customHeight="1" x14ac:dyDescent="0.2"/>
    <row r="5941" customFormat="1" ht="16" customHeight="1" x14ac:dyDescent="0.2"/>
    <row r="5942" customFormat="1" ht="16" customHeight="1" x14ac:dyDescent="0.2"/>
    <row r="5943" customFormat="1" ht="16" customHeight="1" x14ac:dyDescent="0.2"/>
    <row r="5944" customFormat="1" ht="16" customHeight="1" x14ac:dyDescent="0.2"/>
    <row r="5945" customFormat="1" ht="16" customHeight="1" x14ac:dyDescent="0.2"/>
    <row r="5946" customFormat="1" ht="16" customHeight="1" x14ac:dyDescent="0.2"/>
    <row r="5947" customFormat="1" ht="16" customHeight="1" x14ac:dyDescent="0.2"/>
    <row r="5948" customFormat="1" ht="16" customHeight="1" x14ac:dyDescent="0.2"/>
    <row r="5949" customFormat="1" ht="16" customHeight="1" x14ac:dyDescent="0.2"/>
    <row r="5950" customFormat="1" ht="16" customHeight="1" x14ac:dyDescent="0.2"/>
    <row r="5951" customFormat="1" ht="16" customHeight="1" x14ac:dyDescent="0.2"/>
    <row r="5952" customFormat="1" ht="16" customHeight="1" x14ac:dyDescent="0.2"/>
    <row r="5953" customFormat="1" ht="16" customHeight="1" x14ac:dyDescent="0.2"/>
    <row r="5954" customFormat="1" ht="16" customHeight="1" x14ac:dyDescent="0.2"/>
    <row r="5955" customFormat="1" ht="16" customHeight="1" x14ac:dyDescent="0.2"/>
    <row r="5956" customFormat="1" ht="16" customHeight="1" x14ac:dyDescent="0.2"/>
    <row r="5957" customFormat="1" ht="16" customHeight="1" x14ac:dyDescent="0.2"/>
    <row r="5958" customFormat="1" ht="16" customHeight="1" x14ac:dyDescent="0.2"/>
    <row r="5959" customFormat="1" ht="16" customHeight="1" x14ac:dyDescent="0.2"/>
    <row r="5960" customFormat="1" ht="16" customHeight="1" x14ac:dyDescent="0.2"/>
    <row r="5961" customFormat="1" ht="16" customHeight="1" x14ac:dyDescent="0.2"/>
    <row r="5962" customFormat="1" ht="16" customHeight="1" x14ac:dyDescent="0.2"/>
    <row r="5963" customFormat="1" ht="16" customHeight="1" x14ac:dyDescent="0.2"/>
    <row r="5964" customFormat="1" ht="16" customHeight="1" x14ac:dyDescent="0.2"/>
    <row r="5965" customFormat="1" ht="16" customHeight="1" x14ac:dyDescent="0.2"/>
    <row r="5966" customFormat="1" ht="16" customHeight="1" x14ac:dyDescent="0.2"/>
    <row r="5967" customFormat="1" ht="16" customHeight="1" x14ac:dyDescent="0.2"/>
    <row r="5968" customFormat="1" ht="16" customHeight="1" x14ac:dyDescent="0.2"/>
    <row r="5969" customFormat="1" ht="16" customHeight="1" x14ac:dyDescent="0.2"/>
    <row r="5970" customFormat="1" ht="16" customHeight="1" x14ac:dyDescent="0.2"/>
    <row r="5971" customFormat="1" ht="16" customHeight="1" x14ac:dyDescent="0.2"/>
    <row r="5972" customFormat="1" ht="16" customHeight="1" x14ac:dyDescent="0.2"/>
    <row r="5973" customFormat="1" ht="16" customHeight="1" x14ac:dyDescent="0.2"/>
    <row r="5974" customFormat="1" ht="16" customHeight="1" x14ac:dyDescent="0.2"/>
    <row r="5975" customFormat="1" ht="16" customHeight="1" x14ac:dyDescent="0.2"/>
    <row r="5976" customFormat="1" ht="16" customHeight="1" x14ac:dyDescent="0.2"/>
    <row r="5977" customFormat="1" ht="16" customHeight="1" x14ac:dyDescent="0.2"/>
    <row r="5978" customFormat="1" ht="16" customHeight="1" x14ac:dyDescent="0.2"/>
    <row r="5979" customFormat="1" ht="16" customHeight="1" x14ac:dyDescent="0.2"/>
    <row r="5980" customFormat="1" ht="16" customHeight="1" x14ac:dyDescent="0.2"/>
    <row r="5981" customFormat="1" ht="16" customHeight="1" x14ac:dyDescent="0.2"/>
    <row r="5982" customFormat="1" ht="16" customHeight="1" x14ac:dyDescent="0.2"/>
    <row r="5983" customFormat="1" ht="16" customHeight="1" x14ac:dyDescent="0.2"/>
    <row r="5984" customFormat="1" ht="16" customHeight="1" x14ac:dyDescent="0.2"/>
    <row r="5985" customFormat="1" ht="16" customHeight="1" x14ac:dyDescent="0.2"/>
    <row r="5986" customFormat="1" ht="16" customHeight="1" x14ac:dyDescent="0.2"/>
    <row r="5987" customFormat="1" ht="16" customHeight="1" x14ac:dyDescent="0.2"/>
    <row r="5988" customFormat="1" ht="16" customHeight="1" x14ac:dyDescent="0.2"/>
    <row r="5989" customFormat="1" ht="16" customHeight="1" x14ac:dyDescent="0.2"/>
    <row r="5990" customFormat="1" ht="16" customHeight="1" x14ac:dyDescent="0.2"/>
    <row r="5991" customFormat="1" ht="16" customHeight="1" x14ac:dyDescent="0.2"/>
    <row r="5992" customFormat="1" ht="16" customHeight="1" x14ac:dyDescent="0.2"/>
    <row r="5993" customFormat="1" ht="16" customHeight="1" x14ac:dyDescent="0.2"/>
    <row r="5994" customFormat="1" ht="16" customHeight="1" x14ac:dyDescent="0.2"/>
    <row r="5995" customFormat="1" ht="16" customHeight="1" x14ac:dyDescent="0.2"/>
    <row r="5996" customFormat="1" ht="16" customHeight="1" x14ac:dyDescent="0.2"/>
    <row r="5997" customFormat="1" ht="16" customHeight="1" x14ac:dyDescent="0.2"/>
    <row r="5998" customFormat="1" ht="16" customHeight="1" x14ac:dyDescent="0.2"/>
    <row r="5999" customFormat="1" ht="16" customHeight="1" x14ac:dyDescent="0.2"/>
    <row r="6000" customFormat="1" ht="16" customHeight="1" x14ac:dyDescent="0.2"/>
    <row r="6001" customFormat="1" ht="16" customHeight="1" x14ac:dyDescent="0.2"/>
    <row r="6002" customFormat="1" ht="16" customHeight="1" x14ac:dyDescent="0.2"/>
    <row r="6003" customFormat="1" ht="16" customHeight="1" x14ac:dyDescent="0.2"/>
    <row r="6004" customFormat="1" ht="16" customHeight="1" x14ac:dyDescent="0.2"/>
    <row r="6005" customFormat="1" ht="16" customHeight="1" x14ac:dyDescent="0.2"/>
    <row r="6006" customFormat="1" ht="16" customHeight="1" x14ac:dyDescent="0.2"/>
    <row r="6007" customFormat="1" ht="16" customHeight="1" x14ac:dyDescent="0.2"/>
    <row r="6008" customFormat="1" ht="16" customHeight="1" x14ac:dyDescent="0.2"/>
    <row r="6009" customFormat="1" ht="16" customHeight="1" x14ac:dyDescent="0.2"/>
    <row r="6010" customFormat="1" ht="16" customHeight="1" x14ac:dyDescent="0.2"/>
    <row r="6011" customFormat="1" ht="16" customHeight="1" x14ac:dyDescent="0.2"/>
    <row r="6012" customFormat="1" ht="16" customHeight="1" x14ac:dyDescent="0.2"/>
    <row r="6013" customFormat="1" ht="16" customHeight="1" x14ac:dyDescent="0.2"/>
    <row r="6014" customFormat="1" ht="16" customHeight="1" x14ac:dyDescent="0.2"/>
    <row r="6015" customFormat="1" ht="16" customHeight="1" x14ac:dyDescent="0.2"/>
    <row r="6016" customFormat="1" ht="16" customHeight="1" x14ac:dyDescent="0.2"/>
    <row r="6017" customFormat="1" ht="16" customHeight="1" x14ac:dyDescent="0.2"/>
    <row r="6018" customFormat="1" ht="16" customHeight="1" x14ac:dyDescent="0.2"/>
    <row r="6019" customFormat="1" ht="16" customHeight="1" x14ac:dyDescent="0.2"/>
    <row r="6020" customFormat="1" ht="16" customHeight="1" x14ac:dyDescent="0.2"/>
    <row r="6021" customFormat="1" ht="16" customHeight="1" x14ac:dyDescent="0.2"/>
    <row r="6022" customFormat="1" ht="16" customHeight="1" x14ac:dyDescent="0.2"/>
    <row r="6023" customFormat="1" ht="16" customHeight="1" x14ac:dyDescent="0.2"/>
    <row r="6024" customFormat="1" ht="16" customHeight="1" x14ac:dyDescent="0.2"/>
    <row r="6025" customFormat="1" ht="16" customHeight="1" x14ac:dyDescent="0.2"/>
    <row r="6026" customFormat="1" ht="16" customHeight="1" x14ac:dyDescent="0.2"/>
    <row r="6027" customFormat="1" ht="16" customHeight="1" x14ac:dyDescent="0.2"/>
    <row r="6028" customFormat="1" ht="16" customHeight="1" x14ac:dyDescent="0.2"/>
    <row r="6029" customFormat="1" ht="16" customHeight="1" x14ac:dyDescent="0.2"/>
    <row r="6030" customFormat="1" ht="16" customHeight="1" x14ac:dyDescent="0.2"/>
    <row r="6031" customFormat="1" ht="16" customHeight="1" x14ac:dyDescent="0.2"/>
    <row r="6032" customFormat="1" ht="16" customHeight="1" x14ac:dyDescent="0.2"/>
    <row r="6033" customFormat="1" ht="16" customHeight="1" x14ac:dyDescent="0.2"/>
    <row r="6034" customFormat="1" ht="16" customHeight="1" x14ac:dyDescent="0.2"/>
    <row r="6035" customFormat="1" ht="16" customHeight="1" x14ac:dyDescent="0.2"/>
    <row r="6036" customFormat="1" ht="16" customHeight="1" x14ac:dyDescent="0.2"/>
    <row r="6037" customFormat="1" ht="16" customHeight="1" x14ac:dyDescent="0.2"/>
    <row r="6038" customFormat="1" ht="16" customHeight="1" x14ac:dyDescent="0.2"/>
    <row r="6039" customFormat="1" ht="16" customHeight="1" x14ac:dyDescent="0.2"/>
    <row r="6040" customFormat="1" ht="16" customHeight="1" x14ac:dyDescent="0.2"/>
    <row r="6041" customFormat="1" ht="16" customHeight="1" x14ac:dyDescent="0.2"/>
    <row r="6042" customFormat="1" ht="16" customHeight="1" x14ac:dyDescent="0.2"/>
    <row r="6043" customFormat="1" ht="16" customHeight="1" x14ac:dyDescent="0.2"/>
    <row r="6044" customFormat="1" ht="16" customHeight="1" x14ac:dyDescent="0.2"/>
    <row r="6045" customFormat="1" ht="16" customHeight="1" x14ac:dyDescent="0.2"/>
    <row r="6046" customFormat="1" ht="16" customHeight="1" x14ac:dyDescent="0.2"/>
    <row r="6047" customFormat="1" ht="16" customHeight="1" x14ac:dyDescent="0.2"/>
    <row r="6048" customFormat="1" ht="16" customHeight="1" x14ac:dyDescent="0.2"/>
    <row r="6049" customFormat="1" ht="16" customHeight="1" x14ac:dyDescent="0.2"/>
    <row r="6050" customFormat="1" ht="16" customHeight="1" x14ac:dyDescent="0.2"/>
    <row r="6051" customFormat="1" ht="16" customHeight="1" x14ac:dyDescent="0.2"/>
    <row r="6052" customFormat="1" ht="16" customHeight="1" x14ac:dyDescent="0.2"/>
    <row r="6053" customFormat="1" ht="16" customHeight="1" x14ac:dyDescent="0.2"/>
    <row r="6054" customFormat="1" ht="16" customHeight="1" x14ac:dyDescent="0.2"/>
    <row r="6055" customFormat="1" ht="16" customHeight="1" x14ac:dyDescent="0.2"/>
    <row r="6056" customFormat="1" ht="16" customHeight="1" x14ac:dyDescent="0.2"/>
    <row r="6057" customFormat="1" ht="16" customHeight="1" x14ac:dyDescent="0.2"/>
    <row r="6058" customFormat="1" ht="16" customHeight="1" x14ac:dyDescent="0.2"/>
    <row r="6059" customFormat="1" ht="16" customHeight="1" x14ac:dyDescent="0.2"/>
    <row r="6060" customFormat="1" ht="16" customHeight="1" x14ac:dyDescent="0.2"/>
    <row r="6061" customFormat="1" ht="16" customHeight="1" x14ac:dyDescent="0.2"/>
    <row r="6062" customFormat="1" ht="16" customHeight="1" x14ac:dyDescent="0.2"/>
    <row r="6063" customFormat="1" ht="16" customHeight="1" x14ac:dyDescent="0.2"/>
    <row r="6064" customFormat="1" ht="16" customHeight="1" x14ac:dyDescent="0.2"/>
    <row r="6065" customFormat="1" ht="16" customHeight="1" x14ac:dyDescent="0.2"/>
    <row r="6066" customFormat="1" ht="16" customHeight="1" x14ac:dyDescent="0.2"/>
    <row r="6067" customFormat="1" ht="16" customHeight="1" x14ac:dyDescent="0.2"/>
    <row r="6068" customFormat="1" ht="16" customHeight="1" x14ac:dyDescent="0.2"/>
    <row r="6069" customFormat="1" ht="16" customHeight="1" x14ac:dyDescent="0.2"/>
    <row r="6070" customFormat="1" ht="16" customHeight="1" x14ac:dyDescent="0.2"/>
    <row r="6071" customFormat="1" ht="16" customHeight="1" x14ac:dyDescent="0.2"/>
    <row r="6072" customFormat="1" ht="16" customHeight="1" x14ac:dyDescent="0.2"/>
    <row r="6073" customFormat="1" ht="16" customHeight="1" x14ac:dyDescent="0.2"/>
    <row r="6074" customFormat="1" ht="16" customHeight="1" x14ac:dyDescent="0.2"/>
    <row r="6075" customFormat="1" ht="16" customHeight="1" x14ac:dyDescent="0.2"/>
    <row r="6076" customFormat="1" ht="16" customHeight="1" x14ac:dyDescent="0.2"/>
    <row r="6077" customFormat="1" ht="16" customHeight="1" x14ac:dyDescent="0.2"/>
    <row r="6078" customFormat="1" ht="16" customHeight="1" x14ac:dyDescent="0.2"/>
    <row r="6079" customFormat="1" ht="16" customHeight="1" x14ac:dyDescent="0.2"/>
    <row r="6080" customFormat="1" ht="16" customHeight="1" x14ac:dyDescent="0.2"/>
    <row r="6081" customFormat="1" ht="16" customHeight="1" x14ac:dyDescent="0.2"/>
    <row r="6082" customFormat="1" ht="16" customHeight="1" x14ac:dyDescent="0.2"/>
    <row r="6083" customFormat="1" ht="16" customHeight="1" x14ac:dyDescent="0.2"/>
    <row r="6084" customFormat="1" ht="16" customHeight="1" x14ac:dyDescent="0.2"/>
    <row r="6085" customFormat="1" ht="16" customHeight="1" x14ac:dyDescent="0.2"/>
    <row r="6086" customFormat="1" ht="16" customHeight="1" x14ac:dyDescent="0.2"/>
    <row r="6087" customFormat="1" ht="16" customHeight="1" x14ac:dyDescent="0.2"/>
    <row r="6088" customFormat="1" ht="16" customHeight="1" x14ac:dyDescent="0.2"/>
    <row r="6089" customFormat="1" ht="16" customHeight="1" x14ac:dyDescent="0.2"/>
    <row r="6090" customFormat="1" ht="16" customHeight="1" x14ac:dyDescent="0.2"/>
    <row r="6091" customFormat="1" ht="16" customHeight="1" x14ac:dyDescent="0.2"/>
    <row r="6092" customFormat="1" ht="16" customHeight="1" x14ac:dyDescent="0.2"/>
    <row r="6093" customFormat="1" ht="16" customHeight="1" x14ac:dyDescent="0.2"/>
    <row r="6094" customFormat="1" ht="16" customHeight="1" x14ac:dyDescent="0.2"/>
    <row r="6095" customFormat="1" ht="16" customHeight="1" x14ac:dyDescent="0.2"/>
    <row r="6096" customFormat="1" ht="16" customHeight="1" x14ac:dyDescent="0.2"/>
    <row r="6097" customFormat="1" ht="16" customHeight="1" x14ac:dyDescent="0.2"/>
    <row r="6098" customFormat="1" ht="16" customHeight="1" x14ac:dyDescent="0.2"/>
    <row r="6099" customFormat="1" ht="16" customHeight="1" x14ac:dyDescent="0.2"/>
    <row r="6100" customFormat="1" ht="16" customHeight="1" x14ac:dyDescent="0.2"/>
    <row r="6101" customFormat="1" ht="16" customHeight="1" x14ac:dyDescent="0.2"/>
    <row r="6102" customFormat="1" ht="16" customHeight="1" x14ac:dyDescent="0.2"/>
    <row r="6103" customFormat="1" ht="16" customHeight="1" x14ac:dyDescent="0.2"/>
    <row r="6104" customFormat="1" ht="16" customHeight="1" x14ac:dyDescent="0.2"/>
    <row r="6105" customFormat="1" ht="16" customHeight="1" x14ac:dyDescent="0.2"/>
    <row r="6106" customFormat="1" ht="16" customHeight="1" x14ac:dyDescent="0.2"/>
    <row r="6107" customFormat="1" ht="16" customHeight="1" x14ac:dyDescent="0.2"/>
    <row r="6108" customFormat="1" ht="16" customHeight="1" x14ac:dyDescent="0.2"/>
    <row r="6109" customFormat="1" ht="16" customHeight="1" x14ac:dyDescent="0.2"/>
    <row r="6110" customFormat="1" ht="16" customHeight="1" x14ac:dyDescent="0.2"/>
    <row r="6111" customFormat="1" ht="16" customHeight="1" x14ac:dyDescent="0.2"/>
    <row r="6112" customFormat="1" ht="16" customHeight="1" x14ac:dyDescent="0.2"/>
    <row r="6113" customFormat="1" ht="16" customHeight="1" x14ac:dyDescent="0.2"/>
    <row r="6114" customFormat="1" ht="16" customHeight="1" x14ac:dyDescent="0.2"/>
    <row r="6115" customFormat="1" ht="16" customHeight="1" x14ac:dyDescent="0.2"/>
    <row r="6116" customFormat="1" ht="16" customHeight="1" x14ac:dyDescent="0.2"/>
    <row r="6117" customFormat="1" ht="16" customHeight="1" x14ac:dyDescent="0.2"/>
    <row r="6118" customFormat="1" ht="16" customHeight="1" x14ac:dyDescent="0.2"/>
    <row r="6119" customFormat="1" ht="16" customHeight="1" x14ac:dyDescent="0.2"/>
    <row r="6120" customFormat="1" ht="16" customHeight="1" x14ac:dyDescent="0.2"/>
    <row r="6121" customFormat="1" ht="16" customHeight="1" x14ac:dyDescent="0.2"/>
    <row r="6122" customFormat="1" ht="16" customHeight="1" x14ac:dyDescent="0.2"/>
    <row r="6123" customFormat="1" ht="16" customHeight="1" x14ac:dyDescent="0.2"/>
    <row r="6124" customFormat="1" ht="16" customHeight="1" x14ac:dyDescent="0.2"/>
    <row r="6125" customFormat="1" ht="16" customHeight="1" x14ac:dyDescent="0.2"/>
    <row r="6126" customFormat="1" ht="16" customHeight="1" x14ac:dyDescent="0.2"/>
    <row r="6127" customFormat="1" ht="16" customHeight="1" x14ac:dyDescent="0.2"/>
    <row r="6128" customFormat="1" ht="16" customHeight="1" x14ac:dyDescent="0.2"/>
    <row r="6129" customFormat="1" ht="16" customHeight="1" x14ac:dyDescent="0.2"/>
    <row r="6130" customFormat="1" ht="16" customHeight="1" x14ac:dyDescent="0.2"/>
    <row r="6131" customFormat="1" ht="16" customHeight="1" x14ac:dyDescent="0.2"/>
    <row r="6132" customFormat="1" ht="16" customHeight="1" x14ac:dyDescent="0.2"/>
    <row r="6133" customFormat="1" ht="16" customHeight="1" x14ac:dyDescent="0.2"/>
    <row r="6134" customFormat="1" ht="16" customHeight="1" x14ac:dyDescent="0.2"/>
    <row r="6135" customFormat="1" ht="16" customHeight="1" x14ac:dyDescent="0.2"/>
    <row r="6136" customFormat="1" ht="16" customHeight="1" x14ac:dyDescent="0.2"/>
    <row r="6137" customFormat="1" ht="16" customHeight="1" x14ac:dyDescent="0.2"/>
    <row r="6138" customFormat="1" ht="16" customHeight="1" x14ac:dyDescent="0.2"/>
    <row r="6139" customFormat="1" ht="16" customHeight="1" x14ac:dyDescent="0.2"/>
    <row r="6140" customFormat="1" ht="16" customHeight="1" x14ac:dyDescent="0.2"/>
    <row r="6141" customFormat="1" ht="16" customHeight="1" x14ac:dyDescent="0.2"/>
    <row r="6142" customFormat="1" ht="16" customHeight="1" x14ac:dyDescent="0.2"/>
    <row r="6143" customFormat="1" ht="16" customHeight="1" x14ac:dyDescent="0.2"/>
    <row r="6144" customFormat="1" ht="16" customHeight="1" x14ac:dyDescent="0.2"/>
    <row r="6145" customFormat="1" ht="16" customHeight="1" x14ac:dyDescent="0.2"/>
    <row r="6146" customFormat="1" ht="16" customHeight="1" x14ac:dyDescent="0.2"/>
    <row r="6147" customFormat="1" ht="16" customHeight="1" x14ac:dyDescent="0.2"/>
    <row r="6148" customFormat="1" ht="16" customHeight="1" x14ac:dyDescent="0.2"/>
    <row r="6149" customFormat="1" ht="16" customHeight="1" x14ac:dyDescent="0.2"/>
    <row r="6150" customFormat="1" ht="16" customHeight="1" x14ac:dyDescent="0.2"/>
    <row r="6151" customFormat="1" ht="16" customHeight="1" x14ac:dyDescent="0.2"/>
    <row r="6152" customFormat="1" ht="16" customHeight="1" x14ac:dyDescent="0.2"/>
    <row r="6153" customFormat="1" ht="16" customHeight="1" x14ac:dyDescent="0.2"/>
    <row r="6154" customFormat="1" ht="16" customHeight="1" x14ac:dyDescent="0.2"/>
    <row r="6155" customFormat="1" ht="16" customHeight="1" x14ac:dyDescent="0.2"/>
    <row r="6156" customFormat="1" ht="16" customHeight="1" x14ac:dyDescent="0.2"/>
    <row r="6157" customFormat="1" ht="16" customHeight="1" x14ac:dyDescent="0.2"/>
    <row r="6158" customFormat="1" ht="16" customHeight="1" x14ac:dyDescent="0.2"/>
    <row r="6159" customFormat="1" ht="16" customHeight="1" x14ac:dyDescent="0.2"/>
    <row r="6160" customFormat="1" ht="16" customHeight="1" x14ac:dyDescent="0.2"/>
    <row r="6161" customFormat="1" ht="16" customHeight="1" x14ac:dyDescent="0.2"/>
    <row r="6162" customFormat="1" ht="16" customHeight="1" x14ac:dyDescent="0.2"/>
    <row r="6163" customFormat="1" ht="16" customHeight="1" x14ac:dyDescent="0.2"/>
    <row r="6164" customFormat="1" ht="16" customHeight="1" x14ac:dyDescent="0.2"/>
    <row r="6165" customFormat="1" ht="16" customHeight="1" x14ac:dyDescent="0.2"/>
    <row r="6166" customFormat="1" ht="16" customHeight="1" x14ac:dyDescent="0.2"/>
    <row r="6167" customFormat="1" ht="16" customHeight="1" x14ac:dyDescent="0.2"/>
    <row r="6168" customFormat="1" ht="16" customHeight="1" x14ac:dyDescent="0.2"/>
    <row r="6169" customFormat="1" ht="16" customHeight="1" x14ac:dyDescent="0.2"/>
    <row r="6170" customFormat="1" ht="16" customHeight="1" x14ac:dyDescent="0.2"/>
    <row r="6171" customFormat="1" ht="16" customHeight="1" x14ac:dyDescent="0.2"/>
    <row r="6172" customFormat="1" ht="16" customHeight="1" x14ac:dyDescent="0.2"/>
    <row r="6173" customFormat="1" ht="16" customHeight="1" x14ac:dyDescent="0.2"/>
    <row r="6174" customFormat="1" ht="16" customHeight="1" x14ac:dyDescent="0.2"/>
    <row r="6175" customFormat="1" ht="16" customHeight="1" x14ac:dyDescent="0.2"/>
    <row r="6176" customFormat="1" ht="16" customHeight="1" x14ac:dyDescent="0.2"/>
    <row r="6177" customFormat="1" ht="16" customHeight="1" x14ac:dyDescent="0.2"/>
    <row r="6178" customFormat="1" ht="16" customHeight="1" x14ac:dyDescent="0.2"/>
    <row r="6179" customFormat="1" ht="16" customHeight="1" x14ac:dyDescent="0.2"/>
    <row r="6180" customFormat="1" ht="16" customHeight="1" x14ac:dyDescent="0.2"/>
    <row r="6181" customFormat="1" ht="16" customHeight="1" x14ac:dyDescent="0.2"/>
    <row r="6182" customFormat="1" ht="16" customHeight="1" x14ac:dyDescent="0.2"/>
    <row r="6183" customFormat="1" ht="16" customHeight="1" x14ac:dyDescent="0.2"/>
    <row r="6184" customFormat="1" ht="16" customHeight="1" x14ac:dyDescent="0.2"/>
    <row r="6185" customFormat="1" ht="16" customHeight="1" x14ac:dyDescent="0.2"/>
    <row r="6186" customFormat="1" ht="16" customHeight="1" x14ac:dyDescent="0.2"/>
    <row r="6187" customFormat="1" ht="16" customHeight="1" x14ac:dyDescent="0.2"/>
    <row r="6188" customFormat="1" ht="16" customHeight="1" x14ac:dyDescent="0.2"/>
    <row r="6189" customFormat="1" ht="16" customHeight="1" x14ac:dyDescent="0.2"/>
    <row r="6190" customFormat="1" ht="16" customHeight="1" x14ac:dyDescent="0.2"/>
    <row r="6191" customFormat="1" ht="16" customHeight="1" x14ac:dyDescent="0.2"/>
    <row r="6192" customFormat="1" ht="16" customHeight="1" x14ac:dyDescent="0.2"/>
    <row r="6193" customFormat="1" ht="16" customHeight="1" x14ac:dyDescent="0.2"/>
    <row r="6194" customFormat="1" ht="16" customHeight="1" x14ac:dyDescent="0.2"/>
    <row r="6195" customFormat="1" ht="16" customHeight="1" x14ac:dyDescent="0.2"/>
    <row r="6196" customFormat="1" ht="16" customHeight="1" x14ac:dyDescent="0.2"/>
    <row r="6197" customFormat="1" ht="16" customHeight="1" x14ac:dyDescent="0.2"/>
    <row r="6198" customFormat="1" ht="16" customHeight="1" x14ac:dyDescent="0.2"/>
    <row r="6199" customFormat="1" ht="16" customHeight="1" x14ac:dyDescent="0.2"/>
    <row r="6200" customFormat="1" ht="16" customHeight="1" x14ac:dyDescent="0.2"/>
    <row r="6201" customFormat="1" ht="16" customHeight="1" x14ac:dyDescent="0.2"/>
    <row r="6202" customFormat="1" ht="16" customHeight="1" x14ac:dyDescent="0.2"/>
    <row r="6203" customFormat="1" ht="16" customHeight="1" x14ac:dyDescent="0.2"/>
    <row r="6204" customFormat="1" ht="16" customHeight="1" x14ac:dyDescent="0.2"/>
    <row r="6205" customFormat="1" ht="16" customHeight="1" x14ac:dyDescent="0.2"/>
    <row r="6206" customFormat="1" ht="16" customHeight="1" x14ac:dyDescent="0.2"/>
    <row r="6207" customFormat="1" ht="16" customHeight="1" x14ac:dyDescent="0.2"/>
    <row r="6208" customFormat="1" ht="16" customHeight="1" x14ac:dyDescent="0.2"/>
    <row r="6209" customFormat="1" ht="16" customHeight="1" x14ac:dyDescent="0.2"/>
    <row r="6210" customFormat="1" ht="16" customHeight="1" x14ac:dyDescent="0.2"/>
    <row r="6211" customFormat="1" ht="16" customHeight="1" x14ac:dyDescent="0.2"/>
    <row r="6212" customFormat="1" ht="16" customHeight="1" x14ac:dyDescent="0.2"/>
    <row r="6213" customFormat="1" ht="16" customHeight="1" x14ac:dyDescent="0.2"/>
    <row r="6214" customFormat="1" ht="16" customHeight="1" x14ac:dyDescent="0.2"/>
    <row r="6215" customFormat="1" ht="16" customHeight="1" x14ac:dyDescent="0.2"/>
    <row r="6216" customFormat="1" ht="16" customHeight="1" x14ac:dyDescent="0.2"/>
    <row r="6217" customFormat="1" ht="16" customHeight="1" x14ac:dyDescent="0.2"/>
    <row r="6218" customFormat="1" ht="16" customHeight="1" x14ac:dyDescent="0.2"/>
    <row r="6219" customFormat="1" ht="16" customHeight="1" x14ac:dyDescent="0.2"/>
    <row r="6220" customFormat="1" ht="16" customHeight="1" x14ac:dyDescent="0.2"/>
    <row r="6221" customFormat="1" ht="16" customHeight="1" x14ac:dyDescent="0.2"/>
    <row r="6222" customFormat="1" ht="16" customHeight="1" x14ac:dyDescent="0.2"/>
    <row r="6223" customFormat="1" ht="16" customHeight="1" x14ac:dyDescent="0.2"/>
    <row r="6224" customFormat="1" ht="16" customHeight="1" x14ac:dyDescent="0.2"/>
    <row r="6225" customFormat="1" ht="16" customHeight="1" x14ac:dyDescent="0.2"/>
    <row r="6226" customFormat="1" ht="16" customHeight="1" x14ac:dyDescent="0.2"/>
    <row r="6227" customFormat="1" ht="16" customHeight="1" x14ac:dyDescent="0.2"/>
    <row r="6228" customFormat="1" ht="16" customHeight="1" x14ac:dyDescent="0.2"/>
    <row r="6229" customFormat="1" ht="16" customHeight="1" x14ac:dyDescent="0.2"/>
    <row r="6230" customFormat="1" ht="16" customHeight="1" x14ac:dyDescent="0.2"/>
    <row r="6231" customFormat="1" ht="16" customHeight="1" x14ac:dyDescent="0.2"/>
    <row r="6232" customFormat="1" ht="16" customHeight="1" x14ac:dyDescent="0.2"/>
    <row r="6233" customFormat="1" ht="16" customHeight="1" x14ac:dyDescent="0.2"/>
    <row r="6234" customFormat="1" ht="16" customHeight="1" x14ac:dyDescent="0.2"/>
    <row r="6235" customFormat="1" ht="16" customHeight="1" x14ac:dyDescent="0.2"/>
    <row r="6236" customFormat="1" ht="16" customHeight="1" x14ac:dyDescent="0.2"/>
    <row r="6237" customFormat="1" ht="16" customHeight="1" x14ac:dyDescent="0.2"/>
    <row r="6238" customFormat="1" ht="16" customHeight="1" x14ac:dyDescent="0.2"/>
    <row r="6239" customFormat="1" ht="16" customHeight="1" x14ac:dyDescent="0.2"/>
    <row r="6240" customFormat="1" ht="16" customHeight="1" x14ac:dyDescent="0.2"/>
    <row r="6241" customFormat="1" ht="16" customHeight="1" x14ac:dyDescent="0.2"/>
    <row r="6242" customFormat="1" ht="16" customHeight="1" x14ac:dyDescent="0.2"/>
    <row r="6243" customFormat="1" ht="16" customHeight="1" x14ac:dyDescent="0.2"/>
    <row r="6244" customFormat="1" ht="16" customHeight="1" x14ac:dyDescent="0.2"/>
    <row r="6245" customFormat="1" ht="16" customHeight="1" x14ac:dyDescent="0.2"/>
    <row r="6246" customFormat="1" ht="16" customHeight="1" x14ac:dyDescent="0.2"/>
    <row r="6247" customFormat="1" ht="16" customHeight="1" x14ac:dyDescent="0.2"/>
    <row r="6248" customFormat="1" ht="16" customHeight="1" x14ac:dyDescent="0.2"/>
    <row r="6249" customFormat="1" ht="16" customHeight="1" x14ac:dyDescent="0.2"/>
    <row r="6250" customFormat="1" ht="16" customHeight="1" x14ac:dyDescent="0.2"/>
    <row r="6251" customFormat="1" ht="16" customHeight="1" x14ac:dyDescent="0.2"/>
    <row r="6252" customFormat="1" ht="16" customHeight="1" x14ac:dyDescent="0.2"/>
    <row r="6253" customFormat="1" ht="16" customHeight="1" x14ac:dyDescent="0.2"/>
    <row r="6254" customFormat="1" ht="16" customHeight="1" x14ac:dyDescent="0.2"/>
    <row r="6255" customFormat="1" ht="16" customHeight="1" x14ac:dyDescent="0.2"/>
    <row r="6256" customFormat="1" ht="16" customHeight="1" x14ac:dyDescent="0.2"/>
    <row r="6257" customFormat="1" ht="16" customHeight="1" x14ac:dyDescent="0.2"/>
    <row r="6258" customFormat="1" ht="16" customHeight="1" x14ac:dyDescent="0.2"/>
    <row r="6259" customFormat="1" ht="16" customHeight="1" x14ac:dyDescent="0.2"/>
    <row r="6260" customFormat="1" ht="16" customHeight="1" x14ac:dyDescent="0.2"/>
    <row r="6261" customFormat="1" ht="16" customHeight="1" x14ac:dyDescent="0.2"/>
    <row r="6262" customFormat="1" ht="16" customHeight="1" x14ac:dyDescent="0.2"/>
    <row r="6263" customFormat="1" ht="16" customHeight="1" x14ac:dyDescent="0.2"/>
    <row r="6264" customFormat="1" ht="16" customHeight="1" x14ac:dyDescent="0.2"/>
    <row r="6265" customFormat="1" ht="16" customHeight="1" x14ac:dyDescent="0.2"/>
    <row r="6266" customFormat="1" ht="16" customHeight="1" x14ac:dyDescent="0.2"/>
    <row r="6267" customFormat="1" ht="16" customHeight="1" x14ac:dyDescent="0.2"/>
    <row r="6268" customFormat="1" ht="16" customHeight="1" x14ac:dyDescent="0.2"/>
    <row r="6269" customFormat="1" ht="16" customHeight="1" x14ac:dyDescent="0.2"/>
    <row r="6270" customFormat="1" ht="16" customHeight="1" x14ac:dyDescent="0.2"/>
    <row r="6271" customFormat="1" ht="16" customHeight="1" x14ac:dyDescent="0.2"/>
    <row r="6272" customFormat="1" ht="16" customHeight="1" x14ac:dyDescent="0.2"/>
    <row r="6273" customFormat="1" ht="16" customHeight="1" x14ac:dyDescent="0.2"/>
    <row r="6274" customFormat="1" ht="16" customHeight="1" x14ac:dyDescent="0.2"/>
    <row r="6275" customFormat="1" ht="16" customHeight="1" x14ac:dyDescent="0.2"/>
    <row r="6276" customFormat="1" ht="16" customHeight="1" x14ac:dyDescent="0.2"/>
    <row r="6277" customFormat="1" ht="16" customHeight="1" x14ac:dyDescent="0.2"/>
    <row r="6278" customFormat="1" ht="16" customHeight="1" x14ac:dyDescent="0.2"/>
    <row r="6279" customFormat="1" ht="16" customHeight="1" x14ac:dyDescent="0.2"/>
    <row r="6280" customFormat="1" ht="16" customHeight="1" x14ac:dyDescent="0.2"/>
    <row r="6281" customFormat="1" ht="16" customHeight="1" x14ac:dyDescent="0.2"/>
    <row r="6282" customFormat="1" ht="16" customHeight="1" x14ac:dyDescent="0.2"/>
    <row r="6283" customFormat="1" ht="16" customHeight="1" x14ac:dyDescent="0.2"/>
    <row r="6284" customFormat="1" ht="16" customHeight="1" x14ac:dyDescent="0.2"/>
    <row r="6285" customFormat="1" ht="16" customHeight="1" x14ac:dyDescent="0.2"/>
    <row r="6286" customFormat="1" ht="16" customHeight="1" x14ac:dyDescent="0.2"/>
    <row r="6287" customFormat="1" ht="16" customHeight="1" x14ac:dyDescent="0.2"/>
    <row r="6288" customFormat="1" ht="16" customHeight="1" x14ac:dyDescent="0.2"/>
    <row r="6289" customFormat="1" ht="16" customHeight="1" x14ac:dyDescent="0.2"/>
    <row r="6290" customFormat="1" ht="16" customHeight="1" x14ac:dyDescent="0.2"/>
    <row r="6291" customFormat="1" ht="16" customHeight="1" x14ac:dyDescent="0.2"/>
    <row r="6292" customFormat="1" ht="16" customHeight="1" x14ac:dyDescent="0.2"/>
    <row r="6293" customFormat="1" ht="16" customHeight="1" x14ac:dyDescent="0.2"/>
    <row r="6294" customFormat="1" ht="16" customHeight="1" x14ac:dyDescent="0.2"/>
    <row r="6295" customFormat="1" ht="16" customHeight="1" x14ac:dyDescent="0.2"/>
    <row r="6296" customFormat="1" ht="16" customHeight="1" x14ac:dyDescent="0.2"/>
    <row r="6297" customFormat="1" ht="16" customHeight="1" x14ac:dyDescent="0.2"/>
    <row r="6298" customFormat="1" ht="16" customHeight="1" x14ac:dyDescent="0.2"/>
    <row r="6299" customFormat="1" ht="16" customHeight="1" x14ac:dyDescent="0.2"/>
    <row r="6300" customFormat="1" ht="16" customHeight="1" x14ac:dyDescent="0.2"/>
    <row r="6301" customFormat="1" ht="16" customHeight="1" x14ac:dyDescent="0.2"/>
    <row r="6302" customFormat="1" ht="16" customHeight="1" x14ac:dyDescent="0.2"/>
    <row r="6303" customFormat="1" ht="16" customHeight="1" x14ac:dyDescent="0.2"/>
    <row r="6304" customFormat="1" ht="16" customHeight="1" x14ac:dyDescent="0.2"/>
    <row r="6305" customFormat="1" ht="16" customHeight="1" x14ac:dyDescent="0.2"/>
    <row r="6306" customFormat="1" ht="16" customHeight="1" x14ac:dyDescent="0.2"/>
    <row r="6307" customFormat="1" ht="16" customHeight="1" x14ac:dyDescent="0.2"/>
    <row r="6308" customFormat="1" ht="16" customHeight="1" x14ac:dyDescent="0.2"/>
    <row r="6309" customFormat="1" ht="16" customHeight="1" x14ac:dyDescent="0.2"/>
    <row r="6310" customFormat="1" ht="16" customHeight="1" x14ac:dyDescent="0.2"/>
    <row r="6311" customFormat="1" ht="16" customHeight="1" x14ac:dyDescent="0.2"/>
    <row r="6312" customFormat="1" ht="16" customHeight="1" x14ac:dyDescent="0.2"/>
    <row r="6313" customFormat="1" ht="16" customHeight="1" x14ac:dyDescent="0.2"/>
    <row r="6314" customFormat="1" ht="16" customHeight="1" x14ac:dyDescent="0.2"/>
    <row r="6315" customFormat="1" ht="16" customHeight="1" x14ac:dyDescent="0.2"/>
    <row r="6316" customFormat="1" ht="16" customHeight="1" x14ac:dyDescent="0.2"/>
    <row r="6317" customFormat="1" ht="16" customHeight="1" x14ac:dyDescent="0.2"/>
    <row r="6318" customFormat="1" ht="16" customHeight="1" x14ac:dyDescent="0.2"/>
    <row r="6319" customFormat="1" ht="16" customHeight="1" x14ac:dyDescent="0.2"/>
    <row r="6320" customFormat="1" ht="16" customHeight="1" x14ac:dyDescent="0.2"/>
    <row r="6321" customFormat="1" ht="16" customHeight="1" x14ac:dyDescent="0.2"/>
    <row r="6322" customFormat="1" ht="16" customHeight="1" x14ac:dyDescent="0.2"/>
    <row r="6323" customFormat="1" ht="16" customHeight="1" x14ac:dyDescent="0.2"/>
    <row r="6324" customFormat="1" ht="16" customHeight="1" x14ac:dyDescent="0.2"/>
    <row r="6325" customFormat="1" ht="16" customHeight="1" x14ac:dyDescent="0.2"/>
    <row r="6326" customFormat="1" ht="16" customHeight="1" x14ac:dyDescent="0.2"/>
    <row r="6327" customFormat="1" ht="16" customHeight="1" x14ac:dyDescent="0.2"/>
    <row r="6328" customFormat="1" ht="16" customHeight="1" x14ac:dyDescent="0.2"/>
    <row r="6329" customFormat="1" ht="16" customHeight="1" x14ac:dyDescent="0.2"/>
    <row r="6330" customFormat="1" ht="16" customHeight="1" x14ac:dyDescent="0.2"/>
    <row r="6331" customFormat="1" ht="16" customHeight="1" x14ac:dyDescent="0.2"/>
    <row r="6332" customFormat="1" ht="16" customHeight="1" x14ac:dyDescent="0.2"/>
    <row r="6333" customFormat="1" ht="16" customHeight="1" x14ac:dyDescent="0.2"/>
    <row r="6334" customFormat="1" ht="16" customHeight="1" x14ac:dyDescent="0.2"/>
    <row r="6335" customFormat="1" ht="16" customHeight="1" x14ac:dyDescent="0.2"/>
    <row r="6336" customFormat="1" ht="16" customHeight="1" x14ac:dyDescent="0.2"/>
    <row r="6337" customFormat="1" ht="16" customHeight="1" x14ac:dyDescent="0.2"/>
    <row r="6338" customFormat="1" ht="16" customHeight="1" x14ac:dyDescent="0.2"/>
    <row r="6339" customFormat="1" ht="16" customHeight="1" x14ac:dyDescent="0.2"/>
    <row r="6340" customFormat="1" ht="16" customHeight="1" x14ac:dyDescent="0.2"/>
    <row r="6341" customFormat="1" ht="16" customHeight="1" x14ac:dyDescent="0.2"/>
    <row r="6342" customFormat="1" ht="16" customHeight="1" x14ac:dyDescent="0.2"/>
    <row r="6343" customFormat="1" ht="16" customHeight="1" x14ac:dyDescent="0.2"/>
    <row r="6344" customFormat="1" ht="16" customHeight="1" x14ac:dyDescent="0.2"/>
    <row r="6345" customFormat="1" ht="16" customHeight="1" x14ac:dyDescent="0.2"/>
    <row r="6346" customFormat="1" ht="16" customHeight="1" x14ac:dyDescent="0.2"/>
    <row r="6347" customFormat="1" ht="16" customHeight="1" x14ac:dyDescent="0.2"/>
    <row r="6348" customFormat="1" ht="16" customHeight="1" x14ac:dyDescent="0.2"/>
    <row r="6349" customFormat="1" ht="16" customHeight="1" x14ac:dyDescent="0.2"/>
    <row r="6350" customFormat="1" ht="16" customHeight="1" x14ac:dyDescent="0.2"/>
    <row r="6351" customFormat="1" ht="16" customHeight="1" x14ac:dyDescent="0.2"/>
    <row r="6352" customFormat="1" ht="16" customHeight="1" x14ac:dyDescent="0.2"/>
    <row r="6353" customFormat="1" ht="16" customHeight="1" x14ac:dyDescent="0.2"/>
    <row r="6354" customFormat="1" ht="16" customHeight="1" x14ac:dyDescent="0.2"/>
    <row r="6355" customFormat="1" ht="16" customHeight="1" x14ac:dyDescent="0.2"/>
    <row r="6356" customFormat="1" ht="16" customHeight="1" x14ac:dyDescent="0.2"/>
    <row r="6357" customFormat="1" ht="16" customHeight="1" x14ac:dyDescent="0.2"/>
    <row r="6358" customFormat="1" ht="16" customHeight="1" x14ac:dyDescent="0.2"/>
    <row r="6359" customFormat="1" ht="16" customHeight="1" x14ac:dyDescent="0.2"/>
    <row r="6360" customFormat="1" ht="16" customHeight="1" x14ac:dyDescent="0.2"/>
    <row r="6361" customFormat="1" ht="16" customHeight="1" x14ac:dyDescent="0.2"/>
    <row r="6362" customFormat="1" ht="16" customHeight="1" x14ac:dyDescent="0.2"/>
    <row r="6363" customFormat="1" ht="16" customHeight="1" x14ac:dyDescent="0.2"/>
    <row r="6364" customFormat="1" ht="16" customHeight="1" x14ac:dyDescent="0.2"/>
    <row r="6365" customFormat="1" ht="16" customHeight="1" x14ac:dyDescent="0.2"/>
    <row r="6366" customFormat="1" ht="16" customHeight="1" x14ac:dyDescent="0.2"/>
    <row r="6367" customFormat="1" ht="16" customHeight="1" x14ac:dyDescent="0.2"/>
    <row r="6368" customFormat="1" ht="16" customHeight="1" x14ac:dyDescent="0.2"/>
    <row r="6369" customFormat="1" ht="16" customHeight="1" x14ac:dyDescent="0.2"/>
    <row r="6370" customFormat="1" ht="16" customHeight="1" x14ac:dyDescent="0.2"/>
    <row r="6371" customFormat="1" ht="16" customHeight="1" x14ac:dyDescent="0.2"/>
    <row r="6372" customFormat="1" ht="16" customHeight="1" x14ac:dyDescent="0.2"/>
    <row r="6373" customFormat="1" ht="16" customHeight="1" x14ac:dyDescent="0.2"/>
    <row r="6374" customFormat="1" ht="16" customHeight="1" x14ac:dyDescent="0.2"/>
    <row r="6375" customFormat="1" ht="16" customHeight="1" x14ac:dyDescent="0.2"/>
    <row r="6376" customFormat="1" ht="16" customHeight="1" x14ac:dyDescent="0.2"/>
    <row r="6377" customFormat="1" ht="16" customHeight="1" x14ac:dyDescent="0.2"/>
    <row r="6378" customFormat="1" ht="16" customHeight="1" x14ac:dyDescent="0.2"/>
    <row r="6379" customFormat="1" ht="16" customHeight="1" x14ac:dyDescent="0.2"/>
    <row r="6380" customFormat="1" ht="16" customHeight="1" x14ac:dyDescent="0.2"/>
    <row r="6381" customFormat="1" ht="16" customHeight="1" x14ac:dyDescent="0.2"/>
    <row r="6382" customFormat="1" ht="16" customHeight="1" x14ac:dyDescent="0.2"/>
    <row r="6383" customFormat="1" ht="16" customHeight="1" x14ac:dyDescent="0.2"/>
    <row r="6384" customFormat="1" ht="16" customHeight="1" x14ac:dyDescent="0.2"/>
    <row r="6385" customFormat="1" ht="16" customHeight="1" x14ac:dyDescent="0.2"/>
    <row r="6386" customFormat="1" ht="16" customHeight="1" x14ac:dyDescent="0.2"/>
    <row r="6387" customFormat="1" ht="16" customHeight="1" x14ac:dyDescent="0.2"/>
    <row r="6388" customFormat="1" ht="16" customHeight="1" x14ac:dyDescent="0.2"/>
    <row r="6389" customFormat="1" ht="16" customHeight="1" x14ac:dyDescent="0.2"/>
    <row r="6390" customFormat="1" ht="16" customHeight="1" x14ac:dyDescent="0.2"/>
    <row r="6391" customFormat="1" ht="16" customHeight="1" x14ac:dyDescent="0.2"/>
    <row r="6392" customFormat="1" ht="16" customHeight="1" x14ac:dyDescent="0.2"/>
    <row r="6393" customFormat="1" ht="16" customHeight="1" x14ac:dyDescent="0.2"/>
    <row r="6394" customFormat="1" ht="16" customHeight="1" x14ac:dyDescent="0.2"/>
    <row r="6395" customFormat="1" ht="16" customHeight="1" x14ac:dyDescent="0.2"/>
    <row r="6396" customFormat="1" ht="16" customHeight="1" x14ac:dyDescent="0.2"/>
    <row r="6397" customFormat="1" ht="16" customHeight="1" x14ac:dyDescent="0.2"/>
    <row r="6398" customFormat="1" ht="16" customHeight="1" x14ac:dyDescent="0.2"/>
    <row r="6399" customFormat="1" ht="16" customHeight="1" x14ac:dyDescent="0.2"/>
    <row r="6400" customFormat="1" ht="16" customHeight="1" x14ac:dyDescent="0.2"/>
    <row r="6401" customFormat="1" ht="16" customHeight="1" x14ac:dyDescent="0.2"/>
    <row r="6402" customFormat="1" ht="16" customHeight="1" x14ac:dyDescent="0.2"/>
    <row r="6403" customFormat="1" ht="16" customHeight="1" x14ac:dyDescent="0.2"/>
    <row r="6404" customFormat="1" ht="16" customHeight="1" x14ac:dyDescent="0.2"/>
    <row r="6405" customFormat="1" ht="16" customHeight="1" x14ac:dyDescent="0.2"/>
    <row r="6406" customFormat="1" ht="16" customHeight="1" x14ac:dyDescent="0.2"/>
    <row r="6407" customFormat="1" ht="16" customHeight="1" x14ac:dyDescent="0.2"/>
    <row r="6408" customFormat="1" ht="16" customHeight="1" x14ac:dyDescent="0.2"/>
    <row r="6409" customFormat="1" ht="16" customHeight="1" x14ac:dyDescent="0.2"/>
    <row r="6410" customFormat="1" ht="16" customHeight="1" x14ac:dyDescent="0.2"/>
    <row r="6411" customFormat="1" ht="16" customHeight="1" x14ac:dyDescent="0.2"/>
    <row r="6412" customFormat="1" ht="16" customHeight="1" x14ac:dyDescent="0.2"/>
    <row r="6413" customFormat="1" ht="16" customHeight="1" x14ac:dyDescent="0.2"/>
    <row r="6414" customFormat="1" ht="16" customHeight="1" x14ac:dyDescent="0.2"/>
    <row r="6415" customFormat="1" ht="16" customHeight="1" x14ac:dyDescent="0.2"/>
    <row r="6416" customFormat="1" ht="16" customHeight="1" x14ac:dyDescent="0.2"/>
    <row r="6417" customFormat="1" ht="16" customHeight="1" x14ac:dyDescent="0.2"/>
    <row r="6418" customFormat="1" ht="16" customHeight="1" x14ac:dyDescent="0.2"/>
    <row r="6419" customFormat="1" ht="16" customHeight="1" x14ac:dyDescent="0.2"/>
    <row r="6420" customFormat="1" ht="16" customHeight="1" x14ac:dyDescent="0.2"/>
    <row r="6421" customFormat="1" ht="16" customHeight="1" x14ac:dyDescent="0.2"/>
    <row r="6422" customFormat="1" ht="16" customHeight="1" x14ac:dyDescent="0.2"/>
    <row r="6423" customFormat="1" ht="16" customHeight="1" x14ac:dyDescent="0.2"/>
    <row r="6424" customFormat="1" ht="16" customHeight="1" x14ac:dyDescent="0.2"/>
    <row r="6425" customFormat="1" ht="16" customHeight="1" x14ac:dyDescent="0.2"/>
    <row r="6426" customFormat="1" ht="16" customHeight="1" x14ac:dyDescent="0.2"/>
    <row r="6427" customFormat="1" ht="16" customHeight="1" x14ac:dyDescent="0.2"/>
    <row r="6428" customFormat="1" ht="16" customHeight="1" x14ac:dyDescent="0.2"/>
    <row r="6429" customFormat="1" ht="16" customHeight="1" x14ac:dyDescent="0.2"/>
    <row r="6430" customFormat="1" ht="16" customHeight="1" x14ac:dyDescent="0.2"/>
    <row r="6431" customFormat="1" ht="16" customHeight="1" x14ac:dyDescent="0.2"/>
    <row r="6432" customFormat="1" ht="16" customHeight="1" x14ac:dyDescent="0.2"/>
    <row r="6433" customFormat="1" ht="16" customHeight="1" x14ac:dyDescent="0.2"/>
    <row r="6434" customFormat="1" ht="16" customHeight="1" x14ac:dyDescent="0.2"/>
    <row r="6435" customFormat="1" ht="16" customHeight="1" x14ac:dyDescent="0.2"/>
    <row r="6436" customFormat="1" ht="16" customHeight="1" x14ac:dyDescent="0.2"/>
    <row r="6437" customFormat="1" ht="16" customHeight="1" x14ac:dyDescent="0.2"/>
    <row r="6438" customFormat="1" ht="16" customHeight="1" x14ac:dyDescent="0.2"/>
    <row r="6439" customFormat="1" ht="16" customHeight="1" x14ac:dyDescent="0.2"/>
    <row r="6440" customFormat="1" ht="16" customHeight="1" x14ac:dyDescent="0.2"/>
    <row r="6441" customFormat="1" ht="16" customHeight="1" x14ac:dyDescent="0.2"/>
    <row r="6442" customFormat="1" ht="16" customHeight="1" x14ac:dyDescent="0.2"/>
    <row r="6443" customFormat="1" ht="16" customHeight="1" x14ac:dyDescent="0.2"/>
    <row r="6444" customFormat="1" ht="16" customHeight="1" x14ac:dyDescent="0.2"/>
    <row r="6445" customFormat="1" ht="16" customHeight="1" x14ac:dyDescent="0.2"/>
    <row r="6446" customFormat="1" ht="16" customHeight="1" x14ac:dyDescent="0.2"/>
    <row r="6447" customFormat="1" ht="16" customHeight="1" x14ac:dyDescent="0.2"/>
    <row r="6448" customFormat="1" ht="16" customHeight="1" x14ac:dyDescent="0.2"/>
    <row r="6449" customFormat="1" ht="16" customHeight="1" x14ac:dyDescent="0.2"/>
    <row r="6450" customFormat="1" ht="16" customHeight="1" x14ac:dyDescent="0.2"/>
    <row r="6451" customFormat="1" ht="16" customHeight="1" x14ac:dyDescent="0.2"/>
    <row r="6452" customFormat="1" ht="16" customHeight="1" x14ac:dyDescent="0.2"/>
    <row r="6453" customFormat="1" ht="16" customHeight="1" x14ac:dyDescent="0.2"/>
    <row r="6454" customFormat="1" ht="16" customHeight="1" x14ac:dyDescent="0.2"/>
    <row r="6455" customFormat="1" ht="16" customHeight="1" x14ac:dyDescent="0.2"/>
    <row r="6456" customFormat="1" ht="16" customHeight="1" x14ac:dyDescent="0.2"/>
    <row r="6457" customFormat="1" ht="16" customHeight="1" x14ac:dyDescent="0.2"/>
    <row r="6458" customFormat="1" ht="16" customHeight="1" x14ac:dyDescent="0.2"/>
    <row r="6459" customFormat="1" ht="16" customHeight="1" x14ac:dyDescent="0.2"/>
    <row r="6460" customFormat="1" ht="16" customHeight="1" x14ac:dyDescent="0.2"/>
    <row r="6461" customFormat="1" ht="16" customHeight="1" x14ac:dyDescent="0.2"/>
    <row r="6462" customFormat="1" ht="16" customHeight="1" x14ac:dyDescent="0.2"/>
    <row r="6463" customFormat="1" ht="16" customHeight="1" x14ac:dyDescent="0.2"/>
    <row r="6464" customFormat="1" ht="16" customHeight="1" x14ac:dyDescent="0.2"/>
    <row r="6465" customFormat="1" ht="16" customHeight="1" x14ac:dyDescent="0.2"/>
    <row r="6466" customFormat="1" ht="16" customHeight="1" x14ac:dyDescent="0.2"/>
    <row r="6467" customFormat="1" ht="16" customHeight="1" x14ac:dyDescent="0.2"/>
    <row r="6468" customFormat="1" ht="16" customHeight="1" x14ac:dyDescent="0.2"/>
    <row r="6469" customFormat="1" ht="16" customHeight="1" x14ac:dyDescent="0.2"/>
    <row r="6470" customFormat="1" ht="16" customHeight="1" x14ac:dyDescent="0.2"/>
    <row r="6471" customFormat="1" ht="16" customHeight="1" x14ac:dyDescent="0.2"/>
    <row r="6472" customFormat="1" ht="16" customHeight="1" x14ac:dyDescent="0.2"/>
    <row r="6473" customFormat="1" ht="16" customHeight="1" x14ac:dyDescent="0.2"/>
    <row r="6474" customFormat="1" ht="16" customHeight="1" x14ac:dyDescent="0.2"/>
    <row r="6475" customFormat="1" ht="16" customHeight="1" x14ac:dyDescent="0.2"/>
    <row r="6476" customFormat="1" ht="16" customHeight="1" x14ac:dyDescent="0.2"/>
    <row r="6477" customFormat="1" ht="16" customHeight="1" x14ac:dyDescent="0.2"/>
    <row r="6478" customFormat="1" ht="16" customHeight="1" x14ac:dyDescent="0.2"/>
    <row r="6479" customFormat="1" ht="16" customHeight="1" x14ac:dyDescent="0.2"/>
    <row r="6480" customFormat="1" ht="16" customHeight="1" x14ac:dyDescent="0.2"/>
    <row r="6481" customFormat="1" ht="16" customHeight="1" x14ac:dyDescent="0.2"/>
    <row r="6482" customFormat="1" ht="16" customHeight="1" x14ac:dyDescent="0.2"/>
    <row r="6483" customFormat="1" ht="16" customHeight="1" x14ac:dyDescent="0.2"/>
    <row r="6484" customFormat="1" ht="16" customHeight="1" x14ac:dyDescent="0.2"/>
    <row r="6485" customFormat="1" ht="16" customHeight="1" x14ac:dyDescent="0.2"/>
    <row r="6486" customFormat="1" ht="16" customHeight="1" x14ac:dyDescent="0.2"/>
    <row r="6487" customFormat="1" ht="16" customHeight="1" x14ac:dyDescent="0.2"/>
    <row r="6488" customFormat="1" ht="16" customHeight="1" x14ac:dyDescent="0.2"/>
    <row r="6489" customFormat="1" ht="16" customHeight="1" x14ac:dyDescent="0.2"/>
    <row r="6490" customFormat="1" ht="16" customHeight="1" x14ac:dyDescent="0.2"/>
    <row r="6491" customFormat="1" ht="16" customHeight="1" x14ac:dyDescent="0.2"/>
    <row r="6492" customFormat="1" ht="16" customHeight="1" x14ac:dyDescent="0.2"/>
    <row r="6493" customFormat="1" ht="16" customHeight="1" x14ac:dyDescent="0.2"/>
    <row r="6494" customFormat="1" ht="16" customHeight="1" x14ac:dyDescent="0.2"/>
    <row r="6495" customFormat="1" ht="16" customHeight="1" x14ac:dyDescent="0.2"/>
    <row r="6496" customFormat="1" ht="16" customHeight="1" x14ac:dyDescent="0.2"/>
    <row r="6497" customFormat="1" ht="16" customHeight="1" x14ac:dyDescent="0.2"/>
    <row r="6498" customFormat="1" ht="16" customHeight="1" x14ac:dyDescent="0.2"/>
    <row r="6499" customFormat="1" ht="16" customHeight="1" x14ac:dyDescent="0.2"/>
    <row r="6500" customFormat="1" ht="16" customHeight="1" x14ac:dyDescent="0.2"/>
    <row r="6501" customFormat="1" ht="16" customHeight="1" x14ac:dyDescent="0.2"/>
    <row r="6502" customFormat="1" ht="16" customHeight="1" x14ac:dyDescent="0.2"/>
    <row r="6503" customFormat="1" ht="16" customHeight="1" x14ac:dyDescent="0.2"/>
    <row r="6504" customFormat="1" ht="16" customHeight="1" x14ac:dyDescent="0.2"/>
    <row r="6505" customFormat="1" ht="16" customHeight="1" x14ac:dyDescent="0.2"/>
    <row r="6506" customFormat="1" ht="16" customHeight="1" x14ac:dyDescent="0.2"/>
    <row r="6507" customFormat="1" ht="16" customHeight="1" x14ac:dyDescent="0.2"/>
    <row r="6508" customFormat="1" ht="16" customHeight="1" x14ac:dyDescent="0.2"/>
    <row r="6509" customFormat="1" ht="16" customHeight="1" x14ac:dyDescent="0.2"/>
    <row r="6510" customFormat="1" ht="16" customHeight="1" x14ac:dyDescent="0.2"/>
    <row r="6511" customFormat="1" ht="16" customHeight="1" x14ac:dyDescent="0.2"/>
    <row r="6512" customFormat="1" ht="16" customHeight="1" x14ac:dyDescent="0.2"/>
    <row r="6513" customFormat="1" ht="16" customHeight="1" x14ac:dyDescent="0.2"/>
    <row r="6514" customFormat="1" ht="16" customHeight="1" x14ac:dyDescent="0.2"/>
    <row r="6515" customFormat="1" ht="16" customHeight="1" x14ac:dyDescent="0.2"/>
    <row r="6516" customFormat="1" ht="16" customHeight="1" x14ac:dyDescent="0.2"/>
    <row r="6517" customFormat="1" ht="16" customHeight="1" x14ac:dyDescent="0.2"/>
    <row r="6518" customFormat="1" ht="16" customHeight="1" x14ac:dyDescent="0.2"/>
    <row r="6519" customFormat="1" ht="16" customHeight="1" x14ac:dyDescent="0.2"/>
    <row r="6520" customFormat="1" ht="16" customHeight="1" x14ac:dyDescent="0.2"/>
    <row r="6521" customFormat="1" ht="16" customHeight="1" x14ac:dyDescent="0.2"/>
    <row r="6522" customFormat="1" ht="16" customHeight="1" x14ac:dyDescent="0.2"/>
    <row r="6523" customFormat="1" ht="16" customHeight="1" x14ac:dyDescent="0.2"/>
    <row r="6524" customFormat="1" ht="16" customHeight="1" x14ac:dyDescent="0.2"/>
    <row r="6525" customFormat="1" ht="16" customHeight="1" x14ac:dyDescent="0.2"/>
    <row r="6526" customFormat="1" ht="16" customHeight="1" x14ac:dyDescent="0.2"/>
    <row r="6527" customFormat="1" ht="16" customHeight="1" x14ac:dyDescent="0.2"/>
    <row r="6528" customFormat="1" ht="16" customHeight="1" x14ac:dyDescent="0.2"/>
    <row r="6529" customFormat="1" ht="16" customHeight="1" x14ac:dyDescent="0.2"/>
    <row r="6530" customFormat="1" ht="16" customHeight="1" x14ac:dyDescent="0.2"/>
    <row r="6531" customFormat="1" ht="16" customHeight="1" x14ac:dyDescent="0.2"/>
    <row r="6532" customFormat="1" ht="16" customHeight="1" x14ac:dyDescent="0.2"/>
    <row r="6533" customFormat="1" ht="16" customHeight="1" x14ac:dyDescent="0.2"/>
    <row r="6534" customFormat="1" ht="16" customHeight="1" x14ac:dyDescent="0.2"/>
    <row r="6535" customFormat="1" ht="16" customHeight="1" x14ac:dyDescent="0.2"/>
    <row r="6536" customFormat="1" ht="16" customHeight="1" x14ac:dyDescent="0.2"/>
    <row r="6537" customFormat="1" ht="16" customHeight="1" x14ac:dyDescent="0.2"/>
    <row r="6538" customFormat="1" ht="16" customHeight="1" x14ac:dyDescent="0.2"/>
    <row r="6539" customFormat="1" ht="16" customHeight="1" x14ac:dyDescent="0.2"/>
    <row r="6540" customFormat="1" ht="16" customHeight="1" x14ac:dyDescent="0.2"/>
    <row r="6541" customFormat="1" ht="16" customHeight="1" x14ac:dyDescent="0.2"/>
    <row r="6542" customFormat="1" ht="16" customHeight="1" x14ac:dyDescent="0.2"/>
    <row r="6543" customFormat="1" ht="16" customHeight="1" x14ac:dyDescent="0.2"/>
    <row r="6544" customFormat="1" ht="16" customHeight="1" x14ac:dyDescent="0.2"/>
    <row r="6545" customFormat="1" ht="16" customHeight="1" x14ac:dyDescent="0.2"/>
    <row r="6546" customFormat="1" ht="16" customHeight="1" x14ac:dyDescent="0.2"/>
    <row r="6547" customFormat="1" ht="16" customHeight="1" x14ac:dyDescent="0.2"/>
    <row r="6548" customFormat="1" ht="16" customHeight="1" x14ac:dyDescent="0.2"/>
    <row r="6549" customFormat="1" ht="16" customHeight="1" x14ac:dyDescent="0.2"/>
    <row r="6550" customFormat="1" ht="16" customHeight="1" x14ac:dyDescent="0.2"/>
    <row r="6551" customFormat="1" ht="16" customHeight="1" x14ac:dyDescent="0.2"/>
    <row r="6552" customFormat="1" ht="16" customHeight="1" x14ac:dyDescent="0.2"/>
    <row r="6553" customFormat="1" ht="16" customHeight="1" x14ac:dyDescent="0.2"/>
    <row r="6554" customFormat="1" ht="16" customHeight="1" x14ac:dyDescent="0.2"/>
    <row r="6555" customFormat="1" ht="16" customHeight="1" x14ac:dyDescent="0.2"/>
    <row r="6556" customFormat="1" ht="16" customHeight="1" x14ac:dyDescent="0.2"/>
    <row r="6557" customFormat="1" ht="16" customHeight="1" x14ac:dyDescent="0.2"/>
    <row r="6558" customFormat="1" ht="16" customHeight="1" x14ac:dyDescent="0.2"/>
    <row r="6559" customFormat="1" ht="16" customHeight="1" x14ac:dyDescent="0.2"/>
    <row r="6560" customFormat="1" ht="16" customHeight="1" x14ac:dyDescent="0.2"/>
    <row r="6561" customFormat="1" ht="16" customHeight="1" x14ac:dyDescent="0.2"/>
    <row r="6562" customFormat="1" ht="16" customHeight="1" x14ac:dyDescent="0.2"/>
    <row r="6563" customFormat="1" ht="16" customHeight="1" x14ac:dyDescent="0.2"/>
    <row r="6564" customFormat="1" ht="16" customHeight="1" x14ac:dyDescent="0.2"/>
    <row r="6565" customFormat="1" ht="16" customHeight="1" x14ac:dyDescent="0.2"/>
    <row r="6566" customFormat="1" ht="16" customHeight="1" x14ac:dyDescent="0.2"/>
    <row r="6567" customFormat="1" ht="16" customHeight="1" x14ac:dyDescent="0.2"/>
    <row r="6568" customFormat="1" ht="16" customHeight="1" x14ac:dyDescent="0.2"/>
    <row r="6569" customFormat="1" ht="16" customHeight="1" x14ac:dyDescent="0.2"/>
    <row r="6570" customFormat="1" ht="16" customHeight="1" x14ac:dyDescent="0.2"/>
    <row r="6571" customFormat="1" ht="16" customHeight="1" x14ac:dyDescent="0.2"/>
    <row r="6572" customFormat="1" ht="16" customHeight="1" x14ac:dyDescent="0.2"/>
    <row r="6573" customFormat="1" ht="16" customHeight="1" x14ac:dyDescent="0.2"/>
    <row r="6574" customFormat="1" ht="16" customHeight="1" x14ac:dyDescent="0.2"/>
    <row r="6575" customFormat="1" ht="16" customHeight="1" x14ac:dyDescent="0.2"/>
    <row r="6576" customFormat="1" ht="16" customHeight="1" x14ac:dyDescent="0.2"/>
    <row r="6577" customFormat="1" ht="16" customHeight="1" x14ac:dyDescent="0.2"/>
    <row r="6578" customFormat="1" ht="16" customHeight="1" x14ac:dyDescent="0.2"/>
    <row r="6579" customFormat="1" ht="16" customHeight="1" x14ac:dyDescent="0.2"/>
    <row r="6580" customFormat="1" ht="16" customHeight="1" x14ac:dyDescent="0.2"/>
    <row r="6581" customFormat="1" ht="16" customHeight="1" x14ac:dyDescent="0.2"/>
    <row r="6582" customFormat="1" ht="16" customHeight="1" x14ac:dyDescent="0.2"/>
    <row r="6583" customFormat="1" ht="16" customHeight="1" x14ac:dyDescent="0.2"/>
    <row r="6584" customFormat="1" ht="16" customHeight="1" x14ac:dyDescent="0.2"/>
    <row r="6585" customFormat="1" ht="16" customHeight="1" x14ac:dyDescent="0.2"/>
    <row r="6586" customFormat="1" ht="16" customHeight="1" x14ac:dyDescent="0.2"/>
    <row r="6587" customFormat="1" ht="16" customHeight="1" x14ac:dyDescent="0.2"/>
    <row r="6588" customFormat="1" ht="16" customHeight="1" x14ac:dyDescent="0.2"/>
    <row r="6589" customFormat="1" ht="16" customHeight="1" x14ac:dyDescent="0.2"/>
    <row r="6590" customFormat="1" ht="16" customHeight="1" x14ac:dyDescent="0.2"/>
    <row r="6591" customFormat="1" ht="16" customHeight="1" x14ac:dyDescent="0.2"/>
    <row r="6592" customFormat="1" ht="16" customHeight="1" x14ac:dyDescent="0.2"/>
    <row r="6593" customFormat="1" ht="16" customHeight="1" x14ac:dyDescent="0.2"/>
    <row r="6594" customFormat="1" ht="16" customHeight="1" x14ac:dyDescent="0.2"/>
    <row r="6595" customFormat="1" ht="16" customHeight="1" x14ac:dyDescent="0.2"/>
    <row r="6596" customFormat="1" ht="16" customHeight="1" x14ac:dyDescent="0.2"/>
    <row r="6597" customFormat="1" ht="16" customHeight="1" x14ac:dyDescent="0.2"/>
    <row r="6598" customFormat="1" ht="16" customHeight="1" x14ac:dyDescent="0.2"/>
    <row r="6599" customFormat="1" ht="16" customHeight="1" x14ac:dyDescent="0.2"/>
    <row r="6600" customFormat="1" ht="16" customHeight="1" x14ac:dyDescent="0.2"/>
    <row r="6601" customFormat="1" ht="16" customHeight="1" x14ac:dyDescent="0.2"/>
    <row r="6602" customFormat="1" ht="16" customHeight="1" x14ac:dyDescent="0.2"/>
    <row r="6603" customFormat="1" ht="16" customHeight="1" x14ac:dyDescent="0.2"/>
    <row r="6604" customFormat="1" ht="16" customHeight="1" x14ac:dyDescent="0.2"/>
    <row r="6605" customFormat="1" ht="16" customHeight="1" x14ac:dyDescent="0.2"/>
    <row r="6606" customFormat="1" ht="16" customHeight="1" x14ac:dyDescent="0.2"/>
    <row r="6607" customFormat="1" ht="16" customHeight="1" x14ac:dyDescent="0.2"/>
    <row r="6608" customFormat="1" ht="16" customHeight="1" x14ac:dyDescent="0.2"/>
    <row r="6609" customFormat="1" ht="16" customHeight="1" x14ac:dyDescent="0.2"/>
    <row r="6610" customFormat="1" ht="16" customHeight="1" x14ac:dyDescent="0.2"/>
    <row r="6611" customFormat="1" ht="16" customHeight="1" x14ac:dyDescent="0.2"/>
    <row r="6612" customFormat="1" ht="16" customHeight="1" x14ac:dyDescent="0.2"/>
    <row r="6613" customFormat="1" ht="16" customHeight="1" x14ac:dyDescent="0.2"/>
    <row r="6614" customFormat="1" ht="16" customHeight="1" x14ac:dyDescent="0.2"/>
    <row r="6615" customFormat="1" ht="16" customHeight="1" x14ac:dyDescent="0.2"/>
    <row r="6616" customFormat="1" ht="16" customHeight="1" x14ac:dyDescent="0.2"/>
    <row r="6617" customFormat="1" ht="16" customHeight="1" x14ac:dyDescent="0.2"/>
    <row r="6618" customFormat="1" ht="16" customHeight="1" x14ac:dyDescent="0.2"/>
    <row r="6619" customFormat="1" ht="16" customHeight="1" x14ac:dyDescent="0.2"/>
    <row r="6620" customFormat="1" ht="16" customHeight="1" x14ac:dyDescent="0.2"/>
    <row r="6621" customFormat="1" ht="16" customHeight="1" x14ac:dyDescent="0.2"/>
    <row r="6622" customFormat="1" ht="16" customHeight="1" x14ac:dyDescent="0.2"/>
    <row r="6623" customFormat="1" ht="16" customHeight="1" x14ac:dyDescent="0.2"/>
    <row r="6624" customFormat="1" ht="16" customHeight="1" x14ac:dyDescent="0.2"/>
    <row r="6625" customFormat="1" ht="16" customHeight="1" x14ac:dyDescent="0.2"/>
    <row r="6626" customFormat="1" ht="16" customHeight="1" x14ac:dyDescent="0.2"/>
    <row r="6627" customFormat="1" ht="16" customHeight="1" x14ac:dyDescent="0.2"/>
    <row r="6628" customFormat="1" ht="16" customHeight="1" x14ac:dyDescent="0.2"/>
    <row r="6629" customFormat="1" ht="16" customHeight="1" x14ac:dyDescent="0.2"/>
    <row r="6630" customFormat="1" ht="16" customHeight="1" x14ac:dyDescent="0.2"/>
    <row r="6631" customFormat="1" ht="16" customHeight="1" x14ac:dyDescent="0.2"/>
    <row r="6632" customFormat="1" ht="16" customHeight="1" x14ac:dyDescent="0.2"/>
    <row r="6633" customFormat="1" ht="16" customHeight="1" x14ac:dyDescent="0.2"/>
    <row r="6634" customFormat="1" ht="16" customHeight="1" x14ac:dyDescent="0.2"/>
    <row r="6635" customFormat="1" ht="16" customHeight="1" x14ac:dyDescent="0.2"/>
    <row r="6636" customFormat="1" ht="16" customHeight="1" x14ac:dyDescent="0.2"/>
    <row r="6637" customFormat="1" ht="16" customHeight="1" x14ac:dyDescent="0.2"/>
    <row r="6638" customFormat="1" ht="16" customHeight="1" x14ac:dyDescent="0.2"/>
    <row r="6639" customFormat="1" ht="16" customHeight="1" x14ac:dyDescent="0.2"/>
    <row r="6640" customFormat="1" ht="16" customHeight="1" x14ac:dyDescent="0.2"/>
    <row r="6641" customFormat="1" ht="16" customHeight="1" x14ac:dyDescent="0.2"/>
    <row r="6642" customFormat="1" ht="16" customHeight="1" x14ac:dyDescent="0.2"/>
    <row r="6643" customFormat="1" ht="16" customHeight="1" x14ac:dyDescent="0.2"/>
    <row r="6644" customFormat="1" ht="16" customHeight="1" x14ac:dyDescent="0.2"/>
    <row r="6645" customFormat="1" ht="16" customHeight="1" x14ac:dyDescent="0.2"/>
    <row r="6646" customFormat="1" ht="16" customHeight="1" x14ac:dyDescent="0.2"/>
    <row r="6647" customFormat="1" ht="16" customHeight="1" x14ac:dyDescent="0.2"/>
    <row r="6648" customFormat="1" ht="16" customHeight="1" x14ac:dyDescent="0.2"/>
    <row r="6649" customFormat="1" ht="16" customHeight="1" x14ac:dyDescent="0.2"/>
    <row r="6650" customFormat="1" ht="16" customHeight="1" x14ac:dyDescent="0.2"/>
    <row r="6651" customFormat="1" ht="16" customHeight="1" x14ac:dyDescent="0.2"/>
    <row r="6652" customFormat="1" ht="16" customHeight="1" x14ac:dyDescent="0.2"/>
    <row r="6653" customFormat="1" ht="16" customHeight="1" x14ac:dyDescent="0.2"/>
    <row r="6654" customFormat="1" ht="16" customHeight="1" x14ac:dyDescent="0.2"/>
    <row r="6655" customFormat="1" ht="16" customHeight="1" x14ac:dyDescent="0.2"/>
    <row r="6656" customFormat="1" ht="16" customHeight="1" x14ac:dyDescent="0.2"/>
    <row r="6657" customFormat="1" ht="16" customHeight="1" x14ac:dyDescent="0.2"/>
    <row r="6658" customFormat="1" ht="16" customHeight="1" x14ac:dyDescent="0.2"/>
    <row r="6659" customFormat="1" ht="16" customHeight="1" x14ac:dyDescent="0.2"/>
    <row r="6660" customFormat="1" ht="16" customHeight="1" x14ac:dyDescent="0.2"/>
    <row r="6661" customFormat="1" ht="16" customHeight="1" x14ac:dyDescent="0.2"/>
    <row r="6662" customFormat="1" ht="16" customHeight="1" x14ac:dyDescent="0.2"/>
    <row r="6663" customFormat="1" ht="16" customHeight="1" x14ac:dyDescent="0.2"/>
    <row r="6664" customFormat="1" ht="16" customHeight="1" x14ac:dyDescent="0.2"/>
    <row r="6665" customFormat="1" ht="16" customHeight="1" x14ac:dyDescent="0.2"/>
    <row r="6666" customFormat="1" ht="16" customHeight="1" x14ac:dyDescent="0.2"/>
    <row r="6667" customFormat="1" ht="16" customHeight="1" x14ac:dyDescent="0.2"/>
    <row r="6668" customFormat="1" ht="16" customHeight="1" x14ac:dyDescent="0.2"/>
    <row r="6669" customFormat="1" ht="16" customHeight="1" x14ac:dyDescent="0.2"/>
    <row r="6670" customFormat="1" ht="16" customHeight="1" x14ac:dyDescent="0.2"/>
    <row r="6671" customFormat="1" ht="16" customHeight="1" x14ac:dyDescent="0.2"/>
    <row r="6672" customFormat="1" ht="16" customHeight="1" x14ac:dyDescent="0.2"/>
    <row r="6673" customFormat="1" ht="16" customHeight="1" x14ac:dyDescent="0.2"/>
    <row r="6674" customFormat="1" ht="16" customHeight="1" x14ac:dyDescent="0.2"/>
    <row r="6675" customFormat="1" ht="16" customHeight="1" x14ac:dyDescent="0.2"/>
    <row r="6676" customFormat="1" ht="16" customHeight="1" x14ac:dyDescent="0.2"/>
    <row r="6677" customFormat="1" ht="16" customHeight="1" x14ac:dyDescent="0.2"/>
    <row r="6678" customFormat="1" ht="16" customHeight="1" x14ac:dyDescent="0.2"/>
    <row r="6679" customFormat="1" ht="16" customHeight="1" x14ac:dyDescent="0.2"/>
    <row r="6680" customFormat="1" ht="16" customHeight="1" x14ac:dyDescent="0.2"/>
    <row r="6681" customFormat="1" ht="16" customHeight="1" x14ac:dyDescent="0.2"/>
    <row r="6682" customFormat="1" ht="16" customHeight="1" x14ac:dyDescent="0.2"/>
    <row r="6683" customFormat="1" ht="16" customHeight="1" x14ac:dyDescent="0.2"/>
    <row r="6684" customFormat="1" ht="16" customHeight="1" x14ac:dyDescent="0.2"/>
    <row r="6685" customFormat="1" ht="16" customHeight="1" x14ac:dyDescent="0.2"/>
    <row r="6686" customFormat="1" ht="16" customHeight="1" x14ac:dyDescent="0.2"/>
    <row r="6687" customFormat="1" ht="16" customHeight="1" x14ac:dyDescent="0.2"/>
    <row r="6688" customFormat="1" ht="16" customHeight="1" x14ac:dyDescent="0.2"/>
    <row r="6689" customFormat="1" ht="16" customHeight="1" x14ac:dyDescent="0.2"/>
    <row r="6690" customFormat="1" ht="16" customHeight="1" x14ac:dyDescent="0.2"/>
    <row r="6691" customFormat="1" ht="16" customHeight="1" x14ac:dyDescent="0.2"/>
    <row r="6692" customFormat="1" ht="16" customHeight="1" x14ac:dyDescent="0.2"/>
    <row r="6693" customFormat="1" ht="16" customHeight="1" x14ac:dyDescent="0.2"/>
    <row r="6694" customFormat="1" ht="16" customHeight="1" x14ac:dyDescent="0.2"/>
    <row r="6695" customFormat="1" ht="16" customHeight="1" x14ac:dyDescent="0.2"/>
    <row r="6696" customFormat="1" ht="16" customHeight="1" x14ac:dyDescent="0.2"/>
    <row r="6697" customFormat="1" ht="16" customHeight="1" x14ac:dyDescent="0.2"/>
    <row r="6698" customFormat="1" ht="16" customHeight="1" x14ac:dyDescent="0.2"/>
    <row r="6699" customFormat="1" ht="16" customHeight="1" x14ac:dyDescent="0.2"/>
    <row r="6700" customFormat="1" ht="16" customHeight="1" x14ac:dyDescent="0.2"/>
    <row r="6701" customFormat="1" ht="16" customHeight="1" x14ac:dyDescent="0.2"/>
    <row r="6702" customFormat="1" ht="16" customHeight="1" x14ac:dyDescent="0.2"/>
    <row r="6703" customFormat="1" ht="16" customHeight="1" x14ac:dyDescent="0.2"/>
    <row r="6704" customFormat="1" ht="16" customHeight="1" x14ac:dyDescent="0.2"/>
    <row r="6705" customFormat="1" ht="16" customHeight="1" x14ac:dyDescent="0.2"/>
    <row r="6706" customFormat="1" ht="16" customHeight="1" x14ac:dyDescent="0.2"/>
    <row r="6707" customFormat="1" ht="16" customHeight="1" x14ac:dyDescent="0.2"/>
    <row r="6708" customFormat="1" ht="16" customHeight="1" x14ac:dyDescent="0.2"/>
    <row r="6709" customFormat="1" ht="16" customHeight="1" x14ac:dyDescent="0.2"/>
    <row r="6710" customFormat="1" ht="16" customHeight="1" x14ac:dyDescent="0.2"/>
    <row r="6711" customFormat="1" ht="16" customHeight="1" x14ac:dyDescent="0.2"/>
    <row r="6712" customFormat="1" ht="16" customHeight="1" x14ac:dyDescent="0.2"/>
    <row r="6713" customFormat="1" ht="16" customHeight="1" x14ac:dyDescent="0.2"/>
    <row r="6714" customFormat="1" ht="16" customHeight="1" x14ac:dyDescent="0.2"/>
    <row r="6715" customFormat="1" ht="16" customHeight="1" x14ac:dyDescent="0.2"/>
    <row r="6716" customFormat="1" ht="16" customHeight="1" x14ac:dyDescent="0.2"/>
    <row r="6717" customFormat="1" ht="16" customHeight="1" x14ac:dyDescent="0.2"/>
    <row r="6718" customFormat="1" ht="16" customHeight="1" x14ac:dyDescent="0.2"/>
    <row r="6719" customFormat="1" ht="16" customHeight="1" x14ac:dyDescent="0.2"/>
    <row r="6720" customFormat="1" ht="16" customHeight="1" x14ac:dyDescent="0.2"/>
    <row r="6721" customFormat="1" ht="16" customHeight="1" x14ac:dyDescent="0.2"/>
    <row r="6722" customFormat="1" ht="16" customHeight="1" x14ac:dyDescent="0.2"/>
    <row r="6723" customFormat="1" ht="16" customHeight="1" x14ac:dyDescent="0.2"/>
    <row r="6724" customFormat="1" ht="16" customHeight="1" x14ac:dyDescent="0.2"/>
    <row r="6725" customFormat="1" ht="16" customHeight="1" x14ac:dyDescent="0.2"/>
    <row r="6726" customFormat="1" ht="16" customHeight="1" x14ac:dyDescent="0.2"/>
    <row r="6727" customFormat="1" ht="16" customHeight="1" x14ac:dyDescent="0.2"/>
    <row r="6728" customFormat="1" ht="16" customHeight="1" x14ac:dyDescent="0.2"/>
    <row r="6729" customFormat="1" ht="16" customHeight="1" x14ac:dyDescent="0.2"/>
    <row r="6730" customFormat="1" ht="16" customHeight="1" x14ac:dyDescent="0.2"/>
    <row r="6731" customFormat="1" ht="16" customHeight="1" x14ac:dyDescent="0.2"/>
    <row r="6732" customFormat="1" ht="16" customHeight="1" x14ac:dyDescent="0.2"/>
    <row r="6733" customFormat="1" ht="16" customHeight="1" x14ac:dyDescent="0.2"/>
    <row r="6734" customFormat="1" ht="16" customHeight="1" x14ac:dyDescent="0.2"/>
    <row r="6735" customFormat="1" ht="16" customHeight="1" x14ac:dyDescent="0.2"/>
    <row r="6736" customFormat="1" ht="16" customHeight="1" x14ac:dyDescent="0.2"/>
    <row r="6737" customFormat="1" ht="16" customHeight="1" x14ac:dyDescent="0.2"/>
    <row r="6738" customFormat="1" ht="16" customHeight="1" x14ac:dyDescent="0.2"/>
    <row r="6739" customFormat="1" ht="16" customHeight="1" x14ac:dyDescent="0.2"/>
    <row r="6740" customFormat="1" ht="16" customHeight="1" x14ac:dyDescent="0.2"/>
    <row r="6741" customFormat="1" ht="16" customHeight="1" x14ac:dyDescent="0.2"/>
    <row r="6742" customFormat="1" ht="16" customHeight="1" x14ac:dyDescent="0.2"/>
    <row r="6743" customFormat="1" ht="16" customHeight="1" x14ac:dyDescent="0.2"/>
    <row r="6744" customFormat="1" ht="16" customHeight="1" x14ac:dyDescent="0.2"/>
    <row r="6745" customFormat="1" ht="16" customHeight="1" x14ac:dyDescent="0.2"/>
    <row r="6746" customFormat="1" ht="16" customHeight="1" x14ac:dyDescent="0.2"/>
    <row r="6747" customFormat="1" ht="16" customHeight="1" x14ac:dyDescent="0.2"/>
    <row r="6748" customFormat="1" ht="16" customHeight="1" x14ac:dyDescent="0.2"/>
    <row r="6749" customFormat="1" ht="16" customHeight="1" x14ac:dyDescent="0.2"/>
    <row r="6750" customFormat="1" ht="16" customHeight="1" x14ac:dyDescent="0.2"/>
    <row r="6751" customFormat="1" ht="16" customHeight="1" x14ac:dyDescent="0.2"/>
    <row r="6752" customFormat="1" ht="16" customHeight="1" x14ac:dyDescent="0.2"/>
    <row r="6753" customFormat="1" ht="16" customHeight="1" x14ac:dyDescent="0.2"/>
    <row r="6754" customFormat="1" ht="16" customHeight="1" x14ac:dyDescent="0.2"/>
    <row r="6755" customFormat="1" ht="16" customHeight="1" x14ac:dyDescent="0.2"/>
    <row r="6756" customFormat="1" ht="16" customHeight="1" x14ac:dyDescent="0.2"/>
    <row r="6757" customFormat="1" ht="16" customHeight="1" x14ac:dyDescent="0.2"/>
    <row r="6758" customFormat="1" ht="16" customHeight="1" x14ac:dyDescent="0.2"/>
    <row r="6759" customFormat="1" ht="16" customHeight="1" x14ac:dyDescent="0.2"/>
    <row r="6760" customFormat="1" ht="16" customHeight="1" x14ac:dyDescent="0.2"/>
    <row r="6761" customFormat="1" ht="16" customHeight="1" x14ac:dyDescent="0.2"/>
    <row r="6762" customFormat="1" ht="16" customHeight="1" x14ac:dyDescent="0.2"/>
    <row r="6763" customFormat="1" ht="16" customHeight="1" x14ac:dyDescent="0.2"/>
    <row r="6764" customFormat="1" ht="16" customHeight="1" x14ac:dyDescent="0.2"/>
    <row r="6765" customFormat="1" ht="16" customHeight="1" x14ac:dyDescent="0.2"/>
    <row r="6766" customFormat="1" ht="16" customHeight="1" x14ac:dyDescent="0.2"/>
    <row r="6767" customFormat="1" ht="16" customHeight="1" x14ac:dyDescent="0.2"/>
    <row r="6768" customFormat="1" ht="16" customHeight="1" x14ac:dyDescent="0.2"/>
    <row r="6769" customFormat="1" ht="16" customHeight="1" x14ac:dyDescent="0.2"/>
    <row r="6770" customFormat="1" ht="16" customHeight="1" x14ac:dyDescent="0.2"/>
    <row r="6771" customFormat="1" ht="16" customHeight="1" x14ac:dyDescent="0.2"/>
    <row r="6772" customFormat="1" ht="16" customHeight="1" x14ac:dyDescent="0.2"/>
    <row r="6773" customFormat="1" ht="16" customHeight="1" x14ac:dyDescent="0.2"/>
    <row r="6774" customFormat="1" ht="16" customHeight="1" x14ac:dyDescent="0.2"/>
    <row r="6775" customFormat="1" ht="16" customHeight="1" x14ac:dyDescent="0.2"/>
    <row r="6776" customFormat="1" ht="16" customHeight="1" x14ac:dyDescent="0.2"/>
    <row r="6777" customFormat="1" ht="16" customHeight="1" x14ac:dyDescent="0.2"/>
    <row r="6778" customFormat="1" ht="16" customHeight="1" x14ac:dyDescent="0.2"/>
    <row r="6779" customFormat="1" ht="16" customHeight="1" x14ac:dyDescent="0.2"/>
    <row r="6780" customFormat="1" ht="16" customHeight="1" x14ac:dyDescent="0.2"/>
    <row r="6781" customFormat="1" ht="16" customHeight="1" x14ac:dyDescent="0.2"/>
    <row r="6782" customFormat="1" ht="16" customHeight="1" x14ac:dyDescent="0.2"/>
    <row r="6783" customFormat="1" ht="16" customHeight="1" x14ac:dyDescent="0.2"/>
    <row r="6784" customFormat="1" ht="16" customHeight="1" x14ac:dyDescent="0.2"/>
    <row r="6785" customFormat="1" ht="16" customHeight="1" x14ac:dyDescent="0.2"/>
    <row r="6786" customFormat="1" ht="16" customHeight="1" x14ac:dyDescent="0.2"/>
    <row r="6787" customFormat="1" ht="16" customHeight="1" x14ac:dyDescent="0.2"/>
    <row r="6788" customFormat="1" ht="16" customHeight="1" x14ac:dyDescent="0.2"/>
    <row r="6789" customFormat="1" ht="16" customHeight="1" x14ac:dyDescent="0.2"/>
    <row r="6790" customFormat="1" ht="16" customHeight="1" x14ac:dyDescent="0.2"/>
    <row r="6791" customFormat="1" ht="16" customHeight="1" x14ac:dyDescent="0.2"/>
    <row r="6792" customFormat="1" ht="16" customHeight="1" x14ac:dyDescent="0.2"/>
    <row r="6793" customFormat="1" ht="16" customHeight="1" x14ac:dyDescent="0.2"/>
    <row r="6794" customFormat="1" ht="16" customHeight="1" x14ac:dyDescent="0.2"/>
    <row r="6795" customFormat="1" ht="16" customHeight="1" x14ac:dyDescent="0.2"/>
    <row r="6796" customFormat="1" ht="16" customHeight="1" x14ac:dyDescent="0.2"/>
    <row r="6797" customFormat="1" ht="16" customHeight="1" x14ac:dyDescent="0.2"/>
    <row r="6798" customFormat="1" ht="16" customHeight="1" x14ac:dyDescent="0.2"/>
    <row r="6799" customFormat="1" ht="16" customHeight="1" x14ac:dyDescent="0.2"/>
    <row r="6800" customFormat="1" ht="16" customHeight="1" x14ac:dyDescent="0.2"/>
    <row r="6801" customFormat="1" ht="16" customHeight="1" x14ac:dyDescent="0.2"/>
    <row r="6802" customFormat="1" ht="16" customHeight="1" x14ac:dyDescent="0.2"/>
    <row r="6803" customFormat="1" ht="16" customHeight="1" x14ac:dyDescent="0.2"/>
    <row r="6804" customFormat="1" ht="16" customHeight="1" x14ac:dyDescent="0.2"/>
    <row r="6805" customFormat="1" ht="16" customHeight="1" x14ac:dyDescent="0.2"/>
    <row r="6806" customFormat="1" ht="16" customHeight="1" x14ac:dyDescent="0.2"/>
    <row r="6807" customFormat="1" ht="16" customHeight="1" x14ac:dyDescent="0.2"/>
    <row r="6808" customFormat="1" ht="16" customHeight="1" x14ac:dyDescent="0.2"/>
    <row r="6809" customFormat="1" ht="16" customHeight="1" x14ac:dyDescent="0.2"/>
    <row r="6810" customFormat="1" ht="16" customHeight="1" x14ac:dyDescent="0.2"/>
    <row r="6811" customFormat="1" ht="16" customHeight="1" x14ac:dyDescent="0.2"/>
    <row r="6812" customFormat="1" ht="16" customHeight="1" x14ac:dyDescent="0.2"/>
    <row r="6813" customFormat="1" ht="16" customHeight="1" x14ac:dyDescent="0.2"/>
    <row r="6814" customFormat="1" ht="16" customHeight="1" x14ac:dyDescent="0.2"/>
    <row r="6815" customFormat="1" ht="16" customHeight="1" x14ac:dyDescent="0.2"/>
    <row r="6816" customFormat="1" ht="16" customHeight="1" x14ac:dyDescent="0.2"/>
    <row r="6817" customFormat="1" ht="16" customHeight="1" x14ac:dyDescent="0.2"/>
    <row r="6818" customFormat="1" ht="16" customHeight="1" x14ac:dyDescent="0.2"/>
    <row r="6819" customFormat="1" ht="16" customHeight="1" x14ac:dyDescent="0.2"/>
    <row r="6820" customFormat="1" ht="16" customHeight="1" x14ac:dyDescent="0.2"/>
    <row r="6821" customFormat="1" ht="16" customHeight="1" x14ac:dyDescent="0.2"/>
    <row r="6822" customFormat="1" ht="16" customHeight="1" x14ac:dyDescent="0.2"/>
    <row r="6823" customFormat="1" ht="16" customHeight="1" x14ac:dyDescent="0.2"/>
    <row r="6824" customFormat="1" ht="16" customHeight="1" x14ac:dyDescent="0.2"/>
    <row r="6825" customFormat="1" ht="16" customHeight="1" x14ac:dyDescent="0.2"/>
    <row r="6826" customFormat="1" ht="16" customHeight="1" x14ac:dyDescent="0.2"/>
    <row r="6827" customFormat="1" ht="16" customHeight="1" x14ac:dyDescent="0.2"/>
    <row r="6828" customFormat="1" ht="16" customHeight="1" x14ac:dyDescent="0.2"/>
    <row r="6829" customFormat="1" ht="16" customHeight="1" x14ac:dyDescent="0.2"/>
    <row r="6830" customFormat="1" ht="16" customHeight="1" x14ac:dyDescent="0.2"/>
    <row r="6831" customFormat="1" ht="16" customHeight="1" x14ac:dyDescent="0.2"/>
    <row r="6832" customFormat="1" ht="16" customHeight="1" x14ac:dyDescent="0.2"/>
    <row r="6833" customFormat="1" ht="16" customHeight="1" x14ac:dyDescent="0.2"/>
    <row r="6834" customFormat="1" ht="16" customHeight="1" x14ac:dyDescent="0.2"/>
    <row r="6835" customFormat="1" ht="16" customHeight="1" x14ac:dyDescent="0.2"/>
    <row r="6836" customFormat="1" ht="16" customHeight="1" x14ac:dyDescent="0.2"/>
    <row r="6837" customFormat="1" ht="16" customHeight="1" x14ac:dyDescent="0.2"/>
    <row r="6838" customFormat="1" ht="16" customHeight="1" x14ac:dyDescent="0.2"/>
    <row r="6839" customFormat="1" ht="16" customHeight="1" x14ac:dyDescent="0.2"/>
    <row r="6840" customFormat="1" ht="16" customHeight="1" x14ac:dyDescent="0.2"/>
    <row r="6841" customFormat="1" ht="16" customHeight="1" x14ac:dyDescent="0.2"/>
    <row r="6842" customFormat="1" ht="16" customHeight="1" x14ac:dyDescent="0.2"/>
    <row r="6843" customFormat="1" ht="16" customHeight="1" x14ac:dyDescent="0.2"/>
    <row r="6844" customFormat="1" ht="16" customHeight="1" x14ac:dyDescent="0.2"/>
    <row r="6845" customFormat="1" ht="16" customHeight="1" x14ac:dyDescent="0.2"/>
    <row r="6846" customFormat="1" ht="16" customHeight="1" x14ac:dyDescent="0.2"/>
    <row r="6847" customFormat="1" ht="16" customHeight="1" x14ac:dyDescent="0.2"/>
    <row r="6848" customFormat="1" ht="16" customHeight="1" x14ac:dyDescent="0.2"/>
    <row r="6849" customFormat="1" ht="16" customHeight="1" x14ac:dyDescent="0.2"/>
    <row r="6850" customFormat="1" ht="16" customHeight="1" x14ac:dyDescent="0.2"/>
    <row r="6851" customFormat="1" ht="16" customHeight="1" x14ac:dyDescent="0.2"/>
    <row r="6852" customFormat="1" ht="16" customHeight="1" x14ac:dyDescent="0.2"/>
    <row r="6853" customFormat="1" ht="16" customHeight="1" x14ac:dyDescent="0.2"/>
    <row r="6854" customFormat="1" ht="16" customHeight="1" x14ac:dyDescent="0.2"/>
    <row r="6855" customFormat="1" ht="16" customHeight="1" x14ac:dyDescent="0.2"/>
    <row r="6856" customFormat="1" ht="16" customHeight="1" x14ac:dyDescent="0.2"/>
    <row r="6857" customFormat="1" ht="16" customHeight="1" x14ac:dyDescent="0.2"/>
    <row r="6858" customFormat="1" ht="16" customHeight="1" x14ac:dyDescent="0.2"/>
    <row r="6859" customFormat="1" ht="16" customHeight="1" x14ac:dyDescent="0.2"/>
    <row r="6860" customFormat="1" ht="16" customHeight="1" x14ac:dyDescent="0.2"/>
    <row r="6861" customFormat="1" ht="16" customHeight="1" x14ac:dyDescent="0.2"/>
    <row r="6862" customFormat="1" ht="16" customHeight="1" x14ac:dyDescent="0.2"/>
    <row r="6863" customFormat="1" ht="16" customHeight="1" x14ac:dyDescent="0.2"/>
    <row r="6864" customFormat="1" ht="16" customHeight="1" x14ac:dyDescent="0.2"/>
    <row r="6865" customFormat="1" ht="16" customHeight="1" x14ac:dyDescent="0.2"/>
    <row r="6866" customFormat="1" ht="16" customHeight="1" x14ac:dyDescent="0.2"/>
    <row r="6867" customFormat="1" ht="16" customHeight="1" x14ac:dyDescent="0.2"/>
    <row r="6868" customFormat="1" ht="16" customHeight="1" x14ac:dyDescent="0.2"/>
    <row r="6869" customFormat="1" ht="16" customHeight="1" x14ac:dyDescent="0.2"/>
    <row r="6870" customFormat="1" ht="16" customHeight="1" x14ac:dyDescent="0.2"/>
    <row r="6871" customFormat="1" ht="16" customHeight="1" x14ac:dyDescent="0.2"/>
    <row r="6872" customFormat="1" ht="16" customHeight="1" x14ac:dyDescent="0.2"/>
    <row r="6873" customFormat="1" ht="16" customHeight="1" x14ac:dyDescent="0.2"/>
    <row r="6874" customFormat="1" ht="16" customHeight="1" x14ac:dyDescent="0.2"/>
    <row r="6875" customFormat="1" ht="16" customHeight="1" x14ac:dyDescent="0.2"/>
    <row r="6876" customFormat="1" ht="16" customHeight="1" x14ac:dyDescent="0.2"/>
    <row r="6877" customFormat="1" ht="16" customHeight="1" x14ac:dyDescent="0.2"/>
    <row r="6878" customFormat="1" ht="16" customHeight="1" x14ac:dyDescent="0.2"/>
    <row r="6879" customFormat="1" ht="16" customHeight="1" x14ac:dyDescent="0.2"/>
    <row r="6880" customFormat="1" ht="16" customHeight="1" x14ac:dyDescent="0.2"/>
    <row r="6881" customFormat="1" ht="16" customHeight="1" x14ac:dyDescent="0.2"/>
    <row r="6882" customFormat="1" ht="16" customHeight="1" x14ac:dyDescent="0.2"/>
    <row r="6883" customFormat="1" ht="16" customHeight="1" x14ac:dyDescent="0.2"/>
    <row r="6884" customFormat="1" ht="16" customHeight="1" x14ac:dyDescent="0.2"/>
    <row r="6885" customFormat="1" ht="16" customHeight="1" x14ac:dyDescent="0.2"/>
    <row r="6886" customFormat="1" ht="16" customHeight="1" x14ac:dyDescent="0.2"/>
    <row r="6887" customFormat="1" ht="16" customHeight="1" x14ac:dyDescent="0.2"/>
    <row r="6888" customFormat="1" ht="16" customHeight="1" x14ac:dyDescent="0.2"/>
    <row r="6889" customFormat="1" ht="16" customHeight="1" x14ac:dyDescent="0.2"/>
    <row r="6890" customFormat="1" ht="16" customHeight="1" x14ac:dyDescent="0.2"/>
    <row r="6891" customFormat="1" ht="16" customHeight="1" x14ac:dyDescent="0.2"/>
    <row r="6892" customFormat="1" ht="16" customHeight="1" x14ac:dyDescent="0.2"/>
    <row r="6893" customFormat="1" ht="16" customHeight="1" x14ac:dyDescent="0.2"/>
    <row r="6894" customFormat="1" ht="16" customHeight="1" x14ac:dyDescent="0.2"/>
    <row r="6895" customFormat="1" ht="16" customHeight="1" x14ac:dyDescent="0.2"/>
    <row r="6896" customFormat="1" ht="16" customHeight="1" x14ac:dyDescent="0.2"/>
    <row r="6897" customFormat="1" ht="16" customHeight="1" x14ac:dyDescent="0.2"/>
    <row r="6898" customFormat="1" ht="16" customHeight="1" x14ac:dyDescent="0.2"/>
    <row r="6899" customFormat="1" ht="16" customHeight="1" x14ac:dyDescent="0.2"/>
    <row r="6900" customFormat="1" ht="16" customHeight="1" x14ac:dyDescent="0.2"/>
    <row r="6901" customFormat="1" ht="16" customHeight="1" x14ac:dyDescent="0.2"/>
    <row r="6902" customFormat="1" ht="16" customHeight="1" x14ac:dyDescent="0.2"/>
    <row r="6903" customFormat="1" ht="16" customHeight="1" x14ac:dyDescent="0.2"/>
    <row r="6904" customFormat="1" ht="16" customHeight="1" x14ac:dyDescent="0.2"/>
    <row r="6905" customFormat="1" ht="16" customHeight="1" x14ac:dyDescent="0.2"/>
    <row r="6906" customFormat="1" ht="16" customHeight="1" x14ac:dyDescent="0.2"/>
    <row r="6907" customFormat="1" ht="16" customHeight="1" x14ac:dyDescent="0.2"/>
    <row r="6908" customFormat="1" ht="16" customHeight="1" x14ac:dyDescent="0.2"/>
    <row r="6909" customFormat="1" ht="16" customHeight="1" x14ac:dyDescent="0.2"/>
    <row r="6910" customFormat="1" ht="16" customHeight="1" x14ac:dyDescent="0.2"/>
    <row r="6911" customFormat="1" ht="16" customHeight="1" x14ac:dyDescent="0.2"/>
    <row r="6912" customFormat="1" ht="16" customHeight="1" x14ac:dyDescent="0.2"/>
    <row r="6913" customFormat="1" ht="16" customHeight="1" x14ac:dyDescent="0.2"/>
    <row r="6914" customFormat="1" ht="16" customHeight="1" x14ac:dyDescent="0.2"/>
    <row r="6915" customFormat="1" ht="16" customHeight="1" x14ac:dyDescent="0.2"/>
    <row r="6916" customFormat="1" ht="16" customHeight="1" x14ac:dyDescent="0.2"/>
    <row r="6917" customFormat="1" ht="16" customHeight="1" x14ac:dyDescent="0.2"/>
    <row r="6918" customFormat="1" ht="16" customHeight="1" x14ac:dyDescent="0.2"/>
    <row r="6919" customFormat="1" ht="16" customHeight="1" x14ac:dyDescent="0.2"/>
    <row r="6920" customFormat="1" ht="16" customHeight="1" x14ac:dyDescent="0.2"/>
    <row r="6921" customFormat="1" ht="16" customHeight="1" x14ac:dyDescent="0.2"/>
    <row r="6922" customFormat="1" ht="16" customHeight="1" x14ac:dyDescent="0.2"/>
    <row r="6923" customFormat="1" ht="16" customHeight="1" x14ac:dyDescent="0.2"/>
    <row r="6924" customFormat="1" ht="16" customHeight="1" x14ac:dyDescent="0.2"/>
    <row r="6925" customFormat="1" ht="16" customHeight="1" x14ac:dyDescent="0.2"/>
    <row r="6926" customFormat="1" ht="16" customHeight="1" x14ac:dyDescent="0.2"/>
    <row r="6927" customFormat="1" ht="16" customHeight="1" x14ac:dyDescent="0.2"/>
    <row r="6928" customFormat="1" ht="16" customHeight="1" x14ac:dyDescent="0.2"/>
    <row r="6929" customFormat="1" ht="16" customHeight="1" x14ac:dyDescent="0.2"/>
    <row r="6930" customFormat="1" ht="16" customHeight="1" x14ac:dyDescent="0.2"/>
    <row r="6931" customFormat="1" ht="16" customHeight="1" x14ac:dyDescent="0.2"/>
    <row r="6932" customFormat="1" ht="16" customHeight="1" x14ac:dyDescent="0.2"/>
    <row r="6933" customFormat="1" ht="16" customHeight="1" x14ac:dyDescent="0.2"/>
    <row r="6934" customFormat="1" ht="16" customHeight="1" x14ac:dyDescent="0.2"/>
    <row r="6935" customFormat="1" ht="16" customHeight="1" x14ac:dyDescent="0.2"/>
    <row r="6936" customFormat="1" ht="16" customHeight="1" x14ac:dyDescent="0.2"/>
    <row r="6937" customFormat="1" ht="16" customHeight="1" x14ac:dyDescent="0.2"/>
    <row r="6938" customFormat="1" ht="16" customHeight="1" x14ac:dyDescent="0.2"/>
    <row r="6939" customFormat="1" ht="16" customHeight="1" x14ac:dyDescent="0.2"/>
    <row r="6940" customFormat="1" ht="16" customHeight="1" x14ac:dyDescent="0.2"/>
    <row r="6941" customFormat="1" ht="16" customHeight="1" x14ac:dyDescent="0.2"/>
    <row r="6942" customFormat="1" ht="16" customHeight="1" x14ac:dyDescent="0.2"/>
    <row r="6943" customFormat="1" ht="16" customHeight="1" x14ac:dyDescent="0.2"/>
    <row r="6944" customFormat="1" ht="16" customHeight="1" x14ac:dyDescent="0.2"/>
    <row r="6945" customFormat="1" ht="16" customHeight="1" x14ac:dyDescent="0.2"/>
    <row r="6946" customFormat="1" ht="16" customHeight="1" x14ac:dyDescent="0.2"/>
    <row r="6947" customFormat="1" ht="16" customHeight="1" x14ac:dyDescent="0.2"/>
    <row r="6948" customFormat="1" ht="16" customHeight="1" x14ac:dyDescent="0.2"/>
    <row r="6949" customFormat="1" ht="16" customHeight="1" x14ac:dyDescent="0.2"/>
    <row r="6950" customFormat="1" ht="16" customHeight="1" x14ac:dyDescent="0.2"/>
    <row r="6951" customFormat="1" ht="16" customHeight="1" x14ac:dyDescent="0.2"/>
    <row r="6952" customFormat="1" ht="16" customHeight="1" x14ac:dyDescent="0.2"/>
    <row r="6953" customFormat="1" ht="16" customHeight="1" x14ac:dyDescent="0.2"/>
    <row r="6954" customFormat="1" ht="16" customHeight="1" x14ac:dyDescent="0.2"/>
    <row r="6955" customFormat="1" ht="16" customHeight="1" x14ac:dyDescent="0.2"/>
    <row r="6956" customFormat="1" ht="16" customHeight="1" x14ac:dyDescent="0.2"/>
    <row r="6957" customFormat="1" ht="16" customHeight="1" x14ac:dyDescent="0.2"/>
    <row r="6958" customFormat="1" ht="16" customHeight="1" x14ac:dyDescent="0.2"/>
    <row r="6959" customFormat="1" ht="16" customHeight="1" x14ac:dyDescent="0.2"/>
    <row r="6960" customFormat="1" ht="16" customHeight="1" x14ac:dyDescent="0.2"/>
    <row r="6961" customFormat="1" ht="16" customHeight="1" x14ac:dyDescent="0.2"/>
    <row r="6962" customFormat="1" ht="16" customHeight="1" x14ac:dyDescent="0.2"/>
    <row r="6963" customFormat="1" ht="16" customHeight="1" x14ac:dyDescent="0.2"/>
    <row r="6964" customFormat="1" ht="16" customHeight="1" x14ac:dyDescent="0.2"/>
    <row r="6965" customFormat="1" ht="16" customHeight="1" x14ac:dyDescent="0.2"/>
    <row r="6966" customFormat="1" ht="16" customHeight="1" x14ac:dyDescent="0.2"/>
    <row r="6967" customFormat="1" ht="16" customHeight="1" x14ac:dyDescent="0.2"/>
    <row r="6968" customFormat="1" ht="16" customHeight="1" x14ac:dyDescent="0.2"/>
    <row r="6969" customFormat="1" ht="16" customHeight="1" x14ac:dyDescent="0.2"/>
    <row r="6970" customFormat="1" ht="16" customHeight="1" x14ac:dyDescent="0.2"/>
    <row r="6971" customFormat="1" ht="16" customHeight="1" x14ac:dyDescent="0.2"/>
    <row r="6972" customFormat="1" ht="16" customHeight="1" x14ac:dyDescent="0.2"/>
    <row r="6973" customFormat="1" ht="16" customHeight="1" x14ac:dyDescent="0.2"/>
    <row r="6974" customFormat="1" ht="16" customHeight="1" x14ac:dyDescent="0.2"/>
    <row r="6975" customFormat="1" ht="16" customHeight="1" x14ac:dyDescent="0.2"/>
    <row r="6976" customFormat="1" ht="16" customHeight="1" x14ac:dyDescent="0.2"/>
    <row r="6977" customFormat="1" ht="16" customHeight="1" x14ac:dyDescent="0.2"/>
    <row r="6978" customFormat="1" ht="16" customHeight="1" x14ac:dyDescent="0.2"/>
    <row r="6979" customFormat="1" ht="16" customHeight="1" x14ac:dyDescent="0.2"/>
    <row r="6980" customFormat="1" ht="16" customHeight="1" x14ac:dyDescent="0.2"/>
    <row r="6981" customFormat="1" ht="16" customHeight="1" x14ac:dyDescent="0.2"/>
    <row r="6982" customFormat="1" ht="16" customHeight="1" x14ac:dyDescent="0.2"/>
    <row r="6983" customFormat="1" ht="16" customHeight="1" x14ac:dyDescent="0.2"/>
    <row r="6984" customFormat="1" ht="16" customHeight="1" x14ac:dyDescent="0.2"/>
    <row r="6985" customFormat="1" ht="16" customHeight="1" x14ac:dyDescent="0.2"/>
    <row r="6986" customFormat="1" ht="16" customHeight="1" x14ac:dyDescent="0.2"/>
    <row r="6987" customFormat="1" ht="16" customHeight="1" x14ac:dyDescent="0.2"/>
    <row r="6988" customFormat="1" ht="16" customHeight="1" x14ac:dyDescent="0.2"/>
    <row r="6989" customFormat="1" ht="16" customHeight="1" x14ac:dyDescent="0.2"/>
    <row r="6990" customFormat="1" ht="16" customHeight="1" x14ac:dyDescent="0.2"/>
    <row r="6991" customFormat="1" ht="16" customHeight="1" x14ac:dyDescent="0.2"/>
    <row r="6992" customFormat="1" ht="16" customHeight="1" x14ac:dyDescent="0.2"/>
    <row r="6993" customFormat="1" ht="16" customHeight="1" x14ac:dyDescent="0.2"/>
    <row r="6994" customFormat="1" ht="16" customHeight="1" x14ac:dyDescent="0.2"/>
    <row r="6995" customFormat="1" ht="16" customHeight="1" x14ac:dyDescent="0.2"/>
    <row r="6996" customFormat="1" ht="16" customHeight="1" x14ac:dyDescent="0.2"/>
    <row r="6997" customFormat="1" ht="16" customHeight="1" x14ac:dyDescent="0.2"/>
    <row r="6998" customFormat="1" ht="16" customHeight="1" x14ac:dyDescent="0.2"/>
    <row r="6999" customFormat="1" ht="16" customHeight="1" x14ac:dyDescent="0.2"/>
    <row r="7000" customFormat="1" ht="16" customHeight="1" x14ac:dyDescent="0.2"/>
    <row r="7001" customFormat="1" ht="16" customHeight="1" x14ac:dyDescent="0.2"/>
    <row r="7002" customFormat="1" ht="16" customHeight="1" x14ac:dyDescent="0.2"/>
    <row r="7003" customFormat="1" ht="16" customHeight="1" x14ac:dyDescent="0.2"/>
    <row r="7004" customFormat="1" ht="16" customHeight="1" x14ac:dyDescent="0.2"/>
    <row r="7005" customFormat="1" ht="16" customHeight="1" x14ac:dyDescent="0.2"/>
    <row r="7006" customFormat="1" ht="16" customHeight="1" x14ac:dyDescent="0.2"/>
    <row r="7007" customFormat="1" ht="16" customHeight="1" x14ac:dyDescent="0.2"/>
    <row r="7008" customFormat="1" ht="16" customHeight="1" x14ac:dyDescent="0.2"/>
    <row r="7009" customFormat="1" ht="16" customHeight="1" x14ac:dyDescent="0.2"/>
    <row r="7010" customFormat="1" ht="16" customHeight="1" x14ac:dyDescent="0.2"/>
    <row r="7011" customFormat="1" ht="16" customHeight="1" x14ac:dyDescent="0.2"/>
    <row r="7012" customFormat="1" ht="16" customHeight="1" x14ac:dyDescent="0.2"/>
    <row r="7013" customFormat="1" ht="16" customHeight="1" x14ac:dyDescent="0.2"/>
    <row r="7014" customFormat="1" ht="16" customHeight="1" x14ac:dyDescent="0.2"/>
    <row r="7015" customFormat="1" ht="16" customHeight="1" x14ac:dyDescent="0.2"/>
    <row r="7016" customFormat="1" ht="16" customHeight="1" x14ac:dyDescent="0.2"/>
    <row r="7017" customFormat="1" ht="16" customHeight="1" x14ac:dyDescent="0.2"/>
    <row r="7018" customFormat="1" ht="16" customHeight="1" x14ac:dyDescent="0.2"/>
    <row r="7019" customFormat="1" ht="16" customHeight="1" x14ac:dyDescent="0.2"/>
    <row r="7020" customFormat="1" ht="16" customHeight="1" x14ac:dyDescent="0.2"/>
    <row r="7021" customFormat="1" ht="16" customHeight="1" x14ac:dyDescent="0.2"/>
    <row r="7022" customFormat="1" ht="16" customHeight="1" x14ac:dyDescent="0.2"/>
    <row r="7023" customFormat="1" ht="16" customHeight="1" x14ac:dyDescent="0.2"/>
    <row r="7024" customFormat="1" ht="16" customHeight="1" x14ac:dyDescent="0.2"/>
    <row r="7025" customFormat="1" ht="16" customHeight="1" x14ac:dyDescent="0.2"/>
    <row r="7026" customFormat="1" ht="16" customHeight="1" x14ac:dyDescent="0.2"/>
    <row r="7027" customFormat="1" ht="16" customHeight="1" x14ac:dyDescent="0.2"/>
    <row r="7028" customFormat="1" ht="16" customHeight="1" x14ac:dyDescent="0.2"/>
    <row r="7029" customFormat="1" ht="16" customHeight="1" x14ac:dyDescent="0.2"/>
    <row r="7030" customFormat="1" ht="16" customHeight="1" x14ac:dyDescent="0.2"/>
    <row r="7031" customFormat="1" ht="16" customHeight="1" x14ac:dyDescent="0.2"/>
    <row r="7032" customFormat="1" ht="16" customHeight="1" x14ac:dyDescent="0.2"/>
    <row r="7033" customFormat="1" ht="16" customHeight="1" x14ac:dyDescent="0.2"/>
    <row r="7034" customFormat="1" ht="16" customHeight="1" x14ac:dyDescent="0.2"/>
    <row r="7035" customFormat="1" ht="16" customHeight="1" x14ac:dyDescent="0.2"/>
    <row r="7036" customFormat="1" ht="16" customHeight="1" x14ac:dyDescent="0.2"/>
    <row r="7037" customFormat="1" ht="16" customHeight="1" x14ac:dyDescent="0.2"/>
    <row r="7038" customFormat="1" ht="16" customHeight="1" x14ac:dyDescent="0.2"/>
    <row r="7039" customFormat="1" ht="16" customHeight="1" x14ac:dyDescent="0.2"/>
    <row r="7040" customFormat="1" ht="16" customHeight="1" x14ac:dyDescent="0.2"/>
    <row r="7041" customFormat="1" ht="16" customHeight="1" x14ac:dyDescent="0.2"/>
    <row r="7042" customFormat="1" ht="16" customHeight="1" x14ac:dyDescent="0.2"/>
    <row r="7043" customFormat="1" ht="16" customHeight="1" x14ac:dyDescent="0.2"/>
    <row r="7044" customFormat="1" ht="16" customHeight="1" x14ac:dyDescent="0.2"/>
    <row r="7045" customFormat="1" ht="16" customHeight="1" x14ac:dyDescent="0.2"/>
    <row r="7046" customFormat="1" ht="16" customHeight="1" x14ac:dyDescent="0.2"/>
    <row r="7047" customFormat="1" ht="16" customHeight="1" x14ac:dyDescent="0.2"/>
    <row r="7048" customFormat="1" ht="16" customHeight="1" x14ac:dyDescent="0.2"/>
    <row r="7049" customFormat="1" ht="16" customHeight="1" x14ac:dyDescent="0.2"/>
    <row r="7050" customFormat="1" ht="16" customHeight="1" x14ac:dyDescent="0.2"/>
    <row r="7051" customFormat="1" ht="16" customHeight="1" x14ac:dyDescent="0.2"/>
    <row r="7052" customFormat="1" ht="16" customHeight="1" x14ac:dyDescent="0.2"/>
    <row r="7053" customFormat="1" ht="16" customHeight="1" x14ac:dyDescent="0.2"/>
    <row r="7054" customFormat="1" ht="16" customHeight="1" x14ac:dyDescent="0.2"/>
    <row r="7055" customFormat="1" ht="16" customHeight="1" x14ac:dyDescent="0.2"/>
    <row r="7056" customFormat="1" ht="16" customHeight="1" x14ac:dyDescent="0.2"/>
    <row r="7057" customFormat="1" ht="16" customHeight="1" x14ac:dyDescent="0.2"/>
    <row r="7058" customFormat="1" ht="16" customHeight="1" x14ac:dyDescent="0.2"/>
    <row r="7059" customFormat="1" ht="16" customHeight="1" x14ac:dyDescent="0.2"/>
    <row r="7060" customFormat="1" ht="16" customHeight="1" x14ac:dyDescent="0.2"/>
    <row r="7061" customFormat="1" ht="16" customHeight="1" x14ac:dyDescent="0.2"/>
    <row r="7062" customFormat="1" ht="16" customHeight="1" x14ac:dyDescent="0.2"/>
    <row r="7063" customFormat="1" ht="16" customHeight="1" x14ac:dyDescent="0.2"/>
    <row r="7064" customFormat="1" ht="16" customHeight="1" x14ac:dyDescent="0.2"/>
    <row r="7065" customFormat="1" ht="16" customHeight="1" x14ac:dyDescent="0.2"/>
    <row r="7066" customFormat="1" ht="16" customHeight="1" x14ac:dyDescent="0.2"/>
    <row r="7067" customFormat="1" ht="16" customHeight="1" x14ac:dyDescent="0.2"/>
    <row r="7068" customFormat="1" ht="16" customHeight="1" x14ac:dyDescent="0.2"/>
    <row r="7069" customFormat="1" ht="16" customHeight="1" x14ac:dyDescent="0.2"/>
    <row r="7070" customFormat="1" ht="16" customHeight="1" x14ac:dyDescent="0.2"/>
    <row r="7071" customFormat="1" ht="16" customHeight="1" x14ac:dyDescent="0.2"/>
    <row r="7072" customFormat="1" ht="16" customHeight="1" x14ac:dyDescent="0.2"/>
    <row r="7073" customFormat="1" ht="16" customHeight="1" x14ac:dyDescent="0.2"/>
    <row r="7074" customFormat="1" ht="16" customHeight="1" x14ac:dyDescent="0.2"/>
    <row r="7075" customFormat="1" ht="16" customHeight="1" x14ac:dyDescent="0.2"/>
    <row r="7076" customFormat="1" ht="16" customHeight="1" x14ac:dyDescent="0.2"/>
    <row r="7077" customFormat="1" ht="16" customHeight="1" x14ac:dyDescent="0.2"/>
    <row r="7078" customFormat="1" ht="16" customHeight="1" x14ac:dyDescent="0.2"/>
    <row r="7079" customFormat="1" ht="16" customHeight="1" x14ac:dyDescent="0.2"/>
    <row r="7080" customFormat="1" ht="16" customHeight="1" x14ac:dyDescent="0.2"/>
    <row r="7081" customFormat="1" ht="16" customHeight="1" x14ac:dyDescent="0.2"/>
    <row r="7082" customFormat="1" ht="16" customHeight="1" x14ac:dyDescent="0.2"/>
    <row r="7083" customFormat="1" ht="16" customHeight="1" x14ac:dyDescent="0.2"/>
    <row r="7084" customFormat="1" ht="16" customHeight="1" x14ac:dyDescent="0.2"/>
    <row r="7085" customFormat="1" ht="16" customHeight="1" x14ac:dyDescent="0.2"/>
    <row r="7086" customFormat="1" ht="16" customHeight="1" x14ac:dyDescent="0.2"/>
    <row r="7087" customFormat="1" ht="16" customHeight="1" x14ac:dyDescent="0.2"/>
    <row r="7088" customFormat="1" ht="16" customHeight="1" x14ac:dyDescent="0.2"/>
    <row r="7089" customFormat="1" ht="16" customHeight="1" x14ac:dyDescent="0.2"/>
    <row r="7090" customFormat="1" ht="16" customHeight="1" x14ac:dyDescent="0.2"/>
    <row r="7091" customFormat="1" ht="16" customHeight="1" x14ac:dyDescent="0.2"/>
    <row r="7092" customFormat="1" ht="16" customHeight="1" x14ac:dyDescent="0.2"/>
    <row r="7093" customFormat="1" ht="16" customHeight="1" x14ac:dyDescent="0.2"/>
    <row r="7094" customFormat="1" ht="16" customHeight="1" x14ac:dyDescent="0.2"/>
    <row r="7095" customFormat="1" ht="16" customHeight="1" x14ac:dyDescent="0.2"/>
    <row r="7096" customFormat="1" ht="16" customHeight="1" x14ac:dyDescent="0.2"/>
    <row r="7097" customFormat="1" ht="16" customHeight="1" x14ac:dyDescent="0.2"/>
    <row r="7098" customFormat="1" ht="16" customHeight="1" x14ac:dyDescent="0.2"/>
    <row r="7099" customFormat="1" ht="16" customHeight="1" x14ac:dyDescent="0.2"/>
    <row r="7100" customFormat="1" ht="16" customHeight="1" x14ac:dyDescent="0.2"/>
    <row r="7101" customFormat="1" ht="16" customHeight="1" x14ac:dyDescent="0.2"/>
    <row r="7102" customFormat="1" ht="16" customHeight="1" x14ac:dyDescent="0.2"/>
    <row r="7103" customFormat="1" ht="16" customHeight="1" x14ac:dyDescent="0.2"/>
    <row r="7104" customFormat="1" ht="16" customHeight="1" x14ac:dyDescent="0.2"/>
    <row r="7105" customFormat="1" ht="16" customHeight="1" x14ac:dyDescent="0.2"/>
    <row r="7106" customFormat="1" ht="16" customHeight="1" x14ac:dyDescent="0.2"/>
    <row r="7107" customFormat="1" ht="16" customHeight="1" x14ac:dyDescent="0.2"/>
    <row r="7108" customFormat="1" ht="16" customHeight="1" x14ac:dyDescent="0.2"/>
    <row r="7109" customFormat="1" ht="16" customHeight="1" x14ac:dyDescent="0.2"/>
    <row r="7110" customFormat="1" ht="16" customHeight="1" x14ac:dyDescent="0.2"/>
    <row r="7111" customFormat="1" ht="16" customHeight="1" x14ac:dyDescent="0.2"/>
    <row r="7112" customFormat="1" ht="16" customHeight="1" x14ac:dyDescent="0.2"/>
    <row r="7113" customFormat="1" ht="16" customHeight="1" x14ac:dyDescent="0.2"/>
    <row r="7114" customFormat="1" ht="16" customHeight="1" x14ac:dyDescent="0.2"/>
    <row r="7115" customFormat="1" ht="16" customHeight="1" x14ac:dyDescent="0.2"/>
    <row r="7116" customFormat="1" ht="16" customHeight="1" x14ac:dyDescent="0.2"/>
    <row r="7117" customFormat="1" ht="16" customHeight="1" x14ac:dyDescent="0.2"/>
    <row r="7118" customFormat="1" ht="16" customHeight="1" x14ac:dyDescent="0.2"/>
    <row r="7119" customFormat="1" ht="16" customHeight="1" x14ac:dyDescent="0.2"/>
    <row r="7120" customFormat="1" ht="16" customHeight="1" x14ac:dyDescent="0.2"/>
    <row r="7121" customFormat="1" ht="16" customHeight="1" x14ac:dyDescent="0.2"/>
    <row r="7122" customFormat="1" ht="16" customHeight="1" x14ac:dyDescent="0.2"/>
    <row r="7123" customFormat="1" ht="16" customHeight="1" x14ac:dyDescent="0.2"/>
    <row r="7124" customFormat="1" ht="16" customHeight="1" x14ac:dyDescent="0.2"/>
    <row r="7125" customFormat="1" ht="16" customHeight="1" x14ac:dyDescent="0.2"/>
    <row r="7126" customFormat="1" ht="16" customHeight="1" x14ac:dyDescent="0.2"/>
    <row r="7127" customFormat="1" ht="16" customHeight="1" x14ac:dyDescent="0.2"/>
    <row r="7128" customFormat="1" ht="16" customHeight="1" x14ac:dyDescent="0.2"/>
    <row r="7129" customFormat="1" ht="16" customHeight="1" x14ac:dyDescent="0.2"/>
    <row r="7130" customFormat="1" ht="16" customHeight="1" x14ac:dyDescent="0.2"/>
    <row r="7131" customFormat="1" ht="16" customHeight="1" x14ac:dyDescent="0.2"/>
    <row r="7132" customFormat="1" ht="16" customHeight="1" x14ac:dyDescent="0.2"/>
    <row r="7133" customFormat="1" ht="16" customHeight="1" x14ac:dyDescent="0.2"/>
    <row r="7134" customFormat="1" ht="16" customHeight="1" x14ac:dyDescent="0.2"/>
    <row r="7135" customFormat="1" ht="16" customHeight="1" x14ac:dyDescent="0.2"/>
    <row r="7136" customFormat="1" ht="16" customHeight="1" x14ac:dyDescent="0.2"/>
    <row r="7137" customFormat="1" ht="16" customHeight="1" x14ac:dyDescent="0.2"/>
    <row r="7138" customFormat="1" ht="16" customHeight="1" x14ac:dyDescent="0.2"/>
    <row r="7139" customFormat="1" ht="16" customHeight="1" x14ac:dyDescent="0.2"/>
    <row r="7140" customFormat="1" ht="16" customHeight="1" x14ac:dyDescent="0.2"/>
    <row r="7141" customFormat="1" ht="16" customHeight="1" x14ac:dyDescent="0.2"/>
    <row r="7142" customFormat="1" ht="16" customHeight="1" x14ac:dyDescent="0.2"/>
    <row r="7143" customFormat="1" ht="16" customHeight="1" x14ac:dyDescent="0.2"/>
    <row r="7144" customFormat="1" ht="16" customHeight="1" x14ac:dyDescent="0.2"/>
    <row r="7145" customFormat="1" ht="16" customHeight="1" x14ac:dyDescent="0.2"/>
    <row r="7146" customFormat="1" ht="16" customHeight="1" x14ac:dyDescent="0.2"/>
    <row r="7147" customFormat="1" ht="16" customHeight="1" x14ac:dyDescent="0.2"/>
    <row r="7148" customFormat="1" ht="16" customHeight="1" x14ac:dyDescent="0.2"/>
    <row r="7149" customFormat="1" ht="16" customHeight="1" x14ac:dyDescent="0.2"/>
    <row r="7150" customFormat="1" ht="16" customHeight="1" x14ac:dyDescent="0.2"/>
    <row r="7151" customFormat="1" ht="16" customHeight="1" x14ac:dyDescent="0.2"/>
    <row r="7152" customFormat="1" ht="16" customHeight="1" x14ac:dyDescent="0.2"/>
    <row r="7153" customFormat="1" ht="16" customHeight="1" x14ac:dyDescent="0.2"/>
    <row r="7154" customFormat="1" ht="16" customHeight="1" x14ac:dyDescent="0.2"/>
    <row r="7155" customFormat="1" ht="16" customHeight="1" x14ac:dyDescent="0.2"/>
    <row r="7156" customFormat="1" ht="16" customHeight="1" x14ac:dyDescent="0.2"/>
    <row r="7157" customFormat="1" ht="16" customHeight="1" x14ac:dyDescent="0.2"/>
    <row r="7158" customFormat="1" ht="16" customHeight="1" x14ac:dyDescent="0.2"/>
    <row r="7159" customFormat="1" ht="16" customHeight="1" x14ac:dyDescent="0.2"/>
    <row r="7160" customFormat="1" ht="16" customHeight="1" x14ac:dyDescent="0.2"/>
    <row r="7161" customFormat="1" ht="16" customHeight="1" x14ac:dyDescent="0.2"/>
    <row r="7162" customFormat="1" ht="16" customHeight="1" x14ac:dyDescent="0.2"/>
    <row r="7163" customFormat="1" ht="16" customHeight="1" x14ac:dyDescent="0.2"/>
    <row r="7164" customFormat="1" ht="16" customHeight="1" x14ac:dyDescent="0.2"/>
    <row r="7165" customFormat="1" ht="16" customHeight="1" x14ac:dyDescent="0.2"/>
    <row r="7166" customFormat="1" ht="16" customHeight="1" x14ac:dyDescent="0.2"/>
    <row r="7167" customFormat="1" ht="16" customHeight="1" x14ac:dyDescent="0.2"/>
    <row r="7168" customFormat="1" ht="16" customHeight="1" x14ac:dyDescent="0.2"/>
    <row r="7169" customFormat="1" ht="16" customHeight="1" x14ac:dyDescent="0.2"/>
    <row r="7170" customFormat="1" ht="16" customHeight="1" x14ac:dyDescent="0.2"/>
    <row r="7171" customFormat="1" ht="16" customHeight="1" x14ac:dyDescent="0.2"/>
    <row r="7172" customFormat="1" ht="16" customHeight="1" x14ac:dyDescent="0.2"/>
    <row r="7173" customFormat="1" ht="16" customHeight="1" x14ac:dyDescent="0.2"/>
    <row r="7174" customFormat="1" ht="16" customHeight="1" x14ac:dyDescent="0.2"/>
    <row r="7175" customFormat="1" ht="16" customHeight="1" x14ac:dyDescent="0.2"/>
    <row r="7176" customFormat="1" ht="16" customHeight="1" x14ac:dyDescent="0.2"/>
    <row r="7177" customFormat="1" ht="16" customHeight="1" x14ac:dyDescent="0.2"/>
    <row r="7178" customFormat="1" ht="16" customHeight="1" x14ac:dyDescent="0.2"/>
    <row r="7179" customFormat="1" ht="16" customHeight="1" x14ac:dyDescent="0.2"/>
    <row r="7180" customFormat="1" ht="16" customHeight="1" x14ac:dyDescent="0.2"/>
    <row r="7181" customFormat="1" ht="16" customHeight="1" x14ac:dyDescent="0.2"/>
    <row r="7182" customFormat="1" ht="16" customHeight="1" x14ac:dyDescent="0.2"/>
    <row r="7183" customFormat="1" ht="16" customHeight="1" x14ac:dyDescent="0.2"/>
    <row r="7184" customFormat="1" ht="16" customHeight="1" x14ac:dyDescent="0.2"/>
    <row r="7185" customFormat="1" ht="16" customHeight="1" x14ac:dyDescent="0.2"/>
    <row r="7186" customFormat="1" ht="16" customHeight="1" x14ac:dyDescent="0.2"/>
    <row r="7187" customFormat="1" ht="16" customHeight="1" x14ac:dyDescent="0.2"/>
    <row r="7188" customFormat="1" ht="16" customHeight="1" x14ac:dyDescent="0.2"/>
    <row r="7189" customFormat="1" ht="16" customHeight="1" x14ac:dyDescent="0.2"/>
    <row r="7190" customFormat="1" ht="16" customHeight="1" x14ac:dyDescent="0.2"/>
    <row r="7191" customFormat="1" ht="16" customHeight="1" x14ac:dyDescent="0.2"/>
    <row r="7192" customFormat="1" ht="16" customHeight="1" x14ac:dyDescent="0.2"/>
    <row r="7193" customFormat="1" ht="16" customHeight="1" x14ac:dyDescent="0.2"/>
    <row r="7194" customFormat="1" ht="16" customHeight="1" x14ac:dyDescent="0.2"/>
    <row r="7195" customFormat="1" ht="16" customHeight="1" x14ac:dyDescent="0.2"/>
    <row r="7196" customFormat="1" ht="16" customHeight="1" x14ac:dyDescent="0.2"/>
    <row r="7197" customFormat="1" ht="16" customHeight="1" x14ac:dyDescent="0.2"/>
    <row r="7198" customFormat="1" ht="16" customHeight="1" x14ac:dyDescent="0.2"/>
    <row r="7199" customFormat="1" ht="16" customHeight="1" x14ac:dyDescent="0.2"/>
    <row r="7200" customFormat="1" ht="16" customHeight="1" x14ac:dyDescent="0.2"/>
    <row r="7201" customFormat="1" ht="16" customHeight="1" x14ac:dyDescent="0.2"/>
    <row r="7202" customFormat="1" ht="16" customHeight="1" x14ac:dyDescent="0.2"/>
    <row r="7203" customFormat="1" ht="16" customHeight="1" x14ac:dyDescent="0.2"/>
    <row r="7204" customFormat="1" ht="16" customHeight="1" x14ac:dyDescent="0.2"/>
    <row r="7205" customFormat="1" ht="16" customHeight="1" x14ac:dyDescent="0.2"/>
    <row r="7206" customFormat="1" ht="16" customHeight="1" x14ac:dyDescent="0.2"/>
    <row r="7207" customFormat="1" ht="16" customHeight="1" x14ac:dyDescent="0.2"/>
    <row r="7208" customFormat="1" ht="16" customHeight="1" x14ac:dyDescent="0.2"/>
    <row r="7209" customFormat="1" ht="16" customHeight="1" x14ac:dyDescent="0.2"/>
    <row r="7210" customFormat="1" ht="16" customHeight="1" x14ac:dyDescent="0.2"/>
    <row r="7211" customFormat="1" ht="16" customHeight="1" x14ac:dyDescent="0.2"/>
    <row r="7212" customFormat="1" ht="16" customHeight="1" x14ac:dyDescent="0.2"/>
    <row r="7213" customFormat="1" ht="16" customHeight="1" x14ac:dyDescent="0.2"/>
    <row r="7214" customFormat="1" ht="16" customHeight="1" x14ac:dyDescent="0.2"/>
    <row r="7215" customFormat="1" ht="16" customHeight="1" x14ac:dyDescent="0.2"/>
    <row r="7216" customFormat="1" ht="16" customHeight="1" x14ac:dyDescent="0.2"/>
    <row r="7217" customFormat="1" ht="16" customHeight="1" x14ac:dyDescent="0.2"/>
    <row r="7218" customFormat="1" ht="16" customHeight="1" x14ac:dyDescent="0.2"/>
    <row r="7219" customFormat="1" ht="16" customHeight="1" x14ac:dyDescent="0.2"/>
    <row r="7220" customFormat="1" ht="16" customHeight="1" x14ac:dyDescent="0.2"/>
    <row r="7221" customFormat="1" ht="16" customHeight="1" x14ac:dyDescent="0.2"/>
    <row r="7222" customFormat="1" ht="16" customHeight="1" x14ac:dyDescent="0.2"/>
    <row r="7223" customFormat="1" ht="16" customHeight="1" x14ac:dyDescent="0.2"/>
    <row r="7224" customFormat="1" ht="16" customHeight="1" x14ac:dyDescent="0.2"/>
    <row r="7225" customFormat="1" ht="16" customHeight="1" x14ac:dyDescent="0.2"/>
    <row r="7226" customFormat="1" ht="16" customHeight="1" x14ac:dyDescent="0.2"/>
    <row r="7227" customFormat="1" ht="16" customHeight="1" x14ac:dyDescent="0.2"/>
    <row r="7228" customFormat="1" ht="16" customHeight="1" x14ac:dyDescent="0.2"/>
    <row r="7229" customFormat="1" ht="16" customHeight="1" x14ac:dyDescent="0.2"/>
    <row r="7230" customFormat="1" ht="16" customHeight="1" x14ac:dyDescent="0.2"/>
    <row r="7231" customFormat="1" ht="16" customHeight="1" x14ac:dyDescent="0.2"/>
    <row r="7232" customFormat="1" ht="16" customHeight="1" x14ac:dyDescent="0.2"/>
    <row r="7233" customFormat="1" ht="16" customHeight="1" x14ac:dyDescent="0.2"/>
    <row r="7234" customFormat="1" ht="16" customHeight="1" x14ac:dyDescent="0.2"/>
    <row r="7235" customFormat="1" ht="16" customHeight="1" x14ac:dyDescent="0.2"/>
    <row r="7236" customFormat="1" ht="16" customHeight="1" x14ac:dyDescent="0.2"/>
    <row r="7237" customFormat="1" ht="16" customHeight="1" x14ac:dyDescent="0.2"/>
    <row r="7238" customFormat="1" ht="16" customHeight="1" x14ac:dyDescent="0.2"/>
    <row r="7239" customFormat="1" ht="16" customHeight="1" x14ac:dyDescent="0.2"/>
    <row r="7240" customFormat="1" ht="16" customHeight="1" x14ac:dyDescent="0.2"/>
    <row r="7241" customFormat="1" ht="16" customHeight="1" x14ac:dyDescent="0.2"/>
    <row r="7242" customFormat="1" ht="16" customHeight="1" x14ac:dyDescent="0.2"/>
    <row r="7243" customFormat="1" ht="16" customHeight="1" x14ac:dyDescent="0.2"/>
    <row r="7244" customFormat="1" ht="16" customHeight="1" x14ac:dyDescent="0.2"/>
    <row r="7245" customFormat="1" ht="16" customHeight="1" x14ac:dyDescent="0.2"/>
    <row r="7246" customFormat="1" ht="16" customHeight="1" x14ac:dyDescent="0.2"/>
    <row r="7247" customFormat="1" ht="16" customHeight="1" x14ac:dyDescent="0.2"/>
    <row r="7248" customFormat="1" ht="16" customHeight="1" x14ac:dyDescent="0.2"/>
    <row r="7249" customFormat="1" ht="16" customHeight="1" x14ac:dyDescent="0.2"/>
    <row r="7250" customFormat="1" ht="16" customHeight="1" x14ac:dyDescent="0.2"/>
    <row r="7251" customFormat="1" ht="16" customHeight="1" x14ac:dyDescent="0.2"/>
    <row r="7252" customFormat="1" ht="16" customHeight="1" x14ac:dyDescent="0.2"/>
    <row r="7253" customFormat="1" ht="16" customHeight="1" x14ac:dyDescent="0.2"/>
    <row r="7254" customFormat="1" ht="16" customHeight="1" x14ac:dyDescent="0.2"/>
    <row r="7255" customFormat="1" ht="16" customHeight="1" x14ac:dyDescent="0.2"/>
    <row r="7256" customFormat="1" ht="16" customHeight="1" x14ac:dyDescent="0.2"/>
    <row r="7257" customFormat="1" ht="16" customHeight="1" x14ac:dyDescent="0.2"/>
    <row r="7258" customFormat="1" ht="16" customHeight="1" x14ac:dyDescent="0.2"/>
    <row r="7259" customFormat="1" ht="16" customHeight="1" x14ac:dyDescent="0.2"/>
    <row r="7260" customFormat="1" ht="16" customHeight="1" x14ac:dyDescent="0.2"/>
    <row r="7261" customFormat="1" ht="16" customHeight="1" x14ac:dyDescent="0.2"/>
    <row r="7262" customFormat="1" ht="16" customHeight="1" x14ac:dyDescent="0.2"/>
    <row r="7263" customFormat="1" ht="16" customHeight="1" x14ac:dyDescent="0.2"/>
    <row r="7264" customFormat="1" ht="16" customHeight="1" x14ac:dyDescent="0.2"/>
    <row r="7265" customFormat="1" ht="16" customHeight="1" x14ac:dyDescent="0.2"/>
    <row r="7266" customFormat="1" ht="16" customHeight="1" x14ac:dyDescent="0.2"/>
    <row r="7267" customFormat="1" ht="16" customHeight="1" x14ac:dyDescent="0.2"/>
    <row r="7268" customFormat="1" ht="16" customHeight="1" x14ac:dyDescent="0.2"/>
    <row r="7269" customFormat="1" ht="16" customHeight="1" x14ac:dyDescent="0.2"/>
    <row r="7270" customFormat="1" ht="16" customHeight="1" x14ac:dyDescent="0.2"/>
    <row r="7271" customFormat="1" ht="16" customHeight="1" x14ac:dyDescent="0.2"/>
    <row r="7272" customFormat="1" ht="16" customHeight="1" x14ac:dyDescent="0.2"/>
    <row r="7273" customFormat="1" ht="16" customHeight="1" x14ac:dyDescent="0.2"/>
    <row r="7274" customFormat="1" ht="16" customHeight="1" x14ac:dyDescent="0.2"/>
    <row r="7275" customFormat="1" ht="16" customHeight="1" x14ac:dyDescent="0.2"/>
    <row r="7276" customFormat="1" ht="16" customHeight="1" x14ac:dyDescent="0.2"/>
    <row r="7277" customFormat="1" ht="16" customHeight="1" x14ac:dyDescent="0.2"/>
    <row r="7278" customFormat="1" ht="16" customHeight="1" x14ac:dyDescent="0.2"/>
    <row r="7279" customFormat="1" ht="16" customHeight="1" x14ac:dyDescent="0.2"/>
    <row r="7280" customFormat="1" ht="16" customHeight="1" x14ac:dyDescent="0.2"/>
    <row r="7281" customFormat="1" ht="16" customHeight="1" x14ac:dyDescent="0.2"/>
    <row r="7282" customFormat="1" ht="16" customHeight="1" x14ac:dyDescent="0.2"/>
    <row r="7283" customFormat="1" ht="16" customHeight="1" x14ac:dyDescent="0.2"/>
    <row r="7284" customFormat="1" ht="16" customHeight="1" x14ac:dyDescent="0.2"/>
    <row r="7285" customFormat="1" ht="16" customHeight="1" x14ac:dyDescent="0.2"/>
    <row r="7286" customFormat="1" ht="16" customHeight="1" x14ac:dyDescent="0.2"/>
    <row r="7287" customFormat="1" ht="16" customHeight="1" x14ac:dyDescent="0.2"/>
    <row r="7288" customFormat="1" ht="16" customHeight="1" x14ac:dyDescent="0.2"/>
    <row r="7289" customFormat="1" ht="16" customHeight="1" x14ac:dyDescent="0.2"/>
    <row r="7290" customFormat="1" ht="16" customHeight="1" x14ac:dyDescent="0.2"/>
    <row r="7291" customFormat="1" ht="16" customHeight="1" x14ac:dyDescent="0.2"/>
    <row r="7292" customFormat="1" ht="16" customHeight="1" x14ac:dyDescent="0.2"/>
    <row r="7293" customFormat="1" ht="16" customHeight="1" x14ac:dyDescent="0.2"/>
    <row r="7294" customFormat="1" ht="16" customHeight="1" x14ac:dyDescent="0.2"/>
    <row r="7295" customFormat="1" ht="16" customHeight="1" x14ac:dyDescent="0.2"/>
    <row r="7296" customFormat="1" ht="16" customHeight="1" x14ac:dyDescent="0.2"/>
    <row r="7297" customFormat="1" ht="16" customHeight="1" x14ac:dyDescent="0.2"/>
    <row r="7298" customFormat="1" ht="16" customHeight="1" x14ac:dyDescent="0.2"/>
    <row r="7299" customFormat="1" ht="16" customHeight="1" x14ac:dyDescent="0.2"/>
    <row r="7300" customFormat="1" ht="16" customHeight="1" x14ac:dyDescent="0.2"/>
    <row r="7301" customFormat="1" ht="16" customHeight="1" x14ac:dyDescent="0.2"/>
    <row r="7302" customFormat="1" ht="16" customHeight="1" x14ac:dyDescent="0.2"/>
    <row r="7303" customFormat="1" ht="16" customHeight="1" x14ac:dyDescent="0.2"/>
    <row r="7304" customFormat="1" ht="16" customHeight="1" x14ac:dyDescent="0.2"/>
    <row r="7305" customFormat="1" ht="16" customHeight="1" x14ac:dyDescent="0.2"/>
    <row r="7306" customFormat="1" ht="16" customHeight="1" x14ac:dyDescent="0.2"/>
    <row r="7307" customFormat="1" ht="16" customHeight="1" x14ac:dyDescent="0.2"/>
    <row r="7308" customFormat="1" ht="16" customHeight="1" x14ac:dyDescent="0.2"/>
    <row r="7309" customFormat="1" ht="16" customHeight="1" x14ac:dyDescent="0.2"/>
    <row r="7310" customFormat="1" ht="16" customHeight="1" x14ac:dyDescent="0.2"/>
    <row r="7311" customFormat="1" ht="16" customHeight="1" x14ac:dyDescent="0.2"/>
    <row r="7312" customFormat="1" ht="16" customHeight="1" x14ac:dyDescent="0.2"/>
    <row r="7313" customFormat="1" ht="16" customHeight="1" x14ac:dyDescent="0.2"/>
    <row r="7314" customFormat="1" ht="16" customHeight="1" x14ac:dyDescent="0.2"/>
    <row r="7315" customFormat="1" ht="16" customHeight="1" x14ac:dyDescent="0.2"/>
    <row r="7316" customFormat="1" ht="16" customHeight="1" x14ac:dyDescent="0.2"/>
    <row r="7317" customFormat="1" ht="16" customHeight="1" x14ac:dyDescent="0.2"/>
    <row r="7318" customFormat="1" ht="16" customHeight="1" x14ac:dyDescent="0.2"/>
    <row r="7319" customFormat="1" ht="16" customHeight="1" x14ac:dyDescent="0.2"/>
    <row r="7320" customFormat="1" ht="16" customHeight="1" x14ac:dyDescent="0.2"/>
    <row r="7321" customFormat="1" ht="16" customHeight="1" x14ac:dyDescent="0.2"/>
    <row r="7322" customFormat="1" ht="16" customHeight="1" x14ac:dyDescent="0.2"/>
    <row r="7323" customFormat="1" ht="16" customHeight="1" x14ac:dyDescent="0.2"/>
    <row r="7324" customFormat="1" ht="16" customHeight="1" x14ac:dyDescent="0.2"/>
    <row r="7325" customFormat="1" ht="16" customHeight="1" x14ac:dyDescent="0.2"/>
    <row r="7326" customFormat="1" ht="16" customHeight="1" x14ac:dyDescent="0.2"/>
    <row r="7327" customFormat="1" ht="16" customHeight="1" x14ac:dyDescent="0.2"/>
    <row r="7328" customFormat="1" ht="16" customHeight="1" x14ac:dyDescent="0.2"/>
    <row r="7329" customFormat="1" ht="16" customHeight="1" x14ac:dyDescent="0.2"/>
    <row r="7330" customFormat="1" ht="16" customHeight="1" x14ac:dyDescent="0.2"/>
    <row r="7331" customFormat="1" ht="16" customHeight="1" x14ac:dyDescent="0.2"/>
    <row r="7332" customFormat="1" ht="16" customHeight="1" x14ac:dyDescent="0.2"/>
    <row r="7333" customFormat="1" ht="16" customHeight="1" x14ac:dyDescent="0.2"/>
    <row r="7334" customFormat="1" ht="16" customHeight="1" x14ac:dyDescent="0.2"/>
    <row r="7335" customFormat="1" ht="16" customHeight="1" x14ac:dyDescent="0.2"/>
    <row r="7336" customFormat="1" ht="16" customHeight="1" x14ac:dyDescent="0.2"/>
    <row r="7337" customFormat="1" ht="16" customHeight="1" x14ac:dyDescent="0.2"/>
    <row r="7338" customFormat="1" ht="16" customHeight="1" x14ac:dyDescent="0.2"/>
    <row r="7339" customFormat="1" ht="16" customHeight="1" x14ac:dyDescent="0.2"/>
    <row r="7340" customFormat="1" ht="16" customHeight="1" x14ac:dyDescent="0.2"/>
    <row r="7341" customFormat="1" ht="16" customHeight="1" x14ac:dyDescent="0.2"/>
    <row r="7342" customFormat="1" ht="16" customHeight="1" x14ac:dyDescent="0.2"/>
    <row r="7343" customFormat="1" ht="16" customHeight="1" x14ac:dyDescent="0.2"/>
    <row r="7344" customFormat="1" ht="16" customHeight="1" x14ac:dyDescent="0.2"/>
    <row r="7345" customFormat="1" ht="16" customHeight="1" x14ac:dyDescent="0.2"/>
    <row r="7346" customFormat="1" ht="16" customHeight="1" x14ac:dyDescent="0.2"/>
    <row r="7347" customFormat="1" ht="16" customHeight="1" x14ac:dyDescent="0.2"/>
    <row r="7348" customFormat="1" ht="16" customHeight="1" x14ac:dyDescent="0.2"/>
    <row r="7349" customFormat="1" ht="16" customHeight="1" x14ac:dyDescent="0.2"/>
    <row r="7350" customFormat="1" ht="16" customHeight="1" x14ac:dyDescent="0.2"/>
    <row r="7351" customFormat="1" ht="16" customHeight="1" x14ac:dyDescent="0.2"/>
    <row r="7352" customFormat="1" ht="16" customHeight="1" x14ac:dyDescent="0.2"/>
    <row r="7353" customFormat="1" ht="16" customHeight="1" x14ac:dyDescent="0.2"/>
    <row r="7354" customFormat="1" ht="16" customHeight="1" x14ac:dyDescent="0.2"/>
    <row r="7355" customFormat="1" ht="16" customHeight="1" x14ac:dyDescent="0.2"/>
    <row r="7356" customFormat="1" ht="16" customHeight="1" x14ac:dyDescent="0.2"/>
    <row r="7357" customFormat="1" ht="16" customHeight="1" x14ac:dyDescent="0.2"/>
    <row r="7358" customFormat="1" ht="16" customHeight="1" x14ac:dyDescent="0.2"/>
    <row r="7359" customFormat="1" ht="16" customHeight="1" x14ac:dyDescent="0.2"/>
    <row r="7360" customFormat="1" ht="16" customHeight="1" x14ac:dyDescent="0.2"/>
    <row r="7361" customFormat="1" ht="16" customHeight="1" x14ac:dyDescent="0.2"/>
    <row r="7362" customFormat="1" ht="16" customHeight="1" x14ac:dyDescent="0.2"/>
    <row r="7363" customFormat="1" ht="16" customHeight="1" x14ac:dyDescent="0.2"/>
    <row r="7364" customFormat="1" ht="16" customHeight="1" x14ac:dyDescent="0.2"/>
    <row r="7365" customFormat="1" ht="16" customHeight="1" x14ac:dyDescent="0.2"/>
    <row r="7366" customFormat="1" ht="16" customHeight="1" x14ac:dyDescent="0.2"/>
    <row r="7367" customFormat="1" ht="16" customHeight="1" x14ac:dyDescent="0.2"/>
    <row r="7368" customFormat="1" ht="16" customHeight="1" x14ac:dyDescent="0.2"/>
    <row r="7369" customFormat="1" ht="16" customHeight="1" x14ac:dyDescent="0.2"/>
    <row r="7370" customFormat="1" ht="16" customHeight="1" x14ac:dyDescent="0.2"/>
    <row r="7371" customFormat="1" ht="16" customHeight="1" x14ac:dyDescent="0.2"/>
    <row r="7372" customFormat="1" ht="16" customHeight="1" x14ac:dyDescent="0.2"/>
    <row r="7373" customFormat="1" ht="16" customHeight="1" x14ac:dyDescent="0.2"/>
    <row r="7374" customFormat="1" ht="16" customHeight="1" x14ac:dyDescent="0.2"/>
    <row r="7375" customFormat="1" ht="16" customHeight="1" x14ac:dyDescent="0.2"/>
    <row r="7376" customFormat="1" ht="16" customHeight="1" x14ac:dyDescent="0.2"/>
    <row r="7377" customFormat="1" ht="16" customHeight="1" x14ac:dyDescent="0.2"/>
    <row r="7378" customFormat="1" ht="16" customHeight="1" x14ac:dyDescent="0.2"/>
    <row r="7379" customFormat="1" ht="16" customHeight="1" x14ac:dyDescent="0.2"/>
    <row r="7380" customFormat="1" ht="16" customHeight="1" x14ac:dyDescent="0.2"/>
    <row r="7381" customFormat="1" ht="16" customHeight="1" x14ac:dyDescent="0.2"/>
    <row r="7382" customFormat="1" ht="16" customHeight="1" x14ac:dyDescent="0.2"/>
    <row r="7383" customFormat="1" ht="16" customHeight="1" x14ac:dyDescent="0.2"/>
    <row r="7384" customFormat="1" ht="16" customHeight="1" x14ac:dyDescent="0.2"/>
    <row r="7385" customFormat="1" ht="16" customHeight="1" x14ac:dyDescent="0.2"/>
    <row r="7386" customFormat="1" ht="16" customHeight="1" x14ac:dyDescent="0.2"/>
    <row r="7387" customFormat="1" ht="16" customHeight="1" x14ac:dyDescent="0.2"/>
    <row r="7388" customFormat="1" ht="16" customHeight="1" x14ac:dyDescent="0.2"/>
    <row r="7389" customFormat="1" ht="16" customHeight="1" x14ac:dyDescent="0.2"/>
    <row r="7390" customFormat="1" ht="16" customHeight="1" x14ac:dyDescent="0.2"/>
    <row r="7391" customFormat="1" ht="16" customHeight="1" x14ac:dyDescent="0.2"/>
    <row r="7392" customFormat="1" ht="16" customHeight="1" x14ac:dyDescent="0.2"/>
    <row r="7393" customFormat="1" ht="16" customHeight="1" x14ac:dyDescent="0.2"/>
    <row r="7394" customFormat="1" ht="16" customHeight="1" x14ac:dyDescent="0.2"/>
    <row r="7395" customFormat="1" ht="16" customHeight="1" x14ac:dyDescent="0.2"/>
    <row r="7396" customFormat="1" ht="16" customHeight="1" x14ac:dyDescent="0.2"/>
    <row r="7397" customFormat="1" ht="16" customHeight="1" x14ac:dyDescent="0.2"/>
    <row r="7398" customFormat="1" ht="16" customHeight="1" x14ac:dyDescent="0.2"/>
    <row r="7399" customFormat="1" ht="16" customHeight="1" x14ac:dyDescent="0.2"/>
    <row r="7400" customFormat="1" ht="16" customHeight="1" x14ac:dyDescent="0.2"/>
    <row r="7401" customFormat="1" ht="16" customHeight="1" x14ac:dyDescent="0.2"/>
    <row r="7402" customFormat="1" ht="16" customHeight="1" x14ac:dyDescent="0.2"/>
    <row r="7403" customFormat="1" ht="16" customHeight="1" x14ac:dyDescent="0.2"/>
    <row r="7404" customFormat="1" ht="16" customHeight="1" x14ac:dyDescent="0.2"/>
    <row r="7405" customFormat="1" ht="16" customHeight="1" x14ac:dyDescent="0.2"/>
    <row r="7406" customFormat="1" ht="16" customHeight="1" x14ac:dyDescent="0.2"/>
    <row r="7407" customFormat="1" ht="16" customHeight="1" x14ac:dyDescent="0.2"/>
    <row r="7408" customFormat="1" ht="16" customHeight="1" x14ac:dyDescent="0.2"/>
    <row r="7409" customFormat="1" ht="16" customHeight="1" x14ac:dyDescent="0.2"/>
    <row r="7410" customFormat="1" ht="16" customHeight="1" x14ac:dyDescent="0.2"/>
    <row r="7411" customFormat="1" ht="16" customHeight="1" x14ac:dyDescent="0.2"/>
    <row r="7412" customFormat="1" ht="16" customHeight="1" x14ac:dyDescent="0.2"/>
    <row r="7413" customFormat="1" ht="16" customHeight="1" x14ac:dyDescent="0.2"/>
    <row r="7414" customFormat="1" ht="16" customHeight="1" x14ac:dyDescent="0.2"/>
    <row r="7415" customFormat="1" ht="16" customHeight="1" x14ac:dyDescent="0.2"/>
    <row r="7416" customFormat="1" ht="16" customHeight="1" x14ac:dyDescent="0.2"/>
    <row r="7417" customFormat="1" ht="16" customHeight="1" x14ac:dyDescent="0.2"/>
    <row r="7418" customFormat="1" ht="16" customHeight="1" x14ac:dyDescent="0.2"/>
    <row r="7419" customFormat="1" ht="16" customHeight="1" x14ac:dyDescent="0.2"/>
    <row r="7420" customFormat="1" ht="16" customHeight="1" x14ac:dyDescent="0.2"/>
    <row r="7421" customFormat="1" ht="16" customHeight="1" x14ac:dyDescent="0.2"/>
    <row r="7422" customFormat="1" ht="16" customHeight="1" x14ac:dyDescent="0.2"/>
    <row r="7423" customFormat="1" ht="16" customHeight="1" x14ac:dyDescent="0.2"/>
    <row r="7424" customFormat="1" ht="16" customHeight="1" x14ac:dyDescent="0.2"/>
    <row r="7425" customFormat="1" ht="16" customHeight="1" x14ac:dyDescent="0.2"/>
    <row r="7426" customFormat="1" ht="16" customHeight="1" x14ac:dyDescent="0.2"/>
    <row r="7427" customFormat="1" ht="16" customHeight="1" x14ac:dyDescent="0.2"/>
    <row r="7428" customFormat="1" ht="16" customHeight="1" x14ac:dyDescent="0.2"/>
    <row r="7429" customFormat="1" ht="16" customHeight="1" x14ac:dyDescent="0.2"/>
    <row r="7430" customFormat="1" ht="16" customHeight="1" x14ac:dyDescent="0.2"/>
    <row r="7431" customFormat="1" ht="16" customHeight="1" x14ac:dyDescent="0.2"/>
    <row r="7432" customFormat="1" ht="16" customHeight="1" x14ac:dyDescent="0.2"/>
    <row r="7433" customFormat="1" ht="16" customHeight="1" x14ac:dyDescent="0.2"/>
    <row r="7434" customFormat="1" ht="16" customHeight="1" x14ac:dyDescent="0.2"/>
    <row r="7435" customFormat="1" ht="16" customHeight="1" x14ac:dyDescent="0.2"/>
    <row r="7436" customFormat="1" ht="16" customHeight="1" x14ac:dyDescent="0.2"/>
    <row r="7437" customFormat="1" ht="16" customHeight="1" x14ac:dyDescent="0.2"/>
    <row r="7438" customFormat="1" ht="16" customHeight="1" x14ac:dyDescent="0.2"/>
    <row r="7439" customFormat="1" ht="16" customHeight="1" x14ac:dyDescent="0.2"/>
    <row r="7440" customFormat="1" ht="16" customHeight="1" x14ac:dyDescent="0.2"/>
    <row r="7441" customFormat="1" ht="16" customHeight="1" x14ac:dyDescent="0.2"/>
    <row r="7442" customFormat="1" ht="16" customHeight="1" x14ac:dyDescent="0.2"/>
    <row r="7443" customFormat="1" ht="16" customHeight="1" x14ac:dyDescent="0.2"/>
    <row r="7444" customFormat="1" ht="16" customHeight="1" x14ac:dyDescent="0.2"/>
    <row r="7445" customFormat="1" ht="16" customHeight="1" x14ac:dyDescent="0.2"/>
    <row r="7446" customFormat="1" ht="16" customHeight="1" x14ac:dyDescent="0.2"/>
    <row r="7447" customFormat="1" ht="16" customHeight="1" x14ac:dyDescent="0.2"/>
    <row r="7448" customFormat="1" ht="16" customHeight="1" x14ac:dyDescent="0.2"/>
    <row r="7449" customFormat="1" ht="16" customHeight="1" x14ac:dyDescent="0.2"/>
    <row r="7450" customFormat="1" ht="16" customHeight="1" x14ac:dyDescent="0.2"/>
    <row r="7451" customFormat="1" ht="16" customHeight="1" x14ac:dyDescent="0.2"/>
    <row r="7452" customFormat="1" ht="16" customHeight="1" x14ac:dyDescent="0.2"/>
    <row r="7453" customFormat="1" ht="16" customHeight="1" x14ac:dyDescent="0.2"/>
    <row r="7454" customFormat="1" ht="16" customHeight="1" x14ac:dyDescent="0.2"/>
    <row r="7455" customFormat="1" ht="16" customHeight="1" x14ac:dyDescent="0.2"/>
    <row r="7456" customFormat="1" ht="16" customHeight="1" x14ac:dyDescent="0.2"/>
    <row r="7457" customFormat="1" ht="16" customHeight="1" x14ac:dyDescent="0.2"/>
    <row r="7458" customFormat="1" ht="16" customHeight="1" x14ac:dyDescent="0.2"/>
    <row r="7459" customFormat="1" ht="16" customHeight="1" x14ac:dyDescent="0.2"/>
    <row r="7460" customFormat="1" ht="16" customHeight="1" x14ac:dyDescent="0.2"/>
    <row r="7461" customFormat="1" ht="16" customHeight="1" x14ac:dyDescent="0.2"/>
    <row r="7462" customFormat="1" ht="16" customHeight="1" x14ac:dyDescent="0.2"/>
    <row r="7463" customFormat="1" ht="16" customHeight="1" x14ac:dyDescent="0.2"/>
    <row r="7464" customFormat="1" ht="16" customHeight="1" x14ac:dyDescent="0.2"/>
    <row r="7465" customFormat="1" ht="16" customHeight="1" x14ac:dyDescent="0.2"/>
    <row r="7466" customFormat="1" ht="16" customHeight="1" x14ac:dyDescent="0.2"/>
    <row r="7467" customFormat="1" ht="16" customHeight="1" x14ac:dyDescent="0.2"/>
    <row r="7468" customFormat="1" ht="16" customHeight="1" x14ac:dyDescent="0.2"/>
    <row r="7469" customFormat="1" ht="16" customHeight="1" x14ac:dyDescent="0.2"/>
    <row r="7470" customFormat="1" ht="16" customHeight="1" x14ac:dyDescent="0.2"/>
    <row r="7471" customFormat="1" ht="16" customHeight="1" x14ac:dyDescent="0.2"/>
    <row r="7472" customFormat="1" ht="16" customHeight="1" x14ac:dyDescent="0.2"/>
    <row r="7473" customFormat="1" ht="16" customHeight="1" x14ac:dyDescent="0.2"/>
    <row r="7474" customFormat="1" ht="16" customHeight="1" x14ac:dyDescent="0.2"/>
    <row r="7475" customFormat="1" ht="16" customHeight="1" x14ac:dyDescent="0.2"/>
    <row r="7476" customFormat="1" ht="16" customHeight="1" x14ac:dyDescent="0.2"/>
    <row r="7477" customFormat="1" ht="16" customHeight="1" x14ac:dyDescent="0.2"/>
    <row r="7478" customFormat="1" ht="16" customHeight="1" x14ac:dyDescent="0.2"/>
    <row r="7479" customFormat="1" ht="16" customHeight="1" x14ac:dyDescent="0.2"/>
    <row r="7480" customFormat="1" ht="16" customHeight="1" x14ac:dyDescent="0.2"/>
    <row r="7481" customFormat="1" ht="16" customHeight="1" x14ac:dyDescent="0.2"/>
    <row r="7482" customFormat="1" ht="16" customHeight="1" x14ac:dyDescent="0.2"/>
    <row r="7483" customFormat="1" ht="16" customHeight="1" x14ac:dyDescent="0.2"/>
    <row r="7484" customFormat="1" ht="16" customHeight="1" x14ac:dyDescent="0.2"/>
    <row r="7485" customFormat="1" ht="16" customHeight="1" x14ac:dyDescent="0.2"/>
    <row r="7486" customFormat="1" ht="16" customHeight="1" x14ac:dyDescent="0.2"/>
    <row r="7487" customFormat="1" ht="16" customHeight="1" x14ac:dyDescent="0.2"/>
    <row r="7488" customFormat="1" ht="16" customHeight="1" x14ac:dyDescent="0.2"/>
    <row r="7489" customFormat="1" ht="16" customHeight="1" x14ac:dyDescent="0.2"/>
    <row r="7490" customFormat="1" ht="16" customHeight="1" x14ac:dyDescent="0.2"/>
    <row r="7491" customFormat="1" ht="16" customHeight="1" x14ac:dyDescent="0.2"/>
    <row r="7492" customFormat="1" ht="16" customHeight="1" x14ac:dyDescent="0.2"/>
    <row r="7493" customFormat="1" ht="16" customHeight="1" x14ac:dyDescent="0.2"/>
    <row r="7494" customFormat="1" ht="16" customHeight="1" x14ac:dyDescent="0.2"/>
    <row r="7495" customFormat="1" ht="16" customHeight="1" x14ac:dyDescent="0.2"/>
    <row r="7496" customFormat="1" ht="16" customHeight="1" x14ac:dyDescent="0.2"/>
    <row r="7497" customFormat="1" ht="16" customHeight="1" x14ac:dyDescent="0.2"/>
    <row r="7498" customFormat="1" ht="16" customHeight="1" x14ac:dyDescent="0.2"/>
    <row r="7499" customFormat="1" ht="16" customHeight="1" x14ac:dyDescent="0.2"/>
    <row r="7500" customFormat="1" ht="16" customHeight="1" x14ac:dyDescent="0.2"/>
    <row r="7501" customFormat="1" ht="16" customHeight="1" x14ac:dyDescent="0.2"/>
    <row r="7502" customFormat="1" ht="16" customHeight="1" x14ac:dyDescent="0.2"/>
    <row r="7503" customFormat="1" ht="16" customHeight="1" x14ac:dyDescent="0.2"/>
    <row r="7504" customFormat="1" ht="16" customHeight="1" x14ac:dyDescent="0.2"/>
    <row r="7505" customFormat="1" ht="16" customHeight="1" x14ac:dyDescent="0.2"/>
    <row r="7506" customFormat="1" ht="16" customHeight="1" x14ac:dyDescent="0.2"/>
    <row r="7507" customFormat="1" ht="16" customHeight="1" x14ac:dyDescent="0.2"/>
    <row r="7508" customFormat="1" ht="16" customHeight="1" x14ac:dyDescent="0.2"/>
    <row r="7509" customFormat="1" ht="16" customHeight="1" x14ac:dyDescent="0.2"/>
    <row r="7510" customFormat="1" ht="16" customHeight="1" x14ac:dyDescent="0.2"/>
    <row r="7511" customFormat="1" ht="16" customHeight="1" x14ac:dyDescent="0.2"/>
    <row r="7512" customFormat="1" ht="16" customHeight="1" x14ac:dyDescent="0.2"/>
    <row r="7513" customFormat="1" ht="16" customHeight="1" x14ac:dyDescent="0.2"/>
    <row r="7514" customFormat="1" ht="16" customHeight="1" x14ac:dyDescent="0.2"/>
    <row r="7515" customFormat="1" ht="16" customHeight="1" x14ac:dyDescent="0.2"/>
    <row r="7516" customFormat="1" ht="16" customHeight="1" x14ac:dyDescent="0.2"/>
    <row r="7517" customFormat="1" ht="16" customHeight="1" x14ac:dyDescent="0.2"/>
    <row r="7518" customFormat="1" ht="16" customHeight="1" x14ac:dyDescent="0.2"/>
    <row r="7519" customFormat="1" ht="16" customHeight="1" x14ac:dyDescent="0.2"/>
    <row r="7520" customFormat="1" ht="16" customHeight="1" x14ac:dyDescent="0.2"/>
    <row r="7521" customFormat="1" ht="16" customHeight="1" x14ac:dyDescent="0.2"/>
    <row r="7522" customFormat="1" ht="16" customHeight="1" x14ac:dyDescent="0.2"/>
    <row r="7523" customFormat="1" ht="16" customHeight="1" x14ac:dyDescent="0.2"/>
    <row r="7524" customFormat="1" ht="16" customHeight="1" x14ac:dyDescent="0.2"/>
    <row r="7525" customFormat="1" ht="16" customHeight="1" x14ac:dyDescent="0.2"/>
    <row r="7526" customFormat="1" ht="16" customHeight="1" x14ac:dyDescent="0.2"/>
    <row r="7527" customFormat="1" ht="16" customHeight="1" x14ac:dyDescent="0.2"/>
    <row r="7528" customFormat="1" ht="16" customHeight="1" x14ac:dyDescent="0.2"/>
    <row r="7529" customFormat="1" ht="16" customHeight="1" x14ac:dyDescent="0.2"/>
    <row r="7530" customFormat="1" ht="16" customHeight="1" x14ac:dyDescent="0.2"/>
    <row r="7531" customFormat="1" ht="16" customHeight="1" x14ac:dyDescent="0.2"/>
    <row r="7532" customFormat="1" ht="16" customHeight="1" x14ac:dyDescent="0.2"/>
    <row r="7533" customFormat="1" ht="16" customHeight="1" x14ac:dyDescent="0.2"/>
    <row r="7534" customFormat="1" ht="16" customHeight="1" x14ac:dyDescent="0.2"/>
    <row r="7535" customFormat="1" ht="16" customHeight="1" x14ac:dyDescent="0.2"/>
    <row r="7536" customFormat="1" ht="16" customHeight="1" x14ac:dyDescent="0.2"/>
    <row r="7537" customFormat="1" ht="16" customHeight="1" x14ac:dyDescent="0.2"/>
    <row r="7538" customFormat="1" ht="16" customHeight="1" x14ac:dyDescent="0.2"/>
    <row r="7539" customFormat="1" ht="16" customHeight="1" x14ac:dyDescent="0.2"/>
    <row r="7540" customFormat="1" ht="16" customHeight="1" x14ac:dyDescent="0.2"/>
    <row r="7541" customFormat="1" ht="16" customHeight="1" x14ac:dyDescent="0.2"/>
    <row r="7542" customFormat="1" ht="16" customHeight="1" x14ac:dyDescent="0.2"/>
    <row r="7543" customFormat="1" ht="16" customHeight="1" x14ac:dyDescent="0.2"/>
    <row r="7544" customFormat="1" ht="16" customHeight="1" x14ac:dyDescent="0.2"/>
    <row r="7545" customFormat="1" ht="16" customHeight="1" x14ac:dyDescent="0.2"/>
    <row r="7546" customFormat="1" ht="16" customHeight="1" x14ac:dyDescent="0.2"/>
    <row r="7547" customFormat="1" ht="16" customHeight="1" x14ac:dyDescent="0.2"/>
    <row r="7548" customFormat="1" ht="16" customHeight="1" x14ac:dyDescent="0.2"/>
    <row r="7549" customFormat="1" ht="16" customHeight="1" x14ac:dyDescent="0.2"/>
    <row r="7550" customFormat="1" ht="16" customHeight="1" x14ac:dyDescent="0.2"/>
    <row r="7551" customFormat="1" ht="16" customHeight="1" x14ac:dyDescent="0.2"/>
    <row r="7552" customFormat="1" ht="16" customHeight="1" x14ac:dyDescent="0.2"/>
    <row r="7553" customFormat="1" ht="16" customHeight="1" x14ac:dyDescent="0.2"/>
    <row r="7554" customFormat="1" ht="16" customHeight="1" x14ac:dyDescent="0.2"/>
    <row r="7555" customFormat="1" ht="16" customHeight="1" x14ac:dyDescent="0.2"/>
    <row r="7556" customFormat="1" ht="16" customHeight="1" x14ac:dyDescent="0.2"/>
    <row r="7557" customFormat="1" ht="16" customHeight="1" x14ac:dyDescent="0.2"/>
    <row r="7558" customFormat="1" ht="16" customHeight="1" x14ac:dyDescent="0.2"/>
    <row r="7559" customFormat="1" ht="16" customHeight="1" x14ac:dyDescent="0.2"/>
    <row r="7560" customFormat="1" ht="16" customHeight="1" x14ac:dyDescent="0.2"/>
    <row r="7561" customFormat="1" ht="16" customHeight="1" x14ac:dyDescent="0.2"/>
    <row r="7562" customFormat="1" ht="16" customHeight="1" x14ac:dyDescent="0.2"/>
    <row r="7563" customFormat="1" ht="16" customHeight="1" x14ac:dyDescent="0.2"/>
    <row r="7564" customFormat="1" ht="16" customHeight="1" x14ac:dyDescent="0.2"/>
    <row r="7565" customFormat="1" ht="16" customHeight="1" x14ac:dyDescent="0.2"/>
    <row r="7566" customFormat="1" ht="16" customHeight="1" x14ac:dyDescent="0.2"/>
    <row r="7567" customFormat="1" ht="16" customHeight="1" x14ac:dyDescent="0.2"/>
    <row r="7568" customFormat="1" ht="16" customHeight="1" x14ac:dyDescent="0.2"/>
    <row r="7569" customFormat="1" ht="16" customHeight="1" x14ac:dyDescent="0.2"/>
    <row r="7570" customFormat="1" ht="16" customHeight="1" x14ac:dyDescent="0.2"/>
    <row r="7571" customFormat="1" ht="16" customHeight="1" x14ac:dyDescent="0.2"/>
    <row r="7572" customFormat="1" ht="16" customHeight="1" x14ac:dyDescent="0.2"/>
    <row r="7573" customFormat="1" ht="16" customHeight="1" x14ac:dyDescent="0.2"/>
    <row r="7574" customFormat="1" ht="16" customHeight="1" x14ac:dyDescent="0.2"/>
    <row r="7575" customFormat="1" ht="16" customHeight="1" x14ac:dyDescent="0.2"/>
    <row r="7576" customFormat="1" ht="16" customHeight="1" x14ac:dyDescent="0.2"/>
    <row r="7577" customFormat="1" ht="16" customHeight="1" x14ac:dyDescent="0.2"/>
    <row r="7578" customFormat="1" ht="16" customHeight="1" x14ac:dyDescent="0.2"/>
    <row r="7579" customFormat="1" ht="16" customHeight="1" x14ac:dyDescent="0.2"/>
    <row r="7580" customFormat="1" ht="16" customHeight="1" x14ac:dyDescent="0.2"/>
    <row r="7581" customFormat="1" ht="16" customHeight="1" x14ac:dyDescent="0.2"/>
    <row r="7582" customFormat="1" ht="16" customHeight="1" x14ac:dyDescent="0.2"/>
    <row r="7583" customFormat="1" ht="16" customHeight="1" x14ac:dyDescent="0.2"/>
    <row r="7584" customFormat="1" ht="16" customHeight="1" x14ac:dyDescent="0.2"/>
    <row r="7585" customFormat="1" ht="16" customHeight="1" x14ac:dyDescent="0.2"/>
    <row r="7586" customFormat="1" ht="16" customHeight="1" x14ac:dyDescent="0.2"/>
    <row r="7587" customFormat="1" ht="16" customHeight="1" x14ac:dyDescent="0.2"/>
    <row r="7588" customFormat="1" ht="16" customHeight="1" x14ac:dyDescent="0.2"/>
    <row r="7589" customFormat="1" ht="16" customHeight="1" x14ac:dyDescent="0.2"/>
    <row r="7590" customFormat="1" ht="16" customHeight="1" x14ac:dyDescent="0.2"/>
    <row r="7591" customFormat="1" ht="16" customHeight="1" x14ac:dyDescent="0.2"/>
    <row r="7592" customFormat="1" ht="16" customHeight="1" x14ac:dyDescent="0.2"/>
    <row r="7593" customFormat="1" ht="16" customHeight="1" x14ac:dyDescent="0.2"/>
    <row r="7594" customFormat="1" ht="16" customHeight="1" x14ac:dyDescent="0.2"/>
    <row r="7595" customFormat="1" ht="16" customHeight="1" x14ac:dyDescent="0.2"/>
    <row r="7596" customFormat="1" ht="16" customHeight="1" x14ac:dyDescent="0.2"/>
    <row r="7597" customFormat="1" ht="16" customHeight="1" x14ac:dyDescent="0.2"/>
    <row r="7598" customFormat="1" ht="16" customHeight="1" x14ac:dyDescent="0.2"/>
    <row r="7599" customFormat="1" ht="16" customHeight="1" x14ac:dyDescent="0.2"/>
    <row r="7600" customFormat="1" ht="16" customHeight="1" x14ac:dyDescent="0.2"/>
    <row r="7601" customFormat="1" ht="16" customHeight="1" x14ac:dyDescent="0.2"/>
    <row r="7602" customFormat="1" ht="16" customHeight="1" x14ac:dyDescent="0.2"/>
    <row r="7603" customFormat="1" ht="16" customHeight="1" x14ac:dyDescent="0.2"/>
    <row r="7604" customFormat="1" ht="16" customHeight="1" x14ac:dyDescent="0.2"/>
    <row r="7605" customFormat="1" ht="16" customHeight="1" x14ac:dyDescent="0.2"/>
    <row r="7606" customFormat="1" ht="16" customHeight="1" x14ac:dyDescent="0.2"/>
    <row r="7607" customFormat="1" ht="16" customHeight="1" x14ac:dyDescent="0.2"/>
    <row r="7608" customFormat="1" ht="16" customHeight="1" x14ac:dyDescent="0.2"/>
    <row r="7609" customFormat="1" ht="16" customHeight="1" x14ac:dyDescent="0.2"/>
    <row r="7610" customFormat="1" ht="16" customHeight="1" x14ac:dyDescent="0.2"/>
    <row r="7611" customFormat="1" ht="16" customHeight="1" x14ac:dyDescent="0.2"/>
    <row r="7612" customFormat="1" ht="16" customHeight="1" x14ac:dyDescent="0.2"/>
    <row r="7613" customFormat="1" ht="16" customHeight="1" x14ac:dyDescent="0.2"/>
    <row r="7614" customFormat="1" ht="16" customHeight="1" x14ac:dyDescent="0.2"/>
    <row r="7615" customFormat="1" ht="16" customHeight="1" x14ac:dyDescent="0.2"/>
    <row r="7616" customFormat="1" ht="16" customHeight="1" x14ac:dyDescent="0.2"/>
    <row r="7617" customFormat="1" ht="16" customHeight="1" x14ac:dyDescent="0.2"/>
    <row r="7618" customFormat="1" ht="16" customHeight="1" x14ac:dyDescent="0.2"/>
    <row r="7619" customFormat="1" ht="16" customHeight="1" x14ac:dyDescent="0.2"/>
    <row r="7620" customFormat="1" ht="16" customHeight="1" x14ac:dyDescent="0.2"/>
    <row r="7621" customFormat="1" ht="16" customHeight="1" x14ac:dyDescent="0.2"/>
    <row r="7622" customFormat="1" ht="16" customHeight="1" x14ac:dyDescent="0.2"/>
    <row r="7623" customFormat="1" ht="16" customHeight="1" x14ac:dyDescent="0.2"/>
    <row r="7624" customFormat="1" ht="16" customHeight="1" x14ac:dyDescent="0.2"/>
    <row r="7625" customFormat="1" ht="16" customHeight="1" x14ac:dyDescent="0.2"/>
    <row r="7626" customFormat="1" ht="16" customHeight="1" x14ac:dyDescent="0.2"/>
    <row r="7627" customFormat="1" ht="16" customHeight="1" x14ac:dyDescent="0.2"/>
    <row r="7628" customFormat="1" ht="16" customHeight="1" x14ac:dyDescent="0.2"/>
    <row r="7629" customFormat="1" ht="16" customHeight="1" x14ac:dyDescent="0.2"/>
    <row r="7630" customFormat="1" ht="16" customHeight="1" x14ac:dyDescent="0.2"/>
    <row r="7631" customFormat="1" ht="16" customHeight="1" x14ac:dyDescent="0.2"/>
    <row r="7632" customFormat="1" ht="16" customHeight="1" x14ac:dyDescent="0.2"/>
    <row r="7633" customFormat="1" ht="16" customHeight="1" x14ac:dyDescent="0.2"/>
    <row r="7634" customFormat="1" ht="16" customHeight="1" x14ac:dyDescent="0.2"/>
    <row r="7635" customFormat="1" ht="16" customHeight="1" x14ac:dyDescent="0.2"/>
    <row r="7636" customFormat="1" ht="16" customHeight="1" x14ac:dyDescent="0.2"/>
    <row r="7637" customFormat="1" ht="16" customHeight="1" x14ac:dyDescent="0.2"/>
    <row r="7638" customFormat="1" ht="16" customHeight="1" x14ac:dyDescent="0.2"/>
    <row r="7639" customFormat="1" ht="16" customHeight="1" x14ac:dyDescent="0.2"/>
    <row r="7640" customFormat="1" ht="16" customHeight="1" x14ac:dyDescent="0.2"/>
    <row r="7641" customFormat="1" ht="16" customHeight="1" x14ac:dyDescent="0.2"/>
    <row r="7642" customFormat="1" ht="16" customHeight="1" x14ac:dyDescent="0.2"/>
    <row r="7643" customFormat="1" ht="16" customHeight="1" x14ac:dyDescent="0.2"/>
    <row r="7644" customFormat="1" ht="16" customHeight="1" x14ac:dyDescent="0.2"/>
    <row r="7645" customFormat="1" ht="16" customHeight="1" x14ac:dyDescent="0.2"/>
    <row r="7646" customFormat="1" ht="16" customHeight="1" x14ac:dyDescent="0.2"/>
    <row r="7647" customFormat="1" ht="16" customHeight="1" x14ac:dyDescent="0.2"/>
    <row r="7648" customFormat="1" ht="16" customHeight="1" x14ac:dyDescent="0.2"/>
    <row r="7649" customFormat="1" ht="16" customHeight="1" x14ac:dyDescent="0.2"/>
    <row r="7650" customFormat="1" ht="16" customHeight="1" x14ac:dyDescent="0.2"/>
    <row r="7651" customFormat="1" ht="16" customHeight="1" x14ac:dyDescent="0.2"/>
    <row r="7652" customFormat="1" ht="16" customHeight="1" x14ac:dyDescent="0.2"/>
    <row r="7653" customFormat="1" ht="16" customHeight="1" x14ac:dyDescent="0.2"/>
    <row r="7654" customFormat="1" ht="16" customHeight="1" x14ac:dyDescent="0.2"/>
    <row r="7655" customFormat="1" ht="16" customHeight="1" x14ac:dyDescent="0.2"/>
    <row r="7656" customFormat="1" ht="16" customHeight="1" x14ac:dyDescent="0.2"/>
    <row r="7657" customFormat="1" ht="16" customHeight="1" x14ac:dyDescent="0.2"/>
    <row r="7658" customFormat="1" ht="16" customHeight="1" x14ac:dyDescent="0.2"/>
    <row r="7659" customFormat="1" ht="16" customHeight="1" x14ac:dyDescent="0.2"/>
    <row r="7660" customFormat="1" ht="16" customHeight="1" x14ac:dyDescent="0.2"/>
    <row r="7661" customFormat="1" ht="16" customHeight="1" x14ac:dyDescent="0.2"/>
    <row r="7662" customFormat="1" ht="16" customHeight="1" x14ac:dyDescent="0.2"/>
    <row r="7663" customFormat="1" ht="16" customHeight="1" x14ac:dyDescent="0.2"/>
    <row r="7664" customFormat="1" ht="16" customHeight="1" x14ac:dyDescent="0.2"/>
    <row r="7665" customFormat="1" ht="16" customHeight="1" x14ac:dyDescent="0.2"/>
    <row r="7666" customFormat="1" ht="16" customHeight="1" x14ac:dyDescent="0.2"/>
    <row r="7667" customFormat="1" ht="16" customHeight="1" x14ac:dyDescent="0.2"/>
    <row r="7668" customFormat="1" ht="16" customHeight="1" x14ac:dyDescent="0.2"/>
    <row r="7669" customFormat="1" ht="16" customHeight="1" x14ac:dyDescent="0.2"/>
    <row r="7670" customFormat="1" ht="16" customHeight="1" x14ac:dyDescent="0.2"/>
    <row r="7671" customFormat="1" ht="16" customHeight="1" x14ac:dyDescent="0.2"/>
    <row r="7672" customFormat="1" ht="16" customHeight="1" x14ac:dyDescent="0.2"/>
    <row r="7673" customFormat="1" ht="16" customHeight="1" x14ac:dyDescent="0.2"/>
    <row r="7674" customFormat="1" ht="16" customHeight="1" x14ac:dyDescent="0.2"/>
    <row r="7675" customFormat="1" ht="16" customHeight="1" x14ac:dyDescent="0.2"/>
    <row r="7676" customFormat="1" ht="16" customHeight="1" x14ac:dyDescent="0.2"/>
    <row r="7677" customFormat="1" ht="16" customHeight="1" x14ac:dyDescent="0.2"/>
    <row r="7678" customFormat="1" ht="16" customHeight="1" x14ac:dyDescent="0.2"/>
    <row r="7679" customFormat="1" ht="16" customHeight="1" x14ac:dyDescent="0.2"/>
    <row r="7680" customFormat="1" ht="16" customHeight="1" x14ac:dyDescent="0.2"/>
    <row r="7681" customFormat="1" ht="16" customHeight="1" x14ac:dyDescent="0.2"/>
    <row r="7682" customFormat="1" ht="16" customHeight="1" x14ac:dyDescent="0.2"/>
    <row r="7683" customFormat="1" ht="16" customHeight="1" x14ac:dyDescent="0.2"/>
    <row r="7684" customFormat="1" ht="16" customHeight="1" x14ac:dyDescent="0.2"/>
    <row r="7685" customFormat="1" ht="16" customHeight="1" x14ac:dyDescent="0.2"/>
    <row r="7686" customFormat="1" ht="16" customHeight="1" x14ac:dyDescent="0.2"/>
    <row r="7687" customFormat="1" ht="16" customHeight="1" x14ac:dyDescent="0.2"/>
    <row r="7688" customFormat="1" ht="16" customHeight="1" x14ac:dyDescent="0.2"/>
    <row r="7689" customFormat="1" ht="16" customHeight="1" x14ac:dyDescent="0.2"/>
    <row r="7690" customFormat="1" ht="16" customHeight="1" x14ac:dyDescent="0.2"/>
    <row r="7691" customFormat="1" ht="16" customHeight="1" x14ac:dyDescent="0.2"/>
    <row r="7692" customFormat="1" ht="16" customHeight="1" x14ac:dyDescent="0.2"/>
    <row r="7693" customFormat="1" ht="16" customHeight="1" x14ac:dyDescent="0.2"/>
    <row r="7694" customFormat="1" ht="16" customHeight="1" x14ac:dyDescent="0.2"/>
    <row r="7695" customFormat="1" ht="16" customHeight="1" x14ac:dyDescent="0.2"/>
    <row r="7696" customFormat="1" ht="16" customHeight="1" x14ac:dyDescent="0.2"/>
    <row r="7697" customFormat="1" ht="16" customHeight="1" x14ac:dyDescent="0.2"/>
    <row r="7698" customFormat="1" ht="16" customHeight="1" x14ac:dyDescent="0.2"/>
    <row r="7699" customFormat="1" ht="16" customHeight="1" x14ac:dyDescent="0.2"/>
    <row r="7700" customFormat="1" ht="16" customHeight="1" x14ac:dyDescent="0.2"/>
    <row r="7701" customFormat="1" ht="16" customHeight="1" x14ac:dyDescent="0.2"/>
    <row r="7702" customFormat="1" ht="16" customHeight="1" x14ac:dyDescent="0.2"/>
    <row r="7703" customFormat="1" ht="16" customHeight="1" x14ac:dyDescent="0.2"/>
    <row r="7704" customFormat="1" ht="16" customHeight="1" x14ac:dyDescent="0.2"/>
    <row r="7705" customFormat="1" ht="16" customHeight="1" x14ac:dyDescent="0.2"/>
    <row r="7706" customFormat="1" ht="16" customHeight="1" x14ac:dyDescent="0.2"/>
    <row r="7707" customFormat="1" ht="16" customHeight="1" x14ac:dyDescent="0.2"/>
    <row r="7708" customFormat="1" ht="16" customHeight="1" x14ac:dyDescent="0.2"/>
    <row r="7709" customFormat="1" ht="16" customHeight="1" x14ac:dyDescent="0.2"/>
    <row r="7710" customFormat="1" ht="16" customHeight="1" x14ac:dyDescent="0.2"/>
    <row r="7711" customFormat="1" ht="16" customHeight="1" x14ac:dyDescent="0.2"/>
    <row r="7712" customFormat="1" ht="16" customHeight="1" x14ac:dyDescent="0.2"/>
    <row r="7713" customFormat="1" ht="16" customHeight="1" x14ac:dyDescent="0.2"/>
    <row r="7714" customFormat="1" ht="16" customHeight="1" x14ac:dyDescent="0.2"/>
    <row r="7715" customFormat="1" ht="16" customHeight="1" x14ac:dyDescent="0.2"/>
    <row r="7716" customFormat="1" ht="16" customHeight="1" x14ac:dyDescent="0.2"/>
    <row r="7717" customFormat="1" ht="16" customHeight="1" x14ac:dyDescent="0.2"/>
    <row r="7718" customFormat="1" ht="16" customHeight="1" x14ac:dyDescent="0.2"/>
    <row r="7719" customFormat="1" ht="16" customHeight="1" x14ac:dyDescent="0.2"/>
    <row r="7720" customFormat="1" ht="16" customHeight="1" x14ac:dyDescent="0.2"/>
    <row r="7721" customFormat="1" ht="16" customHeight="1" x14ac:dyDescent="0.2"/>
    <row r="7722" customFormat="1" ht="16" customHeight="1" x14ac:dyDescent="0.2"/>
    <row r="7723" customFormat="1" ht="16" customHeight="1" x14ac:dyDescent="0.2"/>
    <row r="7724" customFormat="1" ht="16" customHeight="1" x14ac:dyDescent="0.2"/>
    <row r="7725" customFormat="1" ht="16" customHeight="1" x14ac:dyDescent="0.2"/>
    <row r="7726" customFormat="1" ht="16" customHeight="1" x14ac:dyDescent="0.2"/>
    <row r="7727" customFormat="1" ht="16" customHeight="1" x14ac:dyDescent="0.2"/>
    <row r="7728" customFormat="1" ht="16" customHeight="1" x14ac:dyDescent="0.2"/>
    <row r="7729" customFormat="1" ht="16" customHeight="1" x14ac:dyDescent="0.2"/>
    <row r="7730" customFormat="1" ht="16" customHeight="1" x14ac:dyDescent="0.2"/>
    <row r="7731" customFormat="1" ht="16" customHeight="1" x14ac:dyDescent="0.2"/>
    <row r="7732" customFormat="1" ht="16" customHeight="1" x14ac:dyDescent="0.2"/>
    <row r="7733" customFormat="1" ht="16" customHeight="1" x14ac:dyDescent="0.2"/>
    <row r="7734" customFormat="1" ht="16" customHeight="1" x14ac:dyDescent="0.2"/>
    <row r="7735" customFormat="1" ht="16" customHeight="1" x14ac:dyDescent="0.2"/>
    <row r="7736" customFormat="1" ht="16" customHeight="1" x14ac:dyDescent="0.2"/>
    <row r="7737" customFormat="1" ht="16" customHeight="1" x14ac:dyDescent="0.2"/>
    <row r="7738" customFormat="1" ht="16" customHeight="1" x14ac:dyDescent="0.2"/>
    <row r="7739" customFormat="1" ht="16" customHeight="1" x14ac:dyDescent="0.2"/>
    <row r="7740" customFormat="1" ht="16" customHeight="1" x14ac:dyDescent="0.2"/>
    <row r="7741" customFormat="1" ht="16" customHeight="1" x14ac:dyDescent="0.2"/>
    <row r="7742" customFormat="1" ht="16" customHeight="1" x14ac:dyDescent="0.2"/>
    <row r="7743" customFormat="1" ht="16" customHeight="1" x14ac:dyDescent="0.2"/>
    <row r="7744" customFormat="1" ht="16" customHeight="1" x14ac:dyDescent="0.2"/>
    <row r="7745" customFormat="1" ht="16" customHeight="1" x14ac:dyDescent="0.2"/>
    <row r="7746" customFormat="1" ht="16" customHeight="1" x14ac:dyDescent="0.2"/>
    <row r="7747" customFormat="1" ht="16" customHeight="1" x14ac:dyDescent="0.2"/>
    <row r="7748" customFormat="1" ht="16" customHeight="1" x14ac:dyDescent="0.2"/>
    <row r="7749" customFormat="1" ht="16" customHeight="1" x14ac:dyDescent="0.2"/>
    <row r="7750" customFormat="1" ht="16" customHeight="1" x14ac:dyDescent="0.2"/>
    <row r="7751" customFormat="1" ht="16" customHeight="1" x14ac:dyDescent="0.2"/>
    <row r="7752" customFormat="1" ht="16" customHeight="1" x14ac:dyDescent="0.2"/>
    <row r="7753" customFormat="1" ht="16" customHeight="1" x14ac:dyDescent="0.2"/>
    <row r="7754" customFormat="1" ht="16" customHeight="1" x14ac:dyDescent="0.2"/>
    <row r="7755" customFormat="1" ht="16" customHeight="1" x14ac:dyDescent="0.2"/>
    <row r="7756" customFormat="1" ht="16" customHeight="1" x14ac:dyDescent="0.2"/>
    <row r="7757" customFormat="1" ht="16" customHeight="1" x14ac:dyDescent="0.2"/>
    <row r="7758" customFormat="1" ht="16" customHeight="1" x14ac:dyDescent="0.2"/>
    <row r="7759" customFormat="1" ht="16" customHeight="1" x14ac:dyDescent="0.2"/>
    <row r="7760" customFormat="1" ht="16" customHeight="1" x14ac:dyDescent="0.2"/>
    <row r="7761" customFormat="1" ht="16" customHeight="1" x14ac:dyDescent="0.2"/>
    <row r="7762" customFormat="1" ht="16" customHeight="1" x14ac:dyDescent="0.2"/>
    <row r="7763" customFormat="1" ht="16" customHeight="1" x14ac:dyDescent="0.2"/>
    <row r="7764" customFormat="1" ht="16" customHeight="1" x14ac:dyDescent="0.2"/>
    <row r="7765" customFormat="1" ht="16" customHeight="1" x14ac:dyDescent="0.2"/>
    <row r="7766" customFormat="1" ht="16" customHeight="1" x14ac:dyDescent="0.2"/>
    <row r="7767" customFormat="1" ht="16" customHeight="1" x14ac:dyDescent="0.2"/>
    <row r="7768" customFormat="1" ht="16" customHeight="1" x14ac:dyDescent="0.2"/>
    <row r="7769" customFormat="1" ht="16" customHeight="1" x14ac:dyDescent="0.2"/>
    <row r="7770" customFormat="1" ht="16" customHeight="1" x14ac:dyDescent="0.2"/>
    <row r="7771" customFormat="1" ht="16" customHeight="1" x14ac:dyDescent="0.2"/>
    <row r="7772" customFormat="1" ht="16" customHeight="1" x14ac:dyDescent="0.2"/>
    <row r="7773" customFormat="1" ht="16" customHeight="1" x14ac:dyDescent="0.2"/>
    <row r="7774" customFormat="1" ht="16" customHeight="1" x14ac:dyDescent="0.2"/>
    <row r="7775" customFormat="1" ht="16" customHeight="1" x14ac:dyDescent="0.2"/>
    <row r="7776" customFormat="1" ht="16" customHeight="1" x14ac:dyDescent="0.2"/>
    <row r="7777" customFormat="1" ht="16" customHeight="1" x14ac:dyDescent="0.2"/>
    <row r="7778" customFormat="1" ht="16" customHeight="1" x14ac:dyDescent="0.2"/>
    <row r="7779" customFormat="1" ht="16" customHeight="1" x14ac:dyDescent="0.2"/>
    <row r="7780" customFormat="1" ht="16" customHeight="1" x14ac:dyDescent="0.2"/>
    <row r="7781" customFormat="1" ht="16" customHeight="1" x14ac:dyDescent="0.2"/>
    <row r="7782" customFormat="1" ht="16" customHeight="1" x14ac:dyDescent="0.2"/>
    <row r="7783" customFormat="1" ht="16" customHeight="1" x14ac:dyDescent="0.2"/>
    <row r="7784" customFormat="1" ht="16" customHeight="1" x14ac:dyDescent="0.2"/>
    <row r="7785" customFormat="1" ht="16" customHeight="1" x14ac:dyDescent="0.2"/>
    <row r="7786" customFormat="1" ht="16" customHeight="1" x14ac:dyDescent="0.2"/>
    <row r="7787" customFormat="1" ht="16" customHeight="1" x14ac:dyDescent="0.2"/>
    <row r="7788" customFormat="1" ht="16" customHeight="1" x14ac:dyDescent="0.2"/>
    <row r="7789" customFormat="1" ht="16" customHeight="1" x14ac:dyDescent="0.2"/>
    <row r="7790" customFormat="1" ht="16" customHeight="1" x14ac:dyDescent="0.2"/>
    <row r="7791" customFormat="1" ht="16" customHeight="1" x14ac:dyDescent="0.2"/>
    <row r="7792" customFormat="1" ht="16" customHeight="1" x14ac:dyDescent="0.2"/>
    <row r="7793" customFormat="1" ht="16" customHeight="1" x14ac:dyDescent="0.2"/>
    <row r="7794" customFormat="1" ht="16" customHeight="1" x14ac:dyDescent="0.2"/>
    <row r="7795" customFormat="1" ht="16" customHeight="1" x14ac:dyDescent="0.2"/>
    <row r="7796" customFormat="1" ht="16" customHeight="1" x14ac:dyDescent="0.2"/>
    <row r="7797" customFormat="1" ht="16" customHeight="1" x14ac:dyDescent="0.2"/>
    <row r="7798" customFormat="1" ht="16" customHeight="1" x14ac:dyDescent="0.2"/>
    <row r="7799" customFormat="1" ht="16" customHeight="1" x14ac:dyDescent="0.2"/>
    <row r="7800" customFormat="1" ht="16" customHeight="1" x14ac:dyDescent="0.2"/>
    <row r="7801" customFormat="1" ht="16" customHeight="1" x14ac:dyDescent="0.2"/>
    <row r="7802" customFormat="1" ht="16" customHeight="1" x14ac:dyDescent="0.2"/>
    <row r="7803" customFormat="1" ht="16" customHeight="1" x14ac:dyDescent="0.2"/>
    <row r="7804" customFormat="1" ht="16" customHeight="1" x14ac:dyDescent="0.2"/>
    <row r="7805" customFormat="1" ht="16" customHeight="1" x14ac:dyDescent="0.2"/>
    <row r="7806" customFormat="1" ht="16" customHeight="1" x14ac:dyDescent="0.2"/>
    <row r="7807" customFormat="1" ht="16" customHeight="1" x14ac:dyDescent="0.2"/>
    <row r="7808" customFormat="1" ht="16" customHeight="1" x14ac:dyDescent="0.2"/>
    <row r="7809" customFormat="1" ht="16" customHeight="1" x14ac:dyDescent="0.2"/>
    <row r="7810" customFormat="1" ht="16" customHeight="1" x14ac:dyDescent="0.2"/>
    <row r="7811" customFormat="1" ht="16" customHeight="1" x14ac:dyDescent="0.2"/>
    <row r="7812" customFormat="1" ht="16" customHeight="1" x14ac:dyDescent="0.2"/>
    <row r="7813" customFormat="1" ht="16" customHeight="1" x14ac:dyDescent="0.2"/>
    <row r="7814" customFormat="1" ht="16" customHeight="1" x14ac:dyDescent="0.2"/>
    <row r="7815" customFormat="1" ht="16" customHeight="1" x14ac:dyDescent="0.2"/>
    <row r="7816" customFormat="1" ht="16" customHeight="1" x14ac:dyDescent="0.2"/>
    <row r="7817" customFormat="1" ht="16" customHeight="1" x14ac:dyDescent="0.2"/>
    <row r="7818" customFormat="1" ht="16" customHeight="1" x14ac:dyDescent="0.2"/>
    <row r="7819" customFormat="1" ht="16" customHeight="1" x14ac:dyDescent="0.2"/>
    <row r="7820" customFormat="1" ht="16" customHeight="1" x14ac:dyDescent="0.2"/>
    <row r="7821" customFormat="1" ht="16" customHeight="1" x14ac:dyDescent="0.2"/>
    <row r="7822" customFormat="1" ht="16" customHeight="1" x14ac:dyDescent="0.2"/>
    <row r="7823" customFormat="1" ht="16" customHeight="1" x14ac:dyDescent="0.2"/>
    <row r="7824" customFormat="1" ht="16" customHeight="1" x14ac:dyDescent="0.2"/>
    <row r="7825" customFormat="1" ht="16" customHeight="1" x14ac:dyDescent="0.2"/>
    <row r="7826" customFormat="1" ht="16" customHeight="1" x14ac:dyDescent="0.2"/>
    <row r="7827" customFormat="1" ht="16" customHeight="1" x14ac:dyDescent="0.2"/>
    <row r="7828" customFormat="1" ht="16" customHeight="1" x14ac:dyDescent="0.2"/>
    <row r="7829" customFormat="1" ht="16" customHeight="1" x14ac:dyDescent="0.2"/>
    <row r="7830" customFormat="1" ht="16" customHeight="1" x14ac:dyDescent="0.2"/>
    <row r="7831" customFormat="1" ht="16" customHeight="1" x14ac:dyDescent="0.2"/>
    <row r="7832" customFormat="1" ht="16" customHeight="1" x14ac:dyDescent="0.2"/>
    <row r="7833" customFormat="1" ht="16" customHeight="1" x14ac:dyDescent="0.2"/>
    <row r="7834" customFormat="1" ht="16" customHeight="1" x14ac:dyDescent="0.2"/>
    <row r="7835" customFormat="1" ht="16" customHeight="1" x14ac:dyDescent="0.2"/>
    <row r="7836" customFormat="1" ht="16" customHeight="1" x14ac:dyDescent="0.2"/>
    <row r="7837" customFormat="1" ht="16" customHeight="1" x14ac:dyDescent="0.2"/>
    <row r="7838" customFormat="1" ht="16" customHeight="1" x14ac:dyDescent="0.2"/>
    <row r="7839" customFormat="1" ht="16" customHeight="1" x14ac:dyDescent="0.2"/>
    <row r="7840" customFormat="1" ht="16" customHeight="1" x14ac:dyDescent="0.2"/>
    <row r="7841" customFormat="1" ht="16" customHeight="1" x14ac:dyDescent="0.2"/>
    <row r="7842" customFormat="1" ht="16" customHeight="1" x14ac:dyDescent="0.2"/>
    <row r="7843" customFormat="1" ht="16" customHeight="1" x14ac:dyDescent="0.2"/>
    <row r="7844" customFormat="1" ht="16" customHeight="1" x14ac:dyDescent="0.2"/>
    <row r="7845" customFormat="1" ht="16" customHeight="1" x14ac:dyDescent="0.2"/>
    <row r="7846" customFormat="1" ht="16" customHeight="1" x14ac:dyDescent="0.2"/>
    <row r="7847" customFormat="1" ht="16" customHeight="1" x14ac:dyDescent="0.2"/>
    <row r="7848" customFormat="1" ht="16" customHeight="1" x14ac:dyDescent="0.2"/>
    <row r="7849" customFormat="1" ht="16" customHeight="1" x14ac:dyDescent="0.2"/>
    <row r="7850" customFormat="1" ht="16" customHeight="1" x14ac:dyDescent="0.2"/>
    <row r="7851" customFormat="1" ht="16" customHeight="1" x14ac:dyDescent="0.2"/>
    <row r="7852" customFormat="1" ht="16" customHeight="1" x14ac:dyDescent="0.2"/>
    <row r="7853" customFormat="1" ht="16" customHeight="1" x14ac:dyDescent="0.2"/>
    <row r="7854" customFormat="1" ht="16" customHeight="1" x14ac:dyDescent="0.2"/>
    <row r="7855" customFormat="1" ht="16" customHeight="1" x14ac:dyDescent="0.2"/>
    <row r="7856" customFormat="1" ht="16" customHeight="1" x14ac:dyDescent="0.2"/>
    <row r="7857" customFormat="1" ht="16" customHeight="1" x14ac:dyDescent="0.2"/>
    <row r="7858" customFormat="1" ht="16" customHeight="1" x14ac:dyDescent="0.2"/>
    <row r="7859" customFormat="1" ht="16" customHeight="1" x14ac:dyDescent="0.2"/>
    <row r="7860" customFormat="1" ht="16" customHeight="1" x14ac:dyDescent="0.2"/>
    <row r="7861" customFormat="1" ht="16" customHeight="1" x14ac:dyDescent="0.2"/>
    <row r="7862" customFormat="1" ht="16" customHeight="1" x14ac:dyDescent="0.2"/>
    <row r="7863" customFormat="1" ht="16" customHeight="1" x14ac:dyDescent="0.2"/>
    <row r="7864" customFormat="1" ht="16" customHeight="1" x14ac:dyDescent="0.2"/>
    <row r="7865" customFormat="1" ht="16" customHeight="1" x14ac:dyDescent="0.2"/>
    <row r="7866" customFormat="1" ht="16" customHeight="1" x14ac:dyDescent="0.2"/>
    <row r="7867" customFormat="1" ht="16" customHeight="1" x14ac:dyDescent="0.2"/>
    <row r="7868" customFormat="1" ht="16" customHeight="1" x14ac:dyDescent="0.2"/>
    <row r="7869" customFormat="1" ht="16" customHeight="1" x14ac:dyDescent="0.2"/>
    <row r="7870" customFormat="1" ht="16" customHeight="1" x14ac:dyDescent="0.2"/>
    <row r="7871" customFormat="1" ht="16" customHeight="1" x14ac:dyDescent="0.2"/>
    <row r="7872" customFormat="1" ht="16" customHeight="1" x14ac:dyDescent="0.2"/>
    <row r="7873" customFormat="1" ht="16" customHeight="1" x14ac:dyDescent="0.2"/>
    <row r="7874" customFormat="1" ht="16" customHeight="1" x14ac:dyDescent="0.2"/>
    <row r="7875" customFormat="1" ht="16" customHeight="1" x14ac:dyDescent="0.2"/>
    <row r="7876" customFormat="1" ht="16" customHeight="1" x14ac:dyDescent="0.2"/>
    <row r="7877" customFormat="1" ht="16" customHeight="1" x14ac:dyDescent="0.2"/>
    <row r="7878" customFormat="1" ht="16" customHeight="1" x14ac:dyDescent="0.2"/>
    <row r="7879" customFormat="1" ht="16" customHeight="1" x14ac:dyDescent="0.2"/>
    <row r="7880" customFormat="1" ht="16" customHeight="1" x14ac:dyDescent="0.2"/>
    <row r="7881" customFormat="1" ht="16" customHeight="1" x14ac:dyDescent="0.2"/>
    <row r="7882" customFormat="1" ht="16" customHeight="1" x14ac:dyDescent="0.2"/>
    <row r="7883" customFormat="1" ht="16" customHeight="1" x14ac:dyDescent="0.2"/>
    <row r="7884" customFormat="1" ht="16" customHeight="1" x14ac:dyDescent="0.2"/>
    <row r="7885" customFormat="1" ht="16" customHeight="1" x14ac:dyDescent="0.2"/>
    <row r="7886" customFormat="1" ht="16" customHeight="1" x14ac:dyDescent="0.2"/>
    <row r="7887" customFormat="1" ht="16" customHeight="1" x14ac:dyDescent="0.2"/>
    <row r="7888" customFormat="1" ht="16" customHeight="1" x14ac:dyDescent="0.2"/>
    <row r="7889" customFormat="1" ht="16" customHeight="1" x14ac:dyDescent="0.2"/>
    <row r="7890" customFormat="1" ht="16" customHeight="1" x14ac:dyDescent="0.2"/>
    <row r="7891" customFormat="1" ht="16" customHeight="1" x14ac:dyDescent="0.2"/>
    <row r="7892" customFormat="1" ht="16" customHeight="1" x14ac:dyDescent="0.2"/>
    <row r="7893" customFormat="1" ht="16" customHeight="1" x14ac:dyDescent="0.2"/>
    <row r="7894" customFormat="1" ht="16" customHeight="1" x14ac:dyDescent="0.2"/>
    <row r="7895" customFormat="1" ht="16" customHeight="1" x14ac:dyDescent="0.2"/>
    <row r="7896" customFormat="1" ht="16" customHeight="1" x14ac:dyDescent="0.2"/>
    <row r="7897" customFormat="1" ht="16" customHeight="1" x14ac:dyDescent="0.2"/>
    <row r="7898" customFormat="1" ht="16" customHeight="1" x14ac:dyDescent="0.2"/>
    <row r="7899" customFormat="1" ht="16" customHeight="1" x14ac:dyDescent="0.2"/>
    <row r="7900" customFormat="1" ht="16" customHeight="1" x14ac:dyDescent="0.2"/>
    <row r="7901" customFormat="1" ht="16" customHeight="1" x14ac:dyDescent="0.2"/>
    <row r="7902" customFormat="1" ht="16" customHeight="1" x14ac:dyDescent="0.2"/>
    <row r="7903" customFormat="1" ht="16" customHeight="1" x14ac:dyDescent="0.2"/>
    <row r="7904" customFormat="1" ht="16" customHeight="1" x14ac:dyDescent="0.2"/>
    <row r="7905" customFormat="1" ht="16" customHeight="1" x14ac:dyDescent="0.2"/>
    <row r="7906" customFormat="1" ht="16" customHeight="1" x14ac:dyDescent="0.2"/>
    <row r="7907" customFormat="1" ht="16" customHeight="1" x14ac:dyDescent="0.2"/>
    <row r="7908" customFormat="1" ht="16" customHeight="1" x14ac:dyDescent="0.2"/>
    <row r="7909" customFormat="1" ht="16" customHeight="1" x14ac:dyDescent="0.2"/>
    <row r="7910" customFormat="1" ht="16" customHeight="1" x14ac:dyDescent="0.2"/>
    <row r="7911" customFormat="1" ht="16" customHeight="1" x14ac:dyDescent="0.2"/>
    <row r="7912" customFormat="1" ht="16" customHeight="1" x14ac:dyDescent="0.2"/>
    <row r="7913" customFormat="1" ht="16" customHeight="1" x14ac:dyDescent="0.2"/>
    <row r="7914" customFormat="1" ht="16" customHeight="1" x14ac:dyDescent="0.2"/>
    <row r="7915" customFormat="1" ht="16" customHeight="1" x14ac:dyDescent="0.2"/>
    <row r="7916" customFormat="1" ht="16" customHeight="1" x14ac:dyDescent="0.2"/>
    <row r="7917" customFormat="1" ht="16" customHeight="1" x14ac:dyDescent="0.2"/>
    <row r="7918" customFormat="1" ht="16" customHeight="1" x14ac:dyDescent="0.2"/>
    <row r="7919" customFormat="1" ht="16" customHeight="1" x14ac:dyDescent="0.2"/>
    <row r="7920" customFormat="1" ht="16" customHeight="1" x14ac:dyDescent="0.2"/>
    <row r="7921" customFormat="1" ht="16" customHeight="1" x14ac:dyDescent="0.2"/>
    <row r="7922" customFormat="1" ht="16" customHeight="1" x14ac:dyDescent="0.2"/>
    <row r="7923" customFormat="1" ht="16" customHeight="1" x14ac:dyDescent="0.2"/>
    <row r="7924" customFormat="1" ht="16" customHeight="1" x14ac:dyDescent="0.2"/>
    <row r="7925" customFormat="1" ht="16" customHeight="1" x14ac:dyDescent="0.2"/>
    <row r="7926" customFormat="1" ht="16" customHeight="1" x14ac:dyDescent="0.2"/>
    <row r="7927" customFormat="1" ht="16" customHeight="1" x14ac:dyDescent="0.2"/>
    <row r="7928" customFormat="1" ht="16" customHeight="1" x14ac:dyDescent="0.2"/>
    <row r="7929" customFormat="1" ht="16" customHeight="1" x14ac:dyDescent="0.2"/>
    <row r="7930" customFormat="1" ht="16" customHeight="1" x14ac:dyDescent="0.2"/>
    <row r="7931" customFormat="1" ht="16" customHeight="1" x14ac:dyDescent="0.2"/>
    <row r="7932" customFormat="1" ht="16" customHeight="1" x14ac:dyDescent="0.2"/>
    <row r="7933" customFormat="1" ht="16" customHeight="1" x14ac:dyDescent="0.2"/>
    <row r="7934" customFormat="1" ht="16" customHeight="1" x14ac:dyDescent="0.2"/>
    <row r="7935" customFormat="1" ht="16" customHeight="1" x14ac:dyDescent="0.2"/>
    <row r="7936" customFormat="1" ht="16" customHeight="1" x14ac:dyDescent="0.2"/>
    <row r="7937" customFormat="1" ht="16" customHeight="1" x14ac:dyDescent="0.2"/>
    <row r="7938" customFormat="1" ht="16" customHeight="1" x14ac:dyDescent="0.2"/>
    <row r="7939" customFormat="1" ht="16" customHeight="1" x14ac:dyDescent="0.2"/>
    <row r="7940" customFormat="1" ht="16" customHeight="1" x14ac:dyDescent="0.2"/>
    <row r="7941" customFormat="1" ht="16" customHeight="1" x14ac:dyDescent="0.2"/>
    <row r="7942" customFormat="1" ht="16" customHeight="1" x14ac:dyDescent="0.2"/>
    <row r="7943" customFormat="1" ht="16" customHeight="1" x14ac:dyDescent="0.2"/>
    <row r="7944" customFormat="1" ht="16" customHeight="1" x14ac:dyDescent="0.2"/>
    <row r="7945" customFormat="1" ht="16" customHeight="1" x14ac:dyDescent="0.2"/>
    <row r="7946" customFormat="1" ht="16" customHeight="1" x14ac:dyDescent="0.2"/>
    <row r="7947" customFormat="1" ht="16" customHeight="1" x14ac:dyDescent="0.2"/>
    <row r="7948" customFormat="1" ht="16" customHeight="1" x14ac:dyDescent="0.2"/>
    <row r="7949" customFormat="1" ht="16" customHeight="1" x14ac:dyDescent="0.2"/>
    <row r="7950" customFormat="1" ht="16" customHeight="1" x14ac:dyDescent="0.2"/>
    <row r="7951" customFormat="1" ht="16" customHeight="1" x14ac:dyDescent="0.2"/>
    <row r="7952" customFormat="1" ht="16" customHeight="1" x14ac:dyDescent="0.2"/>
    <row r="7953" customFormat="1" ht="16" customHeight="1" x14ac:dyDescent="0.2"/>
    <row r="7954" customFormat="1" ht="16" customHeight="1" x14ac:dyDescent="0.2"/>
    <row r="7955" customFormat="1" ht="16" customHeight="1" x14ac:dyDescent="0.2"/>
    <row r="7956" customFormat="1" ht="16" customHeight="1" x14ac:dyDescent="0.2"/>
    <row r="7957" customFormat="1" ht="16" customHeight="1" x14ac:dyDescent="0.2"/>
    <row r="7958" customFormat="1" ht="16" customHeight="1" x14ac:dyDescent="0.2"/>
    <row r="7959" customFormat="1" ht="16" customHeight="1" x14ac:dyDescent="0.2"/>
    <row r="7960" customFormat="1" ht="16" customHeight="1" x14ac:dyDescent="0.2"/>
    <row r="7961" customFormat="1" ht="16" customHeight="1" x14ac:dyDescent="0.2"/>
    <row r="7962" customFormat="1" ht="16" customHeight="1" x14ac:dyDescent="0.2"/>
    <row r="7963" customFormat="1" ht="16" customHeight="1" x14ac:dyDescent="0.2"/>
    <row r="7964" customFormat="1" ht="16" customHeight="1" x14ac:dyDescent="0.2"/>
    <row r="7965" customFormat="1" ht="16" customHeight="1" x14ac:dyDescent="0.2"/>
    <row r="7966" customFormat="1" ht="16" customHeight="1" x14ac:dyDescent="0.2"/>
    <row r="7967" customFormat="1" ht="16" customHeight="1" x14ac:dyDescent="0.2"/>
    <row r="7968" customFormat="1" ht="16" customHeight="1" x14ac:dyDescent="0.2"/>
    <row r="7969" customFormat="1" ht="16" customHeight="1" x14ac:dyDescent="0.2"/>
    <row r="7970" customFormat="1" ht="16" customHeight="1" x14ac:dyDescent="0.2"/>
    <row r="7971" customFormat="1" ht="16" customHeight="1" x14ac:dyDescent="0.2"/>
    <row r="7972" customFormat="1" ht="16" customHeight="1" x14ac:dyDescent="0.2"/>
    <row r="7973" customFormat="1" ht="16" customHeight="1" x14ac:dyDescent="0.2"/>
    <row r="7974" customFormat="1" ht="16" customHeight="1" x14ac:dyDescent="0.2"/>
    <row r="7975" customFormat="1" ht="16" customHeight="1" x14ac:dyDescent="0.2"/>
    <row r="7976" customFormat="1" ht="16" customHeight="1" x14ac:dyDescent="0.2"/>
    <row r="7977" customFormat="1" ht="16" customHeight="1" x14ac:dyDescent="0.2"/>
    <row r="7978" customFormat="1" ht="16" customHeight="1" x14ac:dyDescent="0.2"/>
    <row r="7979" customFormat="1" ht="16" customHeight="1" x14ac:dyDescent="0.2"/>
    <row r="7980" customFormat="1" ht="16" customHeight="1" x14ac:dyDescent="0.2"/>
    <row r="7981" customFormat="1" ht="16" customHeight="1" x14ac:dyDescent="0.2"/>
    <row r="7982" customFormat="1" ht="16" customHeight="1" x14ac:dyDescent="0.2"/>
    <row r="7983" customFormat="1" ht="16" customHeight="1" x14ac:dyDescent="0.2"/>
    <row r="7984" customFormat="1" ht="16" customHeight="1" x14ac:dyDescent="0.2"/>
    <row r="7985" customFormat="1" ht="16" customHeight="1" x14ac:dyDescent="0.2"/>
    <row r="7986" customFormat="1" ht="16" customHeight="1" x14ac:dyDescent="0.2"/>
    <row r="7987" customFormat="1" ht="16" customHeight="1" x14ac:dyDescent="0.2"/>
    <row r="7988" customFormat="1" ht="16" customHeight="1" x14ac:dyDescent="0.2"/>
    <row r="7989" customFormat="1" ht="16" customHeight="1" x14ac:dyDescent="0.2"/>
    <row r="7990" customFormat="1" ht="16" customHeight="1" x14ac:dyDescent="0.2"/>
    <row r="7991" customFormat="1" ht="16" customHeight="1" x14ac:dyDescent="0.2"/>
    <row r="7992" customFormat="1" ht="16" customHeight="1" x14ac:dyDescent="0.2"/>
    <row r="7993" customFormat="1" ht="16" customHeight="1" x14ac:dyDescent="0.2"/>
    <row r="7994" customFormat="1" ht="16" customHeight="1" x14ac:dyDescent="0.2"/>
    <row r="7995" customFormat="1" ht="16" customHeight="1" x14ac:dyDescent="0.2"/>
    <row r="7996" customFormat="1" ht="16" customHeight="1" x14ac:dyDescent="0.2"/>
    <row r="7997" customFormat="1" ht="16" customHeight="1" x14ac:dyDescent="0.2"/>
    <row r="7998" customFormat="1" ht="16" customHeight="1" x14ac:dyDescent="0.2"/>
    <row r="7999" customFormat="1" ht="16" customHeight="1" x14ac:dyDescent="0.2"/>
    <row r="8000" customFormat="1" ht="16" customHeight="1" x14ac:dyDescent="0.2"/>
    <row r="8001" customFormat="1" ht="16" customHeight="1" x14ac:dyDescent="0.2"/>
    <row r="8002" customFormat="1" ht="16" customHeight="1" x14ac:dyDescent="0.2"/>
    <row r="8003" customFormat="1" ht="16" customHeight="1" x14ac:dyDescent="0.2"/>
    <row r="8004" customFormat="1" ht="16" customHeight="1" x14ac:dyDescent="0.2"/>
    <row r="8005" customFormat="1" ht="16" customHeight="1" x14ac:dyDescent="0.2"/>
    <row r="8006" customFormat="1" ht="16" customHeight="1" x14ac:dyDescent="0.2"/>
    <row r="8007" customFormat="1" ht="16" customHeight="1" x14ac:dyDescent="0.2"/>
    <row r="8008" customFormat="1" ht="16" customHeight="1" x14ac:dyDescent="0.2"/>
    <row r="8009" customFormat="1" ht="16" customHeight="1" x14ac:dyDescent="0.2"/>
    <row r="8010" customFormat="1" ht="16" customHeight="1" x14ac:dyDescent="0.2"/>
    <row r="8011" customFormat="1" ht="16" customHeight="1" x14ac:dyDescent="0.2"/>
    <row r="8012" customFormat="1" ht="16" customHeight="1" x14ac:dyDescent="0.2"/>
    <row r="8013" customFormat="1" ht="16" customHeight="1" x14ac:dyDescent="0.2"/>
    <row r="8014" customFormat="1" ht="16" customHeight="1" x14ac:dyDescent="0.2"/>
    <row r="8015" customFormat="1" ht="16" customHeight="1" x14ac:dyDescent="0.2"/>
    <row r="8016" customFormat="1" ht="16" customHeight="1" x14ac:dyDescent="0.2"/>
    <row r="8017" customFormat="1" ht="16" customHeight="1" x14ac:dyDescent="0.2"/>
    <row r="8018" customFormat="1" ht="16" customHeight="1" x14ac:dyDescent="0.2"/>
    <row r="8019" customFormat="1" ht="16" customHeight="1" x14ac:dyDescent="0.2"/>
    <row r="8020" customFormat="1" ht="16" customHeight="1" x14ac:dyDescent="0.2"/>
    <row r="8021" customFormat="1" ht="16" customHeight="1" x14ac:dyDescent="0.2"/>
    <row r="8022" customFormat="1" ht="16" customHeight="1" x14ac:dyDescent="0.2"/>
    <row r="8023" customFormat="1" ht="16" customHeight="1" x14ac:dyDescent="0.2"/>
    <row r="8024" customFormat="1" ht="16" customHeight="1" x14ac:dyDescent="0.2"/>
    <row r="8025" customFormat="1" ht="16" customHeight="1" x14ac:dyDescent="0.2"/>
    <row r="8026" customFormat="1" ht="16" customHeight="1" x14ac:dyDescent="0.2"/>
    <row r="8027" customFormat="1" ht="16" customHeight="1" x14ac:dyDescent="0.2"/>
    <row r="8028" customFormat="1" ht="16" customHeight="1" x14ac:dyDescent="0.2"/>
    <row r="8029" customFormat="1" ht="16" customHeight="1" x14ac:dyDescent="0.2"/>
    <row r="8030" customFormat="1" ht="16" customHeight="1" x14ac:dyDescent="0.2"/>
    <row r="8031" customFormat="1" ht="16" customHeight="1" x14ac:dyDescent="0.2"/>
    <row r="8032" customFormat="1" ht="16" customHeight="1" x14ac:dyDescent="0.2"/>
    <row r="8033" customFormat="1" ht="16" customHeight="1" x14ac:dyDescent="0.2"/>
    <row r="8034" customFormat="1" ht="16" customHeight="1" x14ac:dyDescent="0.2"/>
    <row r="8035" customFormat="1" ht="16" customHeight="1" x14ac:dyDescent="0.2"/>
    <row r="8036" customFormat="1" ht="16" customHeight="1" x14ac:dyDescent="0.2"/>
    <row r="8037" customFormat="1" ht="16" customHeight="1" x14ac:dyDescent="0.2"/>
    <row r="8038" customFormat="1" ht="16" customHeight="1" x14ac:dyDescent="0.2"/>
    <row r="8039" customFormat="1" ht="16" customHeight="1" x14ac:dyDescent="0.2"/>
    <row r="8040" customFormat="1" ht="16" customHeight="1" x14ac:dyDescent="0.2"/>
    <row r="8041" customFormat="1" ht="16" customHeight="1" x14ac:dyDescent="0.2"/>
    <row r="8042" customFormat="1" ht="16" customHeight="1" x14ac:dyDescent="0.2"/>
    <row r="8043" customFormat="1" ht="16" customHeight="1" x14ac:dyDescent="0.2"/>
    <row r="8044" customFormat="1" ht="16" customHeight="1" x14ac:dyDescent="0.2"/>
    <row r="8045" customFormat="1" ht="16" customHeight="1" x14ac:dyDescent="0.2"/>
    <row r="8046" customFormat="1" ht="16" customHeight="1" x14ac:dyDescent="0.2"/>
    <row r="8047" customFormat="1" ht="16" customHeight="1" x14ac:dyDescent="0.2"/>
    <row r="8048" customFormat="1" ht="16" customHeight="1" x14ac:dyDescent="0.2"/>
    <row r="8049" customFormat="1" ht="16" customHeight="1" x14ac:dyDescent="0.2"/>
    <row r="8050" customFormat="1" ht="16" customHeight="1" x14ac:dyDescent="0.2"/>
    <row r="8051" customFormat="1" ht="16" customHeight="1" x14ac:dyDescent="0.2"/>
    <row r="8052" customFormat="1" ht="16" customHeight="1" x14ac:dyDescent="0.2"/>
    <row r="8053" customFormat="1" ht="16" customHeight="1" x14ac:dyDescent="0.2"/>
    <row r="8054" customFormat="1" ht="16" customHeight="1" x14ac:dyDescent="0.2"/>
    <row r="8055" customFormat="1" ht="16" customHeight="1" x14ac:dyDescent="0.2"/>
    <row r="8056" customFormat="1" ht="16" customHeight="1" x14ac:dyDescent="0.2"/>
    <row r="8057" customFormat="1" ht="16" customHeight="1" x14ac:dyDescent="0.2"/>
    <row r="8058" customFormat="1" ht="16" customHeight="1" x14ac:dyDescent="0.2"/>
    <row r="8059" customFormat="1" ht="16" customHeight="1" x14ac:dyDescent="0.2"/>
    <row r="8060" customFormat="1" ht="16" customHeight="1" x14ac:dyDescent="0.2"/>
    <row r="8061" customFormat="1" ht="16" customHeight="1" x14ac:dyDescent="0.2"/>
    <row r="8062" customFormat="1" ht="16" customHeight="1" x14ac:dyDescent="0.2"/>
    <row r="8063" customFormat="1" ht="16" customHeight="1" x14ac:dyDescent="0.2"/>
    <row r="8064" customFormat="1" ht="16" customHeight="1" x14ac:dyDescent="0.2"/>
    <row r="8065" customFormat="1" ht="16" customHeight="1" x14ac:dyDescent="0.2"/>
    <row r="8066" customFormat="1" ht="16" customHeight="1" x14ac:dyDescent="0.2"/>
    <row r="8067" customFormat="1" ht="16" customHeight="1" x14ac:dyDescent="0.2"/>
    <row r="8068" customFormat="1" ht="16" customHeight="1" x14ac:dyDescent="0.2"/>
    <row r="8069" customFormat="1" ht="16" customHeight="1" x14ac:dyDescent="0.2"/>
    <row r="8070" customFormat="1" ht="16" customHeight="1" x14ac:dyDescent="0.2"/>
    <row r="8071" customFormat="1" ht="16" customHeight="1" x14ac:dyDescent="0.2"/>
    <row r="8072" customFormat="1" ht="16" customHeight="1" x14ac:dyDescent="0.2"/>
    <row r="8073" customFormat="1" ht="16" customHeight="1" x14ac:dyDescent="0.2"/>
    <row r="8074" customFormat="1" ht="16" customHeight="1" x14ac:dyDescent="0.2"/>
    <row r="8075" customFormat="1" ht="16" customHeight="1" x14ac:dyDescent="0.2"/>
    <row r="8076" customFormat="1" ht="16" customHeight="1" x14ac:dyDescent="0.2"/>
    <row r="8077" customFormat="1" ht="16" customHeight="1" x14ac:dyDescent="0.2"/>
    <row r="8078" customFormat="1" ht="16" customHeight="1" x14ac:dyDescent="0.2"/>
    <row r="8079" customFormat="1" ht="16" customHeight="1" x14ac:dyDescent="0.2"/>
    <row r="8080" customFormat="1" ht="16" customHeight="1" x14ac:dyDescent="0.2"/>
    <row r="8081" customFormat="1" ht="16" customHeight="1" x14ac:dyDescent="0.2"/>
    <row r="8082" customFormat="1" ht="16" customHeight="1" x14ac:dyDescent="0.2"/>
    <row r="8083" customFormat="1" ht="16" customHeight="1" x14ac:dyDescent="0.2"/>
    <row r="8084" customFormat="1" ht="16" customHeight="1" x14ac:dyDescent="0.2"/>
    <row r="8085" customFormat="1" ht="16" customHeight="1" x14ac:dyDescent="0.2"/>
    <row r="8086" customFormat="1" ht="16" customHeight="1" x14ac:dyDescent="0.2"/>
    <row r="8087" customFormat="1" ht="16" customHeight="1" x14ac:dyDescent="0.2"/>
    <row r="8088" customFormat="1" ht="16" customHeight="1" x14ac:dyDescent="0.2"/>
    <row r="8089" customFormat="1" ht="16" customHeight="1" x14ac:dyDescent="0.2"/>
    <row r="8090" customFormat="1" ht="16" customHeight="1" x14ac:dyDescent="0.2"/>
    <row r="8091" customFormat="1" ht="16" customHeight="1" x14ac:dyDescent="0.2"/>
    <row r="8092" customFormat="1" ht="16" customHeight="1" x14ac:dyDescent="0.2"/>
    <row r="8093" customFormat="1" ht="16" customHeight="1" x14ac:dyDescent="0.2"/>
    <row r="8094" customFormat="1" ht="16" customHeight="1" x14ac:dyDescent="0.2"/>
    <row r="8095" customFormat="1" ht="16" customHeight="1" x14ac:dyDescent="0.2"/>
    <row r="8096" customFormat="1" ht="16" customHeight="1" x14ac:dyDescent="0.2"/>
    <row r="8097" customFormat="1" ht="16" customHeight="1" x14ac:dyDescent="0.2"/>
    <row r="8098" customFormat="1" ht="16" customHeight="1" x14ac:dyDescent="0.2"/>
    <row r="8099" customFormat="1" ht="16" customHeight="1" x14ac:dyDescent="0.2"/>
    <row r="8100" customFormat="1" ht="16" customHeight="1" x14ac:dyDescent="0.2"/>
    <row r="8101" customFormat="1" ht="16" customHeight="1" x14ac:dyDescent="0.2"/>
    <row r="8102" customFormat="1" ht="16" customHeight="1" x14ac:dyDescent="0.2"/>
    <row r="8103" customFormat="1" ht="16" customHeight="1" x14ac:dyDescent="0.2"/>
    <row r="8104" customFormat="1" ht="16" customHeight="1" x14ac:dyDescent="0.2"/>
    <row r="8105" customFormat="1" ht="16" customHeight="1" x14ac:dyDescent="0.2"/>
    <row r="8106" customFormat="1" ht="16" customHeight="1" x14ac:dyDescent="0.2"/>
    <row r="8107" customFormat="1" ht="16" customHeight="1" x14ac:dyDescent="0.2"/>
    <row r="8108" customFormat="1" ht="16" customHeight="1" x14ac:dyDescent="0.2"/>
    <row r="8109" customFormat="1" ht="16" customHeight="1" x14ac:dyDescent="0.2"/>
    <row r="8110" customFormat="1" ht="16" customHeight="1" x14ac:dyDescent="0.2"/>
    <row r="8111" customFormat="1" ht="16" customHeight="1" x14ac:dyDescent="0.2"/>
    <row r="8112" customFormat="1" ht="16" customHeight="1" x14ac:dyDescent="0.2"/>
    <row r="8113" customFormat="1" ht="16" customHeight="1" x14ac:dyDescent="0.2"/>
    <row r="8114" customFormat="1" ht="16" customHeight="1" x14ac:dyDescent="0.2"/>
    <row r="8115" customFormat="1" ht="16" customHeight="1" x14ac:dyDescent="0.2"/>
    <row r="8116" customFormat="1" ht="16" customHeight="1" x14ac:dyDescent="0.2"/>
    <row r="8117" customFormat="1" ht="16" customHeight="1" x14ac:dyDescent="0.2"/>
    <row r="8118" customFormat="1" ht="16" customHeight="1" x14ac:dyDescent="0.2"/>
    <row r="8119" customFormat="1" ht="16" customHeight="1" x14ac:dyDescent="0.2"/>
    <row r="8120" customFormat="1" ht="16" customHeight="1" x14ac:dyDescent="0.2"/>
    <row r="8121" customFormat="1" ht="16" customHeight="1" x14ac:dyDescent="0.2"/>
    <row r="8122" customFormat="1" ht="16" customHeight="1" x14ac:dyDescent="0.2"/>
    <row r="8123" customFormat="1" ht="16" customHeight="1" x14ac:dyDescent="0.2"/>
    <row r="8124" customFormat="1" ht="16" customHeight="1" x14ac:dyDescent="0.2"/>
    <row r="8125" customFormat="1" ht="16" customHeight="1" x14ac:dyDescent="0.2"/>
    <row r="8126" customFormat="1" ht="16" customHeight="1" x14ac:dyDescent="0.2"/>
    <row r="8127" customFormat="1" ht="16" customHeight="1" x14ac:dyDescent="0.2"/>
    <row r="8128" customFormat="1" ht="16" customHeight="1" x14ac:dyDescent="0.2"/>
    <row r="8129" customFormat="1" ht="16" customHeight="1" x14ac:dyDescent="0.2"/>
    <row r="8130" customFormat="1" ht="16" customHeight="1" x14ac:dyDescent="0.2"/>
    <row r="8131" customFormat="1" ht="16" customHeight="1" x14ac:dyDescent="0.2"/>
    <row r="8132" customFormat="1" ht="16" customHeight="1" x14ac:dyDescent="0.2"/>
    <row r="8133" customFormat="1" ht="16" customHeight="1" x14ac:dyDescent="0.2"/>
    <row r="8134" customFormat="1" ht="16" customHeight="1" x14ac:dyDescent="0.2"/>
    <row r="8135" customFormat="1" ht="16" customHeight="1" x14ac:dyDescent="0.2"/>
    <row r="8136" customFormat="1" ht="16" customHeight="1" x14ac:dyDescent="0.2"/>
    <row r="8137" customFormat="1" ht="16" customHeight="1" x14ac:dyDescent="0.2"/>
    <row r="8138" customFormat="1" ht="16" customHeight="1" x14ac:dyDescent="0.2"/>
    <row r="8139" customFormat="1" ht="16" customHeight="1" x14ac:dyDescent="0.2"/>
    <row r="8140" customFormat="1" ht="16" customHeight="1" x14ac:dyDescent="0.2"/>
    <row r="8141" customFormat="1" ht="16" customHeight="1" x14ac:dyDescent="0.2"/>
    <row r="8142" customFormat="1" ht="16" customHeight="1" x14ac:dyDescent="0.2"/>
    <row r="8143" customFormat="1" ht="16" customHeight="1" x14ac:dyDescent="0.2"/>
    <row r="8144" customFormat="1" ht="16" customHeight="1" x14ac:dyDescent="0.2"/>
    <row r="8145" customFormat="1" ht="16" customHeight="1" x14ac:dyDescent="0.2"/>
    <row r="8146" customFormat="1" ht="16" customHeight="1" x14ac:dyDescent="0.2"/>
    <row r="8147" customFormat="1" ht="16" customHeight="1" x14ac:dyDescent="0.2"/>
    <row r="8148" customFormat="1" ht="16" customHeight="1" x14ac:dyDescent="0.2"/>
    <row r="8149" customFormat="1" ht="16" customHeight="1" x14ac:dyDescent="0.2"/>
    <row r="8150" customFormat="1" ht="16" customHeight="1" x14ac:dyDescent="0.2"/>
    <row r="8151" customFormat="1" ht="16" customHeight="1" x14ac:dyDescent="0.2"/>
    <row r="8152" customFormat="1" ht="16" customHeight="1" x14ac:dyDescent="0.2"/>
    <row r="8153" customFormat="1" ht="16" customHeight="1" x14ac:dyDescent="0.2"/>
    <row r="8154" customFormat="1" ht="16" customHeight="1" x14ac:dyDescent="0.2"/>
    <row r="8155" customFormat="1" ht="16" customHeight="1" x14ac:dyDescent="0.2"/>
    <row r="8156" customFormat="1" ht="16" customHeight="1" x14ac:dyDescent="0.2"/>
    <row r="8157" customFormat="1" ht="16" customHeight="1" x14ac:dyDescent="0.2"/>
    <row r="8158" customFormat="1" ht="16" customHeight="1" x14ac:dyDescent="0.2"/>
    <row r="8159" customFormat="1" ht="16" customHeight="1" x14ac:dyDescent="0.2"/>
    <row r="8160" customFormat="1" ht="16" customHeight="1" x14ac:dyDescent="0.2"/>
    <row r="8161" customFormat="1" ht="16" customHeight="1" x14ac:dyDescent="0.2"/>
    <row r="8162" customFormat="1" ht="16" customHeight="1" x14ac:dyDescent="0.2"/>
    <row r="8163" customFormat="1" ht="16" customHeight="1" x14ac:dyDescent="0.2"/>
    <row r="8164" customFormat="1" ht="16" customHeight="1" x14ac:dyDescent="0.2"/>
    <row r="8165" customFormat="1" ht="16" customHeight="1" x14ac:dyDescent="0.2"/>
    <row r="8166" customFormat="1" ht="16" customHeight="1" x14ac:dyDescent="0.2"/>
    <row r="8167" customFormat="1" ht="16" customHeight="1" x14ac:dyDescent="0.2"/>
    <row r="8168" customFormat="1" ht="16" customHeight="1" x14ac:dyDescent="0.2"/>
    <row r="8169" customFormat="1" ht="16" customHeight="1" x14ac:dyDescent="0.2"/>
    <row r="8170" customFormat="1" ht="16" customHeight="1" x14ac:dyDescent="0.2"/>
    <row r="8171" customFormat="1" ht="16" customHeight="1" x14ac:dyDescent="0.2"/>
    <row r="8172" customFormat="1" ht="16" customHeight="1" x14ac:dyDescent="0.2"/>
    <row r="8173" customFormat="1" ht="16" customHeight="1" x14ac:dyDescent="0.2"/>
    <row r="8174" customFormat="1" ht="16" customHeight="1" x14ac:dyDescent="0.2"/>
    <row r="8175" customFormat="1" ht="16" customHeight="1" x14ac:dyDescent="0.2"/>
    <row r="8176" customFormat="1" ht="16" customHeight="1" x14ac:dyDescent="0.2"/>
    <row r="8177" customFormat="1" ht="16" customHeight="1" x14ac:dyDescent="0.2"/>
    <row r="8178" customFormat="1" ht="16" customHeight="1" x14ac:dyDescent="0.2"/>
    <row r="8179" customFormat="1" ht="16" customHeight="1" x14ac:dyDescent="0.2"/>
    <row r="8180" customFormat="1" ht="16" customHeight="1" x14ac:dyDescent="0.2"/>
    <row r="8181" customFormat="1" ht="16" customHeight="1" x14ac:dyDescent="0.2"/>
    <row r="8182" customFormat="1" ht="16" customHeight="1" x14ac:dyDescent="0.2"/>
    <row r="8183" customFormat="1" ht="16" customHeight="1" x14ac:dyDescent="0.2"/>
    <row r="8184" customFormat="1" ht="16" customHeight="1" x14ac:dyDescent="0.2"/>
    <row r="8185" customFormat="1" ht="16" customHeight="1" x14ac:dyDescent="0.2"/>
    <row r="8186" customFormat="1" ht="16" customHeight="1" x14ac:dyDescent="0.2"/>
    <row r="8187" customFormat="1" ht="16" customHeight="1" x14ac:dyDescent="0.2"/>
    <row r="8188" customFormat="1" ht="16" customHeight="1" x14ac:dyDescent="0.2"/>
    <row r="8189" customFormat="1" ht="16" customHeight="1" x14ac:dyDescent="0.2"/>
    <row r="8190" customFormat="1" ht="16" customHeight="1" x14ac:dyDescent="0.2"/>
    <row r="8191" customFormat="1" ht="16" customHeight="1" x14ac:dyDescent="0.2"/>
    <row r="8192" customFormat="1" ht="16" customHeight="1" x14ac:dyDescent="0.2"/>
    <row r="8193" customFormat="1" ht="16" customHeight="1" x14ac:dyDescent="0.2"/>
    <row r="8194" customFormat="1" ht="16" customHeight="1" x14ac:dyDescent="0.2"/>
    <row r="8195" customFormat="1" ht="16" customHeight="1" x14ac:dyDescent="0.2"/>
    <row r="8196" customFormat="1" ht="16" customHeight="1" x14ac:dyDescent="0.2"/>
    <row r="8197" customFormat="1" ht="16" customHeight="1" x14ac:dyDescent="0.2"/>
    <row r="8198" customFormat="1" ht="16" customHeight="1" x14ac:dyDescent="0.2"/>
    <row r="8199" customFormat="1" ht="16" customHeight="1" x14ac:dyDescent="0.2"/>
    <row r="8200" customFormat="1" ht="16" customHeight="1" x14ac:dyDescent="0.2"/>
    <row r="8201" customFormat="1" ht="16" customHeight="1" x14ac:dyDescent="0.2"/>
    <row r="8202" customFormat="1" ht="16" customHeight="1" x14ac:dyDescent="0.2"/>
    <row r="8203" customFormat="1" ht="16" customHeight="1" x14ac:dyDescent="0.2"/>
    <row r="8204" customFormat="1" ht="16" customHeight="1" x14ac:dyDescent="0.2"/>
    <row r="8205" customFormat="1" ht="16" customHeight="1" x14ac:dyDescent="0.2"/>
    <row r="8206" customFormat="1" ht="16" customHeight="1" x14ac:dyDescent="0.2"/>
    <row r="8207" customFormat="1" ht="16" customHeight="1" x14ac:dyDescent="0.2"/>
    <row r="8208" customFormat="1" ht="16" customHeight="1" x14ac:dyDescent="0.2"/>
    <row r="8209" customFormat="1" ht="16" customHeight="1" x14ac:dyDescent="0.2"/>
    <row r="8210" customFormat="1" ht="16" customHeight="1" x14ac:dyDescent="0.2"/>
    <row r="8211" customFormat="1" ht="16" customHeight="1" x14ac:dyDescent="0.2"/>
    <row r="8212" customFormat="1" ht="16" customHeight="1" x14ac:dyDescent="0.2"/>
    <row r="8213" customFormat="1" ht="16" customHeight="1" x14ac:dyDescent="0.2"/>
    <row r="8214" customFormat="1" ht="16" customHeight="1" x14ac:dyDescent="0.2"/>
    <row r="8215" customFormat="1" ht="16" customHeight="1" x14ac:dyDescent="0.2"/>
    <row r="8216" customFormat="1" ht="16" customHeight="1" x14ac:dyDescent="0.2"/>
    <row r="8217" customFormat="1" ht="16" customHeight="1" x14ac:dyDescent="0.2"/>
    <row r="8218" customFormat="1" ht="16" customHeight="1" x14ac:dyDescent="0.2"/>
    <row r="8219" customFormat="1" ht="16" customHeight="1" x14ac:dyDescent="0.2"/>
    <row r="8220" customFormat="1" ht="16" customHeight="1" x14ac:dyDescent="0.2"/>
    <row r="8221" customFormat="1" ht="16" customHeight="1" x14ac:dyDescent="0.2"/>
    <row r="8222" customFormat="1" ht="16" customHeight="1" x14ac:dyDescent="0.2"/>
    <row r="8223" customFormat="1" ht="16" customHeight="1" x14ac:dyDescent="0.2"/>
    <row r="8224" customFormat="1" ht="16" customHeight="1" x14ac:dyDescent="0.2"/>
    <row r="8225" customFormat="1" ht="16" customHeight="1" x14ac:dyDescent="0.2"/>
    <row r="8226" customFormat="1" ht="16" customHeight="1" x14ac:dyDescent="0.2"/>
    <row r="8227" customFormat="1" ht="16" customHeight="1" x14ac:dyDescent="0.2"/>
    <row r="8228" customFormat="1" ht="16" customHeight="1" x14ac:dyDescent="0.2"/>
    <row r="8229" customFormat="1" ht="16" customHeight="1" x14ac:dyDescent="0.2"/>
    <row r="8230" customFormat="1" ht="16" customHeight="1" x14ac:dyDescent="0.2"/>
    <row r="8231" customFormat="1" ht="16" customHeight="1" x14ac:dyDescent="0.2"/>
    <row r="8232" customFormat="1" ht="16" customHeight="1" x14ac:dyDescent="0.2"/>
    <row r="8233" customFormat="1" ht="16" customHeight="1" x14ac:dyDescent="0.2"/>
    <row r="8234" customFormat="1" ht="16" customHeight="1" x14ac:dyDescent="0.2"/>
    <row r="8235" customFormat="1" ht="16" customHeight="1" x14ac:dyDescent="0.2"/>
    <row r="8236" customFormat="1" ht="16" customHeight="1" x14ac:dyDescent="0.2"/>
    <row r="8237" customFormat="1" ht="16" customHeight="1" x14ac:dyDescent="0.2"/>
    <row r="8238" customFormat="1" ht="16" customHeight="1" x14ac:dyDescent="0.2"/>
    <row r="8239" customFormat="1" ht="16" customHeight="1" x14ac:dyDescent="0.2"/>
    <row r="8240" customFormat="1" ht="16" customHeight="1" x14ac:dyDescent="0.2"/>
    <row r="8241" customFormat="1" ht="16" customHeight="1" x14ac:dyDescent="0.2"/>
    <row r="8242" customFormat="1" ht="16" customHeight="1" x14ac:dyDescent="0.2"/>
    <row r="8243" customFormat="1" ht="16" customHeight="1" x14ac:dyDescent="0.2"/>
    <row r="8244" customFormat="1" ht="16" customHeight="1" x14ac:dyDescent="0.2"/>
    <row r="8245" customFormat="1" ht="16" customHeight="1" x14ac:dyDescent="0.2"/>
    <row r="8246" customFormat="1" ht="16" customHeight="1" x14ac:dyDescent="0.2"/>
    <row r="8247" customFormat="1" ht="16" customHeight="1" x14ac:dyDescent="0.2"/>
    <row r="8248" customFormat="1" ht="16" customHeight="1" x14ac:dyDescent="0.2"/>
    <row r="8249" customFormat="1" ht="16" customHeight="1" x14ac:dyDescent="0.2"/>
    <row r="8250" customFormat="1" ht="16" customHeight="1" x14ac:dyDescent="0.2"/>
    <row r="8251" customFormat="1" ht="16" customHeight="1" x14ac:dyDescent="0.2"/>
    <row r="8252" customFormat="1" ht="16" customHeight="1" x14ac:dyDescent="0.2"/>
    <row r="8253" customFormat="1" ht="16" customHeight="1" x14ac:dyDescent="0.2"/>
    <row r="8254" customFormat="1" ht="16" customHeight="1" x14ac:dyDescent="0.2"/>
    <row r="8255" customFormat="1" ht="16" customHeight="1" x14ac:dyDescent="0.2"/>
    <row r="8256" customFormat="1" ht="16" customHeight="1" x14ac:dyDescent="0.2"/>
    <row r="8257" customFormat="1" ht="16" customHeight="1" x14ac:dyDescent="0.2"/>
    <row r="8258" customFormat="1" ht="16" customHeight="1" x14ac:dyDescent="0.2"/>
    <row r="8259" customFormat="1" ht="16" customHeight="1" x14ac:dyDescent="0.2"/>
    <row r="8260" customFormat="1" ht="16" customHeight="1" x14ac:dyDescent="0.2"/>
    <row r="8261" customFormat="1" ht="16" customHeight="1" x14ac:dyDescent="0.2"/>
    <row r="8262" customFormat="1" ht="16" customHeight="1" x14ac:dyDescent="0.2"/>
    <row r="8263" customFormat="1" ht="16" customHeight="1" x14ac:dyDescent="0.2"/>
    <row r="8264" customFormat="1" ht="16" customHeight="1" x14ac:dyDescent="0.2"/>
    <row r="8265" customFormat="1" ht="16" customHeight="1" x14ac:dyDescent="0.2"/>
    <row r="8266" customFormat="1" ht="16" customHeight="1" x14ac:dyDescent="0.2"/>
    <row r="8267" customFormat="1" ht="16" customHeight="1" x14ac:dyDescent="0.2"/>
    <row r="8268" customFormat="1" ht="16" customHeight="1" x14ac:dyDescent="0.2"/>
    <row r="8269" customFormat="1" ht="16" customHeight="1" x14ac:dyDescent="0.2"/>
    <row r="8270" customFormat="1" ht="16" customHeight="1" x14ac:dyDescent="0.2"/>
    <row r="8271" customFormat="1" ht="16" customHeight="1" x14ac:dyDescent="0.2"/>
    <row r="8272" customFormat="1" ht="16" customHeight="1" x14ac:dyDescent="0.2"/>
    <row r="8273" customFormat="1" ht="16" customHeight="1" x14ac:dyDescent="0.2"/>
    <row r="8274" customFormat="1" ht="16" customHeight="1" x14ac:dyDescent="0.2"/>
    <row r="8275" customFormat="1" ht="16" customHeight="1" x14ac:dyDescent="0.2"/>
    <row r="8276" customFormat="1" ht="16" customHeight="1" x14ac:dyDescent="0.2"/>
    <row r="8277" customFormat="1" ht="16" customHeight="1" x14ac:dyDescent="0.2"/>
    <row r="8278" customFormat="1" ht="16" customHeight="1" x14ac:dyDescent="0.2"/>
    <row r="8279" customFormat="1" ht="16" customHeight="1" x14ac:dyDescent="0.2"/>
    <row r="8280" customFormat="1" ht="16" customHeight="1" x14ac:dyDescent="0.2"/>
    <row r="8281" customFormat="1" ht="16" customHeight="1" x14ac:dyDescent="0.2"/>
    <row r="8282" customFormat="1" ht="16" customHeight="1" x14ac:dyDescent="0.2"/>
    <row r="8283" customFormat="1" ht="16" customHeight="1" x14ac:dyDescent="0.2"/>
    <row r="8284" customFormat="1" ht="16" customHeight="1" x14ac:dyDescent="0.2"/>
    <row r="8285" customFormat="1" ht="16" customHeight="1" x14ac:dyDescent="0.2"/>
    <row r="8286" customFormat="1" ht="16" customHeight="1" x14ac:dyDescent="0.2"/>
    <row r="8287" customFormat="1" ht="16" customHeight="1" x14ac:dyDescent="0.2"/>
    <row r="8288" customFormat="1" ht="16" customHeight="1" x14ac:dyDescent="0.2"/>
    <row r="8289" customFormat="1" ht="16" customHeight="1" x14ac:dyDescent="0.2"/>
    <row r="8290" customFormat="1" ht="16" customHeight="1" x14ac:dyDescent="0.2"/>
    <row r="8291" customFormat="1" ht="16" customHeight="1" x14ac:dyDescent="0.2"/>
    <row r="8292" customFormat="1" ht="16" customHeight="1" x14ac:dyDescent="0.2"/>
    <row r="8293" customFormat="1" ht="16" customHeight="1" x14ac:dyDescent="0.2"/>
    <row r="8294" customFormat="1" ht="16" customHeight="1" x14ac:dyDescent="0.2"/>
    <row r="8295" customFormat="1" ht="16" customHeight="1" x14ac:dyDescent="0.2"/>
    <row r="8296" customFormat="1" ht="16" customHeight="1" x14ac:dyDescent="0.2"/>
    <row r="8297" customFormat="1" ht="16" customHeight="1" x14ac:dyDescent="0.2"/>
    <row r="8298" customFormat="1" ht="16" customHeight="1" x14ac:dyDescent="0.2"/>
    <row r="8299" customFormat="1" ht="16" customHeight="1" x14ac:dyDescent="0.2"/>
    <row r="8300" customFormat="1" ht="16" customHeight="1" x14ac:dyDescent="0.2"/>
    <row r="8301" customFormat="1" ht="16" customHeight="1" x14ac:dyDescent="0.2"/>
    <row r="8302" customFormat="1" ht="16" customHeight="1" x14ac:dyDescent="0.2"/>
    <row r="8303" customFormat="1" ht="16" customHeight="1" x14ac:dyDescent="0.2"/>
    <row r="8304" customFormat="1" ht="16" customHeight="1" x14ac:dyDescent="0.2"/>
    <row r="8305" customFormat="1" ht="16" customHeight="1" x14ac:dyDescent="0.2"/>
    <row r="8306" customFormat="1" ht="16" customHeight="1" x14ac:dyDescent="0.2"/>
    <row r="8307" customFormat="1" ht="16" customHeight="1" x14ac:dyDescent="0.2"/>
    <row r="8308" customFormat="1" ht="16" customHeight="1" x14ac:dyDescent="0.2"/>
    <row r="8309" customFormat="1" ht="16" customHeight="1" x14ac:dyDescent="0.2"/>
    <row r="8310" customFormat="1" ht="16" customHeight="1" x14ac:dyDescent="0.2"/>
    <row r="8311" customFormat="1" ht="16" customHeight="1" x14ac:dyDescent="0.2"/>
    <row r="8312" customFormat="1" ht="16" customHeight="1" x14ac:dyDescent="0.2"/>
    <row r="8313" customFormat="1" ht="16" customHeight="1" x14ac:dyDescent="0.2"/>
    <row r="8314" customFormat="1" ht="16" customHeight="1" x14ac:dyDescent="0.2"/>
    <row r="8315" customFormat="1" ht="16" customHeight="1" x14ac:dyDescent="0.2"/>
    <row r="8316" customFormat="1" ht="16" customHeight="1" x14ac:dyDescent="0.2"/>
    <row r="8317" customFormat="1" ht="16" customHeight="1" x14ac:dyDescent="0.2"/>
    <row r="8318" customFormat="1" ht="16" customHeight="1" x14ac:dyDescent="0.2"/>
    <row r="8319" customFormat="1" ht="16" customHeight="1" x14ac:dyDescent="0.2"/>
    <row r="8320" customFormat="1" ht="16" customHeight="1" x14ac:dyDescent="0.2"/>
    <row r="8321" customFormat="1" ht="16" customHeight="1" x14ac:dyDescent="0.2"/>
    <row r="8322" customFormat="1" ht="16" customHeight="1" x14ac:dyDescent="0.2"/>
    <row r="8323" customFormat="1" ht="16" customHeight="1" x14ac:dyDescent="0.2"/>
    <row r="8324" customFormat="1" ht="16" customHeight="1" x14ac:dyDescent="0.2"/>
    <row r="8325" customFormat="1" ht="16" customHeight="1" x14ac:dyDescent="0.2"/>
    <row r="8326" customFormat="1" ht="16" customHeight="1" x14ac:dyDescent="0.2"/>
    <row r="8327" customFormat="1" ht="16" customHeight="1" x14ac:dyDescent="0.2"/>
    <row r="8328" customFormat="1" ht="16" customHeight="1" x14ac:dyDescent="0.2"/>
    <row r="8329" customFormat="1" ht="16" customHeight="1" x14ac:dyDescent="0.2"/>
    <row r="8330" customFormat="1" ht="16" customHeight="1" x14ac:dyDescent="0.2"/>
    <row r="8331" customFormat="1" ht="16" customHeight="1" x14ac:dyDescent="0.2"/>
    <row r="8332" customFormat="1" ht="16" customHeight="1" x14ac:dyDescent="0.2"/>
    <row r="8333" customFormat="1" ht="16" customHeight="1" x14ac:dyDescent="0.2"/>
    <row r="8334" customFormat="1" ht="16" customHeight="1" x14ac:dyDescent="0.2"/>
    <row r="8335" customFormat="1" ht="16" customHeight="1" x14ac:dyDescent="0.2"/>
    <row r="8336" customFormat="1" ht="16" customHeight="1" x14ac:dyDescent="0.2"/>
    <row r="8337" customFormat="1" ht="16" customHeight="1" x14ac:dyDescent="0.2"/>
    <row r="8338" customFormat="1" ht="16" customHeight="1" x14ac:dyDescent="0.2"/>
    <row r="8339" customFormat="1" ht="16" customHeight="1" x14ac:dyDescent="0.2"/>
    <row r="8340" customFormat="1" ht="16" customHeight="1" x14ac:dyDescent="0.2"/>
    <row r="8341" customFormat="1" ht="16" customHeight="1" x14ac:dyDescent="0.2"/>
    <row r="8342" customFormat="1" ht="16" customHeight="1" x14ac:dyDescent="0.2"/>
    <row r="8343" customFormat="1" ht="16" customHeight="1" x14ac:dyDescent="0.2"/>
    <row r="8344" customFormat="1" ht="16" customHeight="1" x14ac:dyDescent="0.2"/>
    <row r="8345" customFormat="1" ht="16" customHeight="1" x14ac:dyDescent="0.2"/>
    <row r="8346" customFormat="1" ht="16" customHeight="1" x14ac:dyDescent="0.2"/>
    <row r="8347" customFormat="1" ht="16" customHeight="1" x14ac:dyDescent="0.2"/>
    <row r="8348" customFormat="1" ht="16" customHeight="1" x14ac:dyDescent="0.2"/>
    <row r="8349" customFormat="1" ht="16" customHeight="1" x14ac:dyDescent="0.2"/>
    <row r="8350" customFormat="1" ht="16" customHeight="1" x14ac:dyDescent="0.2"/>
    <row r="8351" customFormat="1" ht="16" customHeight="1" x14ac:dyDescent="0.2"/>
    <row r="8352" customFormat="1" ht="16" customHeight="1" x14ac:dyDescent="0.2"/>
    <row r="8353" customFormat="1" ht="16" customHeight="1" x14ac:dyDescent="0.2"/>
    <row r="8354" customFormat="1" ht="16" customHeight="1" x14ac:dyDescent="0.2"/>
    <row r="8355" customFormat="1" ht="16" customHeight="1" x14ac:dyDescent="0.2"/>
    <row r="8356" customFormat="1" ht="16" customHeight="1" x14ac:dyDescent="0.2"/>
    <row r="8357" customFormat="1" ht="16" customHeight="1" x14ac:dyDescent="0.2"/>
    <row r="8358" customFormat="1" ht="16" customHeight="1" x14ac:dyDescent="0.2"/>
    <row r="8359" customFormat="1" ht="16" customHeight="1" x14ac:dyDescent="0.2"/>
    <row r="8360" customFormat="1" ht="16" customHeight="1" x14ac:dyDescent="0.2"/>
    <row r="8361" customFormat="1" ht="16" customHeight="1" x14ac:dyDescent="0.2"/>
    <row r="8362" customFormat="1" ht="16" customHeight="1" x14ac:dyDescent="0.2"/>
    <row r="8363" customFormat="1" ht="16" customHeight="1" x14ac:dyDescent="0.2"/>
    <row r="8364" customFormat="1" ht="16" customHeight="1" x14ac:dyDescent="0.2"/>
    <row r="8365" customFormat="1" ht="16" customHeight="1" x14ac:dyDescent="0.2"/>
    <row r="8366" customFormat="1" ht="16" customHeight="1" x14ac:dyDescent="0.2"/>
    <row r="8367" customFormat="1" ht="16" customHeight="1" x14ac:dyDescent="0.2"/>
    <row r="8368" customFormat="1" ht="16" customHeight="1" x14ac:dyDescent="0.2"/>
    <row r="8369" customFormat="1" ht="16" customHeight="1" x14ac:dyDescent="0.2"/>
    <row r="8370" customFormat="1" ht="16" customHeight="1" x14ac:dyDescent="0.2"/>
    <row r="8371" customFormat="1" ht="16" customHeight="1" x14ac:dyDescent="0.2"/>
    <row r="8372" customFormat="1" ht="16" customHeight="1" x14ac:dyDescent="0.2"/>
    <row r="8373" customFormat="1" ht="16" customHeight="1" x14ac:dyDescent="0.2"/>
    <row r="8374" customFormat="1" ht="16" customHeight="1" x14ac:dyDescent="0.2"/>
    <row r="8375" customFormat="1" ht="16" customHeight="1" x14ac:dyDescent="0.2"/>
    <row r="8376" customFormat="1" ht="16" customHeight="1" x14ac:dyDescent="0.2"/>
    <row r="8377" customFormat="1" ht="16" customHeight="1" x14ac:dyDescent="0.2"/>
    <row r="8378" customFormat="1" ht="16" customHeight="1" x14ac:dyDescent="0.2"/>
    <row r="8379" customFormat="1" ht="16" customHeight="1" x14ac:dyDescent="0.2"/>
    <row r="8380" customFormat="1" ht="16" customHeight="1" x14ac:dyDescent="0.2"/>
    <row r="8381" customFormat="1" ht="16" customHeight="1" x14ac:dyDescent="0.2"/>
    <row r="8382" customFormat="1" ht="16" customHeight="1" x14ac:dyDescent="0.2"/>
    <row r="8383" customFormat="1" ht="16" customHeight="1" x14ac:dyDescent="0.2"/>
    <row r="8384" customFormat="1" ht="16" customHeight="1" x14ac:dyDescent="0.2"/>
    <row r="8385" customFormat="1" ht="16" customHeight="1" x14ac:dyDescent="0.2"/>
    <row r="8386" customFormat="1" ht="16" customHeight="1" x14ac:dyDescent="0.2"/>
    <row r="8387" customFormat="1" ht="16" customHeight="1" x14ac:dyDescent="0.2"/>
    <row r="8388" customFormat="1" ht="16" customHeight="1" x14ac:dyDescent="0.2"/>
    <row r="8389" customFormat="1" ht="16" customHeight="1" x14ac:dyDescent="0.2"/>
    <row r="8390" customFormat="1" ht="16" customHeight="1" x14ac:dyDescent="0.2"/>
    <row r="8391" customFormat="1" ht="16" customHeight="1" x14ac:dyDescent="0.2"/>
    <row r="8392" customFormat="1" ht="16" customHeight="1" x14ac:dyDescent="0.2"/>
    <row r="8393" customFormat="1" ht="16" customHeight="1" x14ac:dyDescent="0.2"/>
    <row r="8394" customFormat="1" ht="16" customHeight="1" x14ac:dyDescent="0.2"/>
    <row r="8395" customFormat="1" ht="16" customHeight="1" x14ac:dyDescent="0.2"/>
    <row r="8396" customFormat="1" ht="16" customHeight="1" x14ac:dyDescent="0.2"/>
    <row r="8397" customFormat="1" ht="16" customHeight="1" x14ac:dyDescent="0.2"/>
    <row r="8398" customFormat="1" ht="16" customHeight="1" x14ac:dyDescent="0.2"/>
    <row r="8399" customFormat="1" ht="16" customHeight="1" x14ac:dyDescent="0.2"/>
    <row r="8400" customFormat="1" ht="16" customHeight="1" x14ac:dyDescent="0.2"/>
    <row r="8401" customFormat="1" ht="16" customHeight="1" x14ac:dyDescent="0.2"/>
    <row r="8402" customFormat="1" ht="16" customHeight="1" x14ac:dyDescent="0.2"/>
    <row r="8403" customFormat="1" ht="16" customHeight="1" x14ac:dyDescent="0.2"/>
    <row r="8404" customFormat="1" ht="16" customHeight="1" x14ac:dyDescent="0.2"/>
    <row r="8405" customFormat="1" ht="16" customHeight="1" x14ac:dyDescent="0.2"/>
    <row r="8406" customFormat="1" ht="16" customHeight="1" x14ac:dyDescent="0.2"/>
    <row r="8407" customFormat="1" ht="16" customHeight="1" x14ac:dyDescent="0.2"/>
    <row r="8408" customFormat="1" ht="16" customHeight="1" x14ac:dyDescent="0.2"/>
    <row r="8409" customFormat="1" ht="16" customHeight="1" x14ac:dyDescent="0.2"/>
    <row r="8410" customFormat="1" ht="16" customHeight="1" x14ac:dyDescent="0.2"/>
    <row r="8411" customFormat="1" ht="16" customHeight="1" x14ac:dyDescent="0.2"/>
    <row r="8412" customFormat="1" ht="16" customHeight="1" x14ac:dyDescent="0.2"/>
    <row r="8413" customFormat="1" ht="16" customHeight="1" x14ac:dyDescent="0.2"/>
    <row r="8414" customFormat="1" ht="16" customHeight="1" x14ac:dyDescent="0.2"/>
    <row r="8415" customFormat="1" ht="16" customHeight="1" x14ac:dyDescent="0.2"/>
    <row r="8416" customFormat="1" ht="16" customHeight="1" x14ac:dyDescent="0.2"/>
    <row r="8417" customFormat="1" ht="16" customHeight="1" x14ac:dyDescent="0.2"/>
    <row r="8418" customFormat="1" ht="16" customHeight="1" x14ac:dyDescent="0.2"/>
    <row r="8419" customFormat="1" ht="16" customHeight="1" x14ac:dyDescent="0.2"/>
    <row r="8420" customFormat="1" ht="16" customHeight="1" x14ac:dyDescent="0.2"/>
    <row r="8421" customFormat="1" ht="16" customHeight="1" x14ac:dyDescent="0.2"/>
    <row r="8422" customFormat="1" ht="16" customHeight="1" x14ac:dyDescent="0.2"/>
    <row r="8423" customFormat="1" ht="16" customHeight="1" x14ac:dyDescent="0.2"/>
    <row r="8424" customFormat="1" ht="16" customHeight="1" x14ac:dyDescent="0.2"/>
    <row r="8425" customFormat="1" ht="16" customHeight="1" x14ac:dyDescent="0.2"/>
    <row r="8426" customFormat="1" ht="16" customHeight="1" x14ac:dyDescent="0.2"/>
    <row r="8427" customFormat="1" ht="16" customHeight="1" x14ac:dyDescent="0.2"/>
    <row r="8428" customFormat="1" ht="16" customHeight="1" x14ac:dyDescent="0.2"/>
    <row r="8429" customFormat="1" ht="16" customHeight="1" x14ac:dyDescent="0.2"/>
    <row r="8430" customFormat="1" ht="16" customHeight="1" x14ac:dyDescent="0.2"/>
    <row r="8431" customFormat="1" ht="16" customHeight="1" x14ac:dyDescent="0.2"/>
    <row r="8432" customFormat="1" ht="16" customHeight="1" x14ac:dyDescent="0.2"/>
    <row r="8433" customFormat="1" ht="16" customHeight="1" x14ac:dyDescent="0.2"/>
    <row r="8434" customFormat="1" ht="16" customHeight="1" x14ac:dyDescent="0.2"/>
    <row r="8435" customFormat="1" ht="16" customHeight="1" x14ac:dyDescent="0.2"/>
    <row r="8436" customFormat="1" ht="16" customHeight="1" x14ac:dyDescent="0.2"/>
    <row r="8437" customFormat="1" ht="16" customHeight="1" x14ac:dyDescent="0.2"/>
    <row r="8438" customFormat="1" ht="16" customHeight="1" x14ac:dyDescent="0.2"/>
    <row r="8439" customFormat="1" ht="16" customHeight="1" x14ac:dyDescent="0.2"/>
    <row r="8440" customFormat="1" ht="16" customHeight="1" x14ac:dyDescent="0.2"/>
    <row r="8441" customFormat="1" ht="16" customHeight="1" x14ac:dyDescent="0.2"/>
    <row r="8442" customFormat="1" ht="16" customHeight="1" x14ac:dyDescent="0.2"/>
    <row r="8443" customFormat="1" ht="16" customHeight="1" x14ac:dyDescent="0.2"/>
    <row r="8444" customFormat="1" ht="16" customHeight="1" x14ac:dyDescent="0.2"/>
    <row r="8445" customFormat="1" ht="16" customHeight="1" x14ac:dyDescent="0.2"/>
    <row r="8446" customFormat="1" ht="16" customHeight="1" x14ac:dyDescent="0.2"/>
    <row r="8447" customFormat="1" ht="16" customHeight="1" x14ac:dyDescent="0.2"/>
    <row r="8448" customFormat="1" ht="16" customHeight="1" x14ac:dyDescent="0.2"/>
    <row r="8449" customFormat="1" ht="16" customHeight="1" x14ac:dyDescent="0.2"/>
    <row r="8450" customFormat="1" ht="16" customHeight="1" x14ac:dyDescent="0.2"/>
    <row r="8451" customFormat="1" ht="16" customHeight="1" x14ac:dyDescent="0.2"/>
    <row r="8452" customFormat="1" ht="16" customHeight="1" x14ac:dyDescent="0.2"/>
    <row r="8453" customFormat="1" ht="16" customHeight="1" x14ac:dyDescent="0.2"/>
    <row r="8454" customFormat="1" ht="16" customHeight="1" x14ac:dyDescent="0.2"/>
    <row r="8455" customFormat="1" ht="16" customHeight="1" x14ac:dyDescent="0.2"/>
    <row r="8456" customFormat="1" ht="16" customHeight="1" x14ac:dyDescent="0.2"/>
    <row r="8457" customFormat="1" ht="16" customHeight="1" x14ac:dyDescent="0.2"/>
    <row r="8458" customFormat="1" ht="16" customHeight="1" x14ac:dyDescent="0.2"/>
    <row r="8459" customFormat="1" ht="16" customHeight="1" x14ac:dyDescent="0.2"/>
    <row r="8460" customFormat="1" ht="16" customHeight="1" x14ac:dyDescent="0.2"/>
    <row r="8461" customFormat="1" ht="16" customHeight="1" x14ac:dyDescent="0.2"/>
    <row r="8462" customFormat="1" ht="16" customHeight="1" x14ac:dyDescent="0.2"/>
    <row r="8463" customFormat="1" ht="16" customHeight="1" x14ac:dyDescent="0.2"/>
    <row r="8464" customFormat="1" ht="16" customHeight="1" x14ac:dyDescent="0.2"/>
    <row r="8465" customFormat="1" ht="16" customHeight="1" x14ac:dyDescent="0.2"/>
    <row r="8466" customFormat="1" ht="16" customHeight="1" x14ac:dyDescent="0.2"/>
    <row r="8467" customFormat="1" ht="16" customHeight="1" x14ac:dyDescent="0.2"/>
    <row r="8468" customFormat="1" ht="16" customHeight="1" x14ac:dyDescent="0.2"/>
    <row r="8469" customFormat="1" ht="16" customHeight="1" x14ac:dyDescent="0.2"/>
    <row r="8470" customFormat="1" ht="16" customHeight="1" x14ac:dyDescent="0.2"/>
    <row r="8471" customFormat="1" ht="16" customHeight="1" x14ac:dyDescent="0.2"/>
    <row r="8472" customFormat="1" ht="16" customHeight="1" x14ac:dyDescent="0.2"/>
    <row r="8473" customFormat="1" ht="16" customHeight="1" x14ac:dyDescent="0.2"/>
    <row r="8474" customFormat="1" ht="16" customHeight="1" x14ac:dyDescent="0.2"/>
    <row r="8475" customFormat="1" ht="16" customHeight="1" x14ac:dyDescent="0.2"/>
    <row r="8476" customFormat="1" ht="16" customHeight="1" x14ac:dyDescent="0.2"/>
    <row r="8477" customFormat="1" ht="16" customHeight="1" x14ac:dyDescent="0.2"/>
    <row r="8478" customFormat="1" ht="16" customHeight="1" x14ac:dyDescent="0.2"/>
    <row r="8479" customFormat="1" ht="16" customHeight="1" x14ac:dyDescent="0.2"/>
    <row r="8480" customFormat="1" ht="16" customHeight="1" x14ac:dyDescent="0.2"/>
    <row r="8481" customFormat="1" ht="16" customHeight="1" x14ac:dyDescent="0.2"/>
    <row r="8482" customFormat="1" ht="16" customHeight="1" x14ac:dyDescent="0.2"/>
    <row r="8483" customFormat="1" ht="16" customHeight="1" x14ac:dyDescent="0.2"/>
    <row r="8484" customFormat="1" ht="16" customHeight="1" x14ac:dyDescent="0.2"/>
    <row r="8485" customFormat="1" ht="16" customHeight="1" x14ac:dyDescent="0.2"/>
    <row r="8486" customFormat="1" ht="16" customHeight="1" x14ac:dyDescent="0.2"/>
    <row r="8487" customFormat="1" ht="16" customHeight="1" x14ac:dyDescent="0.2"/>
    <row r="8488" customFormat="1" ht="16" customHeight="1" x14ac:dyDescent="0.2"/>
    <row r="8489" customFormat="1" ht="16" customHeight="1" x14ac:dyDescent="0.2"/>
    <row r="8490" customFormat="1" ht="16" customHeight="1" x14ac:dyDescent="0.2"/>
    <row r="8491" customFormat="1" ht="16" customHeight="1" x14ac:dyDescent="0.2"/>
    <row r="8492" customFormat="1" ht="16" customHeight="1" x14ac:dyDescent="0.2"/>
    <row r="8493" customFormat="1" ht="16" customHeight="1" x14ac:dyDescent="0.2"/>
    <row r="8494" customFormat="1" ht="16" customHeight="1" x14ac:dyDescent="0.2"/>
    <row r="8495" customFormat="1" ht="16" customHeight="1" x14ac:dyDescent="0.2"/>
    <row r="8496" customFormat="1" ht="16" customHeight="1" x14ac:dyDescent="0.2"/>
    <row r="8497" customFormat="1" ht="16" customHeight="1" x14ac:dyDescent="0.2"/>
    <row r="8498" customFormat="1" ht="16" customHeight="1" x14ac:dyDescent="0.2"/>
    <row r="8499" customFormat="1" ht="16" customHeight="1" x14ac:dyDescent="0.2"/>
    <row r="8500" customFormat="1" ht="16" customHeight="1" x14ac:dyDescent="0.2"/>
    <row r="8501" customFormat="1" ht="16" customHeight="1" x14ac:dyDescent="0.2"/>
    <row r="8502" customFormat="1" ht="16" customHeight="1" x14ac:dyDescent="0.2"/>
    <row r="8503" customFormat="1" ht="16" customHeight="1" x14ac:dyDescent="0.2"/>
    <row r="8504" customFormat="1" ht="16" customHeight="1" x14ac:dyDescent="0.2"/>
    <row r="8505" customFormat="1" ht="16" customHeight="1" x14ac:dyDescent="0.2"/>
    <row r="8506" customFormat="1" ht="16" customHeight="1" x14ac:dyDescent="0.2"/>
    <row r="8507" customFormat="1" ht="16" customHeight="1" x14ac:dyDescent="0.2"/>
    <row r="8508" customFormat="1" ht="16" customHeight="1" x14ac:dyDescent="0.2"/>
    <row r="8509" customFormat="1" ht="16" customHeight="1" x14ac:dyDescent="0.2"/>
    <row r="8510" customFormat="1" ht="16" customHeight="1" x14ac:dyDescent="0.2"/>
    <row r="8511" customFormat="1" ht="16" customHeight="1" x14ac:dyDescent="0.2"/>
    <row r="8512" customFormat="1" ht="16" customHeight="1" x14ac:dyDescent="0.2"/>
    <row r="8513" customFormat="1" ht="16" customHeight="1" x14ac:dyDescent="0.2"/>
    <row r="8514" customFormat="1" ht="16" customHeight="1" x14ac:dyDescent="0.2"/>
    <row r="8515" customFormat="1" ht="16" customHeight="1" x14ac:dyDescent="0.2"/>
    <row r="8516" customFormat="1" ht="16" customHeight="1" x14ac:dyDescent="0.2"/>
    <row r="8517" customFormat="1" ht="16" customHeight="1" x14ac:dyDescent="0.2"/>
    <row r="8518" customFormat="1" ht="16" customHeight="1" x14ac:dyDescent="0.2"/>
    <row r="8519" customFormat="1" ht="16" customHeight="1" x14ac:dyDescent="0.2"/>
    <row r="8520" customFormat="1" ht="16" customHeight="1" x14ac:dyDescent="0.2"/>
    <row r="8521" customFormat="1" ht="16" customHeight="1" x14ac:dyDescent="0.2"/>
    <row r="8522" customFormat="1" ht="16" customHeight="1" x14ac:dyDescent="0.2"/>
    <row r="8523" customFormat="1" ht="16" customHeight="1" x14ac:dyDescent="0.2"/>
    <row r="8524" customFormat="1" ht="16" customHeight="1" x14ac:dyDescent="0.2"/>
    <row r="8525" customFormat="1" ht="16" customHeight="1" x14ac:dyDescent="0.2"/>
    <row r="8526" customFormat="1" ht="16" customHeight="1" x14ac:dyDescent="0.2"/>
    <row r="8527" customFormat="1" ht="16" customHeight="1" x14ac:dyDescent="0.2"/>
    <row r="8528" customFormat="1" ht="16" customHeight="1" x14ac:dyDescent="0.2"/>
    <row r="8529" customFormat="1" ht="16" customHeight="1" x14ac:dyDescent="0.2"/>
    <row r="8530" customFormat="1" ht="16" customHeight="1" x14ac:dyDescent="0.2"/>
    <row r="8531" customFormat="1" ht="16" customHeight="1" x14ac:dyDescent="0.2"/>
    <row r="8532" customFormat="1" ht="16" customHeight="1" x14ac:dyDescent="0.2"/>
    <row r="8533" customFormat="1" ht="16" customHeight="1" x14ac:dyDescent="0.2"/>
    <row r="8534" customFormat="1" ht="16" customHeight="1" x14ac:dyDescent="0.2"/>
    <row r="8535" customFormat="1" ht="16" customHeight="1" x14ac:dyDescent="0.2"/>
    <row r="8536" customFormat="1" ht="16" customHeight="1" x14ac:dyDescent="0.2"/>
    <row r="8537" customFormat="1" ht="16" customHeight="1" x14ac:dyDescent="0.2"/>
    <row r="8538" customFormat="1" ht="16" customHeight="1" x14ac:dyDescent="0.2"/>
    <row r="8539" customFormat="1" ht="16" customHeight="1" x14ac:dyDescent="0.2"/>
    <row r="8540" customFormat="1" ht="16" customHeight="1" x14ac:dyDescent="0.2"/>
    <row r="8541" customFormat="1" ht="16" customHeight="1" x14ac:dyDescent="0.2"/>
    <row r="8542" customFormat="1" ht="16" customHeight="1" x14ac:dyDescent="0.2"/>
    <row r="8543" customFormat="1" ht="16" customHeight="1" x14ac:dyDescent="0.2"/>
    <row r="8544" customFormat="1" ht="16" customHeight="1" x14ac:dyDescent="0.2"/>
    <row r="8545" customFormat="1" ht="16" customHeight="1" x14ac:dyDescent="0.2"/>
    <row r="8546" customFormat="1" ht="16" customHeight="1" x14ac:dyDescent="0.2"/>
    <row r="8547" customFormat="1" ht="16" customHeight="1" x14ac:dyDescent="0.2"/>
    <row r="8548" customFormat="1" ht="16" customHeight="1" x14ac:dyDescent="0.2"/>
    <row r="8549" customFormat="1" ht="16" customHeight="1" x14ac:dyDescent="0.2"/>
    <row r="8550" customFormat="1" ht="16" customHeight="1" x14ac:dyDescent="0.2"/>
    <row r="8551" customFormat="1" ht="16" customHeight="1" x14ac:dyDescent="0.2"/>
    <row r="8552" customFormat="1" ht="16" customHeight="1" x14ac:dyDescent="0.2"/>
    <row r="8553" customFormat="1" ht="16" customHeight="1" x14ac:dyDescent="0.2"/>
    <row r="8554" customFormat="1" ht="16" customHeight="1" x14ac:dyDescent="0.2"/>
    <row r="8555" customFormat="1" ht="16" customHeight="1" x14ac:dyDescent="0.2"/>
    <row r="8556" customFormat="1" ht="16" customHeight="1" x14ac:dyDescent="0.2"/>
    <row r="8557" customFormat="1" ht="16" customHeight="1" x14ac:dyDescent="0.2"/>
    <row r="8558" customFormat="1" ht="16" customHeight="1" x14ac:dyDescent="0.2"/>
    <row r="8559" customFormat="1" ht="16" customHeight="1" x14ac:dyDescent="0.2"/>
    <row r="8560" customFormat="1" ht="16" customHeight="1" x14ac:dyDescent="0.2"/>
    <row r="8561" customFormat="1" ht="16" customHeight="1" x14ac:dyDescent="0.2"/>
    <row r="8562" customFormat="1" ht="16" customHeight="1" x14ac:dyDescent="0.2"/>
    <row r="8563" customFormat="1" ht="16" customHeight="1" x14ac:dyDescent="0.2"/>
    <row r="8564" customFormat="1" ht="16" customHeight="1" x14ac:dyDescent="0.2"/>
    <row r="8565" customFormat="1" ht="16" customHeight="1" x14ac:dyDescent="0.2"/>
    <row r="8566" customFormat="1" ht="16" customHeight="1" x14ac:dyDescent="0.2"/>
    <row r="8567" customFormat="1" ht="16" customHeight="1" x14ac:dyDescent="0.2"/>
    <row r="8568" customFormat="1" ht="16" customHeight="1" x14ac:dyDescent="0.2"/>
    <row r="8569" customFormat="1" ht="16" customHeight="1" x14ac:dyDescent="0.2"/>
    <row r="8570" customFormat="1" ht="16" customHeight="1" x14ac:dyDescent="0.2"/>
    <row r="8571" customFormat="1" ht="16" customHeight="1" x14ac:dyDescent="0.2"/>
    <row r="8572" customFormat="1" ht="16" customHeight="1" x14ac:dyDescent="0.2"/>
    <row r="8573" customFormat="1" ht="16" customHeight="1" x14ac:dyDescent="0.2"/>
    <row r="8574" customFormat="1" ht="16" customHeight="1" x14ac:dyDescent="0.2"/>
    <row r="8575" customFormat="1" ht="16" customHeight="1" x14ac:dyDescent="0.2"/>
    <row r="8576" customFormat="1" ht="16" customHeight="1" x14ac:dyDescent="0.2"/>
    <row r="8577" customFormat="1" ht="16" customHeight="1" x14ac:dyDescent="0.2"/>
    <row r="8578" customFormat="1" ht="16" customHeight="1" x14ac:dyDescent="0.2"/>
    <row r="8579" customFormat="1" ht="16" customHeight="1" x14ac:dyDescent="0.2"/>
    <row r="8580" customFormat="1" ht="16" customHeight="1" x14ac:dyDescent="0.2"/>
    <row r="8581" customFormat="1" ht="16" customHeight="1" x14ac:dyDescent="0.2"/>
    <row r="8582" customFormat="1" ht="16" customHeight="1" x14ac:dyDescent="0.2"/>
    <row r="8583" customFormat="1" ht="16" customHeight="1" x14ac:dyDescent="0.2"/>
    <row r="8584" customFormat="1" ht="16" customHeight="1" x14ac:dyDescent="0.2"/>
    <row r="8585" customFormat="1" ht="16" customHeight="1" x14ac:dyDescent="0.2"/>
    <row r="8586" customFormat="1" ht="16" customHeight="1" x14ac:dyDescent="0.2"/>
    <row r="8587" customFormat="1" ht="16" customHeight="1" x14ac:dyDescent="0.2"/>
    <row r="8588" customFormat="1" ht="16" customHeight="1" x14ac:dyDescent="0.2"/>
    <row r="8589" customFormat="1" ht="16" customHeight="1" x14ac:dyDescent="0.2"/>
    <row r="8590" customFormat="1" ht="16" customHeight="1" x14ac:dyDescent="0.2"/>
    <row r="8591" customFormat="1" ht="16" customHeight="1" x14ac:dyDescent="0.2"/>
    <row r="8592" customFormat="1" ht="16" customHeight="1" x14ac:dyDescent="0.2"/>
    <row r="8593" customFormat="1" ht="16" customHeight="1" x14ac:dyDescent="0.2"/>
    <row r="8594" customFormat="1" ht="16" customHeight="1" x14ac:dyDescent="0.2"/>
    <row r="8595" customFormat="1" ht="16" customHeight="1" x14ac:dyDescent="0.2"/>
    <row r="8596" customFormat="1" ht="16" customHeight="1" x14ac:dyDescent="0.2"/>
    <row r="8597" customFormat="1" ht="16" customHeight="1" x14ac:dyDescent="0.2"/>
    <row r="8598" customFormat="1" ht="16" customHeight="1" x14ac:dyDescent="0.2"/>
    <row r="8599" customFormat="1" ht="16" customHeight="1" x14ac:dyDescent="0.2"/>
    <row r="8600" customFormat="1" ht="16" customHeight="1" x14ac:dyDescent="0.2"/>
    <row r="8601" customFormat="1" ht="16" customHeight="1" x14ac:dyDescent="0.2"/>
    <row r="8602" customFormat="1" ht="16" customHeight="1" x14ac:dyDescent="0.2"/>
    <row r="8603" customFormat="1" ht="16" customHeight="1" x14ac:dyDescent="0.2"/>
    <row r="8604" customFormat="1" ht="16" customHeight="1" x14ac:dyDescent="0.2"/>
    <row r="8605" customFormat="1" ht="16" customHeight="1" x14ac:dyDescent="0.2"/>
    <row r="8606" customFormat="1" ht="16" customHeight="1" x14ac:dyDescent="0.2"/>
    <row r="8607" customFormat="1" ht="16" customHeight="1" x14ac:dyDescent="0.2"/>
    <row r="8608" customFormat="1" ht="16" customHeight="1" x14ac:dyDescent="0.2"/>
    <row r="8609" customFormat="1" ht="16" customHeight="1" x14ac:dyDescent="0.2"/>
    <row r="8610" customFormat="1" ht="16" customHeight="1" x14ac:dyDescent="0.2"/>
    <row r="8611" customFormat="1" ht="16" customHeight="1" x14ac:dyDescent="0.2"/>
    <row r="8612" customFormat="1" ht="16" customHeight="1" x14ac:dyDescent="0.2"/>
    <row r="8613" customFormat="1" ht="16" customHeight="1" x14ac:dyDescent="0.2"/>
    <row r="8614" customFormat="1" ht="16" customHeight="1" x14ac:dyDescent="0.2"/>
    <row r="8615" customFormat="1" ht="16" customHeight="1" x14ac:dyDescent="0.2"/>
    <row r="8616" customFormat="1" ht="16" customHeight="1" x14ac:dyDescent="0.2"/>
    <row r="8617" customFormat="1" ht="16" customHeight="1" x14ac:dyDescent="0.2"/>
    <row r="8618" customFormat="1" ht="16" customHeight="1" x14ac:dyDescent="0.2"/>
    <row r="8619" customFormat="1" ht="16" customHeight="1" x14ac:dyDescent="0.2"/>
    <row r="8620" customFormat="1" ht="16" customHeight="1" x14ac:dyDescent="0.2"/>
    <row r="8621" customFormat="1" ht="16" customHeight="1" x14ac:dyDescent="0.2"/>
    <row r="8622" customFormat="1" ht="16" customHeight="1" x14ac:dyDescent="0.2"/>
    <row r="8623" customFormat="1" ht="16" customHeight="1" x14ac:dyDescent="0.2"/>
    <row r="8624" customFormat="1" ht="16" customHeight="1" x14ac:dyDescent="0.2"/>
    <row r="8625" customFormat="1" ht="16" customHeight="1" x14ac:dyDescent="0.2"/>
    <row r="8626" customFormat="1" ht="16" customHeight="1" x14ac:dyDescent="0.2"/>
    <row r="8627" customFormat="1" ht="16" customHeight="1" x14ac:dyDescent="0.2"/>
    <row r="8628" customFormat="1" ht="16" customHeight="1" x14ac:dyDescent="0.2"/>
    <row r="8629" customFormat="1" ht="16" customHeight="1" x14ac:dyDescent="0.2"/>
    <row r="8630" customFormat="1" ht="16" customHeight="1" x14ac:dyDescent="0.2"/>
    <row r="8631" customFormat="1" ht="16" customHeight="1" x14ac:dyDescent="0.2"/>
    <row r="8632" customFormat="1" ht="16" customHeight="1" x14ac:dyDescent="0.2"/>
    <row r="8633" customFormat="1" ht="16" customHeight="1" x14ac:dyDescent="0.2"/>
    <row r="8634" customFormat="1" ht="16" customHeight="1" x14ac:dyDescent="0.2"/>
    <row r="8635" customFormat="1" ht="16" customHeight="1" x14ac:dyDescent="0.2"/>
    <row r="8636" customFormat="1" ht="16" customHeight="1" x14ac:dyDescent="0.2"/>
    <row r="8637" customFormat="1" ht="16" customHeight="1" x14ac:dyDescent="0.2"/>
    <row r="8638" customFormat="1" ht="16" customHeight="1" x14ac:dyDescent="0.2"/>
    <row r="8639" customFormat="1" ht="16" customHeight="1" x14ac:dyDescent="0.2"/>
    <row r="8640" customFormat="1" ht="16" customHeight="1" x14ac:dyDescent="0.2"/>
    <row r="8641" customFormat="1" ht="16" customHeight="1" x14ac:dyDescent="0.2"/>
    <row r="8642" customFormat="1" ht="16" customHeight="1" x14ac:dyDescent="0.2"/>
    <row r="8643" customFormat="1" ht="16" customHeight="1" x14ac:dyDescent="0.2"/>
    <row r="8644" customFormat="1" ht="16" customHeight="1" x14ac:dyDescent="0.2"/>
    <row r="8645" customFormat="1" ht="16" customHeight="1" x14ac:dyDescent="0.2"/>
    <row r="8646" customFormat="1" ht="16" customHeight="1" x14ac:dyDescent="0.2"/>
    <row r="8647" customFormat="1" ht="16" customHeight="1" x14ac:dyDescent="0.2"/>
    <row r="8648" customFormat="1" ht="16" customHeight="1" x14ac:dyDescent="0.2"/>
    <row r="8649" customFormat="1" ht="16" customHeight="1" x14ac:dyDescent="0.2"/>
    <row r="8650" customFormat="1" ht="16" customHeight="1" x14ac:dyDescent="0.2"/>
    <row r="8651" customFormat="1" ht="16" customHeight="1" x14ac:dyDescent="0.2"/>
    <row r="8652" customFormat="1" ht="16" customHeight="1" x14ac:dyDescent="0.2"/>
    <row r="8653" customFormat="1" ht="16" customHeight="1" x14ac:dyDescent="0.2"/>
    <row r="8654" customFormat="1" ht="16" customHeight="1" x14ac:dyDescent="0.2"/>
    <row r="8655" customFormat="1" ht="16" customHeight="1" x14ac:dyDescent="0.2"/>
    <row r="8656" customFormat="1" ht="16" customHeight="1" x14ac:dyDescent="0.2"/>
    <row r="8657" customFormat="1" ht="16" customHeight="1" x14ac:dyDescent="0.2"/>
    <row r="8658" customFormat="1" ht="16" customHeight="1" x14ac:dyDescent="0.2"/>
    <row r="8659" customFormat="1" ht="16" customHeight="1" x14ac:dyDescent="0.2"/>
    <row r="8660" customFormat="1" ht="16" customHeight="1" x14ac:dyDescent="0.2"/>
    <row r="8661" customFormat="1" ht="16" customHeight="1" x14ac:dyDescent="0.2"/>
    <row r="8662" customFormat="1" ht="16" customHeight="1" x14ac:dyDescent="0.2"/>
    <row r="8663" customFormat="1" ht="16" customHeight="1" x14ac:dyDescent="0.2"/>
    <row r="8664" customFormat="1" ht="16" customHeight="1" x14ac:dyDescent="0.2"/>
    <row r="8665" customFormat="1" ht="16" customHeight="1" x14ac:dyDescent="0.2"/>
    <row r="8666" customFormat="1" ht="16" customHeight="1" x14ac:dyDescent="0.2"/>
    <row r="8667" customFormat="1" ht="16" customHeight="1" x14ac:dyDescent="0.2"/>
    <row r="8668" customFormat="1" ht="16" customHeight="1" x14ac:dyDescent="0.2"/>
    <row r="8669" customFormat="1" ht="16" customHeight="1" x14ac:dyDescent="0.2"/>
    <row r="8670" customFormat="1" ht="16" customHeight="1" x14ac:dyDescent="0.2"/>
    <row r="8671" customFormat="1" ht="16" customHeight="1" x14ac:dyDescent="0.2"/>
    <row r="8672" customFormat="1" ht="16" customHeight="1" x14ac:dyDescent="0.2"/>
    <row r="8673" customFormat="1" ht="16" customHeight="1" x14ac:dyDescent="0.2"/>
    <row r="8674" customFormat="1" ht="16" customHeight="1" x14ac:dyDescent="0.2"/>
    <row r="8675" customFormat="1" ht="16" customHeight="1" x14ac:dyDescent="0.2"/>
    <row r="8676" customFormat="1" ht="16" customHeight="1" x14ac:dyDescent="0.2"/>
    <row r="8677" customFormat="1" ht="16" customHeight="1" x14ac:dyDescent="0.2"/>
    <row r="8678" customFormat="1" ht="16" customHeight="1" x14ac:dyDescent="0.2"/>
    <row r="8679" customFormat="1" ht="16" customHeight="1" x14ac:dyDescent="0.2"/>
    <row r="8680" customFormat="1" ht="16" customHeight="1" x14ac:dyDescent="0.2"/>
    <row r="8681" customFormat="1" ht="16" customHeight="1" x14ac:dyDescent="0.2"/>
    <row r="8682" customFormat="1" ht="16" customHeight="1" x14ac:dyDescent="0.2"/>
    <row r="8683" customFormat="1" ht="16" customHeight="1" x14ac:dyDescent="0.2"/>
    <row r="8684" customFormat="1" ht="16" customHeight="1" x14ac:dyDescent="0.2"/>
    <row r="8685" customFormat="1" ht="16" customHeight="1" x14ac:dyDescent="0.2"/>
    <row r="8686" customFormat="1" ht="16" customHeight="1" x14ac:dyDescent="0.2"/>
    <row r="8687" customFormat="1" ht="16" customHeight="1" x14ac:dyDescent="0.2"/>
    <row r="8688" customFormat="1" ht="16" customHeight="1" x14ac:dyDescent="0.2"/>
    <row r="8689" customFormat="1" ht="16" customHeight="1" x14ac:dyDescent="0.2"/>
    <row r="8690" customFormat="1" ht="16" customHeight="1" x14ac:dyDescent="0.2"/>
    <row r="8691" customFormat="1" ht="16" customHeight="1" x14ac:dyDescent="0.2"/>
    <row r="8692" customFormat="1" ht="16" customHeight="1" x14ac:dyDescent="0.2"/>
    <row r="8693" customFormat="1" ht="16" customHeight="1" x14ac:dyDescent="0.2"/>
    <row r="8694" customFormat="1" ht="16" customHeight="1" x14ac:dyDescent="0.2"/>
    <row r="8695" customFormat="1" ht="16" customHeight="1" x14ac:dyDescent="0.2"/>
    <row r="8696" customFormat="1" ht="16" customHeight="1" x14ac:dyDescent="0.2"/>
    <row r="8697" customFormat="1" ht="16" customHeight="1" x14ac:dyDescent="0.2"/>
    <row r="8698" customFormat="1" ht="16" customHeight="1" x14ac:dyDescent="0.2"/>
    <row r="8699" customFormat="1" ht="16" customHeight="1" x14ac:dyDescent="0.2"/>
    <row r="8700" customFormat="1" ht="16" customHeight="1" x14ac:dyDescent="0.2"/>
    <row r="8701" customFormat="1" ht="16" customHeight="1" x14ac:dyDescent="0.2"/>
    <row r="8702" customFormat="1" ht="16" customHeight="1" x14ac:dyDescent="0.2"/>
    <row r="8703" customFormat="1" ht="16" customHeight="1" x14ac:dyDescent="0.2"/>
    <row r="8704" customFormat="1" ht="16" customHeight="1" x14ac:dyDescent="0.2"/>
    <row r="8705" customFormat="1" ht="16" customHeight="1" x14ac:dyDescent="0.2"/>
    <row r="8706" customFormat="1" ht="16" customHeight="1" x14ac:dyDescent="0.2"/>
    <row r="8707" customFormat="1" ht="16" customHeight="1" x14ac:dyDescent="0.2"/>
    <row r="8708" customFormat="1" ht="16" customHeight="1" x14ac:dyDescent="0.2"/>
    <row r="8709" customFormat="1" ht="16" customHeight="1" x14ac:dyDescent="0.2"/>
    <row r="8710" customFormat="1" ht="16" customHeight="1" x14ac:dyDescent="0.2"/>
    <row r="8711" customFormat="1" ht="16" customHeight="1" x14ac:dyDescent="0.2"/>
    <row r="8712" customFormat="1" ht="16" customHeight="1" x14ac:dyDescent="0.2"/>
    <row r="8713" customFormat="1" ht="16" customHeight="1" x14ac:dyDescent="0.2"/>
    <row r="8714" customFormat="1" ht="16" customHeight="1" x14ac:dyDescent="0.2"/>
    <row r="8715" customFormat="1" ht="16" customHeight="1" x14ac:dyDescent="0.2"/>
    <row r="8716" customFormat="1" ht="16" customHeight="1" x14ac:dyDescent="0.2"/>
    <row r="8717" customFormat="1" ht="16" customHeight="1" x14ac:dyDescent="0.2"/>
    <row r="8718" customFormat="1" ht="16" customHeight="1" x14ac:dyDescent="0.2"/>
    <row r="8719" customFormat="1" ht="16" customHeight="1" x14ac:dyDescent="0.2"/>
    <row r="8720" customFormat="1" ht="16" customHeight="1" x14ac:dyDescent="0.2"/>
    <row r="8721" customFormat="1" ht="16" customHeight="1" x14ac:dyDescent="0.2"/>
    <row r="8722" customFormat="1" ht="16" customHeight="1" x14ac:dyDescent="0.2"/>
    <row r="8723" customFormat="1" ht="16" customHeight="1" x14ac:dyDescent="0.2"/>
    <row r="8724" customFormat="1" ht="16" customHeight="1" x14ac:dyDescent="0.2"/>
    <row r="8725" customFormat="1" ht="16" customHeight="1" x14ac:dyDescent="0.2"/>
    <row r="8726" customFormat="1" ht="16" customHeight="1" x14ac:dyDescent="0.2"/>
    <row r="8727" customFormat="1" ht="16" customHeight="1" x14ac:dyDescent="0.2"/>
    <row r="8728" customFormat="1" ht="16" customHeight="1" x14ac:dyDescent="0.2"/>
    <row r="8729" customFormat="1" ht="16" customHeight="1" x14ac:dyDescent="0.2"/>
    <row r="8730" customFormat="1" ht="16" customHeight="1" x14ac:dyDescent="0.2"/>
    <row r="8731" customFormat="1" ht="16" customHeight="1" x14ac:dyDescent="0.2"/>
    <row r="8732" customFormat="1" ht="16" customHeight="1" x14ac:dyDescent="0.2"/>
    <row r="8733" customFormat="1" ht="16" customHeight="1" x14ac:dyDescent="0.2"/>
    <row r="8734" customFormat="1" ht="16" customHeight="1" x14ac:dyDescent="0.2"/>
    <row r="8735" customFormat="1" ht="16" customHeight="1" x14ac:dyDescent="0.2"/>
    <row r="8736" customFormat="1" ht="16" customHeight="1" x14ac:dyDescent="0.2"/>
    <row r="8737" customFormat="1" ht="16" customHeight="1" x14ac:dyDescent="0.2"/>
    <row r="8738" customFormat="1" ht="16" customHeight="1" x14ac:dyDescent="0.2"/>
    <row r="8739" customFormat="1" ht="16" customHeight="1" x14ac:dyDescent="0.2"/>
    <row r="8740" customFormat="1" ht="16" customHeight="1" x14ac:dyDescent="0.2"/>
    <row r="8741" customFormat="1" ht="16" customHeight="1" x14ac:dyDescent="0.2"/>
    <row r="8742" customFormat="1" ht="16" customHeight="1" x14ac:dyDescent="0.2"/>
    <row r="8743" customFormat="1" ht="16" customHeight="1" x14ac:dyDescent="0.2"/>
    <row r="8744" customFormat="1" ht="16" customHeight="1" x14ac:dyDescent="0.2"/>
    <row r="8745" customFormat="1" ht="16" customHeight="1" x14ac:dyDescent="0.2"/>
    <row r="8746" customFormat="1" ht="16" customHeight="1" x14ac:dyDescent="0.2"/>
    <row r="8747" customFormat="1" ht="16" customHeight="1" x14ac:dyDescent="0.2"/>
    <row r="8748" customFormat="1" ht="16" customHeight="1" x14ac:dyDescent="0.2"/>
    <row r="8749" customFormat="1" ht="16" customHeight="1" x14ac:dyDescent="0.2"/>
    <row r="8750" customFormat="1" ht="16" customHeight="1" x14ac:dyDescent="0.2"/>
    <row r="8751" customFormat="1" ht="16" customHeight="1" x14ac:dyDescent="0.2"/>
    <row r="8752" customFormat="1" ht="16" customHeight="1" x14ac:dyDescent="0.2"/>
    <row r="8753" customFormat="1" ht="16" customHeight="1" x14ac:dyDescent="0.2"/>
    <row r="8754" customFormat="1" ht="16" customHeight="1" x14ac:dyDescent="0.2"/>
    <row r="8755" customFormat="1" ht="16" customHeight="1" x14ac:dyDescent="0.2"/>
    <row r="8756" customFormat="1" ht="16" customHeight="1" x14ac:dyDescent="0.2"/>
    <row r="8757" customFormat="1" ht="16" customHeight="1" x14ac:dyDescent="0.2"/>
    <row r="8758" customFormat="1" ht="16" customHeight="1" x14ac:dyDescent="0.2"/>
    <row r="8759" customFormat="1" ht="16" customHeight="1" x14ac:dyDescent="0.2"/>
    <row r="8760" customFormat="1" ht="16" customHeight="1" x14ac:dyDescent="0.2"/>
    <row r="8761" customFormat="1" ht="16" customHeight="1" x14ac:dyDescent="0.2"/>
    <row r="8762" customFormat="1" ht="16" customHeight="1" x14ac:dyDescent="0.2"/>
    <row r="8763" customFormat="1" ht="16" customHeight="1" x14ac:dyDescent="0.2"/>
    <row r="8764" customFormat="1" ht="16" customHeight="1" x14ac:dyDescent="0.2"/>
    <row r="8765" customFormat="1" ht="16" customHeight="1" x14ac:dyDescent="0.2"/>
    <row r="8766" customFormat="1" ht="16" customHeight="1" x14ac:dyDescent="0.2"/>
    <row r="8767" customFormat="1" ht="16" customHeight="1" x14ac:dyDescent="0.2"/>
    <row r="8768" customFormat="1" ht="16" customHeight="1" x14ac:dyDescent="0.2"/>
    <row r="8769" customFormat="1" ht="16" customHeight="1" x14ac:dyDescent="0.2"/>
    <row r="8770" customFormat="1" ht="16" customHeight="1" x14ac:dyDescent="0.2"/>
    <row r="8771" customFormat="1" ht="16" customHeight="1" x14ac:dyDescent="0.2"/>
    <row r="8772" customFormat="1" ht="16" customHeight="1" x14ac:dyDescent="0.2"/>
    <row r="8773" customFormat="1" ht="16" customHeight="1" x14ac:dyDescent="0.2"/>
    <row r="8774" customFormat="1" ht="16" customHeight="1" x14ac:dyDescent="0.2"/>
    <row r="8775" customFormat="1" ht="16" customHeight="1" x14ac:dyDescent="0.2"/>
    <row r="8776" customFormat="1" ht="16" customHeight="1" x14ac:dyDescent="0.2"/>
    <row r="8777" customFormat="1" ht="16" customHeight="1" x14ac:dyDescent="0.2"/>
    <row r="8778" customFormat="1" ht="16" customHeight="1" x14ac:dyDescent="0.2"/>
    <row r="8779" customFormat="1" ht="16" customHeight="1" x14ac:dyDescent="0.2"/>
    <row r="8780" customFormat="1" ht="16" customHeight="1" x14ac:dyDescent="0.2"/>
    <row r="8781" customFormat="1" ht="16" customHeight="1" x14ac:dyDescent="0.2"/>
    <row r="8782" customFormat="1" ht="16" customHeight="1" x14ac:dyDescent="0.2"/>
    <row r="8783" customFormat="1" ht="16" customHeight="1" x14ac:dyDescent="0.2"/>
    <row r="8784" customFormat="1" ht="16" customHeight="1" x14ac:dyDescent="0.2"/>
    <row r="8785" customFormat="1" ht="16" customHeight="1" x14ac:dyDescent="0.2"/>
    <row r="8786" customFormat="1" ht="16" customHeight="1" x14ac:dyDescent="0.2"/>
    <row r="8787" customFormat="1" ht="16" customHeight="1" x14ac:dyDescent="0.2"/>
    <row r="8788" customFormat="1" ht="16" customHeight="1" x14ac:dyDescent="0.2"/>
    <row r="8789" customFormat="1" ht="16" customHeight="1" x14ac:dyDescent="0.2"/>
    <row r="8790" customFormat="1" ht="16" customHeight="1" x14ac:dyDescent="0.2"/>
    <row r="8791" customFormat="1" ht="16" customHeight="1" x14ac:dyDescent="0.2"/>
    <row r="8792" customFormat="1" ht="16" customHeight="1" x14ac:dyDescent="0.2"/>
    <row r="8793" customFormat="1" ht="16" customHeight="1" x14ac:dyDescent="0.2"/>
    <row r="8794" customFormat="1" ht="16" customHeight="1" x14ac:dyDescent="0.2"/>
    <row r="8795" customFormat="1" ht="16" customHeight="1" x14ac:dyDescent="0.2"/>
    <row r="8796" customFormat="1" ht="16" customHeight="1" x14ac:dyDescent="0.2"/>
    <row r="8797" customFormat="1" ht="16" customHeight="1" x14ac:dyDescent="0.2"/>
    <row r="8798" customFormat="1" ht="16" customHeight="1" x14ac:dyDescent="0.2"/>
    <row r="8799" customFormat="1" ht="16" customHeight="1" x14ac:dyDescent="0.2"/>
    <row r="8800" customFormat="1" ht="16" customHeight="1" x14ac:dyDescent="0.2"/>
    <row r="8801" customFormat="1" ht="16" customHeight="1" x14ac:dyDescent="0.2"/>
    <row r="8802" customFormat="1" ht="16" customHeight="1" x14ac:dyDescent="0.2"/>
    <row r="8803" customFormat="1" ht="16" customHeight="1" x14ac:dyDescent="0.2"/>
    <row r="8804" customFormat="1" ht="16" customHeight="1" x14ac:dyDescent="0.2"/>
    <row r="8805" customFormat="1" ht="16" customHeight="1" x14ac:dyDescent="0.2"/>
    <row r="8806" customFormat="1" ht="16" customHeight="1" x14ac:dyDescent="0.2"/>
    <row r="8807" customFormat="1" ht="16" customHeight="1" x14ac:dyDescent="0.2"/>
    <row r="8808" customFormat="1" ht="16" customHeight="1" x14ac:dyDescent="0.2"/>
    <row r="8809" customFormat="1" ht="16" customHeight="1" x14ac:dyDescent="0.2"/>
    <row r="8810" customFormat="1" ht="16" customHeight="1" x14ac:dyDescent="0.2"/>
    <row r="8811" customFormat="1" ht="16" customHeight="1" x14ac:dyDescent="0.2"/>
    <row r="8812" customFormat="1" ht="16" customHeight="1" x14ac:dyDescent="0.2"/>
    <row r="8813" customFormat="1" ht="16" customHeight="1" x14ac:dyDescent="0.2"/>
    <row r="8814" customFormat="1" ht="16" customHeight="1" x14ac:dyDescent="0.2"/>
    <row r="8815" customFormat="1" ht="16" customHeight="1" x14ac:dyDescent="0.2"/>
    <row r="8816" customFormat="1" ht="16" customHeight="1" x14ac:dyDescent="0.2"/>
    <row r="8817" customFormat="1" ht="16" customHeight="1" x14ac:dyDescent="0.2"/>
    <row r="8818" customFormat="1" ht="16" customHeight="1" x14ac:dyDescent="0.2"/>
    <row r="8819" customFormat="1" ht="16" customHeight="1" x14ac:dyDescent="0.2"/>
    <row r="8820" customFormat="1" ht="16" customHeight="1" x14ac:dyDescent="0.2"/>
    <row r="8821" customFormat="1" ht="16" customHeight="1" x14ac:dyDescent="0.2"/>
    <row r="8822" customFormat="1" ht="16" customHeight="1" x14ac:dyDescent="0.2"/>
    <row r="8823" customFormat="1" ht="16" customHeight="1" x14ac:dyDescent="0.2"/>
    <row r="8824" customFormat="1" ht="16" customHeight="1" x14ac:dyDescent="0.2"/>
    <row r="8825" customFormat="1" ht="16" customHeight="1" x14ac:dyDescent="0.2"/>
    <row r="8826" customFormat="1" ht="16" customHeight="1" x14ac:dyDescent="0.2"/>
    <row r="8827" customFormat="1" ht="16" customHeight="1" x14ac:dyDescent="0.2"/>
    <row r="8828" customFormat="1" ht="16" customHeight="1" x14ac:dyDescent="0.2"/>
    <row r="8829" customFormat="1" ht="16" customHeight="1" x14ac:dyDescent="0.2"/>
    <row r="8830" customFormat="1" ht="16" customHeight="1" x14ac:dyDescent="0.2"/>
    <row r="8831" customFormat="1" ht="16" customHeight="1" x14ac:dyDescent="0.2"/>
    <row r="8832" customFormat="1" ht="16" customHeight="1" x14ac:dyDescent="0.2"/>
    <row r="8833" customFormat="1" ht="16" customHeight="1" x14ac:dyDescent="0.2"/>
    <row r="8834" customFormat="1" ht="16" customHeight="1" x14ac:dyDescent="0.2"/>
    <row r="8835" customFormat="1" ht="16" customHeight="1" x14ac:dyDescent="0.2"/>
    <row r="8836" customFormat="1" ht="16" customHeight="1" x14ac:dyDescent="0.2"/>
    <row r="8837" customFormat="1" ht="16" customHeight="1" x14ac:dyDescent="0.2"/>
    <row r="8838" customFormat="1" ht="16" customHeight="1" x14ac:dyDescent="0.2"/>
    <row r="8839" customFormat="1" ht="16" customHeight="1" x14ac:dyDescent="0.2"/>
    <row r="8840" customFormat="1" ht="16" customHeight="1" x14ac:dyDescent="0.2"/>
    <row r="8841" customFormat="1" ht="16" customHeight="1" x14ac:dyDescent="0.2"/>
    <row r="8842" customFormat="1" ht="16" customHeight="1" x14ac:dyDescent="0.2"/>
    <row r="8843" customFormat="1" ht="16" customHeight="1" x14ac:dyDescent="0.2"/>
    <row r="8844" customFormat="1" ht="16" customHeight="1" x14ac:dyDescent="0.2"/>
    <row r="8845" customFormat="1" ht="16" customHeight="1" x14ac:dyDescent="0.2"/>
    <row r="8846" customFormat="1" ht="16" customHeight="1" x14ac:dyDescent="0.2"/>
    <row r="8847" customFormat="1" ht="16" customHeight="1" x14ac:dyDescent="0.2"/>
    <row r="8848" customFormat="1" ht="16" customHeight="1" x14ac:dyDescent="0.2"/>
    <row r="8849" customFormat="1" ht="16" customHeight="1" x14ac:dyDescent="0.2"/>
    <row r="8850" customFormat="1" ht="16" customHeight="1" x14ac:dyDescent="0.2"/>
    <row r="8851" customFormat="1" ht="16" customHeight="1" x14ac:dyDescent="0.2"/>
    <row r="8852" customFormat="1" ht="16" customHeight="1" x14ac:dyDescent="0.2"/>
    <row r="8853" customFormat="1" ht="16" customHeight="1" x14ac:dyDescent="0.2"/>
    <row r="8854" customFormat="1" ht="16" customHeight="1" x14ac:dyDescent="0.2"/>
    <row r="8855" customFormat="1" ht="16" customHeight="1" x14ac:dyDescent="0.2"/>
    <row r="8856" customFormat="1" ht="16" customHeight="1" x14ac:dyDescent="0.2"/>
    <row r="8857" customFormat="1" ht="16" customHeight="1" x14ac:dyDescent="0.2"/>
    <row r="8858" customFormat="1" ht="16" customHeight="1" x14ac:dyDescent="0.2"/>
    <row r="8859" customFormat="1" ht="16" customHeight="1" x14ac:dyDescent="0.2"/>
    <row r="8860" customFormat="1" ht="16" customHeight="1" x14ac:dyDescent="0.2"/>
    <row r="8861" customFormat="1" ht="16" customHeight="1" x14ac:dyDescent="0.2"/>
    <row r="8862" customFormat="1" ht="16" customHeight="1" x14ac:dyDescent="0.2"/>
    <row r="8863" customFormat="1" ht="16" customHeight="1" x14ac:dyDescent="0.2"/>
    <row r="8864" customFormat="1" ht="16" customHeight="1" x14ac:dyDescent="0.2"/>
    <row r="8865" customFormat="1" ht="16" customHeight="1" x14ac:dyDescent="0.2"/>
    <row r="8866" customFormat="1" ht="16" customHeight="1" x14ac:dyDescent="0.2"/>
    <row r="8867" customFormat="1" ht="16" customHeight="1" x14ac:dyDescent="0.2"/>
    <row r="8868" customFormat="1" ht="16" customHeight="1" x14ac:dyDescent="0.2"/>
    <row r="8869" customFormat="1" ht="16" customHeight="1" x14ac:dyDescent="0.2"/>
    <row r="8870" customFormat="1" ht="16" customHeight="1" x14ac:dyDescent="0.2"/>
    <row r="8871" customFormat="1" ht="16" customHeight="1" x14ac:dyDescent="0.2"/>
    <row r="8872" customFormat="1" ht="16" customHeight="1" x14ac:dyDescent="0.2"/>
    <row r="8873" customFormat="1" ht="16" customHeight="1" x14ac:dyDescent="0.2"/>
    <row r="8874" customFormat="1" ht="16" customHeight="1" x14ac:dyDescent="0.2"/>
    <row r="8875" customFormat="1" ht="16" customHeight="1" x14ac:dyDescent="0.2"/>
    <row r="8876" customFormat="1" ht="16" customHeight="1" x14ac:dyDescent="0.2"/>
    <row r="8877" customFormat="1" ht="16" customHeight="1" x14ac:dyDescent="0.2"/>
    <row r="8878" customFormat="1" ht="16" customHeight="1" x14ac:dyDescent="0.2"/>
    <row r="8879" customFormat="1" ht="16" customHeight="1" x14ac:dyDescent="0.2"/>
    <row r="8880" customFormat="1" ht="16" customHeight="1" x14ac:dyDescent="0.2"/>
    <row r="8881" customFormat="1" ht="16" customHeight="1" x14ac:dyDescent="0.2"/>
    <row r="8882" customFormat="1" ht="16" customHeight="1" x14ac:dyDescent="0.2"/>
    <row r="8883" customFormat="1" ht="16" customHeight="1" x14ac:dyDescent="0.2"/>
    <row r="8884" customFormat="1" ht="16" customHeight="1" x14ac:dyDescent="0.2"/>
    <row r="8885" customFormat="1" ht="16" customHeight="1" x14ac:dyDescent="0.2"/>
    <row r="8886" customFormat="1" ht="16" customHeight="1" x14ac:dyDescent="0.2"/>
    <row r="8887" customFormat="1" ht="16" customHeight="1" x14ac:dyDescent="0.2"/>
    <row r="8888" customFormat="1" ht="16" customHeight="1" x14ac:dyDescent="0.2"/>
    <row r="8889" customFormat="1" ht="16" customHeight="1" x14ac:dyDescent="0.2"/>
    <row r="8890" customFormat="1" ht="16" customHeight="1" x14ac:dyDescent="0.2"/>
    <row r="8891" customFormat="1" ht="16" customHeight="1" x14ac:dyDescent="0.2"/>
    <row r="8892" customFormat="1" ht="16" customHeight="1" x14ac:dyDescent="0.2"/>
    <row r="8893" customFormat="1" ht="16" customHeight="1" x14ac:dyDescent="0.2"/>
    <row r="8894" customFormat="1" ht="16" customHeight="1" x14ac:dyDescent="0.2"/>
    <row r="8895" customFormat="1" ht="16" customHeight="1" x14ac:dyDescent="0.2"/>
    <row r="8896" customFormat="1" ht="16" customHeight="1" x14ac:dyDescent="0.2"/>
    <row r="8897" customFormat="1" ht="16" customHeight="1" x14ac:dyDescent="0.2"/>
    <row r="8898" customFormat="1" ht="16" customHeight="1" x14ac:dyDescent="0.2"/>
    <row r="8899" customFormat="1" ht="16" customHeight="1" x14ac:dyDescent="0.2"/>
    <row r="8900" customFormat="1" ht="16" customHeight="1" x14ac:dyDescent="0.2"/>
    <row r="8901" customFormat="1" ht="16" customHeight="1" x14ac:dyDescent="0.2"/>
    <row r="8902" customFormat="1" ht="16" customHeight="1" x14ac:dyDescent="0.2"/>
    <row r="8903" customFormat="1" ht="16" customHeight="1" x14ac:dyDescent="0.2"/>
    <row r="8904" customFormat="1" ht="16" customHeight="1" x14ac:dyDescent="0.2"/>
    <row r="8905" customFormat="1" ht="16" customHeight="1" x14ac:dyDescent="0.2"/>
    <row r="8906" customFormat="1" ht="16" customHeight="1" x14ac:dyDescent="0.2"/>
    <row r="8907" customFormat="1" ht="16" customHeight="1" x14ac:dyDescent="0.2"/>
    <row r="8908" customFormat="1" ht="16" customHeight="1" x14ac:dyDescent="0.2"/>
    <row r="8909" customFormat="1" ht="16" customHeight="1" x14ac:dyDescent="0.2"/>
    <row r="8910" customFormat="1" ht="16" customHeight="1" x14ac:dyDescent="0.2"/>
    <row r="8911" customFormat="1" ht="16" customHeight="1" x14ac:dyDescent="0.2"/>
    <row r="8912" customFormat="1" ht="16" customHeight="1" x14ac:dyDescent="0.2"/>
    <row r="8913" customFormat="1" ht="16" customHeight="1" x14ac:dyDescent="0.2"/>
    <row r="8914" customFormat="1" ht="16" customHeight="1" x14ac:dyDescent="0.2"/>
    <row r="8915" customFormat="1" ht="16" customHeight="1" x14ac:dyDescent="0.2"/>
    <row r="8916" customFormat="1" ht="16" customHeight="1" x14ac:dyDescent="0.2"/>
    <row r="8917" customFormat="1" ht="16" customHeight="1" x14ac:dyDescent="0.2"/>
    <row r="8918" customFormat="1" ht="16" customHeight="1" x14ac:dyDescent="0.2"/>
    <row r="8919" customFormat="1" ht="16" customHeight="1" x14ac:dyDescent="0.2"/>
    <row r="8920" customFormat="1" ht="16" customHeight="1" x14ac:dyDescent="0.2"/>
    <row r="8921" customFormat="1" ht="16" customHeight="1" x14ac:dyDescent="0.2"/>
    <row r="8922" customFormat="1" ht="16" customHeight="1" x14ac:dyDescent="0.2"/>
    <row r="8923" customFormat="1" ht="16" customHeight="1" x14ac:dyDescent="0.2"/>
    <row r="8924" customFormat="1" ht="16" customHeight="1" x14ac:dyDescent="0.2"/>
    <row r="8925" customFormat="1" ht="16" customHeight="1" x14ac:dyDescent="0.2"/>
    <row r="8926" customFormat="1" ht="16" customHeight="1" x14ac:dyDescent="0.2"/>
    <row r="8927" customFormat="1" ht="16" customHeight="1" x14ac:dyDescent="0.2"/>
    <row r="8928" customFormat="1" ht="16" customHeight="1" x14ac:dyDescent="0.2"/>
    <row r="8929" customFormat="1" ht="16" customHeight="1" x14ac:dyDescent="0.2"/>
    <row r="8930" customFormat="1" ht="16" customHeight="1" x14ac:dyDescent="0.2"/>
    <row r="8931" customFormat="1" ht="16" customHeight="1" x14ac:dyDescent="0.2"/>
    <row r="8932" customFormat="1" ht="16" customHeight="1" x14ac:dyDescent="0.2"/>
    <row r="8933" customFormat="1" ht="16" customHeight="1" x14ac:dyDescent="0.2"/>
    <row r="8934" customFormat="1" ht="16" customHeight="1" x14ac:dyDescent="0.2"/>
    <row r="8935" customFormat="1" ht="16" customHeight="1" x14ac:dyDescent="0.2"/>
    <row r="8936" customFormat="1" ht="16" customHeight="1" x14ac:dyDescent="0.2"/>
    <row r="8937" customFormat="1" ht="16" customHeight="1" x14ac:dyDescent="0.2"/>
    <row r="8938" customFormat="1" ht="16" customHeight="1" x14ac:dyDescent="0.2"/>
    <row r="8939" customFormat="1" ht="16" customHeight="1" x14ac:dyDescent="0.2"/>
    <row r="8940" customFormat="1" ht="16" customHeight="1" x14ac:dyDescent="0.2"/>
    <row r="8941" customFormat="1" ht="16" customHeight="1" x14ac:dyDescent="0.2"/>
    <row r="8942" customFormat="1" ht="16" customHeight="1" x14ac:dyDescent="0.2"/>
    <row r="8943" customFormat="1" ht="16" customHeight="1" x14ac:dyDescent="0.2"/>
    <row r="8944" customFormat="1" ht="16" customHeight="1" x14ac:dyDescent="0.2"/>
    <row r="8945" customFormat="1" ht="16" customHeight="1" x14ac:dyDescent="0.2"/>
    <row r="8946" customFormat="1" ht="16" customHeight="1" x14ac:dyDescent="0.2"/>
    <row r="8947" customFormat="1" ht="16" customHeight="1" x14ac:dyDescent="0.2"/>
    <row r="8948" customFormat="1" ht="16" customHeight="1" x14ac:dyDescent="0.2"/>
    <row r="8949" customFormat="1" ht="16" customHeight="1" x14ac:dyDescent="0.2"/>
    <row r="8950" customFormat="1" ht="16" customHeight="1" x14ac:dyDescent="0.2"/>
    <row r="8951" customFormat="1" ht="16" customHeight="1" x14ac:dyDescent="0.2"/>
    <row r="8952" customFormat="1" ht="16" customHeight="1" x14ac:dyDescent="0.2"/>
    <row r="8953" customFormat="1" ht="16" customHeight="1" x14ac:dyDescent="0.2"/>
    <row r="8954" customFormat="1" ht="16" customHeight="1" x14ac:dyDescent="0.2"/>
    <row r="8955" customFormat="1" ht="16" customHeight="1" x14ac:dyDescent="0.2"/>
    <row r="8956" customFormat="1" ht="16" customHeight="1" x14ac:dyDescent="0.2"/>
    <row r="8957" customFormat="1" ht="16" customHeight="1" x14ac:dyDescent="0.2"/>
    <row r="8958" customFormat="1" ht="16" customHeight="1" x14ac:dyDescent="0.2"/>
    <row r="8959" customFormat="1" ht="16" customHeight="1" x14ac:dyDescent="0.2"/>
    <row r="8960" customFormat="1" ht="16" customHeight="1" x14ac:dyDescent="0.2"/>
    <row r="8961" customFormat="1" ht="16" customHeight="1" x14ac:dyDescent="0.2"/>
    <row r="8962" customFormat="1" ht="16" customHeight="1" x14ac:dyDescent="0.2"/>
    <row r="8963" customFormat="1" ht="16" customHeight="1" x14ac:dyDescent="0.2"/>
    <row r="8964" customFormat="1" ht="16" customHeight="1" x14ac:dyDescent="0.2"/>
    <row r="8965" customFormat="1" ht="16" customHeight="1" x14ac:dyDescent="0.2"/>
    <row r="8966" customFormat="1" ht="16" customHeight="1" x14ac:dyDescent="0.2"/>
    <row r="8967" customFormat="1" ht="16" customHeight="1" x14ac:dyDescent="0.2"/>
    <row r="8968" customFormat="1" ht="16" customHeight="1" x14ac:dyDescent="0.2"/>
    <row r="8969" customFormat="1" ht="16" customHeight="1" x14ac:dyDescent="0.2"/>
    <row r="8970" customFormat="1" ht="16" customHeight="1" x14ac:dyDescent="0.2"/>
    <row r="8971" customFormat="1" ht="16" customHeight="1" x14ac:dyDescent="0.2"/>
    <row r="8972" customFormat="1" ht="16" customHeight="1" x14ac:dyDescent="0.2"/>
    <row r="8973" customFormat="1" ht="16" customHeight="1" x14ac:dyDescent="0.2"/>
    <row r="8974" customFormat="1" ht="16" customHeight="1" x14ac:dyDescent="0.2"/>
    <row r="8975" customFormat="1" ht="16" customHeight="1" x14ac:dyDescent="0.2"/>
    <row r="8976" customFormat="1" ht="16" customHeight="1" x14ac:dyDescent="0.2"/>
    <row r="8977" customFormat="1" ht="16" customHeight="1" x14ac:dyDescent="0.2"/>
    <row r="8978" customFormat="1" ht="16" customHeight="1" x14ac:dyDescent="0.2"/>
    <row r="8979" customFormat="1" ht="16" customHeight="1" x14ac:dyDescent="0.2"/>
    <row r="8980" customFormat="1" ht="16" customHeight="1" x14ac:dyDescent="0.2"/>
    <row r="8981" customFormat="1" ht="16" customHeight="1" x14ac:dyDescent="0.2"/>
    <row r="8982" customFormat="1" ht="16" customHeight="1" x14ac:dyDescent="0.2"/>
    <row r="8983" customFormat="1" ht="16" customHeight="1" x14ac:dyDescent="0.2"/>
    <row r="8984" customFormat="1" ht="16" customHeight="1" x14ac:dyDescent="0.2"/>
    <row r="8985" customFormat="1" ht="16" customHeight="1" x14ac:dyDescent="0.2"/>
    <row r="8986" customFormat="1" ht="16" customHeight="1" x14ac:dyDescent="0.2"/>
    <row r="8987" customFormat="1" ht="16" customHeight="1" x14ac:dyDescent="0.2"/>
    <row r="8988" customFormat="1" ht="16" customHeight="1" x14ac:dyDescent="0.2"/>
    <row r="8989" customFormat="1" ht="16" customHeight="1" x14ac:dyDescent="0.2"/>
    <row r="8990" customFormat="1" ht="16" customHeight="1" x14ac:dyDescent="0.2"/>
    <row r="8991" customFormat="1" ht="16" customHeight="1" x14ac:dyDescent="0.2"/>
    <row r="8992" customFormat="1" ht="16" customHeight="1" x14ac:dyDescent="0.2"/>
    <row r="8993" customFormat="1" ht="16" customHeight="1" x14ac:dyDescent="0.2"/>
    <row r="8994" customFormat="1" ht="16" customHeight="1" x14ac:dyDescent="0.2"/>
    <row r="8995" customFormat="1" ht="16" customHeight="1" x14ac:dyDescent="0.2"/>
    <row r="8996" customFormat="1" ht="16" customHeight="1" x14ac:dyDescent="0.2"/>
    <row r="8997" customFormat="1" ht="16" customHeight="1" x14ac:dyDescent="0.2"/>
    <row r="8998" customFormat="1" ht="16" customHeight="1" x14ac:dyDescent="0.2"/>
    <row r="8999" customFormat="1" ht="16" customHeight="1" x14ac:dyDescent="0.2"/>
    <row r="9000" customFormat="1" ht="16" customHeight="1" x14ac:dyDescent="0.2"/>
    <row r="9001" customFormat="1" ht="16" customHeight="1" x14ac:dyDescent="0.2"/>
    <row r="9002" customFormat="1" ht="16" customHeight="1" x14ac:dyDescent="0.2"/>
    <row r="9003" customFormat="1" ht="16" customHeight="1" x14ac:dyDescent="0.2"/>
    <row r="9004" customFormat="1" ht="16" customHeight="1" x14ac:dyDescent="0.2"/>
    <row r="9005" customFormat="1" ht="16" customHeight="1" x14ac:dyDescent="0.2"/>
    <row r="9006" customFormat="1" ht="16" customHeight="1" x14ac:dyDescent="0.2"/>
    <row r="9007" customFormat="1" ht="16" customHeight="1" x14ac:dyDescent="0.2"/>
    <row r="9008" customFormat="1" ht="16" customHeight="1" x14ac:dyDescent="0.2"/>
    <row r="9009" customFormat="1" ht="16" customHeight="1" x14ac:dyDescent="0.2"/>
    <row r="9010" customFormat="1" ht="16" customHeight="1" x14ac:dyDescent="0.2"/>
    <row r="9011" customFormat="1" ht="16" customHeight="1" x14ac:dyDescent="0.2"/>
    <row r="9012" customFormat="1" ht="16" customHeight="1" x14ac:dyDescent="0.2"/>
    <row r="9013" customFormat="1" ht="16" customHeight="1" x14ac:dyDescent="0.2"/>
    <row r="9014" customFormat="1" ht="16" customHeight="1" x14ac:dyDescent="0.2"/>
    <row r="9015" customFormat="1" ht="16" customHeight="1" x14ac:dyDescent="0.2"/>
    <row r="9016" customFormat="1" ht="16" customHeight="1" x14ac:dyDescent="0.2"/>
    <row r="9017" customFormat="1" ht="16" customHeight="1" x14ac:dyDescent="0.2"/>
    <row r="9018" customFormat="1" ht="16" customHeight="1" x14ac:dyDescent="0.2"/>
    <row r="9019" customFormat="1" ht="16" customHeight="1" x14ac:dyDescent="0.2"/>
    <row r="9020" customFormat="1" ht="16" customHeight="1" x14ac:dyDescent="0.2"/>
    <row r="9021" customFormat="1" ht="16" customHeight="1" x14ac:dyDescent="0.2"/>
    <row r="9022" customFormat="1" ht="16" customHeight="1" x14ac:dyDescent="0.2"/>
    <row r="9023" customFormat="1" ht="16" customHeight="1" x14ac:dyDescent="0.2"/>
    <row r="9024" customFormat="1" ht="16" customHeight="1" x14ac:dyDescent="0.2"/>
    <row r="9025" customFormat="1" ht="16" customHeight="1" x14ac:dyDescent="0.2"/>
    <row r="9026" customFormat="1" ht="16" customHeight="1" x14ac:dyDescent="0.2"/>
    <row r="9027" customFormat="1" ht="16" customHeight="1" x14ac:dyDescent="0.2"/>
    <row r="9028" customFormat="1" ht="16" customHeight="1" x14ac:dyDescent="0.2"/>
    <row r="9029" customFormat="1" ht="16" customHeight="1" x14ac:dyDescent="0.2"/>
    <row r="9030" customFormat="1" ht="16" customHeight="1" x14ac:dyDescent="0.2"/>
    <row r="9031" customFormat="1" ht="16" customHeight="1" x14ac:dyDescent="0.2"/>
    <row r="9032" customFormat="1" ht="16" customHeight="1" x14ac:dyDescent="0.2"/>
    <row r="9033" customFormat="1" ht="16" customHeight="1" x14ac:dyDescent="0.2"/>
    <row r="9034" customFormat="1" ht="16" customHeight="1" x14ac:dyDescent="0.2"/>
    <row r="9035" customFormat="1" ht="16" customHeight="1" x14ac:dyDescent="0.2"/>
    <row r="9036" customFormat="1" ht="16" customHeight="1" x14ac:dyDescent="0.2"/>
    <row r="9037" customFormat="1" ht="16" customHeight="1" x14ac:dyDescent="0.2"/>
    <row r="9038" customFormat="1" ht="16" customHeight="1" x14ac:dyDescent="0.2"/>
    <row r="9039" customFormat="1" ht="16" customHeight="1" x14ac:dyDescent="0.2"/>
    <row r="9040" customFormat="1" ht="16" customHeight="1" x14ac:dyDescent="0.2"/>
    <row r="9041" customFormat="1" ht="16" customHeight="1" x14ac:dyDescent="0.2"/>
    <row r="9042" customFormat="1" ht="16" customHeight="1" x14ac:dyDescent="0.2"/>
    <row r="9043" customFormat="1" ht="16" customHeight="1" x14ac:dyDescent="0.2"/>
    <row r="9044" customFormat="1" ht="16" customHeight="1" x14ac:dyDescent="0.2"/>
    <row r="9045" customFormat="1" ht="16" customHeight="1" x14ac:dyDescent="0.2"/>
    <row r="9046" customFormat="1" ht="16" customHeight="1" x14ac:dyDescent="0.2"/>
    <row r="9047" customFormat="1" ht="16" customHeight="1" x14ac:dyDescent="0.2"/>
    <row r="9048" customFormat="1" ht="16" customHeight="1" x14ac:dyDescent="0.2"/>
    <row r="9049" customFormat="1" ht="16" customHeight="1" x14ac:dyDescent="0.2"/>
    <row r="9050" customFormat="1" ht="16" customHeight="1" x14ac:dyDescent="0.2"/>
    <row r="9051" customFormat="1" ht="16" customHeight="1" x14ac:dyDescent="0.2"/>
    <row r="9052" customFormat="1" ht="16" customHeight="1" x14ac:dyDescent="0.2"/>
    <row r="9053" customFormat="1" ht="16" customHeight="1" x14ac:dyDescent="0.2"/>
    <row r="9054" customFormat="1" ht="16" customHeight="1" x14ac:dyDescent="0.2"/>
    <row r="9055" customFormat="1" ht="16" customHeight="1" x14ac:dyDescent="0.2"/>
    <row r="9056" customFormat="1" ht="16" customHeight="1" x14ac:dyDescent="0.2"/>
    <row r="9057" customFormat="1" ht="16" customHeight="1" x14ac:dyDescent="0.2"/>
    <row r="9058" customFormat="1" ht="16" customHeight="1" x14ac:dyDescent="0.2"/>
    <row r="9059" customFormat="1" ht="16" customHeight="1" x14ac:dyDescent="0.2"/>
    <row r="9060" customFormat="1" ht="16" customHeight="1" x14ac:dyDescent="0.2"/>
    <row r="9061" customFormat="1" ht="16" customHeight="1" x14ac:dyDescent="0.2"/>
    <row r="9062" customFormat="1" ht="16" customHeight="1" x14ac:dyDescent="0.2"/>
    <row r="9063" customFormat="1" ht="16" customHeight="1" x14ac:dyDescent="0.2"/>
    <row r="9064" customFormat="1" ht="16" customHeight="1" x14ac:dyDescent="0.2"/>
    <row r="9065" customFormat="1" ht="16" customHeight="1" x14ac:dyDescent="0.2"/>
    <row r="9066" customFormat="1" ht="16" customHeight="1" x14ac:dyDescent="0.2"/>
    <row r="9067" customFormat="1" ht="16" customHeight="1" x14ac:dyDescent="0.2"/>
    <row r="9068" customFormat="1" ht="16" customHeight="1" x14ac:dyDescent="0.2"/>
    <row r="9069" customFormat="1" ht="16" customHeight="1" x14ac:dyDescent="0.2"/>
    <row r="9070" customFormat="1" ht="16" customHeight="1" x14ac:dyDescent="0.2"/>
    <row r="9071" customFormat="1" ht="16" customHeight="1" x14ac:dyDescent="0.2"/>
    <row r="9072" customFormat="1" ht="16" customHeight="1" x14ac:dyDescent="0.2"/>
    <row r="9073" customFormat="1" ht="16" customHeight="1" x14ac:dyDescent="0.2"/>
    <row r="9074" customFormat="1" ht="16" customHeight="1" x14ac:dyDescent="0.2"/>
    <row r="9075" customFormat="1" ht="16" customHeight="1" x14ac:dyDescent="0.2"/>
    <row r="9076" customFormat="1" ht="16" customHeight="1" x14ac:dyDescent="0.2"/>
    <row r="9077" customFormat="1" ht="16" customHeight="1" x14ac:dyDescent="0.2"/>
    <row r="9078" customFormat="1" ht="16" customHeight="1" x14ac:dyDescent="0.2"/>
    <row r="9079" customFormat="1" ht="16" customHeight="1" x14ac:dyDescent="0.2"/>
    <row r="9080" customFormat="1" ht="16" customHeight="1" x14ac:dyDescent="0.2"/>
    <row r="9081" customFormat="1" ht="16" customHeight="1" x14ac:dyDescent="0.2"/>
    <row r="9082" customFormat="1" ht="16" customHeight="1" x14ac:dyDescent="0.2"/>
    <row r="9083" customFormat="1" ht="16" customHeight="1" x14ac:dyDescent="0.2"/>
    <row r="9084" customFormat="1" ht="16" customHeight="1" x14ac:dyDescent="0.2"/>
    <row r="9085" customFormat="1" ht="16" customHeight="1" x14ac:dyDescent="0.2"/>
    <row r="9086" customFormat="1" ht="16" customHeight="1" x14ac:dyDescent="0.2"/>
    <row r="9087" customFormat="1" ht="16" customHeight="1" x14ac:dyDescent="0.2"/>
    <row r="9088" customFormat="1" ht="16" customHeight="1" x14ac:dyDescent="0.2"/>
    <row r="9089" customFormat="1" ht="16" customHeight="1" x14ac:dyDescent="0.2"/>
    <row r="9090" customFormat="1" ht="16" customHeight="1" x14ac:dyDescent="0.2"/>
    <row r="9091" customFormat="1" ht="16" customHeight="1" x14ac:dyDescent="0.2"/>
    <row r="9092" customFormat="1" ht="16" customHeight="1" x14ac:dyDescent="0.2"/>
    <row r="9093" customFormat="1" ht="16" customHeight="1" x14ac:dyDescent="0.2"/>
    <row r="9094" customFormat="1" ht="16" customHeight="1" x14ac:dyDescent="0.2"/>
    <row r="9095" customFormat="1" ht="16" customHeight="1" x14ac:dyDescent="0.2"/>
    <row r="9096" customFormat="1" ht="16" customHeight="1" x14ac:dyDescent="0.2"/>
    <row r="9097" customFormat="1" ht="16" customHeight="1" x14ac:dyDescent="0.2"/>
    <row r="9098" customFormat="1" ht="16" customHeight="1" x14ac:dyDescent="0.2"/>
    <row r="9099" customFormat="1" ht="16" customHeight="1" x14ac:dyDescent="0.2"/>
    <row r="9100" customFormat="1" ht="16" customHeight="1" x14ac:dyDescent="0.2"/>
    <row r="9101" customFormat="1" ht="16" customHeight="1" x14ac:dyDescent="0.2"/>
    <row r="9102" customFormat="1" ht="16" customHeight="1" x14ac:dyDescent="0.2"/>
    <row r="9103" customFormat="1" ht="16" customHeight="1" x14ac:dyDescent="0.2"/>
    <row r="9104" customFormat="1" ht="16" customHeight="1" x14ac:dyDescent="0.2"/>
    <row r="9105" customFormat="1" ht="16" customHeight="1" x14ac:dyDescent="0.2"/>
    <row r="9106" customFormat="1" ht="16" customHeight="1" x14ac:dyDescent="0.2"/>
    <row r="9107" customFormat="1" ht="16" customHeight="1" x14ac:dyDescent="0.2"/>
    <row r="9108" customFormat="1" ht="16" customHeight="1" x14ac:dyDescent="0.2"/>
    <row r="9109" customFormat="1" ht="16" customHeight="1" x14ac:dyDescent="0.2"/>
    <row r="9110" customFormat="1" ht="16" customHeight="1" x14ac:dyDescent="0.2"/>
    <row r="9111" customFormat="1" ht="16" customHeight="1" x14ac:dyDescent="0.2"/>
    <row r="9112" customFormat="1" ht="16" customHeight="1" x14ac:dyDescent="0.2"/>
    <row r="9113" customFormat="1" ht="16" customHeight="1" x14ac:dyDescent="0.2"/>
    <row r="9114" customFormat="1" ht="16" customHeight="1" x14ac:dyDescent="0.2"/>
    <row r="9115" customFormat="1" ht="16" customHeight="1" x14ac:dyDescent="0.2"/>
    <row r="9116" customFormat="1" ht="16" customHeight="1" x14ac:dyDescent="0.2"/>
    <row r="9117" customFormat="1" ht="16" customHeight="1" x14ac:dyDescent="0.2"/>
    <row r="9118" customFormat="1" ht="16" customHeight="1" x14ac:dyDescent="0.2"/>
    <row r="9119" customFormat="1" ht="16" customHeight="1" x14ac:dyDescent="0.2"/>
    <row r="9120" customFormat="1" ht="16" customHeight="1" x14ac:dyDescent="0.2"/>
    <row r="9121" customFormat="1" ht="16" customHeight="1" x14ac:dyDescent="0.2"/>
    <row r="9122" customFormat="1" ht="16" customHeight="1" x14ac:dyDescent="0.2"/>
    <row r="9123" customFormat="1" ht="16" customHeight="1" x14ac:dyDescent="0.2"/>
    <row r="9124" customFormat="1" ht="16" customHeight="1" x14ac:dyDescent="0.2"/>
    <row r="9125" customFormat="1" ht="16" customHeight="1" x14ac:dyDescent="0.2"/>
    <row r="9126" customFormat="1" ht="16" customHeight="1" x14ac:dyDescent="0.2"/>
    <row r="9127" customFormat="1" ht="16" customHeight="1" x14ac:dyDescent="0.2"/>
    <row r="9128" customFormat="1" ht="16" customHeight="1" x14ac:dyDescent="0.2"/>
    <row r="9129" customFormat="1" ht="16" customHeight="1" x14ac:dyDescent="0.2"/>
    <row r="9130" customFormat="1" ht="16" customHeight="1" x14ac:dyDescent="0.2"/>
    <row r="9131" customFormat="1" ht="16" customHeight="1" x14ac:dyDescent="0.2"/>
    <row r="9132" customFormat="1" ht="16" customHeight="1" x14ac:dyDescent="0.2"/>
    <row r="9133" customFormat="1" ht="16" customHeight="1" x14ac:dyDescent="0.2"/>
    <row r="9134" customFormat="1" ht="16" customHeight="1" x14ac:dyDescent="0.2"/>
    <row r="9135" customFormat="1" ht="16" customHeight="1" x14ac:dyDescent="0.2"/>
    <row r="9136" customFormat="1" ht="16" customHeight="1" x14ac:dyDescent="0.2"/>
    <row r="9137" customFormat="1" ht="16" customHeight="1" x14ac:dyDescent="0.2"/>
    <row r="9138" customFormat="1" ht="16" customHeight="1" x14ac:dyDescent="0.2"/>
    <row r="9139" customFormat="1" ht="16" customHeight="1" x14ac:dyDescent="0.2"/>
    <row r="9140" customFormat="1" ht="16" customHeight="1" x14ac:dyDescent="0.2"/>
    <row r="9141" customFormat="1" ht="16" customHeight="1" x14ac:dyDescent="0.2"/>
    <row r="9142" customFormat="1" ht="16" customHeight="1" x14ac:dyDescent="0.2"/>
    <row r="9143" customFormat="1" ht="16" customHeight="1" x14ac:dyDescent="0.2"/>
    <row r="9144" customFormat="1" ht="16" customHeight="1" x14ac:dyDescent="0.2"/>
    <row r="9145" customFormat="1" ht="16" customHeight="1" x14ac:dyDescent="0.2"/>
    <row r="9146" customFormat="1" ht="16" customHeight="1" x14ac:dyDescent="0.2"/>
    <row r="9147" customFormat="1" ht="16" customHeight="1" x14ac:dyDescent="0.2"/>
    <row r="9148" customFormat="1" ht="16" customHeight="1" x14ac:dyDescent="0.2"/>
    <row r="9149" customFormat="1" ht="16" customHeight="1" x14ac:dyDescent="0.2"/>
    <row r="9150" customFormat="1" ht="16" customHeight="1" x14ac:dyDescent="0.2"/>
    <row r="9151" customFormat="1" ht="16" customHeight="1" x14ac:dyDescent="0.2"/>
    <row r="9152" customFormat="1" ht="16" customHeight="1" x14ac:dyDescent="0.2"/>
    <row r="9153" customFormat="1" ht="16" customHeight="1" x14ac:dyDescent="0.2"/>
    <row r="9154" customFormat="1" ht="16" customHeight="1" x14ac:dyDescent="0.2"/>
    <row r="9155" customFormat="1" ht="16" customHeight="1" x14ac:dyDescent="0.2"/>
    <row r="9156" customFormat="1" ht="16" customHeight="1" x14ac:dyDescent="0.2"/>
    <row r="9157" customFormat="1" ht="16" customHeight="1" x14ac:dyDescent="0.2"/>
    <row r="9158" customFormat="1" ht="16" customHeight="1" x14ac:dyDescent="0.2"/>
    <row r="9159" customFormat="1" ht="16" customHeight="1" x14ac:dyDescent="0.2"/>
    <row r="9160" customFormat="1" ht="16" customHeight="1" x14ac:dyDescent="0.2"/>
    <row r="9161" customFormat="1" ht="16" customHeight="1" x14ac:dyDescent="0.2"/>
    <row r="9162" customFormat="1" ht="16" customHeight="1" x14ac:dyDescent="0.2"/>
    <row r="9163" customFormat="1" ht="16" customHeight="1" x14ac:dyDescent="0.2"/>
    <row r="9164" customFormat="1" ht="16" customHeight="1" x14ac:dyDescent="0.2"/>
    <row r="9165" customFormat="1" ht="16" customHeight="1" x14ac:dyDescent="0.2"/>
    <row r="9166" customFormat="1" ht="16" customHeight="1" x14ac:dyDescent="0.2"/>
    <row r="9167" customFormat="1" ht="16" customHeight="1" x14ac:dyDescent="0.2"/>
    <row r="9168" customFormat="1" ht="16" customHeight="1" x14ac:dyDescent="0.2"/>
    <row r="9169" customFormat="1" ht="16" customHeight="1" x14ac:dyDescent="0.2"/>
    <row r="9170" customFormat="1" ht="16" customHeight="1" x14ac:dyDescent="0.2"/>
    <row r="9171" customFormat="1" ht="16" customHeight="1" x14ac:dyDescent="0.2"/>
    <row r="9172" customFormat="1" ht="16" customHeight="1" x14ac:dyDescent="0.2"/>
    <row r="9173" customFormat="1" ht="16" customHeight="1" x14ac:dyDescent="0.2"/>
    <row r="9174" customFormat="1" ht="16" customHeight="1" x14ac:dyDescent="0.2"/>
    <row r="9175" customFormat="1" ht="16" customHeight="1" x14ac:dyDescent="0.2"/>
    <row r="9176" customFormat="1" ht="16" customHeight="1" x14ac:dyDescent="0.2"/>
    <row r="9177" customFormat="1" ht="16" customHeight="1" x14ac:dyDescent="0.2"/>
    <row r="9178" customFormat="1" ht="16" customHeight="1" x14ac:dyDescent="0.2"/>
    <row r="9179" customFormat="1" ht="16" customHeight="1" x14ac:dyDescent="0.2"/>
    <row r="9180" customFormat="1" ht="16" customHeight="1" x14ac:dyDescent="0.2"/>
    <row r="9181" customFormat="1" ht="16" customHeight="1" x14ac:dyDescent="0.2"/>
    <row r="9182" customFormat="1" ht="16" customHeight="1" x14ac:dyDescent="0.2"/>
    <row r="9183" customFormat="1" ht="16" customHeight="1" x14ac:dyDescent="0.2"/>
    <row r="9184" customFormat="1" ht="16" customHeight="1" x14ac:dyDescent="0.2"/>
    <row r="9185" customFormat="1" ht="16" customHeight="1" x14ac:dyDescent="0.2"/>
    <row r="9186" customFormat="1" ht="16" customHeight="1" x14ac:dyDescent="0.2"/>
    <row r="9187" customFormat="1" ht="16" customHeight="1" x14ac:dyDescent="0.2"/>
    <row r="9188" customFormat="1" ht="16" customHeight="1" x14ac:dyDescent="0.2"/>
    <row r="9189" customFormat="1" ht="16" customHeight="1" x14ac:dyDescent="0.2"/>
    <row r="9190" customFormat="1" ht="16" customHeight="1" x14ac:dyDescent="0.2"/>
    <row r="9191" customFormat="1" ht="16" customHeight="1" x14ac:dyDescent="0.2"/>
    <row r="9192" customFormat="1" ht="16" customHeight="1" x14ac:dyDescent="0.2"/>
    <row r="9193" customFormat="1" ht="16" customHeight="1" x14ac:dyDescent="0.2"/>
    <row r="9194" customFormat="1" ht="16" customHeight="1" x14ac:dyDescent="0.2"/>
    <row r="9195" customFormat="1" ht="16" customHeight="1" x14ac:dyDescent="0.2"/>
    <row r="9196" customFormat="1" ht="16" customHeight="1" x14ac:dyDescent="0.2"/>
    <row r="9197" customFormat="1" ht="16" customHeight="1" x14ac:dyDescent="0.2"/>
    <row r="9198" customFormat="1" ht="16" customHeight="1" x14ac:dyDescent="0.2"/>
    <row r="9199" customFormat="1" ht="16" customHeight="1" x14ac:dyDescent="0.2"/>
    <row r="9200" customFormat="1" ht="16" customHeight="1" x14ac:dyDescent="0.2"/>
    <row r="9201" customFormat="1" ht="16" customHeight="1" x14ac:dyDescent="0.2"/>
    <row r="9202" customFormat="1" ht="16" customHeight="1" x14ac:dyDescent="0.2"/>
    <row r="9203" customFormat="1" ht="16" customHeight="1" x14ac:dyDescent="0.2"/>
    <row r="9204" customFormat="1" ht="16" customHeight="1" x14ac:dyDescent="0.2"/>
    <row r="9205" customFormat="1" ht="16" customHeight="1" x14ac:dyDescent="0.2"/>
    <row r="9206" customFormat="1" ht="16" customHeight="1" x14ac:dyDescent="0.2"/>
    <row r="9207" customFormat="1" ht="16" customHeight="1" x14ac:dyDescent="0.2"/>
    <row r="9208" customFormat="1" ht="16" customHeight="1" x14ac:dyDescent="0.2"/>
    <row r="9209" customFormat="1" ht="16" customHeight="1" x14ac:dyDescent="0.2"/>
    <row r="9210" customFormat="1" ht="16" customHeight="1" x14ac:dyDescent="0.2"/>
    <row r="9211" customFormat="1" ht="16" customHeight="1" x14ac:dyDescent="0.2"/>
    <row r="9212" customFormat="1" ht="16" customHeight="1" x14ac:dyDescent="0.2"/>
    <row r="9213" customFormat="1" ht="16" customHeight="1" x14ac:dyDescent="0.2"/>
    <row r="9214" customFormat="1" ht="16" customHeight="1" x14ac:dyDescent="0.2"/>
    <row r="9215" customFormat="1" ht="16" customHeight="1" x14ac:dyDescent="0.2"/>
    <row r="9216" customFormat="1" ht="16" customHeight="1" x14ac:dyDescent="0.2"/>
    <row r="9217" customFormat="1" ht="16" customHeight="1" x14ac:dyDescent="0.2"/>
    <row r="9218" customFormat="1" ht="16" customHeight="1" x14ac:dyDescent="0.2"/>
    <row r="9219" customFormat="1" ht="16" customHeight="1" x14ac:dyDescent="0.2"/>
    <row r="9220" customFormat="1" ht="16" customHeight="1" x14ac:dyDescent="0.2"/>
    <row r="9221" customFormat="1" ht="16" customHeight="1" x14ac:dyDescent="0.2"/>
    <row r="9222" customFormat="1" ht="16" customHeight="1" x14ac:dyDescent="0.2"/>
    <row r="9223" customFormat="1" ht="16" customHeight="1" x14ac:dyDescent="0.2"/>
    <row r="9224" customFormat="1" ht="16" customHeight="1" x14ac:dyDescent="0.2"/>
    <row r="9225" customFormat="1" ht="16" customHeight="1" x14ac:dyDescent="0.2"/>
    <row r="9226" customFormat="1" ht="16" customHeight="1" x14ac:dyDescent="0.2"/>
    <row r="9227" customFormat="1" ht="16" customHeight="1" x14ac:dyDescent="0.2"/>
    <row r="9228" customFormat="1" ht="16" customHeight="1" x14ac:dyDescent="0.2"/>
    <row r="9229" customFormat="1" ht="16" customHeight="1" x14ac:dyDescent="0.2"/>
    <row r="9230" customFormat="1" ht="16" customHeight="1" x14ac:dyDescent="0.2"/>
    <row r="9231" customFormat="1" ht="16" customHeight="1" x14ac:dyDescent="0.2"/>
    <row r="9232" customFormat="1" ht="16" customHeight="1" x14ac:dyDescent="0.2"/>
    <row r="9233" customFormat="1" ht="16" customHeight="1" x14ac:dyDescent="0.2"/>
    <row r="9234" customFormat="1" ht="16" customHeight="1" x14ac:dyDescent="0.2"/>
    <row r="9235" customFormat="1" ht="16" customHeight="1" x14ac:dyDescent="0.2"/>
    <row r="9236" customFormat="1" ht="16" customHeight="1" x14ac:dyDescent="0.2"/>
    <row r="9237" customFormat="1" ht="16" customHeight="1" x14ac:dyDescent="0.2"/>
    <row r="9238" customFormat="1" ht="16" customHeight="1" x14ac:dyDescent="0.2"/>
    <row r="9239" customFormat="1" ht="16" customHeight="1" x14ac:dyDescent="0.2"/>
    <row r="9240" customFormat="1" ht="16" customHeight="1" x14ac:dyDescent="0.2"/>
    <row r="9241" customFormat="1" ht="16" customHeight="1" x14ac:dyDescent="0.2"/>
    <row r="9242" customFormat="1" ht="16" customHeight="1" x14ac:dyDescent="0.2"/>
    <row r="9243" customFormat="1" ht="16" customHeight="1" x14ac:dyDescent="0.2"/>
    <row r="9244" customFormat="1" ht="16" customHeight="1" x14ac:dyDescent="0.2"/>
    <row r="9245" customFormat="1" ht="16" customHeight="1" x14ac:dyDescent="0.2"/>
    <row r="9246" customFormat="1" ht="16" customHeight="1" x14ac:dyDescent="0.2"/>
    <row r="9247" customFormat="1" ht="16" customHeight="1" x14ac:dyDescent="0.2"/>
    <row r="9248" customFormat="1" ht="16" customHeight="1" x14ac:dyDescent="0.2"/>
    <row r="9249" customFormat="1" ht="16" customHeight="1" x14ac:dyDescent="0.2"/>
    <row r="9250" customFormat="1" ht="16" customHeight="1" x14ac:dyDescent="0.2"/>
    <row r="9251" customFormat="1" ht="16" customHeight="1" x14ac:dyDescent="0.2"/>
    <row r="9252" customFormat="1" ht="16" customHeight="1" x14ac:dyDescent="0.2"/>
    <row r="9253" customFormat="1" ht="16" customHeight="1" x14ac:dyDescent="0.2"/>
    <row r="9254" customFormat="1" ht="16" customHeight="1" x14ac:dyDescent="0.2"/>
    <row r="9255" customFormat="1" ht="16" customHeight="1" x14ac:dyDescent="0.2"/>
    <row r="9256" customFormat="1" ht="16" customHeight="1" x14ac:dyDescent="0.2"/>
    <row r="9257" customFormat="1" ht="16" customHeight="1" x14ac:dyDescent="0.2"/>
    <row r="9258" customFormat="1" ht="16" customHeight="1" x14ac:dyDescent="0.2"/>
    <row r="9259" customFormat="1" ht="16" customHeight="1" x14ac:dyDescent="0.2"/>
    <row r="9260" customFormat="1" ht="16" customHeight="1" x14ac:dyDescent="0.2"/>
    <row r="9261" customFormat="1" ht="16" customHeight="1" x14ac:dyDescent="0.2"/>
    <row r="9262" customFormat="1" ht="16" customHeight="1" x14ac:dyDescent="0.2"/>
    <row r="9263" customFormat="1" ht="16" customHeight="1" x14ac:dyDescent="0.2"/>
    <row r="9264" customFormat="1" ht="16" customHeight="1" x14ac:dyDescent="0.2"/>
    <row r="9265" customFormat="1" ht="16" customHeight="1" x14ac:dyDescent="0.2"/>
    <row r="9266" customFormat="1" ht="16" customHeight="1" x14ac:dyDescent="0.2"/>
    <row r="9267" customFormat="1" ht="16" customHeight="1" x14ac:dyDescent="0.2"/>
    <row r="9268" customFormat="1" ht="16" customHeight="1" x14ac:dyDescent="0.2"/>
    <row r="9269" customFormat="1" ht="16" customHeight="1" x14ac:dyDescent="0.2"/>
    <row r="9270" customFormat="1" ht="16" customHeight="1" x14ac:dyDescent="0.2"/>
    <row r="9271" customFormat="1" ht="16" customHeight="1" x14ac:dyDescent="0.2"/>
    <row r="9272" customFormat="1" ht="16" customHeight="1" x14ac:dyDescent="0.2"/>
    <row r="9273" customFormat="1" ht="16" customHeight="1" x14ac:dyDescent="0.2"/>
    <row r="9274" customFormat="1" ht="16" customHeight="1" x14ac:dyDescent="0.2"/>
    <row r="9275" customFormat="1" ht="16" customHeight="1" x14ac:dyDescent="0.2"/>
    <row r="9276" customFormat="1" ht="16" customHeight="1" x14ac:dyDescent="0.2"/>
    <row r="9277" customFormat="1" ht="16" customHeight="1" x14ac:dyDescent="0.2"/>
    <row r="9278" customFormat="1" ht="16" customHeight="1" x14ac:dyDescent="0.2"/>
    <row r="9279" customFormat="1" ht="16" customHeight="1" x14ac:dyDescent="0.2"/>
    <row r="9280" customFormat="1" ht="16" customHeight="1" x14ac:dyDescent="0.2"/>
    <row r="9281" customFormat="1" ht="16" customHeight="1" x14ac:dyDescent="0.2"/>
    <row r="9282" customFormat="1" ht="16" customHeight="1" x14ac:dyDescent="0.2"/>
    <row r="9283" customFormat="1" ht="16" customHeight="1" x14ac:dyDescent="0.2"/>
    <row r="9284" customFormat="1" ht="16" customHeight="1" x14ac:dyDescent="0.2"/>
    <row r="9285" customFormat="1" ht="16" customHeight="1" x14ac:dyDescent="0.2"/>
    <row r="9286" customFormat="1" ht="16" customHeight="1" x14ac:dyDescent="0.2"/>
    <row r="9287" customFormat="1" ht="16" customHeight="1" x14ac:dyDescent="0.2"/>
    <row r="9288" customFormat="1" ht="16" customHeight="1" x14ac:dyDescent="0.2"/>
    <row r="9289" customFormat="1" ht="16" customHeight="1" x14ac:dyDescent="0.2"/>
    <row r="9290" customFormat="1" ht="16" customHeight="1" x14ac:dyDescent="0.2"/>
    <row r="9291" customFormat="1" ht="16" customHeight="1" x14ac:dyDescent="0.2"/>
    <row r="9292" customFormat="1" ht="16" customHeight="1" x14ac:dyDescent="0.2"/>
    <row r="9293" customFormat="1" ht="16" customHeight="1" x14ac:dyDescent="0.2"/>
    <row r="9294" customFormat="1" ht="16" customHeight="1" x14ac:dyDescent="0.2"/>
    <row r="9295" customFormat="1" ht="16" customHeight="1" x14ac:dyDescent="0.2"/>
    <row r="9296" customFormat="1" ht="16" customHeight="1" x14ac:dyDescent="0.2"/>
    <row r="9297" customFormat="1" ht="16" customHeight="1" x14ac:dyDescent="0.2"/>
    <row r="9298" customFormat="1" ht="16" customHeight="1" x14ac:dyDescent="0.2"/>
    <row r="9299" customFormat="1" ht="16" customHeight="1" x14ac:dyDescent="0.2"/>
    <row r="9300" customFormat="1" ht="16" customHeight="1" x14ac:dyDescent="0.2"/>
    <row r="9301" customFormat="1" ht="16" customHeight="1" x14ac:dyDescent="0.2"/>
    <row r="9302" customFormat="1" ht="16" customHeight="1" x14ac:dyDescent="0.2"/>
    <row r="9303" customFormat="1" ht="16" customHeight="1" x14ac:dyDescent="0.2"/>
    <row r="9304" customFormat="1" ht="16" customHeight="1" x14ac:dyDescent="0.2"/>
    <row r="9305" customFormat="1" ht="16" customHeight="1" x14ac:dyDescent="0.2"/>
    <row r="9306" customFormat="1" ht="16" customHeight="1" x14ac:dyDescent="0.2"/>
    <row r="9307" customFormat="1" ht="16" customHeight="1" x14ac:dyDescent="0.2"/>
    <row r="9308" customFormat="1" ht="16" customHeight="1" x14ac:dyDescent="0.2"/>
    <row r="9309" customFormat="1" ht="16" customHeight="1" x14ac:dyDescent="0.2"/>
    <row r="9310" customFormat="1" ht="16" customHeight="1" x14ac:dyDescent="0.2"/>
    <row r="9311" customFormat="1" ht="16" customHeight="1" x14ac:dyDescent="0.2"/>
    <row r="9312" customFormat="1" ht="16" customHeight="1" x14ac:dyDescent="0.2"/>
    <row r="9313" customFormat="1" ht="16" customHeight="1" x14ac:dyDescent="0.2"/>
    <row r="9314" customFormat="1" ht="16" customHeight="1" x14ac:dyDescent="0.2"/>
    <row r="9315" customFormat="1" ht="16" customHeight="1" x14ac:dyDescent="0.2"/>
    <row r="9316" customFormat="1" ht="16" customHeight="1" x14ac:dyDescent="0.2"/>
    <row r="9317" customFormat="1" ht="16" customHeight="1" x14ac:dyDescent="0.2"/>
    <row r="9318" customFormat="1" ht="16" customHeight="1" x14ac:dyDescent="0.2"/>
    <row r="9319" customFormat="1" ht="16" customHeight="1" x14ac:dyDescent="0.2"/>
    <row r="9320" customFormat="1" ht="16" customHeight="1" x14ac:dyDescent="0.2"/>
    <row r="9321" customFormat="1" ht="16" customHeight="1" x14ac:dyDescent="0.2"/>
    <row r="9322" customFormat="1" ht="16" customHeight="1" x14ac:dyDescent="0.2"/>
    <row r="9323" customFormat="1" ht="16" customHeight="1" x14ac:dyDescent="0.2"/>
    <row r="9324" customFormat="1" ht="16" customHeight="1" x14ac:dyDescent="0.2"/>
    <row r="9325" customFormat="1" ht="16" customHeight="1" x14ac:dyDescent="0.2"/>
    <row r="9326" customFormat="1" ht="16" customHeight="1" x14ac:dyDescent="0.2"/>
    <row r="9327" customFormat="1" ht="16" customHeight="1" x14ac:dyDescent="0.2"/>
    <row r="9328" customFormat="1" ht="16" customHeight="1" x14ac:dyDescent="0.2"/>
    <row r="9329" customFormat="1" ht="16" customHeight="1" x14ac:dyDescent="0.2"/>
    <row r="9330" customFormat="1" ht="16" customHeight="1" x14ac:dyDescent="0.2"/>
    <row r="9331" customFormat="1" ht="16" customHeight="1" x14ac:dyDescent="0.2"/>
    <row r="9332" customFormat="1" ht="16" customHeight="1" x14ac:dyDescent="0.2"/>
    <row r="9333" customFormat="1" ht="16" customHeight="1" x14ac:dyDescent="0.2"/>
    <row r="9334" customFormat="1" ht="16" customHeight="1" x14ac:dyDescent="0.2"/>
    <row r="9335" customFormat="1" ht="16" customHeight="1" x14ac:dyDescent="0.2"/>
    <row r="9336" customFormat="1" ht="16" customHeight="1" x14ac:dyDescent="0.2"/>
    <row r="9337" customFormat="1" ht="16" customHeight="1" x14ac:dyDescent="0.2"/>
    <row r="9338" customFormat="1" ht="16" customHeight="1" x14ac:dyDescent="0.2"/>
    <row r="9339" customFormat="1" ht="16" customHeight="1" x14ac:dyDescent="0.2"/>
    <row r="9340" customFormat="1" ht="16" customHeight="1" x14ac:dyDescent="0.2"/>
    <row r="9341" customFormat="1" ht="16" customHeight="1" x14ac:dyDescent="0.2"/>
    <row r="9342" customFormat="1" ht="16" customHeight="1" x14ac:dyDescent="0.2"/>
    <row r="9343" customFormat="1" ht="16" customHeight="1" x14ac:dyDescent="0.2"/>
    <row r="9344" customFormat="1" ht="16" customHeight="1" x14ac:dyDescent="0.2"/>
    <row r="9345" customFormat="1" ht="16" customHeight="1" x14ac:dyDescent="0.2"/>
    <row r="9346" customFormat="1" ht="16" customHeight="1" x14ac:dyDescent="0.2"/>
    <row r="9347" customFormat="1" ht="16" customHeight="1" x14ac:dyDescent="0.2"/>
    <row r="9348" customFormat="1" ht="16" customHeight="1" x14ac:dyDescent="0.2"/>
    <row r="9349" customFormat="1" ht="16" customHeight="1" x14ac:dyDescent="0.2"/>
    <row r="9350" customFormat="1" ht="16" customHeight="1" x14ac:dyDescent="0.2"/>
    <row r="9351" customFormat="1" ht="16" customHeight="1" x14ac:dyDescent="0.2"/>
    <row r="9352" customFormat="1" ht="16" customHeight="1" x14ac:dyDescent="0.2"/>
    <row r="9353" customFormat="1" ht="16" customHeight="1" x14ac:dyDescent="0.2"/>
    <row r="9354" customFormat="1" ht="16" customHeight="1" x14ac:dyDescent="0.2"/>
    <row r="9355" customFormat="1" ht="16" customHeight="1" x14ac:dyDescent="0.2"/>
    <row r="9356" customFormat="1" ht="16" customHeight="1" x14ac:dyDescent="0.2"/>
    <row r="9357" customFormat="1" ht="16" customHeight="1" x14ac:dyDescent="0.2"/>
    <row r="9358" customFormat="1" ht="16" customHeight="1" x14ac:dyDescent="0.2"/>
    <row r="9359" customFormat="1" ht="16" customHeight="1" x14ac:dyDescent="0.2"/>
    <row r="9360" customFormat="1" ht="16" customHeight="1" x14ac:dyDescent="0.2"/>
    <row r="9361" customFormat="1" ht="16" customHeight="1" x14ac:dyDescent="0.2"/>
    <row r="9362" customFormat="1" ht="16" customHeight="1" x14ac:dyDescent="0.2"/>
    <row r="9363" customFormat="1" ht="16" customHeight="1" x14ac:dyDescent="0.2"/>
    <row r="9364" customFormat="1" ht="16" customHeight="1" x14ac:dyDescent="0.2"/>
    <row r="9365" customFormat="1" ht="16" customHeight="1" x14ac:dyDescent="0.2"/>
    <row r="9366" customFormat="1" ht="16" customHeight="1" x14ac:dyDescent="0.2"/>
    <row r="9367" customFormat="1" ht="16" customHeight="1" x14ac:dyDescent="0.2"/>
    <row r="9368" customFormat="1" ht="16" customHeight="1" x14ac:dyDescent="0.2"/>
    <row r="9369" customFormat="1" ht="16" customHeight="1" x14ac:dyDescent="0.2"/>
    <row r="9370" customFormat="1" ht="16" customHeight="1" x14ac:dyDescent="0.2"/>
    <row r="9371" customFormat="1" ht="16" customHeight="1" x14ac:dyDescent="0.2"/>
    <row r="9372" customFormat="1" ht="16" customHeight="1" x14ac:dyDescent="0.2"/>
    <row r="9373" customFormat="1" ht="16" customHeight="1" x14ac:dyDescent="0.2"/>
    <row r="9374" customFormat="1" ht="16" customHeight="1" x14ac:dyDescent="0.2"/>
    <row r="9375" customFormat="1" ht="16" customHeight="1" x14ac:dyDescent="0.2"/>
    <row r="9376" customFormat="1" ht="16" customHeight="1" x14ac:dyDescent="0.2"/>
    <row r="9377" customFormat="1" ht="16" customHeight="1" x14ac:dyDescent="0.2"/>
    <row r="9378" customFormat="1" ht="16" customHeight="1" x14ac:dyDescent="0.2"/>
    <row r="9379" customFormat="1" ht="16" customHeight="1" x14ac:dyDescent="0.2"/>
    <row r="9380" customFormat="1" ht="16" customHeight="1" x14ac:dyDescent="0.2"/>
    <row r="9381" customFormat="1" ht="16" customHeight="1" x14ac:dyDescent="0.2"/>
    <row r="9382" customFormat="1" ht="16" customHeight="1" x14ac:dyDescent="0.2"/>
    <row r="9383" customFormat="1" ht="16" customHeight="1" x14ac:dyDescent="0.2"/>
    <row r="9384" customFormat="1" ht="16" customHeight="1" x14ac:dyDescent="0.2"/>
    <row r="9385" customFormat="1" ht="16" customHeight="1" x14ac:dyDescent="0.2"/>
    <row r="9386" customFormat="1" ht="16" customHeight="1" x14ac:dyDescent="0.2"/>
    <row r="9387" customFormat="1" ht="16" customHeight="1" x14ac:dyDescent="0.2"/>
    <row r="9388" customFormat="1" ht="16" customHeight="1" x14ac:dyDescent="0.2"/>
    <row r="9389" customFormat="1" ht="16" customHeight="1" x14ac:dyDescent="0.2"/>
    <row r="9390" customFormat="1" ht="16" customHeight="1" x14ac:dyDescent="0.2"/>
    <row r="9391" customFormat="1" ht="16" customHeight="1" x14ac:dyDescent="0.2"/>
    <row r="9392" customFormat="1" ht="16" customHeight="1" x14ac:dyDescent="0.2"/>
    <row r="9393" customFormat="1" ht="16" customHeight="1" x14ac:dyDescent="0.2"/>
    <row r="9394" customFormat="1" ht="16" customHeight="1" x14ac:dyDescent="0.2"/>
    <row r="9395" customFormat="1" ht="16" customHeight="1" x14ac:dyDescent="0.2"/>
    <row r="9396" customFormat="1" ht="16" customHeight="1" x14ac:dyDescent="0.2"/>
    <row r="9397" customFormat="1" ht="16" customHeight="1" x14ac:dyDescent="0.2"/>
    <row r="9398" customFormat="1" ht="16" customHeight="1" x14ac:dyDescent="0.2"/>
    <row r="9399" customFormat="1" ht="16" customHeight="1" x14ac:dyDescent="0.2"/>
    <row r="9400" customFormat="1" ht="16" customHeight="1" x14ac:dyDescent="0.2"/>
    <row r="9401" customFormat="1" ht="16" customHeight="1" x14ac:dyDescent="0.2"/>
    <row r="9402" customFormat="1" ht="16" customHeight="1" x14ac:dyDescent="0.2"/>
    <row r="9403" customFormat="1" ht="16" customHeight="1" x14ac:dyDescent="0.2"/>
    <row r="9404" customFormat="1" ht="16" customHeight="1" x14ac:dyDescent="0.2"/>
    <row r="9405" customFormat="1" ht="16" customHeight="1" x14ac:dyDescent="0.2"/>
    <row r="9406" customFormat="1" ht="16" customHeight="1" x14ac:dyDescent="0.2"/>
    <row r="9407" customFormat="1" ht="16" customHeight="1" x14ac:dyDescent="0.2"/>
    <row r="9408" customFormat="1" ht="16" customHeight="1" x14ac:dyDescent="0.2"/>
    <row r="9409" customFormat="1" ht="16" customHeight="1" x14ac:dyDescent="0.2"/>
    <row r="9410" customFormat="1" ht="16" customHeight="1" x14ac:dyDescent="0.2"/>
    <row r="9411" customFormat="1" ht="16" customHeight="1" x14ac:dyDescent="0.2"/>
    <row r="9412" customFormat="1" ht="16" customHeight="1" x14ac:dyDescent="0.2"/>
    <row r="9413" customFormat="1" ht="16" customHeight="1" x14ac:dyDescent="0.2"/>
    <row r="9414" customFormat="1" ht="16" customHeight="1" x14ac:dyDescent="0.2"/>
    <row r="9415" customFormat="1" ht="16" customHeight="1" x14ac:dyDescent="0.2"/>
    <row r="9416" customFormat="1" ht="16" customHeight="1" x14ac:dyDescent="0.2"/>
    <row r="9417" customFormat="1" ht="16" customHeight="1" x14ac:dyDescent="0.2"/>
    <row r="9418" customFormat="1" ht="16" customHeight="1" x14ac:dyDescent="0.2"/>
    <row r="9419" customFormat="1" ht="16" customHeight="1" x14ac:dyDescent="0.2"/>
    <row r="9420" customFormat="1" ht="16" customHeight="1" x14ac:dyDescent="0.2"/>
    <row r="9421" customFormat="1" ht="16" customHeight="1" x14ac:dyDescent="0.2"/>
    <row r="9422" customFormat="1" ht="16" customHeight="1" x14ac:dyDescent="0.2"/>
    <row r="9423" customFormat="1" ht="16" customHeight="1" x14ac:dyDescent="0.2"/>
    <row r="9424" customFormat="1" ht="16" customHeight="1" x14ac:dyDescent="0.2"/>
    <row r="9425" customFormat="1" ht="16" customHeight="1" x14ac:dyDescent="0.2"/>
    <row r="9426" customFormat="1" ht="16" customHeight="1" x14ac:dyDescent="0.2"/>
    <row r="9427" customFormat="1" ht="16" customHeight="1" x14ac:dyDescent="0.2"/>
    <row r="9428" customFormat="1" ht="16" customHeight="1" x14ac:dyDescent="0.2"/>
    <row r="9429" customFormat="1" ht="16" customHeight="1" x14ac:dyDescent="0.2"/>
    <row r="9430" customFormat="1" ht="16" customHeight="1" x14ac:dyDescent="0.2"/>
    <row r="9431" customFormat="1" ht="16" customHeight="1" x14ac:dyDescent="0.2"/>
    <row r="9432" customFormat="1" ht="16" customHeight="1" x14ac:dyDescent="0.2"/>
    <row r="9433" customFormat="1" ht="16" customHeight="1" x14ac:dyDescent="0.2"/>
    <row r="9434" customFormat="1" ht="16" customHeight="1" x14ac:dyDescent="0.2"/>
    <row r="9435" customFormat="1" ht="16" customHeight="1" x14ac:dyDescent="0.2"/>
    <row r="9436" customFormat="1" ht="16" customHeight="1" x14ac:dyDescent="0.2"/>
    <row r="9437" customFormat="1" ht="16" customHeight="1" x14ac:dyDescent="0.2"/>
    <row r="9438" customFormat="1" ht="16" customHeight="1" x14ac:dyDescent="0.2"/>
    <row r="9439" customFormat="1" ht="16" customHeight="1" x14ac:dyDescent="0.2"/>
    <row r="9440" customFormat="1" ht="16" customHeight="1" x14ac:dyDescent="0.2"/>
    <row r="9441" customFormat="1" ht="16" customHeight="1" x14ac:dyDescent="0.2"/>
    <row r="9442" customFormat="1" ht="16" customHeight="1" x14ac:dyDescent="0.2"/>
    <row r="9443" customFormat="1" ht="16" customHeight="1" x14ac:dyDescent="0.2"/>
    <row r="9444" customFormat="1" ht="16" customHeight="1" x14ac:dyDescent="0.2"/>
    <row r="9445" customFormat="1" ht="16" customHeight="1" x14ac:dyDescent="0.2"/>
    <row r="9446" customFormat="1" ht="16" customHeight="1" x14ac:dyDescent="0.2"/>
    <row r="9447" customFormat="1" ht="16" customHeight="1" x14ac:dyDescent="0.2"/>
    <row r="9448" customFormat="1" ht="16" customHeight="1" x14ac:dyDescent="0.2"/>
    <row r="9449" customFormat="1" ht="16" customHeight="1" x14ac:dyDescent="0.2"/>
    <row r="9450" customFormat="1" ht="16" customHeight="1" x14ac:dyDescent="0.2"/>
    <row r="9451" customFormat="1" ht="16" customHeight="1" x14ac:dyDescent="0.2"/>
    <row r="9452" customFormat="1" ht="16" customHeight="1" x14ac:dyDescent="0.2"/>
    <row r="9453" customFormat="1" ht="16" customHeight="1" x14ac:dyDescent="0.2"/>
    <row r="9454" customFormat="1" ht="16" customHeight="1" x14ac:dyDescent="0.2"/>
    <row r="9455" customFormat="1" ht="16" customHeight="1" x14ac:dyDescent="0.2"/>
    <row r="9456" customFormat="1" ht="16" customHeight="1" x14ac:dyDescent="0.2"/>
    <row r="9457" customFormat="1" ht="16" customHeight="1" x14ac:dyDescent="0.2"/>
    <row r="9458" customFormat="1" ht="16" customHeight="1" x14ac:dyDescent="0.2"/>
    <row r="9459" customFormat="1" ht="16" customHeight="1" x14ac:dyDescent="0.2"/>
    <row r="9460" customFormat="1" ht="16" customHeight="1" x14ac:dyDescent="0.2"/>
    <row r="9461" customFormat="1" ht="16" customHeight="1" x14ac:dyDescent="0.2"/>
    <row r="9462" customFormat="1" ht="16" customHeight="1" x14ac:dyDescent="0.2"/>
    <row r="9463" customFormat="1" ht="16" customHeight="1" x14ac:dyDescent="0.2"/>
    <row r="9464" customFormat="1" ht="16" customHeight="1" x14ac:dyDescent="0.2"/>
    <row r="9465" customFormat="1" ht="16" customHeight="1" x14ac:dyDescent="0.2"/>
    <row r="9466" customFormat="1" ht="16" customHeight="1" x14ac:dyDescent="0.2"/>
    <row r="9467" customFormat="1" ht="16" customHeight="1" x14ac:dyDescent="0.2"/>
    <row r="9468" customFormat="1" ht="16" customHeight="1" x14ac:dyDescent="0.2"/>
    <row r="9469" customFormat="1" ht="16" customHeight="1" x14ac:dyDescent="0.2"/>
    <row r="9470" customFormat="1" ht="16" customHeight="1" x14ac:dyDescent="0.2"/>
    <row r="9471" customFormat="1" ht="16" customHeight="1" x14ac:dyDescent="0.2"/>
    <row r="9472" customFormat="1" ht="16" customHeight="1" x14ac:dyDescent="0.2"/>
    <row r="9473" customFormat="1" ht="16" customHeight="1" x14ac:dyDescent="0.2"/>
    <row r="9474" customFormat="1" ht="16" customHeight="1" x14ac:dyDescent="0.2"/>
    <row r="9475" customFormat="1" ht="16" customHeight="1" x14ac:dyDescent="0.2"/>
    <row r="9476" customFormat="1" ht="16" customHeight="1" x14ac:dyDescent="0.2"/>
    <row r="9477" customFormat="1" ht="16" customHeight="1" x14ac:dyDescent="0.2"/>
    <row r="9478" customFormat="1" ht="16" customHeight="1" x14ac:dyDescent="0.2"/>
    <row r="9479" customFormat="1" ht="16" customHeight="1" x14ac:dyDescent="0.2"/>
    <row r="9480" customFormat="1" ht="16" customHeight="1" x14ac:dyDescent="0.2"/>
    <row r="9481" customFormat="1" ht="16" customHeight="1" x14ac:dyDescent="0.2"/>
    <row r="9482" customFormat="1" ht="16" customHeight="1" x14ac:dyDescent="0.2"/>
    <row r="9483" customFormat="1" ht="16" customHeight="1" x14ac:dyDescent="0.2"/>
    <row r="9484" customFormat="1" ht="16" customHeight="1" x14ac:dyDescent="0.2"/>
    <row r="9485" customFormat="1" ht="16" customHeight="1" x14ac:dyDescent="0.2"/>
    <row r="9486" customFormat="1" ht="16" customHeight="1" x14ac:dyDescent="0.2"/>
    <row r="9487" customFormat="1" ht="16" customHeight="1" x14ac:dyDescent="0.2"/>
    <row r="9488" customFormat="1" ht="16" customHeight="1" x14ac:dyDescent="0.2"/>
    <row r="9489" customFormat="1" ht="16" customHeight="1" x14ac:dyDescent="0.2"/>
    <row r="9490" customFormat="1" ht="16" customHeight="1" x14ac:dyDescent="0.2"/>
    <row r="9491" customFormat="1" ht="16" customHeight="1" x14ac:dyDescent="0.2"/>
    <row r="9492" customFormat="1" ht="16" customHeight="1" x14ac:dyDescent="0.2"/>
    <row r="9493" customFormat="1" ht="16" customHeight="1" x14ac:dyDescent="0.2"/>
    <row r="9494" customFormat="1" ht="16" customHeight="1" x14ac:dyDescent="0.2"/>
    <row r="9495" customFormat="1" ht="16" customHeight="1" x14ac:dyDescent="0.2"/>
    <row r="9496" customFormat="1" ht="16" customHeight="1" x14ac:dyDescent="0.2"/>
    <row r="9497" customFormat="1" ht="16" customHeight="1" x14ac:dyDescent="0.2"/>
    <row r="9498" customFormat="1" ht="16" customHeight="1" x14ac:dyDescent="0.2"/>
    <row r="9499" customFormat="1" ht="16" customHeight="1" x14ac:dyDescent="0.2"/>
    <row r="9500" customFormat="1" ht="16" customHeight="1" x14ac:dyDescent="0.2"/>
    <row r="9501" customFormat="1" ht="16" customHeight="1" x14ac:dyDescent="0.2"/>
    <row r="9502" customFormat="1" ht="16" customHeight="1" x14ac:dyDescent="0.2"/>
    <row r="9503" customFormat="1" ht="16" customHeight="1" x14ac:dyDescent="0.2"/>
    <row r="9504" customFormat="1" ht="16" customHeight="1" x14ac:dyDescent="0.2"/>
    <row r="9505" customFormat="1" ht="16" customHeight="1" x14ac:dyDescent="0.2"/>
    <row r="9506" customFormat="1" ht="16" customHeight="1" x14ac:dyDescent="0.2"/>
    <row r="9507" customFormat="1" ht="16" customHeight="1" x14ac:dyDescent="0.2"/>
    <row r="9508" customFormat="1" ht="16" customHeight="1" x14ac:dyDescent="0.2"/>
    <row r="9509" customFormat="1" ht="16" customHeight="1" x14ac:dyDescent="0.2"/>
    <row r="9510" customFormat="1" ht="16" customHeight="1" x14ac:dyDescent="0.2"/>
    <row r="9511" customFormat="1" ht="16" customHeight="1" x14ac:dyDescent="0.2"/>
    <row r="9512" customFormat="1" ht="16" customHeight="1" x14ac:dyDescent="0.2"/>
    <row r="9513" customFormat="1" ht="16" customHeight="1" x14ac:dyDescent="0.2"/>
    <row r="9514" customFormat="1" ht="16" customHeight="1" x14ac:dyDescent="0.2"/>
    <row r="9515" customFormat="1" ht="16" customHeight="1" x14ac:dyDescent="0.2"/>
    <row r="9516" customFormat="1" ht="16" customHeight="1" x14ac:dyDescent="0.2"/>
    <row r="9517" customFormat="1" ht="16" customHeight="1" x14ac:dyDescent="0.2"/>
    <row r="9518" customFormat="1" ht="16" customHeight="1" x14ac:dyDescent="0.2"/>
    <row r="9519" customFormat="1" ht="16" customHeight="1" x14ac:dyDescent="0.2"/>
    <row r="9520" customFormat="1" ht="16" customHeight="1" x14ac:dyDescent="0.2"/>
    <row r="9521" customFormat="1" ht="16" customHeight="1" x14ac:dyDescent="0.2"/>
    <row r="9522" customFormat="1" ht="16" customHeight="1" x14ac:dyDescent="0.2"/>
    <row r="9523" customFormat="1" ht="16" customHeight="1" x14ac:dyDescent="0.2"/>
    <row r="9524" customFormat="1" ht="16" customHeight="1" x14ac:dyDescent="0.2"/>
    <row r="9525" customFormat="1" ht="16" customHeight="1" x14ac:dyDescent="0.2"/>
    <row r="9526" customFormat="1" ht="16" customHeight="1" x14ac:dyDescent="0.2"/>
    <row r="9527" customFormat="1" ht="16" customHeight="1" x14ac:dyDescent="0.2"/>
    <row r="9528" customFormat="1" ht="16" customHeight="1" x14ac:dyDescent="0.2"/>
    <row r="9529" customFormat="1" ht="16" customHeight="1" x14ac:dyDescent="0.2"/>
    <row r="9530" customFormat="1" ht="16" customHeight="1" x14ac:dyDescent="0.2"/>
    <row r="9531" customFormat="1" ht="16" customHeight="1" x14ac:dyDescent="0.2"/>
    <row r="9532" customFormat="1" ht="16" customHeight="1" x14ac:dyDescent="0.2"/>
    <row r="9533" customFormat="1" ht="16" customHeight="1" x14ac:dyDescent="0.2"/>
    <row r="9534" customFormat="1" ht="16" customHeight="1" x14ac:dyDescent="0.2"/>
    <row r="9535" customFormat="1" ht="16" customHeight="1" x14ac:dyDescent="0.2"/>
    <row r="9536" customFormat="1" ht="16" customHeight="1" x14ac:dyDescent="0.2"/>
    <row r="9537" customFormat="1" ht="16" customHeight="1" x14ac:dyDescent="0.2"/>
    <row r="9538" customFormat="1" ht="16" customHeight="1" x14ac:dyDescent="0.2"/>
    <row r="9539" customFormat="1" ht="16" customHeight="1" x14ac:dyDescent="0.2"/>
    <row r="9540" customFormat="1" ht="16" customHeight="1" x14ac:dyDescent="0.2"/>
    <row r="9541" customFormat="1" ht="16" customHeight="1" x14ac:dyDescent="0.2"/>
    <row r="9542" customFormat="1" ht="16" customHeight="1" x14ac:dyDescent="0.2"/>
    <row r="9543" customFormat="1" ht="16" customHeight="1" x14ac:dyDescent="0.2"/>
    <row r="9544" customFormat="1" ht="16" customHeight="1" x14ac:dyDescent="0.2"/>
    <row r="9545" customFormat="1" ht="16" customHeight="1" x14ac:dyDescent="0.2"/>
    <row r="9546" customFormat="1" ht="16" customHeight="1" x14ac:dyDescent="0.2"/>
    <row r="9547" customFormat="1" ht="16" customHeight="1" x14ac:dyDescent="0.2"/>
    <row r="9548" customFormat="1" ht="16" customHeight="1" x14ac:dyDescent="0.2"/>
    <row r="9549" customFormat="1" ht="16" customHeight="1" x14ac:dyDescent="0.2"/>
    <row r="9550" customFormat="1" ht="16" customHeight="1" x14ac:dyDescent="0.2"/>
    <row r="9551" customFormat="1" ht="16" customHeight="1" x14ac:dyDescent="0.2"/>
    <row r="9552" customFormat="1" ht="16" customHeight="1" x14ac:dyDescent="0.2"/>
    <row r="9553" customFormat="1" ht="16" customHeight="1" x14ac:dyDescent="0.2"/>
    <row r="9554" customFormat="1" ht="16" customHeight="1" x14ac:dyDescent="0.2"/>
    <row r="9555" customFormat="1" ht="16" customHeight="1" x14ac:dyDescent="0.2"/>
    <row r="9556" customFormat="1" ht="16" customHeight="1" x14ac:dyDescent="0.2"/>
    <row r="9557" customFormat="1" ht="16" customHeight="1" x14ac:dyDescent="0.2"/>
    <row r="9558" customFormat="1" ht="16" customHeight="1" x14ac:dyDescent="0.2"/>
    <row r="9559" customFormat="1" ht="16" customHeight="1" x14ac:dyDescent="0.2"/>
    <row r="9560" customFormat="1" ht="16" customHeight="1" x14ac:dyDescent="0.2"/>
    <row r="9561" customFormat="1" ht="16" customHeight="1" x14ac:dyDescent="0.2"/>
    <row r="9562" customFormat="1" ht="16" customHeight="1" x14ac:dyDescent="0.2"/>
    <row r="9563" customFormat="1" ht="16" customHeight="1" x14ac:dyDescent="0.2"/>
    <row r="9564" customFormat="1" ht="16" customHeight="1" x14ac:dyDescent="0.2"/>
    <row r="9565" customFormat="1" ht="16" customHeight="1" x14ac:dyDescent="0.2"/>
    <row r="9566" customFormat="1" ht="16" customHeight="1" x14ac:dyDescent="0.2"/>
    <row r="9567" customFormat="1" ht="16" customHeight="1" x14ac:dyDescent="0.2"/>
    <row r="9568" customFormat="1" ht="16" customHeight="1" x14ac:dyDescent="0.2"/>
    <row r="9569" customFormat="1" ht="16" customHeight="1" x14ac:dyDescent="0.2"/>
    <row r="9570" customFormat="1" ht="16" customHeight="1" x14ac:dyDescent="0.2"/>
    <row r="9571" customFormat="1" ht="16" customHeight="1" x14ac:dyDescent="0.2"/>
    <row r="9572" customFormat="1" ht="16" customHeight="1" x14ac:dyDescent="0.2"/>
    <row r="9573" customFormat="1" ht="16" customHeight="1" x14ac:dyDescent="0.2"/>
    <row r="9574" customFormat="1" ht="16" customHeight="1" x14ac:dyDescent="0.2"/>
    <row r="9575" customFormat="1" ht="16" customHeight="1" x14ac:dyDescent="0.2"/>
    <row r="9576" customFormat="1" ht="16" customHeight="1" x14ac:dyDescent="0.2"/>
    <row r="9577" customFormat="1" ht="16" customHeight="1" x14ac:dyDescent="0.2"/>
    <row r="9578" customFormat="1" ht="16" customHeight="1" x14ac:dyDescent="0.2"/>
    <row r="9579" customFormat="1" ht="16" customHeight="1" x14ac:dyDescent="0.2"/>
    <row r="9580" customFormat="1" ht="16" customHeight="1" x14ac:dyDescent="0.2"/>
    <row r="9581" customFormat="1" ht="16" customHeight="1" x14ac:dyDescent="0.2"/>
    <row r="9582" customFormat="1" ht="16" customHeight="1" x14ac:dyDescent="0.2"/>
    <row r="9583" customFormat="1" ht="16" customHeight="1" x14ac:dyDescent="0.2"/>
    <row r="9584" customFormat="1" ht="16" customHeight="1" x14ac:dyDescent="0.2"/>
    <row r="9585" customFormat="1" ht="16" customHeight="1" x14ac:dyDescent="0.2"/>
    <row r="9586" customFormat="1" ht="16" customHeight="1" x14ac:dyDescent="0.2"/>
    <row r="9587" customFormat="1" ht="16" customHeight="1" x14ac:dyDescent="0.2"/>
    <row r="9588" customFormat="1" ht="16" customHeight="1" x14ac:dyDescent="0.2"/>
    <row r="9589" customFormat="1" ht="16" customHeight="1" x14ac:dyDescent="0.2"/>
    <row r="9590" customFormat="1" ht="16" customHeight="1" x14ac:dyDescent="0.2"/>
    <row r="9591" customFormat="1" ht="16" customHeight="1" x14ac:dyDescent="0.2"/>
    <row r="9592" customFormat="1" ht="16" customHeight="1" x14ac:dyDescent="0.2"/>
    <row r="9593" customFormat="1" ht="16" customHeight="1" x14ac:dyDescent="0.2"/>
    <row r="9594" customFormat="1" ht="16" customHeight="1" x14ac:dyDescent="0.2"/>
    <row r="9595" customFormat="1" ht="16" customHeight="1" x14ac:dyDescent="0.2"/>
    <row r="9596" customFormat="1" ht="16" customHeight="1" x14ac:dyDescent="0.2"/>
    <row r="9597" customFormat="1" ht="16" customHeight="1" x14ac:dyDescent="0.2"/>
    <row r="9598" customFormat="1" ht="16" customHeight="1" x14ac:dyDescent="0.2"/>
    <row r="9599" customFormat="1" ht="16" customHeight="1" x14ac:dyDescent="0.2"/>
    <row r="9600" customFormat="1" ht="16" customHeight="1" x14ac:dyDescent="0.2"/>
    <row r="9601" customFormat="1" ht="16" customHeight="1" x14ac:dyDescent="0.2"/>
    <row r="9602" customFormat="1" ht="16" customHeight="1" x14ac:dyDescent="0.2"/>
    <row r="9603" customFormat="1" ht="16" customHeight="1" x14ac:dyDescent="0.2"/>
    <row r="9604" customFormat="1" ht="16" customHeight="1" x14ac:dyDescent="0.2"/>
    <row r="9605" customFormat="1" ht="16" customHeight="1" x14ac:dyDescent="0.2"/>
    <row r="9606" customFormat="1" ht="16" customHeight="1" x14ac:dyDescent="0.2"/>
    <row r="9607" customFormat="1" ht="16" customHeight="1" x14ac:dyDescent="0.2"/>
    <row r="9608" customFormat="1" ht="16" customHeight="1" x14ac:dyDescent="0.2"/>
    <row r="9609" customFormat="1" ht="16" customHeight="1" x14ac:dyDescent="0.2"/>
    <row r="9610" customFormat="1" ht="16" customHeight="1" x14ac:dyDescent="0.2"/>
    <row r="9611" customFormat="1" ht="16" customHeight="1" x14ac:dyDescent="0.2"/>
    <row r="9612" customFormat="1" ht="16" customHeight="1" x14ac:dyDescent="0.2"/>
    <row r="9613" customFormat="1" ht="16" customHeight="1" x14ac:dyDescent="0.2"/>
    <row r="9614" customFormat="1" ht="16" customHeight="1" x14ac:dyDescent="0.2"/>
    <row r="9615" customFormat="1" ht="16" customHeight="1" x14ac:dyDescent="0.2"/>
    <row r="9616" customFormat="1" ht="16" customHeight="1" x14ac:dyDescent="0.2"/>
    <row r="9617" customFormat="1" ht="16" customHeight="1" x14ac:dyDescent="0.2"/>
    <row r="9618" customFormat="1" ht="16" customHeight="1" x14ac:dyDescent="0.2"/>
    <row r="9619" customFormat="1" ht="16" customHeight="1" x14ac:dyDescent="0.2"/>
    <row r="9620" customFormat="1" ht="16" customHeight="1" x14ac:dyDescent="0.2"/>
    <row r="9621" customFormat="1" ht="16" customHeight="1" x14ac:dyDescent="0.2"/>
    <row r="9622" customFormat="1" ht="16" customHeight="1" x14ac:dyDescent="0.2"/>
    <row r="9623" customFormat="1" ht="16" customHeight="1" x14ac:dyDescent="0.2"/>
    <row r="9624" customFormat="1" ht="16" customHeight="1" x14ac:dyDescent="0.2"/>
    <row r="9625" customFormat="1" ht="16" customHeight="1" x14ac:dyDescent="0.2"/>
    <row r="9626" customFormat="1" ht="16" customHeight="1" x14ac:dyDescent="0.2"/>
    <row r="9627" customFormat="1" ht="16" customHeight="1" x14ac:dyDescent="0.2"/>
    <row r="9628" customFormat="1" ht="16" customHeight="1" x14ac:dyDescent="0.2"/>
    <row r="9629" customFormat="1" ht="16" customHeight="1" x14ac:dyDescent="0.2"/>
    <row r="9630" customFormat="1" ht="16" customHeight="1" x14ac:dyDescent="0.2"/>
    <row r="9631" customFormat="1" ht="16" customHeight="1" x14ac:dyDescent="0.2"/>
    <row r="9632" customFormat="1" ht="16" customHeight="1" x14ac:dyDescent="0.2"/>
    <row r="9633" customFormat="1" ht="16" customHeight="1" x14ac:dyDescent="0.2"/>
    <row r="9634" customFormat="1" ht="16" customHeight="1" x14ac:dyDescent="0.2"/>
    <row r="9635" customFormat="1" ht="16" customHeight="1" x14ac:dyDescent="0.2"/>
    <row r="9636" customFormat="1" ht="16" customHeight="1" x14ac:dyDescent="0.2"/>
    <row r="9637" customFormat="1" ht="16" customHeight="1" x14ac:dyDescent="0.2"/>
    <row r="9638" customFormat="1" ht="16" customHeight="1" x14ac:dyDescent="0.2"/>
    <row r="9639" customFormat="1" ht="16" customHeight="1" x14ac:dyDescent="0.2"/>
    <row r="9640" customFormat="1" ht="16" customHeight="1" x14ac:dyDescent="0.2"/>
    <row r="9641" customFormat="1" ht="16" customHeight="1" x14ac:dyDescent="0.2"/>
    <row r="9642" customFormat="1" ht="16" customHeight="1" x14ac:dyDescent="0.2"/>
    <row r="9643" customFormat="1" ht="16" customHeight="1" x14ac:dyDescent="0.2"/>
    <row r="9644" customFormat="1" ht="16" customHeight="1" x14ac:dyDescent="0.2"/>
    <row r="9645" customFormat="1" ht="16" customHeight="1" x14ac:dyDescent="0.2"/>
    <row r="9646" customFormat="1" ht="16" customHeight="1" x14ac:dyDescent="0.2"/>
    <row r="9647" customFormat="1" ht="16" customHeight="1" x14ac:dyDescent="0.2"/>
    <row r="9648" customFormat="1" ht="16" customHeight="1" x14ac:dyDescent="0.2"/>
    <row r="9649" customFormat="1" ht="16" customHeight="1" x14ac:dyDescent="0.2"/>
    <row r="9650" customFormat="1" ht="16" customHeight="1" x14ac:dyDescent="0.2"/>
    <row r="9651" customFormat="1" ht="16" customHeight="1" x14ac:dyDescent="0.2"/>
    <row r="9652" customFormat="1" ht="16" customHeight="1" x14ac:dyDescent="0.2"/>
    <row r="9653" customFormat="1" ht="16" customHeight="1" x14ac:dyDescent="0.2"/>
    <row r="9654" customFormat="1" ht="16" customHeight="1" x14ac:dyDescent="0.2"/>
    <row r="9655" customFormat="1" ht="16" customHeight="1" x14ac:dyDescent="0.2"/>
    <row r="9656" customFormat="1" ht="16" customHeight="1" x14ac:dyDescent="0.2"/>
    <row r="9657" customFormat="1" ht="16" customHeight="1" x14ac:dyDescent="0.2"/>
    <row r="9658" customFormat="1" ht="16" customHeight="1" x14ac:dyDescent="0.2"/>
    <row r="9659" customFormat="1" ht="16" customHeight="1" x14ac:dyDescent="0.2"/>
    <row r="9660" customFormat="1" ht="16" customHeight="1" x14ac:dyDescent="0.2"/>
    <row r="9661" customFormat="1" ht="16" customHeight="1" x14ac:dyDescent="0.2"/>
    <row r="9662" customFormat="1" ht="16" customHeight="1" x14ac:dyDescent="0.2"/>
    <row r="9663" customFormat="1" ht="16" customHeight="1" x14ac:dyDescent="0.2"/>
    <row r="9664" customFormat="1" ht="16" customHeight="1" x14ac:dyDescent="0.2"/>
    <row r="9665" customFormat="1" ht="16" customHeight="1" x14ac:dyDescent="0.2"/>
    <row r="9666" customFormat="1" ht="16" customHeight="1" x14ac:dyDescent="0.2"/>
    <row r="9667" customFormat="1" ht="16" customHeight="1" x14ac:dyDescent="0.2"/>
    <row r="9668" customFormat="1" ht="16" customHeight="1" x14ac:dyDescent="0.2"/>
    <row r="9669" customFormat="1" ht="16" customHeight="1" x14ac:dyDescent="0.2"/>
    <row r="9670" customFormat="1" ht="16" customHeight="1" x14ac:dyDescent="0.2"/>
    <row r="9671" customFormat="1" ht="16" customHeight="1" x14ac:dyDescent="0.2"/>
    <row r="9672" customFormat="1" ht="16" customHeight="1" x14ac:dyDescent="0.2"/>
    <row r="9673" customFormat="1" ht="16" customHeight="1" x14ac:dyDescent="0.2"/>
    <row r="9674" customFormat="1" ht="16" customHeight="1" x14ac:dyDescent="0.2"/>
    <row r="9675" customFormat="1" ht="16" customHeight="1" x14ac:dyDescent="0.2"/>
    <row r="9676" customFormat="1" ht="16" customHeight="1" x14ac:dyDescent="0.2"/>
    <row r="9677" customFormat="1" ht="16" customHeight="1" x14ac:dyDescent="0.2"/>
    <row r="9678" customFormat="1" ht="16" customHeight="1" x14ac:dyDescent="0.2"/>
    <row r="9679" customFormat="1" ht="16" customHeight="1" x14ac:dyDescent="0.2"/>
    <row r="9680" customFormat="1" ht="16" customHeight="1" x14ac:dyDescent="0.2"/>
    <row r="9681" customFormat="1" ht="16" customHeight="1" x14ac:dyDescent="0.2"/>
    <row r="9682" customFormat="1" ht="16" customHeight="1" x14ac:dyDescent="0.2"/>
    <row r="9683" customFormat="1" ht="16" customHeight="1" x14ac:dyDescent="0.2"/>
    <row r="9684" customFormat="1" ht="16" customHeight="1" x14ac:dyDescent="0.2"/>
    <row r="9685" customFormat="1" ht="16" customHeight="1" x14ac:dyDescent="0.2"/>
    <row r="9686" customFormat="1" ht="16" customHeight="1" x14ac:dyDescent="0.2"/>
    <row r="9687" customFormat="1" ht="16" customHeight="1" x14ac:dyDescent="0.2"/>
    <row r="9688" customFormat="1" ht="16" customHeight="1" x14ac:dyDescent="0.2"/>
    <row r="9689" customFormat="1" ht="16" customHeight="1" x14ac:dyDescent="0.2"/>
    <row r="9690" customFormat="1" ht="16" customHeight="1" x14ac:dyDescent="0.2"/>
    <row r="9691" customFormat="1" ht="16" customHeight="1" x14ac:dyDescent="0.2"/>
    <row r="9692" customFormat="1" ht="16" customHeight="1" x14ac:dyDescent="0.2"/>
    <row r="9693" customFormat="1" ht="16" customHeight="1" x14ac:dyDescent="0.2"/>
    <row r="9694" customFormat="1" ht="16" customHeight="1" x14ac:dyDescent="0.2"/>
    <row r="9695" customFormat="1" ht="16" customHeight="1" x14ac:dyDescent="0.2"/>
    <row r="9696" customFormat="1" ht="16" customHeight="1" x14ac:dyDescent="0.2"/>
    <row r="9697" customFormat="1" ht="16" customHeight="1" x14ac:dyDescent="0.2"/>
    <row r="9698" customFormat="1" ht="16" customHeight="1" x14ac:dyDescent="0.2"/>
    <row r="9699" customFormat="1" ht="16" customHeight="1" x14ac:dyDescent="0.2"/>
    <row r="9700" customFormat="1" ht="16" customHeight="1" x14ac:dyDescent="0.2"/>
    <row r="9701" customFormat="1" ht="16" customHeight="1" x14ac:dyDescent="0.2"/>
    <row r="9702" customFormat="1" ht="16" customHeight="1" x14ac:dyDescent="0.2"/>
    <row r="9703" customFormat="1" ht="16" customHeight="1" x14ac:dyDescent="0.2"/>
    <row r="9704" customFormat="1" ht="16" customHeight="1" x14ac:dyDescent="0.2"/>
    <row r="9705" customFormat="1" ht="16" customHeight="1" x14ac:dyDescent="0.2"/>
    <row r="9706" customFormat="1" ht="16" customHeight="1" x14ac:dyDescent="0.2"/>
    <row r="9707" customFormat="1" ht="16" customHeight="1" x14ac:dyDescent="0.2"/>
    <row r="9708" customFormat="1" ht="16" customHeight="1" x14ac:dyDescent="0.2"/>
    <row r="9709" customFormat="1" ht="16" customHeight="1" x14ac:dyDescent="0.2"/>
    <row r="9710" customFormat="1" ht="16" customHeight="1" x14ac:dyDescent="0.2"/>
    <row r="9711" customFormat="1" ht="16" customHeight="1" x14ac:dyDescent="0.2"/>
    <row r="9712" customFormat="1" ht="16" customHeight="1" x14ac:dyDescent="0.2"/>
    <row r="9713" customFormat="1" ht="16" customHeight="1" x14ac:dyDescent="0.2"/>
    <row r="9714" customFormat="1" ht="16" customHeight="1" x14ac:dyDescent="0.2"/>
    <row r="9715" customFormat="1" ht="16" customHeight="1" x14ac:dyDescent="0.2"/>
    <row r="9716" customFormat="1" ht="16" customHeight="1" x14ac:dyDescent="0.2"/>
    <row r="9717" customFormat="1" ht="16" customHeight="1" x14ac:dyDescent="0.2"/>
    <row r="9718" customFormat="1" ht="16" customHeight="1" x14ac:dyDescent="0.2"/>
    <row r="9719" customFormat="1" ht="16" customHeight="1" x14ac:dyDescent="0.2"/>
    <row r="9720" customFormat="1" ht="16" customHeight="1" x14ac:dyDescent="0.2"/>
    <row r="9721" customFormat="1" ht="16" customHeight="1" x14ac:dyDescent="0.2"/>
    <row r="9722" customFormat="1" ht="16" customHeight="1" x14ac:dyDescent="0.2"/>
    <row r="9723" customFormat="1" ht="16" customHeight="1" x14ac:dyDescent="0.2"/>
    <row r="9724" customFormat="1" ht="16" customHeight="1" x14ac:dyDescent="0.2"/>
    <row r="9725" customFormat="1" ht="16" customHeight="1" x14ac:dyDescent="0.2"/>
    <row r="9726" customFormat="1" ht="16" customHeight="1" x14ac:dyDescent="0.2"/>
    <row r="9727" customFormat="1" ht="16" customHeight="1" x14ac:dyDescent="0.2"/>
    <row r="9728" customFormat="1" ht="16" customHeight="1" x14ac:dyDescent="0.2"/>
    <row r="9729" customFormat="1" ht="16" customHeight="1" x14ac:dyDescent="0.2"/>
    <row r="9730" customFormat="1" ht="16" customHeight="1" x14ac:dyDescent="0.2"/>
    <row r="9731" customFormat="1" ht="16" customHeight="1" x14ac:dyDescent="0.2"/>
    <row r="9732" customFormat="1" ht="16" customHeight="1" x14ac:dyDescent="0.2"/>
    <row r="9733" customFormat="1" ht="16" customHeight="1" x14ac:dyDescent="0.2"/>
    <row r="9734" customFormat="1" ht="16" customHeight="1" x14ac:dyDescent="0.2"/>
    <row r="9735" customFormat="1" ht="16" customHeight="1" x14ac:dyDescent="0.2"/>
    <row r="9736" customFormat="1" ht="16" customHeight="1" x14ac:dyDescent="0.2"/>
    <row r="9737" customFormat="1" ht="16" customHeight="1" x14ac:dyDescent="0.2"/>
    <row r="9738" customFormat="1" ht="16" customHeight="1" x14ac:dyDescent="0.2"/>
    <row r="9739" customFormat="1" ht="16" customHeight="1" x14ac:dyDescent="0.2"/>
    <row r="9740" customFormat="1" ht="16" customHeight="1" x14ac:dyDescent="0.2"/>
    <row r="9741" customFormat="1" ht="16" customHeight="1" x14ac:dyDescent="0.2"/>
    <row r="9742" customFormat="1" ht="16" customHeight="1" x14ac:dyDescent="0.2"/>
    <row r="9743" customFormat="1" ht="16" customHeight="1" x14ac:dyDescent="0.2"/>
    <row r="9744" customFormat="1" ht="16" customHeight="1" x14ac:dyDescent="0.2"/>
    <row r="9745" customFormat="1" ht="16" customHeight="1" x14ac:dyDescent="0.2"/>
    <row r="9746" customFormat="1" ht="16" customHeight="1" x14ac:dyDescent="0.2"/>
    <row r="9747" customFormat="1" ht="16" customHeight="1" x14ac:dyDescent="0.2"/>
    <row r="9748" customFormat="1" ht="16" customHeight="1" x14ac:dyDescent="0.2"/>
    <row r="9749" customFormat="1" ht="16" customHeight="1" x14ac:dyDescent="0.2"/>
    <row r="9750" customFormat="1" ht="16" customHeight="1" x14ac:dyDescent="0.2"/>
    <row r="9751" customFormat="1" ht="16" customHeight="1" x14ac:dyDescent="0.2"/>
    <row r="9752" customFormat="1" ht="16" customHeight="1" x14ac:dyDescent="0.2"/>
    <row r="9753" customFormat="1" ht="16" customHeight="1" x14ac:dyDescent="0.2"/>
    <row r="9754" customFormat="1" ht="16" customHeight="1" x14ac:dyDescent="0.2"/>
    <row r="9755" customFormat="1" ht="16" customHeight="1" x14ac:dyDescent="0.2"/>
    <row r="9756" customFormat="1" ht="16" customHeight="1" x14ac:dyDescent="0.2"/>
    <row r="9757" customFormat="1" ht="16" customHeight="1" x14ac:dyDescent="0.2"/>
    <row r="9758" customFormat="1" ht="16" customHeight="1" x14ac:dyDescent="0.2"/>
    <row r="9759" customFormat="1" ht="16" customHeight="1" x14ac:dyDescent="0.2"/>
    <row r="9760" customFormat="1" ht="16" customHeight="1" x14ac:dyDescent="0.2"/>
    <row r="9761" customFormat="1" ht="16" customHeight="1" x14ac:dyDescent="0.2"/>
    <row r="9762" customFormat="1" ht="16" customHeight="1" x14ac:dyDescent="0.2"/>
    <row r="9763" customFormat="1" ht="16" customHeight="1" x14ac:dyDescent="0.2"/>
    <row r="9764" customFormat="1" ht="16" customHeight="1" x14ac:dyDescent="0.2"/>
    <row r="9765" customFormat="1" ht="16" customHeight="1" x14ac:dyDescent="0.2"/>
    <row r="9766" customFormat="1" ht="16" customHeight="1" x14ac:dyDescent="0.2"/>
    <row r="9767" customFormat="1" ht="16" customHeight="1" x14ac:dyDescent="0.2"/>
    <row r="9768" customFormat="1" ht="16" customHeight="1" x14ac:dyDescent="0.2"/>
    <row r="9769" customFormat="1" ht="16" customHeight="1" x14ac:dyDescent="0.2"/>
    <row r="9770" customFormat="1" ht="16" customHeight="1" x14ac:dyDescent="0.2"/>
    <row r="9771" customFormat="1" ht="16" customHeight="1" x14ac:dyDescent="0.2"/>
    <row r="9772" customFormat="1" ht="16" customHeight="1" x14ac:dyDescent="0.2"/>
    <row r="9773" customFormat="1" ht="16" customHeight="1" x14ac:dyDescent="0.2"/>
    <row r="9774" customFormat="1" ht="16" customHeight="1" x14ac:dyDescent="0.2"/>
    <row r="9775" customFormat="1" ht="16" customHeight="1" x14ac:dyDescent="0.2"/>
    <row r="9776" customFormat="1" ht="16" customHeight="1" x14ac:dyDescent="0.2"/>
    <row r="9777" customFormat="1" ht="16" customHeight="1" x14ac:dyDescent="0.2"/>
    <row r="9778" customFormat="1" ht="16" customHeight="1" x14ac:dyDescent="0.2"/>
    <row r="9779" customFormat="1" ht="16" customHeight="1" x14ac:dyDescent="0.2"/>
    <row r="9780" customFormat="1" ht="16" customHeight="1" x14ac:dyDescent="0.2"/>
    <row r="9781" customFormat="1" ht="16" customHeight="1" x14ac:dyDescent="0.2"/>
    <row r="9782" customFormat="1" ht="16" customHeight="1" x14ac:dyDescent="0.2"/>
    <row r="9783" customFormat="1" ht="16" customHeight="1" x14ac:dyDescent="0.2"/>
    <row r="9784" customFormat="1" ht="16" customHeight="1" x14ac:dyDescent="0.2"/>
    <row r="9785" customFormat="1" ht="16" customHeight="1" x14ac:dyDescent="0.2"/>
    <row r="9786" customFormat="1" ht="16" customHeight="1" x14ac:dyDescent="0.2"/>
    <row r="9787" customFormat="1" ht="16" customHeight="1" x14ac:dyDescent="0.2"/>
    <row r="9788" customFormat="1" ht="16" customHeight="1" x14ac:dyDescent="0.2"/>
    <row r="9789" customFormat="1" ht="16" customHeight="1" x14ac:dyDescent="0.2"/>
    <row r="9790" customFormat="1" ht="16" customHeight="1" x14ac:dyDescent="0.2"/>
    <row r="9791" customFormat="1" ht="16" customHeight="1" x14ac:dyDescent="0.2"/>
    <row r="9792" customFormat="1" ht="16" customHeight="1" x14ac:dyDescent="0.2"/>
    <row r="9793" customFormat="1" ht="16" customHeight="1" x14ac:dyDescent="0.2"/>
    <row r="9794" customFormat="1" ht="16" customHeight="1" x14ac:dyDescent="0.2"/>
    <row r="9795" customFormat="1" ht="16" customHeight="1" x14ac:dyDescent="0.2"/>
    <row r="9796" customFormat="1" ht="16" customHeight="1" x14ac:dyDescent="0.2"/>
    <row r="9797" customFormat="1" ht="16" customHeight="1" x14ac:dyDescent="0.2"/>
    <row r="9798" customFormat="1" ht="16" customHeight="1" x14ac:dyDescent="0.2"/>
    <row r="9799" customFormat="1" ht="16" customHeight="1" x14ac:dyDescent="0.2"/>
    <row r="9800" customFormat="1" ht="16" customHeight="1" x14ac:dyDescent="0.2"/>
    <row r="9801" customFormat="1" ht="16" customHeight="1" x14ac:dyDescent="0.2"/>
    <row r="9802" customFormat="1" ht="16" customHeight="1" x14ac:dyDescent="0.2"/>
    <row r="9803" customFormat="1" ht="16" customHeight="1" x14ac:dyDescent="0.2"/>
    <row r="9804" customFormat="1" ht="16" customHeight="1" x14ac:dyDescent="0.2"/>
    <row r="9805" customFormat="1" ht="16" customHeight="1" x14ac:dyDescent="0.2"/>
    <row r="9806" customFormat="1" ht="16" customHeight="1" x14ac:dyDescent="0.2"/>
    <row r="9807" customFormat="1" ht="16" customHeight="1" x14ac:dyDescent="0.2"/>
    <row r="9808" customFormat="1" ht="16" customHeight="1" x14ac:dyDescent="0.2"/>
    <row r="9809" customFormat="1" ht="16" customHeight="1" x14ac:dyDescent="0.2"/>
    <row r="9810" customFormat="1" ht="16" customHeight="1" x14ac:dyDescent="0.2"/>
    <row r="9811" customFormat="1" ht="16" customHeight="1" x14ac:dyDescent="0.2"/>
    <row r="9812" customFormat="1" ht="16" customHeight="1" x14ac:dyDescent="0.2"/>
    <row r="9813" customFormat="1" ht="16" customHeight="1" x14ac:dyDescent="0.2"/>
    <row r="9814" customFormat="1" ht="16" customHeight="1" x14ac:dyDescent="0.2"/>
    <row r="9815" customFormat="1" ht="16" customHeight="1" x14ac:dyDescent="0.2"/>
    <row r="9816" customFormat="1" ht="16" customHeight="1" x14ac:dyDescent="0.2"/>
    <row r="9817" customFormat="1" ht="16" customHeight="1" x14ac:dyDescent="0.2"/>
    <row r="9818" customFormat="1" ht="16" customHeight="1" x14ac:dyDescent="0.2"/>
    <row r="9819" customFormat="1" ht="16" customHeight="1" x14ac:dyDescent="0.2"/>
    <row r="9820" customFormat="1" ht="16" customHeight="1" x14ac:dyDescent="0.2"/>
    <row r="9821" customFormat="1" ht="16" customHeight="1" x14ac:dyDescent="0.2"/>
    <row r="9822" customFormat="1" ht="16" customHeight="1" x14ac:dyDescent="0.2"/>
    <row r="9823" customFormat="1" ht="16" customHeight="1" x14ac:dyDescent="0.2"/>
    <row r="9824" customFormat="1" ht="16" customHeight="1" x14ac:dyDescent="0.2"/>
    <row r="9825" customFormat="1" ht="16" customHeight="1" x14ac:dyDescent="0.2"/>
    <row r="9826" customFormat="1" ht="16" customHeight="1" x14ac:dyDescent="0.2"/>
    <row r="9827" customFormat="1" ht="16" customHeight="1" x14ac:dyDescent="0.2"/>
    <row r="9828" customFormat="1" ht="16" customHeight="1" x14ac:dyDescent="0.2"/>
    <row r="9829" customFormat="1" ht="16" customHeight="1" x14ac:dyDescent="0.2"/>
    <row r="9830" customFormat="1" ht="16" customHeight="1" x14ac:dyDescent="0.2"/>
    <row r="9831" customFormat="1" ht="16" customHeight="1" x14ac:dyDescent="0.2"/>
    <row r="9832" customFormat="1" ht="16" customHeight="1" x14ac:dyDescent="0.2"/>
    <row r="9833" customFormat="1" ht="16" customHeight="1" x14ac:dyDescent="0.2"/>
    <row r="9834" customFormat="1" ht="16" customHeight="1" x14ac:dyDescent="0.2"/>
    <row r="9835" customFormat="1" ht="16" customHeight="1" x14ac:dyDescent="0.2"/>
    <row r="9836" customFormat="1" ht="16" customHeight="1" x14ac:dyDescent="0.2"/>
    <row r="9837" customFormat="1" ht="16" customHeight="1" x14ac:dyDescent="0.2"/>
    <row r="9838" customFormat="1" ht="16" customHeight="1" x14ac:dyDescent="0.2"/>
    <row r="9839" customFormat="1" ht="16" customHeight="1" x14ac:dyDescent="0.2"/>
    <row r="9840" customFormat="1" ht="16" customHeight="1" x14ac:dyDescent="0.2"/>
    <row r="9841" customFormat="1" ht="16" customHeight="1" x14ac:dyDescent="0.2"/>
    <row r="9842" customFormat="1" ht="16" customHeight="1" x14ac:dyDescent="0.2"/>
    <row r="9843" customFormat="1" ht="16" customHeight="1" x14ac:dyDescent="0.2"/>
    <row r="9844" customFormat="1" ht="16" customHeight="1" x14ac:dyDescent="0.2"/>
    <row r="9845" customFormat="1" ht="16" customHeight="1" x14ac:dyDescent="0.2"/>
    <row r="9846" customFormat="1" ht="16" customHeight="1" x14ac:dyDescent="0.2"/>
    <row r="9847" customFormat="1" ht="16" customHeight="1" x14ac:dyDescent="0.2"/>
    <row r="9848" customFormat="1" ht="16" customHeight="1" x14ac:dyDescent="0.2"/>
    <row r="9849" customFormat="1" ht="16" customHeight="1" x14ac:dyDescent="0.2"/>
    <row r="9850" customFormat="1" ht="16" customHeight="1" x14ac:dyDescent="0.2"/>
    <row r="9851" customFormat="1" ht="16" customHeight="1" x14ac:dyDescent="0.2"/>
    <row r="9852" customFormat="1" ht="16" customHeight="1" x14ac:dyDescent="0.2"/>
    <row r="9853" customFormat="1" ht="16" customHeight="1" x14ac:dyDescent="0.2"/>
    <row r="9854" customFormat="1" ht="16" customHeight="1" x14ac:dyDescent="0.2"/>
    <row r="9855" customFormat="1" ht="16" customHeight="1" x14ac:dyDescent="0.2"/>
    <row r="9856" customFormat="1" ht="16" customHeight="1" x14ac:dyDescent="0.2"/>
    <row r="9857" customFormat="1" ht="16" customHeight="1" x14ac:dyDescent="0.2"/>
    <row r="9858" customFormat="1" ht="16" customHeight="1" x14ac:dyDescent="0.2"/>
    <row r="9859" customFormat="1" ht="16" customHeight="1" x14ac:dyDescent="0.2"/>
    <row r="9860" customFormat="1" ht="16" customHeight="1" x14ac:dyDescent="0.2"/>
    <row r="9861" customFormat="1" ht="16" customHeight="1" x14ac:dyDescent="0.2"/>
    <row r="9862" customFormat="1" ht="16" customHeight="1" x14ac:dyDescent="0.2"/>
    <row r="9863" customFormat="1" ht="16" customHeight="1" x14ac:dyDescent="0.2"/>
    <row r="9864" customFormat="1" ht="16" customHeight="1" x14ac:dyDescent="0.2"/>
    <row r="9865" customFormat="1" ht="16" customHeight="1" x14ac:dyDescent="0.2"/>
    <row r="9866" customFormat="1" ht="16" customHeight="1" x14ac:dyDescent="0.2"/>
    <row r="9867" customFormat="1" ht="16" customHeight="1" x14ac:dyDescent="0.2"/>
    <row r="9868" customFormat="1" ht="16" customHeight="1" x14ac:dyDescent="0.2"/>
    <row r="9869" customFormat="1" ht="16" customHeight="1" x14ac:dyDescent="0.2"/>
    <row r="9870" customFormat="1" ht="16" customHeight="1" x14ac:dyDescent="0.2"/>
    <row r="9871" customFormat="1" ht="16" customHeight="1" x14ac:dyDescent="0.2"/>
    <row r="9872" customFormat="1" ht="16" customHeight="1" x14ac:dyDescent="0.2"/>
    <row r="9873" customFormat="1" ht="16" customHeight="1" x14ac:dyDescent="0.2"/>
    <row r="9874" customFormat="1" ht="16" customHeight="1" x14ac:dyDescent="0.2"/>
    <row r="9875" customFormat="1" ht="16" customHeight="1" x14ac:dyDescent="0.2"/>
    <row r="9876" customFormat="1" ht="16" customHeight="1" x14ac:dyDescent="0.2"/>
    <row r="9877" customFormat="1" ht="16" customHeight="1" x14ac:dyDescent="0.2"/>
    <row r="9878" customFormat="1" ht="16" customHeight="1" x14ac:dyDescent="0.2"/>
    <row r="9879" customFormat="1" ht="16" customHeight="1" x14ac:dyDescent="0.2"/>
    <row r="9880" customFormat="1" ht="16" customHeight="1" x14ac:dyDescent="0.2"/>
    <row r="9881" customFormat="1" ht="16" customHeight="1" x14ac:dyDescent="0.2"/>
    <row r="9882" customFormat="1" ht="16" customHeight="1" x14ac:dyDescent="0.2"/>
    <row r="9883" customFormat="1" ht="16" customHeight="1" x14ac:dyDescent="0.2"/>
    <row r="9884" customFormat="1" ht="16" customHeight="1" x14ac:dyDescent="0.2"/>
    <row r="9885" customFormat="1" ht="16" customHeight="1" x14ac:dyDescent="0.2"/>
    <row r="9886" customFormat="1" ht="16" customHeight="1" x14ac:dyDescent="0.2"/>
    <row r="9887" customFormat="1" ht="16" customHeight="1" x14ac:dyDescent="0.2"/>
    <row r="9888" customFormat="1" ht="16" customHeight="1" x14ac:dyDescent="0.2"/>
    <row r="9889" customFormat="1" ht="16" customHeight="1" x14ac:dyDescent="0.2"/>
    <row r="9890" customFormat="1" ht="16" customHeight="1" x14ac:dyDescent="0.2"/>
    <row r="9891" customFormat="1" ht="16" customHeight="1" x14ac:dyDescent="0.2"/>
    <row r="9892" customFormat="1" ht="16" customHeight="1" x14ac:dyDescent="0.2"/>
    <row r="9893" customFormat="1" ht="16" customHeight="1" x14ac:dyDescent="0.2"/>
    <row r="9894" customFormat="1" ht="16" customHeight="1" x14ac:dyDescent="0.2"/>
    <row r="9895" customFormat="1" ht="16" customHeight="1" x14ac:dyDescent="0.2"/>
    <row r="9896" customFormat="1" ht="16" customHeight="1" x14ac:dyDescent="0.2"/>
    <row r="9897" customFormat="1" ht="16" customHeight="1" x14ac:dyDescent="0.2"/>
    <row r="9898" customFormat="1" ht="16" customHeight="1" x14ac:dyDescent="0.2"/>
    <row r="9899" customFormat="1" ht="16" customHeight="1" x14ac:dyDescent="0.2"/>
    <row r="9900" customFormat="1" ht="16" customHeight="1" x14ac:dyDescent="0.2"/>
    <row r="9901" customFormat="1" ht="16" customHeight="1" x14ac:dyDescent="0.2"/>
    <row r="9902" customFormat="1" ht="16" customHeight="1" x14ac:dyDescent="0.2"/>
    <row r="9903" customFormat="1" ht="16" customHeight="1" x14ac:dyDescent="0.2"/>
    <row r="9904" customFormat="1" ht="16" customHeight="1" x14ac:dyDescent="0.2"/>
    <row r="9905" customFormat="1" ht="16" customHeight="1" x14ac:dyDescent="0.2"/>
    <row r="9906" customFormat="1" ht="16" customHeight="1" x14ac:dyDescent="0.2"/>
    <row r="9907" customFormat="1" ht="16" customHeight="1" x14ac:dyDescent="0.2"/>
    <row r="9908" customFormat="1" ht="16" customHeight="1" x14ac:dyDescent="0.2"/>
    <row r="9909" customFormat="1" ht="16" customHeight="1" x14ac:dyDescent="0.2"/>
    <row r="9910" customFormat="1" ht="16" customHeight="1" x14ac:dyDescent="0.2"/>
    <row r="9911" customFormat="1" ht="16" customHeight="1" x14ac:dyDescent="0.2"/>
    <row r="9912" customFormat="1" ht="16" customHeight="1" x14ac:dyDescent="0.2"/>
    <row r="9913" customFormat="1" ht="16" customHeight="1" x14ac:dyDescent="0.2"/>
    <row r="9914" customFormat="1" ht="16" customHeight="1" x14ac:dyDescent="0.2"/>
    <row r="9915" customFormat="1" ht="16" customHeight="1" x14ac:dyDescent="0.2"/>
    <row r="9916" customFormat="1" ht="16" customHeight="1" x14ac:dyDescent="0.2"/>
    <row r="9917" customFormat="1" ht="16" customHeight="1" x14ac:dyDescent="0.2"/>
    <row r="9918" customFormat="1" ht="16" customHeight="1" x14ac:dyDescent="0.2"/>
    <row r="9919" customFormat="1" ht="16" customHeight="1" x14ac:dyDescent="0.2"/>
    <row r="9920" customFormat="1" ht="16" customHeight="1" x14ac:dyDescent="0.2"/>
    <row r="9921" customFormat="1" ht="16" customHeight="1" x14ac:dyDescent="0.2"/>
    <row r="9922" customFormat="1" ht="16" customHeight="1" x14ac:dyDescent="0.2"/>
    <row r="9923" customFormat="1" ht="16" customHeight="1" x14ac:dyDescent="0.2"/>
    <row r="9924" customFormat="1" ht="16" customHeight="1" x14ac:dyDescent="0.2"/>
    <row r="9925" customFormat="1" ht="16" customHeight="1" x14ac:dyDescent="0.2"/>
    <row r="9926" customFormat="1" ht="16" customHeight="1" x14ac:dyDescent="0.2"/>
    <row r="9927" customFormat="1" ht="16" customHeight="1" x14ac:dyDescent="0.2"/>
    <row r="9928" customFormat="1" ht="16" customHeight="1" x14ac:dyDescent="0.2"/>
    <row r="9929" customFormat="1" ht="16" customHeight="1" x14ac:dyDescent="0.2"/>
    <row r="9930" customFormat="1" ht="16" customHeight="1" x14ac:dyDescent="0.2"/>
    <row r="9931" customFormat="1" ht="16" customHeight="1" x14ac:dyDescent="0.2"/>
    <row r="9932" customFormat="1" ht="16" customHeight="1" x14ac:dyDescent="0.2"/>
    <row r="9933" customFormat="1" ht="16" customHeight="1" x14ac:dyDescent="0.2"/>
    <row r="9934" customFormat="1" ht="16" customHeight="1" x14ac:dyDescent="0.2"/>
    <row r="9935" customFormat="1" ht="16" customHeight="1" x14ac:dyDescent="0.2"/>
    <row r="9936" customFormat="1" ht="16" customHeight="1" x14ac:dyDescent="0.2"/>
    <row r="9937" customFormat="1" ht="16" customHeight="1" x14ac:dyDescent="0.2"/>
    <row r="9938" customFormat="1" ht="16" customHeight="1" x14ac:dyDescent="0.2"/>
    <row r="9939" customFormat="1" ht="16" customHeight="1" x14ac:dyDescent="0.2"/>
    <row r="9940" customFormat="1" ht="16" customHeight="1" x14ac:dyDescent="0.2"/>
    <row r="9941" customFormat="1" ht="16" customHeight="1" x14ac:dyDescent="0.2"/>
    <row r="9942" customFormat="1" ht="16" customHeight="1" x14ac:dyDescent="0.2"/>
    <row r="9943" customFormat="1" ht="16" customHeight="1" x14ac:dyDescent="0.2"/>
    <row r="9944" customFormat="1" ht="16" customHeight="1" x14ac:dyDescent="0.2"/>
    <row r="9945" customFormat="1" ht="16" customHeight="1" x14ac:dyDescent="0.2"/>
    <row r="9946" customFormat="1" ht="16" customHeight="1" x14ac:dyDescent="0.2"/>
    <row r="9947" customFormat="1" ht="16" customHeight="1" x14ac:dyDescent="0.2"/>
    <row r="9948" customFormat="1" ht="16" customHeight="1" x14ac:dyDescent="0.2"/>
    <row r="9949" customFormat="1" ht="16" customHeight="1" x14ac:dyDescent="0.2"/>
    <row r="9950" customFormat="1" ht="16" customHeight="1" x14ac:dyDescent="0.2"/>
    <row r="9951" customFormat="1" ht="16" customHeight="1" x14ac:dyDescent="0.2"/>
    <row r="9952" customFormat="1" ht="16" customHeight="1" x14ac:dyDescent="0.2"/>
    <row r="9953" customFormat="1" ht="16" customHeight="1" x14ac:dyDescent="0.2"/>
    <row r="9954" customFormat="1" ht="16" customHeight="1" x14ac:dyDescent="0.2"/>
    <row r="9955" customFormat="1" ht="16" customHeight="1" x14ac:dyDescent="0.2"/>
    <row r="9956" customFormat="1" ht="16" customHeight="1" x14ac:dyDescent="0.2"/>
    <row r="9957" customFormat="1" ht="16" customHeight="1" x14ac:dyDescent="0.2"/>
    <row r="9958" customFormat="1" ht="16" customHeight="1" x14ac:dyDescent="0.2"/>
    <row r="9959" customFormat="1" ht="16" customHeight="1" x14ac:dyDescent="0.2"/>
    <row r="9960" customFormat="1" ht="16" customHeight="1" x14ac:dyDescent="0.2"/>
    <row r="9961" customFormat="1" ht="16" customHeight="1" x14ac:dyDescent="0.2"/>
    <row r="9962" customFormat="1" ht="16" customHeight="1" x14ac:dyDescent="0.2"/>
    <row r="9963" customFormat="1" ht="16" customHeight="1" x14ac:dyDescent="0.2"/>
    <row r="9964" customFormat="1" ht="16" customHeight="1" x14ac:dyDescent="0.2"/>
    <row r="9965" customFormat="1" ht="16" customHeight="1" x14ac:dyDescent="0.2"/>
    <row r="9966" customFormat="1" ht="16" customHeight="1" x14ac:dyDescent="0.2"/>
    <row r="9967" customFormat="1" ht="16" customHeight="1" x14ac:dyDescent="0.2"/>
    <row r="9968" customFormat="1" ht="16" customHeight="1" x14ac:dyDescent="0.2"/>
    <row r="9969" customFormat="1" ht="16" customHeight="1" x14ac:dyDescent="0.2"/>
    <row r="9970" customFormat="1" ht="16" customHeight="1" x14ac:dyDescent="0.2"/>
    <row r="9971" customFormat="1" ht="16" customHeight="1" x14ac:dyDescent="0.2"/>
    <row r="9972" customFormat="1" ht="16" customHeight="1" x14ac:dyDescent="0.2"/>
    <row r="9973" customFormat="1" ht="16" customHeight="1" x14ac:dyDescent="0.2"/>
    <row r="9974" customFormat="1" ht="16" customHeight="1" x14ac:dyDescent="0.2"/>
    <row r="9975" customFormat="1" ht="16" customHeight="1" x14ac:dyDescent="0.2"/>
    <row r="9976" customFormat="1" ht="16" customHeight="1" x14ac:dyDescent="0.2"/>
    <row r="9977" customFormat="1" ht="16" customHeight="1" x14ac:dyDescent="0.2"/>
    <row r="9978" customFormat="1" ht="16" customHeight="1" x14ac:dyDescent="0.2"/>
    <row r="9979" customFormat="1" ht="16" customHeight="1" x14ac:dyDescent="0.2"/>
    <row r="9980" customFormat="1" ht="16" customHeight="1" x14ac:dyDescent="0.2"/>
    <row r="9981" customFormat="1" ht="16" customHeight="1" x14ac:dyDescent="0.2"/>
    <row r="9982" customFormat="1" ht="16" customHeight="1" x14ac:dyDescent="0.2"/>
    <row r="9983" customFormat="1" ht="16" customHeight="1" x14ac:dyDescent="0.2"/>
    <row r="9984" customFormat="1" ht="16" customHeight="1" x14ac:dyDescent="0.2"/>
    <row r="9985" customFormat="1" ht="16" customHeight="1" x14ac:dyDescent="0.2"/>
    <row r="9986" customFormat="1" ht="16" customHeight="1" x14ac:dyDescent="0.2"/>
    <row r="9987" customFormat="1" ht="16" customHeight="1" x14ac:dyDescent="0.2"/>
    <row r="9988" customFormat="1" ht="16" customHeight="1" x14ac:dyDescent="0.2"/>
    <row r="9989" customFormat="1" ht="16" customHeight="1" x14ac:dyDescent="0.2"/>
    <row r="9990" customFormat="1" ht="16" customHeight="1" x14ac:dyDescent="0.2"/>
    <row r="9991" customFormat="1" ht="16" customHeight="1" x14ac:dyDescent="0.2"/>
    <row r="9992" customFormat="1" ht="16" customHeight="1" x14ac:dyDescent="0.2"/>
    <row r="9993" customFormat="1" ht="16" customHeight="1" x14ac:dyDescent="0.2"/>
    <row r="9994" customFormat="1" ht="16" customHeight="1" x14ac:dyDescent="0.2"/>
    <row r="9995" customFormat="1" ht="16" customHeight="1" x14ac:dyDescent="0.2"/>
    <row r="9996" customFormat="1" ht="16" customHeight="1" x14ac:dyDescent="0.2"/>
    <row r="9997" customFormat="1" ht="16" customHeight="1" x14ac:dyDescent="0.2"/>
    <row r="9998" customFormat="1" ht="16" customHeight="1" x14ac:dyDescent="0.2"/>
    <row r="9999" customFormat="1" ht="16" customHeight="1" x14ac:dyDescent="0.2"/>
    <row r="10000" customFormat="1" ht="16" customHeight="1" x14ac:dyDescent="0.2"/>
    <row r="10001" customFormat="1" ht="16" customHeight="1" x14ac:dyDescent="0.2"/>
    <row r="10002" customFormat="1" ht="16" customHeight="1" x14ac:dyDescent="0.2"/>
    <row r="10003" customFormat="1" ht="16" customHeight="1" x14ac:dyDescent="0.2"/>
    <row r="10004" customFormat="1" ht="16" customHeight="1" x14ac:dyDescent="0.2"/>
    <row r="10005" customFormat="1" ht="16" customHeight="1" x14ac:dyDescent="0.2"/>
    <row r="10006" customFormat="1" ht="16" customHeight="1" x14ac:dyDescent="0.2"/>
    <row r="10007" customFormat="1" ht="16" customHeight="1" x14ac:dyDescent="0.2"/>
    <row r="10008" customFormat="1" ht="16" customHeight="1" x14ac:dyDescent="0.2"/>
    <row r="10009" customFormat="1" ht="16" customHeight="1" x14ac:dyDescent="0.2"/>
    <row r="10010" customFormat="1" ht="16" customHeight="1" x14ac:dyDescent="0.2"/>
    <row r="10011" customFormat="1" ht="16" customHeight="1" x14ac:dyDescent="0.2"/>
    <row r="10012" customFormat="1" ht="16" customHeight="1" x14ac:dyDescent="0.2"/>
    <row r="10013" customFormat="1" ht="16" customHeight="1" x14ac:dyDescent="0.2"/>
    <row r="10014" customFormat="1" ht="16" customHeight="1" x14ac:dyDescent="0.2"/>
    <row r="10015" customFormat="1" ht="16" customHeight="1" x14ac:dyDescent="0.2"/>
    <row r="10016" customFormat="1" ht="16" customHeight="1" x14ac:dyDescent="0.2"/>
    <row r="10017" customFormat="1" ht="16" customHeight="1" x14ac:dyDescent="0.2"/>
    <row r="10018" customFormat="1" ht="16" customHeight="1" x14ac:dyDescent="0.2"/>
    <row r="10019" customFormat="1" ht="16" customHeight="1" x14ac:dyDescent="0.2"/>
    <row r="10020" customFormat="1" ht="16" customHeight="1" x14ac:dyDescent="0.2"/>
    <row r="10021" customFormat="1" ht="16" customHeight="1" x14ac:dyDescent="0.2"/>
    <row r="10022" customFormat="1" ht="16" customHeight="1" x14ac:dyDescent="0.2"/>
    <row r="10023" customFormat="1" ht="16" customHeight="1" x14ac:dyDescent="0.2"/>
    <row r="10024" customFormat="1" ht="16" customHeight="1" x14ac:dyDescent="0.2"/>
    <row r="10025" customFormat="1" ht="16" customHeight="1" x14ac:dyDescent="0.2"/>
    <row r="10026" customFormat="1" ht="16" customHeight="1" x14ac:dyDescent="0.2"/>
    <row r="10027" customFormat="1" ht="16" customHeight="1" x14ac:dyDescent="0.2"/>
    <row r="10028" customFormat="1" ht="16" customHeight="1" x14ac:dyDescent="0.2"/>
    <row r="10029" customFormat="1" ht="16" customHeight="1" x14ac:dyDescent="0.2"/>
    <row r="10030" customFormat="1" ht="16" customHeight="1" x14ac:dyDescent="0.2"/>
    <row r="10031" customFormat="1" ht="16" customHeight="1" x14ac:dyDescent="0.2"/>
    <row r="10032" customFormat="1" ht="16" customHeight="1" x14ac:dyDescent="0.2"/>
    <row r="10033" customFormat="1" ht="16" customHeight="1" x14ac:dyDescent="0.2"/>
    <row r="10034" customFormat="1" ht="16" customHeight="1" x14ac:dyDescent="0.2"/>
    <row r="10035" customFormat="1" ht="16" customHeight="1" x14ac:dyDescent="0.2"/>
    <row r="10036" customFormat="1" ht="16" customHeight="1" x14ac:dyDescent="0.2"/>
    <row r="10037" customFormat="1" ht="16" customHeight="1" x14ac:dyDescent="0.2"/>
    <row r="10038" customFormat="1" ht="16" customHeight="1" x14ac:dyDescent="0.2"/>
    <row r="10039" customFormat="1" ht="16" customHeight="1" x14ac:dyDescent="0.2"/>
    <row r="10040" customFormat="1" ht="16" customHeight="1" x14ac:dyDescent="0.2"/>
    <row r="10041" customFormat="1" ht="16" customHeight="1" x14ac:dyDescent="0.2"/>
    <row r="10042" customFormat="1" ht="16" customHeight="1" x14ac:dyDescent="0.2"/>
    <row r="10043" customFormat="1" ht="16" customHeight="1" x14ac:dyDescent="0.2"/>
    <row r="10044" customFormat="1" ht="16" customHeight="1" x14ac:dyDescent="0.2"/>
    <row r="10045" customFormat="1" ht="16" customHeight="1" x14ac:dyDescent="0.2"/>
    <row r="10046" customFormat="1" ht="16" customHeight="1" x14ac:dyDescent="0.2"/>
    <row r="10047" customFormat="1" ht="16" customHeight="1" x14ac:dyDescent="0.2"/>
    <row r="10048" customFormat="1" ht="16" customHeight="1" x14ac:dyDescent="0.2"/>
    <row r="10049" customFormat="1" ht="16" customHeight="1" x14ac:dyDescent="0.2"/>
    <row r="10050" customFormat="1" ht="16" customHeight="1" x14ac:dyDescent="0.2"/>
    <row r="10051" customFormat="1" ht="16" customHeight="1" x14ac:dyDescent="0.2"/>
    <row r="10052" customFormat="1" ht="16" customHeight="1" x14ac:dyDescent="0.2"/>
    <row r="10053" customFormat="1" ht="16" customHeight="1" x14ac:dyDescent="0.2"/>
    <row r="10054" customFormat="1" ht="16" customHeight="1" x14ac:dyDescent="0.2"/>
    <row r="10055" customFormat="1" ht="16" customHeight="1" x14ac:dyDescent="0.2"/>
    <row r="10056" customFormat="1" ht="16" customHeight="1" x14ac:dyDescent="0.2"/>
    <row r="10057" customFormat="1" ht="16" customHeight="1" x14ac:dyDescent="0.2"/>
    <row r="10058" customFormat="1" ht="16" customHeight="1" x14ac:dyDescent="0.2"/>
    <row r="10059" customFormat="1" ht="16" customHeight="1" x14ac:dyDescent="0.2"/>
    <row r="10060" customFormat="1" ht="16" customHeight="1" x14ac:dyDescent="0.2"/>
    <row r="10061" customFormat="1" ht="16" customHeight="1" x14ac:dyDescent="0.2"/>
    <row r="10062" customFormat="1" ht="16" customHeight="1" x14ac:dyDescent="0.2"/>
    <row r="10063" customFormat="1" ht="16" customHeight="1" x14ac:dyDescent="0.2"/>
    <row r="10064" customFormat="1" ht="16" customHeight="1" x14ac:dyDescent="0.2"/>
    <row r="10065" customFormat="1" ht="16" customHeight="1" x14ac:dyDescent="0.2"/>
    <row r="10066" customFormat="1" ht="16" customHeight="1" x14ac:dyDescent="0.2"/>
    <row r="10067" customFormat="1" ht="16" customHeight="1" x14ac:dyDescent="0.2"/>
    <row r="10068" customFormat="1" ht="16" customHeight="1" x14ac:dyDescent="0.2"/>
    <row r="10069" customFormat="1" ht="16" customHeight="1" x14ac:dyDescent="0.2"/>
    <row r="10070" customFormat="1" ht="16" customHeight="1" x14ac:dyDescent="0.2"/>
    <row r="10071" customFormat="1" ht="16" customHeight="1" x14ac:dyDescent="0.2"/>
    <row r="10072" customFormat="1" ht="16" customHeight="1" x14ac:dyDescent="0.2"/>
    <row r="10073" customFormat="1" ht="16" customHeight="1" x14ac:dyDescent="0.2"/>
    <row r="10074" customFormat="1" ht="16" customHeight="1" x14ac:dyDescent="0.2"/>
    <row r="10075" customFormat="1" ht="16" customHeight="1" x14ac:dyDescent="0.2"/>
    <row r="10076" customFormat="1" ht="16" customHeight="1" x14ac:dyDescent="0.2"/>
    <row r="10077" customFormat="1" ht="16" customHeight="1" x14ac:dyDescent="0.2"/>
    <row r="10078" customFormat="1" ht="16" customHeight="1" x14ac:dyDescent="0.2"/>
    <row r="10079" customFormat="1" ht="16" customHeight="1" x14ac:dyDescent="0.2"/>
    <row r="10080" customFormat="1" ht="16" customHeight="1" x14ac:dyDescent="0.2"/>
    <row r="10081" customFormat="1" ht="16" customHeight="1" x14ac:dyDescent="0.2"/>
    <row r="10082" customFormat="1" ht="16" customHeight="1" x14ac:dyDescent="0.2"/>
    <row r="10083" customFormat="1" ht="16" customHeight="1" x14ac:dyDescent="0.2"/>
    <row r="10084" customFormat="1" ht="16" customHeight="1" x14ac:dyDescent="0.2"/>
    <row r="10085" customFormat="1" ht="16" customHeight="1" x14ac:dyDescent="0.2"/>
    <row r="10086" customFormat="1" ht="16" customHeight="1" x14ac:dyDescent="0.2"/>
    <row r="10087" customFormat="1" ht="16" customHeight="1" x14ac:dyDescent="0.2"/>
    <row r="10088" customFormat="1" ht="16" customHeight="1" x14ac:dyDescent="0.2"/>
    <row r="10089" customFormat="1" ht="16" customHeight="1" x14ac:dyDescent="0.2"/>
    <row r="10090" customFormat="1" ht="16" customHeight="1" x14ac:dyDescent="0.2"/>
    <row r="10091" customFormat="1" ht="16" customHeight="1" x14ac:dyDescent="0.2"/>
    <row r="10092" customFormat="1" ht="16" customHeight="1" x14ac:dyDescent="0.2"/>
    <row r="10093" customFormat="1" ht="16" customHeight="1" x14ac:dyDescent="0.2"/>
    <row r="10094" customFormat="1" ht="16" customHeight="1" x14ac:dyDescent="0.2"/>
    <row r="10095" customFormat="1" ht="16" customHeight="1" x14ac:dyDescent="0.2"/>
    <row r="10096" customFormat="1" ht="16" customHeight="1" x14ac:dyDescent="0.2"/>
    <row r="10097" customFormat="1" ht="16" customHeight="1" x14ac:dyDescent="0.2"/>
    <row r="10098" customFormat="1" ht="16" customHeight="1" x14ac:dyDescent="0.2"/>
    <row r="10099" customFormat="1" ht="16" customHeight="1" x14ac:dyDescent="0.2"/>
    <row r="10100" customFormat="1" ht="16" customHeight="1" x14ac:dyDescent="0.2"/>
    <row r="10101" customFormat="1" ht="16" customHeight="1" x14ac:dyDescent="0.2"/>
    <row r="10102" customFormat="1" ht="16" customHeight="1" x14ac:dyDescent="0.2"/>
    <row r="10103" customFormat="1" ht="16" customHeight="1" x14ac:dyDescent="0.2"/>
    <row r="10104" customFormat="1" ht="16" customHeight="1" x14ac:dyDescent="0.2"/>
    <row r="10105" customFormat="1" ht="16" customHeight="1" x14ac:dyDescent="0.2"/>
    <row r="10106" customFormat="1" ht="16" customHeight="1" x14ac:dyDescent="0.2"/>
    <row r="10107" customFormat="1" ht="16" customHeight="1" x14ac:dyDescent="0.2"/>
    <row r="10108" customFormat="1" ht="16" customHeight="1" x14ac:dyDescent="0.2"/>
    <row r="10109" customFormat="1" ht="16" customHeight="1" x14ac:dyDescent="0.2"/>
    <row r="10110" customFormat="1" ht="16" customHeight="1" x14ac:dyDescent="0.2"/>
    <row r="10111" customFormat="1" ht="16" customHeight="1" x14ac:dyDescent="0.2"/>
    <row r="10112" customFormat="1" ht="16" customHeight="1" x14ac:dyDescent="0.2"/>
    <row r="10113" customFormat="1" ht="16" customHeight="1" x14ac:dyDescent="0.2"/>
    <row r="10114" customFormat="1" ht="16" customHeight="1" x14ac:dyDescent="0.2"/>
    <row r="10115" customFormat="1" ht="16" customHeight="1" x14ac:dyDescent="0.2"/>
    <row r="10116" customFormat="1" ht="16" customHeight="1" x14ac:dyDescent="0.2"/>
    <row r="10117" customFormat="1" ht="16" customHeight="1" x14ac:dyDescent="0.2"/>
    <row r="10118" customFormat="1" ht="16" customHeight="1" x14ac:dyDescent="0.2"/>
    <row r="10119" customFormat="1" ht="16" customHeight="1" x14ac:dyDescent="0.2"/>
    <row r="10120" customFormat="1" ht="16" customHeight="1" x14ac:dyDescent="0.2"/>
    <row r="10121" customFormat="1" ht="16" customHeight="1" x14ac:dyDescent="0.2"/>
    <row r="10122" customFormat="1" ht="16" customHeight="1" x14ac:dyDescent="0.2"/>
    <row r="10123" customFormat="1" ht="16" customHeight="1" x14ac:dyDescent="0.2"/>
    <row r="10124" customFormat="1" ht="16" customHeight="1" x14ac:dyDescent="0.2"/>
    <row r="10125" customFormat="1" ht="16" customHeight="1" x14ac:dyDescent="0.2"/>
    <row r="10126" customFormat="1" ht="16" customHeight="1" x14ac:dyDescent="0.2"/>
    <row r="10127" customFormat="1" ht="16" customHeight="1" x14ac:dyDescent="0.2"/>
    <row r="10128" customFormat="1" ht="16" customHeight="1" x14ac:dyDescent="0.2"/>
    <row r="10129" customFormat="1" ht="16" customHeight="1" x14ac:dyDescent="0.2"/>
    <row r="10130" customFormat="1" ht="16" customHeight="1" x14ac:dyDescent="0.2"/>
    <row r="10131" customFormat="1" ht="16" customHeight="1" x14ac:dyDescent="0.2"/>
    <row r="10132" customFormat="1" ht="16" customHeight="1" x14ac:dyDescent="0.2"/>
    <row r="10133" customFormat="1" ht="16" customHeight="1" x14ac:dyDescent="0.2"/>
    <row r="10134" customFormat="1" ht="16" customHeight="1" x14ac:dyDescent="0.2"/>
    <row r="10135" customFormat="1" ht="16" customHeight="1" x14ac:dyDescent="0.2"/>
    <row r="10136" customFormat="1" ht="16" customHeight="1" x14ac:dyDescent="0.2"/>
    <row r="10137" customFormat="1" ht="16" customHeight="1" x14ac:dyDescent="0.2"/>
    <row r="10138" customFormat="1" ht="16" customHeight="1" x14ac:dyDescent="0.2"/>
    <row r="10139" customFormat="1" ht="16" customHeight="1" x14ac:dyDescent="0.2"/>
    <row r="10140" customFormat="1" ht="16" customHeight="1" x14ac:dyDescent="0.2"/>
    <row r="10141" customFormat="1" ht="16" customHeight="1" x14ac:dyDescent="0.2"/>
    <row r="10142" customFormat="1" ht="16" customHeight="1" x14ac:dyDescent="0.2"/>
    <row r="10143" customFormat="1" ht="16" customHeight="1" x14ac:dyDescent="0.2"/>
    <row r="10144" customFormat="1" ht="16" customHeight="1" x14ac:dyDescent="0.2"/>
    <row r="10145" customFormat="1" ht="16" customHeight="1" x14ac:dyDescent="0.2"/>
    <row r="10146" customFormat="1" ht="16" customHeight="1" x14ac:dyDescent="0.2"/>
    <row r="10147" customFormat="1" ht="16" customHeight="1" x14ac:dyDescent="0.2"/>
    <row r="10148" customFormat="1" ht="16" customHeight="1" x14ac:dyDescent="0.2"/>
    <row r="10149" customFormat="1" ht="16" customHeight="1" x14ac:dyDescent="0.2"/>
    <row r="10150" customFormat="1" ht="16" customHeight="1" x14ac:dyDescent="0.2"/>
    <row r="10151" customFormat="1" ht="16" customHeight="1" x14ac:dyDescent="0.2"/>
    <row r="10152" customFormat="1" ht="16" customHeight="1" x14ac:dyDescent="0.2"/>
    <row r="10153" customFormat="1" ht="16" customHeight="1" x14ac:dyDescent="0.2"/>
    <row r="10154" customFormat="1" ht="16" customHeight="1" x14ac:dyDescent="0.2"/>
    <row r="10155" customFormat="1" ht="16" customHeight="1" x14ac:dyDescent="0.2"/>
    <row r="10156" customFormat="1" ht="16" customHeight="1" x14ac:dyDescent="0.2"/>
    <row r="10157" customFormat="1" ht="16" customHeight="1" x14ac:dyDescent="0.2"/>
    <row r="10158" customFormat="1" ht="16" customHeight="1" x14ac:dyDescent="0.2"/>
    <row r="10159" customFormat="1" ht="16" customHeight="1" x14ac:dyDescent="0.2"/>
    <row r="10160" customFormat="1" ht="16" customHeight="1" x14ac:dyDescent="0.2"/>
    <row r="10161" customFormat="1" ht="16" customHeight="1" x14ac:dyDescent="0.2"/>
    <row r="10162" customFormat="1" ht="16" customHeight="1" x14ac:dyDescent="0.2"/>
    <row r="10163" customFormat="1" ht="16" customHeight="1" x14ac:dyDescent="0.2"/>
    <row r="10164" customFormat="1" ht="16" customHeight="1" x14ac:dyDescent="0.2"/>
    <row r="10165" customFormat="1" ht="16" customHeight="1" x14ac:dyDescent="0.2"/>
    <row r="10166" customFormat="1" ht="16" customHeight="1" x14ac:dyDescent="0.2"/>
    <row r="10167" customFormat="1" ht="16" customHeight="1" x14ac:dyDescent="0.2"/>
    <row r="10168" customFormat="1" ht="16" customHeight="1" x14ac:dyDescent="0.2"/>
    <row r="10169" customFormat="1" ht="16" customHeight="1" x14ac:dyDescent="0.2"/>
    <row r="10170" customFormat="1" ht="16" customHeight="1" x14ac:dyDescent="0.2"/>
    <row r="10171" customFormat="1" ht="16" customHeight="1" x14ac:dyDescent="0.2"/>
    <row r="10172" customFormat="1" ht="16" customHeight="1" x14ac:dyDescent="0.2"/>
    <row r="10173" customFormat="1" ht="16" customHeight="1" x14ac:dyDescent="0.2"/>
    <row r="10174" customFormat="1" ht="16" customHeight="1" x14ac:dyDescent="0.2"/>
    <row r="10175" customFormat="1" ht="16" customHeight="1" x14ac:dyDescent="0.2"/>
    <row r="10176" customFormat="1" ht="16" customHeight="1" x14ac:dyDescent="0.2"/>
    <row r="10177" customFormat="1" ht="16" customHeight="1" x14ac:dyDescent="0.2"/>
    <row r="10178" customFormat="1" ht="16" customHeight="1" x14ac:dyDescent="0.2"/>
    <row r="10179" customFormat="1" ht="16" customHeight="1" x14ac:dyDescent="0.2"/>
    <row r="10180" customFormat="1" ht="16" customHeight="1" x14ac:dyDescent="0.2"/>
    <row r="10181" customFormat="1" ht="16" customHeight="1" x14ac:dyDescent="0.2"/>
    <row r="10182" customFormat="1" ht="16" customHeight="1" x14ac:dyDescent="0.2"/>
    <row r="10183" customFormat="1" ht="16" customHeight="1" x14ac:dyDescent="0.2"/>
    <row r="10184" customFormat="1" ht="16" customHeight="1" x14ac:dyDescent="0.2"/>
    <row r="10185" customFormat="1" ht="16" customHeight="1" x14ac:dyDescent="0.2"/>
    <row r="10186" customFormat="1" ht="16" customHeight="1" x14ac:dyDescent="0.2"/>
    <row r="10187" customFormat="1" ht="16" customHeight="1" x14ac:dyDescent="0.2"/>
    <row r="10188" customFormat="1" ht="16" customHeight="1" x14ac:dyDescent="0.2"/>
    <row r="10189" customFormat="1" ht="16" customHeight="1" x14ac:dyDescent="0.2"/>
    <row r="10190" customFormat="1" ht="16" customHeight="1" x14ac:dyDescent="0.2"/>
    <row r="10191" customFormat="1" ht="16" customHeight="1" x14ac:dyDescent="0.2"/>
    <row r="10192" customFormat="1" ht="16" customHeight="1" x14ac:dyDescent="0.2"/>
    <row r="10193" customFormat="1" ht="16" customHeight="1" x14ac:dyDescent="0.2"/>
    <row r="10194" customFormat="1" ht="16" customHeight="1" x14ac:dyDescent="0.2"/>
    <row r="10195" customFormat="1" ht="16" customHeight="1" x14ac:dyDescent="0.2"/>
    <row r="10196" customFormat="1" ht="16" customHeight="1" x14ac:dyDescent="0.2"/>
    <row r="10197" customFormat="1" ht="16" customHeight="1" x14ac:dyDescent="0.2"/>
    <row r="10198" customFormat="1" ht="16" customHeight="1" x14ac:dyDescent="0.2"/>
    <row r="10199" customFormat="1" ht="16" customHeight="1" x14ac:dyDescent="0.2"/>
    <row r="10200" customFormat="1" ht="16" customHeight="1" x14ac:dyDescent="0.2"/>
    <row r="10201" customFormat="1" ht="16" customHeight="1" x14ac:dyDescent="0.2"/>
    <row r="10202" customFormat="1" ht="16" customHeight="1" x14ac:dyDescent="0.2"/>
    <row r="10203" customFormat="1" ht="16" customHeight="1" x14ac:dyDescent="0.2"/>
    <row r="10204" customFormat="1" ht="16" customHeight="1" x14ac:dyDescent="0.2"/>
    <row r="10205" customFormat="1" ht="16" customHeight="1" x14ac:dyDescent="0.2"/>
    <row r="10206" customFormat="1" ht="16" customHeight="1" x14ac:dyDescent="0.2"/>
    <row r="10207" customFormat="1" ht="16" customHeight="1" x14ac:dyDescent="0.2"/>
    <row r="10208" customFormat="1" ht="16" customHeight="1" x14ac:dyDescent="0.2"/>
    <row r="10209" customFormat="1" ht="16" customHeight="1" x14ac:dyDescent="0.2"/>
    <row r="10210" customFormat="1" ht="16" customHeight="1" x14ac:dyDescent="0.2"/>
    <row r="10211" customFormat="1" ht="16" customHeight="1" x14ac:dyDescent="0.2"/>
    <row r="10212" customFormat="1" ht="16" customHeight="1" x14ac:dyDescent="0.2"/>
    <row r="10213" customFormat="1" ht="16" customHeight="1" x14ac:dyDescent="0.2"/>
    <row r="10214" customFormat="1" ht="16" customHeight="1" x14ac:dyDescent="0.2"/>
    <row r="10215" customFormat="1" ht="16" customHeight="1" x14ac:dyDescent="0.2"/>
    <row r="10216" customFormat="1" ht="16" customHeight="1" x14ac:dyDescent="0.2"/>
    <row r="10217" customFormat="1" ht="16" customHeight="1" x14ac:dyDescent="0.2"/>
    <row r="10218" customFormat="1" ht="16" customHeight="1" x14ac:dyDescent="0.2"/>
    <row r="10219" customFormat="1" ht="16" customHeight="1" x14ac:dyDescent="0.2"/>
    <row r="10220" customFormat="1" ht="16" customHeight="1" x14ac:dyDescent="0.2"/>
    <row r="10221" customFormat="1" ht="16" customHeight="1" x14ac:dyDescent="0.2"/>
    <row r="10222" customFormat="1" ht="16" customHeight="1" x14ac:dyDescent="0.2"/>
    <row r="10223" customFormat="1" ht="16" customHeight="1" x14ac:dyDescent="0.2"/>
    <row r="10224" customFormat="1" ht="16" customHeight="1" x14ac:dyDescent="0.2"/>
    <row r="10225" customFormat="1" ht="16" customHeight="1" x14ac:dyDescent="0.2"/>
    <row r="10226" customFormat="1" ht="16" customHeight="1" x14ac:dyDescent="0.2"/>
    <row r="10227" customFormat="1" ht="16" customHeight="1" x14ac:dyDescent="0.2"/>
    <row r="10228" customFormat="1" ht="16" customHeight="1" x14ac:dyDescent="0.2"/>
    <row r="10229" customFormat="1" ht="16" customHeight="1" x14ac:dyDescent="0.2"/>
    <row r="10230" customFormat="1" ht="16" customHeight="1" x14ac:dyDescent="0.2"/>
    <row r="10231" customFormat="1" ht="16" customHeight="1" x14ac:dyDescent="0.2"/>
    <row r="10232" customFormat="1" ht="16" customHeight="1" x14ac:dyDescent="0.2"/>
    <row r="10233" customFormat="1" ht="16" customHeight="1" x14ac:dyDescent="0.2"/>
    <row r="10234" customFormat="1" ht="16" customHeight="1" x14ac:dyDescent="0.2"/>
    <row r="10235" customFormat="1" ht="16" customHeight="1" x14ac:dyDescent="0.2"/>
    <row r="10236" customFormat="1" ht="16" customHeight="1" x14ac:dyDescent="0.2"/>
    <row r="10237" customFormat="1" ht="16" customHeight="1" x14ac:dyDescent="0.2"/>
    <row r="10238" customFormat="1" ht="16" customHeight="1" x14ac:dyDescent="0.2"/>
    <row r="10239" customFormat="1" ht="16" customHeight="1" x14ac:dyDescent="0.2"/>
    <row r="10240" customFormat="1" ht="16" customHeight="1" x14ac:dyDescent="0.2"/>
    <row r="10241" customFormat="1" ht="16" customHeight="1" x14ac:dyDescent="0.2"/>
    <row r="10242" customFormat="1" ht="16" customHeight="1" x14ac:dyDescent="0.2"/>
    <row r="10243" customFormat="1" ht="16" customHeight="1" x14ac:dyDescent="0.2"/>
    <row r="10244" customFormat="1" ht="16" customHeight="1" x14ac:dyDescent="0.2"/>
    <row r="10245" customFormat="1" ht="16" customHeight="1" x14ac:dyDescent="0.2"/>
    <row r="10246" customFormat="1" ht="16" customHeight="1" x14ac:dyDescent="0.2"/>
    <row r="10247" customFormat="1" ht="16" customHeight="1" x14ac:dyDescent="0.2"/>
    <row r="10248" customFormat="1" ht="16" customHeight="1" x14ac:dyDescent="0.2"/>
    <row r="10249" customFormat="1" ht="16" customHeight="1" x14ac:dyDescent="0.2"/>
    <row r="10250" customFormat="1" ht="16" customHeight="1" x14ac:dyDescent="0.2"/>
    <row r="10251" customFormat="1" ht="16" customHeight="1" x14ac:dyDescent="0.2"/>
    <row r="10252" customFormat="1" ht="16" customHeight="1" x14ac:dyDescent="0.2"/>
    <row r="10253" customFormat="1" ht="16" customHeight="1" x14ac:dyDescent="0.2"/>
    <row r="10254" customFormat="1" ht="16" customHeight="1" x14ac:dyDescent="0.2"/>
    <row r="10255" customFormat="1" ht="16" customHeight="1" x14ac:dyDescent="0.2"/>
    <row r="10256" customFormat="1" ht="16" customHeight="1" x14ac:dyDescent="0.2"/>
    <row r="10257" customFormat="1" ht="16" customHeight="1" x14ac:dyDescent="0.2"/>
    <row r="10258" customFormat="1" ht="16" customHeight="1" x14ac:dyDescent="0.2"/>
    <row r="10259" customFormat="1" ht="16" customHeight="1" x14ac:dyDescent="0.2"/>
    <row r="10260" customFormat="1" ht="16" customHeight="1" x14ac:dyDescent="0.2"/>
    <row r="10261" customFormat="1" ht="16" customHeight="1" x14ac:dyDescent="0.2"/>
    <row r="10262" customFormat="1" ht="16" customHeight="1" x14ac:dyDescent="0.2"/>
    <row r="10263" customFormat="1" ht="16" customHeight="1" x14ac:dyDescent="0.2"/>
    <row r="10264" customFormat="1" ht="16" customHeight="1" x14ac:dyDescent="0.2"/>
    <row r="10265" customFormat="1" ht="16" customHeight="1" x14ac:dyDescent="0.2"/>
    <row r="10266" customFormat="1" ht="16" customHeight="1" x14ac:dyDescent="0.2"/>
    <row r="10267" customFormat="1" ht="16" customHeight="1" x14ac:dyDescent="0.2"/>
    <row r="10268" customFormat="1" ht="16" customHeight="1" x14ac:dyDescent="0.2"/>
    <row r="10269" customFormat="1" ht="16" customHeight="1" x14ac:dyDescent="0.2"/>
    <row r="10270" customFormat="1" ht="16" customHeight="1" x14ac:dyDescent="0.2"/>
    <row r="10271" customFormat="1" ht="16" customHeight="1" x14ac:dyDescent="0.2"/>
    <row r="10272" customFormat="1" ht="16" customHeight="1" x14ac:dyDescent="0.2"/>
    <row r="10273" customFormat="1" ht="16" customHeight="1" x14ac:dyDescent="0.2"/>
    <row r="10274" customFormat="1" ht="16" customHeight="1" x14ac:dyDescent="0.2"/>
    <row r="10275" customFormat="1" ht="16" customHeight="1" x14ac:dyDescent="0.2"/>
    <row r="10276" customFormat="1" ht="16" customHeight="1" x14ac:dyDescent="0.2"/>
    <row r="10277" customFormat="1" ht="16" customHeight="1" x14ac:dyDescent="0.2"/>
    <row r="10278" customFormat="1" ht="16" customHeight="1" x14ac:dyDescent="0.2"/>
    <row r="10279" customFormat="1" ht="16" customHeight="1" x14ac:dyDescent="0.2"/>
    <row r="10280" customFormat="1" ht="16" customHeight="1" x14ac:dyDescent="0.2"/>
    <row r="10281" customFormat="1" ht="16" customHeight="1" x14ac:dyDescent="0.2"/>
    <row r="10282" customFormat="1" ht="16" customHeight="1" x14ac:dyDescent="0.2"/>
    <row r="10283" customFormat="1" ht="16" customHeight="1" x14ac:dyDescent="0.2"/>
    <row r="10284" customFormat="1" ht="16" customHeight="1" x14ac:dyDescent="0.2"/>
    <row r="10285" customFormat="1" ht="16" customHeight="1" x14ac:dyDescent="0.2"/>
    <row r="10286" customFormat="1" ht="16" customHeight="1" x14ac:dyDescent="0.2"/>
    <row r="10287" customFormat="1" ht="16" customHeight="1" x14ac:dyDescent="0.2"/>
    <row r="10288" customFormat="1" ht="16" customHeight="1" x14ac:dyDescent="0.2"/>
    <row r="10289" customFormat="1" ht="16" customHeight="1" x14ac:dyDescent="0.2"/>
    <row r="10290" customFormat="1" ht="16" customHeight="1" x14ac:dyDescent="0.2"/>
    <row r="10291" customFormat="1" ht="16" customHeight="1" x14ac:dyDescent="0.2"/>
    <row r="10292" customFormat="1" ht="16" customHeight="1" x14ac:dyDescent="0.2"/>
    <row r="10293" customFormat="1" ht="16" customHeight="1" x14ac:dyDescent="0.2"/>
    <row r="10294" customFormat="1" ht="16" customHeight="1" x14ac:dyDescent="0.2"/>
    <row r="10295" customFormat="1" ht="16" customHeight="1" x14ac:dyDescent="0.2"/>
    <row r="10296" customFormat="1" ht="16" customHeight="1" x14ac:dyDescent="0.2"/>
    <row r="10297" customFormat="1" ht="16" customHeight="1" x14ac:dyDescent="0.2"/>
    <row r="10298" customFormat="1" ht="16" customHeight="1" x14ac:dyDescent="0.2"/>
    <row r="10299" customFormat="1" ht="16" customHeight="1" x14ac:dyDescent="0.2"/>
    <row r="10300" customFormat="1" ht="16" customHeight="1" x14ac:dyDescent="0.2"/>
    <row r="10301" customFormat="1" ht="16" customHeight="1" x14ac:dyDescent="0.2"/>
    <row r="10302" customFormat="1" ht="16" customHeight="1" x14ac:dyDescent="0.2"/>
    <row r="10303" customFormat="1" ht="16" customHeight="1" x14ac:dyDescent="0.2"/>
    <row r="10304" customFormat="1" ht="16" customHeight="1" x14ac:dyDescent="0.2"/>
    <row r="10305" customFormat="1" ht="16" customHeight="1" x14ac:dyDescent="0.2"/>
    <row r="10306" customFormat="1" ht="16" customHeight="1" x14ac:dyDescent="0.2"/>
    <row r="10307" customFormat="1" ht="16" customHeight="1" x14ac:dyDescent="0.2"/>
    <row r="10308" customFormat="1" ht="16" customHeight="1" x14ac:dyDescent="0.2"/>
    <row r="10309" customFormat="1" ht="16" customHeight="1" x14ac:dyDescent="0.2"/>
    <row r="10310" customFormat="1" ht="16" customHeight="1" x14ac:dyDescent="0.2"/>
    <row r="10311" customFormat="1" ht="16" customHeight="1" x14ac:dyDescent="0.2"/>
    <row r="10312" customFormat="1" ht="16" customHeight="1" x14ac:dyDescent="0.2"/>
    <row r="10313" customFormat="1" ht="16" customHeight="1" x14ac:dyDescent="0.2"/>
    <row r="10314" customFormat="1" ht="16" customHeight="1" x14ac:dyDescent="0.2"/>
    <row r="10315" customFormat="1" ht="16" customHeight="1" x14ac:dyDescent="0.2"/>
    <row r="10316" customFormat="1" ht="16" customHeight="1" x14ac:dyDescent="0.2"/>
    <row r="10317" customFormat="1" ht="16" customHeight="1" x14ac:dyDescent="0.2"/>
    <row r="10318" customFormat="1" ht="16" customHeight="1" x14ac:dyDescent="0.2"/>
    <row r="10319" customFormat="1" ht="16" customHeight="1" x14ac:dyDescent="0.2"/>
    <row r="10320" customFormat="1" ht="16" customHeight="1" x14ac:dyDescent="0.2"/>
    <row r="10321" customFormat="1" ht="16" customHeight="1" x14ac:dyDescent="0.2"/>
    <row r="10322" customFormat="1" ht="16" customHeight="1" x14ac:dyDescent="0.2"/>
    <row r="10323" customFormat="1" ht="16" customHeight="1" x14ac:dyDescent="0.2"/>
    <row r="10324" customFormat="1" ht="16" customHeight="1" x14ac:dyDescent="0.2"/>
    <row r="10325" customFormat="1" ht="16" customHeight="1" x14ac:dyDescent="0.2"/>
    <row r="10326" customFormat="1" ht="16" customHeight="1" x14ac:dyDescent="0.2"/>
    <row r="10327" customFormat="1" ht="16" customHeight="1" x14ac:dyDescent="0.2"/>
    <row r="10328" customFormat="1" ht="16" customHeight="1" x14ac:dyDescent="0.2"/>
    <row r="10329" customFormat="1" ht="16" customHeight="1" x14ac:dyDescent="0.2"/>
    <row r="10330" customFormat="1" ht="16" customHeight="1" x14ac:dyDescent="0.2"/>
    <row r="10331" customFormat="1" ht="16" customHeight="1" x14ac:dyDescent="0.2"/>
    <row r="10332" customFormat="1" ht="16" customHeight="1" x14ac:dyDescent="0.2"/>
    <row r="10333" customFormat="1" ht="16" customHeight="1" x14ac:dyDescent="0.2"/>
    <row r="10334" customFormat="1" ht="16" customHeight="1" x14ac:dyDescent="0.2"/>
    <row r="10335" customFormat="1" ht="16" customHeight="1" x14ac:dyDescent="0.2"/>
    <row r="10336" customFormat="1" ht="16" customHeight="1" x14ac:dyDescent="0.2"/>
    <row r="10337" customFormat="1" ht="16" customHeight="1" x14ac:dyDescent="0.2"/>
    <row r="10338" customFormat="1" ht="16" customHeight="1" x14ac:dyDescent="0.2"/>
    <row r="10339" customFormat="1" ht="16" customHeight="1" x14ac:dyDescent="0.2"/>
    <row r="10340" customFormat="1" ht="16" customHeight="1" x14ac:dyDescent="0.2"/>
    <row r="10341" customFormat="1" ht="16" customHeight="1" x14ac:dyDescent="0.2"/>
    <row r="10342" customFormat="1" ht="16" customHeight="1" x14ac:dyDescent="0.2"/>
    <row r="10343" customFormat="1" ht="16" customHeight="1" x14ac:dyDescent="0.2"/>
    <row r="10344" customFormat="1" ht="16" customHeight="1" x14ac:dyDescent="0.2"/>
    <row r="10345" customFormat="1" ht="16" customHeight="1" x14ac:dyDescent="0.2"/>
    <row r="10346" customFormat="1" ht="16" customHeight="1" x14ac:dyDescent="0.2"/>
    <row r="10347" customFormat="1" ht="16" customHeight="1" x14ac:dyDescent="0.2"/>
    <row r="10348" customFormat="1" ht="16" customHeight="1" x14ac:dyDescent="0.2"/>
    <row r="10349" customFormat="1" ht="16" customHeight="1" x14ac:dyDescent="0.2"/>
    <row r="10350" customFormat="1" ht="16" customHeight="1" x14ac:dyDescent="0.2"/>
    <row r="10351" customFormat="1" ht="16" customHeight="1" x14ac:dyDescent="0.2"/>
    <row r="10352" customFormat="1" ht="16" customHeight="1" x14ac:dyDescent="0.2"/>
    <row r="10353" customFormat="1" ht="16" customHeight="1" x14ac:dyDescent="0.2"/>
    <row r="10354" customFormat="1" ht="16" customHeight="1" x14ac:dyDescent="0.2"/>
    <row r="10355" customFormat="1" ht="16" customHeight="1" x14ac:dyDescent="0.2"/>
    <row r="10356" customFormat="1" ht="16" customHeight="1" x14ac:dyDescent="0.2"/>
    <row r="10357" customFormat="1" ht="16" customHeight="1" x14ac:dyDescent="0.2"/>
    <row r="10358" customFormat="1" ht="16" customHeight="1" x14ac:dyDescent="0.2"/>
    <row r="10359" customFormat="1" ht="16" customHeight="1" x14ac:dyDescent="0.2"/>
    <row r="10360" customFormat="1" ht="16" customHeight="1" x14ac:dyDescent="0.2"/>
    <row r="10361" customFormat="1" ht="16" customHeight="1" x14ac:dyDescent="0.2"/>
    <row r="10362" customFormat="1" ht="16" customHeight="1" x14ac:dyDescent="0.2"/>
    <row r="10363" customFormat="1" ht="16" customHeight="1" x14ac:dyDescent="0.2"/>
    <row r="10364" customFormat="1" ht="16" customHeight="1" x14ac:dyDescent="0.2"/>
    <row r="10365" customFormat="1" ht="16" customHeight="1" x14ac:dyDescent="0.2"/>
    <row r="10366" customFormat="1" ht="16" customHeight="1" x14ac:dyDescent="0.2"/>
    <row r="10367" customFormat="1" ht="16" customHeight="1" x14ac:dyDescent="0.2"/>
  </sheetData>
  <sheetProtection algorithmName="SHA-512" hashValue="TwDArbmY4fk4uTenooHx4HccpYFJpmwXc6aQ/VA9ekvxboM3CTi2gOunFNtSiPfmveLoP1VHiUzFNUUNn4x6gQ==" saltValue="ccTUr4z+vvewrcSKM8SqFQ==" spinCount="100000" sheet="1" objects="1" scenarios="1" selectLockedCells="1"/>
  <mergeCells count="3">
    <mergeCell ref="A14:I14"/>
    <mergeCell ref="A15:D15"/>
    <mergeCell ref="F15:I15"/>
  </mergeCells>
  <hyperlinks>
    <hyperlink ref="A11" r:id="rId1" xr:uid="{9DE631A1-07EE-E347-9867-DCE2A20FB218}"/>
  </hyperlinks>
  <printOptions horizontalCentered="1"/>
  <pageMargins left="0.2" right="0.2" top="0.25" bottom="0.25" header="0" footer="0"/>
  <pageSetup paperSize="9" fitToHeight="0" orientation="portrait" r:id="rId2"/>
  <drawing r:id="rId3"/>
  <legacyDrawing r:id="rId4"/>
  <tableParts count="4">
    <tablePart r:id="rId5"/>
    <tablePart r:id="rId6"/>
    <tablePart r:id="rId7"/>
    <tablePart r:id="rId8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Planilhas</vt:lpstr>
      </vt:variant>
      <vt:variant>
        <vt:i4>18</vt:i4>
      </vt:variant>
    </vt:vector>
  </HeadingPairs>
  <TitlesOfParts>
    <vt:vector size="18" baseType="lpstr">
      <vt:lpstr>ORIENTAÇÕES</vt:lpstr>
      <vt:lpstr>ANO</vt:lpstr>
      <vt:lpstr>1º TRIM</vt:lpstr>
      <vt:lpstr>2º TRIM</vt:lpstr>
      <vt:lpstr>3º TRIM</vt:lpstr>
      <vt:lpstr>4º TRIM</vt:lpstr>
      <vt:lpstr>1 JAN</vt:lpstr>
      <vt:lpstr>2 FEV</vt:lpstr>
      <vt:lpstr>3 MAR</vt:lpstr>
      <vt:lpstr>4 ABR</vt:lpstr>
      <vt:lpstr>5 MAI</vt:lpstr>
      <vt:lpstr>6 JUN</vt:lpstr>
      <vt:lpstr>7 JUL</vt:lpstr>
      <vt:lpstr>8 AGO</vt:lpstr>
      <vt:lpstr>9 SET</vt:lpstr>
      <vt:lpstr>10 OUT</vt:lpstr>
      <vt:lpstr>11 NOV</vt:lpstr>
      <vt:lpstr>12 DEZ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paula</dc:creator>
  <cp:lastModifiedBy>Contador | José Carlos Júnior</cp:lastModifiedBy>
  <dcterms:created xsi:type="dcterms:W3CDTF">2014-08-17T22:01:50Z</dcterms:created>
  <dcterms:modified xsi:type="dcterms:W3CDTF">2024-06-13T20:16:08Z</dcterms:modified>
</cp:coreProperties>
</file>